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 Troper\Documents\"/>
    </mc:Choice>
  </mc:AlternateContent>
  <bookViews>
    <workbookView xWindow="0" yWindow="0" windowWidth="14400" windowHeight="10050" firstSheet="3" activeTab="6" xr2:uid="{102C6146-C366-4146-B081-E5153CC8219C}"/>
  </bookViews>
  <sheets>
    <sheet name="Number of AIDs Related Deaths" sheetId="2" r:id="rId1"/>
    <sheet name="Population by Country" sheetId="5" r:id="rId2"/>
    <sheet name="Developing Country" sheetId="3" r:id="rId3"/>
    <sheet name="Compulsory Licensing" sheetId="6" r:id="rId4"/>
    <sheet name="TRIPS In Force" sheetId="1" r:id="rId5"/>
    <sheet name="Stata Data" sheetId="4" r:id="rId6"/>
    <sheet name="Stata Data - Dropped Countries" sheetId="7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73" i="7" l="1"/>
  <c r="AG73" i="7"/>
  <c r="AI73" i="7"/>
  <c r="AF74" i="7"/>
  <c r="AG74" i="7"/>
  <c r="AI74" i="7"/>
  <c r="AF75" i="7"/>
  <c r="AG75" i="7"/>
  <c r="AI75" i="7"/>
  <c r="AF76" i="7"/>
  <c r="AG76" i="7"/>
  <c r="AI76" i="7"/>
  <c r="AF77" i="7"/>
  <c r="AG77" i="7"/>
  <c r="AI77" i="7"/>
  <c r="AF78" i="7"/>
  <c r="AG78" i="7"/>
  <c r="AI78" i="7"/>
  <c r="AF79" i="7"/>
  <c r="AG79" i="7"/>
  <c r="AI79" i="7"/>
  <c r="AF80" i="7"/>
  <c r="AG80" i="7"/>
  <c r="AI80" i="7"/>
  <c r="AF81" i="7"/>
  <c r="AG81" i="7"/>
  <c r="AI81" i="7"/>
  <c r="AF82" i="7"/>
  <c r="AG82" i="7"/>
  <c r="AI82" i="7"/>
  <c r="AF83" i="7"/>
  <c r="AG83" i="7"/>
  <c r="AI83" i="7"/>
  <c r="AF84" i="7"/>
  <c r="AG84" i="7"/>
  <c r="AI84" i="7"/>
  <c r="AF85" i="7"/>
  <c r="AG85" i="7"/>
  <c r="AI85" i="7"/>
  <c r="AF86" i="7"/>
  <c r="AG86" i="7"/>
  <c r="AI86" i="7"/>
  <c r="AF87" i="7"/>
  <c r="AG87" i="7"/>
  <c r="AI87" i="7"/>
  <c r="AF88" i="7"/>
  <c r="AG88" i="7"/>
  <c r="AH88" i="7"/>
  <c r="AI88" i="7"/>
  <c r="AF89" i="7"/>
  <c r="AG89" i="7"/>
  <c r="AH89" i="7"/>
  <c r="AI89" i="7"/>
  <c r="AF90" i="7"/>
  <c r="AG90" i="7"/>
  <c r="AH90" i="7"/>
  <c r="AI90" i="7"/>
  <c r="AF91" i="7"/>
  <c r="AG91" i="7"/>
  <c r="AH91" i="7"/>
  <c r="AI91" i="7"/>
  <c r="AF92" i="7"/>
  <c r="AG92" i="7"/>
  <c r="AH92" i="7"/>
  <c r="AI92" i="7"/>
  <c r="AF93" i="7"/>
  <c r="AG93" i="7"/>
  <c r="AH93" i="7"/>
  <c r="AI93" i="7"/>
  <c r="AF94" i="7"/>
  <c r="AG94" i="7"/>
  <c r="AH94" i="7"/>
  <c r="AI94" i="7"/>
  <c r="AF95" i="7"/>
  <c r="AG95" i="7"/>
  <c r="AH95" i="7"/>
  <c r="AI95" i="7"/>
  <c r="AF96" i="7"/>
  <c r="AG96" i="7"/>
  <c r="AH96" i="7"/>
  <c r="AI96" i="7"/>
  <c r="AF97" i="7"/>
  <c r="AG97" i="7"/>
  <c r="AH97" i="7"/>
  <c r="AI97" i="7"/>
  <c r="AF98" i="7"/>
  <c r="AG98" i="7"/>
  <c r="AH98" i="7"/>
  <c r="AI98" i="7"/>
  <c r="AF99" i="7"/>
  <c r="AG99" i="7"/>
  <c r="AH99" i="7"/>
  <c r="AI99" i="7"/>
  <c r="AF100" i="7"/>
  <c r="AG100" i="7"/>
  <c r="AH100" i="7"/>
  <c r="AI100" i="7"/>
  <c r="AF101" i="7"/>
  <c r="AG101" i="7"/>
  <c r="AH101" i="7"/>
  <c r="AI101" i="7"/>
  <c r="AF102" i="7"/>
  <c r="AG102" i="7"/>
  <c r="AH102" i="7"/>
  <c r="AI102" i="7"/>
  <c r="AF103" i="7"/>
  <c r="AG103" i="7"/>
  <c r="AH103" i="7"/>
  <c r="AI103" i="7"/>
  <c r="AF104" i="7"/>
  <c r="AG104" i="7"/>
  <c r="AH104" i="7"/>
  <c r="AI104" i="7"/>
  <c r="AF105" i="7"/>
  <c r="AG105" i="7"/>
  <c r="AH105" i="7"/>
  <c r="AI105" i="7"/>
  <c r="AF106" i="7"/>
  <c r="AG106" i="7"/>
  <c r="AH106" i="7"/>
  <c r="AI106" i="7"/>
  <c r="AF107" i="7"/>
  <c r="AG107" i="7"/>
  <c r="AH107" i="7"/>
  <c r="AI107" i="7"/>
  <c r="AF108" i="7"/>
  <c r="AG108" i="7"/>
  <c r="AH108" i="7"/>
  <c r="AI108" i="7"/>
  <c r="AF109" i="7"/>
  <c r="AG109" i="7"/>
  <c r="AH109" i="7"/>
  <c r="AI109" i="7"/>
  <c r="AF110" i="7"/>
  <c r="AG110" i="7"/>
  <c r="AH110" i="7"/>
  <c r="AI110" i="7"/>
  <c r="AF111" i="7"/>
  <c r="AG111" i="7"/>
  <c r="AH111" i="7"/>
  <c r="AI111" i="7"/>
  <c r="AF112" i="7"/>
  <c r="AG112" i="7"/>
  <c r="AH112" i="7"/>
  <c r="AI112" i="7"/>
  <c r="AF113" i="7"/>
  <c r="AG113" i="7"/>
  <c r="AH113" i="7"/>
  <c r="AI113" i="7"/>
  <c r="AF114" i="7"/>
  <c r="AG114" i="7"/>
  <c r="AH114" i="7"/>
  <c r="AI114" i="7"/>
  <c r="AF115" i="7"/>
  <c r="AG115" i="7"/>
  <c r="AH115" i="7"/>
  <c r="AI115" i="7"/>
  <c r="AF116" i="7"/>
  <c r="AG116" i="7"/>
  <c r="AH116" i="7"/>
  <c r="AI116" i="7"/>
  <c r="AF117" i="7"/>
  <c r="AG117" i="7"/>
  <c r="AH117" i="7"/>
  <c r="AI117" i="7"/>
  <c r="AF118" i="7"/>
  <c r="AG118" i="7"/>
  <c r="AH118" i="7"/>
  <c r="AI118" i="7"/>
  <c r="AF119" i="7"/>
  <c r="AG119" i="7"/>
  <c r="AH119" i="7"/>
  <c r="AI119" i="7"/>
  <c r="AI72" i="7"/>
  <c r="AF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72" i="7"/>
  <c r="Y73" i="7"/>
  <c r="Y72" i="7"/>
  <c r="Z73" i="7"/>
  <c r="Z72" i="7"/>
  <c r="AA73" i="7"/>
  <c r="AA72" i="7"/>
  <c r="AB73" i="7"/>
  <c r="W74" i="7"/>
  <c r="AB74" i="7" s="1"/>
  <c r="W75" i="7"/>
  <c r="W76" i="7"/>
  <c r="W73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2" i="7"/>
  <c r="Z37" i="7"/>
  <c r="AA37" i="7"/>
  <c r="X37" i="7"/>
  <c r="W38" i="7"/>
  <c r="X2" i="7"/>
  <c r="Z3" i="7"/>
  <c r="Z2" i="7"/>
  <c r="Y3" i="7"/>
  <c r="Y2" i="7"/>
  <c r="AA2" i="7"/>
  <c r="W3" i="7"/>
  <c r="X3" i="7" s="1"/>
  <c r="B2" i="7"/>
  <c r="B3" i="7" s="1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B3252" i="7" s="1"/>
  <c r="B3253" i="7" s="1"/>
  <c r="B3254" i="7" s="1"/>
  <c r="B3255" i="7" s="1"/>
  <c r="B3256" i="7" s="1"/>
  <c r="B3257" i="7" s="1"/>
  <c r="B3258" i="7" s="1"/>
  <c r="B3259" i="7" s="1"/>
  <c r="B3260" i="7" s="1"/>
  <c r="B3261" i="7" s="1"/>
  <c r="B3262" i="7" s="1"/>
  <c r="B3263" i="7" s="1"/>
  <c r="B3264" i="7" s="1"/>
  <c r="B3265" i="7" s="1"/>
  <c r="B3266" i="7" s="1"/>
  <c r="B3267" i="7" s="1"/>
  <c r="B3268" i="7" s="1"/>
  <c r="B3269" i="7" s="1"/>
  <c r="B3270" i="7" s="1"/>
  <c r="B3271" i="7" s="1"/>
  <c r="B3272" i="7" s="1"/>
  <c r="B3273" i="7" s="1"/>
  <c r="B3274" i="7" s="1"/>
  <c r="B3275" i="7" s="1"/>
  <c r="B3276" i="7" s="1"/>
  <c r="B3277" i="7" s="1"/>
  <c r="B3278" i="7" s="1"/>
  <c r="B3279" i="7" s="1"/>
  <c r="B3280" i="7" s="1"/>
  <c r="B3281" i="7" s="1"/>
  <c r="B3282" i="7" s="1"/>
  <c r="B3283" i="7" s="1"/>
  <c r="B3284" i="7" s="1"/>
  <c r="B3285" i="7" s="1"/>
  <c r="B3286" i="7" s="1"/>
  <c r="B3287" i="7" s="1"/>
  <c r="B3288" i="7" s="1"/>
  <c r="B3289" i="7" s="1"/>
  <c r="B3290" i="7" s="1"/>
  <c r="B3291" i="7" s="1"/>
  <c r="B3292" i="7" s="1"/>
  <c r="B3293" i="7" s="1"/>
  <c r="B3294" i="7" s="1"/>
  <c r="B3295" i="7" s="1"/>
  <c r="B3296" i="7" s="1"/>
  <c r="B3297" i="7" s="1"/>
  <c r="B3298" i="7" s="1"/>
  <c r="B3299" i="7" s="1"/>
  <c r="B3300" i="7" s="1"/>
  <c r="B3301" i="7" s="1"/>
  <c r="B3302" i="7" s="1"/>
  <c r="B3303" i="7" s="1"/>
  <c r="B3304" i="7" s="1"/>
  <c r="B3305" i="7" s="1"/>
  <c r="B3306" i="7" s="1"/>
  <c r="B3307" i="7" s="1"/>
  <c r="B3308" i="7" s="1"/>
  <c r="B3309" i="7" s="1"/>
  <c r="B3310" i="7" s="1"/>
  <c r="B3311" i="7" s="1"/>
  <c r="B3312" i="7" s="1"/>
  <c r="B3313" i="7" s="1"/>
  <c r="B3314" i="7" s="1"/>
  <c r="B3315" i="7" s="1"/>
  <c r="B3316" i="7" s="1"/>
  <c r="B3317" i="7" s="1"/>
  <c r="B3318" i="7" s="1"/>
  <c r="B3319" i="7" s="1"/>
  <c r="B3320" i="7" s="1"/>
  <c r="B3321" i="7" s="1"/>
  <c r="B3322" i="7" s="1"/>
  <c r="B3323" i="7" s="1"/>
  <c r="B3324" i="7" s="1"/>
  <c r="B3325" i="7" s="1"/>
  <c r="B3326" i="7" s="1"/>
  <c r="B3327" i="7" s="1"/>
  <c r="B3328" i="7" s="1"/>
  <c r="B3329" i="7" s="1"/>
  <c r="B3330" i="7" s="1"/>
  <c r="B3331" i="7" s="1"/>
  <c r="B3332" i="7" s="1"/>
  <c r="B3333" i="7" s="1"/>
  <c r="B3334" i="7" s="1"/>
  <c r="B3335" i="7" s="1"/>
  <c r="B3336" i="7" s="1"/>
  <c r="B3337" i="7" s="1"/>
  <c r="B3338" i="7" s="1"/>
  <c r="B3339" i="7" s="1"/>
  <c r="B3340" i="7" s="1"/>
  <c r="B3341" i="7" s="1"/>
  <c r="B3342" i="7" s="1"/>
  <c r="B3343" i="7" s="1"/>
  <c r="B3344" i="7" s="1"/>
  <c r="B3345" i="7" s="1"/>
  <c r="B3346" i="7" s="1"/>
  <c r="B3347" i="7" s="1"/>
  <c r="B3348" i="7" s="1"/>
  <c r="B3349" i="7" s="1"/>
  <c r="K4295" i="4"/>
  <c r="L4295" i="4" s="1"/>
  <c r="K4296" i="4"/>
  <c r="L4296" i="4" s="1"/>
  <c r="M4296" i="4" s="1"/>
  <c r="K4297" i="4"/>
  <c r="L4297" i="4" s="1"/>
  <c r="K4298" i="4"/>
  <c r="L4298" i="4" s="1"/>
  <c r="M4298" i="4" s="1"/>
  <c r="K4299" i="4"/>
  <c r="L4299" i="4" s="1"/>
  <c r="K4300" i="4"/>
  <c r="L4300" i="4" s="1"/>
  <c r="M4300" i="4" s="1"/>
  <c r="K4301" i="4"/>
  <c r="L4301" i="4" s="1"/>
  <c r="K4302" i="4"/>
  <c r="L4302" i="4" s="1"/>
  <c r="M4302" i="4" s="1"/>
  <c r="K4303" i="4"/>
  <c r="L4303" i="4" s="1"/>
  <c r="K4304" i="4"/>
  <c r="L4304" i="4" s="1"/>
  <c r="M4304" i="4" s="1"/>
  <c r="K4305" i="4"/>
  <c r="L4305" i="4" s="1"/>
  <c r="K4306" i="4"/>
  <c r="L4306" i="4"/>
  <c r="M4306" i="4" s="1"/>
  <c r="K4307" i="4"/>
  <c r="L4307" i="4" s="1"/>
  <c r="K4308" i="4"/>
  <c r="L4308" i="4" s="1"/>
  <c r="M4308" i="4" s="1"/>
  <c r="K4309" i="4"/>
  <c r="L4309" i="4" s="1"/>
  <c r="K4310" i="4"/>
  <c r="L4310" i="4" s="1"/>
  <c r="M4310" i="4" s="1"/>
  <c r="K4311" i="4"/>
  <c r="L4311" i="4" s="1"/>
  <c r="K4312" i="4"/>
  <c r="L4312" i="4" s="1"/>
  <c r="M4312" i="4" s="1"/>
  <c r="K4313" i="4"/>
  <c r="L4313" i="4" s="1"/>
  <c r="K4314" i="4"/>
  <c r="L4314" i="4"/>
  <c r="M4314" i="4" s="1"/>
  <c r="K4315" i="4"/>
  <c r="L4315" i="4" s="1"/>
  <c r="K4316" i="4"/>
  <c r="L4316" i="4" s="1"/>
  <c r="M4316" i="4" s="1"/>
  <c r="K4317" i="4"/>
  <c r="L4317" i="4" s="1"/>
  <c r="K4318" i="4"/>
  <c r="L4318" i="4" s="1"/>
  <c r="M4318" i="4" s="1"/>
  <c r="K4319" i="4"/>
  <c r="L4319" i="4" s="1"/>
  <c r="K4320" i="4"/>
  <c r="L4320" i="4" s="1"/>
  <c r="M4320" i="4" s="1"/>
  <c r="K4321" i="4"/>
  <c r="L4321" i="4" s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2" i="4"/>
  <c r="AB72" i="7" l="1"/>
  <c r="W77" i="7"/>
  <c r="AB76" i="7"/>
  <c r="Y76" i="7"/>
  <c r="AB75" i="7"/>
  <c r="Y75" i="7"/>
  <c r="Z75" i="7"/>
  <c r="AA75" i="7"/>
  <c r="X73" i="7"/>
  <c r="AA76" i="7"/>
  <c r="Z76" i="7"/>
  <c r="AA74" i="7"/>
  <c r="Z74" i="7"/>
  <c r="Y74" i="7"/>
  <c r="X74" i="7" s="1"/>
  <c r="X72" i="7"/>
  <c r="Z38" i="7"/>
  <c r="AA38" i="7"/>
  <c r="X38" i="7"/>
  <c r="W39" i="7"/>
  <c r="AA3" i="7"/>
  <c r="W4" i="7"/>
  <c r="Y37" i="7"/>
  <c r="N4321" i="4"/>
  <c r="M4321" i="4"/>
  <c r="N4297" i="4"/>
  <c r="M4297" i="4"/>
  <c r="M4315" i="4"/>
  <c r="N4315" i="4"/>
  <c r="N4307" i="4"/>
  <c r="M4307" i="4"/>
  <c r="N4299" i="4"/>
  <c r="M4299" i="4"/>
  <c r="M4317" i="4"/>
  <c r="N4317" i="4"/>
  <c r="M4309" i="4"/>
  <c r="N4309" i="4"/>
  <c r="N4301" i="4"/>
  <c r="M4301" i="4"/>
  <c r="N4313" i="4"/>
  <c r="M4313" i="4"/>
  <c r="N4305" i="4"/>
  <c r="M4305" i="4"/>
  <c r="M4319" i="4"/>
  <c r="N4319" i="4"/>
  <c r="M4311" i="4"/>
  <c r="N4311" i="4"/>
  <c r="M4303" i="4"/>
  <c r="N4303" i="4"/>
  <c r="N4295" i="4"/>
  <c r="M4295" i="4"/>
  <c r="N4320" i="4"/>
  <c r="N4318" i="4"/>
  <c r="N4316" i="4"/>
  <c r="N4314" i="4"/>
  <c r="N4312" i="4"/>
  <c r="N4310" i="4"/>
  <c r="N4308" i="4"/>
  <c r="N4306" i="4"/>
  <c r="N4304" i="4"/>
  <c r="N4302" i="4"/>
  <c r="N4300" i="4"/>
  <c r="N4298" i="4"/>
  <c r="N4296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X76" i="7" l="1"/>
  <c r="X75" i="7"/>
  <c r="W78" i="7"/>
  <c r="AB77" i="7"/>
  <c r="Z77" i="7"/>
  <c r="AA77" i="7"/>
  <c r="Y77" i="7"/>
  <c r="X77" i="7" s="1"/>
  <c r="AA39" i="7"/>
  <c r="Z39" i="7"/>
  <c r="W40" i="7"/>
  <c r="X39" i="7"/>
  <c r="W5" i="7"/>
  <c r="Z4" i="7"/>
  <c r="X4" i="7"/>
  <c r="AA4" i="7"/>
  <c r="Y4" i="7"/>
  <c r="Y38" i="7"/>
  <c r="O4306" i="4"/>
  <c r="P4306" i="4"/>
  <c r="O4311" i="4"/>
  <c r="P4311" i="4"/>
  <c r="P4300" i="4"/>
  <c r="O4300" i="4"/>
  <c r="O4308" i="4"/>
  <c r="P4308" i="4"/>
  <c r="O4316" i="4"/>
  <c r="P4316" i="4"/>
  <c r="O4295" i="4"/>
  <c r="P4295" i="4"/>
  <c r="O4305" i="4"/>
  <c r="P4305" i="4"/>
  <c r="O4301" i="4"/>
  <c r="P4301" i="4"/>
  <c r="O4307" i="4"/>
  <c r="P4307" i="4"/>
  <c r="O4297" i="4"/>
  <c r="P4297" i="4"/>
  <c r="O4302" i="4"/>
  <c r="P4302" i="4"/>
  <c r="O4310" i="4"/>
  <c r="P4310" i="4"/>
  <c r="O4318" i="4"/>
  <c r="P4318" i="4"/>
  <c r="O4303" i="4"/>
  <c r="P4303" i="4"/>
  <c r="O4319" i="4"/>
  <c r="P4319" i="4"/>
  <c r="O4309" i="4"/>
  <c r="P4309" i="4"/>
  <c r="O4315" i="4"/>
  <c r="P4315" i="4"/>
  <c r="O4298" i="4"/>
  <c r="P4298" i="4"/>
  <c r="O4314" i="4"/>
  <c r="P4314" i="4"/>
  <c r="O4317" i="4"/>
  <c r="P4317" i="4"/>
  <c r="P4296" i="4"/>
  <c r="O4296" i="4"/>
  <c r="P4304" i="4"/>
  <c r="O4304" i="4"/>
  <c r="P4312" i="4"/>
  <c r="O4312" i="4"/>
  <c r="O4320" i="4"/>
  <c r="P4320" i="4"/>
  <c r="O4313" i="4"/>
  <c r="P4313" i="4"/>
  <c r="O4299" i="4"/>
  <c r="P4299" i="4"/>
  <c r="O4321" i="4"/>
  <c r="P4321" i="4"/>
  <c r="F2" i="5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W79" i="7" l="1"/>
  <c r="AB78" i="7"/>
  <c r="Y78" i="7"/>
  <c r="Z78" i="7"/>
  <c r="AA78" i="7"/>
  <c r="Y39" i="7"/>
  <c r="W6" i="7"/>
  <c r="Y5" i="7"/>
  <c r="Z5" i="7"/>
  <c r="X5" i="7"/>
  <c r="AA5" i="7"/>
  <c r="X40" i="7"/>
  <c r="AA40" i="7"/>
  <c r="Z40" i="7"/>
  <c r="W41" i="7"/>
  <c r="S2" i="5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2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83" i="4"/>
  <c r="M83" i="4" s="1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M110" i="4" s="1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M137" i="4" s="1"/>
  <c r="L138" i="4"/>
  <c r="M138" i="4" s="1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M164" i="4" s="1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M191" i="4" s="1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72" i="4"/>
  <c r="M272" i="4" s="1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M299" i="4" s="1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M326" i="4" s="1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80" i="4"/>
  <c r="M380" i="4" s="1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M407" i="4" s="1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M434" i="4" s="1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88" i="4"/>
  <c r="M488" i="4" s="1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42" i="4"/>
  <c r="M542" i="4" s="1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M569" i="4" s="1"/>
  <c r="L570" i="4"/>
  <c r="M570" i="4" s="1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M596" i="4" s="1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M623" i="4" s="1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M650" i="4" s="1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M677" i="4" s="1"/>
  <c r="L678" i="4"/>
  <c r="M678" i="4" s="1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M704" i="4" s="1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M731" i="4" s="1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M758" i="4" s="1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M785" i="4" s="1"/>
  <c r="L786" i="4"/>
  <c r="M786" i="4" s="1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M812" i="4" s="1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M839" i="4" s="1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M866" i="4" s="1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M893" i="4" s="1"/>
  <c r="L894" i="4"/>
  <c r="M894" i="4" s="1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M920" i="4" s="1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74" i="4"/>
  <c r="M974" i="4" s="1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M1001" i="4" s="1"/>
  <c r="L1002" i="4"/>
  <c r="M1002" i="4" s="1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M1028" i="4" s="1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M1055" i="4" s="1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M1082" i="4" s="1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M1109" i="4" s="1"/>
  <c r="L1110" i="4"/>
  <c r="M1110" i="4" s="1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M1136" i="4" s="1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90" i="4"/>
  <c r="M1190" i="4" s="1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M1217" i="4" s="1"/>
  <c r="L1218" i="4"/>
  <c r="M1218" i="4" s="1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M1244" i="4" s="1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M1271" i="4" s="1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M1298" i="4" s="1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M1325" i="4" s="1"/>
  <c r="L1326" i="4"/>
  <c r="M1326" i="4" s="1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M1352" i="4" s="1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433" i="4"/>
  <c r="M1433" i="4" s="1"/>
  <c r="L1434" i="4"/>
  <c r="M1434" i="4" s="1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87" i="4"/>
  <c r="M1487" i="4" s="1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M1514" i="4" s="1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M1541" i="4" s="1"/>
  <c r="L1542" i="4"/>
  <c r="M1542" i="4" s="1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M1568" i="4" s="1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M1595" i="4" s="1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M1622" i="4" s="1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M1649" i="4" s="1"/>
  <c r="L1650" i="4"/>
  <c r="M1650" i="4" s="1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M1676" i="4" s="1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M1703" i="4" s="1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M1730" i="4" s="1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M1757" i="4" s="1"/>
  <c r="L1758" i="4"/>
  <c r="M1758" i="4" s="1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M1784" i="4" s="1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M1811" i="4" s="1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M1838" i="4" s="1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M1865" i="4" s="1"/>
  <c r="L1866" i="4"/>
  <c r="M1866" i="4" s="1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M1892" i="4" s="1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M1919" i="4" s="1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M1946" i="4" s="1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M1973" i="4" s="1"/>
  <c r="L1974" i="4"/>
  <c r="M1974" i="4" s="1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27" i="4"/>
  <c r="M2027" i="4" s="1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M2054" i="4" s="1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M2081" i="4" s="1"/>
  <c r="L2082" i="4"/>
  <c r="M2082" i="4" s="1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M2108" i="4" s="1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M2135" i="4" s="1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M2162" i="4" s="1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M2189" i="4" s="1"/>
  <c r="L2190" i="4"/>
  <c r="M2190" i="4" s="1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M2216" i="4" s="1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M2243" i="4" s="1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M2270" i="4" s="1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M2297" i="4" s="1"/>
  <c r="L2298" i="4"/>
  <c r="M2298" i="4" s="1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M2324" i="4" s="1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78" i="4"/>
  <c r="M2378" i="4" s="1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M2405" i="4" s="1"/>
  <c r="L2406" i="4"/>
  <c r="M2406" i="4" s="1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M2432" i="4" s="1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M2459" i="4" s="1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M2486" i="4" s="1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M2513" i="4" s="1"/>
  <c r="L2514" i="4"/>
  <c r="M2514" i="4" s="1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M2540" i="4" s="1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M2567" i="4" s="1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M2594" i="4" s="1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M2621" i="4" s="1"/>
  <c r="L2622" i="4"/>
  <c r="M2622" i="4" s="1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M2648" i="4" s="1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M2675" i="4" s="1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M2702" i="4" s="1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M2729" i="4" s="1"/>
  <c r="L2730" i="4"/>
  <c r="M2730" i="4" s="1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M2756" i="4" s="1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M2783" i="4" s="1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M2810" i="4" s="1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M2837" i="4" s="1"/>
  <c r="L2838" i="4"/>
  <c r="M2838" i="4" s="1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M2864" i="4" s="1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M2891" i="4" s="1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M2918" i="4" s="1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M2945" i="4" s="1"/>
  <c r="L2946" i="4"/>
  <c r="M2946" i="4" s="1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M2972" i="4" s="1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M2999" i="4" s="1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M3026" i="4" s="1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M3053" i="4" s="1"/>
  <c r="L3054" i="4"/>
  <c r="M3054" i="4" s="1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M3080" i="4" s="1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M3107" i="4" s="1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M3134" i="4" s="1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M3161" i="4" s="1"/>
  <c r="L3162" i="4"/>
  <c r="M3162" i="4" s="1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M3188" i="4" s="1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M3215" i="4" s="1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M3242" i="4" s="1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M3269" i="4" s="1"/>
  <c r="L3270" i="4"/>
  <c r="M3270" i="4" s="1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M3296" i="4" s="1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M3323" i="4" s="1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77" i="4"/>
  <c r="M3377" i="4" s="1"/>
  <c r="L3378" i="4"/>
  <c r="M3378" i="4" s="1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M3404" i="4" s="1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M3431" i="4" s="1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M3458" i="4" s="1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M3485" i="4" s="1"/>
  <c r="L3486" i="4"/>
  <c r="M3486" i="4" s="1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39" i="4"/>
  <c r="M3539" i="4" s="1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M3566" i="4" s="1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M3593" i="4" s="1"/>
  <c r="L3594" i="4"/>
  <c r="M3594" i="4" s="1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M3620" i="4" s="1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74" i="4"/>
  <c r="M3674" i="4" s="1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28" i="4"/>
  <c r="M3728" i="4" s="1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M3755" i="4" s="1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809" i="4"/>
  <c r="M3809" i="4" s="1"/>
  <c r="L3810" i="4"/>
  <c r="M3810" i="4" s="1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M3836" i="4" s="1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M3863" i="4" s="1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M3890" i="4" s="1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44" i="4"/>
  <c r="M3944" i="4" s="1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M3971" i="4" s="1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M3998" i="4" s="1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52" i="4"/>
  <c r="M4052" i="4" s="1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M4079" i="4" s="1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M4106" i="4" s="1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M4133" i="4" s="1"/>
  <c r="L4134" i="4"/>
  <c r="M4134" i="4" s="1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87" i="4"/>
  <c r="M4187" i="4" s="1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M4214" i="4" s="1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M4241" i="4" s="1"/>
  <c r="L4242" i="4"/>
  <c r="M4242" i="4" s="1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M4268" i="4" s="1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322" i="4"/>
  <c r="M4322" i="4" s="1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M4349" i="4" s="1"/>
  <c r="L4350" i="4"/>
  <c r="M4350" i="4" s="1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403" i="4"/>
  <c r="M4403" i="4" s="1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M4430" i="4" s="1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M4457" i="4" s="1"/>
  <c r="L4458" i="4"/>
  <c r="M4458" i="4" s="1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M4484" i="4" s="1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M4511" i="4" s="1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18" i="4"/>
  <c r="L19" i="4"/>
  <c r="L20" i="4"/>
  <c r="L21" i="4"/>
  <c r="L22" i="4"/>
  <c r="L23" i="4"/>
  <c r="L24" i="4"/>
  <c r="L25" i="4"/>
  <c r="L26" i="4"/>
  <c r="L27" i="4"/>
  <c r="L28" i="4"/>
  <c r="L29" i="4"/>
  <c r="M29" i="4" s="1"/>
  <c r="L30" i="4"/>
  <c r="M30" i="4" s="1"/>
  <c r="L31" i="4"/>
  <c r="L32" i="4"/>
  <c r="L33" i="4"/>
  <c r="L3" i="4"/>
  <c r="M3" i="4" s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2" i="4"/>
  <c r="M2" i="4" s="1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2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2" i="4"/>
  <c r="D4512" i="4"/>
  <c r="D4485" i="4"/>
  <c r="D4458" i="4"/>
  <c r="D4431" i="4"/>
  <c r="D4404" i="4"/>
  <c r="D4377" i="4"/>
  <c r="D4350" i="4"/>
  <c r="D4323" i="4"/>
  <c r="D4296" i="4"/>
  <c r="D4269" i="4"/>
  <c r="D4242" i="4"/>
  <c r="D4215" i="4"/>
  <c r="D4188" i="4"/>
  <c r="D4161" i="4"/>
  <c r="D4134" i="4"/>
  <c r="D4107" i="4"/>
  <c r="D4080" i="4"/>
  <c r="D4053" i="4"/>
  <c r="D4026" i="4"/>
  <c r="D3999" i="4"/>
  <c r="D3972" i="4"/>
  <c r="D3945" i="4"/>
  <c r="D3918" i="4"/>
  <c r="D3891" i="4"/>
  <c r="D3864" i="4"/>
  <c r="D3837" i="4"/>
  <c r="D3810" i="4"/>
  <c r="D3783" i="4"/>
  <c r="D3756" i="4"/>
  <c r="D3729" i="4"/>
  <c r="D3702" i="4"/>
  <c r="D3675" i="4"/>
  <c r="D3648" i="4"/>
  <c r="D3621" i="4"/>
  <c r="D3594" i="4"/>
  <c r="D3567" i="4"/>
  <c r="D3540" i="4"/>
  <c r="D3513" i="4"/>
  <c r="D3486" i="4"/>
  <c r="D3459" i="4"/>
  <c r="D3432" i="4"/>
  <c r="D3405" i="4"/>
  <c r="D3378" i="4"/>
  <c r="D3351" i="4"/>
  <c r="D3324" i="4"/>
  <c r="D3297" i="4"/>
  <c r="D3270" i="4"/>
  <c r="D3243" i="4"/>
  <c r="D3216" i="4"/>
  <c r="D3189" i="4"/>
  <c r="D3162" i="4"/>
  <c r="D3135" i="4"/>
  <c r="D3108" i="4"/>
  <c r="D3081" i="4"/>
  <c r="D3054" i="4"/>
  <c r="D3027" i="4"/>
  <c r="D3000" i="4"/>
  <c r="D2973" i="4"/>
  <c r="D2946" i="4"/>
  <c r="D2919" i="4"/>
  <c r="D2892" i="4"/>
  <c r="D2865" i="4"/>
  <c r="D2838" i="4"/>
  <c r="D2811" i="4"/>
  <c r="D2784" i="4"/>
  <c r="D2757" i="4"/>
  <c r="D2730" i="4"/>
  <c r="D2703" i="4"/>
  <c r="D2676" i="4"/>
  <c r="D2649" i="4"/>
  <c r="D2622" i="4"/>
  <c r="D2595" i="4"/>
  <c r="D2568" i="4"/>
  <c r="D2541" i="4"/>
  <c r="D2514" i="4"/>
  <c r="D2487" i="4"/>
  <c r="D2460" i="4"/>
  <c r="D2433" i="4"/>
  <c r="D2406" i="4"/>
  <c r="D2379" i="4"/>
  <c r="D2352" i="4"/>
  <c r="D2325" i="4"/>
  <c r="D2298" i="4"/>
  <c r="D2271" i="4"/>
  <c r="D2244" i="4"/>
  <c r="D2217" i="4"/>
  <c r="D2190" i="4"/>
  <c r="D2163" i="4"/>
  <c r="D2136" i="4"/>
  <c r="D2109" i="4"/>
  <c r="D2082" i="4"/>
  <c r="D2055" i="4"/>
  <c r="D2028" i="4"/>
  <c r="D2001" i="4"/>
  <c r="D1974" i="4"/>
  <c r="D1947" i="4"/>
  <c r="D1920" i="4"/>
  <c r="D1893" i="4"/>
  <c r="D1866" i="4"/>
  <c r="D1839" i="4"/>
  <c r="D1812" i="4"/>
  <c r="D1785" i="4"/>
  <c r="D1758" i="4"/>
  <c r="D1731" i="4"/>
  <c r="D1704" i="4"/>
  <c r="D1677" i="4"/>
  <c r="D1650" i="4"/>
  <c r="D1623" i="4"/>
  <c r="D1596" i="4"/>
  <c r="D1569" i="4"/>
  <c r="D1542" i="4"/>
  <c r="D1515" i="4"/>
  <c r="D1488" i="4"/>
  <c r="D1461" i="4"/>
  <c r="D1434" i="4"/>
  <c r="D1407" i="4"/>
  <c r="D1380" i="4"/>
  <c r="D1353" i="4"/>
  <c r="D1326" i="4"/>
  <c r="D1299" i="4"/>
  <c r="D1272" i="4"/>
  <c r="D1245" i="4"/>
  <c r="D1218" i="4"/>
  <c r="D1191" i="4"/>
  <c r="D1164" i="4"/>
  <c r="D1137" i="4"/>
  <c r="D1110" i="4"/>
  <c r="D1083" i="4"/>
  <c r="D1056" i="4"/>
  <c r="D1029" i="4"/>
  <c r="D1002" i="4"/>
  <c r="D975" i="4"/>
  <c r="D948" i="4"/>
  <c r="D921" i="4"/>
  <c r="D894" i="4"/>
  <c r="D867" i="4"/>
  <c r="D840" i="4"/>
  <c r="D813" i="4"/>
  <c r="D786" i="4"/>
  <c r="D759" i="4"/>
  <c r="D732" i="4"/>
  <c r="D705" i="4"/>
  <c r="D678" i="4"/>
  <c r="D651" i="4"/>
  <c r="D624" i="4"/>
  <c r="D597" i="4"/>
  <c r="D570" i="4"/>
  <c r="D543" i="4"/>
  <c r="D516" i="4"/>
  <c r="D489" i="4"/>
  <c r="D462" i="4"/>
  <c r="D435" i="4"/>
  <c r="D408" i="4"/>
  <c r="D381" i="4"/>
  <c r="D354" i="4"/>
  <c r="D327" i="4"/>
  <c r="D300" i="4"/>
  <c r="D273" i="4"/>
  <c r="D246" i="4"/>
  <c r="D219" i="4"/>
  <c r="D192" i="4"/>
  <c r="D165" i="4"/>
  <c r="D138" i="4"/>
  <c r="D111" i="4"/>
  <c r="D84" i="4"/>
  <c r="D57" i="4"/>
  <c r="D30" i="4"/>
  <c r="D3" i="4"/>
  <c r="C176" i="3"/>
  <c r="B176" i="3"/>
  <c r="X78" i="7" l="1"/>
  <c r="W80" i="7"/>
  <c r="AB79" i="7"/>
  <c r="Y79" i="7"/>
  <c r="X79" i="7" s="1"/>
  <c r="Z79" i="7"/>
  <c r="AA79" i="7"/>
  <c r="Y40" i="7"/>
  <c r="X41" i="7"/>
  <c r="Z41" i="7"/>
  <c r="AA41" i="7"/>
  <c r="W42" i="7"/>
  <c r="W7" i="7"/>
  <c r="AA6" i="7"/>
  <c r="Z6" i="7"/>
  <c r="Y6" i="7"/>
  <c r="X6" i="7"/>
  <c r="D85" i="4"/>
  <c r="D409" i="4"/>
  <c r="D733" i="4"/>
  <c r="D1273" i="4"/>
  <c r="D1597" i="4"/>
  <c r="D2029" i="4"/>
  <c r="D2353" i="4"/>
  <c r="D2785" i="4"/>
  <c r="D3109" i="4"/>
  <c r="D3541" i="4"/>
  <c r="D3973" i="4"/>
  <c r="D4405" i="4"/>
  <c r="M3298" i="4"/>
  <c r="D193" i="4"/>
  <c r="D517" i="4"/>
  <c r="D949" i="4"/>
  <c r="D1165" i="4"/>
  <c r="D1489" i="4"/>
  <c r="D1813" i="4"/>
  <c r="D2137" i="4"/>
  <c r="D2461" i="4"/>
  <c r="D2677" i="4"/>
  <c r="D3001" i="4"/>
  <c r="D3325" i="4"/>
  <c r="D3649" i="4"/>
  <c r="D3865" i="4"/>
  <c r="D4189" i="4"/>
  <c r="D301" i="4"/>
  <c r="D625" i="4"/>
  <c r="D841" i="4"/>
  <c r="D1057" i="4"/>
  <c r="D1381" i="4"/>
  <c r="D1705" i="4"/>
  <c r="D1921" i="4"/>
  <c r="D2245" i="4"/>
  <c r="D2569" i="4"/>
  <c r="D2893" i="4"/>
  <c r="D3217" i="4"/>
  <c r="D3433" i="4"/>
  <c r="D3757" i="4"/>
  <c r="D4081" i="4"/>
  <c r="D4297" i="4"/>
  <c r="D4513" i="4"/>
  <c r="D4" i="4"/>
  <c r="D112" i="4"/>
  <c r="D220" i="4"/>
  <c r="D328" i="4"/>
  <c r="D436" i="4"/>
  <c r="D544" i="4"/>
  <c r="D652" i="4"/>
  <c r="D760" i="4"/>
  <c r="D868" i="4"/>
  <c r="D976" i="4"/>
  <c r="D1084" i="4"/>
  <c r="D1192" i="4"/>
  <c r="D1300" i="4"/>
  <c r="D1408" i="4"/>
  <c r="D1516" i="4"/>
  <c r="D1624" i="4"/>
  <c r="D1732" i="4"/>
  <c r="D1840" i="4"/>
  <c r="D1948" i="4"/>
  <c r="D2056" i="4"/>
  <c r="D2164" i="4"/>
  <c r="D2272" i="4"/>
  <c r="D2380" i="4"/>
  <c r="D2488" i="4"/>
  <c r="D2596" i="4"/>
  <c r="D2704" i="4"/>
  <c r="D2812" i="4"/>
  <c r="D2920" i="4"/>
  <c r="D3028" i="4"/>
  <c r="D3136" i="4"/>
  <c r="D3244" i="4"/>
  <c r="D3352" i="4"/>
  <c r="D3460" i="4"/>
  <c r="D3568" i="4"/>
  <c r="D3676" i="4"/>
  <c r="D3784" i="4"/>
  <c r="D3892" i="4"/>
  <c r="D4000" i="4"/>
  <c r="D4108" i="4"/>
  <c r="D4216" i="4"/>
  <c r="D4324" i="4"/>
  <c r="D4432" i="4"/>
  <c r="M4485" i="4"/>
  <c r="M4405" i="4"/>
  <c r="M4269" i="4"/>
  <c r="M4189" i="4"/>
  <c r="M4053" i="4"/>
  <c r="M3973" i="4"/>
  <c r="M3945" i="4"/>
  <c r="M3865" i="4"/>
  <c r="M3837" i="4"/>
  <c r="M3757" i="4"/>
  <c r="M3729" i="4"/>
  <c r="M3621" i="4"/>
  <c r="M3541" i="4"/>
  <c r="M3405" i="4"/>
  <c r="M3325" i="4"/>
  <c r="M3297" i="4"/>
  <c r="M3217" i="4"/>
  <c r="M3189" i="4"/>
  <c r="M3109" i="4"/>
  <c r="M3081" i="4"/>
  <c r="M3001" i="4"/>
  <c r="M2973" i="4"/>
  <c r="M2893" i="4"/>
  <c r="M922" i="4"/>
  <c r="D355" i="4"/>
  <c r="D679" i="4"/>
  <c r="D1111" i="4"/>
  <c r="D1435" i="4"/>
  <c r="D1759" i="4"/>
  <c r="D2083" i="4"/>
  <c r="D2515" i="4"/>
  <c r="D2947" i="4"/>
  <c r="D3379" i="4"/>
  <c r="D4027" i="4"/>
  <c r="M4512" i="4"/>
  <c r="M4432" i="4"/>
  <c r="M4404" i="4"/>
  <c r="M4324" i="4"/>
  <c r="M4216" i="4"/>
  <c r="M4188" i="4"/>
  <c r="M4108" i="4"/>
  <c r="M4080" i="4"/>
  <c r="M4000" i="4"/>
  <c r="M3972" i="4"/>
  <c r="M3892" i="4"/>
  <c r="M3864" i="4"/>
  <c r="M3756" i="4"/>
  <c r="M3676" i="4"/>
  <c r="M3568" i="4"/>
  <c r="M3540" i="4"/>
  <c r="M3460" i="4"/>
  <c r="M3432" i="4"/>
  <c r="M3324" i="4"/>
  <c r="M3244" i="4"/>
  <c r="M3216" i="4"/>
  <c r="M3136" i="4"/>
  <c r="M3108" i="4"/>
  <c r="M3028" i="4"/>
  <c r="M3000" i="4"/>
  <c r="M2920" i="4"/>
  <c r="M2892" i="4"/>
  <c r="M1354" i="4"/>
  <c r="D31" i="4"/>
  <c r="D139" i="4"/>
  <c r="D247" i="4"/>
  <c r="D463" i="4"/>
  <c r="D571" i="4"/>
  <c r="D787" i="4"/>
  <c r="D895" i="4"/>
  <c r="D1003" i="4"/>
  <c r="D1219" i="4"/>
  <c r="D1327" i="4"/>
  <c r="D1543" i="4"/>
  <c r="D1651" i="4"/>
  <c r="D1867" i="4"/>
  <c r="D1975" i="4"/>
  <c r="D2191" i="4"/>
  <c r="D2299" i="4"/>
  <c r="D2407" i="4"/>
  <c r="D2623" i="4"/>
  <c r="D2731" i="4"/>
  <c r="D2839" i="4"/>
  <c r="D3055" i="4"/>
  <c r="D3163" i="4"/>
  <c r="D3271" i="4"/>
  <c r="D3487" i="4"/>
  <c r="D3595" i="4"/>
  <c r="D3703" i="4"/>
  <c r="D3811" i="4"/>
  <c r="D3919" i="4"/>
  <c r="D4135" i="4"/>
  <c r="D4243" i="4"/>
  <c r="D4351" i="4"/>
  <c r="D4459" i="4"/>
  <c r="D58" i="4"/>
  <c r="D166" i="4"/>
  <c r="D274" i="4"/>
  <c r="D382" i="4"/>
  <c r="D490" i="4"/>
  <c r="M490" i="4" s="1"/>
  <c r="D598" i="4"/>
  <c r="D706" i="4"/>
  <c r="D814" i="4"/>
  <c r="D922" i="4"/>
  <c r="D1030" i="4"/>
  <c r="D1138" i="4"/>
  <c r="D1246" i="4"/>
  <c r="D1354" i="4"/>
  <c r="D1462" i="4"/>
  <c r="D1570" i="4"/>
  <c r="D1678" i="4"/>
  <c r="D1786" i="4"/>
  <c r="D1894" i="4"/>
  <c r="D2002" i="4"/>
  <c r="D2110" i="4"/>
  <c r="D2218" i="4"/>
  <c r="D2326" i="4"/>
  <c r="D2434" i="4"/>
  <c r="D2542" i="4"/>
  <c r="D2650" i="4"/>
  <c r="D2758" i="4"/>
  <c r="D2866" i="4"/>
  <c r="M2866" i="4" s="1"/>
  <c r="D2974" i="4"/>
  <c r="D3082" i="4"/>
  <c r="M3082" i="4" s="1"/>
  <c r="D3190" i="4"/>
  <c r="D3298" i="4"/>
  <c r="D3406" i="4"/>
  <c r="D3514" i="4"/>
  <c r="D3622" i="4"/>
  <c r="D3730" i="4"/>
  <c r="D3838" i="4"/>
  <c r="D3946" i="4"/>
  <c r="D4054" i="4"/>
  <c r="D4162" i="4"/>
  <c r="D4270" i="4"/>
  <c r="D4378" i="4"/>
  <c r="D4486" i="4"/>
  <c r="M4" i="4"/>
  <c r="M31" i="4"/>
  <c r="M4431" i="4"/>
  <c r="M4351" i="4"/>
  <c r="M4323" i="4"/>
  <c r="M4215" i="4"/>
  <c r="M4135" i="4"/>
  <c r="M4107" i="4"/>
  <c r="M3999" i="4"/>
  <c r="M3891" i="4"/>
  <c r="M3811" i="4"/>
  <c r="M3675" i="4"/>
  <c r="M3595" i="4"/>
  <c r="M3567" i="4"/>
  <c r="M3459" i="4"/>
  <c r="M3379" i="4"/>
  <c r="M3271" i="4"/>
  <c r="M3243" i="4"/>
  <c r="M3135" i="4"/>
  <c r="M3055" i="4"/>
  <c r="M3027" i="4"/>
  <c r="M2947" i="4"/>
  <c r="M2919" i="4"/>
  <c r="M2865" i="4"/>
  <c r="M2757" i="4"/>
  <c r="M2677" i="4"/>
  <c r="M2649" i="4"/>
  <c r="M2569" i="4"/>
  <c r="M2541" i="4"/>
  <c r="M2461" i="4"/>
  <c r="M2433" i="4"/>
  <c r="M2325" i="4"/>
  <c r="M2217" i="4"/>
  <c r="M2137" i="4"/>
  <c r="M2109" i="4"/>
  <c r="M2029" i="4"/>
  <c r="M1921" i="4"/>
  <c r="M1893" i="4"/>
  <c r="M1813" i="4"/>
  <c r="M1785" i="4"/>
  <c r="M1677" i="4"/>
  <c r="M1597" i="4"/>
  <c r="M1569" i="4"/>
  <c r="M1489" i="4"/>
  <c r="M2812" i="4"/>
  <c r="M2784" i="4"/>
  <c r="M2704" i="4"/>
  <c r="M2676" i="4"/>
  <c r="M2596" i="4"/>
  <c r="M2568" i="4"/>
  <c r="M2488" i="4"/>
  <c r="M2460" i="4"/>
  <c r="M2380" i="4"/>
  <c r="M2272" i="4"/>
  <c r="M2244" i="4"/>
  <c r="M2164" i="4"/>
  <c r="M2136" i="4"/>
  <c r="M2056" i="4"/>
  <c r="M2028" i="4"/>
  <c r="M1948" i="4"/>
  <c r="M1920" i="4"/>
  <c r="M1840" i="4"/>
  <c r="M1812" i="4"/>
  <c r="M1732" i="4"/>
  <c r="M1704" i="4"/>
  <c r="M1624" i="4"/>
  <c r="M1596" i="4"/>
  <c r="M1516" i="4"/>
  <c r="M1488" i="4"/>
  <c r="M2811" i="4"/>
  <c r="M2731" i="4"/>
  <c r="M2703" i="4"/>
  <c r="M2595" i="4"/>
  <c r="M2515" i="4"/>
  <c r="M2487" i="4"/>
  <c r="M2407" i="4"/>
  <c r="M2379" i="4"/>
  <c r="M2271" i="4"/>
  <c r="M2191" i="4"/>
  <c r="M2163" i="4"/>
  <c r="M2083" i="4"/>
  <c r="M2055" i="4"/>
  <c r="M1947" i="4"/>
  <c r="M1867" i="4"/>
  <c r="M1839" i="4"/>
  <c r="M1759" i="4"/>
  <c r="M1731" i="4"/>
  <c r="M1623" i="4"/>
  <c r="M1543" i="4"/>
  <c r="M1515" i="4"/>
  <c r="M1353" i="4"/>
  <c r="M1273" i="4"/>
  <c r="M1245" i="4"/>
  <c r="M1137" i="4"/>
  <c r="M1029" i="4"/>
  <c r="M921" i="4"/>
  <c r="M841" i="4"/>
  <c r="M813" i="4"/>
  <c r="M733" i="4"/>
  <c r="M705" i="4"/>
  <c r="M597" i="4"/>
  <c r="M489" i="4"/>
  <c r="M409" i="4"/>
  <c r="M381" i="4"/>
  <c r="M301" i="4"/>
  <c r="M273" i="4"/>
  <c r="M193" i="4"/>
  <c r="M165" i="4"/>
  <c r="M85" i="4"/>
  <c r="M1300" i="4"/>
  <c r="M1272" i="4"/>
  <c r="M1192" i="4"/>
  <c r="M1084" i="4"/>
  <c r="M1056" i="4"/>
  <c r="M976" i="4"/>
  <c r="M868" i="4"/>
  <c r="M840" i="4"/>
  <c r="M760" i="4"/>
  <c r="M732" i="4"/>
  <c r="M652" i="4"/>
  <c r="M624" i="4"/>
  <c r="M544" i="4"/>
  <c r="M436" i="4"/>
  <c r="M408" i="4"/>
  <c r="M328" i="4"/>
  <c r="M300" i="4"/>
  <c r="M192" i="4"/>
  <c r="M112" i="4"/>
  <c r="M84" i="4"/>
  <c r="M1435" i="4"/>
  <c r="M1299" i="4"/>
  <c r="M1219" i="4"/>
  <c r="M1191" i="4"/>
  <c r="M1111" i="4"/>
  <c r="M1083" i="4"/>
  <c r="M975" i="4"/>
  <c r="M895" i="4"/>
  <c r="M867" i="4"/>
  <c r="M759" i="4"/>
  <c r="M679" i="4"/>
  <c r="M651" i="4"/>
  <c r="M571" i="4"/>
  <c r="M543" i="4"/>
  <c r="M435" i="4"/>
  <c r="M327" i="4"/>
  <c r="M111" i="4"/>
  <c r="C2" i="4"/>
  <c r="A3" i="4"/>
  <c r="N16" i="4"/>
  <c r="N12" i="4"/>
  <c r="N8" i="4"/>
  <c r="N4" i="4"/>
  <c r="N31" i="4"/>
  <c r="N27" i="4"/>
  <c r="N23" i="4"/>
  <c r="N19" i="4"/>
  <c r="N4535" i="4"/>
  <c r="N4531" i="4"/>
  <c r="N4527" i="4"/>
  <c r="N4523" i="4"/>
  <c r="N4519" i="4"/>
  <c r="N4515" i="4"/>
  <c r="N4511" i="4"/>
  <c r="N4507" i="4"/>
  <c r="N4503" i="4"/>
  <c r="N4499" i="4"/>
  <c r="N4495" i="4"/>
  <c r="N4491" i="4"/>
  <c r="N4487" i="4"/>
  <c r="N4483" i="4"/>
  <c r="N4479" i="4"/>
  <c r="N4475" i="4"/>
  <c r="N4471" i="4"/>
  <c r="N4467" i="4"/>
  <c r="N4463" i="4"/>
  <c r="N4459" i="4"/>
  <c r="N4455" i="4"/>
  <c r="N4451" i="4"/>
  <c r="N4447" i="4"/>
  <c r="N4443" i="4"/>
  <c r="N4439" i="4"/>
  <c r="N4435" i="4"/>
  <c r="N4431" i="4"/>
  <c r="N4427" i="4"/>
  <c r="N4423" i="4"/>
  <c r="N4419" i="4"/>
  <c r="N4415" i="4"/>
  <c r="N4411" i="4"/>
  <c r="N4407" i="4"/>
  <c r="N4403" i="4"/>
  <c r="N4375" i="4"/>
  <c r="N4371" i="4"/>
  <c r="N4367" i="4"/>
  <c r="N4363" i="4"/>
  <c r="N4359" i="4"/>
  <c r="N4355" i="4"/>
  <c r="N4351" i="4"/>
  <c r="N4347" i="4"/>
  <c r="N4343" i="4"/>
  <c r="N4339" i="4"/>
  <c r="N4335" i="4"/>
  <c r="N4331" i="4"/>
  <c r="N4327" i="4"/>
  <c r="N4323" i="4"/>
  <c r="N4291" i="4"/>
  <c r="N4287" i="4"/>
  <c r="N4283" i="4"/>
  <c r="N4279" i="4"/>
  <c r="N4275" i="4"/>
  <c r="N4271" i="4"/>
  <c r="N4267" i="4"/>
  <c r="N4263" i="4"/>
  <c r="N4259" i="4"/>
  <c r="N4255" i="4"/>
  <c r="N4251" i="4"/>
  <c r="N4247" i="4"/>
  <c r="N4243" i="4"/>
  <c r="N4239" i="4"/>
  <c r="N4235" i="4"/>
  <c r="N4231" i="4"/>
  <c r="N4227" i="4"/>
  <c r="N4223" i="4"/>
  <c r="N4219" i="4"/>
  <c r="N4215" i="4"/>
  <c r="N4211" i="4"/>
  <c r="N4207" i="4"/>
  <c r="N4203" i="4"/>
  <c r="N4199" i="4"/>
  <c r="N4195" i="4"/>
  <c r="N4191" i="4"/>
  <c r="N4187" i="4"/>
  <c r="N4159" i="4"/>
  <c r="N4155" i="4"/>
  <c r="N4151" i="4"/>
  <c r="N4147" i="4"/>
  <c r="N4143" i="4"/>
  <c r="N4139" i="4"/>
  <c r="N4135" i="4"/>
  <c r="N4131" i="4"/>
  <c r="N4127" i="4"/>
  <c r="N4123" i="4"/>
  <c r="N4119" i="4"/>
  <c r="N4115" i="4"/>
  <c r="N4111" i="4"/>
  <c r="N4107" i="4"/>
  <c r="N4103" i="4"/>
  <c r="N4099" i="4"/>
  <c r="N4095" i="4"/>
  <c r="N4091" i="4"/>
  <c r="N4087" i="4"/>
  <c r="N4083" i="4"/>
  <c r="N4079" i="4"/>
  <c r="N4075" i="4"/>
  <c r="N4071" i="4"/>
  <c r="N4067" i="4"/>
  <c r="N4063" i="4"/>
  <c r="N4059" i="4"/>
  <c r="N4055" i="4"/>
  <c r="N4023" i="4"/>
  <c r="N4019" i="4"/>
  <c r="N4015" i="4"/>
  <c r="N4011" i="4"/>
  <c r="N4007" i="4"/>
  <c r="N4003" i="4"/>
  <c r="N3999" i="4"/>
  <c r="N3995" i="4"/>
  <c r="N3991" i="4"/>
  <c r="N3987" i="4"/>
  <c r="N3983" i="4"/>
  <c r="N3979" i="4"/>
  <c r="N3975" i="4"/>
  <c r="N3971" i="4"/>
  <c r="N3967" i="4"/>
  <c r="N3963" i="4"/>
  <c r="N3959" i="4"/>
  <c r="N3955" i="4"/>
  <c r="N3951" i="4"/>
  <c r="N3947" i="4"/>
  <c r="N3915" i="4"/>
  <c r="N3911" i="4"/>
  <c r="N3907" i="4"/>
  <c r="N3903" i="4"/>
  <c r="N3899" i="4"/>
  <c r="N3895" i="4"/>
  <c r="N3891" i="4"/>
  <c r="N3887" i="4"/>
  <c r="N3883" i="4"/>
  <c r="N3879" i="4"/>
  <c r="N3875" i="4"/>
  <c r="N3871" i="4"/>
  <c r="N3867" i="4"/>
  <c r="N3863" i="4"/>
  <c r="N3859" i="4"/>
  <c r="N3855" i="4"/>
  <c r="N3851" i="4"/>
  <c r="N3847" i="4"/>
  <c r="N3843" i="4"/>
  <c r="N3839" i="4"/>
  <c r="N3835" i="4"/>
  <c r="N3831" i="4"/>
  <c r="N3827" i="4"/>
  <c r="N3823" i="4"/>
  <c r="N3819" i="4"/>
  <c r="N3815" i="4"/>
  <c r="N3811" i="4"/>
  <c r="N3779" i="4"/>
  <c r="N3775" i="4"/>
  <c r="N3771" i="4"/>
  <c r="N3767" i="4"/>
  <c r="N3763" i="4"/>
  <c r="N3759" i="4"/>
  <c r="N3755" i="4"/>
  <c r="N3751" i="4"/>
  <c r="N3747" i="4"/>
  <c r="N3743" i="4"/>
  <c r="N3739" i="4"/>
  <c r="N3735" i="4"/>
  <c r="N3731" i="4"/>
  <c r="N3699" i="4"/>
  <c r="N3695" i="4"/>
  <c r="N3691" i="4"/>
  <c r="N3687" i="4"/>
  <c r="N3683" i="4"/>
  <c r="N3679" i="4"/>
  <c r="N3675" i="4"/>
  <c r="N3643" i="4"/>
  <c r="N3639" i="4"/>
  <c r="N3635" i="4"/>
  <c r="N3631" i="4"/>
  <c r="N3627" i="4"/>
  <c r="N3623" i="4"/>
  <c r="N3619" i="4"/>
  <c r="N3615" i="4"/>
  <c r="N3611" i="4"/>
  <c r="N3607" i="4"/>
  <c r="N3603" i="4"/>
  <c r="N3599" i="4"/>
  <c r="N3595" i="4"/>
  <c r="N3591" i="4"/>
  <c r="N3587" i="4"/>
  <c r="N3583" i="4"/>
  <c r="N3579" i="4"/>
  <c r="N3575" i="4"/>
  <c r="N3571" i="4"/>
  <c r="N3567" i="4"/>
  <c r="N3563" i="4"/>
  <c r="N3559" i="4"/>
  <c r="N3555" i="4"/>
  <c r="N3551" i="4"/>
  <c r="N3547" i="4"/>
  <c r="N3543" i="4"/>
  <c r="N3539" i="4"/>
  <c r="N3511" i="4"/>
  <c r="N3507" i="4"/>
  <c r="N3503" i="4"/>
  <c r="N3499" i="4"/>
  <c r="N3495" i="4"/>
  <c r="N3491" i="4"/>
  <c r="N3487" i="4"/>
  <c r="N3483" i="4"/>
  <c r="N3479" i="4"/>
  <c r="N3475" i="4"/>
  <c r="N3471" i="4"/>
  <c r="N3467" i="4"/>
  <c r="N3463" i="4"/>
  <c r="N3459" i="4"/>
  <c r="N3455" i="4"/>
  <c r="N3451" i="4"/>
  <c r="N3447" i="4"/>
  <c r="N3443" i="4"/>
  <c r="N3439" i="4"/>
  <c r="N3435" i="4"/>
  <c r="N3431" i="4"/>
  <c r="N3427" i="4"/>
  <c r="N3423" i="4"/>
  <c r="N3419" i="4"/>
  <c r="N3415" i="4"/>
  <c r="N3411" i="4"/>
  <c r="N3407" i="4"/>
  <c r="N3403" i="4"/>
  <c r="N3399" i="4"/>
  <c r="N3395" i="4"/>
  <c r="N3391" i="4"/>
  <c r="N3387" i="4"/>
  <c r="N3383" i="4"/>
  <c r="N3379" i="4"/>
  <c r="N3347" i="4"/>
  <c r="N3343" i="4"/>
  <c r="N3339" i="4"/>
  <c r="N3335" i="4"/>
  <c r="N3331" i="4"/>
  <c r="N3327" i="4"/>
  <c r="N3323" i="4"/>
  <c r="N3319" i="4"/>
  <c r="N3315" i="4"/>
  <c r="N3311" i="4"/>
  <c r="N3307" i="4"/>
  <c r="N3303" i="4"/>
  <c r="N3299" i="4"/>
  <c r="N3295" i="4"/>
  <c r="N3291" i="4"/>
  <c r="N3287" i="4"/>
  <c r="N3283" i="4"/>
  <c r="N3279" i="4"/>
  <c r="N3275" i="4"/>
  <c r="N3271" i="4"/>
  <c r="N3267" i="4"/>
  <c r="N3263" i="4"/>
  <c r="N3259" i="4"/>
  <c r="N3255" i="4"/>
  <c r="N3251" i="4"/>
  <c r="N3247" i="4"/>
  <c r="N3243" i="4"/>
  <c r="N3239" i="4"/>
  <c r="N3235" i="4"/>
  <c r="N3231" i="4"/>
  <c r="N3227" i="4"/>
  <c r="N3223" i="4"/>
  <c r="N3219" i="4"/>
  <c r="N3215" i="4"/>
  <c r="N3211" i="4"/>
  <c r="N3207" i="4"/>
  <c r="N3203" i="4"/>
  <c r="N3199" i="4"/>
  <c r="N3195" i="4"/>
  <c r="N3191" i="4"/>
  <c r="N3187" i="4"/>
  <c r="N3183" i="4"/>
  <c r="N3179" i="4"/>
  <c r="N3175" i="4"/>
  <c r="N3171" i="4"/>
  <c r="N3167" i="4"/>
  <c r="N3163" i="4"/>
  <c r="N3159" i="4"/>
  <c r="N3155" i="4"/>
  <c r="N3151" i="4"/>
  <c r="N3147" i="4"/>
  <c r="N3143" i="4"/>
  <c r="N3139" i="4"/>
  <c r="N3135" i="4"/>
  <c r="N3131" i="4"/>
  <c r="N3127" i="4"/>
  <c r="N3123" i="4"/>
  <c r="N3119" i="4"/>
  <c r="N3115" i="4"/>
  <c r="N3111" i="4"/>
  <c r="N3107" i="4"/>
  <c r="N3103" i="4"/>
  <c r="N3099" i="4"/>
  <c r="N3095" i="4"/>
  <c r="N3091" i="4"/>
  <c r="N3087" i="4"/>
  <c r="N3083" i="4"/>
  <c r="N3079" i="4"/>
  <c r="N3075" i="4"/>
  <c r="N3071" i="4"/>
  <c r="N3067" i="4"/>
  <c r="N3063" i="4"/>
  <c r="N3059" i="4"/>
  <c r="N3055" i="4"/>
  <c r="N3051" i="4"/>
  <c r="N3047" i="4"/>
  <c r="N3043" i="4"/>
  <c r="N3039" i="4"/>
  <c r="N3035" i="4"/>
  <c r="N3031" i="4"/>
  <c r="N3027" i="4"/>
  <c r="N3023" i="4"/>
  <c r="N3019" i="4"/>
  <c r="N3015" i="4"/>
  <c r="N3011" i="4"/>
  <c r="N3007" i="4"/>
  <c r="N3003" i="4"/>
  <c r="N2999" i="4"/>
  <c r="N2995" i="4"/>
  <c r="N2991" i="4"/>
  <c r="N2987" i="4"/>
  <c r="N2983" i="4"/>
  <c r="N2979" i="4"/>
  <c r="N2975" i="4"/>
  <c r="N2971" i="4"/>
  <c r="N2967" i="4"/>
  <c r="N2963" i="4"/>
  <c r="N2959" i="4"/>
  <c r="N2955" i="4"/>
  <c r="N2951" i="4"/>
  <c r="N2947" i="4"/>
  <c r="N2943" i="4"/>
  <c r="N2939" i="4"/>
  <c r="N2935" i="4"/>
  <c r="N2931" i="4"/>
  <c r="N2927" i="4"/>
  <c r="N2923" i="4"/>
  <c r="N2919" i="4"/>
  <c r="N2915" i="4"/>
  <c r="N2911" i="4"/>
  <c r="N2907" i="4"/>
  <c r="N2903" i="4"/>
  <c r="N2899" i="4"/>
  <c r="N2895" i="4"/>
  <c r="N2891" i="4"/>
  <c r="N2887" i="4"/>
  <c r="N2883" i="4"/>
  <c r="N2879" i="4"/>
  <c r="N2875" i="4"/>
  <c r="N2871" i="4"/>
  <c r="N2867" i="4"/>
  <c r="N2863" i="4"/>
  <c r="N2859" i="4"/>
  <c r="N2855" i="4"/>
  <c r="N2851" i="4"/>
  <c r="N2847" i="4"/>
  <c r="N2843" i="4"/>
  <c r="N2839" i="4"/>
  <c r="N2835" i="4"/>
  <c r="N2831" i="4"/>
  <c r="N2827" i="4"/>
  <c r="N2823" i="4"/>
  <c r="N2819" i="4"/>
  <c r="N2815" i="4"/>
  <c r="N2811" i="4"/>
  <c r="N2807" i="4"/>
  <c r="N2803" i="4"/>
  <c r="N2799" i="4"/>
  <c r="N2795" i="4"/>
  <c r="N2791" i="4"/>
  <c r="N2787" i="4"/>
  <c r="N2783" i="4"/>
  <c r="N2779" i="4"/>
  <c r="N2775" i="4"/>
  <c r="N2771" i="4"/>
  <c r="N2767" i="4"/>
  <c r="N2763" i="4"/>
  <c r="N2759" i="4"/>
  <c r="N2755" i="4"/>
  <c r="N2751" i="4"/>
  <c r="N2747" i="4"/>
  <c r="N2743" i="4"/>
  <c r="N2739" i="4"/>
  <c r="N2735" i="4"/>
  <c r="N2731" i="4"/>
  <c r="N2727" i="4"/>
  <c r="N2723" i="4"/>
  <c r="N2719" i="4"/>
  <c r="N2715" i="4"/>
  <c r="N2711" i="4"/>
  <c r="N2707" i="4"/>
  <c r="N2703" i="4"/>
  <c r="N2699" i="4"/>
  <c r="N2695" i="4"/>
  <c r="N2691" i="4"/>
  <c r="N2687" i="4"/>
  <c r="N2683" i="4"/>
  <c r="N2679" i="4"/>
  <c r="N2675" i="4"/>
  <c r="N2671" i="4"/>
  <c r="N2667" i="4"/>
  <c r="N2663" i="4"/>
  <c r="N2659" i="4"/>
  <c r="N2655" i="4"/>
  <c r="N2651" i="4"/>
  <c r="N2647" i="4"/>
  <c r="N2643" i="4"/>
  <c r="N2639" i="4"/>
  <c r="N2635" i="4"/>
  <c r="N2631" i="4"/>
  <c r="N2627" i="4"/>
  <c r="N2623" i="4"/>
  <c r="N2619" i="4"/>
  <c r="N2615" i="4"/>
  <c r="N2611" i="4"/>
  <c r="N2607" i="4"/>
  <c r="N2603" i="4"/>
  <c r="N2599" i="4"/>
  <c r="N2595" i="4"/>
  <c r="N2591" i="4"/>
  <c r="N2587" i="4"/>
  <c r="N2583" i="4"/>
  <c r="N2579" i="4"/>
  <c r="N2575" i="4"/>
  <c r="N2571" i="4"/>
  <c r="N2567" i="4"/>
  <c r="N2563" i="4"/>
  <c r="N2559" i="4"/>
  <c r="N2555" i="4"/>
  <c r="N2551" i="4"/>
  <c r="N2547" i="4"/>
  <c r="N2543" i="4"/>
  <c r="N2539" i="4"/>
  <c r="N2535" i="4"/>
  <c r="N2531" i="4"/>
  <c r="N2527" i="4"/>
  <c r="N2523" i="4"/>
  <c r="N2519" i="4"/>
  <c r="N2515" i="4"/>
  <c r="N2511" i="4"/>
  <c r="N2507" i="4"/>
  <c r="N2503" i="4"/>
  <c r="N2499" i="4"/>
  <c r="N2495" i="4"/>
  <c r="N2491" i="4"/>
  <c r="N2487" i="4"/>
  <c r="N2483" i="4"/>
  <c r="N2479" i="4"/>
  <c r="N2475" i="4"/>
  <c r="N2471" i="4"/>
  <c r="N2467" i="4"/>
  <c r="N2463" i="4"/>
  <c r="N2459" i="4"/>
  <c r="N2455" i="4"/>
  <c r="N2451" i="4"/>
  <c r="N2447" i="4"/>
  <c r="N2443" i="4"/>
  <c r="N2439" i="4"/>
  <c r="N2435" i="4"/>
  <c r="N2431" i="4"/>
  <c r="N2427" i="4"/>
  <c r="N2423" i="4"/>
  <c r="N2419" i="4"/>
  <c r="N2415" i="4"/>
  <c r="N2411" i="4"/>
  <c r="N2407" i="4"/>
  <c r="N2403" i="4"/>
  <c r="N2399" i="4"/>
  <c r="N2395" i="4"/>
  <c r="N2391" i="4"/>
  <c r="N2387" i="4"/>
  <c r="N2383" i="4"/>
  <c r="N2379" i="4"/>
  <c r="N2347" i="4"/>
  <c r="N2343" i="4"/>
  <c r="N2339" i="4"/>
  <c r="N2335" i="4"/>
  <c r="N2331" i="4"/>
  <c r="N2327" i="4"/>
  <c r="N2323" i="4"/>
  <c r="N2319" i="4"/>
  <c r="N2315" i="4"/>
  <c r="N2311" i="4"/>
  <c r="N2307" i="4"/>
  <c r="N2303" i="4"/>
  <c r="N2299" i="4"/>
  <c r="O2299" i="4" s="1"/>
  <c r="N2295" i="4"/>
  <c r="N2291" i="4"/>
  <c r="N2287" i="4"/>
  <c r="N2283" i="4"/>
  <c r="N2279" i="4"/>
  <c r="N2275" i="4"/>
  <c r="N2271" i="4"/>
  <c r="N2267" i="4"/>
  <c r="N2263" i="4"/>
  <c r="N2259" i="4"/>
  <c r="N2255" i="4"/>
  <c r="N2251" i="4"/>
  <c r="N2247" i="4"/>
  <c r="N2243" i="4"/>
  <c r="N2239" i="4"/>
  <c r="N2235" i="4"/>
  <c r="N2231" i="4"/>
  <c r="N2227" i="4"/>
  <c r="N2223" i="4"/>
  <c r="N2219" i="4"/>
  <c r="N2215" i="4"/>
  <c r="N2211" i="4"/>
  <c r="N2207" i="4"/>
  <c r="N2203" i="4"/>
  <c r="N2199" i="4"/>
  <c r="N2195" i="4"/>
  <c r="N2191" i="4"/>
  <c r="O2191" i="4" s="1"/>
  <c r="N2187" i="4"/>
  <c r="N2183" i="4"/>
  <c r="N2179" i="4"/>
  <c r="N2175" i="4"/>
  <c r="N2171" i="4"/>
  <c r="N2167" i="4"/>
  <c r="N2163" i="4"/>
  <c r="N2159" i="4"/>
  <c r="N2155" i="4"/>
  <c r="N2151" i="4"/>
  <c r="N2147" i="4"/>
  <c r="N2143" i="4"/>
  <c r="N2139" i="4"/>
  <c r="N2135" i="4"/>
  <c r="N2131" i="4"/>
  <c r="N2127" i="4"/>
  <c r="N2123" i="4"/>
  <c r="N2119" i="4"/>
  <c r="N2115" i="4"/>
  <c r="N2111" i="4"/>
  <c r="N2107" i="4"/>
  <c r="N2103" i="4"/>
  <c r="N2099" i="4"/>
  <c r="N2095" i="4"/>
  <c r="N2091" i="4"/>
  <c r="N2087" i="4"/>
  <c r="N2083" i="4"/>
  <c r="N2079" i="4"/>
  <c r="N2075" i="4"/>
  <c r="N2071" i="4"/>
  <c r="N2067" i="4"/>
  <c r="N2063" i="4"/>
  <c r="N2059" i="4"/>
  <c r="N2055" i="4"/>
  <c r="N2051" i="4"/>
  <c r="N2047" i="4"/>
  <c r="N2043" i="4"/>
  <c r="N2039" i="4"/>
  <c r="N2035" i="4"/>
  <c r="N2031" i="4"/>
  <c r="N2027" i="4"/>
  <c r="N1999" i="4"/>
  <c r="N1995" i="4"/>
  <c r="N1991" i="4"/>
  <c r="N1987" i="4"/>
  <c r="N1983" i="4"/>
  <c r="N1979" i="4"/>
  <c r="N1975" i="4"/>
  <c r="N1971" i="4"/>
  <c r="N1967" i="4"/>
  <c r="N1963" i="4"/>
  <c r="N1959" i="4"/>
  <c r="N1955" i="4"/>
  <c r="N1951" i="4"/>
  <c r="N1947" i="4"/>
  <c r="N1943" i="4"/>
  <c r="N1939" i="4"/>
  <c r="N1935" i="4"/>
  <c r="N1931" i="4"/>
  <c r="N1927" i="4"/>
  <c r="N1923" i="4"/>
  <c r="N1919" i="4"/>
  <c r="N1915" i="4"/>
  <c r="N1911" i="4"/>
  <c r="N1907" i="4"/>
  <c r="N1903" i="4"/>
  <c r="N1899" i="4"/>
  <c r="N1895" i="4"/>
  <c r="N1891" i="4"/>
  <c r="N1887" i="4"/>
  <c r="N1883" i="4"/>
  <c r="N1879" i="4"/>
  <c r="N1875" i="4"/>
  <c r="N1871" i="4"/>
  <c r="N1867" i="4"/>
  <c r="N1863" i="4"/>
  <c r="N1859" i="4"/>
  <c r="N1855" i="4"/>
  <c r="N1851" i="4"/>
  <c r="N1847" i="4"/>
  <c r="N1843" i="4"/>
  <c r="N1839" i="4"/>
  <c r="N1835" i="4"/>
  <c r="N1831" i="4"/>
  <c r="N1827" i="4"/>
  <c r="N1823" i="4"/>
  <c r="N1819" i="4"/>
  <c r="N1815" i="4"/>
  <c r="N1811" i="4"/>
  <c r="N1807" i="4"/>
  <c r="N1803" i="4"/>
  <c r="N1799" i="4"/>
  <c r="N1795" i="4"/>
  <c r="N1791" i="4"/>
  <c r="N1787" i="4"/>
  <c r="N1783" i="4"/>
  <c r="N1779" i="4"/>
  <c r="N1775" i="4"/>
  <c r="N1771" i="4"/>
  <c r="N1767" i="4"/>
  <c r="N1763" i="4"/>
  <c r="N1759" i="4"/>
  <c r="N1755" i="4"/>
  <c r="N1751" i="4"/>
  <c r="N1747" i="4"/>
  <c r="N1743" i="4"/>
  <c r="N1739" i="4"/>
  <c r="N1735" i="4"/>
  <c r="N1731" i="4"/>
  <c r="N1727" i="4"/>
  <c r="N1723" i="4"/>
  <c r="N1719" i="4"/>
  <c r="N1715" i="4"/>
  <c r="N1711" i="4"/>
  <c r="N1707" i="4"/>
  <c r="N1703" i="4"/>
  <c r="N1699" i="4"/>
  <c r="N1695" i="4"/>
  <c r="N1691" i="4"/>
  <c r="N1687" i="4"/>
  <c r="N1683" i="4"/>
  <c r="N1679" i="4"/>
  <c r="N1675" i="4"/>
  <c r="N1671" i="4"/>
  <c r="N1667" i="4"/>
  <c r="N1663" i="4"/>
  <c r="N1659" i="4"/>
  <c r="N1655" i="4"/>
  <c r="N1651" i="4"/>
  <c r="N1647" i="4"/>
  <c r="N1643" i="4"/>
  <c r="N1639" i="4"/>
  <c r="N1635" i="4"/>
  <c r="N1631" i="4"/>
  <c r="N1627" i="4"/>
  <c r="N1623" i="4"/>
  <c r="N1619" i="4"/>
  <c r="N1615" i="4"/>
  <c r="N1611" i="4"/>
  <c r="N1607" i="4"/>
  <c r="N1603" i="4"/>
  <c r="N1599" i="4"/>
  <c r="N1595" i="4"/>
  <c r="N1591" i="4"/>
  <c r="N1587" i="4"/>
  <c r="N1583" i="4"/>
  <c r="N1579" i="4"/>
  <c r="N1575" i="4"/>
  <c r="N1571" i="4"/>
  <c r="N1567" i="4"/>
  <c r="N1563" i="4"/>
  <c r="N1559" i="4"/>
  <c r="N1555" i="4"/>
  <c r="N1551" i="4"/>
  <c r="N1547" i="4"/>
  <c r="N1543" i="4"/>
  <c r="N1539" i="4"/>
  <c r="N1535" i="4"/>
  <c r="N1531" i="4"/>
  <c r="N1527" i="4"/>
  <c r="N1523" i="4"/>
  <c r="N1519" i="4"/>
  <c r="N1515" i="4"/>
  <c r="N1511" i="4"/>
  <c r="N1507" i="4"/>
  <c r="N1503" i="4"/>
  <c r="N1499" i="4"/>
  <c r="N1495" i="4"/>
  <c r="N1491" i="4"/>
  <c r="N1487" i="4"/>
  <c r="N1459" i="4"/>
  <c r="N1455" i="4"/>
  <c r="N1451" i="4"/>
  <c r="N1447" i="4"/>
  <c r="N1443" i="4"/>
  <c r="N1439" i="4"/>
  <c r="N1435" i="4"/>
  <c r="N1375" i="4"/>
  <c r="N1371" i="4"/>
  <c r="N1367" i="4"/>
  <c r="N1363" i="4"/>
  <c r="N1359" i="4"/>
  <c r="N1355" i="4"/>
  <c r="N1351" i="4"/>
  <c r="N1347" i="4"/>
  <c r="N1343" i="4"/>
  <c r="N1339" i="4"/>
  <c r="N1335" i="4"/>
  <c r="N1331" i="4"/>
  <c r="N1327" i="4"/>
  <c r="N1323" i="4"/>
  <c r="N1319" i="4"/>
  <c r="N1315" i="4"/>
  <c r="N1311" i="4"/>
  <c r="N1307" i="4"/>
  <c r="N1303" i="4"/>
  <c r="N1299" i="4"/>
  <c r="N1295" i="4"/>
  <c r="N1291" i="4"/>
  <c r="N1287" i="4"/>
  <c r="N1283" i="4"/>
  <c r="N1279" i="4"/>
  <c r="N1275" i="4"/>
  <c r="N1271" i="4"/>
  <c r="N1267" i="4"/>
  <c r="N15" i="4"/>
  <c r="N11" i="4"/>
  <c r="N7" i="4"/>
  <c r="N3" i="4"/>
  <c r="N30" i="4"/>
  <c r="N26" i="4"/>
  <c r="N22" i="4"/>
  <c r="N18" i="4"/>
  <c r="N4534" i="4"/>
  <c r="N4530" i="4"/>
  <c r="N4526" i="4"/>
  <c r="N4522" i="4"/>
  <c r="N4518" i="4"/>
  <c r="N4514" i="4"/>
  <c r="N4510" i="4"/>
  <c r="N4506" i="4"/>
  <c r="N4502" i="4"/>
  <c r="N4498" i="4"/>
  <c r="N4494" i="4"/>
  <c r="N4490" i="4"/>
  <c r="N4486" i="4"/>
  <c r="O4486" i="4" s="1"/>
  <c r="N4482" i="4"/>
  <c r="N4478" i="4"/>
  <c r="N4474" i="4"/>
  <c r="N4470" i="4"/>
  <c r="N4466" i="4"/>
  <c r="N4462" i="4"/>
  <c r="N4458" i="4"/>
  <c r="N4454" i="4"/>
  <c r="N4450" i="4"/>
  <c r="N4446" i="4"/>
  <c r="N4442" i="4"/>
  <c r="N4438" i="4"/>
  <c r="N4434" i="4"/>
  <c r="N4430" i="4"/>
  <c r="N4426" i="4"/>
  <c r="N4422" i="4"/>
  <c r="N4418" i="4"/>
  <c r="N4414" i="4"/>
  <c r="N4410" i="4"/>
  <c r="N4406" i="4"/>
  <c r="N4374" i="4"/>
  <c r="N4370" i="4"/>
  <c r="N4366" i="4"/>
  <c r="N4362" i="4"/>
  <c r="N4358" i="4"/>
  <c r="N4354" i="4"/>
  <c r="N4350" i="4"/>
  <c r="N4346" i="4"/>
  <c r="N4342" i="4"/>
  <c r="N4338" i="4"/>
  <c r="N4334" i="4"/>
  <c r="N4330" i="4"/>
  <c r="N4326" i="4"/>
  <c r="N4322" i="4"/>
  <c r="P4322" i="4" s="1"/>
  <c r="N4294" i="4"/>
  <c r="N4290" i="4"/>
  <c r="N4286" i="4"/>
  <c r="N4282" i="4"/>
  <c r="N4278" i="4"/>
  <c r="N4274" i="4"/>
  <c r="N4270" i="4"/>
  <c r="N4266" i="4"/>
  <c r="N4262" i="4"/>
  <c r="N4258" i="4"/>
  <c r="N4254" i="4"/>
  <c r="N4250" i="4"/>
  <c r="N4246" i="4"/>
  <c r="N4242" i="4"/>
  <c r="P4242" i="4" s="1"/>
  <c r="N4238" i="4"/>
  <c r="N4234" i="4"/>
  <c r="N4230" i="4"/>
  <c r="N4226" i="4"/>
  <c r="N4222" i="4"/>
  <c r="N4218" i="4"/>
  <c r="N4214" i="4"/>
  <c r="P4214" i="4" s="1"/>
  <c r="N4210" i="4"/>
  <c r="N4206" i="4"/>
  <c r="N4202" i="4"/>
  <c r="N4198" i="4"/>
  <c r="N4194" i="4"/>
  <c r="N4190" i="4"/>
  <c r="N4158" i="4"/>
  <c r="N4154" i="4"/>
  <c r="N4150" i="4"/>
  <c r="N4146" i="4"/>
  <c r="N4142" i="4"/>
  <c r="N4138" i="4"/>
  <c r="N4134" i="4"/>
  <c r="P4134" i="4" s="1"/>
  <c r="N4130" i="4"/>
  <c r="N4126" i="4"/>
  <c r="N4122" i="4"/>
  <c r="N2" i="4"/>
  <c r="O2" i="4" s="1"/>
  <c r="N14" i="4"/>
  <c r="N10" i="4"/>
  <c r="N6" i="4"/>
  <c r="N33" i="4"/>
  <c r="N29" i="4"/>
  <c r="N25" i="4"/>
  <c r="N21" i="4"/>
  <c r="N4537" i="4"/>
  <c r="N4533" i="4"/>
  <c r="N4529" i="4"/>
  <c r="N4525" i="4"/>
  <c r="N4521" i="4"/>
  <c r="N4517" i="4"/>
  <c r="N4513" i="4"/>
  <c r="N4509" i="4"/>
  <c r="N4505" i="4"/>
  <c r="N4501" i="4"/>
  <c r="N4497" i="4"/>
  <c r="N4493" i="4"/>
  <c r="N4489" i="4"/>
  <c r="N4485" i="4"/>
  <c r="N4481" i="4"/>
  <c r="N4477" i="4"/>
  <c r="N4473" i="4"/>
  <c r="N4469" i="4"/>
  <c r="N4465" i="4"/>
  <c r="N4461" i="4"/>
  <c r="N4457" i="4"/>
  <c r="P4457" i="4" s="1"/>
  <c r="N4453" i="4"/>
  <c r="N4449" i="4"/>
  <c r="N4445" i="4"/>
  <c r="N4441" i="4"/>
  <c r="N4437" i="4"/>
  <c r="N4433" i="4"/>
  <c r="N4429" i="4"/>
  <c r="N4425" i="4"/>
  <c r="N4421" i="4"/>
  <c r="N4417" i="4"/>
  <c r="N4413" i="4"/>
  <c r="N4409" i="4"/>
  <c r="N4405" i="4"/>
  <c r="N4373" i="4"/>
  <c r="N4369" i="4"/>
  <c r="N4365" i="4"/>
  <c r="N4361" i="4"/>
  <c r="N4357" i="4"/>
  <c r="N4353" i="4"/>
  <c r="N4349" i="4"/>
  <c r="N4345" i="4"/>
  <c r="N4341" i="4"/>
  <c r="N4337" i="4"/>
  <c r="N4333" i="4"/>
  <c r="N4329" i="4"/>
  <c r="N4325" i="4"/>
  <c r="N4293" i="4"/>
  <c r="N4289" i="4"/>
  <c r="N4285" i="4"/>
  <c r="N4281" i="4"/>
  <c r="N4277" i="4"/>
  <c r="N4273" i="4"/>
  <c r="N4269" i="4"/>
  <c r="N4265" i="4"/>
  <c r="N4261" i="4"/>
  <c r="N4257" i="4"/>
  <c r="N4253" i="4"/>
  <c r="N4249" i="4"/>
  <c r="N4245" i="4"/>
  <c r="N4241" i="4"/>
  <c r="N4237" i="4"/>
  <c r="N4233" i="4"/>
  <c r="N4229" i="4"/>
  <c r="N4225" i="4"/>
  <c r="N4221" i="4"/>
  <c r="N4217" i="4"/>
  <c r="N4213" i="4"/>
  <c r="N4209" i="4"/>
  <c r="N4205" i="4"/>
  <c r="N4201" i="4"/>
  <c r="N4197" i="4"/>
  <c r="N4193" i="4"/>
  <c r="N4189" i="4"/>
  <c r="N4157" i="4"/>
  <c r="N4153" i="4"/>
  <c r="N4149" i="4"/>
  <c r="N4145" i="4"/>
  <c r="N4141" i="4"/>
  <c r="N4137" i="4"/>
  <c r="N4133" i="4"/>
  <c r="N4129" i="4"/>
  <c r="N4125" i="4"/>
  <c r="N4121" i="4"/>
  <c r="N4117" i="4"/>
  <c r="N4113" i="4"/>
  <c r="N4109" i="4"/>
  <c r="N4105" i="4"/>
  <c r="N4101" i="4"/>
  <c r="N4097" i="4"/>
  <c r="N4093" i="4"/>
  <c r="N4089" i="4"/>
  <c r="N4085" i="4"/>
  <c r="N4081" i="4"/>
  <c r="N4077" i="4"/>
  <c r="N17" i="4"/>
  <c r="N13" i="4"/>
  <c r="N9" i="4"/>
  <c r="N5" i="4"/>
  <c r="N32" i="4"/>
  <c r="N28" i="4"/>
  <c r="N24" i="4"/>
  <c r="N20" i="4"/>
  <c r="N4536" i="4"/>
  <c r="N4532" i="4"/>
  <c r="N4528" i="4"/>
  <c r="N4524" i="4"/>
  <c r="N4520" i="4"/>
  <c r="N4516" i="4"/>
  <c r="N4512" i="4"/>
  <c r="N4508" i="4"/>
  <c r="N4504" i="4"/>
  <c r="N4500" i="4"/>
  <c r="N4496" i="4"/>
  <c r="N4492" i="4"/>
  <c r="N4488" i="4"/>
  <c r="N4484" i="4"/>
  <c r="P4484" i="4" s="1"/>
  <c r="N4480" i="4"/>
  <c r="N4476" i="4"/>
  <c r="N4472" i="4"/>
  <c r="N4468" i="4"/>
  <c r="N4464" i="4"/>
  <c r="N4460" i="4"/>
  <c r="N4456" i="4"/>
  <c r="N4452" i="4"/>
  <c r="N4448" i="4"/>
  <c r="N4444" i="4"/>
  <c r="N4440" i="4"/>
  <c r="N4436" i="4"/>
  <c r="N4432" i="4"/>
  <c r="N4428" i="4"/>
  <c r="N4424" i="4"/>
  <c r="N4420" i="4"/>
  <c r="N4416" i="4"/>
  <c r="N4412" i="4"/>
  <c r="N4408" i="4"/>
  <c r="N4404" i="4"/>
  <c r="P4404" i="4" s="1"/>
  <c r="N4372" i="4"/>
  <c r="N4368" i="4"/>
  <c r="N4364" i="4"/>
  <c r="N4360" i="4"/>
  <c r="N4356" i="4"/>
  <c r="N4352" i="4"/>
  <c r="N4348" i="4"/>
  <c r="N4344" i="4"/>
  <c r="N4340" i="4"/>
  <c r="N4336" i="4"/>
  <c r="N4332" i="4"/>
  <c r="N4328" i="4"/>
  <c r="N4324" i="4"/>
  <c r="P4324" i="4" s="1"/>
  <c r="N4292" i="4"/>
  <c r="N4288" i="4"/>
  <c r="N4284" i="4"/>
  <c r="N4280" i="4"/>
  <c r="N4276" i="4"/>
  <c r="N4272" i="4"/>
  <c r="N4268" i="4"/>
  <c r="O4268" i="4" s="1"/>
  <c r="N4264" i="4"/>
  <c r="N4260" i="4"/>
  <c r="N4256" i="4"/>
  <c r="N4252" i="4"/>
  <c r="N4248" i="4"/>
  <c r="N4244" i="4"/>
  <c r="N4240" i="4"/>
  <c r="N4236" i="4"/>
  <c r="N4232" i="4"/>
  <c r="N4228" i="4"/>
  <c r="N4224" i="4"/>
  <c r="N4220" i="4"/>
  <c r="N4216" i="4"/>
  <c r="O4216" i="4" s="1"/>
  <c r="N4212" i="4"/>
  <c r="N4208" i="4"/>
  <c r="N4204" i="4"/>
  <c r="N4200" i="4"/>
  <c r="N4196" i="4"/>
  <c r="N4192" i="4"/>
  <c r="N4188" i="4"/>
  <c r="N4156" i="4"/>
  <c r="N4152" i="4"/>
  <c r="N4148" i="4"/>
  <c r="N4144" i="4"/>
  <c r="N4140" i="4"/>
  <c r="N4136" i="4"/>
  <c r="N4132" i="4"/>
  <c r="N4118" i="4"/>
  <c r="N4114" i="4"/>
  <c r="N4110" i="4"/>
  <c r="N4106" i="4"/>
  <c r="P4106" i="4" s="1"/>
  <c r="N4102" i="4"/>
  <c r="N4098" i="4"/>
  <c r="N4094" i="4"/>
  <c r="N4090" i="4"/>
  <c r="N4086" i="4"/>
  <c r="N4082" i="4"/>
  <c r="N4078" i="4"/>
  <c r="N4074" i="4"/>
  <c r="N4070" i="4"/>
  <c r="N4066" i="4"/>
  <c r="N4062" i="4"/>
  <c r="N4058" i="4"/>
  <c r="N4054" i="4"/>
  <c r="N4022" i="4"/>
  <c r="N4018" i="4"/>
  <c r="N4014" i="4"/>
  <c r="N4010" i="4"/>
  <c r="N4006" i="4"/>
  <c r="N4002" i="4"/>
  <c r="N3998" i="4"/>
  <c r="O3998" i="4" s="1"/>
  <c r="N3994" i="4"/>
  <c r="N3990" i="4"/>
  <c r="N3986" i="4"/>
  <c r="N3982" i="4"/>
  <c r="N3978" i="4"/>
  <c r="N3974" i="4"/>
  <c r="N3970" i="4"/>
  <c r="N3966" i="4"/>
  <c r="N3962" i="4"/>
  <c r="N3958" i="4"/>
  <c r="N3954" i="4"/>
  <c r="N3950" i="4"/>
  <c r="N3946" i="4"/>
  <c r="P3946" i="4" s="1"/>
  <c r="N3914" i="4"/>
  <c r="N3910" i="4"/>
  <c r="N3906" i="4"/>
  <c r="N3902" i="4"/>
  <c r="N3898" i="4"/>
  <c r="N3894" i="4"/>
  <c r="N3890" i="4"/>
  <c r="O3890" i="4" s="1"/>
  <c r="N3886" i="4"/>
  <c r="N3882" i="4"/>
  <c r="N3878" i="4"/>
  <c r="N3874" i="4"/>
  <c r="N3870" i="4"/>
  <c r="N3866" i="4"/>
  <c r="N3862" i="4"/>
  <c r="N3858" i="4"/>
  <c r="N3854" i="4"/>
  <c r="N3850" i="4"/>
  <c r="N3846" i="4"/>
  <c r="N3842" i="4"/>
  <c r="N3838" i="4"/>
  <c r="P3838" i="4" s="1"/>
  <c r="N3834" i="4"/>
  <c r="N3830" i="4"/>
  <c r="N3826" i="4"/>
  <c r="N3822" i="4"/>
  <c r="N3818" i="4"/>
  <c r="N3814" i="4"/>
  <c r="N3810" i="4"/>
  <c r="N3778" i="4"/>
  <c r="N3774" i="4"/>
  <c r="N3770" i="4"/>
  <c r="N3766" i="4"/>
  <c r="N3762" i="4"/>
  <c r="N3758" i="4"/>
  <c r="N3754" i="4"/>
  <c r="N3750" i="4"/>
  <c r="N3746" i="4"/>
  <c r="N3742" i="4"/>
  <c r="N3738" i="4"/>
  <c r="N3734" i="4"/>
  <c r="N3730" i="4"/>
  <c r="N3698" i="4"/>
  <c r="N3694" i="4"/>
  <c r="N3690" i="4"/>
  <c r="N3686" i="4"/>
  <c r="N3682" i="4"/>
  <c r="N3678" i="4"/>
  <c r="N3674" i="4"/>
  <c r="N3646" i="4"/>
  <c r="N3642" i="4"/>
  <c r="N3638" i="4"/>
  <c r="N3634" i="4"/>
  <c r="N3630" i="4"/>
  <c r="N3626" i="4"/>
  <c r="N3622" i="4"/>
  <c r="N3618" i="4"/>
  <c r="N3614" i="4"/>
  <c r="N3610" i="4"/>
  <c r="N3606" i="4"/>
  <c r="N3602" i="4"/>
  <c r="N3598" i="4"/>
  <c r="N3594" i="4"/>
  <c r="O3594" i="4" s="1"/>
  <c r="N3590" i="4"/>
  <c r="N3586" i="4"/>
  <c r="N3582" i="4"/>
  <c r="N3578" i="4"/>
  <c r="N3574" i="4"/>
  <c r="N3570" i="4"/>
  <c r="N3566" i="4"/>
  <c r="O3566" i="4" s="1"/>
  <c r="N3562" i="4"/>
  <c r="N3558" i="4"/>
  <c r="N3554" i="4"/>
  <c r="N3550" i="4"/>
  <c r="N3546" i="4"/>
  <c r="N3542" i="4"/>
  <c r="N3510" i="4"/>
  <c r="N3506" i="4"/>
  <c r="N3502" i="4"/>
  <c r="N3498" i="4"/>
  <c r="N3494" i="4"/>
  <c r="N3490" i="4"/>
  <c r="N3486" i="4"/>
  <c r="N3482" i="4"/>
  <c r="N3478" i="4"/>
  <c r="N3474" i="4"/>
  <c r="N3470" i="4"/>
  <c r="N3466" i="4"/>
  <c r="N3462" i="4"/>
  <c r="N3458" i="4"/>
  <c r="N3454" i="4"/>
  <c r="N3450" i="4"/>
  <c r="N3446" i="4"/>
  <c r="N3442" i="4"/>
  <c r="N3438" i="4"/>
  <c r="N3434" i="4"/>
  <c r="N3430" i="4"/>
  <c r="N3426" i="4"/>
  <c r="N3422" i="4"/>
  <c r="N3418" i="4"/>
  <c r="N3414" i="4"/>
  <c r="N3410" i="4"/>
  <c r="N3406" i="4"/>
  <c r="O3406" i="4" s="1"/>
  <c r="N3402" i="4"/>
  <c r="N3398" i="4"/>
  <c r="N3394" i="4"/>
  <c r="N3390" i="4"/>
  <c r="N3386" i="4"/>
  <c r="N3382" i="4"/>
  <c r="N3378" i="4"/>
  <c r="N3346" i="4"/>
  <c r="N3342" i="4"/>
  <c r="N3338" i="4"/>
  <c r="N3334" i="4"/>
  <c r="N3330" i="4"/>
  <c r="N3326" i="4"/>
  <c r="N3322" i="4"/>
  <c r="N3318" i="4"/>
  <c r="N3314" i="4"/>
  <c r="N3310" i="4"/>
  <c r="N3306" i="4"/>
  <c r="N3302" i="4"/>
  <c r="N3298" i="4"/>
  <c r="N3294" i="4"/>
  <c r="N3290" i="4"/>
  <c r="N3286" i="4"/>
  <c r="N3282" i="4"/>
  <c r="N3278" i="4"/>
  <c r="N3274" i="4"/>
  <c r="N3270" i="4"/>
  <c r="N3266" i="4"/>
  <c r="N3262" i="4"/>
  <c r="N3258" i="4"/>
  <c r="N3254" i="4"/>
  <c r="N3250" i="4"/>
  <c r="N3246" i="4"/>
  <c r="N3242" i="4"/>
  <c r="P3242" i="4" s="1"/>
  <c r="N3238" i="4"/>
  <c r="N3234" i="4"/>
  <c r="N3230" i="4"/>
  <c r="N3226" i="4"/>
  <c r="N3222" i="4"/>
  <c r="N3218" i="4"/>
  <c r="N3214" i="4"/>
  <c r="N3210" i="4"/>
  <c r="N3206" i="4"/>
  <c r="N3202" i="4"/>
  <c r="N3198" i="4"/>
  <c r="N3194" i="4"/>
  <c r="N3190" i="4"/>
  <c r="N3186" i="4"/>
  <c r="N3182" i="4"/>
  <c r="N3178" i="4"/>
  <c r="N3174" i="4"/>
  <c r="N3170" i="4"/>
  <c r="N3166" i="4"/>
  <c r="N3162" i="4"/>
  <c r="P3162" i="4" s="1"/>
  <c r="N3158" i="4"/>
  <c r="N3154" i="4"/>
  <c r="N3150" i="4"/>
  <c r="N3146" i="4"/>
  <c r="N3142" i="4"/>
  <c r="N3138" i="4"/>
  <c r="N3134" i="4"/>
  <c r="O3134" i="4" s="1"/>
  <c r="N3130" i="4"/>
  <c r="N3126" i="4"/>
  <c r="N3122" i="4"/>
  <c r="N3118" i="4"/>
  <c r="N3114" i="4"/>
  <c r="N3110" i="4"/>
  <c r="N3106" i="4"/>
  <c r="N3102" i="4"/>
  <c r="N3098" i="4"/>
  <c r="N3094" i="4"/>
  <c r="N3090" i="4"/>
  <c r="N3086" i="4"/>
  <c r="N3082" i="4"/>
  <c r="P3082" i="4" s="1"/>
  <c r="N3078" i="4"/>
  <c r="N3074" i="4"/>
  <c r="N3070" i="4"/>
  <c r="N3066" i="4"/>
  <c r="N3062" i="4"/>
  <c r="N3058" i="4"/>
  <c r="N3054" i="4"/>
  <c r="O3054" i="4" s="1"/>
  <c r="N3050" i="4"/>
  <c r="N3046" i="4"/>
  <c r="N3042" i="4"/>
  <c r="N3038" i="4"/>
  <c r="N3034" i="4"/>
  <c r="N3030" i="4"/>
  <c r="N3026" i="4"/>
  <c r="O3026" i="4" s="1"/>
  <c r="N3022" i="4"/>
  <c r="N3018" i="4"/>
  <c r="N3014" i="4"/>
  <c r="N3010" i="4"/>
  <c r="N3006" i="4"/>
  <c r="N3002" i="4"/>
  <c r="N2998" i="4"/>
  <c r="N2994" i="4"/>
  <c r="N2990" i="4"/>
  <c r="N2986" i="4"/>
  <c r="N2982" i="4"/>
  <c r="N2978" i="4"/>
  <c r="N2974" i="4"/>
  <c r="P2974" i="4" s="1"/>
  <c r="N2970" i="4"/>
  <c r="N2966" i="4"/>
  <c r="N2962" i="4"/>
  <c r="N2958" i="4"/>
  <c r="N2954" i="4"/>
  <c r="N2950" i="4"/>
  <c r="N2946" i="4"/>
  <c r="N2942" i="4"/>
  <c r="N2938" i="4"/>
  <c r="N2934" i="4"/>
  <c r="N2930" i="4"/>
  <c r="N2926" i="4"/>
  <c r="N2922" i="4"/>
  <c r="N2918" i="4"/>
  <c r="N2914" i="4"/>
  <c r="N2910" i="4"/>
  <c r="N2906" i="4"/>
  <c r="N2902" i="4"/>
  <c r="N2898" i="4"/>
  <c r="N2894" i="4"/>
  <c r="N2890" i="4"/>
  <c r="N2886" i="4"/>
  <c r="N2882" i="4"/>
  <c r="N2878" i="4"/>
  <c r="N2874" i="4"/>
  <c r="N2870" i="4"/>
  <c r="N2866" i="4"/>
  <c r="N2862" i="4"/>
  <c r="N2858" i="4"/>
  <c r="N2854" i="4"/>
  <c r="N2850" i="4"/>
  <c r="N2846" i="4"/>
  <c r="N2842" i="4"/>
  <c r="N2838" i="4"/>
  <c r="N2834" i="4"/>
  <c r="N2830" i="4"/>
  <c r="N2826" i="4"/>
  <c r="N2822" i="4"/>
  <c r="N2818" i="4"/>
  <c r="N2814" i="4"/>
  <c r="N2810" i="4"/>
  <c r="N2806" i="4"/>
  <c r="N2802" i="4"/>
  <c r="N2798" i="4"/>
  <c r="N2794" i="4"/>
  <c r="N2790" i="4"/>
  <c r="N2786" i="4"/>
  <c r="N2782" i="4"/>
  <c r="N2778" i="4"/>
  <c r="N2774" i="4"/>
  <c r="N2770" i="4"/>
  <c r="N2766" i="4"/>
  <c r="N2762" i="4"/>
  <c r="N2758" i="4"/>
  <c r="N4073" i="4"/>
  <c r="N4069" i="4"/>
  <c r="N4065" i="4"/>
  <c r="N4061" i="4"/>
  <c r="N4057" i="4"/>
  <c r="N4053" i="4"/>
  <c r="N4021" i="4"/>
  <c r="N4017" i="4"/>
  <c r="N4013" i="4"/>
  <c r="N4009" i="4"/>
  <c r="N4005" i="4"/>
  <c r="N4001" i="4"/>
  <c r="N3997" i="4"/>
  <c r="N3993" i="4"/>
  <c r="N3989" i="4"/>
  <c r="N3985" i="4"/>
  <c r="N3981" i="4"/>
  <c r="N3977" i="4"/>
  <c r="N3973" i="4"/>
  <c r="N3969" i="4"/>
  <c r="N3965" i="4"/>
  <c r="N3961" i="4"/>
  <c r="N3957" i="4"/>
  <c r="N3953" i="4"/>
  <c r="N3949" i="4"/>
  <c r="N3945" i="4"/>
  <c r="N3913" i="4"/>
  <c r="N3909" i="4"/>
  <c r="N3905" i="4"/>
  <c r="N3901" i="4"/>
  <c r="N3897" i="4"/>
  <c r="N3893" i="4"/>
  <c r="N3889" i="4"/>
  <c r="N3885" i="4"/>
  <c r="N3881" i="4"/>
  <c r="N3877" i="4"/>
  <c r="N3873" i="4"/>
  <c r="N3869" i="4"/>
  <c r="N3865" i="4"/>
  <c r="N3861" i="4"/>
  <c r="N3857" i="4"/>
  <c r="N3853" i="4"/>
  <c r="N3849" i="4"/>
  <c r="N3845" i="4"/>
  <c r="N3841" i="4"/>
  <c r="N3837" i="4"/>
  <c r="N3833" i="4"/>
  <c r="N3829" i="4"/>
  <c r="N3825" i="4"/>
  <c r="N3821" i="4"/>
  <c r="N3817" i="4"/>
  <c r="N3813" i="4"/>
  <c r="N3809" i="4"/>
  <c r="N3781" i="4"/>
  <c r="N3777" i="4"/>
  <c r="N3773" i="4"/>
  <c r="N3769" i="4"/>
  <c r="N3765" i="4"/>
  <c r="N3761" i="4"/>
  <c r="N3757" i="4"/>
  <c r="N3753" i="4"/>
  <c r="N3749" i="4"/>
  <c r="N3745" i="4"/>
  <c r="N3741" i="4"/>
  <c r="N3737" i="4"/>
  <c r="N3733" i="4"/>
  <c r="N3729" i="4"/>
  <c r="N3697" i="4"/>
  <c r="N3693" i="4"/>
  <c r="N3689" i="4"/>
  <c r="N3685" i="4"/>
  <c r="N3681" i="4"/>
  <c r="N3677" i="4"/>
  <c r="N3645" i="4"/>
  <c r="N3641" i="4"/>
  <c r="N3637" i="4"/>
  <c r="N3633" i="4"/>
  <c r="N3629" i="4"/>
  <c r="N3625" i="4"/>
  <c r="N3621" i="4"/>
  <c r="N3617" i="4"/>
  <c r="N3613" i="4"/>
  <c r="N3609" i="4"/>
  <c r="N3605" i="4"/>
  <c r="N3601" i="4"/>
  <c r="N3597" i="4"/>
  <c r="N3593" i="4"/>
  <c r="N3589" i="4"/>
  <c r="N3585" i="4"/>
  <c r="N3581" i="4"/>
  <c r="N3577" i="4"/>
  <c r="N3573" i="4"/>
  <c r="N3569" i="4"/>
  <c r="N3565" i="4"/>
  <c r="N3561" i="4"/>
  <c r="N3557" i="4"/>
  <c r="N3553" i="4"/>
  <c r="N3549" i="4"/>
  <c r="N3545" i="4"/>
  <c r="N3541" i="4"/>
  <c r="N3509" i="4"/>
  <c r="N3505" i="4"/>
  <c r="N3501" i="4"/>
  <c r="N3497" i="4"/>
  <c r="N3493" i="4"/>
  <c r="N3489" i="4"/>
  <c r="N3485" i="4"/>
  <c r="N3481" i="4"/>
  <c r="N3477" i="4"/>
  <c r="N3473" i="4"/>
  <c r="N3469" i="4"/>
  <c r="N3465" i="4"/>
  <c r="N3461" i="4"/>
  <c r="N3457" i="4"/>
  <c r="N3453" i="4"/>
  <c r="N3449" i="4"/>
  <c r="N3445" i="4"/>
  <c r="N3441" i="4"/>
  <c r="N3437" i="4"/>
  <c r="N3433" i="4"/>
  <c r="N3429" i="4"/>
  <c r="N3425" i="4"/>
  <c r="N3421" i="4"/>
  <c r="N3417" i="4"/>
  <c r="N3413" i="4"/>
  <c r="N3409" i="4"/>
  <c r="N3405" i="4"/>
  <c r="N3401" i="4"/>
  <c r="N3397" i="4"/>
  <c r="N3393" i="4"/>
  <c r="N3389" i="4"/>
  <c r="N3385" i="4"/>
  <c r="N3381" i="4"/>
  <c r="N3377" i="4"/>
  <c r="N3349" i="4"/>
  <c r="N3345" i="4"/>
  <c r="N3341" i="4"/>
  <c r="N3337" i="4"/>
  <c r="N3333" i="4"/>
  <c r="N3329" i="4"/>
  <c r="N3325" i="4"/>
  <c r="N3321" i="4"/>
  <c r="N3317" i="4"/>
  <c r="N3313" i="4"/>
  <c r="N3309" i="4"/>
  <c r="N3305" i="4"/>
  <c r="N3301" i="4"/>
  <c r="N3297" i="4"/>
  <c r="N3293" i="4"/>
  <c r="N3289" i="4"/>
  <c r="N3285" i="4"/>
  <c r="N3281" i="4"/>
  <c r="N3277" i="4"/>
  <c r="N3273" i="4"/>
  <c r="N3269" i="4"/>
  <c r="N3265" i="4"/>
  <c r="N3261" i="4"/>
  <c r="N3257" i="4"/>
  <c r="N3253" i="4"/>
  <c r="N3249" i="4"/>
  <c r="N3245" i="4"/>
  <c r="N3241" i="4"/>
  <c r="N3237" i="4"/>
  <c r="N3233" i="4"/>
  <c r="N3229" i="4"/>
  <c r="N3225" i="4"/>
  <c r="N3221" i="4"/>
  <c r="N3217" i="4"/>
  <c r="N3213" i="4"/>
  <c r="N3209" i="4"/>
  <c r="N3205" i="4"/>
  <c r="N3201" i="4"/>
  <c r="N3197" i="4"/>
  <c r="N3193" i="4"/>
  <c r="N3189" i="4"/>
  <c r="N3185" i="4"/>
  <c r="N3181" i="4"/>
  <c r="N3177" i="4"/>
  <c r="N3173" i="4"/>
  <c r="N3169" i="4"/>
  <c r="N3165" i="4"/>
  <c r="N3161" i="4"/>
  <c r="N3157" i="4"/>
  <c r="N3153" i="4"/>
  <c r="N3149" i="4"/>
  <c r="N3145" i="4"/>
  <c r="N3141" i="4"/>
  <c r="N3137" i="4"/>
  <c r="N3133" i="4"/>
  <c r="N3129" i="4"/>
  <c r="N3125" i="4"/>
  <c r="N3121" i="4"/>
  <c r="N3117" i="4"/>
  <c r="N3113" i="4"/>
  <c r="N3109" i="4"/>
  <c r="N3105" i="4"/>
  <c r="N3101" i="4"/>
  <c r="N3097" i="4"/>
  <c r="N3093" i="4"/>
  <c r="N3089" i="4"/>
  <c r="N3085" i="4"/>
  <c r="N3081" i="4"/>
  <c r="N3077" i="4"/>
  <c r="N3073" i="4"/>
  <c r="N3069" i="4"/>
  <c r="N3065" i="4"/>
  <c r="N3061" i="4"/>
  <c r="N3057" i="4"/>
  <c r="N3053" i="4"/>
  <c r="N3049" i="4"/>
  <c r="N3045" i="4"/>
  <c r="N3041" i="4"/>
  <c r="N3037" i="4"/>
  <c r="N3033" i="4"/>
  <c r="N3029" i="4"/>
  <c r="N3025" i="4"/>
  <c r="N3021" i="4"/>
  <c r="N3017" i="4"/>
  <c r="N3013" i="4"/>
  <c r="N3009" i="4"/>
  <c r="N3005" i="4"/>
  <c r="N3001" i="4"/>
  <c r="N2997" i="4"/>
  <c r="N2993" i="4"/>
  <c r="N2989" i="4"/>
  <c r="N2985" i="4"/>
  <c r="N2981" i="4"/>
  <c r="N2977" i="4"/>
  <c r="N2973" i="4"/>
  <c r="N2969" i="4"/>
  <c r="N2965" i="4"/>
  <c r="N2961" i="4"/>
  <c r="N2957" i="4"/>
  <c r="N2953" i="4"/>
  <c r="N2949" i="4"/>
  <c r="N2945" i="4"/>
  <c r="N2941" i="4"/>
  <c r="N2937" i="4"/>
  <c r="N2933" i="4"/>
  <c r="N2929" i="4"/>
  <c r="N2925" i="4"/>
  <c r="N2921" i="4"/>
  <c r="N2917" i="4"/>
  <c r="N2913" i="4"/>
  <c r="N2909" i="4"/>
  <c r="N2905" i="4"/>
  <c r="N2901" i="4"/>
  <c r="N2897" i="4"/>
  <c r="N2893" i="4"/>
  <c r="N2889" i="4"/>
  <c r="N2885" i="4"/>
  <c r="N2881" i="4"/>
  <c r="N2877" i="4"/>
  <c r="N2873" i="4"/>
  <c r="N2869" i="4"/>
  <c r="N2865" i="4"/>
  <c r="N2861" i="4"/>
  <c r="N2857" i="4"/>
  <c r="N2853" i="4"/>
  <c r="N2849" i="4"/>
  <c r="N2845" i="4"/>
  <c r="N2841" i="4"/>
  <c r="N2837" i="4"/>
  <c r="N2833" i="4"/>
  <c r="N2829" i="4"/>
  <c r="N2825" i="4"/>
  <c r="N2821" i="4"/>
  <c r="N2817" i="4"/>
  <c r="N2813" i="4"/>
  <c r="N2809" i="4"/>
  <c r="N2805" i="4"/>
  <c r="N2801" i="4"/>
  <c r="N2797" i="4"/>
  <c r="N2793" i="4"/>
  <c r="N2789" i="4"/>
  <c r="N2785" i="4"/>
  <c r="N2781" i="4"/>
  <c r="N2777" i="4"/>
  <c r="N2773" i="4"/>
  <c r="N2769" i="4"/>
  <c r="N2765" i="4"/>
  <c r="N2761" i="4"/>
  <c r="N2757" i="4"/>
  <c r="N2753" i="4"/>
  <c r="N2749" i="4"/>
  <c r="N2745" i="4"/>
  <c r="N2741" i="4"/>
  <c r="N2737" i="4"/>
  <c r="N2733" i="4"/>
  <c r="N2729" i="4"/>
  <c r="N2725" i="4"/>
  <c r="N2721" i="4"/>
  <c r="N2717" i="4"/>
  <c r="N2713" i="4"/>
  <c r="N2709" i="4"/>
  <c r="N2705" i="4"/>
  <c r="N2701" i="4"/>
  <c r="N2697" i="4"/>
  <c r="N4128" i="4"/>
  <c r="N4124" i="4"/>
  <c r="N4120" i="4"/>
  <c r="N4116" i="4"/>
  <c r="N4112" i="4"/>
  <c r="N4108" i="4"/>
  <c r="P4108" i="4" s="1"/>
  <c r="N4104" i="4"/>
  <c r="N4100" i="4"/>
  <c r="N4096" i="4"/>
  <c r="N4092" i="4"/>
  <c r="N4088" i="4"/>
  <c r="N4084" i="4"/>
  <c r="N4080" i="4"/>
  <c r="N4076" i="4"/>
  <c r="N4072" i="4"/>
  <c r="N4068" i="4"/>
  <c r="N4064" i="4"/>
  <c r="N4060" i="4"/>
  <c r="N4056" i="4"/>
  <c r="N4052" i="4"/>
  <c r="N4024" i="4"/>
  <c r="N4020" i="4"/>
  <c r="N4016" i="4"/>
  <c r="N4012" i="4"/>
  <c r="N4008" i="4"/>
  <c r="N4004" i="4"/>
  <c r="N4000" i="4"/>
  <c r="O4000" i="4" s="1"/>
  <c r="N3996" i="4"/>
  <c r="N3992" i="4"/>
  <c r="N3988" i="4"/>
  <c r="N3984" i="4"/>
  <c r="N3980" i="4"/>
  <c r="N3976" i="4"/>
  <c r="N3972" i="4"/>
  <c r="N3968" i="4"/>
  <c r="N3964" i="4"/>
  <c r="N3960" i="4"/>
  <c r="N3956" i="4"/>
  <c r="N3952" i="4"/>
  <c r="N3948" i="4"/>
  <c r="N3944" i="4"/>
  <c r="N3916" i="4"/>
  <c r="N3912" i="4"/>
  <c r="N3908" i="4"/>
  <c r="N3904" i="4"/>
  <c r="N3900" i="4"/>
  <c r="N3896" i="4"/>
  <c r="N3892" i="4"/>
  <c r="P3892" i="4" s="1"/>
  <c r="N3888" i="4"/>
  <c r="N3884" i="4"/>
  <c r="N3880" i="4"/>
  <c r="N3876" i="4"/>
  <c r="N3872" i="4"/>
  <c r="N3868" i="4"/>
  <c r="N3864" i="4"/>
  <c r="N3860" i="4"/>
  <c r="N3856" i="4"/>
  <c r="N3852" i="4"/>
  <c r="N3848" i="4"/>
  <c r="N3844" i="4"/>
  <c r="N3840" i="4"/>
  <c r="N3836" i="4"/>
  <c r="P3836" i="4" s="1"/>
  <c r="N3832" i="4"/>
  <c r="N3828" i="4"/>
  <c r="N3824" i="4"/>
  <c r="N3820" i="4"/>
  <c r="N3816" i="4"/>
  <c r="N3812" i="4"/>
  <c r="N3780" i="4"/>
  <c r="N3776" i="4"/>
  <c r="N3772" i="4"/>
  <c r="N3768" i="4"/>
  <c r="N3764" i="4"/>
  <c r="N3760" i="4"/>
  <c r="N3756" i="4"/>
  <c r="P3756" i="4" s="1"/>
  <c r="N3752" i="4"/>
  <c r="N3748" i="4"/>
  <c r="N3744" i="4"/>
  <c r="N3740" i="4"/>
  <c r="N3736" i="4"/>
  <c r="N3732" i="4"/>
  <c r="N3728" i="4"/>
  <c r="O3728" i="4" s="1"/>
  <c r="N3700" i="4"/>
  <c r="N3696" i="4"/>
  <c r="N3692" i="4"/>
  <c r="N3688" i="4"/>
  <c r="N3684" i="4"/>
  <c r="N3680" i="4"/>
  <c r="N3676" i="4"/>
  <c r="O3676" i="4" s="1"/>
  <c r="N3644" i="4"/>
  <c r="N3640" i="4"/>
  <c r="N3636" i="4"/>
  <c r="N3632" i="4"/>
  <c r="N3628" i="4"/>
  <c r="N3624" i="4"/>
  <c r="N3620" i="4"/>
  <c r="N3616" i="4"/>
  <c r="N3612" i="4"/>
  <c r="N3608" i="4"/>
  <c r="N3604" i="4"/>
  <c r="N3600" i="4"/>
  <c r="N3596" i="4"/>
  <c r="N3592" i="4"/>
  <c r="N3588" i="4"/>
  <c r="N3584" i="4"/>
  <c r="N3580" i="4"/>
  <c r="N3576" i="4"/>
  <c r="N3572" i="4"/>
  <c r="N3568" i="4"/>
  <c r="O3568" i="4" s="1"/>
  <c r="N3564" i="4"/>
  <c r="N3560" i="4"/>
  <c r="N3556" i="4"/>
  <c r="N3552" i="4"/>
  <c r="N3548" i="4"/>
  <c r="N3544" i="4"/>
  <c r="N3540" i="4"/>
  <c r="P3540" i="4" s="1"/>
  <c r="N3508" i="4"/>
  <c r="N3504" i="4"/>
  <c r="N3500" i="4"/>
  <c r="N3496" i="4"/>
  <c r="N3492" i="4"/>
  <c r="N3488" i="4"/>
  <c r="N3484" i="4"/>
  <c r="N3480" i="4"/>
  <c r="N3476" i="4"/>
  <c r="N3472" i="4"/>
  <c r="N3468" i="4"/>
  <c r="N3464" i="4"/>
  <c r="N3460" i="4"/>
  <c r="O3460" i="4" s="1"/>
  <c r="N3456" i="4"/>
  <c r="N3452" i="4"/>
  <c r="N3448" i="4"/>
  <c r="N3444" i="4"/>
  <c r="N3440" i="4"/>
  <c r="N3436" i="4"/>
  <c r="N3432" i="4"/>
  <c r="N3428" i="4"/>
  <c r="N3424" i="4"/>
  <c r="N3420" i="4"/>
  <c r="N3416" i="4"/>
  <c r="N3412" i="4"/>
  <c r="N3408" i="4"/>
  <c r="N3404" i="4"/>
  <c r="P3404" i="4" s="1"/>
  <c r="N3400" i="4"/>
  <c r="N3396" i="4"/>
  <c r="N3392" i="4"/>
  <c r="N3388" i="4"/>
  <c r="N3384" i="4"/>
  <c r="N3380" i="4"/>
  <c r="N3348" i="4"/>
  <c r="N3344" i="4"/>
  <c r="N3340" i="4"/>
  <c r="N3336" i="4"/>
  <c r="N3332" i="4"/>
  <c r="N3328" i="4"/>
  <c r="N3324" i="4"/>
  <c r="P3324" i="4" s="1"/>
  <c r="N3320" i="4"/>
  <c r="N3316" i="4"/>
  <c r="N3312" i="4"/>
  <c r="N3308" i="4"/>
  <c r="N3304" i="4"/>
  <c r="N3300" i="4"/>
  <c r="N3296" i="4"/>
  <c r="P3296" i="4" s="1"/>
  <c r="N3292" i="4"/>
  <c r="N3288" i="4"/>
  <c r="N3284" i="4"/>
  <c r="N3280" i="4"/>
  <c r="N3276" i="4"/>
  <c r="N3272" i="4"/>
  <c r="N3268" i="4"/>
  <c r="N3264" i="4"/>
  <c r="N3260" i="4"/>
  <c r="N3256" i="4"/>
  <c r="N3252" i="4"/>
  <c r="N3248" i="4"/>
  <c r="N3244" i="4"/>
  <c r="P3244" i="4" s="1"/>
  <c r="N3240" i="4"/>
  <c r="N3236" i="4"/>
  <c r="N3232" i="4"/>
  <c r="N3228" i="4"/>
  <c r="N3224" i="4"/>
  <c r="N3220" i="4"/>
  <c r="N3216" i="4"/>
  <c r="P3216" i="4" s="1"/>
  <c r="N3212" i="4"/>
  <c r="N3208" i="4"/>
  <c r="N3204" i="4"/>
  <c r="N3200" i="4"/>
  <c r="N3196" i="4"/>
  <c r="N3192" i="4"/>
  <c r="N3188" i="4"/>
  <c r="N3184" i="4"/>
  <c r="N3180" i="4"/>
  <c r="N3176" i="4"/>
  <c r="N3172" i="4"/>
  <c r="N3168" i="4"/>
  <c r="N3164" i="4"/>
  <c r="N3160" i="4"/>
  <c r="N3156" i="4"/>
  <c r="N3152" i="4"/>
  <c r="N3148" i="4"/>
  <c r="N3144" i="4"/>
  <c r="N3140" i="4"/>
  <c r="N3136" i="4"/>
  <c r="O3136" i="4" s="1"/>
  <c r="N3132" i="4"/>
  <c r="N3128" i="4"/>
  <c r="N3124" i="4"/>
  <c r="N3120" i="4"/>
  <c r="N3116" i="4"/>
  <c r="N3112" i="4"/>
  <c r="N3108" i="4"/>
  <c r="N3104" i="4"/>
  <c r="N3100" i="4"/>
  <c r="N3096" i="4"/>
  <c r="N3092" i="4"/>
  <c r="N3088" i="4"/>
  <c r="N3084" i="4"/>
  <c r="N3080" i="4"/>
  <c r="N3076" i="4"/>
  <c r="N3072" i="4"/>
  <c r="N3068" i="4"/>
  <c r="N3064" i="4"/>
  <c r="N3060" i="4"/>
  <c r="N3056" i="4"/>
  <c r="N3052" i="4"/>
  <c r="N3048" i="4"/>
  <c r="N3044" i="4"/>
  <c r="N3040" i="4"/>
  <c r="N3036" i="4"/>
  <c r="N3032" i="4"/>
  <c r="N3028" i="4"/>
  <c r="O3028" i="4" s="1"/>
  <c r="N3024" i="4"/>
  <c r="N3020" i="4"/>
  <c r="N3016" i="4"/>
  <c r="N3012" i="4"/>
  <c r="N3008" i="4"/>
  <c r="N3004" i="4"/>
  <c r="N3000" i="4"/>
  <c r="N2996" i="4"/>
  <c r="N2992" i="4"/>
  <c r="N2988" i="4"/>
  <c r="N2984" i="4"/>
  <c r="N2980" i="4"/>
  <c r="N2976" i="4"/>
  <c r="N2972" i="4"/>
  <c r="P2972" i="4" s="1"/>
  <c r="N2968" i="4"/>
  <c r="N2964" i="4"/>
  <c r="N2960" i="4"/>
  <c r="N2956" i="4"/>
  <c r="N2952" i="4"/>
  <c r="N2948" i="4"/>
  <c r="N2944" i="4"/>
  <c r="N2940" i="4"/>
  <c r="N2936" i="4"/>
  <c r="N2932" i="4"/>
  <c r="N2928" i="4"/>
  <c r="N2924" i="4"/>
  <c r="N2920" i="4"/>
  <c r="N2916" i="4"/>
  <c r="N2912" i="4"/>
  <c r="N2908" i="4"/>
  <c r="N2904" i="4"/>
  <c r="N2900" i="4"/>
  <c r="N2896" i="4"/>
  <c r="N2892" i="4"/>
  <c r="P2892" i="4" s="1"/>
  <c r="N2888" i="4"/>
  <c r="N2884" i="4"/>
  <c r="N2880" i="4"/>
  <c r="N2876" i="4"/>
  <c r="N2872" i="4"/>
  <c r="N2868" i="4"/>
  <c r="N2864" i="4"/>
  <c r="O2864" i="4" s="1"/>
  <c r="N2860" i="4"/>
  <c r="N2856" i="4"/>
  <c r="N2852" i="4"/>
  <c r="N2848" i="4"/>
  <c r="N2844" i="4"/>
  <c r="N2840" i="4"/>
  <c r="N2836" i="4"/>
  <c r="N2832" i="4"/>
  <c r="N2828" i="4"/>
  <c r="N2824" i="4"/>
  <c r="N2820" i="4"/>
  <c r="N2816" i="4"/>
  <c r="N2812" i="4"/>
  <c r="P2812" i="4" s="1"/>
  <c r="N2808" i="4"/>
  <c r="N2804" i="4"/>
  <c r="N2800" i="4"/>
  <c r="N2796" i="4"/>
  <c r="N2792" i="4"/>
  <c r="N2788" i="4"/>
  <c r="N2784" i="4"/>
  <c r="P2784" i="4" s="1"/>
  <c r="N2780" i="4"/>
  <c r="N2776" i="4"/>
  <c r="N2772" i="4"/>
  <c r="N2768" i="4"/>
  <c r="N2764" i="4"/>
  <c r="N2760" i="4"/>
  <c r="N2756" i="4"/>
  <c r="P2756" i="4" s="1"/>
  <c r="N1263" i="4"/>
  <c r="N1259" i="4"/>
  <c r="N1255" i="4"/>
  <c r="N1251" i="4"/>
  <c r="N1247" i="4"/>
  <c r="N1243" i="4"/>
  <c r="N1239" i="4"/>
  <c r="N1235" i="4"/>
  <c r="N1231" i="4"/>
  <c r="N1227" i="4"/>
  <c r="N1223" i="4"/>
  <c r="N1219" i="4"/>
  <c r="N1215" i="4"/>
  <c r="N1211" i="4"/>
  <c r="N1207" i="4"/>
  <c r="N1203" i="4"/>
  <c r="N1199" i="4"/>
  <c r="N1195" i="4"/>
  <c r="N1191" i="4"/>
  <c r="N1159" i="4"/>
  <c r="N1155" i="4"/>
  <c r="N1151" i="4"/>
  <c r="N1147" i="4"/>
  <c r="N1143" i="4"/>
  <c r="N1139" i="4"/>
  <c r="N1135" i="4"/>
  <c r="N1131" i="4"/>
  <c r="N1127" i="4"/>
  <c r="N1123" i="4"/>
  <c r="N1119" i="4"/>
  <c r="N1115" i="4"/>
  <c r="N1111" i="4"/>
  <c r="N1107" i="4"/>
  <c r="N1103" i="4"/>
  <c r="N1099" i="4"/>
  <c r="N1095" i="4"/>
  <c r="N1091" i="4"/>
  <c r="N1087" i="4"/>
  <c r="N1083" i="4"/>
  <c r="N1079" i="4"/>
  <c r="N1075" i="4"/>
  <c r="N1071" i="4"/>
  <c r="N1067" i="4"/>
  <c r="N1063" i="4"/>
  <c r="N1059" i="4"/>
  <c r="N1055" i="4"/>
  <c r="N1051" i="4"/>
  <c r="N1047" i="4"/>
  <c r="N1043" i="4"/>
  <c r="N1039" i="4"/>
  <c r="N1035" i="4"/>
  <c r="N1031" i="4"/>
  <c r="N1027" i="4"/>
  <c r="N1023" i="4"/>
  <c r="N1019" i="4"/>
  <c r="N1015" i="4"/>
  <c r="N1011" i="4"/>
  <c r="N1007" i="4"/>
  <c r="N1003" i="4"/>
  <c r="N999" i="4"/>
  <c r="N995" i="4"/>
  <c r="N991" i="4"/>
  <c r="N987" i="4"/>
  <c r="N983" i="4"/>
  <c r="N979" i="4"/>
  <c r="N975" i="4"/>
  <c r="N943" i="4"/>
  <c r="N939" i="4"/>
  <c r="N935" i="4"/>
  <c r="N931" i="4"/>
  <c r="N927" i="4"/>
  <c r="N923" i="4"/>
  <c r="N919" i="4"/>
  <c r="N915" i="4"/>
  <c r="N911" i="4"/>
  <c r="N907" i="4"/>
  <c r="N903" i="4"/>
  <c r="N899" i="4"/>
  <c r="N895" i="4"/>
  <c r="N891" i="4"/>
  <c r="N887" i="4"/>
  <c r="N883" i="4"/>
  <c r="N879" i="4"/>
  <c r="N875" i="4"/>
  <c r="N871" i="4"/>
  <c r="N867" i="4"/>
  <c r="N863" i="4"/>
  <c r="N859" i="4"/>
  <c r="N855" i="4"/>
  <c r="N851" i="4"/>
  <c r="N847" i="4"/>
  <c r="N843" i="4"/>
  <c r="N839" i="4"/>
  <c r="N835" i="4"/>
  <c r="N831" i="4"/>
  <c r="N827" i="4"/>
  <c r="N823" i="4"/>
  <c r="N819" i="4"/>
  <c r="N815" i="4"/>
  <c r="N811" i="4"/>
  <c r="N807" i="4"/>
  <c r="N803" i="4"/>
  <c r="N799" i="4"/>
  <c r="N795" i="4"/>
  <c r="N791" i="4"/>
  <c r="N787" i="4"/>
  <c r="N783" i="4"/>
  <c r="N779" i="4"/>
  <c r="N775" i="4"/>
  <c r="N771" i="4"/>
  <c r="N767" i="4"/>
  <c r="N763" i="4"/>
  <c r="N759" i="4"/>
  <c r="N755" i="4"/>
  <c r="N751" i="4"/>
  <c r="N747" i="4"/>
  <c r="N743" i="4"/>
  <c r="N739" i="4"/>
  <c r="N735" i="4"/>
  <c r="N731" i="4"/>
  <c r="N727" i="4"/>
  <c r="N723" i="4"/>
  <c r="N719" i="4"/>
  <c r="N715" i="4"/>
  <c r="N711" i="4"/>
  <c r="N707" i="4"/>
  <c r="N703" i="4"/>
  <c r="N699" i="4"/>
  <c r="N695" i="4"/>
  <c r="N691" i="4"/>
  <c r="N687" i="4"/>
  <c r="N683" i="4"/>
  <c r="N679" i="4"/>
  <c r="N675" i="4"/>
  <c r="N671" i="4"/>
  <c r="N667" i="4"/>
  <c r="N663" i="4"/>
  <c r="N659" i="4"/>
  <c r="N655" i="4"/>
  <c r="N651" i="4"/>
  <c r="N647" i="4"/>
  <c r="N643" i="4"/>
  <c r="N639" i="4"/>
  <c r="N635" i="4"/>
  <c r="N631" i="4"/>
  <c r="N627" i="4"/>
  <c r="N623" i="4"/>
  <c r="N619" i="4"/>
  <c r="N615" i="4"/>
  <c r="N611" i="4"/>
  <c r="N607" i="4"/>
  <c r="N603" i="4"/>
  <c r="N599" i="4"/>
  <c r="N595" i="4"/>
  <c r="N591" i="4"/>
  <c r="N587" i="4"/>
  <c r="N583" i="4"/>
  <c r="N579" i="4"/>
  <c r="N575" i="4"/>
  <c r="N571" i="4"/>
  <c r="N567" i="4"/>
  <c r="N563" i="4"/>
  <c r="N559" i="4"/>
  <c r="N555" i="4"/>
  <c r="N551" i="4"/>
  <c r="N547" i="4"/>
  <c r="N543" i="4"/>
  <c r="N511" i="4"/>
  <c r="N507" i="4"/>
  <c r="N503" i="4"/>
  <c r="N499" i="4"/>
  <c r="N495" i="4"/>
  <c r="N491" i="4"/>
  <c r="N459" i="4"/>
  <c r="N455" i="4"/>
  <c r="N451" i="4"/>
  <c r="N447" i="4"/>
  <c r="N443" i="4"/>
  <c r="N439" i="4"/>
  <c r="N435" i="4"/>
  <c r="N431" i="4"/>
  <c r="N427" i="4"/>
  <c r="N423" i="4"/>
  <c r="N419" i="4"/>
  <c r="N415" i="4"/>
  <c r="N411" i="4"/>
  <c r="N407" i="4"/>
  <c r="N403" i="4"/>
  <c r="N399" i="4"/>
  <c r="N395" i="4"/>
  <c r="N391" i="4"/>
  <c r="N387" i="4"/>
  <c r="N383" i="4"/>
  <c r="N351" i="4"/>
  <c r="N347" i="4"/>
  <c r="N343" i="4"/>
  <c r="N339" i="4"/>
  <c r="N335" i="4"/>
  <c r="N331" i="4"/>
  <c r="N327" i="4"/>
  <c r="N323" i="4"/>
  <c r="N319" i="4"/>
  <c r="N315" i="4"/>
  <c r="N311" i="4"/>
  <c r="N307" i="4"/>
  <c r="N303" i="4"/>
  <c r="N299" i="4"/>
  <c r="N295" i="4"/>
  <c r="N291" i="4"/>
  <c r="N287" i="4"/>
  <c r="N283" i="4"/>
  <c r="N279" i="4"/>
  <c r="N275" i="4"/>
  <c r="N215" i="4"/>
  <c r="N211" i="4"/>
  <c r="N207" i="4"/>
  <c r="N203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55" i="4"/>
  <c r="N51" i="4"/>
  <c r="N47" i="4"/>
  <c r="N43" i="4"/>
  <c r="N39" i="4"/>
  <c r="N35" i="4"/>
  <c r="N2754" i="4"/>
  <c r="N2750" i="4"/>
  <c r="N2746" i="4"/>
  <c r="N2742" i="4"/>
  <c r="N2738" i="4"/>
  <c r="N2734" i="4"/>
  <c r="N2730" i="4"/>
  <c r="N2726" i="4"/>
  <c r="N2722" i="4"/>
  <c r="N2718" i="4"/>
  <c r="N2714" i="4"/>
  <c r="N2710" i="4"/>
  <c r="N2706" i="4"/>
  <c r="N2702" i="4"/>
  <c r="N2698" i="4"/>
  <c r="N2694" i="4"/>
  <c r="N2690" i="4"/>
  <c r="N2686" i="4"/>
  <c r="N2682" i="4"/>
  <c r="N2678" i="4"/>
  <c r="N2674" i="4"/>
  <c r="N2670" i="4"/>
  <c r="N2666" i="4"/>
  <c r="N2662" i="4"/>
  <c r="N2658" i="4"/>
  <c r="N2654" i="4"/>
  <c r="N2650" i="4"/>
  <c r="N2646" i="4"/>
  <c r="N2642" i="4"/>
  <c r="N2638" i="4"/>
  <c r="N2634" i="4"/>
  <c r="N2630" i="4"/>
  <c r="N2626" i="4"/>
  <c r="N2622" i="4"/>
  <c r="N2618" i="4"/>
  <c r="N2614" i="4"/>
  <c r="N2610" i="4"/>
  <c r="N2606" i="4"/>
  <c r="N2602" i="4"/>
  <c r="N2598" i="4"/>
  <c r="N2594" i="4"/>
  <c r="N2590" i="4"/>
  <c r="N2586" i="4"/>
  <c r="N2582" i="4"/>
  <c r="N2578" i="4"/>
  <c r="N2574" i="4"/>
  <c r="N2570" i="4"/>
  <c r="N2566" i="4"/>
  <c r="N2562" i="4"/>
  <c r="N2558" i="4"/>
  <c r="N2554" i="4"/>
  <c r="N2550" i="4"/>
  <c r="N2546" i="4"/>
  <c r="N2542" i="4"/>
  <c r="N2538" i="4"/>
  <c r="N2534" i="4"/>
  <c r="N2530" i="4"/>
  <c r="N2526" i="4"/>
  <c r="N2522" i="4"/>
  <c r="N2518" i="4"/>
  <c r="N2514" i="4"/>
  <c r="N2510" i="4"/>
  <c r="N2506" i="4"/>
  <c r="N2502" i="4"/>
  <c r="N2498" i="4"/>
  <c r="N2494" i="4"/>
  <c r="N2490" i="4"/>
  <c r="N2486" i="4"/>
  <c r="N2482" i="4"/>
  <c r="N2478" i="4"/>
  <c r="N2474" i="4"/>
  <c r="N2470" i="4"/>
  <c r="N2466" i="4"/>
  <c r="N2462" i="4"/>
  <c r="N2458" i="4"/>
  <c r="N2454" i="4"/>
  <c r="N2450" i="4"/>
  <c r="N2446" i="4"/>
  <c r="N2442" i="4"/>
  <c r="N2438" i="4"/>
  <c r="N2434" i="4"/>
  <c r="N2430" i="4"/>
  <c r="N2426" i="4"/>
  <c r="N2422" i="4"/>
  <c r="N2418" i="4"/>
  <c r="N2414" i="4"/>
  <c r="N2410" i="4"/>
  <c r="N2406" i="4"/>
  <c r="O2406" i="4" s="1"/>
  <c r="N2402" i="4"/>
  <c r="N2398" i="4"/>
  <c r="N2394" i="4"/>
  <c r="N2390" i="4"/>
  <c r="N2386" i="4"/>
  <c r="N2382" i="4"/>
  <c r="N2378" i="4"/>
  <c r="N2350" i="4"/>
  <c r="N2346" i="4"/>
  <c r="N2342" i="4"/>
  <c r="N2338" i="4"/>
  <c r="N2334" i="4"/>
  <c r="N2330" i="4"/>
  <c r="N2326" i="4"/>
  <c r="N2322" i="4"/>
  <c r="N2318" i="4"/>
  <c r="N2314" i="4"/>
  <c r="N2310" i="4"/>
  <c r="N2306" i="4"/>
  <c r="N2302" i="4"/>
  <c r="N2298" i="4"/>
  <c r="O2298" i="4" s="1"/>
  <c r="N2294" i="4"/>
  <c r="N2290" i="4"/>
  <c r="N2286" i="4"/>
  <c r="N2282" i="4"/>
  <c r="N2278" i="4"/>
  <c r="N2274" i="4"/>
  <c r="N2270" i="4"/>
  <c r="N2266" i="4"/>
  <c r="N2262" i="4"/>
  <c r="N2258" i="4"/>
  <c r="N2254" i="4"/>
  <c r="N2250" i="4"/>
  <c r="N2246" i="4"/>
  <c r="N2242" i="4"/>
  <c r="N2238" i="4"/>
  <c r="N2234" i="4"/>
  <c r="N2230" i="4"/>
  <c r="N2226" i="4"/>
  <c r="N2222" i="4"/>
  <c r="N2218" i="4"/>
  <c r="N2214" i="4"/>
  <c r="N2210" i="4"/>
  <c r="N2206" i="4"/>
  <c r="N2202" i="4"/>
  <c r="N2198" i="4"/>
  <c r="N2194" i="4"/>
  <c r="N2190" i="4"/>
  <c r="P2190" i="4" s="1"/>
  <c r="N2186" i="4"/>
  <c r="N2182" i="4"/>
  <c r="N2178" i="4"/>
  <c r="N2174" i="4"/>
  <c r="N2170" i="4"/>
  <c r="N2166" i="4"/>
  <c r="N2162" i="4"/>
  <c r="N2158" i="4"/>
  <c r="N2154" i="4"/>
  <c r="N2150" i="4"/>
  <c r="N2146" i="4"/>
  <c r="N2142" i="4"/>
  <c r="N2138" i="4"/>
  <c r="N2134" i="4"/>
  <c r="N2130" i="4"/>
  <c r="N2126" i="4"/>
  <c r="N2122" i="4"/>
  <c r="N2118" i="4"/>
  <c r="N2114" i="4"/>
  <c r="N2110" i="4"/>
  <c r="N2106" i="4"/>
  <c r="N2102" i="4"/>
  <c r="N2098" i="4"/>
  <c r="N2094" i="4"/>
  <c r="N2090" i="4"/>
  <c r="N2086" i="4"/>
  <c r="N2082" i="4"/>
  <c r="N2078" i="4"/>
  <c r="N2074" i="4"/>
  <c r="N2070" i="4"/>
  <c r="N2066" i="4"/>
  <c r="N2062" i="4"/>
  <c r="N2058" i="4"/>
  <c r="N2054" i="4"/>
  <c r="N2050" i="4"/>
  <c r="N2046" i="4"/>
  <c r="N2042" i="4"/>
  <c r="N2038" i="4"/>
  <c r="N2034" i="4"/>
  <c r="N2030" i="4"/>
  <c r="N1998" i="4"/>
  <c r="N1994" i="4"/>
  <c r="N1990" i="4"/>
  <c r="N1986" i="4"/>
  <c r="N1982" i="4"/>
  <c r="N1978" i="4"/>
  <c r="N1974" i="4"/>
  <c r="N1970" i="4"/>
  <c r="N1966" i="4"/>
  <c r="N1962" i="4"/>
  <c r="N1958" i="4"/>
  <c r="N1954" i="4"/>
  <c r="N1950" i="4"/>
  <c r="N1946" i="4"/>
  <c r="N1942" i="4"/>
  <c r="N1938" i="4"/>
  <c r="N1934" i="4"/>
  <c r="N1930" i="4"/>
  <c r="N1926" i="4"/>
  <c r="N1922" i="4"/>
  <c r="N1918" i="4"/>
  <c r="N1914" i="4"/>
  <c r="N1910" i="4"/>
  <c r="N1906" i="4"/>
  <c r="N1902" i="4"/>
  <c r="N1898" i="4"/>
  <c r="N1894" i="4"/>
  <c r="N1890" i="4"/>
  <c r="N1886" i="4"/>
  <c r="N1882" i="4"/>
  <c r="N1878" i="4"/>
  <c r="N1874" i="4"/>
  <c r="N1870" i="4"/>
  <c r="N1866" i="4"/>
  <c r="N1862" i="4"/>
  <c r="N1858" i="4"/>
  <c r="N1854" i="4"/>
  <c r="N1850" i="4"/>
  <c r="N1846" i="4"/>
  <c r="N1842" i="4"/>
  <c r="N1838" i="4"/>
  <c r="N1834" i="4"/>
  <c r="N1830" i="4"/>
  <c r="N1826" i="4"/>
  <c r="N1822" i="4"/>
  <c r="N1818" i="4"/>
  <c r="N1814" i="4"/>
  <c r="N1810" i="4"/>
  <c r="N1806" i="4"/>
  <c r="N1802" i="4"/>
  <c r="N1798" i="4"/>
  <c r="N1794" i="4"/>
  <c r="N1790" i="4"/>
  <c r="N1786" i="4"/>
  <c r="N1782" i="4"/>
  <c r="N1778" i="4"/>
  <c r="N1774" i="4"/>
  <c r="N1770" i="4"/>
  <c r="N1766" i="4"/>
  <c r="N1762" i="4"/>
  <c r="N1758" i="4"/>
  <c r="N1754" i="4"/>
  <c r="N1750" i="4"/>
  <c r="N1746" i="4"/>
  <c r="N1742" i="4"/>
  <c r="N1738" i="4"/>
  <c r="N1734" i="4"/>
  <c r="N1730" i="4"/>
  <c r="N1726" i="4"/>
  <c r="N1722" i="4"/>
  <c r="N1718" i="4"/>
  <c r="N1714" i="4"/>
  <c r="N1710" i="4"/>
  <c r="N1706" i="4"/>
  <c r="N1702" i="4"/>
  <c r="N1698" i="4"/>
  <c r="N1694" i="4"/>
  <c r="N1690" i="4"/>
  <c r="N1686" i="4"/>
  <c r="N1682" i="4"/>
  <c r="N1678" i="4"/>
  <c r="N1674" i="4"/>
  <c r="N1670" i="4"/>
  <c r="N1666" i="4"/>
  <c r="N1662" i="4"/>
  <c r="N1658" i="4"/>
  <c r="N1654" i="4"/>
  <c r="N1650" i="4"/>
  <c r="N1646" i="4"/>
  <c r="N1642" i="4"/>
  <c r="N1638" i="4"/>
  <c r="N1634" i="4"/>
  <c r="N1630" i="4"/>
  <c r="N1626" i="4"/>
  <c r="N1622" i="4"/>
  <c r="N1618" i="4"/>
  <c r="N1614" i="4"/>
  <c r="N1610" i="4"/>
  <c r="N1606" i="4"/>
  <c r="N1602" i="4"/>
  <c r="N1598" i="4"/>
  <c r="N1594" i="4"/>
  <c r="N1590" i="4"/>
  <c r="N1586" i="4"/>
  <c r="N1582" i="4"/>
  <c r="N1578" i="4"/>
  <c r="N1574" i="4"/>
  <c r="N1570" i="4"/>
  <c r="N1566" i="4"/>
  <c r="N1562" i="4"/>
  <c r="N1558" i="4"/>
  <c r="N1554" i="4"/>
  <c r="N1550" i="4"/>
  <c r="N1546" i="4"/>
  <c r="N1542" i="4"/>
  <c r="N1538" i="4"/>
  <c r="N1534" i="4"/>
  <c r="N1530" i="4"/>
  <c r="N1526" i="4"/>
  <c r="N1522" i="4"/>
  <c r="N1518" i="4"/>
  <c r="N1514" i="4"/>
  <c r="N1510" i="4"/>
  <c r="N1506" i="4"/>
  <c r="N1502" i="4"/>
  <c r="N1498" i="4"/>
  <c r="N1494" i="4"/>
  <c r="N1490" i="4"/>
  <c r="N1458" i="4"/>
  <c r="N1454" i="4"/>
  <c r="N1450" i="4"/>
  <c r="N1446" i="4"/>
  <c r="N1442" i="4"/>
  <c r="N1438" i="4"/>
  <c r="N1434" i="4"/>
  <c r="N1378" i="4"/>
  <c r="N1374" i="4"/>
  <c r="N1370" i="4"/>
  <c r="N1366" i="4"/>
  <c r="N1362" i="4"/>
  <c r="N1358" i="4"/>
  <c r="N1354" i="4"/>
  <c r="N1350" i="4"/>
  <c r="N1346" i="4"/>
  <c r="N1342" i="4"/>
  <c r="N1338" i="4"/>
  <c r="N1334" i="4"/>
  <c r="N1330" i="4"/>
  <c r="N1326" i="4"/>
  <c r="N1322" i="4"/>
  <c r="N1318" i="4"/>
  <c r="N1314" i="4"/>
  <c r="N1310" i="4"/>
  <c r="N1306" i="4"/>
  <c r="N1302" i="4"/>
  <c r="N1298" i="4"/>
  <c r="N1294" i="4"/>
  <c r="N1290" i="4"/>
  <c r="N1286" i="4"/>
  <c r="N1282" i="4"/>
  <c r="N1278" i="4"/>
  <c r="N1274" i="4"/>
  <c r="N1270" i="4"/>
  <c r="N1266" i="4"/>
  <c r="N1262" i="4"/>
  <c r="N1258" i="4"/>
  <c r="N1254" i="4"/>
  <c r="N1250" i="4"/>
  <c r="N1246" i="4"/>
  <c r="N1242" i="4"/>
  <c r="N1238" i="4"/>
  <c r="N1234" i="4"/>
  <c r="N1230" i="4"/>
  <c r="N1226" i="4"/>
  <c r="N1222" i="4"/>
  <c r="N1218" i="4"/>
  <c r="N1214" i="4"/>
  <c r="N1210" i="4"/>
  <c r="N1206" i="4"/>
  <c r="N1202" i="4"/>
  <c r="N1198" i="4"/>
  <c r="N1194" i="4"/>
  <c r="N1190" i="4"/>
  <c r="N1162" i="4"/>
  <c r="N1158" i="4"/>
  <c r="N1154" i="4"/>
  <c r="N1150" i="4"/>
  <c r="N1146" i="4"/>
  <c r="N1142" i="4"/>
  <c r="N1138" i="4"/>
  <c r="N1134" i="4"/>
  <c r="N1130" i="4"/>
  <c r="N1126" i="4"/>
  <c r="N1122" i="4"/>
  <c r="N1118" i="4"/>
  <c r="N1114" i="4"/>
  <c r="N1110" i="4"/>
  <c r="N1106" i="4"/>
  <c r="N1102" i="4"/>
  <c r="N1098" i="4"/>
  <c r="N1094" i="4"/>
  <c r="N1090" i="4"/>
  <c r="N1086" i="4"/>
  <c r="N1082" i="4"/>
  <c r="N1078" i="4"/>
  <c r="N1074" i="4"/>
  <c r="N1070" i="4"/>
  <c r="N1066" i="4"/>
  <c r="N1062" i="4"/>
  <c r="N1058" i="4"/>
  <c r="N1054" i="4"/>
  <c r="N1050" i="4"/>
  <c r="N1046" i="4"/>
  <c r="N1042" i="4"/>
  <c r="N1038" i="4"/>
  <c r="N1034" i="4"/>
  <c r="N1030" i="4"/>
  <c r="N1026" i="4"/>
  <c r="N1022" i="4"/>
  <c r="N1018" i="4"/>
  <c r="N1014" i="4"/>
  <c r="N1010" i="4"/>
  <c r="N1006" i="4"/>
  <c r="N1002" i="4"/>
  <c r="N998" i="4"/>
  <c r="N994" i="4"/>
  <c r="N990" i="4"/>
  <c r="N986" i="4"/>
  <c r="N982" i="4"/>
  <c r="N978" i="4"/>
  <c r="N974" i="4"/>
  <c r="N946" i="4"/>
  <c r="N942" i="4"/>
  <c r="N938" i="4"/>
  <c r="N934" i="4"/>
  <c r="N930" i="4"/>
  <c r="N926" i="4"/>
  <c r="N922" i="4"/>
  <c r="N918" i="4"/>
  <c r="N914" i="4"/>
  <c r="N910" i="4"/>
  <c r="N906" i="4"/>
  <c r="N902" i="4"/>
  <c r="N898" i="4"/>
  <c r="N894" i="4"/>
  <c r="N890" i="4"/>
  <c r="N886" i="4"/>
  <c r="N882" i="4"/>
  <c r="N878" i="4"/>
  <c r="N874" i="4"/>
  <c r="N870" i="4"/>
  <c r="N866" i="4"/>
  <c r="N862" i="4"/>
  <c r="N858" i="4"/>
  <c r="N854" i="4"/>
  <c r="N850" i="4"/>
  <c r="N846" i="4"/>
  <c r="N842" i="4"/>
  <c r="N838" i="4"/>
  <c r="N834" i="4"/>
  <c r="N830" i="4"/>
  <c r="N826" i="4"/>
  <c r="N822" i="4"/>
  <c r="N818" i="4"/>
  <c r="N814" i="4"/>
  <c r="N810" i="4"/>
  <c r="N806" i="4"/>
  <c r="N802" i="4"/>
  <c r="N798" i="4"/>
  <c r="N794" i="4"/>
  <c r="N790" i="4"/>
  <c r="N786" i="4"/>
  <c r="N782" i="4"/>
  <c r="N778" i="4"/>
  <c r="N774" i="4"/>
  <c r="N770" i="4"/>
  <c r="N766" i="4"/>
  <c r="N762" i="4"/>
  <c r="N758" i="4"/>
  <c r="N754" i="4"/>
  <c r="N750" i="4"/>
  <c r="N746" i="4"/>
  <c r="N742" i="4"/>
  <c r="N738" i="4"/>
  <c r="N734" i="4"/>
  <c r="N730" i="4"/>
  <c r="N726" i="4"/>
  <c r="N722" i="4"/>
  <c r="N718" i="4"/>
  <c r="N714" i="4"/>
  <c r="N710" i="4"/>
  <c r="N706" i="4"/>
  <c r="N702" i="4"/>
  <c r="N698" i="4"/>
  <c r="N694" i="4"/>
  <c r="N690" i="4"/>
  <c r="N686" i="4"/>
  <c r="N682" i="4"/>
  <c r="N678" i="4"/>
  <c r="N674" i="4"/>
  <c r="N670" i="4"/>
  <c r="N666" i="4"/>
  <c r="N662" i="4"/>
  <c r="N658" i="4"/>
  <c r="N654" i="4"/>
  <c r="N650" i="4"/>
  <c r="N646" i="4"/>
  <c r="N642" i="4"/>
  <c r="N638" i="4"/>
  <c r="N634" i="4"/>
  <c r="N630" i="4"/>
  <c r="N626" i="4"/>
  <c r="N622" i="4"/>
  <c r="N618" i="4"/>
  <c r="N614" i="4"/>
  <c r="N610" i="4"/>
  <c r="N606" i="4"/>
  <c r="N602" i="4"/>
  <c r="N598" i="4"/>
  <c r="N594" i="4"/>
  <c r="N590" i="4"/>
  <c r="N586" i="4"/>
  <c r="N582" i="4"/>
  <c r="N578" i="4"/>
  <c r="N574" i="4"/>
  <c r="N570" i="4"/>
  <c r="N566" i="4"/>
  <c r="N562" i="4"/>
  <c r="N558" i="4"/>
  <c r="N554" i="4"/>
  <c r="N550" i="4"/>
  <c r="N546" i="4"/>
  <c r="N542" i="4"/>
  <c r="N514" i="4"/>
  <c r="N510" i="4"/>
  <c r="N506" i="4"/>
  <c r="N502" i="4"/>
  <c r="N498" i="4"/>
  <c r="N494" i="4"/>
  <c r="N490" i="4"/>
  <c r="N458" i="4"/>
  <c r="N454" i="4"/>
  <c r="N450" i="4"/>
  <c r="N446" i="4"/>
  <c r="N442" i="4"/>
  <c r="N438" i="4"/>
  <c r="N434" i="4"/>
  <c r="N430" i="4"/>
  <c r="N426" i="4"/>
  <c r="N422" i="4"/>
  <c r="N418" i="4"/>
  <c r="N414" i="4"/>
  <c r="N410" i="4"/>
  <c r="N406" i="4"/>
  <c r="N402" i="4"/>
  <c r="N398" i="4"/>
  <c r="N394" i="4"/>
  <c r="N390" i="4"/>
  <c r="N386" i="4"/>
  <c r="N382" i="4"/>
  <c r="N350" i="4"/>
  <c r="N346" i="4"/>
  <c r="N342" i="4"/>
  <c r="N338" i="4"/>
  <c r="N334" i="4"/>
  <c r="N330" i="4"/>
  <c r="N326" i="4"/>
  <c r="N322" i="4"/>
  <c r="N318" i="4"/>
  <c r="N314" i="4"/>
  <c r="N310" i="4"/>
  <c r="N306" i="4"/>
  <c r="N302" i="4"/>
  <c r="N298" i="4"/>
  <c r="N294" i="4"/>
  <c r="N290" i="4"/>
  <c r="N286" i="4"/>
  <c r="N282" i="4"/>
  <c r="N278" i="4"/>
  <c r="N274" i="4"/>
  <c r="N214" i="4"/>
  <c r="N210" i="4"/>
  <c r="N206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54" i="4"/>
  <c r="N50" i="4"/>
  <c r="N46" i="4"/>
  <c r="N42" i="4"/>
  <c r="N38" i="4"/>
  <c r="N34" i="4"/>
  <c r="N2693" i="4"/>
  <c r="N2689" i="4"/>
  <c r="N2685" i="4"/>
  <c r="N2681" i="4"/>
  <c r="N2677" i="4"/>
  <c r="N2673" i="4"/>
  <c r="N2669" i="4"/>
  <c r="N2665" i="4"/>
  <c r="N2661" i="4"/>
  <c r="N2657" i="4"/>
  <c r="N2653" i="4"/>
  <c r="N2649" i="4"/>
  <c r="N2645" i="4"/>
  <c r="N2641" i="4"/>
  <c r="N2637" i="4"/>
  <c r="N2633" i="4"/>
  <c r="N2629" i="4"/>
  <c r="N2625" i="4"/>
  <c r="N2621" i="4"/>
  <c r="N2617" i="4"/>
  <c r="N2613" i="4"/>
  <c r="N2609" i="4"/>
  <c r="N2605" i="4"/>
  <c r="N2601" i="4"/>
  <c r="N2597" i="4"/>
  <c r="N2593" i="4"/>
  <c r="N2589" i="4"/>
  <c r="N2585" i="4"/>
  <c r="N2581" i="4"/>
  <c r="N2577" i="4"/>
  <c r="N2573" i="4"/>
  <c r="N2569" i="4"/>
  <c r="N2565" i="4"/>
  <c r="N2561" i="4"/>
  <c r="N2557" i="4"/>
  <c r="N2553" i="4"/>
  <c r="N2549" i="4"/>
  <c r="N2545" i="4"/>
  <c r="N2541" i="4"/>
  <c r="N2537" i="4"/>
  <c r="N2533" i="4"/>
  <c r="N2529" i="4"/>
  <c r="N2525" i="4"/>
  <c r="N2521" i="4"/>
  <c r="N2517" i="4"/>
  <c r="N2513" i="4"/>
  <c r="N2509" i="4"/>
  <c r="N2505" i="4"/>
  <c r="N2501" i="4"/>
  <c r="N2497" i="4"/>
  <c r="N2493" i="4"/>
  <c r="N2489" i="4"/>
  <c r="N2485" i="4"/>
  <c r="N2481" i="4"/>
  <c r="N2477" i="4"/>
  <c r="N2473" i="4"/>
  <c r="N2469" i="4"/>
  <c r="N2465" i="4"/>
  <c r="N2461" i="4"/>
  <c r="N2457" i="4"/>
  <c r="N2453" i="4"/>
  <c r="N2449" i="4"/>
  <c r="N2445" i="4"/>
  <c r="N2441" i="4"/>
  <c r="N2437" i="4"/>
  <c r="N2433" i="4"/>
  <c r="N2429" i="4"/>
  <c r="N2425" i="4"/>
  <c r="N2421" i="4"/>
  <c r="N2417" i="4"/>
  <c r="N2413" i="4"/>
  <c r="N2409" i="4"/>
  <c r="N2405" i="4"/>
  <c r="P2405" i="4" s="1"/>
  <c r="N2401" i="4"/>
  <c r="N2397" i="4"/>
  <c r="N2393" i="4"/>
  <c r="N2389" i="4"/>
  <c r="N2385" i="4"/>
  <c r="N2381" i="4"/>
  <c r="N2349" i="4"/>
  <c r="N2345" i="4"/>
  <c r="N2341" i="4"/>
  <c r="N2337" i="4"/>
  <c r="N2333" i="4"/>
  <c r="N2329" i="4"/>
  <c r="N2325" i="4"/>
  <c r="N2321" i="4"/>
  <c r="N2317" i="4"/>
  <c r="N2313" i="4"/>
  <c r="N2309" i="4"/>
  <c r="N2305" i="4"/>
  <c r="N2301" i="4"/>
  <c r="N2297" i="4"/>
  <c r="O2297" i="4" s="1"/>
  <c r="N2293" i="4"/>
  <c r="N2289" i="4"/>
  <c r="N2285" i="4"/>
  <c r="N2281" i="4"/>
  <c r="N2277" i="4"/>
  <c r="N2273" i="4"/>
  <c r="N2269" i="4"/>
  <c r="N2265" i="4"/>
  <c r="N2261" i="4"/>
  <c r="N2257" i="4"/>
  <c r="N2253" i="4"/>
  <c r="N2249" i="4"/>
  <c r="N2245" i="4"/>
  <c r="N2241" i="4"/>
  <c r="N2237" i="4"/>
  <c r="N2233" i="4"/>
  <c r="N2229" i="4"/>
  <c r="N2225" i="4"/>
  <c r="N2221" i="4"/>
  <c r="N2217" i="4"/>
  <c r="N2213" i="4"/>
  <c r="N2209" i="4"/>
  <c r="N2205" i="4"/>
  <c r="N2201" i="4"/>
  <c r="N2197" i="4"/>
  <c r="N2193" i="4"/>
  <c r="N2189" i="4"/>
  <c r="N2185" i="4"/>
  <c r="N2181" i="4"/>
  <c r="N2177" i="4"/>
  <c r="N2173" i="4"/>
  <c r="N2169" i="4"/>
  <c r="N2165" i="4"/>
  <c r="N2161" i="4"/>
  <c r="N2157" i="4"/>
  <c r="N2153" i="4"/>
  <c r="N2149" i="4"/>
  <c r="N2145" i="4"/>
  <c r="N2141" i="4"/>
  <c r="N2137" i="4"/>
  <c r="N2133" i="4"/>
  <c r="N2129" i="4"/>
  <c r="N2125" i="4"/>
  <c r="N2121" i="4"/>
  <c r="N2117" i="4"/>
  <c r="N2113" i="4"/>
  <c r="N2109" i="4"/>
  <c r="N2105" i="4"/>
  <c r="N2101" i="4"/>
  <c r="N2097" i="4"/>
  <c r="N2093" i="4"/>
  <c r="N2089" i="4"/>
  <c r="N2085" i="4"/>
  <c r="N2081" i="4"/>
  <c r="N2077" i="4"/>
  <c r="N2073" i="4"/>
  <c r="N2069" i="4"/>
  <c r="N2065" i="4"/>
  <c r="N2061" i="4"/>
  <c r="N2057" i="4"/>
  <c r="N2053" i="4"/>
  <c r="N2049" i="4"/>
  <c r="N2045" i="4"/>
  <c r="N2041" i="4"/>
  <c r="N2037" i="4"/>
  <c r="N2033" i="4"/>
  <c r="N2029" i="4"/>
  <c r="N1997" i="4"/>
  <c r="N1993" i="4"/>
  <c r="N1989" i="4"/>
  <c r="N1985" i="4"/>
  <c r="N1981" i="4"/>
  <c r="N1977" i="4"/>
  <c r="N1973" i="4"/>
  <c r="N1969" i="4"/>
  <c r="N1965" i="4"/>
  <c r="N1961" i="4"/>
  <c r="N1957" i="4"/>
  <c r="N1953" i="4"/>
  <c r="N1949" i="4"/>
  <c r="N1945" i="4"/>
  <c r="N1941" i="4"/>
  <c r="N1937" i="4"/>
  <c r="N1933" i="4"/>
  <c r="N1929" i="4"/>
  <c r="N1925" i="4"/>
  <c r="N1921" i="4"/>
  <c r="N1917" i="4"/>
  <c r="N1913" i="4"/>
  <c r="N1909" i="4"/>
  <c r="N1905" i="4"/>
  <c r="N1901" i="4"/>
  <c r="N1897" i="4"/>
  <c r="N1893" i="4"/>
  <c r="N1889" i="4"/>
  <c r="N1885" i="4"/>
  <c r="N1881" i="4"/>
  <c r="N1877" i="4"/>
  <c r="N1873" i="4"/>
  <c r="N1869" i="4"/>
  <c r="N1865" i="4"/>
  <c r="N1861" i="4"/>
  <c r="N1857" i="4"/>
  <c r="N1853" i="4"/>
  <c r="N1849" i="4"/>
  <c r="N1845" i="4"/>
  <c r="N1841" i="4"/>
  <c r="N1837" i="4"/>
  <c r="N1833" i="4"/>
  <c r="N1829" i="4"/>
  <c r="N1825" i="4"/>
  <c r="N1821" i="4"/>
  <c r="N1817" i="4"/>
  <c r="N1813" i="4"/>
  <c r="N1809" i="4"/>
  <c r="N1805" i="4"/>
  <c r="N1801" i="4"/>
  <c r="N1797" i="4"/>
  <c r="N1793" i="4"/>
  <c r="N1789" i="4"/>
  <c r="N1785" i="4"/>
  <c r="N1781" i="4"/>
  <c r="N1777" i="4"/>
  <c r="N1773" i="4"/>
  <c r="N1769" i="4"/>
  <c r="N1765" i="4"/>
  <c r="N1761" i="4"/>
  <c r="N1757" i="4"/>
  <c r="N1753" i="4"/>
  <c r="N1749" i="4"/>
  <c r="N1745" i="4"/>
  <c r="N1741" i="4"/>
  <c r="N1737" i="4"/>
  <c r="N1733" i="4"/>
  <c r="N1729" i="4"/>
  <c r="N1725" i="4"/>
  <c r="N1721" i="4"/>
  <c r="N1717" i="4"/>
  <c r="N1713" i="4"/>
  <c r="N1709" i="4"/>
  <c r="N1705" i="4"/>
  <c r="N1701" i="4"/>
  <c r="N1697" i="4"/>
  <c r="N1693" i="4"/>
  <c r="N1689" i="4"/>
  <c r="N1685" i="4"/>
  <c r="N1681" i="4"/>
  <c r="N1677" i="4"/>
  <c r="N1673" i="4"/>
  <c r="N1669" i="4"/>
  <c r="N1665" i="4"/>
  <c r="N1661" i="4"/>
  <c r="N1657" i="4"/>
  <c r="N1653" i="4"/>
  <c r="N1649" i="4"/>
  <c r="N1645" i="4"/>
  <c r="N1641" i="4"/>
  <c r="N1637" i="4"/>
  <c r="N1633" i="4"/>
  <c r="N1629" i="4"/>
  <c r="N1625" i="4"/>
  <c r="N1621" i="4"/>
  <c r="N1617" i="4"/>
  <c r="N1613" i="4"/>
  <c r="N1609" i="4"/>
  <c r="N1605" i="4"/>
  <c r="N1601" i="4"/>
  <c r="N1597" i="4"/>
  <c r="N1593" i="4"/>
  <c r="N1589" i="4"/>
  <c r="N1585" i="4"/>
  <c r="N1581" i="4"/>
  <c r="N1577" i="4"/>
  <c r="N1573" i="4"/>
  <c r="N1569" i="4"/>
  <c r="N1565" i="4"/>
  <c r="N1561" i="4"/>
  <c r="N1557" i="4"/>
  <c r="N1553" i="4"/>
  <c r="N1549" i="4"/>
  <c r="N1545" i="4"/>
  <c r="N1541" i="4"/>
  <c r="N1537" i="4"/>
  <c r="N1533" i="4"/>
  <c r="N1529" i="4"/>
  <c r="N1525" i="4"/>
  <c r="N1521" i="4"/>
  <c r="N1517" i="4"/>
  <c r="N1513" i="4"/>
  <c r="N1509" i="4"/>
  <c r="N1505" i="4"/>
  <c r="N1501" i="4"/>
  <c r="N1497" i="4"/>
  <c r="N1493" i="4"/>
  <c r="N1489" i="4"/>
  <c r="N1457" i="4"/>
  <c r="N1453" i="4"/>
  <c r="N1449" i="4"/>
  <c r="N1445" i="4"/>
  <c r="N1441" i="4"/>
  <c r="N1437" i="4"/>
  <c r="N1433" i="4"/>
  <c r="N1377" i="4"/>
  <c r="N1373" i="4"/>
  <c r="N1369" i="4"/>
  <c r="N1365" i="4"/>
  <c r="N1361" i="4"/>
  <c r="N1357" i="4"/>
  <c r="N1353" i="4"/>
  <c r="N1349" i="4"/>
  <c r="N1345" i="4"/>
  <c r="N1341" i="4"/>
  <c r="N1337" i="4"/>
  <c r="N1333" i="4"/>
  <c r="N1329" i="4"/>
  <c r="N1325" i="4"/>
  <c r="N1321" i="4"/>
  <c r="N1317" i="4"/>
  <c r="N1313" i="4"/>
  <c r="N1309" i="4"/>
  <c r="N1305" i="4"/>
  <c r="N1301" i="4"/>
  <c r="N1297" i="4"/>
  <c r="N1293" i="4"/>
  <c r="N1289" i="4"/>
  <c r="N1285" i="4"/>
  <c r="N1281" i="4"/>
  <c r="N1277" i="4"/>
  <c r="N1273" i="4"/>
  <c r="N1269" i="4"/>
  <c r="N1265" i="4"/>
  <c r="N1261" i="4"/>
  <c r="N1257" i="4"/>
  <c r="N1253" i="4"/>
  <c r="N1249" i="4"/>
  <c r="N1245" i="4"/>
  <c r="N1241" i="4"/>
  <c r="N1237" i="4"/>
  <c r="N1233" i="4"/>
  <c r="N1229" i="4"/>
  <c r="N1225" i="4"/>
  <c r="N1221" i="4"/>
  <c r="N1217" i="4"/>
  <c r="N1213" i="4"/>
  <c r="N1209" i="4"/>
  <c r="N1205" i="4"/>
  <c r="N1201" i="4"/>
  <c r="N1197" i="4"/>
  <c r="N1193" i="4"/>
  <c r="N1161" i="4"/>
  <c r="N1157" i="4"/>
  <c r="N1153" i="4"/>
  <c r="N1149" i="4"/>
  <c r="N1145" i="4"/>
  <c r="N1141" i="4"/>
  <c r="N1137" i="4"/>
  <c r="N1133" i="4"/>
  <c r="N1129" i="4"/>
  <c r="N1125" i="4"/>
  <c r="N1121" i="4"/>
  <c r="N1117" i="4"/>
  <c r="N1113" i="4"/>
  <c r="N1109" i="4"/>
  <c r="N1105" i="4"/>
  <c r="N1101" i="4"/>
  <c r="N1097" i="4"/>
  <c r="N1093" i="4"/>
  <c r="N1089" i="4"/>
  <c r="N1085" i="4"/>
  <c r="N1081" i="4"/>
  <c r="N1077" i="4"/>
  <c r="N1073" i="4"/>
  <c r="N1069" i="4"/>
  <c r="N1065" i="4"/>
  <c r="N1061" i="4"/>
  <c r="N1057" i="4"/>
  <c r="N1053" i="4"/>
  <c r="N1049" i="4"/>
  <c r="N1045" i="4"/>
  <c r="N1041" i="4"/>
  <c r="N1037" i="4"/>
  <c r="N1033" i="4"/>
  <c r="N1029" i="4"/>
  <c r="N1025" i="4"/>
  <c r="N1021" i="4"/>
  <c r="N1017" i="4"/>
  <c r="N1013" i="4"/>
  <c r="N1009" i="4"/>
  <c r="N1005" i="4"/>
  <c r="N1001" i="4"/>
  <c r="N997" i="4"/>
  <c r="N993" i="4"/>
  <c r="N989" i="4"/>
  <c r="N985" i="4"/>
  <c r="N981" i="4"/>
  <c r="N977" i="4"/>
  <c r="N945" i="4"/>
  <c r="N941" i="4"/>
  <c r="N937" i="4"/>
  <c r="N933" i="4"/>
  <c r="N929" i="4"/>
  <c r="N925" i="4"/>
  <c r="N921" i="4"/>
  <c r="N917" i="4"/>
  <c r="N913" i="4"/>
  <c r="N909" i="4"/>
  <c r="N905" i="4"/>
  <c r="N901" i="4"/>
  <c r="N897" i="4"/>
  <c r="N893" i="4"/>
  <c r="N889" i="4"/>
  <c r="N885" i="4"/>
  <c r="N881" i="4"/>
  <c r="N877" i="4"/>
  <c r="N873" i="4"/>
  <c r="N869" i="4"/>
  <c r="N865" i="4"/>
  <c r="N861" i="4"/>
  <c r="N857" i="4"/>
  <c r="N853" i="4"/>
  <c r="N849" i="4"/>
  <c r="N845" i="4"/>
  <c r="N841" i="4"/>
  <c r="N837" i="4"/>
  <c r="N833" i="4"/>
  <c r="N829" i="4"/>
  <c r="N825" i="4"/>
  <c r="N821" i="4"/>
  <c r="N817" i="4"/>
  <c r="N813" i="4"/>
  <c r="N809" i="4"/>
  <c r="N805" i="4"/>
  <c r="N801" i="4"/>
  <c r="N797" i="4"/>
  <c r="N793" i="4"/>
  <c r="N789" i="4"/>
  <c r="N785" i="4"/>
  <c r="N781" i="4"/>
  <c r="N777" i="4"/>
  <c r="N773" i="4"/>
  <c r="N769" i="4"/>
  <c r="N765" i="4"/>
  <c r="N761" i="4"/>
  <c r="N757" i="4"/>
  <c r="N753" i="4"/>
  <c r="N749" i="4"/>
  <c r="N745" i="4"/>
  <c r="N741" i="4"/>
  <c r="N737" i="4"/>
  <c r="N733" i="4"/>
  <c r="N729" i="4"/>
  <c r="N725" i="4"/>
  <c r="N721" i="4"/>
  <c r="N717" i="4"/>
  <c r="N713" i="4"/>
  <c r="N709" i="4"/>
  <c r="N705" i="4"/>
  <c r="N701" i="4"/>
  <c r="N697" i="4"/>
  <c r="N693" i="4"/>
  <c r="N689" i="4"/>
  <c r="N685" i="4"/>
  <c r="N681" i="4"/>
  <c r="N677" i="4"/>
  <c r="N673" i="4"/>
  <c r="N669" i="4"/>
  <c r="N665" i="4"/>
  <c r="N661" i="4"/>
  <c r="N657" i="4"/>
  <c r="N653" i="4"/>
  <c r="N649" i="4"/>
  <c r="N645" i="4"/>
  <c r="N641" i="4"/>
  <c r="N637" i="4"/>
  <c r="N633" i="4"/>
  <c r="N629" i="4"/>
  <c r="N625" i="4"/>
  <c r="N621" i="4"/>
  <c r="N617" i="4"/>
  <c r="N613" i="4"/>
  <c r="N609" i="4"/>
  <c r="N605" i="4"/>
  <c r="N601" i="4"/>
  <c r="N597" i="4"/>
  <c r="N593" i="4"/>
  <c r="N589" i="4"/>
  <c r="N585" i="4"/>
  <c r="N581" i="4"/>
  <c r="N577" i="4"/>
  <c r="N573" i="4"/>
  <c r="N569" i="4"/>
  <c r="N565" i="4"/>
  <c r="N561" i="4"/>
  <c r="N557" i="4"/>
  <c r="N553" i="4"/>
  <c r="N549" i="4"/>
  <c r="N545" i="4"/>
  <c r="N513" i="4"/>
  <c r="N509" i="4"/>
  <c r="N505" i="4"/>
  <c r="N501" i="4"/>
  <c r="N497" i="4"/>
  <c r="N493" i="4"/>
  <c r="N489" i="4"/>
  <c r="N457" i="4"/>
  <c r="N453" i="4"/>
  <c r="N449" i="4"/>
  <c r="N445" i="4"/>
  <c r="N441" i="4"/>
  <c r="N437" i="4"/>
  <c r="N433" i="4"/>
  <c r="N429" i="4"/>
  <c r="N425" i="4"/>
  <c r="N421" i="4"/>
  <c r="N417" i="4"/>
  <c r="N413" i="4"/>
  <c r="N409" i="4"/>
  <c r="N405" i="4"/>
  <c r="N401" i="4"/>
  <c r="N397" i="4"/>
  <c r="N393" i="4"/>
  <c r="N389" i="4"/>
  <c r="N385" i="4"/>
  <c r="N381" i="4"/>
  <c r="N349" i="4"/>
  <c r="N345" i="4"/>
  <c r="N341" i="4"/>
  <c r="N337" i="4"/>
  <c r="N333" i="4"/>
  <c r="N329" i="4"/>
  <c r="N325" i="4"/>
  <c r="N321" i="4"/>
  <c r="N317" i="4"/>
  <c r="N313" i="4"/>
  <c r="N309" i="4"/>
  <c r="N305" i="4"/>
  <c r="N301" i="4"/>
  <c r="N297" i="4"/>
  <c r="N293" i="4"/>
  <c r="N289" i="4"/>
  <c r="N285" i="4"/>
  <c r="N281" i="4"/>
  <c r="N277" i="4"/>
  <c r="N273" i="4"/>
  <c r="N217" i="4"/>
  <c r="N213" i="4"/>
  <c r="N209" i="4"/>
  <c r="N205" i="4"/>
  <c r="N201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53" i="4"/>
  <c r="N49" i="4"/>
  <c r="N45" i="4"/>
  <c r="N41" i="4"/>
  <c r="N37" i="4"/>
  <c r="N2752" i="4"/>
  <c r="N2748" i="4"/>
  <c r="N2744" i="4"/>
  <c r="N2740" i="4"/>
  <c r="N2736" i="4"/>
  <c r="N2732" i="4"/>
  <c r="N2728" i="4"/>
  <c r="N2724" i="4"/>
  <c r="N2720" i="4"/>
  <c r="N2716" i="4"/>
  <c r="N2712" i="4"/>
  <c r="N2708" i="4"/>
  <c r="N2704" i="4"/>
  <c r="P2704" i="4" s="1"/>
  <c r="N2700" i="4"/>
  <c r="N2696" i="4"/>
  <c r="N2692" i="4"/>
  <c r="N2688" i="4"/>
  <c r="N2684" i="4"/>
  <c r="N2680" i="4"/>
  <c r="N2676" i="4"/>
  <c r="P2676" i="4" s="1"/>
  <c r="N2672" i="4"/>
  <c r="N2668" i="4"/>
  <c r="N2664" i="4"/>
  <c r="N2660" i="4"/>
  <c r="N2656" i="4"/>
  <c r="N2652" i="4"/>
  <c r="N2648" i="4"/>
  <c r="P2648" i="4" s="1"/>
  <c r="N2644" i="4"/>
  <c r="N2640" i="4"/>
  <c r="N2636" i="4"/>
  <c r="N2632" i="4"/>
  <c r="N2628" i="4"/>
  <c r="N2624" i="4"/>
  <c r="N2620" i="4"/>
  <c r="N2616" i="4"/>
  <c r="N2612" i="4"/>
  <c r="N2608" i="4"/>
  <c r="N2604" i="4"/>
  <c r="N2600" i="4"/>
  <c r="N2596" i="4"/>
  <c r="P2596" i="4" s="1"/>
  <c r="N2592" i="4"/>
  <c r="N2588" i="4"/>
  <c r="N2584" i="4"/>
  <c r="N2580" i="4"/>
  <c r="N2576" i="4"/>
  <c r="N2572" i="4"/>
  <c r="N2568" i="4"/>
  <c r="O2568" i="4" s="1"/>
  <c r="N2564" i="4"/>
  <c r="N2560" i="4"/>
  <c r="N2556" i="4"/>
  <c r="N2552" i="4"/>
  <c r="N2548" i="4"/>
  <c r="N2544" i="4"/>
  <c r="N2540" i="4"/>
  <c r="N2536" i="4"/>
  <c r="N2532" i="4"/>
  <c r="N2528" i="4"/>
  <c r="N2524" i="4"/>
  <c r="N2520" i="4"/>
  <c r="N2516" i="4"/>
  <c r="N2512" i="4"/>
  <c r="N2508" i="4"/>
  <c r="N2504" i="4"/>
  <c r="N2500" i="4"/>
  <c r="N2496" i="4"/>
  <c r="N2492" i="4"/>
  <c r="N2488" i="4"/>
  <c r="P2488" i="4" s="1"/>
  <c r="N2484" i="4"/>
  <c r="N2480" i="4"/>
  <c r="N2476" i="4"/>
  <c r="N2472" i="4"/>
  <c r="N2468" i="4"/>
  <c r="N2464" i="4"/>
  <c r="N2460" i="4"/>
  <c r="N2456" i="4"/>
  <c r="N2452" i="4"/>
  <c r="N2448" i="4"/>
  <c r="N2444" i="4"/>
  <c r="N2440" i="4"/>
  <c r="N2436" i="4"/>
  <c r="N2432" i="4"/>
  <c r="O2432" i="4" s="1"/>
  <c r="N2428" i="4"/>
  <c r="N2424" i="4"/>
  <c r="N2420" i="4"/>
  <c r="N2416" i="4"/>
  <c r="N2412" i="4"/>
  <c r="N2408" i="4"/>
  <c r="N2404" i="4"/>
  <c r="N2400" i="4"/>
  <c r="N2396" i="4"/>
  <c r="N2392" i="4"/>
  <c r="N2388" i="4"/>
  <c r="N2384" i="4"/>
  <c r="N2380" i="4"/>
  <c r="N2348" i="4"/>
  <c r="N2344" i="4"/>
  <c r="N2340" i="4"/>
  <c r="N2336" i="4"/>
  <c r="N2332" i="4"/>
  <c r="N2328" i="4"/>
  <c r="N2324" i="4"/>
  <c r="P2324" i="4" s="1"/>
  <c r="N2320" i="4"/>
  <c r="N2316" i="4"/>
  <c r="N2312" i="4"/>
  <c r="N2308" i="4"/>
  <c r="N2304" i="4"/>
  <c r="N2300" i="4"/>
  <c r="N2296" i="4"/>
  <c r="N2292" i="4"/>
  <c r="N2288" i="4"/>
  <c r="N2284" i="4"/>
  <c r="N2280" i="4"/>
  <c r="N2276" i="4"/>
  <c r="N2272" i="4"/>
  <c r="O2272" i="4" s="1"/>
  <c r="N2268" i="4"/>
  <c r="N2264" i="4"/>
  <c r="N2260" i="4"/>
  <c r="N2256" i="4"/>
  <c r="N2252" i="4"/>
  <c r="N2248" i="4"/>
  <c r="N2244" i="4"/>
  <c r="P2244" i="4" s="1"/>
  <c r="N2240" i="4"/>
  <c r="N2236" i="4"/>
  <c r="N2232" i="4"/>
  <c r="N2228" i="4"/>
  <c r="N2224" i="4"/>
  <c r="N2220" i="4"/>
  <c r="N2216" i="4"/>
  <c r="P2216" i="4" s="1"/>
  <c r="N2212" i="4"/>
  <c r="N2208" i="4"/>
  <c r="N2204" i="4"/>
  <c r="N2200" i="4"/>
  <c r="N2196" i="4"/>
  <c r="N2192" i="4"/>
  <c r="N2188" i="4"/>
  <c r="N2184" i="4"/>
  <c r="N2180" i="4"/>
  <c r="N2176" i="4"/>
  <c r="N2172" i="4"/>
  <c r="N2168" i="4"/>
  <c r="N2164" i="4"/>
  <c r="P2164" i="4" s="1"/>
  <c r="N2160" i="4"/>
  <c r="N2156" i="4"/>
  <c r="N2152" i="4"/>
  <c r="N2148" i="4"/>
  <c r="N2144" i="4"/>
  <c r="N2140" i="4"/>
  <c r="N2136" i="4"/>
  <c r="O2136" i="4" s="1"/>
  <c r="N2132" i="4"/>
  <c r="N2128" i="4"/>
  <c r="N2124" i="4"/>
  <c r="N2120" i="4"/>
  <c r="N2116" i="4"/>
  <c r="N2112" i="4"/>
  <c r="N2108" i="4"/>
  <c r="N2104" i="4"/>
  <c r="N2100" i="4"/>
  <c r="N2096" i="4"/>
  <c r="N2092" i="4"/>
  <c r="N2088" i="4"/>
  <c r="N2084" i="4"/>
  <c r="N2080" i="4"/>
  <c r="N2076" i="4"/>
  <c r="N2072" i="4"/>
  <c r="N2068" i="4"/>
  <c r="N2064" i="4"/>
  <c r="N2060" i="4"/>
  <c r="N2056" i="4"/>
  <c r="P2056" i="4" s="1"/>
  <c r="N2052" i="4"/>
  <c r="N2048" i="4"/>
  <c r="N2044" i="4"/>
  <c r="N2040" i="4"/>
  <c r="N2036" i="4"/>
  <c r="N2032" i="4"/>
  <c r="N2028" i="4"/>
  <c r="N1996" i="4"/>
  <c r="N1992" i="4"/>
  <c r="N1988" i="4"/>
  <c r="N1984" i="4"/>
  <c r="N1980" i="4"/>
  <c r="N1976" i="4"/>
  <c r="N1972" i="4"/>
  <c r="N1968" i="4"/>
  <c r="N1964" i="4"/>
  <c r="N1960" i="4"/>
  <c r="N1956" i="4"/>
  <c r="N1952" i="4"/>
  <c r="N1948" i="4"/>
  <c r="N1944" i="4"/>
  <c r="N1940" i="4"/>
  <c r="N1936" i="4"/>
  <c r="N1932" i="4"/>
  <c r="N1928" i="4"/>
  <c r="N1924" i="4"/>
  <c r="N1920" i="4"/>
  <c r="P1920" i="4" s="1"/>
  <c r="N1916" i="4"/>
  <c r="N1912" i="4"/>
  <c r="N1908" i="4"/>
  <c r="N1904" i="4"/>
  <c r="N1900" i="4"/>
  <c r="N1896" i="4"/>
  <c r="N1892" i="4"/>
  <c r="P1892" i="4" s="1"/>
  <c r="N1888" i="4"/>
  <c r="N1884" i="4"/>
  <c r="N1880" i="4"/>
  <c r="N1876" i="4"/>
  <c r="N1872" i="4"/>
  <c r="N1868" i="4"/>
  <c r="N1864" i="4"/>
  <c r="N1860" i="4"/>
  <c r="N1856" i="4"/>
  <c r="N1852" i="4"/>
  <c r="N1848" i="4"/>
  <c r="N1844" i="4"/>
  <c r="N1840" i="4"/>
  <c r="O1840" i="4" s="1"/>
  <c r="N1836" i="4"/>
  <c r="N1832" i="4"/>
  <c r="N1828" i="4"/>
  <c r="N1824" i="4"/>
  <c r="N1820" i="4"/>
  <c r="N1816" i="4"/>
  <c r="N1812" i="4"/>
  <c r="P1812" i="4" s="1"/>
  <c r="N1808" i="4"/>
  <c r="N1804" i="4"/>
  <c r="N1800" i="4"/>
  <c r="N1796" i="4"/>
  <c r="N1792" i="4"/>
  <c r="N1788" i="4"/>
  <c r="N1784" i="4"/>
  <c r="O1784" i="4" s="1"/>
  <c r="N1780" i="4"/>
  <c r="N1776" i="4"/>
  <c r="N1772" i="4"/>
  <c r="N1768" i="4"/>
  <c r="N1764" i="4"/>
  <c r="N1760" i="4"/>
  <c r="N1756" i="4"/>
  <c r="N1752" i="4"/>
  <c r="N1748" i="4"/>
  <c r="N1744" i="4"/>
  <c r="N1740" i="4"/>
  <c r="N1736" i="4"/>
  <c r="N1732" i="4"/>
  <c r="P1732" i="4" s="1"/>
  <c r="N1728" i="4"/>
  <c r="N1724" i="4"/>
  <c r="N1720" i="4"/>
  <c r="N1716" i="4"/>
  <c r="N1712" i="4"/>
  <c r="N1708" i="4"/>
  <c r="N1704" i="4"/>
  <c r="P1704" i="4" s="1"/>
  <c r="N1700" i="4"/>
  <c r="N1696" i="4"/>
  <c r="N1692" i="4"/>
  <c r="N1688" i="4"/>
  <c r="N1684" i="4"/>
  <c r="N1680" i="4"/>
  <c r="N1676" i="4"/>
  <c r="N1672" i="4"/>
  <c r="N1668" i="4"/>
  <c r="N1664" i="4"/>
  <c r="N1660" i="4"/>
  <c r="N1656" i="4"/>
  <c r="N1652" i="4"/>
  <c r="N1648" i="4"/>
  <c r="N1644" i="4"/>
  <c r="N1640" i="4"/>
  <c r="N1636" i="4"/>
  <c r="N1632" i="4"/>
  <c r="N1628" i="4"/>
  <c r="N1624" i="4"/>
  <c r="O1624" i="4" s="1"/>
  <c r="N1620" i="4"/>
  <c r="N1616" i="4"/>
  <c r="N1612" i="4"/>
  <c r="N1608" i="4"/>
  <c r="N1604" i="4"/>
  <c r="N1600" i="4"/>
  <c r="N1596" i="4"/>
  <c r="P1596" i="4" s="1"/>
  <c r="N1592" i="4"/>
  <c r="N1588" i="4"/>
  <c r="N1584" i="4"/>
  <c r="N1580" i="4"/>
  <c r="N1576" i="4"/>
  <c r="N1572" i="4"/>
  <c r="N1568" i="4"/>
  <c r="O1568" i="4" s="1"/>
  <c r="N1564" i="4"/>
  <c r="N1560" i="4"/>
  <c r="N1556" i="4"/>
  <c r="N1552" i="4"/>
  <c r="N1548" i="4"/>
  <c r="N1544" i="4"/>
  <c r="N1540" i="4"/>
  <c r="N1536" i="4"/>
  <c r="N1532" i="4"/>
  <c r="N1528" i="4"/>
  <c r="N1524" i="4"/>
  <c r="N1520" i="4"/>
  <c r="N1516" i="4"/>
  <c r="N1512" i="4"/>
  <c r="N1508" i="4"/>
  <c r="N1504" i="4"/>
  <c r="N1500" i="4"/>
  <c r="N1496" i="4"/>
  <c r="N1492" i="4"/>
  <c r="N1488" i="4"/>
  <c r="P1488" i="4" s="1"/>
  <c r="N1456" i="4"/>
  <c r="N1452" i="4"/>
  <c r="N1448" i="4"/>
  <c r="N1444" i="4"/>
  <c r="N1440" i="4"/>
  <c r="N1436" i="4"/>
  <c r="N1376" i="4"/>
  <c r="N1372" i="4"/>
  <c r="N1368" i="4"/>
  <c r="N1364" i="4"/>
  <c r="N1360" i="4"/>
  <c r="N1356" i="4"/>
  <c r="N1352" i="4"/>
  <c r="P1352" i="4" s="1"/>
  <c r="N1348" i="4"/>
  <c r="N1344" i="4"/>
  <c r="N1340" i="4"/>
  <c r="N1336" i="4"/>
  <c r="N1332" i="4"/>
  <c r="N1328" i="4"/>
  <c r="N1324" i="4"/>
  <c r="N1320" i="4"/>
  <c r="N1316" i="4"/>
  <c r="N1312" i="4"/>
  <c r="N1308" i="4"/>
  <c r="N1304" i="4"/>
  <c r="N1300" i="4"/>
  <c r="N1296" i="4"/>
  <c r="N1292" i="4"/>
  <c r="N1288" i="4"/>
  <c r="N1284" i="4"/>
  <c r="N1280" i="4"/>
  <c r="N1276" i="4"/>
  <c r="N1272" i="4"/>
  <c r="P1272" i="4" s="1"/>
  <c r="N1268" i="4"/>
  <c r="N1264" i="4"/>
  <c r="N1260" i="4"/>
  <c r="N1256" i="4"/>
  <c r="N1252" i="4"/>
  <c r="N1248" i="4"/>
  <c r="N1244" i="4"/>
  <c r="N1240" i="4"/>
  <c r="N1236" i="4"/>
  <c r="N1232" i="4"/>
  <c r="N1228" i="4"/>
  <c r="N1224" i="4"/>
  <c r="N1220" i="4"/>
  <c r="N1216" i="4"/>
  <c r="N1212" i="4"/>
  <c r="N1208" i="4"/>
  <c r="N1204" i="4"/>
  <c r="N1200" i="4"/>
  <c r="N1196" i="4"/>
  <c r="N1192" i="4"/>
  <c r="P1192" i="4" s="1"/>
  <c r="N1160" i="4"/>
  <c r="N1156" i="4"/>
  <c r="N1152" i="4"/>
  <c r="N1148" i="4"/>
  <c r="N1144" i="4"/>
  <c r="N1140" i="4"/>
  <c r="N1136" i="4"/>
  <c r="O1136" i="4" s="1"/>
  <c r="N1132" i="4"/>
  <c r="N1128" i="4"/>
  <c r="N1124" i="4"/>
  <c r="N1120" i="4"/>
  <c r="N1116" i="4"/>
  <c r="N1112" i="4"/>
  <c r="N1108" i="4"/>
  <c r="N1104" i="4"/>
  <c r="N1100" i="4"/>
  <c r="N1096" i="4"/>
  <c r="N1092" i="4"/>
  <c r="N1088" i="4"/>
  <c r="N1084" i="4"/>
  <c r="N1080" i="4"/>
  <c r="N1076" i="4"/>
  <c r="N1072" i="4"/>
  <c r="N1068" i="4"/>
  <c r="N1064" i="4"/>
  <c r="N1060" i="4"/>
  <c r="N1056" i="4"/>
  <c r="O1056" i="4" s="1"/>
  <c r="N1052" i="4"/>
  <c r="N1048" i="4"/>
  <c r="N1044" i="4"/>
  <c r="N1040" i="4"/>
  <c r="N1036" i="4"/>
  <c r="N1032" i="4"/>
  <c r="N1028" i="4"/>
  <c r="P1028" i="4" s="1"/>
  <c r="N1024" i="4"/>
  <c r="N1020" i="4"/>
  <c r="N1016" i="4"/>
  <c r="N1012" i="4"/>
  <c r="N1008" i="4"/>
  <c r="N1004" i="4"/>
  <c r="N1000" i="4"/>
  <c r="N996" i="4"/>
  <c r="N992" i="4"/>
  <c r="N988" i="4"/>
  <c r="N984" i="4"/>
  <c r="N980" i="4"/>
  <c r="N976" i="4"/>
  <c r="P976" i="4" s="1"/>
  <c r="N944" i="4"/>
  <c r="N940" i="4"/>
  <c r="N936" i="4"/>
  <c r="N932" i="4"/>
  <c r="N928" i="4"/>
  <c r="N924" i="4"/>
  <c r="N920" i="4"/>
  <c r="O920" i="4" s="1"/>
  <c r="N916" i="4"/>
  <c r="N912" i="4"/>
  <c r="N908" i="4"/>
  <c r="N904" i="4"/>
  <c r="N900" i="4"/>
  <c r="N896" i="4"/>
  <c r="N892" i="4"/>
  <c r="N888" i="4"/>
  <c r="N884" i="4"/>
  <c r="N880" i="4"/>
  <c r="N876" i="4"/>
  <c r="N872" i="4"/>
  <c r="N868" i="4"/>
  <c r="O868" i="4" s="1"/>
  <c r="N864" i="4"/>
  <c r="N860" i="4"/>
  <c r="N856" i="4"/>
  <c r="N852" i="4"/>
  <c r="N848" i="4"/>
  <c r="N844" i="4"/>
  <c r="N840" i="4"/>
  <c r="O840" i="4" s="1"/>
  <c r="N836" i="4"/>
  <c r="N832" i="4"/>
  <c r="N828" i="4"/>
  <c r="N824" i="4"/>
  <c r="N820" i="4"/>
  <c r="N816" i="4"/>
  <c r="N812" i="4"/>
  <c r="N808" i="4"/>
  <c r="N804" i="4"/>
  <c r="N800" i="4"/>
  <c r="N796" i="4"/>
  <c r="N792" i="4"/>
  <c r="N788" i="4"/>
  <c r="N784" i="4"/>
  <c r="N780" i="4"/>
  <c r="N776" i="4"/>
  <c r="N772" i="4"/>
  <c r="N768" i="4"/>
  <c r="N764" i="4"/>
  <c r="N760" i="4"/>
  <c r="P760" i="4" s="1"/>
  <c r="N756" i="4"/>
  <c r="N752" i="4"/>
  <c r="N748" i="4"/>
  <c r="N744" i="4"/>
  <c r="N740" i="4"/>
  <c r="N736" i="4"/>
  <c r="N732" i="4"/>
  <c r="N728" i="4"/>
  <c r="N724" i="4"/>
  <c r="N720" i="4"/>
  <c r="N716" i="4"/>
  <c r="N712" i="4"/>
  <c r="N708" i="4"/>
  <c r="N704" i="4"/>
  <c r="P704" i="4" s="1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O624" i="4" s="1"/>
  <c r="N620" i="4"/>
  <c r="N616" i="4"/>
  <c r="N612" i="4"/>
  <c r="N608" i="4"/>
  <c r="N604" i="4"/>
  <c r="N600" i="4"/>
  <c r="N596" i="4"/>
  <c r="P596" i="4" s="1"/>
  <c r="N592" i="4"/>
  <c r="N588" i="4"/>
  <c r="N584" i="4"/>
  <c r="N580" i="4"/>
  <c r="N576" i="4"/>
  <c r="N572" i="4"/>
  <c r="N568" i="4"/>
  <c r="N564" i="4"/>
  <c r="N560" i="4"/>
  <c r="N556" i="4"/>
  <c r="N552" i="4"/>
  <c r="N548" i="4"/>
  <c r="N544" i="4"/>
  <c r="P544" i="4" s="1"/>
  <c r="N512" i="4"/>
  <c r="N508" i="4"/>
  <c r="N504" i="4"/>
  <c r="N500" i="4"/>
  <c r="N496" i="4"/>
  <c r="N492" i="4"/>
  <c r="N488" i="4"/>
  <c r="O488" i="4" s="1"/>
  <c r="N460" i="4"/>
  <c r="N456" i="4"/>
  <c r="N452" i="4"/>
  <c r="N448" i="4"/>
  <c r="N444" i="4"/>
  <c r="N440" i="4"/>
  <c r="N436" i="4"/>
  <c r="O436" i="4" s="1"/>
  <c r="N432" i="4"/>
  <c r="N428" i="4"/>
  <c r="N424" i="4"/>
  <c r="N420" i="4"/>
  <c r="N416" i="4"/>
  <c r="N412" i="4"/>
  <c r="N408" i="4"/>
  <c r="O408" i="4" s="1"/>
  <c r="N404" i="4"/>
  <c r="N400" i="4"/>
  <c r="N396" i="4"/>
  <c r="N392" i="4"/>
  <c r="N388" i="4"/>
  <c r="N384" i="4"/>
  <c r="N380" i="4"/>
  <c r="N352" i="4"/>
  <c r="N348" i="4"/>
  <c r="N344" i="4"/>
  <c r="N340" i="4"/>
  <c r="N336" i="4"/>
  <c r="N332" i="4"/>
  <c r="N328" i="4"/>
  <c r="O328" i="4" s="1"/>
  <c r="N324" i="4"/>
  <c r="N320" i="4"/>
  <c r="N316" i="4"/>
  <c r="N312" i="4"/>
  <c r="N308" i="4"/>
  <c r="N304" i="4"/>
  <c r="N300" i="4"/>
  <c r="N296" i="4"/>
  <c r="N292" i="4"/>
  <c r="N288" i="4"/>
  <c r="N284" i="4"/>
  <c r="N280" i="4"/>
  <c r="N276" i="4"/>
  <c r="N272" i="4"/>
  <c r="O272" i="4" s="1"/>
  <c r="N216" i="4"/>
  <c r="N212" i="4"/>
  <c r="N208" i="4"/>
  <c r="N204" i="4"/>
  <c r="N200" i="4"/>
  <c r="N196" i="4"/>
  <c r="N192" i="4"/>
  <c r="O192" i="4" s="1"/>
  <c r="N188" i="4"/>
  <c r="N184" i="4"/>
  <c r="N180" i="4"/>
  <c r="N176" i="4"/>
  <c r="N172" i="4"/>
  <c r="N168" i="4"/>
  <c r="N164" i="4"/>
  <c r="O164" i="4" s="1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P112" i="4" s="1"/>
  <c r="N108" i="4"/>
  <c r="N104" i="4"/>
  <c r="N100" i="4"/>
  <c r="N96" i="4"/>
  <c r="N92" i="4"/>
  <c r="N88" i="4"/>
  <c r="N84" i="4"/>
  <c r="O84" i="4" s="1"/>
  <c r="N52" i="4"/>
  <c r="N48" i="4"/>
  <c r="N44" i="4"/>
  <c r="N40" i="4"/>
  <c r="N36" i="4"/>
  <c r="O4430" i="4"/>
  <c r="O4350" i="4"/>
  <c r="O4270" i="4"/>
  <c r="P4350" i="4"/>
  <c r="P4054" i="4"/>
  <c r="O4054" i="4"/>
  <c r="P3270" i="4"/>
  <c r="O3270" i="4"/>
  <c r="P3190" i="4"/>
  <c r="O3190" i="4"/>
  <c r="P2918" i="4"/>
  <c r="O2918" i="4"/>
  <c r="P3622" i="4"/>
  <c r="O3622" i="4"/>
  <c r="P3566" i="4"/>
  <c r="P3944" i="4"/>
  <c r="O3944" i="4"/>
  <c r="P1784" i="4"/>
  <c r="P2" i="4"/>
  <c r="P2297" i="4"/>
  <c r="P4512" i="4"/>
  <c r="O4512" i="4"/>
  <c r="P3864" i="4"/>
  <c r="O3864" i="4"/>
  <c r="P3000" i="4"/>
  <c r="O3000" i="4"/>
  <c r="P2920" i="4"/>
  <c r="O2920" i="4"/>
  <c r="P4" i="4"/>
  <c r="O4" i="4"/>
  <c r="P4459" i="4"/>
  <c r="O4459" i="4"/>
  <c r="P2407" i="4"/>
  <c r="O2407" i="4"/>
  <c r="P4268" i="4"/>
  <c r="P3432" i="4"/>
  <c r="O3432" i="4"/>
  <c r="P3080" i="4"/>
  <c r="O3080" i="4"/>
  <c r="P328" i="4"/>
  <c r="P2298" i="4"/>
  <c r="W81" i="7" l="1"/>
  <c r="AB80" i="7"/>
  <c r="Y80" i="7"/>
  <c r="Z80" i="7"/>
  <c r="AA80" i="7"/>
  <c r="W8" i="7"/>
  <c r="X7" i="7"/>
  <c r="AA7" i="7"/>
  <c r="Y7" i="7"/>
  <c r="Z7" i="7"/>
  <c r="Y41" i="7"/>
  <c r="Z42" i="7"/>
  <c r="AA42" i="7"/>
  <c r="X42" i="7"/>
  <c r="W43" i="7"/>
  <c r="O3836" i="4"/>
  <c r="O596" i="4"/>
  <c r="P3568" i="4"/>
  <c r="P4216" i="4"/>
  <c r="P2191" i="4"/>
  <c r="P3054" i="4"/>
  <c r="O4134" i="4"/>
  <c r="P4486" i="4"/>
  <c r="O2704" i="4"/>
  <c r="P1840" i="4"/>
  <c r="O1028" i="4"/>
  <c r="P436" i="4"/>
  <c r="P272" i="4"/>
  <c r="P2432" i="4"/>
  <c r="P1136" i="4"/>
  <c r="O976" i="4"/>
  <c r="P2272" i="4"/>
  <c r="O112" i="4"/>
  <c r="P1056" i="4"/>
  <c r="O704" i="4"/>
  <c r="P192" i="4"/>
  <c r="P3136" i="4"/>
  <c r="P408" i="4"/>
  <c r="O2784" i="4"/>
  <c r="O4457" i="4"/>
  <c r="P3134" i="4"/>
  <c r="P2864" i="4"/>
  <c r="O3838" i="4"/>
  <c r="O4214" i="4"/>
  <c r="P3728" i="4"/>
  <c r="O3216" i="4"/>
  <c r="O3296" i="4"/>
  <c r="O1892" i="4"/>
  <c r="P3676" i="4"/>
  <c r="O1652" i="4"/>
  <c r="O2972" i="4"/>
  <c r="O4108" i="4"/>
  <c r="O4106" i="4"/>
  <c r="O1272" i="4"/>
  <c r="O3244" i="4"/>
  <c r="P2299" i="4"/>
  <c r="O4404" i="4"/>
  <c r="O2974" i="4"/>
  <c r="P3406" i="4"/>
  <c r="P4000" i="4"/>
  <c r="P1624" i="4"/>
  <c r="P84" i="4"/>
  <c r="P488" i="4"/>
  <c r="D4487" i="4"/>
  <c r="M4486" i="4"/>
  <c r="D4271" i="4"/>
  <c r="M4270" i="4"/>
  <c r="D4055" i="4"/>
  <c r="M4054" i="4"/>
  <c r="D3839" i="4"/>
  <c r="D3623" i="4"/>
  <c r="M3622" i="4"/>
  <c r="D3407" i="4"/>
  <c r="M3406" i="4"/>
  <c r="D3191" i="4"/>
  <c r="M3190" i="4"/>
  <c r="D2975" i="4"/>
  <c r="M2974" i="4"/>
  <c r="D2759" i="4"/>
  <c r="M2758" i="4"/>
  <c r="D2543" i="4"/>
  <c r="M2542" i="4"/>
  <c r="D2327" i="4"/>
  <c r="M2326" i="4"/>
  <c r="D2111" i="4"/>
  <c r="M2110" i="4"/>
  <c r="D1895" i="4"/>
  <c r="M1894" i="4"/>
  <c r="D1679" i="4"/>
  <c r="M1678" i="4"/>
  <c r="D1463" i="4"/>
  <c r="D1247" i="4"/>
  <c r="M1246" i="4"/>
  <c r="D1031" i="4"/>
  <c r="M1030" i="4"/>
  <c r="D815" i="4"/>
  <c r="M814" i="4"/>
  <c r="D599" i="4"/>
  <c r="M598" i="4"/>
  <c r="D383" i="4"/>
  <c r="M382" i="4"/>
  <c r="D167" i="4"/>
  <c r="M166" i="4"/>
  <c r="D4460" i="4"/>
  <c r="M4459" i="4"/>
  <c r="D4244" i="4"/>
  <c r="O4244" i="4" s="1"/>
  <c r="M4243" i="4"/>
  <c r="D3920" i="4"/>
  <c r="D3704" i="4"/>
  <c r="D3488" i="4"/>
  <c r="M3487" i="4"/>
  <c r="D3164" i="4"/>
  <c r="P3164" i="4" s="1"/>
  <c r="M3163" i="4"/>
  <c r="D2840" i="4"/>
  <c r="M2839" i="4"/>
  <c r="D2624" i="4"/>
  <c r="M2623" i="4"/>
  <c r="D2300" i="4"/>
  <c r="D1976" i="4"/>
  <c r="M1975" i="4"/>
  <c r="D1652" i="4"/>
  <c r="D1328" i="4"/>
  <c r="D1004" i="4"/>
  <c r="M1003" i="4"/>
  <c r="D788" i="4"/>
  <c r="O788" i="4" s="1"/>
  <c r="M787" i="4"/>
  <c r="D464" i="4"/>
  <c r="D140" i="4"/>
  <c r="M139" i="4"/>
  <c r="M3838" i="4"/>
  <c r="M2299" i="4"/>
  <c r="D4514" i="4"/>
  <c r="P4514" i="4" s="1"/>
  <c r="M4513" i="4"/>
  <c r="D4082" i="4"/>
  <c r="M4081" i="4"/>
  <c r="D3434" i="4"/>
  <c r="M3433" i="4"/>
  <c r="D2894" i="4"/>
  <c r="D2246" i="4"/>
  <c r="M2245" i="4"/>
  <c r="D1706" i="4"/>
  <c r="M1705" i="4"/>
  <c r="D1058" i="4"/>
  <c r="M1057" i="4"/>
  <c r="D626" i="4"/>
  <c r="M625" i="4"/>
  <c r="M1327" i="4"/>
  <c r="M1651" i="4"/>
  <c r="D4406" i="4"/>
  <c r="D3542" i="4"/>
  <c r="D2786" i="4"/>
  <c r="M2785" i="4"/>
  <c r="D2030" i="4"/>
  <c r="D1274" i="4"/>
  <c r="D410" i="4"/>
  <c r="D4433" i="4"/>
  <c r="D4217" i="4"/>
  <c r="D4001" i="4"/>
  <c r="D3785" i="4"/>
  <c r="D3569" i="4"/>
  <c r="D3353" i="4"/>
  <c r="D3137" i="4"/>
  <c r="D2921" i="4"/>
  <c r="D2705" i="4"/>
  <c r="D2489" i="4"/>
  <c r="D2273" i="4"/>
  <c r="D2057" i="4"/>
  <c r="D1841" i="4"/>
  <c r="D1625" i="4"/>
  <c r="D1409" i="4"/>
  <c r="D1193" i="4"/>
  <c r="D977" i="4"/>
  <c r="D761" i="4"/>
  <c r="D545" i="4"/>
  <c r="D329" i="4"/>
  <c r="D113" i="4"/>
  <c r="D3380" i="4"/>
  <c r="D2516" i="4"/>
  <c r="P2516" i="4" s="1"/>
  <c r="D1760" i="4"/>
  <c r="D1112" i="4"/>
  <c r="D356" i="4"/>
  <c r="D3866" i="4"/>
  <c r="D3326" i="4"/>
  <c r="D2678" i="4"/>
  <c r="D2138" i="4"/>
  <c r="D1490" i="4"/>
  <c r="D950" i="4"/>
  <c r="D194" i="4"/>
  <c r="D4379" i="4"/>
  <c r="D4163" i="4"/>
  <c r="D3947" i="4"/>
  <c r="D3731" i="4"/>
  <c r="D3515" i="4"/>
  <c r="D3299" i="4"/>
  <c r="D3083" i="4"/>
  <c r="D2867" i="4"/>
  <c r="D2651" i="4"/>
  <c r="D2435" i="4"/>
  <c r="D2219" i="4"/>
  <c r="D2003" i="4"/>
  <c r="D1787" i="4"/>
  <c r="D1571" i="4"/>
  <c r="D1355" i="4"/>
  <c r="D1139" i="4"/>
  <c r="D923" i="4"/>
  <c r="D707" i="4"/>
  <c r="D491" i="4"/>
  <c r="D275" i="4"/>
  <c r="D59" i="4"/>
  <c r="D4352" i="4"/>
  <c r="D4136" i="4"/>
  <c r="D3812" i="4"/>
  <c r="P3812" i="4" s="1"/>
  <c r="D3596" i="4"/>
  <c r="D3272" i="4"/>
  <c r="D3056" i="4"/>
  <c r="D2732" i="4"/>
  <c r="D2408" i="4"/>
  <c r="D2192" i="4"/>
  <c r="D1868" i="4"/>
  <c r="D1544" i="4"/>
  <c r="D1220" i="4"/>
  <c r="D896" i="4"/>
  <c r="D572" i="4"/>
  <c r="D248" i="4"/>
  <c r="D32" i="4"/>
  <c r="M274" i="4"/>
  <c r="M1138" i="4"/>
  <c r="M2650" i="4"/>
  <c r="D4325" i="4"/>
  <c r="D4109" i="4"/>
  <c r="D3893" i="4"/>
  <c r="D3677" i="4"/>
  <c r="D3461" i="4"/>
  <c r="D3245" i="4"/>
  <c r="D3029" i="4"/>
  <c r="D2813" i="4"/>
  <c r="D2597" i="4"/>
  <c r="D2381" i="4"/>
  <c r="D2165" i="4"/>
  <c r="D1949" i="4"/>
  <c r="D1733" i="4"/>
  <c r="D1517" i="4"/>
  <c r="D1301" i="4"/>
  <c r="D1085" i="4"/>
  <c r="D869" i="4"/>
  <c r="D653" i="4"/>
  <c r="D437" i="4"/>
  <c r="D221" i="4"/>
  <c r="D5" i="4"/>
  <c r="D4298" i="4"/>
  <c r="D3758" i="4"/>
  <c r="D3218" i="4"/>
  <c r="D2570" i="4"/>
  <c r="D1922" i="4"/>
  <c r="D1382" i="4"/>
  <c r="D842" i="4"/>
  <c r="D302" i="4"/>
  <c r="M3730" i="4"/>
  <c r="M3946" i="4"/>
  <c r="D3974" i="4"/>
  <c r="D3110" i="4"/>
  <c r="D2354" i="4"/>
  <c r="D1598" i="4"/>
  <c r="D734" i="4"/>
  <c r="D86" i="4"/>
  <c r="M1570" i="4"/>
  <c r="D4028" i="4"/>
  <c r="D2948" i="4"/>
  <c r="D2084" i="4"/>
  <c r="P2084" i="4" s="1"/>
  <c r="D1436" i="4"/>
  <c r="D680" i="4"/>
  <c r="M706" i="4"/>
  <c r="M1786" i="4"/>
  <c r="M2218" i="4"/>
  <c r="M2434" i="4"/>
  <c r="D4190" i="4"/>
  <c r="D3650" i="4"/>
  <c r="D3002" i="4"/>
  <c r="P3002" i="4" s="1"/>
  <c r="D2462" i="4"/>
  <c r="O2462" i="4" s="1"/>
  <c r="D1814" i="4"/>
  <c r="D1166" i="4"/>
  <c r="D518" i="4"/>
  <c r="O1596" i="4"/>
  <c r="P140" i="4"/>
  <c r="O140" i="4"/>
  <c r="P300" i="4"/>
  <c r="O300" i="4"/>
  <c r="O380" i="4"/>
  <c r="P380" i="4"/>
  <c r="P572" i="4"/>
  <c r="O572" i="4"/>
  <c r="P652" i="4"/>
  <c r="O652" i="4"/>
  <c r="P732" i="4"/>
  <c r="O732" i="4"/>
  <c r="P812" i="4"/>
  <c r="O812" i="4"/>
  <c r="O1004" i="4"/>
  <c r="P1004" i="4"/>
  <c r="P1084" i="4"/>
  <c r="O1084" i="4"/>
  <c r="O1244" i="4"/>
  <c r="P1244" i="4"/>
  <c r="P1436" i="4"/>
  <c r="O1436" i="4"/>
  <c r="P1516" i="4"/>
  <c r="O1516" i="4"/>
  <c r="P1676" i="4"/>
  <c r="O1676" i="4"/>
  <c r="O1868" i="4"/>
  <c r="P1868" i="4"/>
  <c r="P1948" i="4"/>
  <c r="O1948" i="4"/>
  <c r="O2028" i="4"/>
  <c r="P2028" i="4"/>
  <c r="P2108" i="4"/>
  <c r="O2108" i="4"/>
  <c r="P2300" i="4"/>
  <c r="O2300" i="4"/>
  <c r="O2380" i="4"/>
  <c r="P2380" i="4"/>
  <c r="O2460" i="4"/>
  <c r="P2460" i="4"/>
  <c r="O2540" i="4"/>
  <c r="P2540" i="4"/>
  <c r="P2189" i="4"/>
  <c r="O2189" i="4"/>
  <c r="O3972" i="4"/>
  <c r="P3972" i="4"/>
  <c r="O4052" i="4"/>
  <c r="P4052" i="4"/>
  <c r="P3945" i="4"/>
  <c r="O3945" i="4"/>
  <c r="O2946" i="4"/>
  <c r="P2946" i="4"/>
  <c r="O3298" i="4"/>
  <c r="P3298" i="4"/>
  <c r="P3378" i="4"/>
  <c r="O3378" i="4"/>
  <c r="O3730" i="4"/>
  <c r="P3730" i="4"/>
  <c r="O4188" i="4"/>
  <c r="P4188" i="4"/>
  <c r="O4460" i="4"/>
  <c r="P4460" i="4"/>
  <c r="P2406" i="4"/>
  <c r="P3458" i="4"/>
  <c r="O3458" i="4"/>
  <c r="O3810" i="4"/>
  <c r="P3810" i="4"/>
  <c r="O5" i="4"/>
  <c r="P5" i="4"/>
  <c r="P4458" i="4"/>
  <c r="O4458" i="4"/>
  <c r="P3" i="4"/>
  <c r="O3" i="4"/>
  <c r="O2756" i="4"/>
  <c r="P2136" i="4"/>
  <c r="O1192" i="4"/>
  <c r="O1352" i="4"/>
  <c r="O2216" i="4"/>
  <c r="O2056" i="4"/>
  <c r="O760" i="4"/>
  <c r="O1704" i="4"/>
  <c r="P840" i="4"/>
  <c r="P920" i="4"/>
  <c r="C3" i="4"/>
  <c r="A4" i="4"/>
  <c r="O2190" i="4"/>
  <c r="O1812" i="4"/>
  <c r="O2244" i="4"/>
  <c r="O2324" i="4"/>
  <c r="O2892" i="4"/>
  <c r="O4324" i="4"/>
  <c r="P164" i="4"/>
  <c r="P868" i="4"/>
  <c r="O2676" i="4"/>
  <c r="O3324" i="4"/>
  <c r="O3756" i="4"/>
  <c r="O2812" i="4"/>
  <c r="O3404" i="4"/>
  <c r="O3596" i="4"/>
  <c r="O4484" i="4"/>
  <c r="O3434" i="4"/>
  <c r="O3946" i="4"/>
  <c r="O4514" i="4"/>
  <c r="O3162" i="4"/>
  <c r="O4242" i="4"/>
  <c r="O4322" i="4"/>
  <c r="O2596" i="4"/>
  <c r="O1732" i="4"/>
  <c r="O2164" i="4"/>
  <c r="O2405" i="4"/>
  <c r="O3002" i="4"/>
  <c r="O3082" i="4"/>
  <c r="O3242" i="4"/>
  <c r="P1300" i="4"/>
  <c r="O1300" i="4"/>
  <c r="P3108" i="4"/>
  <c r="O3108" i="4"/>
  <c r="P3188" i="4"/>
  <c r="O3188" i="4"/>
  <c r="P3380" i="4"/>
  <c r="O3380" i="4"/>
  <c r="P3620" i="4"/>
  <c r="O3620" i="4"/>
  <c r="P4080" i="4"/>
  <c r="O4080" i="4"/>
  <c r="P4432" i="4"/>
  <c r="O4432" i="4"/>
  <c r="O544" i="4"/>
  <c r="P624" i="4"/>
  <c r="P1220" i="4"/>
  <c r="P1760" i="4"/>
  <c r="P3890" i="4"/>
  <c r="P4430" i="4"/>
  <c r="P3218" i="4"/>
  <c r="O3218" i="4"/>
  <c r="O1488" i="4"/>
  <c r="O1920" i="4"/>
  <c r="O2488" i="4"/>
  <c r="O2948" i="4"/>
  <c r="O3540" i="4"/>
  <c r="O3892" i="4"/>
  <c r="P1568" i="4"/>
  <c r="P2568" i="4"/>
  <c r="O2648" i="4"/>
  <c r="P4270" i="4"/>
  <c r="P3998" i="4"/>
  <c r="P4190" i="4"/>
  <c r="P31" i="4"/>
  <c r="O31" i="4"/>
  <c r="P3486" i="4"/>
  <c r="O3486" i="4"/>
  <c r="P3674" i="4"/>
  <c r="O3674" i="4"/>
  <c r="P3460" i="4"/>
  <c r="P3028" i="4"/>
  <c r="P3326" i="4"/>
  <c r="P3026" i="4"/>
  <c r="P3594" i="4"/>
  <c r="P490" i="4"/>
  <c r="O490" i="4"/>
  <c r="P1002" i="4"/>
  <c r="O1002" i="4"/>
  <c r="P1354" i="4"/>
  <c r="O1354" i="4"/>
  <c r="P1786" i="4"/>
  <c r="O1786" i="4"/>
  <c r="P1866" i="4"/>
  <c r="O1866" i="4"/>
  <c r="P571" i="4"/>
  <c r="O571" i="4"/>
  <c r="P731" i="4"/>
  <c r="O731" i="4"/>
  <c r="P1003" i="4"/>
  <c r="O1003" i="4"/>
  <c r="P1435" i="4"/>
  <c r="O1435" i="4"/>
  <c r="P1595" i="4"/>
  <c r="O1595" i="4"/>
  <c r="P1787" i="4"/>
  <c r="O1787" i="4"/>
  <c r="P1867" i="4"/>
  <c r="O1867" i="4"/>
  <c r="P2027" i="4"/>
  <c r="O2027" i="4"/>
  <c r="P2567" i="4"/>
  <c r="O2567" i="4"/>
  <c r="P2759" i="4"/>
  <c r="O2759" i="4"/>
  <c r="P2999" i="4"/>
  <c r="O2999" i="4"/>
  <c r="P3271" i="4"/>
  <c r="O3271" i="4"/>
  <c r="P3431" i="4"/>
  <c r="O3431" i="4"/>
  <c r="P3863" i="4"/>
  <c r="O3863" i="4"/>
  <c r="P4079" i="4"/>
  <c r="O4079" i="4"/>
  <c r="P4271" i="4"/>
  <c r="O4271" i="4"/>
  <c r="P4431" i="4"/>
  <c r="O4431" i="4"/>
  <c r="P193" i="4"/>
  <c r="O193" i="4"/>
  <c r="P625" i="4"/>
  <c r="O625" i="4"/>
  <c r="P785" i="4"/>
  <c r="O785" i="4"/>
  <c r="O194" i="4"/>
  <c r="P274" i="4"/>
  <c r="O274" i="4"/>
  <c r="P434" i="4"/>
  <c r="O434" i="4"/>
  <c r="P626" i="4"/>
  <c r="O626" i="4"/>
  <c r="P706" i="4"/>
  <c r="O706" i="4"/>
  <c r="P786" i="4"/>
  <c r="O786" i="4"/>
  <c r="P866" i="4"/>
  <c r="O866" i="4"/>
  <c r="P1058" i="4"/>
  <c r="O1058" i="4"/>
  <c r="P1138" i="4"/>
  <c r="O1138" i="4"/>
  <c r="P1218" i="4"/>
  <c r="O1218" i="4"/>
  <c r="P1298" i="4"/>
  <c r="O1298" i="4"/>
  <c r="P1570" i="4"/>
  <c r="O1570" i="4"/>
  <c r="P1650" i="4"/>
  <c r="O1650" i="4"/>
  <c r="P1730" i="4"/>
  <c r="O1730" i="4"/>
  <c r="P1922" i="4"/>
  <c r="O1922" i="4"/>
  <c r="P2082" i="4"/>
  <c r="O2082" i="4"/>
  <c r="P2162" i="4"/>
  <c r="O2162" i="4"/>
  <c r="P2378" i="4"/>
  <c r="O2378" i="4"/>
  <c r="P2542" i="4"/>
  <c r="O2542" i="4"/>
  <c r="P2622" i="4"/>
  <c r="O2622" i="4"/>
  <c r="P2702" i="4"/>
  <c r="O2702" i="4"/>
  <c r="P83" i="4"/>
  <c r="O83" i="4"/>
  <c r="P435" i="4"/>
  <c r="O435" i="4"/>
  <c r="O707" i="4"/>
  <c r="P787" i="4"/>
  <c r="O787" i="4"/>
  <c r="P867" i="4"/>
  <c r="O867" i="4"/>
  <c r="P1219" i="4"/>
  <c r="O1219" i="4"/>
  <c r="P1299" i="4"/>
  <c r="O1299" i="4"/>
  <c r="O1571" i="4"/>
  <c r="P1651" i="4"/>
  <c r="O1651" i="4"/>
  <c r="P1731" i="4"/>
  <c r="O1731" i="4"/>
  <c r="P1811" i="4"/>
  <c r="O1811" i="4"/>
  <c r="P2083" i="4"/>
  <c r="O2083" i="4"/>
  <c r="P2163" i="4"/>
  <c r="O2163" i="4"/>
  <c r="P2379" i="4"/>
  <c r="O2379" i="4"/>
  <c r="P2543" i="4"/>
  <c r="O2543" i="4"/>
  <c r="P2623" i="4"/>
  <c r="O2623" i="4"/>
  <c r="P2703" i="4"/>
  <c r="O2703" i="4"/>
  <c r="P2783" i="4"/>
  <c r="O2783" i="4"/>
  <c r="O2975" i="4"/>
  <c r="P3055" i="4"/>
  <c r="O3055" i="4"/>
  <c r="P3135" i="4"/>
  <c r="O3135" i="4"/>
  <c r="P3215" i="4"/>
  <c r="O3215" i="4"/>
  <c r="P3407" i="4"/>
  <c r="O3407" i="4"/>
  <c r="P3487" i="4"/>
  <c r="O3487" i="4"/>
  <c r="P3567" i="4"/>
  <c r="O3567" i="4"/>
  <c r="P3839" i="4"/>
  <c r="O3839" i="4"/>
  <c r="P4055" i="4"/>
  <c r="O4055" i="4"/>
  <c r="P4135" i="4"/>
  <c r="O4135" i="4"/>
  <c r="P4215" i="4"/>
  <c r="O4215" i="4"/>
  <c r="P137" i="4"/>
  <c r="O137" i="4"/>
  <c r="P329" i="4"/>
  <c r="O329" i="4"/>
  <c r="P409" i="4"/>
  <c r="O409" i="4"/>
  <c r="P489" i="4"/>
  <c r="O489" i="4"/>
  <c r="P569" i="4"/>
  <c r="O569" i="4"/>
  <c r="P761" i="4"/>
  <c r="O761" i="4"/>
  <c r="P841" i="4"/>
  <c r="O841" i="4"/>
  <c r="P921" i="4"/>
  <c r="O921" i="4"/>
  <c r="P1001" i="4"/>
  <c r="O1001" i="4"/>
  <c r="P1193" i="4"/>
  <c r="O1193" i="4"/>
  <c r="P1273" i="4"/>
  <c r="O1273" i="4"/>
  <c r="P1353" i="4"/>
  <c r="O1353" i="4"/>
  <c r="P1433" i="4"/>
  <c r="O1433" i="4"/>
  <c r="P1625" i="4"/>
  <c r="O1625" i="4"/>
  <c r="P1705" i="4"/>
  <c r="O1705" i="4"/>
  <c r="P1785" i="4"/>
  <c r="O1785" i="4"/>
  <c r="P1865" i="4"/>
  <c r="O1865" i="4"/>
  <c r="P2057" i="4"/>
  <c r="O2057" i="4"/>
  <c r="P2137" i="4"/>
  <c r="O2137" i="4"/>
  <c r="P2597" i="4"/>
  <c r="O2597" i="4"/>
  <c r="P2677" i="4"/>
  <c r="O2677" i="4"/>
  <c r="P2757" i="4"/>
  <c r="O2757" i="4"/>
  <c r="P2837" i="4"/>
  <c r="O2837" i="4"/>
  <c r="P3029" i="4"/>
  <c r="O3029" i="4"/>
  <c r="P3109" i="4"/>
  <c r="O3109" i="4"/>
  <c r="P3189" i="4"/>
  <c r="O3189" i="4"/>
  <c r="P3269" i="4"/>
  <c r="O3269" i="4"/>
  <c r="P3461" i="4"/>
  <c r="O3461" i="4"/>
  <c r="P3541" i="4"/>
  <c r="O3541" i="4"/>
  <c r="P3621" i="4"/>
  <c r="O3621" i="4"/>
  <c r="P3893" i="4"/>
  <c r="O3893" i="4"/>
  <c r="P4217" i="4"/>
  <c r="O4217" i="4"/>
  <c r="P29" i="4"/>
  <c r="O29" i="4"/>
  <c r="P410" i="4"/>
  <c r="O410" i="4"/>
  <c r="P570" i="4"/>
  <c r="O570" i="4"/>
  <c r="P922" i="4"/>
  <c r="O922" i="4"/>
  <c r="P1514" i="4"/>
  <c r="O1514" i="4"/>
  <c r="P1706" i="4"/>
  <c r="O1706" i="4"/>
  <c r="P2270" i="4"/>
  <c r="O2270" i="4"/>
  <c r="P2486" i="4"/>
  <c r="O2486" i="4"/>
  <c r="P2758" i="4"/>
  <c r="O2758" i="4"/>
  <c r="P86" i="4"/>
  <c r="O86" i="4"/>
  <c r="P166" i="4"/>
  <c r="O166" i="4"/>
  <c r="P326" i="4"/>
  <c r="O326" i="4"/>
  <c r="P598" i="4"/>
  <c r="O598" i="4"/>
  <c r="P678" i="4"/>
  <c r="O678" i="4"/>
  <c r="P758" i="4"/>
  <c r="O758" i="4"/>
  <c r="P1030" i="4"/>
  <c r="O1030" i="4"/>
  <c r="P1110" i="4"/>
  <c r="O1110" i="4"/>
  <c r="P1190" i="4"/>
  <c r="O1190" i="4"/>
  <c r="P1542" i="4"/>
  <c r="O1542" i="4"/>
  <c r="P1622" i="4"/>
  <c r="O1622" i="4"/>
  <c r="P1814" i="4"/>
  <c r="O1814" i="4"/>
  <c r="P1894" i="4"/>
  <c r="O1894" i="4"/>
  <c r="P1974" i="4"/>
  <c r="O1974" i="4"/>
  <c r="P2054" i="4"/>
  <c r="O2054" i="4"/>
  <c r="P2218" i="4"/>
  <c r="O2218" i="4"/>
  <c r="P2434" i="4"/>
  <c r="O2434" i="4"/>
  <c r="P2514" i="4"/>
  <c r="O2514" i="4"/>
  <c r="P2594" i="4"/>
  <c r="O2594" i="4"/>
  <c r="P2786" i="4"/>
  <c r="O2786" i="4"/>
  <c r="P2866" i="4"/>
  <c r="O2866" i="4"/>
  <c r="P167" i="4"/>
  <c r="O167" i="4"/>
  <c r="P327" i="4"/>
  <c r="O327" i="4"/>
  <c r="P407" i="4"/>
  <c r="O407" i="4"/>
  <c r="P599" i="4"/>
  <c r="O599" i="4"/>
  <c r="P679" i="4"/>
  <c r="O679" i="4"/>
  <c r="P759" i="4"/>
  <c r="O759" i="4"/>
  <c r="P839" i="4"/>
  <c r="O839" i="4"/>
  <c r="P1031" i="4"/>
  <c r="O1031" i="4"/>
  <c r="P1111" i="4"/>
  <c r="O1111" i="4"/>
  <c r="P1191" i="4"/>
  <c r="O1191" i="4"/>
  <c r="P1271" i="4"/>
  <c r="O1271" i="4"/>
  <c r="P1543" i="4"/>
  <c r="O1543" i="4"/>
  <c r="P1623" i="4"/>
  <c r="O1623" i="4"/>
  <c r="P1703" i="4"/>
  <c r="O1703" i="4"/>
  <c r="P1895" i="4"/>
  <c r="O1895" i="4"/>
  <c r="P1975" i="4"/>
  <c r="O1975" i="4"/>
  <c r="P2055" i="4"/>
  <c r="O2055" i="4"/>
  <c r="P2135" i="4"/>
  <c r="O2135" i="4"/>
  <c r="P2219" i="4"/>
  <c r="O2219" i="4"/>
  <c r="P2515" i="4"/>
  <c r="O2515" i="4"/>
  <c r="P2595" i="4"/>
  <c r="O2595" i="4"/>
  <c r="P2675" i="4"/>
  <c r="O2675" i="4"/>
  <c r="O2867" i="4"/>
  <c r="P2947" i="4"/>
  <c r="O2947" i="4"/>
  <c r="P3027" i="4"/>
  <c r="O3027" i="4"/>
  <c r="P3107" i="4"/>
  <c r="O3107" i="4"/>
  <c r="P3379" i="4"/>
  <c r="O3379" i="4"/>
  <c r="P3459" i="4"/>
  <c r="O3459" i="4"/>
  <c r="P3539" i="4"/>
  <c r="O3539" i="4"/>
  <c r="O3731" i="4"/>
  <c r="P3811" i="4"/>
  <c r="O3811" i="4"/>
  <c r="P3891" i="4"/>
  <c r="O3891" i="4"/>
  <c r="P4107" i="4"/>
  <c r="O4107" i="4"/>
  <c r="P4187" i="4"/>
  <c r="O4187" i="4"/>
  <c r="P4511" i="4"/>
  <c r="O4511" i="4"/>
  <c r="P301" i="4"/>
  <c r="O301" i="4"/>
  <c r="P381" i="4"/>
  <c r="O381" i="4"/>
  <c r="P653" i="4"/>
  <c r="O653" i="4"/>
  <c r="P733" i="4"/>
  <c r="O733" i="4"/>
  <c r="P813" i="4"/>
  <c r="O813" i="4"/>
  <c r="P893" i="4"/>
  <c r="O893" i="4"/>
  <c r="P1085" i="4"/>
  <c r="O1085" i="4"/>
  <c r="P1245" i="4"/>
  <c r="O1245" i="4"/>
  <c r="P1325" i="4"/>
  <c r="O1325" i="4"/>
  <c r="P1517" i="4"/>
  <c r="O1517" i="4"/>
  <c r="P1597" i="4"/>
  <c r="O1597" i="4"/>
  <c r="P1677" i="4"/>
  <c r="O1677" i="4"/>
  <c r="P1757" i="4"/>
  <c r="O1757" i="4"/>
  <c r="P1949" i="4"/>
  <c r="O1949" i="4"/>
  <c r="P2029" i="4"/>
  <c r="O2029" i="4"/>
  <c r="P2109" i="4"/>
  <c r="O2109" i="4"/>
  <c r="O2273" i="4"/>
  <c r="P2325" i="4"/>
  <c r="O2325" i="4"/>
  <c r="P2489" i="4"/>
  <c r="O2489" i="4"/>
  <c r="P2569" i="4"/>
  <c r="O2569" i="4"/>
  <c r="P2649" i="4"/>
  <c r="O2649" i="4"/>
  <c r="P2729" i="4"/>
  <c r="O2729" i="4"/>
  <c r="P2921" i="4"/>
  <c r="O2921" i="4"/>
  <c r="P3001" i="4"/>
  <c r="O3001" i="4"/>
  <c r="P3081" i="4"/>
  <c r="O3081" i="4"/>
  <c r="P3161" i="4"/>
  <c r="O3161" i="4"/>
  <c r="P3433" i="4"/>
  <c r="O3433" i="4"/>
  <c r="P3593" i="4"/>
  <c r="O3593" i="4"/>
  <c r="P3865" i="4"/>
  <c r="O3865" i="4"/>
  <c r="P4109" i="4"/>
  <c r="O4109" i="4"/>
  <c r="P4189" i="4"/>
  <c r="O4189" i="4"/>
  <c r="P4269" i="4"/>
  <c r="O4269" i="4"/>
  <c r="P4349" i="4"/>
  <c r="O4349" i="4"/>
  <c r="P4513" i="4"/>
  <c r="O4513" i="4"/>
  <c r="P1057" i="4"/>
  <c r="O1057" i="4"/>
  <c r="P1137" i="4"/>
  <c r="O1137" i="4"/>
  <c r="P1217" i="4"/>
  <c r="O1217" i="4"/>
  <c r="P1489" i="4"/>
  <c r="O1489" i="4"/>
  <c r="P1569" i="4"/>
  <c r="O1569" i="4"/>
  <c r="P1649" i="4"/>
  <c r="O1649" i="4"/>
  <c r="P1841" i="4"/>
  <c r="O1841" i="4"/>
  <c r="P1921" i="4"/>
  <c r="O1921" i="4"/>
  <c r="P2081" i="4"/>
  <c r="O2081" i="4"/>
  <c r="P2245" i="4"/>
  <c r="O2245" i="4"/>
  <c r="P2461" i="4"/>
  <c r="O2461" i="4"/>
  <c r="P2541" i="4"/>
  <c r="O2541" i="4"/>
  <c r="P2621" i="4"/>
  <c r="O2621" i="4"/>
  <c r="P2813" i="4"/>
  <c r="O2813" i="4"/>
  <c r="P2893" i="4"/>
  <c r="O2893" i="4"/>
  <c r="P2973" i="4"/>
  <c r="O2973" i="4"/>
  <c r="P3053" i="4"/>
  <c r="O3053" i="4"/>
  <c r="P3245" i="4"/>
  <c r="O3245" i="4"/>
  <c r="P3325" i="4"/>
  <c r="O3325" i="4"/>
  <c r="P3405" i="4"/>
  <c r="O3405" i="4"/>
  <c r="P3485" i="4"/>
  <c r="O3485" i="4"/>
  <c r="P3677" i="4"/>
  <c r="O3677" i="4"/>
  <c r="P3757" i="4"/>
  <c r="O3757" i="4"/>
  <c r="P3837" i="4"/>
  <c r="O3837" i="4"/>
  <c r="P4081" i="4"/>
  <c r="O4081" i="4"/>
  <c r="P4241" i="4"/>
  <c r="O4241" i="4"/>
  <c r="P4433" i="4"/>
  <c r="O4433" i="4"/>
  <c r="P4485" i="4"/>
  <c r="O4485" i="4"/>
  <c r="P138" i="4"/>
  <c r="O138" i="4"/>
  <c r="P650" i="4"/>
  <c r="O650" i="4"/>
  <c r="P842" i="4"/>
  <c r="O842" i="4"/>
  <c r="P1082" i="4"/>
  <c r="O1082" i="4"/>
  <c r="P1434" i="4"/>
  <c r="O1434" i="4"/>
  <c r="P1946" i="4"/>
  <c r="O1946" i="4"/>
  <c r="P2138" i="4"/>
  <c r="O2138" i="4"/>
  <c r="P2678" i="4"/>
  <c r="O2678" i="4"/>
  <c r="P2838" i="4"/>
  <c r="O2838" i="4"/>
  <c r="P30" i="4"/>
  <c r="O30" i="4"/>
  <c r="P139" i="4"/>
  <c r="O139" i="4"/>
  <c r="P299" i="4"/>
  <c r="O299" i="4"/>
  <c r="P491" i="4"/>
  <c r="O491" i="4"/>
  <c r="P651" i="4"/>
  <c r="O651" i="4"/>
  <c r="P923" i="4"/>
  <c r="O923" i="4"/>
  <c r="P1083" i="4"/>
  <c r="O1083" i="4"/>
  <c r="P1355" i="4"/>
  <c r="O1355" i="4"/>
  <c r="P1515" i="4"/>
  <c r="O1515" i="4"/>
  <c r="P1947" i="4"/>
  <c r="O1947" i="4"/>
  <c r="P2271" i="4"/>
  <c r="O2271" i="4"/>
  <c r="P2487" i="4"/>
  <c r="O2487" i="4"/>
  <c r="P2839" i="4"/>
  <c r="O2839" i="4"/>
  <c r="P2919" i="4"/>
  <c r="O2919" i="4"/>
  <c r="P3191" i="4"/>
  <c r="O3191" i="4"/>
  <c r="P3623" i="4"/>
  <c r="O3623" i="4"/>
  <c r="P3999" i="4"/>
  <c r="O3999" i="4"/>
  <c r="P4351" i="4"/>
  <c r="O4351" i="4"/>
  <c r="P113" i="4"/>
  <c r="O113" i="4"/>
  <c r="P273" i="4"/>
  <c r="O273" i="4"/>
  <c r="P545" i="4"/>
  <c r="O545" i="4"/>
  <c r="P705" i="4"/>
  <c r="O705" i="4"/>
  <c r="P977" i="4"/>
  <c r="O977" i="4"/>
  <c r="P110" i="4"/>
  <c r="O110" i="4"/>
  <c r="P302" i="4"/>
  <c r="O302" i="4"/>
  <c r="P382" i="4"/>
  <c r="O382" i="4"/>
  <c r="P542" i="4"/>
  <c r="O542" i="4"/>
  <c r="P734" i="4"/>
  <c r="O734" i="4"/>
  <c r="P814" i="4"/>
  <c r="O814" i="4"/>
  <c r="P894" i="4"/>
  <c r="O894" i="4"/>
  <c r="P974" i="4"/>
  <c r="O974" i="4"/>
  <c r="P1246" i="4"/>
  <c r="O1246" i="4"/>
  <c r="P1326" i="4"/>
  <c r="O1326" i="4"/>
  <c r="P1598" i="4"/>
  <c r="O1598" i="4"/>
  <c r="P1678" i="4"/>
  <c r="O1678" i="4"/>
  <c r="P1758" i="4"/>
  <c r="O1758" i="4"/>
  <c r="P1838" i="4"/>
  <c r="O1838" i="4"/>
  <c r="P2030" i="4"/>
  <c r="O2030" i="4"/>
  <c r="P2110" i="4"/>
  <c r="O2110" i="4"/>
  <c r="P2326" i="4"/>
  <c r="O2326" i="4"/>
  <c r="P2570" i="4"/>
  <c r="O2570" i="4"/>
  <c r="P2650" i="4"/>
  <c r="O2650" i="4"/>
  <c r="P2730" i="4"/>
  <c r="O2730" i="4"/>
  <c r="P2810" i="4"/>
  <c r="O2810" i="4"/>
  <c r="P111" i="4"/>
  <c r="O111" i="4"/>
  <c r="P191" i="4"/>
  <c r="O191" i="4"/>
  <c r="P383" i="4"/>
  <c r="P543" i="4"/>
  <c r="O543" i="4"/>
  <c r="P623" i="4"/>
  <c r="O623" i="4"/>
  <c r="P815" i="4"/>
  <c r="O815" i="4"/>
  <c r="P895" i="4"/>
  <c r="O895" i="4"/>
  <c r="P975" i="4"/>
  <c r="O975" i="4"/>
  <c r="P1055" i="4"/>
  <c r="O1055" i="4"/>
  <c r="P1247" i="4"/>
  <c r="P1327" i="4"/>
  <c r="O1327" i="4"/>
  <c r="P1487" i="4"/>
  <c r="O1487" i="4"/>
  <c r="P1679" i="4"/>
  <c r="O1679" i="4"/>
  <c r="P1759" i="4"/>
  <c r="O1759" i="4"/>
  <c r="P1839" i="4"/>
  <c r="O1839" i="4"/>
  <c r="P1919" i="4"/>
  <c r="O1919" i="4"/>
  <c r="P2111" i="4"/>
  <c r="P2243" i="4"/>
  <c r="O2243" i="4"/>
  <c r="P2327" i="4"/>
  <c r="O2327" i="4"/>
  <c r="P2459" i="4"/>
  <c r="O2459" i="4"/>
  <c r="P2651" i="4"/>
  <c r="O2651" i="4"/>
  <c r="P2731" i="4"/>
  <c r="O2731" i="4"/>
  <c r="P2811" i="4"/>
  <c r="O2811" i="4"/>
  <c r="P2891" i="4"/>
  <c r="O2891" i="4"/>
  <c r="P3083" i="4"/>
  <c r="O3083" i="4"/>
  <c r="P3163" i="4"/>
  <c r="O3163" i="4"/>
  <c r="P3243" i="4"/>
  <c r="O3243" i="4"/>
  <c r="P3323" i="4"/>
  <c r="O3323" i="4"/>
  <c r="P3595" i="4"/>
  <c r="O3595" i="4"/>
  <c r="P3675" i="4"/>
  <c r="O3675" i="4"/>
  <c r="P3755" i="4"/>
  <c r="O3755" i="4"/>
  <c r="P3971" i="4"/>
  <c r="O3971" i="4"/>
  <c r="P4243" i="4"/>
  <c r="O4243" i="4"/>
  <c r="P4323" i="4"/>
  <c r="O4323" i="4"/>
  <c r="P4403" i="4"/>
  <c r="O4403" i="4"/>
  <c r="P4487" i="4"/>
  <c r="P85" i="4"/>
  <c r="O85" i="4"/>
  <c r="P165" i="4"/>
  <c r="O165" i="4"/>
  <c r="P437" i="4"/>
  <c r="O437" i="4"/>
  <c r="P597" i="4"/>
  <c r="O597" i="4"/>
  <c r="P677" i="4"/>
  <c r="O677" i="4"/>
  <c r="P869" i="4"/>
  <c r="O869" i="4"/>
  <c r="P1029" i="4"/>
  <c r="O1029" i="4"/>
  <c r="P1109" i="4"/>
  <c r="O1109" i="4"/>
  <c r="P1301" i="4"/>
  <c r="O1301" i="4"/>
  <c r="P1541" i="4"/>
  <c r="O1541" i="4"/>
  <c r="P1733" i="4"/>
  <c r="O1733" i="4"/>
  <c r="P1813" i="4"/>
  <c r="O1813" i="4"/>
  <c r="P1893" i="4"/>
  <c r="O1893" i="4"/>
  <c r="P1973" i="4"/>
  <c r="O1973" i="4"/>
  <c r="P2165" i="4"/>
  <c r="O2165" i="4"/>
  <c r="P2217" i="4"/>
  <c r="O2217" i="4"/>
  <c r="P2381" i="4"/>
  <c r="O2381" i="4"/>
  <c r="P2433" i="4"/>
  <c r="O2433" i="4"/>
  <c r="P2513" i="4"/>
  <c r="O2513" i="4"/>
  <c r="P2705" i="4"/>
  <c r="O2705" i="4"/>
  <c r="P2785" i="4"/>
  <c r="O2785" i="4"/>
  <c r="P2865" i="4"/>
  <c r="O2865" i="4"/>
  <c r="P2945" i="4"/>
  <c r="O2945" i="4"/>
  <c r="P3137" i="4"/>
  <c r="O3137" i="4"/>
  <c r="P3217" i="4"/>
  <c r="O3217" i="4"/>
  <c r="P3297" i="4"/>
  <c r="O3297" i="4"/>
  <c r="P3377" i="4"/>
  <c r="O3377" i="4"/>
  <c r="P3569" i="4"/>
  <c r="O3569" i="4"/>
  <c r="P3729" i="4"/>
  <c r="O3729" i="4"/>
  <c r="P3809" i="4"/>
  <c r="O3809" i="4"/>
  <c r="P3973" i="4"/>
  <c r="O3973" i="4"/>
  <c r="P4053" i="4"/>
  <c r="O4053" i="4"/>
  <c r="P4133" i="4"/>
  <c r="O4133" i="4"/>
  <c r="P4325" i="4"/>
  <c r="O4325" i="4"/>
  <c r="P4405" i="4"/>
  <c r="O4405" i="4"/>
  <c r="X80" i="7" l="1"/>
  <c r="W82" i="7"/>
  <c r="AB81" i="7"/>
  <c r="Y81" i="7"/>
  <c r="X81" i="7" s="1"/>
  <c r="Z81" i="7"/>
  <c r="AA81" i="7"/>
  <c r="AA43" i="7"/>
  <c r="Z43" i="7"/>
  <c r="X43" i="7"/>
  <c r="W44" i="7"/>
  <c r="Y42" i="7"/>
  <c r="W9" i="7"/>
  <c r="Z8" i="7"/>
  <c r="X8" i="7"/>
  <c r="AA8" i="7"/>
  <c r="Y8" i="7"/>
  <c r="D2247" i="4"/>
  <c r="M2246" i="4"/>
  <c r="P2246" i="4"/>
  <c r="D4083" i="4"/>
  <c r="M4082" i="4"/>
  <c r="P4082" i="4"/>
  <c r="O4082" i="4"/>
  <c r="D1977" i="4"/>
  <c r="M1976" i="4"/>
  <c r="P1976" i="4"/>
  <c r="O1976" i="4"/>
  <c r="D2976" i="4"/>
  <c r="M2975" i="4"/>
  <c r="P2975" i="4"/>
  <c r="O2246" i="4"/>
  <c r="D2841" i="4"/>
  <c r="M2840" i="4"/>
  <c r="O2840" i="4"/>
  <c r="P2840" i="4"/>
  <c r="D3921" i="4"/>
  <c r="D384" i="4"/>
  <c r="M383" i="4"/>
  <c r="D2112" i="4"/>
  <c r="M2111" i="4"/>
  <c r="D1248" i="4"/>
  <c r="M1247" i="4"/>
  <c r="D4488" i="4"/>
  <c r="M4487" i="4"/>
  <c r="O4487" i="4"/>
  <c r="O2111" i="4"/>
  <c r="O1247" i="4"/>
  <c r="O383" i="4"/>
  <c r="D1167" i="4"/>
  <c r="D2463" i="4"/>
  <c r="M2462" i="4"/>
  <c r="P2462" i="4"/>
  <c r="D3651" i="4"/>
  <c r="D681" i="4"/>
  <c r="M680" i="4"/>
  <c r="P680" i="4"/>
  <c r="O680" i="4"/>
  <c r="D2085" i="4"/>
  <c r="M2084" i="4"/>
  <c r="O2084" i="4"/>
  <c r="D4029" i="4"/>
  <c r="D249" i="4"/>
  <c r="D897" i="4"/>
  <c r="M896" i="4"/>
  <c r="O896" i="4"/>
  <c r="P896" i="4"/>
  <c r="D1545" i="4"/>
  <c r="M1544" i="4"/>
  <c r="P1544" i="4"/>
  <c r="O1544" i="4"/>
  <c r="D2193" i="4"/>
  <c r="M2192" i="4"/>
  <c r="P2192" i="4"/>
  <c r="O2192" i="4"/>
  <c r="D2733" i="4"/>
  <c r="M2732" i="4"/>
  <c r="O2732" i="4"/>
  <c r="P2732" i="4"/>
  <c r="D3273" i="4"/>
  <c r="M3272" i="4"/>
  <c r="O3272" i="4"/>
  <c r="P3272" i="4"/>
  <c r="D3813" i="4"/>
  <c r="M3812" i="4"/>
  <c r="O3812" i="4"/>
  <c r="D4353" i="4"/>
  <c r="M4352" i="4"/>
  <c r="P4352" i="4"/>
  <c r="O4352" i="4"/>
  <c r="D276" i="4"/>
  <c r="M275" i="4"/>
  <c r="P275" i="4"/>
  <c r="O275" i="4"/>
  <c r="D708" i="4"/>
  <c r="M707" i="4"/>
  <c r="P707" i="4"/>
  <c r="D1140" i="4"/>
  <c r="M1139" i="4"/>
  <c r="P1139" i="4"/>
  <c r="O1139" i="4"/>
  <c r="D1572" i="4"/>
  <c r="M1571" i="4"/>
  <c r="P1571" i="4"/>
  <c r="D2004" i="4"/>
  <c r="D2436" i="4"/>
  <c r="M2435" i="4"/>
  <c r="P2435" i="4"/>
  <c r="O2435" i="4"/>
  <c r="D2868" i="4"/>
  <c r="M2867" i="4"/>
  <c r="P2867" i="4"/>
  <c r="D3300" i="4"/>
  <c r="M3299" i="4"/>
  <c r="P3299" i="4"/>
  <c r="O3299" i="4"/>
  <c r="D3732" i="4"/>
  <c r="M3731" i="4"/>
  <c r="P3731" i="4"/>
  <c r="D4164" i="4"/>
  <c r="D195" i="4"/>
  <c r="M194" i="4"/>
  <c r="P194" i="4"/>
  <c r="D1491" i="4"/>
  <c r="M1490" i="4"/>
  <c r="P1490" i="4"/>
  <c r="O1490" i="4"/>
  <c r="D2679" i="4"/>
  <c r="M2678" i="4"/>
  <c r="D3867" i="4"/>
  <c r="M3866" i="4"/>
  <c r="P3866" i="4"/>
  <c r="O3866" i="4"/>
  <c r="D1113" i="4"/>
  <c r="M1112" i="4"/>
  <c r="O1112" i="4"/>
  <c r="P1112" i="4"/>
  <c r="D2517" i="4"/>
  <c r="M2516" i="4"/>
  <c r="O2516" i="4"/>
  <c r="D114" i="4"/>
  <c r="M113" i="4"/>
  <c r="D546" i="4"/>
  <c r="M545" i="4"/>
  <c r="D978" i="4"/>
  <c r="M977" i="4"/>
  <c r="D1410" i="4"/>
  <c r="D1842" i="4"/>
  <c r="M1841" i="4"/>
  <c r="D2274" i="4"/>
  <c r="M2273" i="4"/>
  <c r="P2273" i="4"/>
  <c r="D2706" i="4"/>
  <c r="M2705" i="4"/>
  <c r="D3138" i="4"/>
  <c r="M3137" i="4"/>
  <c r="D3570" i="4"/>
  <c r="M3569" i="4"/>
  <c r="D4002" i="4"/>
  <c r="M4001" i="4"/>
  <c r="P4001" i="4"/>
  <c r="O4001" i="4"/>
  <c r="D4434" i="4"/>
  <c r="M4433" i="4"/>
  <c r="D1275" i="4"/>
  <c r="M1274" i="4"/>
  <c r="P1274" i="4"/>
  <c r="O1274" i="4"/>
  <c r="D735" i="4"/>
  <c r="M734" i="4"/>
  <c r="D2355" i="4"/>
  <c r="D3975" i="4"/>
  <c r="M3974" i="4"/>
  <c r="P3974" i="4"/>
  <c r="O3974" i="4"/>
  <c r="D303" i="4"/>
  <c r="M302" i="4"/>
  <c r="D1383" i="4"/>
  <c r="D2571" i="4"/>
  <c r="M2570" i="4"/>
  <c r="D3759" i="4"/>
  <c r="M3758" i="4"/>
  <c r="O3758" i="4"/>
  <c r="P3758" i="4"/>
  <c r="D6" i="4"/>
  <c r="M5" i="4"/>
  <c r="D438" i="4"/>
  <c r="M437" i="4"/>
  <c r="D870" i="4"/>
  <c r="M869" i="4"/>
  <c r="D1302" i="4"/>
  <c r="M1301" i="4"/>
  <c r="D1734" i="4"/>
  <c r="M1733" i="4"/>
  <c r="D2166" i="4"/>
  <c r="M2165" i="4"/>
  <c r="D2598" i="4"/>
  <c r="M2597" i="4"/>
  <c r="D3030" i="4"/>
  <c r="M3029" i="4"/>
  <c r="D3462" i="4"/>
  <c r="M3461" i="4"/>
  <c r="D3894" i="4"/>
  <c r="M3893" i="4"/>
  <c r="D4326" i="4"/>
  <c r="M4325" i="4"/>
  <c r="D2787" i="4"/>
  <c r="M2786" i="4"/>
  <c r="D4407" i="4"/>
  <c r="M4406" i="4"/>
  <c r="P4406" i="4"/>
  <c r="O4406" i="4"/>
  <c r="D1707" i="4"/>
  <c r="M1706" i="4"/>
  <c r="D3435" i="4"/>
  <c r="M3434" i="4"/>
  <c r="D141" i="4"/>
  <c r="M140" i="4"/>
  <c r="D1005" i="4"/>
  <c r="M1004" i="4"/>
  <c r="D1653" i="4"/>
  <c r="M1652" i="4"/>
  <c r="D2625" i="4"/>
  <c r="M2624" i="4"/>
  <c r="O2624" i="4"/>
  <c r="P2624" i="4"/>
  <c r="D3705" i="4"/>
  <c r="D168" i="4"/>
  <c r="M167" i="4"/>
  <c r="D1032" i="4"/>
  <c r="M1031" i="4"/>
  <c r="D1896" i="4"/>
  <c r="M1895" i="4"/>
  <c r="D2760" i="4"/>
  <c r="M2759" i="4"/>
  <c r="D3624" i="4"/>
  <c r="M3623" i="4"/>
  <c r="D4272" i="4"/>
  <c r="M4271" i="4"/>
  <c r="D519" i="4"/>
  <c r="D1815" i="4"/>
  <c r="M1814" i="4"/>
  <c r="D3003" i="4"/>
  <c r="M3002" i="4"/>
  <c r="D4191" i="4"/>
  <c r="M4190" i="4"/>
  <c r="O4190" i="4"/>
  <c r="D1437" i="4"/>
  <c r="M1436" i="4"/>
  <c r="D2949" i="4"/>
  <c r="M2948" i="4"/>
  <c r="D33" i="4"/>
  <c r="M32" i="4"/>
  <c r="P32" i="4"/>
  <c r="O32" i="4"/>
  <c r="D573" i="4"/>
  <c r="M572" i="4"/>
  <c r="D1221" i="4"/>
  <c r="M1220" i="4"/>
  <c r="D1869" i="4"/>
  <c r="M1868" i="4"/>
  <c r="D2409" i="4"/>
  <c r="M2408" i="4"/>
  <c r="D3057" i="4"/>
  <c r="M3056" i="4"/>
  <c r="O3056" i="4"/>
  <c r="P3056" i="4"/>
  <c r="D3597" i="4"/>
  <c r="M3596" i="4"/>
  <c r="D4137" i="4"/>
  <c r="M4136" i="4"/>
  <c r="P4136" i="4"/>
  <c r="O4136" i="4"/>
  <c r="D60" i="4"/>
  <c r="D492" i="4"/>
  <c r="M491" i="4"/>
  <c r="D924" i="4"/>
  <c r="M923" i="4"/>
  <c r="D1356" i="4"/>
  <c r="M1355" i="4"/>
  <c r="D1788" i="4"/>
  <c r="M1787" i="4"/>
  <c r="D2220" i="4"/>
  <c r="M2219" i="4"/>
  <c r="D2652" i="4"/>
  <c r="M2651" i="4"/>
  <c r="D3084" i="4"/>
  <c r="M3083" i="4"/>
  <c r="D3516" i="4"/>
  <c r="D3948" i="4"/>
  <c r="M3947" i="4"/>
  <c r="P3947" i="4"/>
  <c r="O3947" i="4"/>
  <c r="D4380" i="4"/>
  <c r="D951" i="4"/>
  <c r="D2139" i="4"/>
  <c r="M2138" i="4"/>
  <c r="D3327" i="4"/>
  <c r="M3326" i="4"/>
  <c r="O3326" i="4"/>
  <c r="D357" i="4"/>
  <c r="D1761" i="4"/>
  <c r="M1760" i="4"/>
  <c r="O1760" i="4"/>
  <c r="D3381" i="4"/>
  <c r="M3380" i="4"/>
  <c r="D330" i="4"/>
  <c r="M329" i="4"/>
  <c r="D762" i="4"/>
  <c r="M761" i="4"/>
  <c r="D1194" i="4"/>
  <c r="M1193" i="4"/>
  <c r="D1626" i="4"/>
  <c r="M1625" i="4"/>
  <c r="D2058" i="4"/>
  <c r="M2057" i="4"/>
  <c r="D2490" i="4"/>
  <c r="M2489" i="4"/>
  <c r="D2922" i="4"/>
  <c r="M2921" i="4"/>
  <c r="D3354" i="4"/>
  <c r="D3786" i="4"/>
  <c r="D4218" i="4"/>
  <c r="M4217" i="4"/>
  <c r="D411" i="4"/>
  <c r="M410" i="4"/>
  <c r="D2031" i="4"/>
  <c r="M2030" i="4"/>
  <c r="D1059" i="4"/>
  <c r="M1058" i="4"/>
  <c r="D2895" i="4"/>
  <c r="M2894" i="4"/>
  <c r="P2894" i="4"/>
  <c r="O2894" i="4"/>
  <c r="D789" i="4"/>
  <c r="M788" i="4"/>
  <c r="P788" i="4"/>
  <c r="D2301" i="4"/>
  <c r="M2300" i="4"/>
  <c r="D3489" i="4"/>
  <c r="M3488" i="4"/>
  <c r="O3488" i="4"/>
  <c r="P3488" i="4"/>
  <c r="D4461" i="4"/>
  <c r="M4460" i="4"/>
  <c r="D816" i="4"/>
  <c r="M815" i="4"/>
  <c r="D1680" i="4"/>
  <c r="M1679" i="4"/>
  <c r="D2544" i="4"/>
  <c r="M2543" i="4"/>
  <c r="D3408" i="4"/>
  <c r="M3407" i="4"/>
  <c r="D4056" i="4"/>
  <c r="M4055" i="4"/>
  <c r="O2408" i="4"/>
  <c r="O3164" i="4"/>
  <c r="P3434" i="4"/>
  <c r="P3596" i="4"/>
  <c r="O1220" i="4"/>
  <c r="P2408" i="4"/>
  <c r="D87" i="4"/>
  <c r="M86" i="4"/>
  <c r="D1599" i="4"/>
  <c r="M1598" i="4"/>
  <c r="D3111" i="4"/>
  <c r="M3110" i="4"/>
  <c r="P3110" i="4"/>
  <c r="O3110" i="4"/>
  <c r="D843" i="4"/>
  <c r="M842" i="4"/>
  <c r="D1923" i="4"/>
  <c r="M1922" i="4"/>
  <c r="D3219" i="4"/>
  <c r="M3218" i="4"/>
  <c r="D4299" i="4"/>
  <c r="D222" i="4"/>
  <c r="D654" i="4"/>
  <c r="M653" i="4"/>
  <c r="D1086" i="4"/>
  <c r="M1085" i="4"/>
  <c r="D1518" i="4"/>
  <c r="M1517" i="4"/>
  <c r="D1950" i="4"/>
  <c r="M1949" i="4"/>
  <c r="D2382" i="4"/>
  <c r="M2381" i="4"/>
  <c r="D2814" i="4"/>
  <c r="M2813" i="4"/>
  <c r="D3246" i="4"/>
  <c r="M3245" i="4"/>
  <c r="D3678" i="4"/>
  <c r="M3677" i="4"/>
  <c r="D4110" i="4"/>
  <c r="M4109" i="4"/>
  <c r="D3543" i="4"/>
  <c r="M3542" i="4"/>
  <c r="O3542" i="4"/>
  <c r="P3542" i="4"/>
  <c r="P2948" i="4"/>
  <c r="D627" i="4"/>
  <c r="M626" i="4"/>
  <c r="D4515" i="4"/>
  <c r="M4514" i="4"/>
  <c r="D465" i="4"/>
  <c r="D1329" i="4"/>
  <c r="M1328" i="4"/>
  <c r="O1328" i="4"/>
  <c r="P1328" i="4"/>
  <c r="D3165" i="4"/>
  <c r="M3164" i="4"/>
  <c r="D4245" i="4"/>
  <c r="M4244" i="4"/>
  <c r="D600" i="4"/>
  <c r="M599" i="4"/>
  <c r="D1464" i="4"/>
  <c r="D2328" i="4"/>
  <c r="M2327" i="4"/>
  <c r="D3192" i="4"/>
  <c r="M3191" i="4"/>
  <c r="D3840" i="4"/>
  <c r="M3839" i="4"/>
  <c r="P1652" i="4"/>
  <c r="P4244" i="4"/>
  <c r="C4" i="4"/>
  <c r="A5" i="4"/>
  <c r="W83" i="7" l="1"/>
  <c r="AB82" i="7"/>
  <c r="Y82" i="7"/>
  <c r="Z82" i="7"/>
  <c r="AA82" i="7"/>
  <c r="Y43" i="7"/>
  <c r="X44" i="7"/>
  <c r="AA44" i="7"/>
  <c r="Z44" i="7"/>
  <c r="W45" i="7"/>
  <c r="W10" i="7"/>
  <c r="Y9" i="7"/>
  <c r="Z9" i="7"/>
  <c r="X9" i="7"/>
  <c r="AA9" i="7"/>
  <c r="D466" i="4"/>
  <c r="D2815" i="4"/>
  <c r="M2814" i="4"/>
  <c r="P2814" i="4"/>
  <c r="O2814" i="4"/>
  <c r="D1087" i="4"/>
  <c r="M1086" i="4"/>
  <c r="P1086" i="4"/>
  <c r="O1086" i="4"/>
  <c r="D1762" i="4"/>
  <c r="M1761" i="4"/>
  <c r="P1761" i="4"/>
  <c r="O1761" i="4"/>
  <c r="D1438" i="4"/>
  <c r="M1437" i="4"/>
  <c r="P1437" i="4"/>
  <c r="O1437" i="4"/>
  <c r="D4192" i="4"/>
  <c r="M4191" i="4"/>
  <c r="P4191" i="4"/>
  <c r="O4191" i="4"/>
  <c r="D4273" i="4"/>
  <c r="M4272" i="4"/>
  <c r="P4272" i="4"/>
  <c r="O4272" i="4"/>
  <c r="D1033" i="4"/>
  <c r="M1032" i="4"/>
  <c r="P1032" i="4"/>
  <c r="O1032" i="4"/>
  <c r="D3706" i="4"/>
  <c r="D1303" i="4"/>
  <c r="M1302" i="4"/>
  <c r="P1302" i="4"/>
  <c r="O1302" i="4"/>
  <c r="D3976" i="4"/>
  <c r="M3975" i="4"/>
  <c r="P3975" i="4"/>
  <c r="O3975" i="4"/>
  <c r="D2707" i="4"/>
  <c r="M2706" i="4"/>
  <c r="P2706" i="4"/>
  <c r="O2706" i="4"/>
  <c r="D1546" i="4"/>
  <c r="M1545" i="4"/>
  <c r="P1545" i="4"/>
  <c r="O1545" i="4"/>
  <c r="D1249" i="4"/>
  <c r="M1248" i="4"/>
  <c r="O1248" i="4"/>
  <c r="P1248" i="4"/>
  <c r="D2842" i="4"/>
  <c r="M2841" i="4"/>
  <c r="P2841" i="4"/>
  <c r="O2841" i="4"/>
  <c r="D3841" i="4"/>
  <c r="M3840" i="4"/>
  <c r="O3840" i="4"/>
  <c r="P3840" i="4"/>
  <c r="D601" i="4"/>
  <c r="M600" i="4"/>
  <c r="O600" i="4"/>
  <c r="P600" i="4"/>
  <c r="D3247" i="4"/>
  <c r="M3246" i="4"/>
  <c r="O3246" i="4"/>
  <c r="P3246" i="4"/>
  <c r="D1519" i="4"/>
  <c r="M1518" i="4"/>
  <c r="O1518" i="4"/>
  <c r="P1518" i="4"/>
  <c r="D4300" i="4"/>
  <c r="D88" i="4"/>
  <c r="M87" i="4"/>
  <c r="P87" i="4"/>
  <c r="O87" i="4"/>
  <c r="D3409" i="4"/>
  <c r="M3408" i="4"/>
  <c r="O3408" i="4"/>
  <c r="P3408" i="4"/>
  <c r="D4462" i="4"/>
  <c r="M4461" i="4"/>
  <c r="O4461" i="4"/>
  <c r="P4461" i="4"/>
  <c r="D2302" i="4"/>
  <c r="M2301" i="4"/>
  <c r="P2301" i="4"/>
  <c r="O2301" i="4"/>
  <c r="D790" i="4"/>
  <c r="M789" i="4"/>
  <c r="P789" i="4"/>
  <c r="O789" i="4"/>
  <c r="D1060" i="4"/>
  <c r="M1059" i="4"/>
  <c r="P1059" i="4"/>
  <c r="O1059" i="4"/>
  <c r="D3787" i="4"/>
  <c r="D2059" i="4"/>
  <c r="M2058" i="4"/>
  <c r="P2058" i="4"/>
  <c r="O2058" i="4"/>
  <c r="D331" i="4"/>
  <c r="M330" i="4"/>
  <c r="P330" i="4"/>
  <c r="O330" i="4"/>
  <c r="D952" i="4"/>
  <c r="D3949" i="4"/>
  <c r="M3948" i="4"/>
  <c r="O3948" i="4"/>
  <c r="P3948" i="4"/>
  <c r="D2221" i="4"/>
  <c r="M2220" i="4"/>
  <c r="P2220" i="4"/>
  <c r="O2220" i="4"/>
  <c r="D493" i="4"/>
  <c r="M492" i="4"/>
  <c r="P492" i="4"/>
  <c r="O492" i="4"/>
  <c r="D4138" i="4"/>
  <c r="M4137" i="4"/>
  <c r="P4137" i="4"/>
  <c r="O4137" i="4"/>
  <c r="D3058" i="4"/>
  <c r="M3057" i="4"/>
  <c r="O3057" i="4"/>
  <c r="P3057" i="4"/>
  <c r="D574" i="4"/>
  <c r="M573" i="4"/>
  <c r="P573" i="4"/>
  <c r="O573" i="4"/>
  <c r="D2950" i="4"/>
  <c r="M2949" i="4"/>
  <c r="P2949" i="4"/>
  <c r="O2949" i="4"/>
  <c r="D520" i="4"/>
  <c r="D1897" i="4"/>
  <c r="M1896" i="4"/>
  <c r="P1896" i="4"/>
  <c r="O1896" i="4"/>
  <c r="D2626" i="4"/>
  <c r="M2625" i="4"/>
  <c r="P2625" i="4"/>
  <c r="O2625" i="4"/>
  <c r="D3436" i="4"/>
  <c r="M3435" i="4"/>
  <c r="P3435" i="4"/>
  <c r="O3435" i="4"/>
  <c r="D4408" i="4"/>
  <c r="M4407" i="4"/>
  <c r="P4407" i="4"/>
  <c r="O4407" i="4"/>
  <c r="D3463" i="4"/>
  <c r="M3462" i="4"/>
  <c r="P3462" i="4"/>
  <c r="O3462" i="4"/>
  <c r="D1735" i="4"/>
  <c r="M1734" i="4"/>
  <c r="P1734" i="4"/>
  <c r="O1734" i="4"/>
  <c r="D7" i="4"/>
  <c r="M6" i="4"/>
  <c r="P6" i="4"/>
  <c r="O6" i="4"/>
  <c r="D2572" i="4"/>
  <c r="M2571" i="4"/>
  <c r="P2571" i="4"/>
  <c r="O2571" i="4"/>
  <c r="D3139" i="4"/>
  <c r="M3138" i="4"/>
  <c r="O3138" i="4"/>
  <c r="P3138" i="4"/>
  <c r="D115" i="4"/>
  <c r="M114" i="4"/>
  <c r="P114" i="4"/>
  <c r="O114" i="4"/>
  <c r="D2518" i="4"/>
  <c r="M2517" i="4"/>
  <c r="P2517" i="4"/>
  <c r="O2517" i="4"/>
  <c r="D2005" i="4"/>
  <c r="D1573" i="4"/>
  <c r="M1572" i="4"/>
  <c r="O1572" i="4"/>
  <c r="P1572" i="4"/>
  <c r="D3274" i="4"/>
  <c r="M3273" i="4"/>
  <c r="P3273" i="4"/>
  <c r="O3273" i="4"/>
  <c r="D898" i="4"/>
  <c r="M897" i="4"/>
  <c r="P897" i="4"/>
  <c r="O897" i="4"/>
  <c r="D4489" i="4"/>
  <c r="M4488" i="4"/>
  <c r="O4488" i="4"/>
  <c r="P4488" i="4"/>
  <c r="D2977" i="4"/>
  <c r="M2976" i="4"/>
  <c r="P2976" i="4"/>
  <c r="O2976" i="4"/>
  <c r="D3193" i="4"/>
  <c r="M3192" i="4"/>
  <c r="O3192" i="4"/>
  <c r="P3192" i="4"/>
  <c r="D4246" i="4"/>
  <c r="M4245" i="4"/>
  <c r="P4245" i="4"/>
  <c r="O4245" i="4"/>
  <c r="D1330" i="4"/>
  <c r="M1329" i="4"/>
  <c r="P1329" i="4"/>
  <c r="O1329" i="4"/>
  <c r="D3220" i="4"/>
  <c r="M3219" i="4"/>
  <c r="P3219" i="4"/>
  <c r="O3219" i="4"/>
  <c r="D2032" i="4"/>
  <c r="M2031" i="4"/>
  <c r="P2031" i="4"/>
  <c r="O2031" i="4"/>
  <c r="D1789" i="4"/>
  <c r="M1788" i="4"/>
  <c r="P1788" i="4"/>
  <c r="O1788" i="4"/>
  <c r="D2410" i="4"/>
  <c r="M2409" i="4"/>
  <c r="O2409" i="4"/>
  <c r="P2409" i="4"/>
  <c r="D1654" i="4"/>
  <c r="M1653" i="4"/>
  <c r="P1653" i="4"/>
  <c r="O1653" i="4"/>
  <c r="D3031" i="4"/>
  <c r="M3030" i="4"/>
  <c r="P3030" i="4"/>
  <c r="O3030" i="4"/>
  <c r="D1384" i="4"/>
  <c r="D3814" i="4"/>
  <c r="M3813" i="4"/>
  <c r="P3813" i="4"/>
  <c r="O3813" i="4"/>
  <c r="D1465" i="4"/>
  <c r="D628" i="4"/>
  <c r="M627" i="4"/>
  <c r="P627" i="4"/>
  <c r="O627" i="4"/>
  <c r="D3679" i="4"/>
  <c r="M3678" i="4"/>
  <c r="O3678" i="4"/>
  <c r="P3678" i="4"/>
  <c r="D1951" i="4"/>
  <c r="M1950" i="4"/>
  <c r="P1950" i="4"/>
  <c r="O1950" i="4"/>
  <c r="D223" i="4"/>
  <c r="D844" i="4"/>
  <c r="M843" i="4"/>
  <c r="P843" i="4"/>
  <c r="O843" i="4"/>
  <c r="D1600" i="4"/>
  <c r="M1599" i="4"/>
  <c r="O1599" i="4"/>
  <c r="P1599" i="4"/>
  <c r="D4057" i="4"/>
  <c r="M4056" i="4"/>
  <c r="O4056" i="4"/>
  <c r="P4056" i="4"/>
  <c r="D817" i="4"/>
  <c r="M816" i="4"/>
  <c r="O816" i="4"/>
  <c r="P816" i="4"/>
  <c r="D3490" i="4"/>
  <c r="M3489" i="4"/>
  <c r="P3489" i="4"/>
  <c r="O3489" i="4"/>
  <c r="D2896" i="4"/>
  <c r="M2895" i="4"/>
  <c r="P2895" i="4"/>
  <c r="O2895" i="4"/>
  <c r="D4219" i="4"/>
  <c r="M4218" i="4"/>
  <c r="O4218" i="4"/>
  <c r="P4218" i="4"/>
  <c r="D2491" i="4"/>
  <c r="M2490" i="4"/>
  <c r="P2490" i="4"/>
  <c r="O2490" i="4"/>
  <c r="D763" i="4"/>
  <c r="M762" i="4"/>
  <c r="P762" i="4"/>
  <c r="O762" i="4"/>
  <c r="D2140" i="4"/>
  <c r="M2139" i="4"/>
  <c r="P2139" i="4"/>
  <c r="O2139" i="4"/>
  <c r="D2653" i="4"/>
  <c r="M2652" i="4"/>
  <c r="O2652" i="4"/>
  <c r="P2652" i="4"/>
  <c r="D925" i="4"/>
  <c r="M924" i="4"/>
  <c r="P924" i="4"/>
  <c r="O924" i="4"/>
  <c r="D1222" i="4"/>
  <c r="M1221" i="4"/>
  <c r="O1221" i="4"/>
  <c r="P1221" i="4"/>
  <c r="D34" i="4"/>
  <c r="M33" i="4"/>
  <c r="O33" i="4"/>
  <c r="P33" i="4"/>
  <c r="D1816" i="4"/>
  <c r="M1815" i="4"/>
  <c r="P1815" i="4"/>
  <c r="O1815" i="4"/>
  <c r="D2761" i="4"/>
  <c r="M2760" i="4"/>
  <c r="O2760" i="4"/>
  <c r="P2760" i="4"/>
  <c r="D142" i="4"/>
  <c r="M141" i="4"/>
  <c r="P141" i="4"/>
  <c r="O141" i="4"/>
  <c r="D3895" i="4"/>
  <c r="M3894" i="4"/>
  <c r="P3894" i="4"/>
  <c r="O3894" i="4"/>
  <c r="D2167" i="4"/>
  <c r="M2166" i="4"/>
  <c r="P2166" i="4"/>
  <c r="O2166" i="4"/>
  <c r="D439" i="4"/>
  <c r="M438" i="4"/>
  <c r="P438" i="4"/>
  <c r="O438" i="4"/>
  <c r="D3760" i="4"/>
  <c r="M3759" i="4"/>
  <c r="P3759" i="4"/>
  <c r="O3759" i="4"/>
  <c r="D736" i="4"/>
  <c r="M735" i="4"/>
  <c r="O735" i="4"/>
  <c r="P735" i="4"/>
  <c r="D4435" i="4"/>
  <c r="M4434" i="4"/>
  <c r="O4434" i="4"/>
  <c r="P4434" i="4"/>
  <c r="D3571" i="4"/>
  <c r="M3570" i="4"/>
  <c r="P3570" i="4"/>
  <c r="O3570" i="4"/>
  <c r="D547" i="4"/>
  <c r="M546" i="4"/>
  <c r="P546" i="4"/>
  <c r="O546" i="4"/>
  <c r="D1114" i="4"/>
  <c r="M1113" i="4"/>
  <c r="P1113" i="4"/>
  <c r="O1113" i="4"/>
  <c r="D2680" i="4"/>
  <c r="M2679" i="4"/>
  <c r="P2679" i="4"/>
  <c r="O2679" i="4"/>
  <c r="D4165" i="4"/>
  <c r="D3733" i="4"/>
  <c r="M3732" i="4"/>
  <c r="O3732" i="4"/>
  <c r="P3732" i="4"/>
  <c r="D1141" i="4"/>
  <c r="M1140" i="4"/>
  <c r="O1140" i="4"/>
  <c r="P1140" i="4"/>
  <c r="D709" i="4"/>
  <c r="M708" i="4"/>
  <c r="P708" i="4"/>
  <c r="O708" i="4"/>
  <c r="D2734" i="4"/>
  <c r="M2733" i="4"/>
  <c r="O2733" i="4"/>
  <c r="P2733" i="4"/>
  <c r="D250" i="4"/>
  <c r="D4030" i="4"/>
  <c r="D2086" i="4"/>
  <c r="M2085" i="4"/>
  <c r="O2085" i="4"/>
  <c r="P2085" i="4"/>
  <c r="D1168" i="4"/>
  <c r="D385" i="4"/>
  <c r="M384" i="4"/>
  <c r="P384" i="4"/>
  <c r="O384" i="4"/>
  <c r="D1978" i="4"/>
  <c r="M1977" i="4"/>
  <c r="P1977" i="4"/>
  <c r="O1977" i="4"/>
  <c r="D3544" i="4"/>
  <c r="M3543" i="4"/>
  <c r="P3543" i="4"/>
  <c r="O3543" i="4"/>
  <c r="D2545" i="4"/>
  <c r="M2544" i="4"/>
  <c r="P2544" i="4"/>
  <c r="O2544" i="4"/>
  <c r="D3355" i="4"/>
  <c r="D1627" i="4"/>
  <c r="M1626" i="4"/>
  <c r="P1626" i="4"/>
  <c r="O1626" i="4"/>
  <c r="D3382" i="4"/>
  <c r="M3381" i="4"/>
  <c r="P3381" i="4"/>
  <c r="O3381" i="4"/>
  <c r="D4381" i="4"/>
  <c r="D3517" i="4"/>
  <c r="D61" i="4"/>
  <c r="D3598" i="4"/>
  <c r="M3597" i="4"/>
  <c r="P3597" i="4"/>
  <c r="O3597" i="4"/>
  <c r="D1708" i="4"/>
  <c r="M1707" i="4"/>
  <c r="P1707" i="4"/>
  <c r="O1707" i="4"/>
  <c r="D2788" i="4"/>
  <c r="M2787" i="4"/>
  <c r="P2787" i="4"/>
  <c r="O2787" i="4"/>
  <c r="D2275" i="4"/>
  <c r="M2274" i="4"/>
  <c r="P2274" i="4"/>
  <c r="O2274" i="4"/>
  <c r="D1411" i="4"/>
  <c r="D2437" i="4"/>
  <c r="M2436" i="4"/>
  <c r="O2436" i="4"/>
  <c r="P2436" i="4"/>
  <c r="D4354" i="4"/>
  <c r="M4353" i="4"/>
  <c r="P4353" i="4"/>
  <c r="O4353" i="4"/>
  <c r="D2329" i="4"/>
  <c r="M2328" i="4"/>
  <c r="O2328" i="4"/>
  <c r="P2328" i="4"/>
  <c r="D3166" i="4"/>
  <c r="M3165" i="4"/>
  <c r="P3165" i="4"/>
  <c r="O3165" i="4"/>
  <c r="D4516" i="4"/>
  <c r="M4515" i="4"/>
  <c r="P4515" i="4"/>
  <c r="O4515" i="4"/>
  <c r="D4111" i="4"/>
  <c r="M4110" i="4"/>
  <c r="O4110" i="4"/>
  <c r="P4110" i="4"/>
  <c r="D2383" i="4"/>
  <c r="M2382" i="4"/>
  <c r="P2382" i="4"/>
  <c r="O2382" i="4"/>
  <c r="D655" i="4"/>
  <c r="M654" i="4"/>
  <c r="O654" i="4"/>
  <c r="P654" i="4"/>
  <c r="D1924" i="4"/>
  <c r="M1923" i="4"/>
  <c r="P1923" i="4"/>
  <c r="O1923" i="4"/>
  <c r="D3112" i="4"/>
  <c r="M3111" i="4"/>
  <c r="P3111" i="4"/>
  <c r="O3111" i="4"/>
  <c r="D1681" i="4"/>
  <c r="M1680" i="4"/>
  <c r="O1680" i="4"/>
  <c r="P1680" i="4"/>
  <c r="D412" i="4"/>
  <c r="M411" i="4"/>
  <c r="P411" i="4"/>
  <c r="O411" i="4"/>
  <c r="D2923" i="4"/>
  <c r="M2922" i="4"/>
  <c r="P2922" i="4"/>
  <c r="O2922" i="4"/>
  <c r="D1195" i="4"/>
  <c r="M1194" i="4"/>
  <c r="P1194" i="4"/>
  <c r="O1194" i="4"/>
  <c r="D358" i="4"/>
  <c r="D3328" i="4"/>
  <c r="M3327" i="4"/>
  <c r="P3327" i="4"/>
  <c r="O3327" i="4"/>
  <c r="D3085" i="4"/>
  <c r="M3084" i="4"/>
  <c r="O3084" i="4"/>
  <c r="P3084" i="4"/>
  <c r="D1357" i="4"/>
  <c r="M1356" i="4"/>
  <c r="P1356" i="4"/>
  <c r="O1356" i="4"/>
  <c r="D1870" i="4"/>
  <c r="M1869" i="4"/>
  <c r="P1869" i="4"/>
  <c r="O1869" i="4"/>
  <c r="D3004" i="4"/>
  <c r="M3003" i="4"/>
  <c r="O3003" i="4"/>
  <c r="P3003" i="4"/>
  <c r="D3625" i="4"/>
  <c r="M3624" i="4"/>
  <c r="P3624" i="4"/>
  <c r="O3624" i="4"/>
  <c r="D169" i="4"/>
  <c r="M168" i="4"/>
  <c r="O168" i="4"/>
  <c r="P168" i="4"/>
  <c r="D1006" i="4"/>
  <c r="M1005" i="4"/>
  <c r="P1005" i="4"/>
  <c r="O1005" i="4"/>
  <c r="D4327" i="4"/>
  <c r="M4326" i="4"/>
  <c r="P4326" i="4"/>
  <c r="O4326" i="4"/>
  <c r="D2599" i="4"/>
  <c r="M2598" i="4"/>
  <c r="P2598" i="4"/>
  <c r="O2598" i="4"/>
  <c r="D871" i="4"/>
  <c r="M870" i="4"/>
  <c r="P870" i="4"/>
  <c r="O870" i="4"/>
  <c r="D304" i="4"/>
  <c r="M303" i="4"/>
  <c r="P303" i="4"/>
  <c r="O303" i="4"/>
  <c r="D2356" i="4"/>
  <c r="D1276" i="4"/>
  <c r="M1275" i="4"/>
  <c r="P1275" i="4"/>
  <c r="O1275" i="4"/>
  <c r="D4003" i="4"/>
  <c r="M4002" i="4"/>
  <c r="P4002" i="4"/>
  <c r="O4002" i="4"/>
  <c r="D1843" i="4"/>
  <c r="M1842" i="4"/>
  <c r="P1842" i="4"/>
  <c r="O1842" i="4"/>
  <c r="D979" i="4"/>
  <c r="M978" i="4"/>
  <c r="P978" i="4"/>
  <c r="O978" i="4"/>
  <c r="D3868" i="4"/>
  <c r="M3867" i="4"/>
  <c r="O3867" i="4"/>
  <c r="P3867" i="4"/>
  <c r="D1492" i="4"/>
  <c r="M1491" i="4"/>
  <c r="P1491" i="4"/>
  <c r="O1491" i="4"/>
  <c r="D196" i="4"/>
  <c r="M195" i="4"/>
  <c r="P195" i="4"/>
  <c r="O195" i="4"/>
  <c r="D3301" i="4"/>
  <c r="M3300" i="4"/>
  <c r="P3300" i="4"/>
  <c r="O3300" i="4"/>
  <c r="D2869" i="4"/>
  <c r="M2868" i="4"/>
  <c r="P2868" i="4"/>
  <c r="O2868" i="4"/>
  <c r="D277" i="4"/>
  <c r="M276" i="4"/>
  <c r="P276" i="4"/>
  <c r="O276" i="4"/>
  <c r="D2194" i="4"/>
  <c r="M2193" i="4"/>
  <c r="P2193" i="4"/>
  <c r="O2193" i="4"/>
  <c r="D682" i="4"/>
  <c r="M681" i="4"/>
  <c r="P681" i="4"/>
  <c r="O681" i="4"/>
  <c r="D3652" i="4"/>
  <c r="D2464" i="4"/>
  <c r="M2463" i="4"/>
  <c r="P2463" i="4"/>
  <c r="O2463" i="4"/>
  <c r="D2113" i="4"/>
  <c r="M2112" i="4"/>
  <c r="P2112" i="4"/>
  <c r="O2112" i="4"/>
  <c r="D3922" i="4"/>
  <c r="D4084" i="4"/>
  <c r="M4083" i="4"/>
  <c r="O4083" i="4"/>
  <c r="P4083" i="4"/>
  <c r="D2248" i="4"/>
  <c r="M2247" i="4"/>
  <c r="P2247" i="4"/>
  <c r="O2247" i="4"/>
  <c r="C5" i="4"/>
  <c r="A6" i="4"/>
  <c r="X82" i="7" l="1"/>
  <c r="W84" i="7"/>
  <c r="AB83" i="7"/>
  <c r="Y83" i="7"/>
  <c r="Z83" i="7"/>
  <c r="AA83" i="7"/>
  <c r="W11" i="7"/>
  <c r="AA10" i="7"/>
  <c r="Y10" i="7"/>
  <c r="Z10" i="7"/>
  <c r="X10" i="7"/>
  <c r="Y44" i="7"/>
  <c r="X45" i="7"/>
  <c r="Z45" i="7"/>
  <c r="AA45" i="7"/>
  <c r="W46" i="7"/>
  <c r="D278" i="4"/>
  <c r="M277" i="4"/>
  <c r="P277" i="4"/>
  <c r="O277" i="4"/>
  <c r="D2789" i="4"/>
  <c r="M2788" i="4"/>
  <c r="P2788" i="4"/>
  <c r="O2788" i="4"/>
  <c r="D3518" i="4"/>
  <c r="D251" i="4"/>
  <c r="D3734" i="4"/>
  <c r="M3733" i="4"/>
  <c r="P3733" i="4"/>
  <c r="O3733" i="4"/>
  <c r="D143" i="4"/>
  <c r="M142" i="4"/>
  <c r="O142" i="4"/>
  <c r="P142" i="4"/>
  <c r="D3491" i="4"/>
  <c r="M3490" i="4"/>
  <c r="P3490" i="4"/>
  <c r="O3490" i="4"/>
  <c r="D629" i="4"/>
  <c r="M628" i="4"/>
  <c r="O628" i="4"/>
  <c r="P628" i="4"/>
  <c r="D116" i="4"/>
  <c r="M115" i="4"/>
  <c r="P115" i="4"/>
  <c r="O115" i="4"/>
  <c r="D575" i="4"/>
  <c r="M574" i="4"/>
  <c r="P574" i="4"/>
  <c r="O574" i="4"/>
  <c r="D1034" i="4"/>
  <c r="M1033" i="4"/>
  <c r="P1033" i="4"/>
  <c r="O1033" i="4"/>
  <c r="D3653" i="4"/>
  <c r="D2870" i="4"/>
  <c r="M2869" i="4"/>
  <c r="P2869" i="4"/>
  <c r="O2869" i="4"/>
  <c r="D3869" i="4"/>
  <c r="M3868" i="4"/>
  <c r="O3868" i="4"/>
  <c r="P3868" i="4"/>
  <c r="D3626" i="4"/>
  <c r="M3625" i="4"/>
  <c r="P3625" i="4"/>
  <c r="O3625" i="4"/>
  <c r="D3086" i="4"/>
  <c r="M3085" i="4"/>
  <c r="P3085" i="4"/>
  <c r="O3085" i="4"/>
  <c r="D1925" i="4"/>
  <c r="M1924" i="4"/>
  <c r="P1924" i="4"/>
  <c r="O1924" i="4"/>
  <c r="D2438" i="4"/>
  <c r="M2437" i="4"/>
  <c r="P2437" i="4"/>
  <c r="O2437" i="4"/>
  <c r="D1709" i="4"/>
  <c r="M1708" i="4"/>
  <c r="O1708" i="4"/>
  <c r="P1708" i="4"/>
  <c r="D4382" i="4"/>
  <c r="D2546" i="4"/>
  <c r="M2545" i="4"/>
  <c r="O2545" i="4"/>
  <c r="P2545" i="4"/>
  <c r="D1169" i="4"/>
  <c r="D2735" i="4"/>
  <c r="M2734" i="4"/>
  <c r="P2734" i="4"/>
  <c r="O2734" i="4"/>
  <c r="D4166" i="4"/>
  <c r="D3572" i="4"/>
  <c r="M3571" i="4"/>
  <c r="P3571" i="4"/>
  <c r="O3571" i="4"/>
  <c r="D440" i="4"/>
  <c r="M439" i="4"/>
  <c r="P439" i="4"/>
  <c r="O439" i="4"/>
  <c r="D2762" i="4"/>
  <c r="M2761" i="4"/>
  <c r="P2761" i="4"/>
  <c r="O2761" i="4"/>
  <c r="D926" i="4"/>
  <c r="M925" i="4"/>
  <c r="P925" i="4"/>
  <c r="O925" i="4"/>
  <c r="D2492" i="4"/>
  <c r="M2491" i="4"/>
  <c r="O2491" i="4"/>
  <c r="P2491" i="4"/>
  <c r="D818" i="4"/>
  <c r="M817" i="4"/>
  <c r="P817" i="4"/>
  <c r="O817" i="4"/>
  <c r="D224" i="4"/>
  <c r="D1466" i="4"/>
  <c r="D1655" i="4"/>
  <c r="M1654" i="4"/>
  <c r="P1654" i="4"/>
  <c r="O1654" i="4"/>
  <c r="D3221" i="4"/>
  <c r="M3220" i="4"/>
  <c r="O3220" i="4"/>
  <c r="P3220" i="4"/>
  <c r="D2978" i="4"/>
  <c r="M2977" i="4"/>
  <c r="P2977" i="4"/>
  <c r="O2977" i="4"/>
  <c r="D1574" i="4"/>
  <c r="M1573" i="4"/>
  <c r="O1573" i="4"/>
  <c r="P1573" i="4"/>
  <c r="D3140" i="4"/>
  <c r="M3139" i="4"/>
  <c r="P3139" i="4"/>
  <c r="O3139" i="4"/>
  <c r="D3464" i="4"/>
  <c r="M3463" i="4"/>
  <c r="P3463" i="4"/>
  <c r="O3463" i="4"/>
  <c r="D1898" i="4"/>
  <c r="M1897" i="4"/>
  <c r="P1897" i="4"/>
  <c r="O1897" i="4"/>
  <c r="D3059" i="4"/>
  <c r="M3058" i="4"/>
  <c r="O3058" i="4"/>
  <c r="P3058" i="4"/>
  <c r="D3950" i="4"/>
  <c r="M3949" i="4"/>
  <c r="O3949" i="4"/>
  <c r="P3949" i="4"/>
  <c r="D3788" i="4"/>
  <c r="D4463" i="4"/>
  <c r="M4462" i="4"/>
  <c r="O4462" i="4"/>
  <c r="P4462" i="4"/>
  <c r="D1520" i="4"/>
  <c r="M1519" i="4"/>
  <c r="P1519" i="4"/>
  <c r="O1519" i="4"/>
  <c r="D2843" i="4"/>
  <c r="M2842" i="4"/>
  <c r="P2842" i="4"/>
  <c r="O2842" i="4"/>
  <c r="D3977" i="4"/>
  <c r="M3976" i="4"/>
  <c r="P3976" i="4"/>
  <c r="O3976" i="4"/>
  <c r="D4274" i="4"/>
  <c r="M4273" i="4"/>
  <c r="O4273" i="4"/>
  <c r="P4273" i="4"/>
  <c r="D1088" i="4"/>
  <c r="M1087" i="4"/>
  <c r="O1087" i="4"/>
  <c r="P1087" i="4"/>
  <c r="D2249" i="4"/>
  <c r="M2248" i="4"/>
  <c r="O2248" i="4"/>
  <c r="P2248" i="4"/>
  <c r="D1493" i="4"/>
  <c r="M1492" i="4"/>
  <c r="P1492" i="4"/>
  <c r="O1492" i="4"/>
  <c r="D4004" i="4"/>
  <c r="M4003" i="4"/>
  <c r="P4003" i="4"/>
  <c r="O4003" i="4"/>
  <c r="D4355" i="4"/>
  <c r="M4354" i="4"/>
  <c r="P4354" i="4"/>
  <c r="O4354" i="4"/>
  <c r="D3356" i="4"/>
  <c r="D1223" i="4"/>
  <c r="M1222" i="4"/>
  <c r="P1222" i="4"/>
  <c r="O1222" i="4"/>
  <c r="D845" i="4"/>
  <c r="M844" i="4"/>
  <c r="P844" i="4"/>
  <c r="O844" i="4"/>
  <c r="D2033" i="4"/>
  <c r="M2032" i="4"/>
  <c r="O2032" i="4"/>
  <c r="P2032" i="4"/>
  <c r="D3194" i="4"/>
  <c r="M3193" i="4"/>
  <c r="P3193" i="4"/>
  <c r="O3193" i="4"/>
  <c r="D1736" i="4"/>
  <c r="M1735" i="4"/>
  <c r="P1735" i="4"/>
  <c r="O1735" i="4"/>
  <c r="D2222" i="4"/>
  <c r="M2221" i="4"/>
  <c r="P2221" i="4"/>
  <c r="O2221" i="4"/>
  <c r="D1763" i="4"/>
  <c r="M1762" i="4"/>
  <c r="P1762" i="4"/>
  <c r="O1762" i="4"/>
  <c r="D4085" i="4"/>
  <c r="M4084" i="4"/>
  <c r="O4084" i="4"/>
  <c r="P4084" i="4"/>
  <c r="D2924" i="4"/>
  <c r="M2923" i="4"/>
  <c r="P2923" i="4"/>
  <c r="O2923" i="4"/>
  <c r="D4517" i="4"/>
  <c r="M4516" i="4"/>
  <c r="O4516" i="4"/>
  <c r="P4516" i="4"/>
  <c r="D3923" i="4"/>
  <c r="D683" i="4"/>
  <c r="M682" i="4"/>
  <c r="P682" i="4"/>
  <c r="O682" i="4"/>
  <c r="D3302" i="4"/>
  <c r="M3301" i="4"/>
  <c r="P3301" i="4"/>
  <c r="O3301" i="4"/>
  <c r="D980" i="4"/>
  <c r="M979" i="4"/>
  <c r="P979" i="4"/>
  <c r="O979" i="4"/>
  <c r="D2357" i="4"/>
  <c r="D4328" i="4"/>
  <c r="M4327" i="4"/>
  <c r="P4327" i="4"/>
  <c r="O4327" i="4"/>
  <c r="D3005" i="4"/>
  <c r="M3004" i="4"/>
  <c r="O3004" i="4"/>
  <c r="P3004" i="4"/>
  <c r="D3329" i="4"/>
  <c r="M3328" i="4"/>
  <c r="O3328" i="4"/>
  <c r="P3328" i="4"/>
  <c r="D413" i="4"/>
  <c r="M412" i="4"/>
  <c r="O412" i="4"/>
  <c r="P412" i="4"/>
  <c r="D656" i="4"/>
  <c r="M655" i="4"/>
  <c r="P655" i="4"/>
  <c r="O655" i="4"/>
  <c r="D3167" i="4"/>
  <c r="M3166" i="4"/>
  <c r="O3166" i="4"/>
  <c r="P3166" i="4"/>
  <c r="D1412" i="4"/>
  <c r="D3599" i="4"/>
  <c r="M3598" i="4"/>
  <c r="P3598" i="4"/>
  <c r="O3598" i="4"/>
  <c r="D3383" i="4"/>
  <c r="M3382" i="4"/>
  <c r="P3382" i="4"/>
  <c r="O3382" i="4"/>
  <c r="D3545" i="4"/>
  <c r="M3544" i="4"/>
  <c r="P3544" i="4"/>
  <c r="O3544" i="4"/>
  <c r="D2087" i="4"/>
  <c r="M2086" i="4"/>
  <c r="P2086" i="4"/>
  <c r="O2086" i="4"/>
  <c r="D710" i="4"/>
  <c r="M709" i="4"/>
  <c r="O709" i="4"/>
  <c r="P709" i="4"/>
  <c r="D2681" i="4"/>
  <c r="M2680" i="4"/>
  <c r="P2680" i="4"/>
  <c r="O2680" i="4"/>
  <c r="D4436" i="4"/>
  <c r="M4435" i="4"/>
  <c r="O4435" i="4"/>
  <c r="P4435" i="4"/>
  <c r="D2168" i="4"/>
  <c r="M2167" i="4"/>
  <c r="P2167" i="4"/>
  <c r="O2167" i="4"/>
  <c r="D1817" i="4"/>
  <c r="M1816" i="4"/>
  <c r="P1816" i="4"/>
  <c r="O1816" i="4"/>
  <c r="D2654" i="4"/>
  <c r="M2653" i="4"/>
  <c r="P2653" i="4"/>
  <c r="O2653" i="4"/>
  <c r="D4220" i="4"/>
  <c r="M4219" i="4"/>
  <c r="P4219" i="4"/>
  <c r="O4219" i="4"/>
  <c r="D4058" i="4"/>
  <c r="M4057" i="4"/>
  <c r="P4057" i="4"/>
  <c r="O4057" i="4"/>
  <c r="D1952" i="4"/>
  <c r="M1951" i="4"/>
  <c r="O1951" i="4"/>
  <c r="P1951" i="4"/>
  <c r="D3815" i="4"/>
  <c r="M3814" i="4"/>
  <c r="O3814" i="4"/>
  <c r="P3814" i="4"/>
  <c r="D2411" i="4"/>
  <c r="M2410" i="4"/>
  <c r="P2410" i="4"/>
  <c r="O2410" i="4"/>
  <c r="D1331" i="4"/>
  <c r="M1330" i="4"/>
  <c r="P1330" i="4"/>
  <c r="O1330" i="4"/>
  <c r="D4490" i="4"/>
  <c r="M4489" i="4"/>
  <c r="P4489" i="4"/>
  <c r="O4489" i="4"/>
  <c r="D2006" i="4"/>
  <c r="D2573" i="4"/>
  <c r="M2572" i="4"/>
  <c r="O2572" i="4"/>
  <c r="P2572" i="4"/>
  <c r="D4409" i="4"/>
  <c r="M4408" i="4"/>
  <c r="O4408" i="4"/>
  <c r="P4408" i="4"/>
  <c r="D521" i="4"/>
  <c r="D4139" i="4"/>
  <c r="M4138" i="4"/>
  <c r="O4138" i="4"/>
  <c r="P4138" i="4"/>
  <c r="D953" i="4"/>
  <c r="D1061" i="4"/>
  <c r="M1060" i="4"/>
  <c r="P1060" i="4"/>
  <c r="O1060" i="4"/>
  <c r="D3410" i="4"/>
  <c r="M3409" i="4"/>
  <c r="O3409" i="4"/>
  <c r="P3409" i="4"/>
  <c r="D3248" i="4"/>
  <c r="M3247" i="4"/>
  <c r="P3247" i="4"/>
  <c r="O3247" i="4"/>
  <c r="D1250" i="4"/>
  <c r="M1249" i="4"/>
  <c r="P1249" i="4"/>
  <c r="O1249" i="4"/>
  <c r="D1304" i="4"/>
  <c r="M1303" i="4"/>
  <c r="P1303" i="4"/>
  <c r="O1303" i="4"/>
  <c r="D4193" i="4"/>
  <c r="M4192" i="4"/>
  <c r="O4192" i="4"/>
  <c r="P4192" i="4"/>
  <c r="D2816" i="4"/>
  <c r="M2815" i="4"/>
  <c r="P2815" i="4"/>
  <c r="O2815" i="4"/>
  <c r="D2465" i="4"/>
  <c r="M2464" i="4"/>
  <c r="O2464" i="4"/>
  <c r="P2464" i="4"/>
  <c r="D872" i="4"/>
  <c r="M871" i="4"/>
  <c r="P871" i="4"/>
  <c r="O871" i="4"/>
  <c r="D170" i="4"/>
  <c r="M169" i="4"/>
  <c r="P169" i="4"/>
  <c r="O169" i="4"/>
  <c r="D1358" i="4"/>
  <c r="M1357" i="4"/>
  <c r="P1357" i="4"/>
  <c r="O1357" i="4"/>
  <c r="D1196" i="4"/>
  <c r="M1195" i="4"/>
  <c r="P1195" i="4"/>
  <c r="O1195" i="4"/>
  <c r="D3113" i="4"/>
  <c r="M3112" i="4"/>
  <c r="P3112" i="4"/>
  <c r="O3112" i="4"/>
  <c r="D4112" i="4"/>
  <c r="M4111" i="4"/>
  <c r="P4111" i="4"/>
  <c r="O4111" i="4"/>
  <c r="D386" i="4"/>
  <c r="M385" i="4"/>
  <c r="P385" i="4"/>
  <c r="O385" i="4"/>
  <c r="D548" i="4"/>
  <c r="M547" i="4"/>
  <c r="P547" i="4"/>
  <c r="O547" i="4"/>
  <c r="D3761" i="4"/>
  <c r="M3760" i="4"/>
  <c r="O3760" i="4"/>
  <c r="P3760" i="4"/>
  <c r="D764" i="4"/>
  <c r="M763" i="4"/>
  <c r="O763" i="4"/>
  <c r="P763" i="4"/>
  <c r="D3032" i="4"/>
  <c r="M3031" i="4"/>
  <c r="P3031" i="4"/>
  <c r="O3031" i="4"/>
  <c r="D3275" i="4"/>
  <c r="M3274" i="4"/>
  <c r="O3274" i="4"/>
  <c r="P3274" i="4"/>
  <c r="D2627" i="4"/>
  <c r="M2626" i="4"/>
  <c r="P2626" i="4"/>
  <c r="O2626" i="4"/>
  <c r="D2060" i="4"/>
  <c r="M2059" i="4"/>
  <c r="P2059" i="4"/>
  <c r="O2059" i="4"/>
  <c r="D2303" i="4"/>
  <c r="M2302" i="4"/>
  <c r="P2302" i="4"/>
  <c r="O2302" i="4"/>
  <c r="D4301" i="4"/>
  <c r="D3842" i="4"/>
  <c r="M3841" i="4"/>
  <c r="P3841" i="4"/>
  <c r="O3841" i="4"/>
  <c r="D2708" i="4"/>
  <c r="M2707" i="4"/>
  <c r="P2707" i="4"/>
  <c r="O2707" i="4"/>
  <c r="D1277" i="4"/>
  <c r="M1276" i="4"/>
  <c r="O1276" i="4"/>
  <c r="P1276" i="4"/>
  <c r="D2600" i="4"/>
  <c r="M2599" i="4"/>
  <c r="P2599" i="4"/>
  <c r="O2599" i="4"/>
  <c r="D2114" i="4"/>
  <c r="M2113" i="4"/>
  <c r="P2113" i="4"/>
  <c r="O2113" i="4"/>
  <c r="D2195" i="4"/>
  <c r="M2194" i="4"/>
  <c r="O2194" i="4"/>
  <c r="P2194" i="4"/>
  <c r="D197" i="4"/>
  <c r="M196" i="4"/>
  <c r="O196" i="4"/>
  <c r="P196" i="4"/>
  <c r="D1844" i="4"/>
  <c r="M1843" i="4"/>
  <c r="P1843" i="4"/>
  <c r="O1843" i="4"/>
  <c r="D305" i="4"/>
  <c r="M304" i="4"/>
  <c r="P304" i="4"/>
  <c r="O304" i="4"/>
  <c r="D1007" i="4"/>
  <c r="M1006" i="4"/>
  <c r="O1006" i="4"/>
  <c r="P1006" i="4"/>
  <c r="D1871" i="4"/>
  <c r="M1870" i="4"/>
  <c r="O1870" i="4"/>
  <c r="P1870" i="4"/>
  <c r="D359" i="4"/>
  <c r="D1682" i="4"/>
  <c r="M1681" i="4"/>
  <c r="P1681" i="4"/>
  <c r="O1681" i="4"/>
  <c r="D2384" i="4"/>
  <c r="M2383" i="4"/>
  <c r="P2383" i="4"/>
  <c r="O2383" i="4"/>
  <c r="D2330" i="4"/>
  <c r="M2329" i="4"/>
  <c r="P2329" i="4"/>
  <c r="O2329" i="4"/>
  <c r="D2276" i="4"/>
  <c r="M2275" i="4"/>
  <c r="O2275" i="4"/>
  <c r="P2275" i="4"/>
  <c r="D62" i="4"/>
  <c r="D1628" i="4"/>
  <c r="M1627" i="4"/>
  <c r="P1627" i="4"/>
  <c r="O1627" i="4"/>
  <c r="D1979" i="4"/>
  <c r="M1978" i="4"/>
  <c r="P1978" i="4"/>
  <c r="O1978" i="4"/>
  <c r="D4031" i="4"/>
  <c r="D1142" i="4"/>
  <c r="M1141" i="4"/>
  <c r="P1141" i="4"/>
  <c r="O1141" i="4"/>
  <c r="D1115" i="4"/>
  <c r="M1114" i="4"/>
  <c r="P1114" i="4"/>
  <c r="O1114" i="4"/>
  <c r="D737" i="4"/>
  <c r="M736" i="4"/>
  <c r="P736" i="4"/>
  <c r="O736" i="4"/>
  <c r="D3896" i="4"/>
  <c r="M3895" i="4"/>
  <c r="P3895" i="4"/>
  <c r="O3895" i="4"/>
  <c r="D35" i="4"/>
  <c r="M34" i="4"/>
  <c r="P34" i="4"/>
  <c r="O34" i="4"/>
  <c r="D2141" i="4"/>
  <c r="M2140" i="4"/>
  <c r="P2140" i="4"/>
  <c r="O2140" i="4"/>
  <c r="D2897" i="4"/>
  <c r="M2896" i="4"/>
  <c r="O2896" i="4"/>
  <c r="P2896" i="4"/>
  <c r="D1601" i="4"/>
  <c r="M1600" i="4"/>
  <c r="O1600" i="4"/>
  <c r="P1600" i="4"/>
  <c r="D3680" i="4"/>
  <c r="M3679" i="4"/>
  <c r="P3679" i="4"/>
  <c r="O3679" i="4"/>
  <c r="D1385" i="4"/>
  <c r="D1790" i="4"/>
  <c r="M1789" i="4"/>
  <c r="P1789" i="4"/>
  <c r="O1789" i="4"/>
  <c r="D4247" i="4"/>
  <c r="M4246" i="4"/>
  <c r="P4246" i="4"/>
  <c r="O4246" i="4"/>
  <c r="D899" i="4"/>
  <c r="M898" i="4"/>
  <c r="P898" i="4"/>
  <c r="O898" i="4"/>
  <c r="D2519" i="4"/>
  <c r="M2518" i="4"/>
  <c r="P2518" i="4"/>
  <c r="O2518" i="4"/>
  <c r="D8" i="4"/>
  <c r="M7" i="4"/>
  <c r="O7" i="4"/>
  <c r="P7" i="4"/>
  <c r="D3437" i="4"/>
  <c r="M3436" i="4"/>
  <c r="O3436" i="4"/>
  <c r="P3436" i="4"/>
  <c r="D2951" i="4"/>
  <c r="M2950" i="4"/>
  <c r="O2950" i="4"/>
  <c r="P2950" i="4"/>
  <c r="D494" i="4"/>
  <c r="M493" i="4"/>
  <c r="P493" i="4"/>
  <c r="O493" i="4"/>
  <c r="D332" i="4"/>
  <c r="M331" i="4"/>
  <c r="P331" i="4"/>
  <c r="O331" i="4"/>
  <c r="D791" i="4"/>
  <c r="M790" i="4"/>
  <c r="P790" i="4"/>
  <c r="O790" i="4"/>
  <c r="D89" i="4"/>
  <c r="M88" i="4"/>
  <c r="O88" i="4"/>
  <c r="P88" i="4"/>
  <c r="D602" i="4"/>
  <c r="M601" i="4"/>
  <c r="P601" i="4"/>
  <c r="O601" i="4"/>
  <c r="D1547" i="4"/>
  <c r="M1546" i="4"/>
  <c r="P1546" i="4"/>
  <c r="O1546" i="4"/>
  <c r="D3707" i="4"/>
  <c r="D1439" i="4"/>
  <c r="M1438" i="4"/>
  <c r="P1438" i="4"/>
  <c r="O1438" i="4"/>
  <c r="D467" i="4"/>
  <c r="C6" i="4"/>
  <c r="A7" i="4"/>
  <c r="X83" i="7" l="1"/>
  <c r="W85" i="7"/>
  <c r="AB84" i="7"/>
  <c r="Y84" i="7"/>
  <c r="X84" i="7" s="1"/>
  <c r="Z84" i="7"/>
  <c r="AA84" i="7"/>
  <c r="Y45" i="7"/>
  <c r="Z46" i="7"/>
  <c r="AA46" i="7"/>
  <c r="X46" i="7"/>
  <c r="W47" i="7"/>
  <c r="W12" i="7"/>
  <c r="X11" i="7"/>
  <c r="AA11" i="7"/>
  <c r="Y11" i="7"/>
  <c r="Z11" i="7"/>
  <c r="D2142" i="4"/>
  <c r="M2141" i="4"/>
  <c r="P2141" i="4"/>
  <c r="O2141" i="4"/>
  <c r="D2385" i="4"/>
  <c r="M2384" i="4"/>
  <c r="O2384" i="4"/>
  <c r="P2384" i="4"/>
  <c r="D2709" i="4"/>
  <c r="M2708" i="4"/>
  <c r="P2708" i="4"/>
  <c r="O2708" i="4"/>
  <c r="D2061" i="4"/>
  <c r="M2060" i="4"/>
  <c r="P2060" i="4"/>
  <c r="O2060" i="4"/>
  <c r="D765" i="4"/>
  <c r="M764" i="4"/>
  <c r="O764" i="4"/>
  <c r="P764" i="4"/>
  <c r="D4194" i="4"/>
  <c r="M4193" i="4"/>
  <c r="P4193" i="4"/>
  <c r="O4193" i="4"/>
  <c r="D4491" i="4"/>
  <c r="M4490" i="4"/>
  <c r="O4490" i="4"/>
  <c r="P4490" i="4"/>
  <c r="D1953" i="4"/>
  <c r="M1952" i="4"/>
  <c r="O1952" i="4"/>
  <c r="P1952" i="4"/>
  <c r="D414" i="4"/>
  <c r="M413" i="4"/>
  <c r="P413" i="4"/>
  <c r="O413" i="4"/>
  <c r="D1764" i="4"/>
  <c r="M1763" i="4"/>
  <c r="P1763" i="4"/>
  <c r="O1763" i="4"/>
  <c r="D2034" i="4"/>
  <c r="M2033" i="4"/>
  <c r="P2033" i="4"/>
  <c r="O2033" i="4"/>
  <c r="D1521" i="4"/>
  <c r="M1520" i="4"/>
  <c r="O1520" i="4"/>
  <c r="P1520" i="4"/>
  <c r="D3060" i="4"/>
  <c r="M3059" i="4"/>
  <c r="P3059" i="4"/>
  <c r="O3059" i="4"/>
  <c r="D1575" i="4"/>
  <c r="M1574" i="4"/>
  <c r="P1574" i="4"/>
  <c r="O1574" i="4"/>
  <c r="D4167" i="4"/>
  <c r="D3654" i="4"/>
  <c r="D252" i="4"/>
  <c r="D900" i="4"/>
  <c r="M899" i="4"/>
  <c r="P899" i="4"/>
  <c r="O899" i="4"/>
  <c r="D3681" i="4"/>
  <c r="M3680" i="4"/>
  <c r="O3680" i="4"/>
  <c r="P3680" i="4"/>
  <c r="D36" i="4"/>
  <c r="M35" i="4"/>
  <c r="P35" i="4"/>
  <c r="O35" i="4"/>
  <c r="D1143" i="4"/>
  <c r="M1142" i="4"/>
  <c r="P1142" i="4"/>
  <c r="O1142" i="4"/>
  <c r="D63" i="4"/>
  <c r="D1683" i="4"/>
  <c r="M1682" i="4"/>
  <c r="P1682" i="4"/>
  <c r="O1682" i="4"/>
  <c r="D306" i="4"/>
  <c r="M305" i="4"/>
  <c r="O305" i="4"/>
  <c r="P305" i="4"/>
  <c r="D2115" i="4"/>
  <c r="M2114" i="4"/>
  <c r="P2114" i="4"/>
  <c r="O2114" i="4"/>
  <c r="D3843" i="4"/>
  <c r="M3842" i="4"/>
  <c r="P3842" i="4"/>
  <c r="O3842" i="4"/>
  <c r="D2628" i="4"/>
  <c r="M2627" i="4"/>
  <c r="P2627" i="4"/>
  <c r="O2627" i="4"/>
  <c r="D3762" i="4"/>
  <c r="M3761" i="4"/>
  <c r="O3761" i="4"/>
  <c r="P3761" i="4"/>
  <c r="D3114" i="4"/>
  <c r="M3113" i="4"/>
  <c r="P3113" i="4"/>
  <c r="O3113" i="4"/>
  <c r="D873" i="4"/>
  <c r="M872" i="4"/>
  <c r="O872" i="4"/>
  <c r="P872" i="4"/>
  <c r="D1305" i="4"/>
  <c r="M1304" i="4"/>
  <c r="O1304" i="4"/>
  <c r="P1304" i="4"/>
  <c r="D1062" i="4"/>
  <c r="M1061" i="4"/>
  <c r="O1061" i="4"/>
  <c r="P1061" i="4"/>
  <c r="D4410" i="4"/>
  <c r="M4409" i="4"/>
  <c r="P4409" i="4"/>
  <c r="O4409" i="4"/>
  <c r="D1332" i="4"/>
  <c r="M1331" i="4"/>
  <c r="P1331" i="4"/>
  <c r="O1331" i="4"/>
  <c r="D4059" i="4"/>
  <c r="M4058" i="4"/>
  <c r="O4058" i="4"/>
  <c r="P4058" i="4"/>
  <c r="D2169" i="4"/>
  <c r="M2168" i="4"/>
  <c r="O2168" i="4"/>
  <c r="P2168" i="4"/>
  <c r="D2088" i="4"/>
  <c r="M2087" i="4"/>
  <c r="P2087" i="4"/>
  <c r="O2087" i="4"/>
  <c r="D1413" i="4"/>
  <c r="D3330" i="4"/>
  <c r="M3329" i="4"/>
  <c r="P3329" i="4"/>
  <c r="O3329" i="4"/>
  <c r="D981" i="4"/>
  <c r="M980" i="4"/>
  <c r="O980" i="4"/>
  <c r="P980" i="4"/>
  <c r="D4518" i="4"/>
  <c r="M4517" i="4"/>
  <c r="P4517" i="4"/>
  <c r="O4517" i="4"/>
  <c r="D2223" i="4"/>
  <c r="M2222" i="4"/>
  <c r="P2222" i="4"/>
  <c r="O2222" i="4"/>
  <c r="D846" i="4"/>
  <c r="M845" i="4"/>
  <c r="P845" i="4"/>
  <c r="O845" i="4"/>
  <c r="D4005" i="4"/>
  <c r="M4004" i="4"/>
  <c r="O4004" i="4"/>
  <c r="P4004" i="4"/>
  <c r="D4275" i="4"/>
  <c r="M4274" i="4"/>
  <c r="O4274" i="4"/>
  <c r="P4274" i="4"/>
  <c r="D4464" i="4"/>
  <c r="M4463" i="4"/>
  <c r="P4463" i="4"/>
  <c r="O4463" i="4"/>
  <c r="D1899" i="4"/>
  <c r="M1898" i="4"/>
  <c r="O1898" i="4"/>
  <c r="P1898" i="4"/>
  <c r="D2979" i="4"/>
  <c r="M2978" i="4"/>
  <c r="P2978" i="4"/>
  <c r="O2978" i="4"/>
  <c r="D225" i="4"/>
  <c r="D2763" i="4"/>
  <c r="M2762" i="4"/>
  <c r="O2762" i="4"/>
  <c r="P2762" i="4"/>
  <c r="D2736" i="4"/>
  <c r="M2735" i="4"/>
  <c r="P2735" i="4"/>
  <c r="O2735" i="4"/>
  <c r="D1710" i="4"/>
  <c r="M1709" i="4"/>
  <c r="P1709" i="4"/>
  <c r="O1709" i="4"/>
  <c r="D3627" i="4"/>
  <c r="M3626" i="4"/>
  <c r="P3626" i="4"/>
  <c r="O3626" i="4"/>
  <c r="D1035" i="4"/>
  <c r="M1034" i="4"/>
  <c r="P1034" i="4"/>
  <c r="O1034" i="4"/>
  <c r="D3492" i="4"/>
  <c r="M3491" i="4"/>
  <c r="P3491" i="4"/>
  <c r="O3491" i="4"/>
  <c r="D3519" i="4"/>
  <c r="D495" i="4"/>
  <c r="M494" i="4"/>
  <c r="O494" i="4"/>
  <c r="P494" i="4"/>
  <c r="D2520" i="4"/>
  <c r="M2519" i="4"/>
  <c r="P2519" i="4"/>
  <c r="O2519" i="4"/>
  <c r="D1008" i="4"/>
  <c r="M1007" i="4"/>
  <c r="P1007" i="4"/>
  <c r="O1007" i="4"/>
  <c r="D2196" i="4"/>
  <c r="M2195" i="4"/>
  <c r="O2195" i="4"/>
  <c r="P2195" i="4"/>
  <c r="D3411" i="4"/>
  <c r="M3410" i="4"/>
  <c r="P3410" i="4"/>
  <c r="O3410" i="4"/>
  <c r="D711" i="4"/>
  <c r="M710" i="4"/>
  <c r="P710" i="4"/>
  <c r="O710" i="4"/>
  <c r="D3600" i="4"/>
  <c r="M3599" i="4"/>
  <c r="P3599" i="4"/>
  <c r="O3599" i="4"/>
  <c r="D1467" i="4"/>
  <c r="D927" i="4"/>
  <c r="M926" i="4"/>
  <c r="P926" i="4"/>
  <c r="O926" i="4"/>
  <c r="D630" i="4"/>
  <c r="M629" i="4"/>
  <c r="P629" i="4"/>
  <c r="O629" i="4"/>
  <c r="D1440" i="4"/>
  <c r="M1439" i="4"/>
  <c r="O1439" i="4"/>
  <c r="P1439" i="4"/>
  <c r="D90" i="4"/>
  <c r="M89" i="4"/>
  <c r="P89" i="4"/>
  <c r="O89" i="4"/>
  <c r="D2952" i="4"/>
  <c r="M2951" i="4"/>
  <c r="P2951" i="4"/>
  <c r="O2951" i="4"/>
  <c r="D3708" i="4"/>
  <c r="D792" i="4"/>
  <c r="M791" i="4"/>
  <c r="P791" i="4"/>
  <c r="O791" i="4"/>
  <c r="D3438" i="4"/>
  <c r="M3437" i="4"/>
  <c r="P3437" i="4"/>
  <c r="O3437" i="4"/>
  <c r="D4248" i="4"/>
  <c r="M4247" i="4"/>
  <c r="P4247" i="4"/>
  <c r="O4247" i="4"/>
  <c r="D1602" i="4"/>
  <c r="M1601" i="4"/>
  <c r="P1601" i="4"/>
  <c r="O1601" i="4"/>
  <c r="D3897" i="4"/>
  <c r="M3896" i="4"/>
  <c r="O3896" i="4"/>
  <c r="P3896" i="4"/>
  <c r="D4032" i="4"/>
  <c r="D2277" i="4"/>
  <c r="M2276" i="4"/>
  <c r="O2276" i="4"/>
  <c r="P2276" i="4"/>
  <c r="D360" i="4"/>
  <c r="D1845" i="4"/>
  <c r="M1844" i="4"/>
  <c r="O1844" i="4"/>
  <c r="P1844" i="4"/>
  <c r="D2601" i="4"/>
  <c r="M2600" i="4"/>
  <c r="O2600" i="4"/>
  <c r="P2600" i="4"/>
  <c r="D4302" i="4"/>
  <c r="D3276" i="4"/>
  <c r="M3275" i="4"/>
  <c r="P3275" i="4"/>
  <c r="O3275" i="4"/>
  <c r="D549" i="4"/>
  <c r="M548" i="4"/>
  <c r="P548" i="4"/>
  <c r="O548" i="4"/>
  <c r="D1197" i="4"/>
  <c r="M1196" i="4"/>
  <c r="P1196" i="4"/>
  <c r="O1196" i="4"/>
  <c r="D2466" i="4"/>
  <c r="M2465" i="4"/>
  <c r="P2465" i="4"/>
  <c r="O2465" i="4"/>
  <c r="D1251" i="4"/>
  <c r="M1250" i="4"/>
  <c r="P1250" i="4"/>
  <c r="O1250" i="4"/>
  <c r="D954" i="4"/>
  <c r="D2574" i="4"/>
  <c r="M2573" i="4"/>
  <c r="O2573" i="4"/>
  <c r="P2573" i="4"/>
  <c r="D2412" i="4"/>
  <c r="M2411" i="4"/>
  <c r="P2411" i="4"/>
  <c r="O2411" i="4"/>
  <c r="D4221" i="4"/>
  <c r="M4220" i="4"/>
  <c r="P4220" i="4"/>
  <c r="O4220" i="4"/>
  <c r="D4437" i="4"/>
  <c r="M4436" i="4"/>
  <c r="O4436" i="4"/>
  <c r="P4436" i="4"/>
  <c r="D3546" i="4"/>
  <c r="M3545" i="4"/>
  <c r="P3545" i="4"/>
  <c r="O3545" i="4"/>
  <c r="D3168" i="4"/>
  <c r="M3167" i="4"/>
  <c r="P3167" i="4"/>
  <c r="O3167" i="4"/>
  <c r="D3006" i="4"/>
  <c r="M3005" i="4"/>
  <c r="P3005" i="4"/>
  <c r="O3005" i="4"/>
  <c r="D3303" i="4"/>
  <c r="M3302" i="4"/>
  <c r="O3302" i="4"/>
  <c r="P3302" i="4"/>
  <c r="D2925" i="4"/>
  <c r="M2924" i="4"/>
  <c r="P2924" i="4"/>
  <c r="O2924" i="4"/>
  <c r="D1737" i="4"/>
  <c r="M1736" i="4"/>
  <c r="O1736" i="4"/>
  <c r="P1736" i="4"/>
  <c r="D1224" i="4"/>
  <c r="M1223" i="4"/>
  <c r="P1223" i="4"/>
  <c r="O1223" i="4"/>
  <c r="D1494" i="4"/>
  <c r="M1493" i="4"/>
  <c r="P1493" i="4"/>
  <c r="O1493" i="4"/>
  <c r="D3978" i="4"/>
  <c r="M3977" i="4"/>
  <c r="P3977" i="4"/>
  <c r="O3977" i="4"/>
  <c r="D3789" i="4"/>
  <c r="D3465" i="4"/>
  <c r="M3464" i="4"/>
  <c r="P3464" i="4"/>
  <c r="O3464" i="4"/>
  <c r="D3222" i="4"/>
  <c r="M3221" i="4"/>
  <c r="P3221" i="4"/>
  <c r="O3221" i="4"/>
  <c r="D819" i="4"/>
  <c r="M818" i="4"/>
  <c r="P818" i="4"/>
  <c r="O818" i="4"/>
  <c r="D441" i="4"/>
  <c r="M440" i="4"/>
  <c r="P440" i="4"/>
  <c r="O440" i="4"/>
  <c r="D1170" i="4"/>
  <c r="D2439" i="4"/>
  <c r="M2438" i="4"/>
  <c r="P2438" i="4"/>
  <c r="O2438" i="4"/>
  <c r="D3870" i="4"/>
  <c r="M3869" i="4"/>
  <c r="P3869" i="4"/>
  <c r="O3869" i="4"/>
  <c r="D576" i="4"/>
  <c r="M575" i="4"/>
  <c r="O575" i="4"/>
  <c r="P575" i="4"/>
  <c r="D144" i="4"/>
  <c r="M143" i="4"/>
  <c r="P143" i="4"/>
  <c r="O143" i="4"/>
  <c r="D2790" i="4"/>
  <c r="M2789" i="4"/>
  <c r="P2789" i="4"/>
  <c r="O2789" i="4"/>
  <c r="D468" i="4"/>
  <c r="D603" i="4"/>
  <c r="M602" i="4"/>
  <c r="O602" i="4"/>
  <c r="P602" i="4"/>
  <c r="D1386" i="4"/>
  <c r="D1116" i="4"/>
  <c r="M1115" i="4"/>
  <c r="P1115" i="4"/>
  <c r="O1115" i="4"/>
  <c r="D1629" i="4"/>
  <c r="M1628" i="4"/>
  <c r="O1628" i="4"/>
  <c r="P1628" i="4"/>
  <c r="D4113" i="4"/>
  <c r="M4112" i="4"/>
  <c r="O4112" i="4"/>
  <c r="P4112" i="4"/>
  <c r="D171" i="4"/>
  <c r="M170" i="4"/>
  <c r="P170" i="4"/>
  <c r="O170" i="4"/>
  <c r="D522" i="4"/>
  <c r="D1818" i="4"/>
  <c r="M1817" i="4"/>
  <c r="P1817" i="4"/>
  <c r="O1817" i="4"/>
  <c r="D2358" i="4"/>
  <c r="D3924" i="4"/>
  <c r="D4356" i="4"/>
  <c r="M4355" i="4"/>
  <c r="P4355" i="4"/>
  <c r="O4355" i="4"/>
  <c r="D1089" i="4"/>
  <c r="M1088" i="4"/>
  <c r="O1088" i="4"/>
  <c r="P1088" i="4"/>
  <c r="D4383" i="4"/>
  <c r="D3087" i="4"/>
  <c r="M3086" i="4"/>
  <c r="O3086" i="4"/>
  <c r="P3086" i="4"/>
  <c r="D1548" i="4"/>
  <c r="M1547" i="4"/>
  <c r="O1547" i="4"/>
  <c r="P1547" i="4"/>
  <c r="D333" i="4"/>
  <c r="M332" i="4"/>
  <c r="P332" i="4"/>
  <c r="O332" i="4"/>
  <c r="D9" i="4"/>
  <c r="M8" i="4"/>
  <c r="P8" i="4"/>
  <c r="O8" i="4"/>
  <c r="D1791" i="4"/>
  <c r="M1790" i="4"/>
  <c r="P1790" i="4"/>
  <c r="O1790" i="4"/>
  <c r="D2898" i="4"/>
  <c r="M2897" i="4"/>
  <c r="O2897" i="4"/>
  <c r="P2897" i="4"/>
  <c r="D738" i="4"/>
  <c r="M737" i="4"/>
  <c r="O737" i="4"/>
  <c r="P737" i="4"/>
  <c r="D1980" i="4"/>
  <c r="M1979" i="4"/>
  <c r="O1979" i="4"/>
  <c r="P1979" i="4"/>
  <c r="D2331" i="4"/>
  <c r="M2330" i="4"/>
  <c r="P2330" i="4"/>
  <c r="O2330" i="4"/>
  <c r="D1872" i="4"/>
  <c r="M1871" i="4"/>
  <c r="P1871" i="4"/>
  <c r="O1871" i="4"/>
  <c r="D198" i="4"/>
  <c r="M197" i="4"/>
  <c r="O197" i="4"/>
  <c r="P197" i="4"/>
  <c r="D1278" i="4"/>
  <c r="M1277" i="4"/>
  <c r="P1277" i="4"/>
  <c r="O1277" i="4"/>
  <c r="D2304" i="4"/>
  <c r="M2303" i="4"/>
  <c r="O2303" i="4"/>
  <c r="P2303" i="4"/>
  <c r="D3033" i="4"/>
  <c r="M3032" i="4"/>
  <c r="O3032" i="4"/>
  <c r="P3032" i="4"/>
  <c r="D387" i="4"/>
  <c r="M386" i="4"/>
  <c r="P386" i="4"/>
  <c r="O386" i="4"/>
  <c r="D1359" i="4"/>
  <c r="M1358" i="4"/>
  <c r="O1358" i="4"/>
  <c r="P1358" i="4"/>
  <c r="D2817" i="4"/>
  <c r="M2816" i="4"/>
  <c r="O2816" i="4"/>
  <c r="P2816" i="4"/>
  <c r="D3249" i="4"/>
  <c r="M3248" i="4"/>
  <c r="O3248" i="4"/>
  <c r="P3248" i="4"/>
  <c r="D4140" i="4"/>
  <c r="M4139" i="4"/>
  <c r="P4139" i="4"/>
  <c r="O4139" i="4"/>
  <c r="D2007" i="4"/>
  <c r="D3816" i="4"/>
  <c r="M3815" i="4"/>
  <c r="O3815" i="4"/>
  <c r="P3815" i="4"/>
  <c r="D2655" i="4"/>
  <c r="M2654" i="4"/>
  <c r="P2654" i="4"/>
  <c r="O2654" i="4"/>
  <c r="D2682" i="4"/>
  <c r="M2681" i="4"/>
  <c r="P2681" i="4"/>
  <c r="O2681" i="4"/>
  <c r="D3384" i="4"/>
  <c r="M3383" i="4"/>
  <c r="P3383" i="4"/>
  <c r="O3383" i="4"/>
  <c r="D657" i="4"/>
  <c r="M656" i="4"/>
  <c r="P656" i="4"/>
  <c r="O656" i="4"/>
  <c r="D4329" i="4"/>
  <c r="M4328" i="4"/>
  <c r="P4328" i="4"/>
  <c r="O4328" i="4"/>
  <c r="D684" i="4"/>
  <c r="M683" i="4"/>
  <c r="P683" i="4"/>
  <c r="O683" i="4"/>
  <c r="D4086" i="4"/>
  <c r="M4085" i="4"/>
  <c r="P4085" i="4"/>
  <c r="O4085" i="4"/>
  <c r="D3195" i="4"/>
  <c r="M3194" i="4"/>
  <c r="O3194" i="4"/>
  <c r="P3194" i="4"/>
  <c r="D3357" i="4"/>
  <c r="D2250" i="4"/>
  <c r="M2249" i="4"/>
  <c r="P2249" i="4"/>
  <c r="O2249" i="4"/>
  <c r="D2844" i="4"/>
  <c r="M2843" i="4"/>
  <c r="O2843" i="4"/>
  <c r="P2843" i="4"/>
  <c r="D3951" i="4"/>
  <c r="M3950" i="4"/>
  <c r="O3950" i="4"/>
  <c r="P3950" i="4"/>
  <c r="D3141" i="4"/>
  <c r="M3140" i="4"/>
  <c r="O3140" i="4"/>
  <c r="P3140" i="4"/>
  <c r="D1656" i="4"/>
  <c r="M1655" i="4"/>
  <c r="P1655" i="4"/>
  <c r="O1655" i="4"/>
  <c r="D2493" i="4"/>
  <c r="M2492" i="4"/>
  <c r="O2492" i="4"/>
  <c r="P2492" i="4"/>
  <c r="D3573" i="4"/>
  <c r="M3572" i="4"/>
  <c r="O3572" i="4"/>
  <c r="P3572" i="4"/>
  <c r="D2547" i="4"/>
  <c r="M2546" i="4"/>
  <c r="P2546" i="4"/>
  <c r="O2546" i="4"/>
  <c r="D1926" i="4"/>
  <c r="M1925" i="4"/>
  <c r="O1925" i="4"/>
  <c r="P1925" i="4"/>
  <c r="D2871" i="4"/>
  <c r="M2870" i="4"/>
  <c r="P2870" i="4"/>
  <c r="O2870" i="4"/>
  <c r="D117" i="4"/>
  <c r="M116" i="4"/>
  <c r="P116" i="4"/>
  <c r="O116" i="4"/>
  <c r="D3735" i="4"/>
  <c r="M3734" i="4"/>
  <c r="P3734" i="4"/>
  <c r="O3734" i="4"/>
  <c r="D279" i="4"/>
  <c r="M278" i="4"/>
  <c r="P278" i="4"/>
  <c r="O278" i="4"/>
  <c r="A8" i="4"/>
  <c r="C7" i="4"/>
  <c r="W86" i="7" l="1"/>
  <c r="AB85" i="7"/>
  <c r="Y85" i="7"/>
  <c r="X85" i="7" s="1"/>
  <c r="Z85" i="7"/>
  <c r="AA85" i="7"/>
  <c r="Y46" i="7"/>
  <c r="W13" i="7"/>
  <c r="Z12" i="7"/>
  <c r="X12" i="7"/>
  <c r="AA12" i="7"/>
  <c r="Y12" i="7"/>
  <c r="AA47" i="7"/>
  <c r="Z47" i="7"/>
  <c r="X47" i="7"/>
  <c r="W48" i="7"/>
  <c r="D685" i="4"/>
  <c r="M684" i="4"/>
  <c r="P684" i="4"/>
  <c r="O684" i="4"/>
  <c r="D334" i="4"/>
  <c r="M333" i="4"/>
  <c r="P333" i="4"/>
  <c r="O333" i="4"/>
  <c r="D1090" i="4"/>
  <c r="M1089" i="4"/>
  <c r="P1089" i="4"/>
  <c r="O1089" i="4"/>
  <c r="D1819" i="4"/>
  <c r="M1818" i="4"/>
  <c r="P1818" i="4"/>
  <c r="O1818" i="4"/>
  <c r="D1630" i="4"/>
  <c r="M1629" i="4"/>
  <c r="P1629" i="4"/>
  <c r="O1629" i="4"/>
  <c r="D469" i="4"/>
  <c r="D2575" i="4"/>
  <c r="M2574" i="4"/>
  <c r="P2574" i="4"/>
  <c r="O2574" i="4"/>
  <c r="D2602" i="4"/>
  <c r="M2601" i="4"/>
  <c r="P2601" i="4"/>
  <c r="O2601" i="4"/>
  <c r="D2197" i="4"/>
  <c r="M2196" i="4"/>
  <c r="O2196" i="4"/>
  <c r="P2196" i="4"/>
  <c r="D3520" i="4"/>
  <c r="D3655" i="4"/>
  <c r="D1954" i="4"/>
  <c r="M1953" i="4"/>
  <c r="P1953" i="4"/>
  <c r="O1953" i="4"/>
  <c r="D2062" i="4"/>
  <c r="M2061" i="4"/>
  <c r="P2061" i="4"/>
  <c r="O2061" i="4"/>
  <c r="D3736" i="4"/>
  <c r="M3735" i="4"/>
  <c r="P3735" i="4"/>
  <c r="O3735" i="4"/>
  <c r="D2548" i="4"/>
  <c r="M2547" i="4"/>
  <c r="P2547" i="4"/>
  <c r="O2547" i="4"/>
  <c r="D3142" i="4"/>
  <c r="M3141" i="4"/>
  <c r="P3141" i="4"/>
  <c r="O3141" i="4"/>
  <c r="D3358" i="4"/>
  <c r="D4330" i="4"/>
  <c r="M4329" i="4"/>
  <c r="P4329" i="4"/>
  <c r="O4329" i="4"/>
  <c r="D2656" i="4"/>
  <c r="M2655" i="4"/>
  <c r="P2655" i="4"/>
  <c r="O2655" i="4"/>
  <c r="D3250" i="4"/>
  <c r="M3249" i="4"/>
  <c r="O3249" i="4"/>
  <c r="P3249" i="4"/>
  <c r="D3034" i="4"/>
  <c r="M3033" i="4"/>
  <c r="P3033" i="4"/>
  <c r="O3033" i="4"/>
  <c r="D1873" i="4"/>
  <c r="M1872" i="4"/>
  <c r="P1872" i="4"/>
  <c r="O1872" i="4"/>
  <c r="D2899" i="4"/>
  <c r="M2898" i="4"/>
  <c r="O2898" i="4"/>
  <c r="P2898" i="4"/>
  <c r="D1549" i="4"/>
  <c r="M1548" i="4"/>
  <c r="P1548" i="4"/>
  <c r="O1548" i="4"/>
  <c r="D4357" i="4"/>
  <c r="M4356" i="4"/>
  <c r="P4356" i="4"/>
  <c r="O4356" i="4"/>
  <c r="D523" i="4"/>
  <c r="D1117" i="4"/>
  <c r="M1116" i="4"/>
  <c r="P1116" i="4"/>
  <c r="O1116" i="4"/>
  <c r="D2791" i="4"/>
  <c r="M2790" i="4"/>
  <c r="P2790" i="4"/>
  <c r="O2790" i="4"/>
  <c r="D2440" i="4"/>
  <c r="M2439" i="4"/>
  <c r="P2439" i="4"/>
  <c r="O2439" i="4"/>
  <c r="D3223" i="4"/>
  <c r="M3222" i="4"/>
  <c r="P3222" i="4"/>
  <c r="O3222" i="4"/>
  <c r="D1495" i="4"/>
  <c r="M1494" i="4"/>
  <c r="P1494" i="4"/>
  <c r="O1494" i="4"/>
  <c r="D3304" i="4"/>
  <c r="M3303" i="4"/>
  <c r="P3303" i="4"/>
  <c r="O3303" i="4"/>
  <c r="D4438" i="4"/>
  <c r="M4437" i="4"/>
  <c r="P4437" i="4"/>
  <c r="O4437" i="4"/>
  <c r="D955" i="4"/>
  <c r="D550" i="4"/>
  <c r="M549" i="4"/>
  <c r="O549" i="4"/>
  <c r="P549" i="4"/>
  <c r="D1846" i="4"/>
  <c r="M1845" i="4"/>
  <c r="P1845" i="4"/>
  <c r="O1845" i="4"/>
  <c r="D3898" i="4"/>
  <c r="M3897" i="4"/>
  <c r="P3897" i="4"/>
  <c r="O3897" i="4"/>
  <c r="D793" i="4"/>
  <c r="M792" i="4"/>
  <c r="O792" i="4"/>
  <c r="P792" i="4"/>
  <c r="D1441" i="4"/>
  <c r="P1440" i="4"/>
  <c r="M1440" i="4"/>
  <c r="O1440" i="4"/>
  <c r="D3601" i="4"/>
  <c r="M3600" i="4"/>
  <c r="O3600" i="4"/>
  <c r="P3600" i="4"/>
  <c r="D1009" i="4"/>
  <c r="M1008" i="4"/>
  <c r="P1008" i="4"/>
  <c r="O1008" i="4"/>
  <c r="D3493" i="4"/>
  <c r="M3492" i="4"/>
  <c r="P3492" i="4"/>
  <c r="O3492" i="4"/>
  <c r="D2737" i="4"/>
  <c r="M2736" i="4"/>
  <c r="P2736" i="4"/>
  <c r="O2736" i="4"/>
  <c r="D1900" i="4"/>
  <c r="M1899" i="4"/>
  <c r="P1899" i="4"/>
  <c r="O1899" i="4"/>
  <c r="D847" i="4"/>
  <c r="M846" i="4"/>
  <c r="O846" i="4"/>
  <c r="P846" i="4"/>
  <c r="D3331" i="4"/>
  <c r="M3330" i="4"/>
  <c r="P3330" i="4"/>
  <c r="O3330" i="4"/>
  <c r="D4060" i="4"/>
  <c r="M4059" i="4"/>
  <c r="P4059" i="4"/>
  <c r="O4059" i="4"/>
  <c r="D1306" i="4"/>
  <c r="M1305" i="4"/>
  <c r="P1305" i="4"/>
  <c r="O1305" i="4"/>
  <c r="D2629" i="4"/>
  <c r="M2628" i="4"/>
  <c r="O2628" i="4"/>
  <c r="P2628" i="4"/>
  <c r="D1684" i="4"/>
  <c r="M1683" i="4"/>
  <c r="P1683" i="4"/>
  <c r="O1683" i="4"/>
  <c r="D3682" i="4"/>
  <c r="M3681" i="4"/>
  <c r="P3681" i="4"/>
  <c r="O3681" i="4"/>
  <c r="D4168" i="4"/>
  <c r="D2035" i="4"/>
  <c r="M2034" i="4"/>
  <c r="P2034" i="4"/>
  <c r="O2034" i="4"/>
  <c r="D4492" i="4"/>
  <c r="M4491" i="4"/>
  <c r="P4491" i="4"/>
  <c r="O4491" i="4"/>
  <c r="D2710" i="4"/>
  <c r="M2709" i="4"/>
  <c r="P2709" i="4"/>
  <c r="O2709" i="4"/>
  <c r="D280" i="4"/>
  <c r="M279" i="4"/>
  <c r="P279" i="4"/>
  <c r="O279" i="4"/>
  <c r="D2251" i="4"/>
  <c r="M2250" i="4"/>
  <c r="P2250" i="4"/>
  <c r="O2250" i="4"/>
  <c r="D4141" i="4"/>
  <c r="M4140" i="4"/>
  <c r="O4140" i="4"/>
  <c r="P4140" i="4"/>
  <c r="D3871" i="4"/>
  <c r="M3870" i="4"/>
  <c r="O3870" i="4"/>
  <c r="P3870" i="4"/>
  <c r="D2926" i="4"/>
  <c r="M2925" i="4"/>
  <c r="P2925" i="4"/>
  <c r="O2925" i="4"/>
  <c r="D1198" i="4"/>
  <c r="M1197" i="4"/>
  <c r="P1197" i="4"/>
  <c r="O1197" i="4"/>
  <c r="D3439" i="4"/>
  <c r="M3438" i="4"/>
  <c r="O3438" i="4"/>
  <c r="P3438" i="4"/>
  <c r="D91" i="4"/>
  <c r="M90" i="4"/>
  <c r="P90" i="4"/>
  <c r="O90" i="4"/>
  <c r="D2980" i="4"/>
  <c r="M2979" i="4"/>
  <c r="P2979" i="4"/>
  <c r="O2979" i="4"/>
  <c r="D2170" i="4"/>
  <c r="M2169" i="4"/>
  <c r="P2169" i="4"/>
  <c r="O2169" i="4"/>
  <c r="D1063" i="4"/>
  <c r="M1062" i="4"/>
  <c r="P1062" i="4"/>
  <c r="O1062" i="4"/>
  <c r="D1522" i="4"/>
  <c r="M1521" i="4"/>
  <c r="P1521" i="4"/>
  <c r="O1521" i="4"/>
  <c r="D118" i="4"/>
  <c r="M117" i="4"/>
  <c r="P117" i="4"/>
  <c r="O117" i="4"/>
  <c r="D3574" i="4"/>
  <c r="M3573" i="4"/>
  <c r="P3573" i="4"/>
  <c r="O3573" i="4"/>
  <c r="D3952" i="4"/>
  <c r="M3951" i="4"/>
  <c r="P3951" i="4"/>
  <c r="O3951" i="4"/>
  <c r="D3196" i="4"/>
  <c r="M3195" i="4"/>
  <c r="O3195" i="4"/>
  <c r="P3195" i="4"/>
  <c r="D658" i="4"/>
  <c r="M657" i="4"/>
  <c r="P657" i="4"/>
  <c r="O657" i="4"/>
  <c r="D3817" i="4"/>
  <c r="M3816" i="4"/>
  <c r="P3816" i="4"/>
  <c r="O3816" i="4"/>
  <c r="D2818" i="4"/>
  <c r="M2817" i="4"/>
  <c r="P2817" i="4"/>
  <c r="O2817" i="4"/>
  <c r="D2305" i="4"/>
  <c r="M2304" i="4"/>
  <c r="P2304" i="4"/>
  <c r="O2304" i="4"/>
  <c r="D2332" i="4"/>
  <c r="M2331" i="4"/>
  <c r="P2331" i="4"/>
  <c r="O2331" i="4"/>
  <c r="D1792" i="4"/>
  <c r="M1791" i="4"/>
  <c r="O1791" i="4"/>
  <c r="P1791" i="4"/>
  <c r="D3088" i="4"/>
  <c r="M3087" i="4"/>
  <c r="P3087" i="4"/>
  <c r="O3087" i="4"/>
  <c r="D3925" i="4"/>
  <c r="D172" i="4"/>
  <c r="M171" i="4"/>
  <c r="O171" i="4"/>
  <c r="P171" i="4"/>
  <c r="D1387" i="4"/>
  <c r="D145" i="4"/>
  <c r="M144" i="4"/>
  <c r="P144" i="4"/>
  <c r="O144" i="4"/>
  <c r="D1171" i="4"/>
  <c r="D3466" i="4"/>
  <c r="M3465" i="4"/>
  <c r="P3465" i="4"/>
  <c r="O3465" i="4"/>
  <c r="D1225" i="4"/>
  <c r="M1224" i="4"/>
  <c r="P1224" i="4"/>
  <c r="O1224" i="4"/>
  <c r="D3007" i="4"/>
  <c r="M3006" i="4"/>
  <c r="O3006" i="4"/>
  <c r="P3006" i="4"/>
  <c r="D4222" i="4"/>
  <c r="M4221" i="4"/>
  <c r="O4221" i="4"/>
  <c r="P4221" i="4"/>
  <c r="D1252" i="4"/>
  <c r="M1251" i="4"/>
  <c r="P1251" i="4"/>
  <c r="O1251" i="4"/>
  <c r="D3277" i="4"/>
  <c r="M3276" i="4"/>
  <c r="O3276" i="4"/>
  <c r="P3276" i="4"/>
  <c r="D361" i="4"/>
  <c r="D1603" i="4"/>
  <c r="M1602" i="4"/>
  <c r="P1602" i="4"/>
  <c r="O1602" i="4"/>
  <c r="D3709" i="4"/>
  <c r="D631" i="4"/>
  <c r="M630" i="4"/>
  <c r="P630" i="4"/>
  <c r="O630" i="4"/>
  <c r="D712" i="4"/>
  <c r="M711" i="4"/>
  <c r="P711" i="4"/>
  <c r="O711" i="4"/>
  <c r="D2521" i="4"/>
  <c r="M2520" i="4"/>
  <c r="P2520" i="4"/>
  <c r="O2520" i="4"/>
  <c r="D1036" i="4"/>
  <c r="M1035" i="4"/>
  <c r="P1035" i="4"/>
  <c r="O1035" i="4"/>
  <c r="D2764" i="4"/>
  <c r="M2763" i="4"/>
  <c r="P2763" i="4"/>
  <c r="O2763" i="4"/>
  <c r="D4465" i="4"/>
  <c r="M4464" i="4"/>
  <c r="P4464" i="4"/>
  <c r="O4464" i="4"/>
  <c r="D2224" i="4"/>
  <c r="M2223" i="4"/>
  <c r="P2223" i="4"/>
  <c r="O2223" i="4"/>
  <c r="D1414" i="4"/>
  <c r="D1333" i="4"/>
  <c r="M1332" i="4"/>
  <c r="P1332" i="4"/>
  <c r="O1332" i="4"/>
  <c r="D874" i="4"/>
  <c r="M873" i="4"/>
  <c r="P873" i="4"/>
  <c r="O873" i="4"/>
  <c r="D3844" i="4"/>
  <c r="M3843" i="4"/>
  <c r="P3843" i="4"/>
  <c r="O3843" i="4"/>
  <c r="D64" i="4"/>
  <c r="D901" i="4"/>
  <c r="M900" i="4"/>
  <c r="O900" i="4"/>
  <c r="P900" i="4"/>
  <c r="D1576" i="4"/>
  <c r="M1575" i="4"/>
  <c r="P1575" i="4"/>
  <c r="O1575" i="4"/>
  <c r="D1765" i="4"/>
  <c r="M1764" i="4"/>
  <c r="O1764" i="4"/>
  <c r="P1764" i="4"/>
  <c r="D4195" i="4"/>
  <c r="M4194" i="4"/>
  <c r="P4194" i="4"/>
  <c r="O4194" i="4"/>
  <c r="D2386" i="4"/>
  <c r="M2385" i="4"/>
  <c r="P2385" i="4"/>
  <c r="O2385" i="4"/>
  <c r="D1927" i="4"/>
  <c r="M1926" i="4"/>
  <c r="P1926" i="4"/>
  <c r="O1926" i="4"/>
  <c r="D1657" i="4"/>
  <c r="M1656" i="4"/>
  <c r="O1656" i="4"/>
  <c r="P1656" i="4"/>
  <c r="D2683" i="4"/>
  <c r="M2682" i="4"/>
  <c r="P2682" i="4"/>
  <c r="O2682" i="4"/>
  <c r="D388" i="4"/>
  <c r="M387" i="4"/>
  <c r="P387" i="4"/>
  <c r="O387" i="4"/>
  <c r="D199" i="4"/>
  <c r="M198" i="4"/>
  <c r="P198" i="4"/>
  <c r="O198" i="4"/>
  <c r="D739" i="4"/>
  <c r="M738" i="4"/>
  <c r="P738" i="4"/>
  <c r="O738" i="4"/>
  <c r="D820" i="4"/>
  <c r="M819" i="4"/>
  <c r="P819" i="4"/>
  <c r="O819" i="4"/>
  <c r="D3979" i="4"/>
  <c r="M3978" i="4"/>
  <c r="O3978" i="4"/>
  <c r="P3978" i="4"/>
  <c r="D3547" i="4"/>
  <c r="M3546" i="4"/>
  <c r="P3546" i="4"/>
  <c r="O3546" i="4"/>
  <c r="D4033" i="4"/>
  <c r="D1468" i="4"/>
  <c r="D1711" i="4"/>
  <c r="M1710" i="4"/>
  <c r="O1710" i="4"/>
  <c r="P1710" i="4"/>
  <c r="D4006" i="4"/>
  <c r="M4005" i="4"/>
  <c r="O4005" i="4"/>
  <c r="P4005" i="4"/>
  <c r="D982" i="4"/>
  <c r="M981" i="4"/>
  <c r="P981" i="4"/>
  <c r="O981" i="4"/>
  <c r="D3763" i="4"/>
  <c r="M3762" i="4"/>
  <c r="O3762" i="4"/>
  <c r="P3762" i="4"/>
  <c r="D307" i="4"/>
  <c r="M306" i="4"/>
  <c r="P306" i="4"/>
  <c r="O306" i="4"/>
  <c r="D37" i="4"/>
  <c r="M36" i="4"/>
  <c r="P36" i="4"/>
  <c r="O36" i="4"/>
  <c r="D2872" i="4"/>
  <c r="M2871" i="4"/>
  <c r="P2871" i="4"/>
  <c r="O2871" i="4"/>
  <c r="D2494" i="4"/>
  <c r="M2493" i="4"/>
  <c r="P2493" i="4"/>
  <c r="O2493" i="4"/>
  <c r="D2845" i="4"/>
  <c r="M2844" i="4"/>
  <c r="O2844" i="4"/>
  <c r="P2844" i="4"/>
  <c r="D4087" i="4"/>
  <c r="M4086" i="4"/>
  <c r="O4086" i="4"/>
  <c r="P4086" i="4"/>
  <c r="D3385" i="4"/>
  <c r="M3384" i="4"/>
  <c r="P3384" i="4"/>
  <c r="O3384" i="4"/>
  <c r="D2008" i="4"/>
  <c r="D1360" i="4"/>
  <c r="M1359" i="4"/>
  <c r="P1359" i="4"/>
  <c r="O1359" i="4"/>
  <c r="D1279" i="4"/>
  <c r="M1278" i="4"/>
  <c r="P1278" i="4"/>
  <c r="O1278" i="4"/>
  <c r="D1981" i="4"/>
  <c r="M1980" i="4"/>
  <c r="O1980" i="4"/>
  <c r="P1980" i="4"/>
  <c r="D10" i="4"/>
  <c r="M9" i="4"/>
  <c r="P9" i="4"/>
  <c r="O9" i="4"/>
  <c r="D4384" i="4"/>
  <c r="D2359" i="4"/>
  <c r="D4114" i="4"/>
  <c r="M4113" i="4"/>
  <c r="O4113" i="4"/>
  <c r="P4113" i="4"/>
  <c r="D604" i="4"/>
  <c r="M603" i="4"/>
  <c r="P603" i="4"/>
  <c r="O603" i="4"/>
  <c r="D577" i="4"/>
  <c r="M576" i="4"/>
  <c r="P576" i="4"/>
  <c r="O576" i="4"/>
  <c r="D442" i="4"/>
  <c r="M441" i="4"/>
  <c r="P441" i="4"/>
  <c r="O441" i="4"/>
  <c r="D3790" i="4"/>
  <c r="D1738" i="4"/>
  <c r="M1737" i="4"/>
  <c r="P1737" i="4"/>
  <c r="O1737" i="4"/>
  <c r="D3169" i="4"/>
  <c r="M3168" i="4"/>
  <c r="P3168" i="4"/>
  <c r="O3168" i="4"/>
  <c r="D2413" i="4"/>
  <c r="M2412" i="4"/>
  <c r="P2412" i="4"/>
  <c r="O2412" i="4"/>
  <c r="D2467" i="4"/>
  <c r="M2466" i="4"/>
  <c r="P2466" i="4"/>
  <c r="O2466" i="4"/>
  <c r="D4303" i="4"/>
  <c r="D2278" i="4"/>
  <c r="M2277" i="4"/>
  <c r="P2277" i="4"/>
  <c r="O2277" i="4"/>
  <c r="D4249" i="4"/>
  <c r="M4248" i="4"/>
  <c r="P4248" i="4"/>
  <c r="O4248" i="4"/>
  <c r="D2953" i="4"/>
  <c r="M2952" i="4"/>
  <c r="P2952" i="4"/>
  <c r="O2952" i="4"/>
  <c r="D928" i="4"/>
  <c r="M927" i="4"/>
  <c r="O927" i="4"/>
  <c r="P927" i="4"/>
  <c r="D3412" i="4"/>
  <c r="M3411" i="4"/>
  <c r="P3411" i="4"/>
  <c r="O3411" i="4"/>
  <c r="D496" i="4"/>
  <c r="M495" i="4"/>
  <c r="P495" i="4"/>
  <c r="O495" i="4"/>
  <c r="D3628" i="4"/>
  <c r="M3627" i="4"/>
  <c r="P3627" i="4"/>
  <c r="O3627" i="4"/>
  <c r="D226" i="4"/>
  <c r="D4276" i="4"/>
  <c r="M4275" i="4"/>
  <c r="O4275" i="4"/>
  <c r="P4275" i="4"/>
  <c r="D4519" i="4"/>
  <c r="M4518" i="4"/>
  <c r="P4518" i="4"/>
  <c r="O4518" i="4"/>
  <c r="D2089" i="4"/>
  <c r="M2088" i="4"/>
  <c r="O2088" i="4"/>
  <c r="P2088" i="4"/>
  <c r="D4411" i="4"/>
  <c r="M4410" i="4"/>
  <c r="P4410" i="4"/>
  <c r="O4410" i="4"/>
  <c r="D3115" i="4"/>
  <c r="M3114" i="4"/>
  <c r="P3114" i="4"/>
  <c r="O3114" i="4"/>
  <c r="D2116" i="4"/>
  <c r="M2115" i="4"/>
  <c r="P2115" i="4"/>
  <c r="O2115" i="4"/>
  <c r="D1144" i="4"/>
  <c r="M1143" i="4"/>
  <c r="P1143" i="4"/>
  <c r="O1143" i="4"/>
  <c r="D253" i="4"/>
  <c r="D3061" i="4"/>
  <c r="M3060" i="4"/>
  <c r="O3060" i="4"/>
  <c r="P3060" i="4"/>
  <c r="D415" i="4"/>
  <c r="M414" i="4"/>
  <c r="P414" i="4"/>
  <c r="O414" i="4"/>
  <c r="D766" i="4"/>
  <c r="M765" i="4"/>
  <c r="P765" i="4"/>
  <c r="O765" i="4"/>
  <c r="D2143" i="4"/>
  <c r="M2142" i="4"/>
  <c r="P2142" i="4"/>
  <c r="O2142" i="4"/>
  <c r="A9" i="4"/>
  <c r="C8" i="4"/>
  <c r="W87" i="7" l="1"/>
  <c r="AB86" i="7"/>
  <c r="Y86" i="7"/>
  <c r="Z86" i="7"/>
  <c r="AA86" i="7"/>
  <c r="X48" i="7"/>
  <c r="AA48" i="7"/>
  <c r="Z48" i="7"/>
  <c r="W49" i="7"/>
  <c r="W14" i="7"/>
  <c r="Y13" i="7"/>
  <c r="Z13" i="7"/>
  <c r="X13" i="7"/>
  <c r="AA13" i="7"/>
  <c r="Y47" i="7"/>
  <c r="D2144" i="4"/>
  <c r="M2143" i="4"/>
  <c r="O2143" i="4"/>
  <c r="P2143" i="4"/>
  <c r="D254" i="4"/>
  <c r="D4412" i="4"/>
  <c r="M4411" i="4"/>
  <c r="P4411" i="4"/>
  <c r="O4411" i="4"/>
  <c r="D227" i="4"/>
  <c r="D2495" i="4"/>
  <c r="M2494" i="4"/>
  <c r="P2494" i="4"/>
  <c r="O2494" i="4"/>
  <c r="D2684" i="4"/>
  <c r="M2683" i="4"/>
  <c r="O2683" i="4"/>
  <c r="P2683" i="4"/>
  <c r="D119" i="4"/>
  <c r="M118" i="4"/>
  <c r="P118" i="4"/>
  <c r="O118" i="4"/>
  <c r="D2981" i="4"/>
  <c r="M2980" i="4"/>
  <c r="O2980" i="4"/>
  <c r="P2980" i="4"/>
  <c r="D4169" i="4"/>
  <c r="D1307" i="4"/>
  <c r="M1306" i="4"/>
  <c r="P1306" i="4"/>
  <c r="O1306" i="4"/>
  <c r="D1847" i="4"/>
  <c r="M1846" i="4"/>
  <c r="P1846" i="4"/>
  <c r="O1846" i="4"/>
  <c r="D1550" i="4"/>
  <c r="M1549" i="4"/>
  <c r="P1549" i="4"/>
  <c r="O1549" i="4"/>
  <c r="D1955" i="4"/>
  <c r="M1954" i="4"/>
  <c r="P1954" i="4"/>
  <c r="O1954" i="4"/>
  <c r="D2603" i="4"/>
  <c r="M2602" i="4"/>
  <c r="O2602" i="4"/>
  <c r="P2602" i="4"/>
  <c r="D767" i="4"/>
  <c r="M766" i="4"/>
  <c r="P766" i="4"/>
  <c r="O766" i="4"/>
  <c r="D1145" i="4"/>
  <c r="M1144" i="4"/>
  <c r="O1144" i="4"/>
  <c r="P1144" i="4"/>
  <c r="D2090" i="4"/>
  <c r="M2089" i="4"/>
  <c r="P2089" i="4"/>
  <c r="O2089" i="4"/>
  <c r="D3629" i="4"/>
  <c r="M3628" i="4"/>
  <c r="P3628" i="4"/>
  <c r="O3628" i="4"/>
  <c r="D2954" i="4"/>
  <c r="M2953" i="4"/>
  <c r="P2953" i="4"/>
  <c r="O2953" i="4"/>
  <c r="D2468" i="4"/>
  <c r="M2467" i="4"/>
  <c r="P2467" i="4"/>
  <c r="O2467" i="4"/>
  <c r="D3791" i="4"/>
  <c r="D4115" i="4"/>
  <c r="M4114" i="4"/>
  <c r="P4114" i="4"/>
  <c r="O4114" i="4"/>
  <c r="D1982" i="4"/>
  <c r="M1981" i="4"/>
  <c r="P1981" i="4"/>
  <c r="O1981" i="4"/>
  <c r="D3386" i="4"/>
  <c r="M3385" i="4"/>
  <c r="P3385" i="4"/>
  <c r="O3385" i="4"/>
  <c r="D2873" i="4"/>
  <c r="M2872" i="4"/>
  <c r="O2872" i="4"/>
  <c r="P2872" i="4"/>
  <c r="D983" i="4"/>
  <c r="M982" i="4"/>
  <c r="P982" i="4"/>
  <c r="O982" i="4"/>
  <c r="D4034" i="4"/>
  <c r="D740" i="4"/>
  <c r="M739" i="4"/>
  <c r="P739" i="4"/>
  <c r="O739" i="4"/>
  <c r="D1658" i="4"/>
  <c r="M1657" i="4"/>
  <c r="P1657" i="4"/>
  <c r="O1657" i="4"/>
  <c r="D1766" i="4"/>
  <c r="M1765" i="4"/>
  <c r="O1765" i="4"/>
  <c r="P1765" i="4"/>
  <c r="D3845" i="4"/>
  <c r="M3844" i="4"/>
  <c r="O3844" i="4"/>
  <c r="P3844" i="4"/>
  <c r="D2225" i="4"/>
  <c r="M2224" i="4"/>
  <c r="O2224" i="4"/>
  <c r="P2224" i="4"/>
  <c r="D2522" i="4"/>
  <c r="M2521" i="4"/>
  <c r="P2521" i="4"/>
  <c r="O2521" i="4"/>
  <c r="D1604" i="4"/>
  <c r="M1603" i="4"/>
  <c r="P1603" i="4"/>
  <c r="O1603" i="4"/>
  <c r="D4223" i="4"/>
  <c r="M4222" i="4"/>
  <c r="O4222" i="4"/>
  <c r="P4222" i="4"/>
  <c r="D1172" i="4"/>
  <c r="D3926" i="4"/>
  <c r="D2306" i="4"/>
  <c r="M2305" i="4"/>
  <c r="P2305" i="4"/>
  <c r="O2305" i="4"/>
  <c r="D3197" i="4"/>
  <c r="M3196" i="4"/>
  <c r="O3196" i="4"/>
  <c r="P3196" i="4"/>
  <c r="D1523" i="4"/>
  <c r="M1522" i="4"/>
  <c r="P1522" i="4"/>
  <c r="O1522" i="4"/>
  <c r="D92" i="4"/>
  <c r="M91" i="4"/>
  <c r="P91" i="4"/>
  <c r="O91" i="4"/>
  <c r="D3872" i="4"/>
  <c r="M3871" i="4"/>
  <c r="P3871" i="4"/>
  <c r="O3871" i="4"/>
  <c r="D2711" i="4"/>
  <c r="M2710" i="4"/>
  <c r="P2710" i="4"/>
  <c r="O2710" i="4"/>
  <c r="D3683" i="4"/>
  <c r="M3682" i="4"/>
  <c r="O3682" i="4"/>
  <c r="P3682" i="4"/>
  <c r="D4061" i="4"/>
  <c r="M4060" i="4"/>
  <c r="O4060" i="4"/>
  <c r="P4060" i="4"/>
  <c r="D2738" i="4"/>
  <c r="M2737" i="4"/>
  <c r="O2737" i="4"/>
  <c r="P2737" i="4"/>
  <c r="D1442" i="4"/>
  <c r="M1441" i="4"/>
  <c r="P1441" i="4"/>
  <c r="O1441" i="4"/>
  <c r="D551" i="4"/>
  <c r="M550" i="4"/>
  <c r="P550" i="4"/>
  <c r="O550" i="4"/>
  <c r="D1496" i="4"/>
  <c r="M1495" i="4"/>
  <c r="P1495" i="4"/>
  <c r="O1495" i="4"/>
  <c r="D1118" i="4"/>
  <c r="M1117" i="4"/>
  <c r="P1117" i="4"/>
  <c r="O1117" i="4"/>
  <c r="D2900" i="4"/>
  <c r="M2899" i="4"/>
  <c r="P2899" i="4"/>
  <c r="O2899" i="4"/>
  <c r="D2657" i="4"/>
  <c r="M2656" i="4"/>
  <c r="O2656" i="4"/>
  <c r="P2656" i="4"/>
  <c r="D2549" i="4"/>
  <c r="M2548" i="4"/>
  <c r="O2548" i="4"/>
  <c r="P2548" i="4"/>
  <c r="D3656" i="4"/>
  <c r="D2576" i="4"/>
  <c r="M2575" i="4"/>
  <c r="P2575" i="4"/>
  <c r="O2575" i="4"/>
  <c r="D1091" i="4"/>
  <c r="M1090" i="4"/>
  <c r="P1090" i="4"/>
  <c r="O1090" i="4"/>
  <c r="D4304" i="4"/>
  <c r="D1739" i="4"/>
  <c r="M1738" i="4"/>
  <c r="P1738" i="4"/>
  <c r="O1738" i="4"/>
  <c r="D605" i="4"/>
  <c r="M604" i="4"/>
  <c r="P604" i="4"/>
  <c r="O604" i="4"/>
  <c r="D11" i="4"/>
  <c r="M10" i="4"/>
  <c r="P10" i="4"/>
  <c r="O10" i="4"/>
  <c r="D2009" i="4"/>
  <c r="D4196" i="4"/>
  <c r="M4195" i="4"/>
  <c r="P4195" i="4"/>
  <c r="O4195" i="4"/>
  <c r="D65" i="4"/>
  <c r="D1415" i="4"/>
  <c r="D3710" i="4"/>
  <c r="D659" i="4"/>
  <c r="M658" i="4"/>
  <c r="P658" i="4"/>
  <c r="O658" i="4"/>
  <c r="D2927" i="4"/>
  <c r="M2926" i="4"/>
  <c r="O2926" i="4"/>
  <c r="P2926" i="4"/>
  <c r="D3305" i="4"/>
  <c r="M3304" i="4"/>
  <c r="P3304" i="4"/>
  <c r="O3304" i="4"/>
  <c r="D3251" i="4"/>
  <c r="M3250" i="4"/>
  <c r="O3250" i="4"/>
  <c r="P3250" i="4"/>
  <c r="D4520" i="4"/>
  <c r="M4519" i="4"/>
  <c r="O4519" i="4"/>
  <c r="P4519" i="4"/>
  <c r="D2414" i="4"/>
  <c r="M2413" i="4"/>
  <c r="P2413" i="4"/>
  <c r="O2413" i="4"/>
  <c r="D443" i="4"/>
  <c r="M442" i="4"/>
  <c r="P442" i="4"/>
  <c r="O442" i="4"/>
  <c r="D2360" i="4"/>
  <c r="D1280" i="4"/>
  <c r="M1279" i="4"/>
  <c r="O1279" i="4"/>
  <c r="P1279" i="4"/>
  <c r="D4088" i="4"/>
  <c r="M4087" i="4"/>
  <c r="P4087" i="4"/>
  <c r="O4087" i="4"/>
  <c r="D38" i="4"/>
  <c r="M37" i="4"/>
  <c r="O37" i="4"/>
  <c r="P37" i="4"/>
  <c r="D4007" i="4"/>
  <c r="M4006" i="4"/>
  <c r="O4006" i="4"/>
  <c r="P4006" i="4"/>
  <c r="D3548" i="4"/>
  <c r="M3547" i="4"/>
  <c r="O3547" i="4"/>
  <c r="P3547" i="4"/>
  <c r="D200" i="4"/>
  <c r="M199" i="4"/>
  <c r="P199" i="4"/>
  <c r="O199" i="4"/>
  <c r="D1928" i="4"/>
  <c r="M1927" i="4"/>
  <c r="P1927" i="4"/>
  <c r="O1927" i="4"/>
  <c r="D1577" i="4"/>
  <c r="M1576" i="4"/>
  <c r="O1576" i="4"/>
  <c r="P1576" i="4"/>
  <c r="D875" i="4"/>
  <c r="M874" i="4"/>
  <c r="P874" i="4"/>
  <c r="O874" i="4"/>
  <c r="D4466" i="4"/>
  <c r="M4465" i="4"/>
  <c r="O4465" i="4"/>
  <c r="P4465" i="4"/>
  <c r="D713" i="4"/>
  <c r="M712" i="4"/>
  <c r="P712" i="4"/>
  <c r="O712" i="4"/>
  <c r="D362" i="4"/>
  <c r="D3008" i="4"/>
  <c r="M3007" i="4"/>
  <c r="P3007" i="4"/>
  <c r="O3007" i="4"/>
  <c r="D146" i="4"/>
  <c r="M145" i="4"/>
  <c r="P145" i="4"/>
  <c r="O145" i="4"/>
  <c r="D3089" i="4"/>
  <c r="M3088" i="4"/>
  <c r="O3088" i="4"/>
  <c r="P3088" i="4"/>
  <c r="D2819" i="4"/>
  <c r="M2818" i="4"/>
  <c r="P2818" i="4"/>
  <c r="O2818" i="4"/>
  <c r="D3953" i="4"/>
  <c r="M3952" i="4"/>
  <c r="O3952" i="4"/>
  <c r="P3952" i="4"/>
  <c r="D1064" i="4"/>
  <c r="M1063" i="4"/>
  <c r="P1063" i="4"/>
  <c r="O1063" i="4"/>
  <c r="D3440" i="4"/>
  <c r="M3439" i="4"/>
  <c r="P3439" i="4"/>
  <c r="O3439" i="4"/>
  <c r="D4142" i="4"/>
  <c r="M4141" i="4"/>
  <c r="P4141" i="4"/>
  <c r="O4141" i="4"/>
  <c r="D4493" i="4"/>
  <c r="M4492" i="4"/>
  <c r="O4492" i="4"/>
  <c r="P4492" i="4"/>
  <c r="D1685" i="4"/>
  <c r="M1684" i="4"/>
  <c r="O1684" i="4"/>
  <c r="P1684" i="4"/>
  <c r="D3332" i="4"/>
  <c r="M3331" i="4"/>
  <c r="P3331" i="4"/>
  <c r="O3331" i="4"/>
  <c r="D3494" i="4"/>
  <c r="M3493" i="4"/>
  <c r="P3493" i="4"/>
  <c r="O3493" i="4"/>
  <c r="D794" i="4"/>
  <c r="M793" i="4"/>
  <c r="P793" i="4"/>
  <c r="O793" i="4"/>
  <c r="D956" i="4"/>
  <c r="D3224" i="4"/>
  <c r="M3223" i="4"/>
  <c r="P3223" i="4"/>
  <c r="O3223" i="4"/>
  <c r="D524" i="4"/>
  <c r="D1874" i="4"/>
  <c r="M1873" i="4"/>
  <c r="P1873" i="4"/>
  <c r="O1873" i="4"/>
  <c r="D4331" i="4"/>
  <c r="M4330" i="4"/>
  <c r="P4330" i="4"/>
  <c r="O4330" i="4"/>
  <c r="D3737" i="4"/>
  <c r="M3736" i="4"/>
  <c r="O3736" i="4"/>
  <c r="P3736" i="4"/>
  <c r="D3521" i="4"/>
  <c r="D470" i="4"/>
  <c r="D335" i="4"/>
  <c r="M334" i="4"/>
  <c r="O334" i="4"/>
  <c r="P334" i="4"/>
  <c r="D929" i="4"/>
  <c r="M928" i="4"/>
  <c r="P928" i="4"/>
  <c r="O928" i="4"/>
  <c r="D3764" i="4"/>
  <c r="M3763" i="4"/>
  <c r="P3763" i="4"/>
  <c r="O3763" i="4"/>
  <c r="D1469" i="4"/>
  <c r="D821" i="4"/>
  <c r="M820" i="4"/>
  <c r="O820" i="4"/>
  <c r="P820" i="4"/>
  <c r="D1037" i="4"/>
  <c r="M1036" i="4"/>
  <c r="P1036" i="4"/>
  <c r="O1036" i="4"/>
  <c r="D1253" i="4"/>
  <c r="M1252" i="4"/>
  <c r="P1252" i="4"/>
  <c r="O1252" i="4"/>
  <c r="D3467" i="4"/>
  <c r="M3466" i="4"/>
  <c r="P3466" i="4"/>
  <c r="O3466" i="4"/>
  <c r="D173" i="4"/>
  <c r="M172" i="4"/>
  <c r="O172" i="4"/>
  <c r="P172" i="4"/>
  <c r="D2333" i="4"/>
  <c r="M2332" i="4"/>
  <c r="O2332" i="4"/>
  <c r="P2332" i="4"/>
  <c r="D281" i="4"/>
  <c r="M280" i="4"/>
  <c r="O280" i="4"/>
  <c r="P280" i="4"/>
  <c r="D1901" i="4"/>
  <c r="M1900" i="4"/>
  <c r="P1900" i="4"/>
  <c r="O1900" i="4"/>
  <c r="D3602" i="4"/>
  <c r="M3601" i="4"/>
  <c r="O3601" i="4"/>
  <c r="P3601" i="4"/>
  <c r="D2792" i="4"/>
  <c r="M2791" i="4"/>
  <c r="P2791" i="4"/>
  <c r="O2791" i="4"/>
  <c r="D3143" i="4"/>
  <c r="M3142" i="4"/>
  <c r="P3142" i="4"/>
  <c r="O3142" i="4"/>
  <c r="D1820" i="4"/>
  <c r="M1819" i="4"/>
  <c r="P1819" i="4"/>
  <c r="O1819" i="4"/>
  <c r="D416" i="4"/>
  <c r="M415" i="4"/>
  <c r="O415" i="4"/>
  <c r="P415" i="4"/>
  <c r="D2117" i="4"/>
  <c r="M2116" i="4"/>
  <c r="O2116" i="4"/>
  <c r="P2116" i="4"/>
  <c r="D497" i="4"/>
  <c r="M496" i="4"/>
  <c r="O496" i="4"/>
  <c r="P496" i="4"/>
  <c r="D4250" i="4"/>
  <c r="M4249" i="4"/>
  <c r="P4249" i="4"/>
  <c r="O4249" i="4"/>
  <c r="D3062" i="4"/>
  <c r="M3061" i="4"/>
  <c r="P3061" i="4"/>
  <c r="O3061" i="4"/>
  <c r="D3116" i="4"/>
  <c r="M3115" i="4"/>
  <c r="P3115" i="4"/>
  <c r="O3115" i="4"/>
  <c r="D4277" i="4"/>
  <c r="M4276" i="4"/>
  <c r="P4276" i="4"/>
  <c r="O4276" i="4"/>
  <c r="D3413" i="4"/>
  <c r="M3412" i="4"/>
  <c r="O3412" i="4"/>
  <c r="P3412" i="4"/>
  <c r="D2279" i="4"/>
  <c r="M2278" i="4"/>
  <c r="P2278" i="4"/>
  <c r="O2278" i="4"/>
  <c r="D3170" i="4"/>
  <c r="M3169" i="4"/>
  <c r="P3169" i="4"/>
  <c r="O3169" i="4"/>
  <c r="D578" i="4"/>
  <c r="M577" i="4"/>
  <c r="P577" i="4"/>
  <c r="O577" i="4"/>
  <c r="D4385" i="4"/>
  <c r="D1361" i="4"/>
  <c r="M1360" i="4"/>
  <c r="P1360" i="4"/>
  <c r="O1360" i="4"/>
  <c r="D2846" i="4"/>
  <c r="M2845" i="4"/>
  <c r="P2845" i="4"/>
  <c r="O2845" i="4"/>
  <c r="D308" i="4"/>
  <c r="M307" i="4"/>
  <c r="P307" i="4"/>
  <c r="O307" i="4"/>
  <c r="D1712" i="4"/>
  <c r="M1711" i="4"/>
  <c r="P1711" i="4"/>
  <c r="O1711" i="4"/>
  <c r="D3980" i="4"/>
  <c r="M3979" i="4"/>
  <c r="P3979" i="4"/>
  <c r="O3979" i="4"/>
  <c r="D389" i="4"/>
  <c r="M388" i="4"/>
  <c r="P388" i="4"/>
  <c r="O388" i="4"/>
  <c r="D2387" i="4"/>
  <c r="M2386" i="4"/>
  <c r="O2386" i="4"/>
  <c r="P2386" i="4"/>
  <c r="D902" i="4"/>
  <c r="M901" i="4"/>
  <c r="O901" i="4"/>
  <c r="P901" i="4"/>
  <c r="D1334" i="4"/>
  <c r="M1333" i="4"/>
  <c r="P1333" i="4"/>
  <c r="O1333" i="4"/>
  <c r="D2765" i="4"/>
  <c r="M2764" i="4"/>
  <c r="P2764" i="4"/>
  <c r="O2764" i="4"/>
  <c r="D632" i="4"/>
  <c r="M631" i="4"/>
  <c r="P631" i="4"/>
  <c r="O631" i="4"/>
  <c r="D3278" i="4"/>
  <c r="M3277" i="4"/>
  <c r="P3277" i="4"/>
  <c r="O3277" i="4"/>
  <c r="D1226" i="4"/>
  <c r="M1225" i="4"/>
  <c r="P1225" i="4"/>
  <c r="O1225" i="4"/>
  <c r="D1388" i="4"/>
  <c r="D1793" i="4"/>
  <c r="M1792" i="4"/>
  <c r="O1792" i="4"/>
  <c r="P1792" i="4"/>
  <c r="D3818" i="4"/>
  <c r="M3817" i="4"/>
  <c r="P3817" i="4"/>
  <c r="O3817" i="4"/>
  <c r="D3575" i="4"/>
  <c r="M3574" i="4"/>
  <c r="O3574" i="4"/>
  <c r="P3574" i="4"/>
  <c r="D2171" i="4"/>
  <c r="M2170" i="4"/>
  <c r="P2170" i="4"/>
  <c r="O2170" i="4"/>
  <c r="D1199" i="4"/>
  <c r="M1198" i="4"/>
  <c r="O1198" i="4"/>
  <c r="P1198" i="4"/>
  <c r="D2252" i="4"/>
  <c r="M2251" i="4"/>
  <c r="P2251" i="4"/>
  <c r="O2251" i="4"/>
  <c r="D2036" i="4"/>
  <c r="M2035" i="4"/>
  <c r="P2035" i="4"/>
  <c r="O2035" i="4"/>
  <c r="D2630" i="4"/>
  <c r="M2629" i="4"/>
  <c r="P2629" i="4"/>
  <c r="O2629" i="4"/>
  <c r="D848" i="4"/>
  <c r="M847" i="4"/>
  <c r="P847" i="4"/>
  <c r="O847" i="4"/>
  <c r="D1010" i="4"/>
  <c r="M1009" i="4"/>
  <c r="P1009" i="4"/>
  <c r="O1009" i="4"/>
  <c r="D3899" i="4"/>
  <c r="M3898" i="4"/>
  <c r="P3898" i="4"/>
  <c r="O3898" i="4"/>
  <c r="D4439" i="4"/>
  <c r="M4438" i="4"/>
  <c r="P4438" i="4"/>
  <c r="O4438" i="4"/>
  <c r="D2441" i="4"/>
  <c r="M2440" i="4"/>
  <c r="P2440" i="4"/>
  <c r="O2440" i="4"/>
  <c r="D4358" i="4"/>
  <c r="M4357" i="4"/>
  <c r="O4357" i="4"/>
  <c r="P4357" i="4"/>
  <c r="D3035" i="4"/>
  <c r="M3034" i="4"/>
  <c r="P3034" i="4"/>
  <c r="O3034" i="4"/>
  <c r="D3359" i="4"/>
  <c r="D2063" i="4"/>
  <c r="M2062" i="4"/>
  <c r="O2062" i="4"/>
  <c r="P2062" i="4"/>
  <c r="D2198" i="4"/>
  <c r="M2197" i="4"/>
  <c r="P2197" i="4"/>
  <c r="O2197" i="4"/>
  <c r="D1631" i="4"/>
  <c r="M1630" i="4"/>
  <c r="P1630" i="4"/>
  <c r="O1630" i="4"/>
  <c r="D686" i="4"/>
  <c r="M685" i="4"/>
  <c r="P685" i="4"/>
  <c r="O685" i="4"/>
  <c r="A10" i="4"/>
  <c r="C9" i="4"/>
  <c r="X86" i="7" l="1"/>
  <c r="W88" i="7"/>
  <c r="AB87" i="7"/>
  <c r="Y87" i="7"/>
  <c r="Z87" i="7"/>
  <c r="AA87" i="7"/>
  <c r="X49" i="7"/>
  <c r="Z49" i="7"/>
  <c r="AA49" i="7"/>
  <c r="W50" i="7"/>
  <c r="W15" i="7"/>
  <c r="AA14" i="7"/>
  <c r="Z14" i="7"/>
  <c r="Y14" i="7"/>
  <c r="X14" i="7"/>
  <c r="Y48" i="7"/>
  <c r="D2631" i="4"/>
  <c r="M2630" i="4"/>
  <c r="P2630" i="4"/>
  <c r="O2630" i="4"/>
  <c r="D2172" i="4"/>
  <c r="M2171" i="4"/>
  <c r="P2171" i="4"/>
  <c r="O2171" i="4"/>
  <c r="D1389" i="4"/>
  <c r="D390" i="4"/>
  <c r="M389" i="4"/>
  <c r="O389" i="4"/>
  <c r="P389" i="4"/>
  <c r="D3117" i="4"/>
  <c r="M3116" i="4"/>
  <c r="P3116" i="4"/>
  <c r="O3116" i="4"/>
  <c r="D2118" i="4"/>
  <c r="M2117" i="4"/>
  <c r="O2117" i="4"/>
  <c r="P2117" i="4"/>
  <c r="D1038" i="4"/>
  <c r="M1037" i="4"/>
  <c r="P1037" i="4"/>
  <c r="O1037" i="4"/>
  <c r="D3225" i="4"/>
  <c r="M3224" i="4"/>
  <c r="P3224" i="4"/>
  <c r="O3224" i="4"/>
  <c r="D3333" i="4"/>
  <c r="M3332" i="4"/>
  <c r="O3332" i="4"/>
  <c r="P3332" i="4"/>
  <c r="D12" i="4"/>
  <c r="M11" i="4"/>
  <c r="P11" i="4"/>
  <c r="O11" i="4"/>
  <c r="D2658" i="4"/>
  <c r="M2657" i="4"/>
  <c r="P2657" i="4"/>
  <c r="O2657" i="4"/>
  <c r="D1524" i="4"/>
  <c r="M1523" i="4"/>
  <c r="P1523" i="4"/>
  <c r="O1523" i="4"/>
  <c r="D1146" i="4"/>
  <c r="M1145" i="4"/>
  <c r="P1145" i="4"/>
  <c r="O1145" i="4"/>
  <c r="D1551" i="4"/>
  <c r="M1550" i="4"/>
  <c r="O1550" i="4"/>
  <c r="P1550" i="4"/>
  <c r="D2982" i="4"/>
  <c r="M2981" i="4"/>
  <c r="P2981" i="4"/>
  <c r="O2981" i="4"/>
  <c r="D1632" i="4"/>
  <c r="M1631" i="4"/>
  <c r="O1631" i="4"/>
  <c r="P1631" i="4"/>
  <c r="D3036" i="4"/>
  <c r="M3035" i="4"/>
  <c r="O3035" i="4"/>
  <c r="P3035" i="4"/>
  <c r="D3900" i="4"/>
  <c r="M3899" i="4"/>
  <c r="O3899" i="4"/>
  <c r="P3899" i="4"/>
  <c r="D2037" i="4"/>
  <c r="M2036" i="4"/>
  <c r="O2036" i="4"/>
  <c r="P2036" i="4"/>
  <c r="D3576" i="4"/>
  <c r="M3575" i="4"/>
  <c r="P3575" i="4"/>
  <c r="O3575" i="4"/>
  <c r="D1227" i="4"/>
  <c r="M1226" i="4"/>
  <c r="P1226" i="4"/>
  <c r="O1226" i="4"/>
  <c r="D1335" i="4"/>
  <c r="M1334" i="4"/>
  <c r="P1334" i="4"/>
  <c r="O1334" i="4"/>
  <c r="D3981" i="4"/>
  <c r="M3980" i="4"/>
  <c r="O3980" i="4"/>
  <c r="P3980" i="4"/>
  <c r="D1362" i="4"/>
  <c r="M1361" i="4"/>
  <c r="O1361" i="4"/>
  <c r="P1361" i="4"/>
  <c r="D2280" i="4"/>
  <c r="M2279" i="4"/>
  <c r="P2279" i="4"/>
  <c r="O2279" i="4"/>
  <c r="D3063" i="4"/>
  <c r="M3062" i="4"/>
  <c r="P3062" i="4"/>
  <c r="O3062" i="4"/>
  <c r="D417" i="4"/>
  <c r="M416" i="4"/>
  <c r="O416" i="4"/>
  <c r="P416" i="4"/>
  <c r="D3603" i="4"/>
  <c r="M3602" i="4"/>
  <c r="P3602" i="4"/>
  <c r="O3602" i="4"/>
  <c r="D174" i="4"/>
  <c r="M173" i="4"/>
  <c r="P173" i="4"/>
  <c r="O173" i="4"/>
  <c r="D822" i="4"/>
  <c r="M821" i="4"/>
  <c r="P821" i="4"/>
  <c r="O821" i="4"/>
  <c r="D336" i="4"/>
  <c r="M335" i="4"/>
  <c r="P335" i="4"/>
  <c r="O335" i="4"/>
  <c r="D4332" i="4"/>
  <c r="M4331" i="4"/>
  <c r="P4331" i="4"/>
  <c r="O4331" i="4"/>
  <c r="D957" i="4"/>
  <c r="D1686" i="4"/>
  <c r="M1685" i="4"/>
  <c r="P1685" i="4"/>
  <c r="O1685" i="4"/>
  <c r="D1065" i="4"/>
  <c r="M1064" i="4"/>
  <c r="P1064" i="4"/>
  <c r="O1064" i="4"/>
  <c r="D147" i="4"/>
  <c r="M146" i="4"/>
  <c r="P146" i="4"/>
  <c r="O146" i="4"/>
  <c r="D4467" i="4"/>
  <c r="M4466" i="4"/>
  <c r="O4466" i="4"/>
  <c r="P4466" i="4"/>
  <c r="D201" i="4"/>
  <c r="M200" i="4"/>
  <c r="O200" i="4"/>
  <c r="P200" i="4"/>
  <c r="D4089" i="4"/>
  <c r="M4088" i="4"/>
  <c r="O4088" i="4"/>
  <c r="P4088" i="4"/>
  <c r="D2415" i="4"/>
  <c r="M2414" i="4"/>
  <c r="P2414" i="4"/>
  <c r="O2414" i="4"/>
  <c r="D2928" i="4"/>
  <c r="M2927" i="4"/>
  <c r="P2927" i="4"/>
  <c r="O2927" i="4"/>
  <c r="D66" i="4"/>
  <c r="D606" i="4"/>
  <c r="M605" i="4"/>
  <c r="P605" i="4"/>
  <c r="O605" i="4"/>
  <c r="D2577" i="4"/>
  <c r="M2576" i="4"/>
  <c r="P2576" i="4"/>
  <c r="O2576" i="4"/>
  <c r="D2901" i="4"/>
  <c r="M2900" i="4"/>
  <c r="O2900" i="4"/>
  <c r="P2900" i="4"/>
  <c r="D1443" i="4"/>
  <c r="M1442" i="4"/>
  <c r="P1442" i="4"/>
  <c r="O1442" i="4"/>
  <c r="D2712" i="4"/>
  <c r="M2711" i="4"/>
  <c r="P2711" i="4"/>
  <c r="O2711" i="4"/>
  <c r="D3198" i="4"/>
  <c r="M3197" i="4"/>
  <c r="P3197" i="4"/>
  <c r="O3197" i="4"/>
  <c r="D4224" i="4"/>
  <c r="M4223" i="4"/>
  <c r="P4223" i="4"/>
  <c r="O4223" i="4"/>
  <c r="D3846" i="4"/>
  <c r="M3845" i="4"/>
  <c r="P3845" i="4"/>
  <c r="O3845" i="4"/>
  <c r="D4035" i="4"/>
  <c r="D1983" i="4"/>
  <c r="M1982" i="4"/>
  <c r="P1982" i="4"/>
  <c r="O1982" i="4"/>
  <c r="D2955" i="4"/>
  <c r="M2954" i="4"/>
  <c r="O2954" i="4"/>
  <c r="P2954" i="4"/>
  <c r="D768" i="4"/>
  <c r="M767" i="4"/>
  <c r="O767" i="4"/>
  <c r="P767" i="4"/>
  <c r="D1848" i="4"/>
  <c r="M1847" i="4"/>
  <c r="P1847" i="4"/>
  <c r="O1847" i="4"/>
  <c r="D120" i="4"/>
  <c r="M119" i="4"/>
  <c r="P119" i="4"/>
  <c r="O119" i="4"/>
  <c r="D4413" i="4"/>
  <c r="M4412" i="4"/>
  <c r="P4412" i="4"/>
  <c r="O4412" i="4"/>
  <c r="D3360" i="4"/>
  <c r="D2766" i="4"/>
  <c r="M2765" i="4"/>
  <c r="P2765" i="4"/>
  <c r="O2765" i="4"/>
  <c r="D2793" i="4"/>
  <c r="M2792" i="4"/>
  <c r="O2792" i="4"/>
  <c r="P2792" i="4"/>
  <c r="D3090" i="4"/>
  <c r="M3089" i="4"/>
  <c r="O3089" i="4"/>
  <c r="P3089" i="4"/>
  <c r="D714" i="4"/>
  <c r="M713" i="4"/>
  <c r="P713" i="4"/>
  <c r="O713" i="4"/>
  <c r="D1416" i="4"/>
  <c r="D552" i="4"/>
  <c r="M551" i="4"/>
  <c r="P551" i="4"/>
  <c r="O551" i="4"/>
  <c r="D3684" i="4"/>
  <c r="M3683" i="4"/>
  <c r="P3683" i="4"/>
  <c r="O3683" i="4"/>
  <c r="D741" i="4"/>
  <c r="M740" i="4"/>
  <c r="P740" i="4"/>
  <c r="O740" i="4"/>
  <c r="D3387" i="4"/>
  <c r="M3386" i="4"/>
  <c r="O3386" i="4"/>
  <c r="P3386" i="4"/>
  <c r="D2469" i="4"/>
  <c r="M2468" i="4"/>
  <c r="O2468" i="4"/>
  <c r="P2468" i="4"/>
  <c r="D2199" i="4"/>
  <c r="M2198" i="4"/>
  <c r="O2198" i="4"/>
  <c r="P2198" i="4"/>
  <c r="D1011" i="4"/>
  <c r="M1010" i="4"/>
  <c r="P1010" i="4"/>
  <c r="O1010" i="4"/>
  <c r="D2253" i="4"/>
  <c r="M2252" i="4"/>
  <c r="P2252" i="4"/>
  <c r="O2252" i="4"/>
  <c r="D3819" i="4"/>
  <c r="M3818" i="4"/>
  <c r="P3818" i="4"/>
  <c r="O3818" i="4"/>
  <c r="D3279" i="4"/>
  <c r="M3278" i="4"/>
  <c r="O3278" i="4"/>
  <c r="P3278" i="4"/>
  <c r="D903" i="4"/>
  <c r="M902" i="4"/>
  <c r="P902" i="4"/>
  <c r="O902" i="4"/>
  <c r="D1713" i="4"/>
  <c r="M1712" i="4"/>
  <c r="O1712" i="4"/>
  <c r="P1712" i="4"/>
  <c r="D4386" i="4"/>
  <c r="D3414" i="4"/>
  <c r="M3413" i="4"/>
  <c r="P3413" i="4"/>
  <c r="O3413" i="4"/>
  <c r="D4251" i="4"/>
  <c r="M4250" i="4"/>
  <c r="O4250" i="4"/>
  <c r="P4250" i="4"/>
  <c r="D1821" i="4"/>
  <c r="M1820" i="4"/>
  <c r="P1820" i="4"/>
  <c r="O1820" i="4"/>
  <c r="D1902" i="4"/>
  <c r="M1901" i="4"/>
  <c r="P1901" i="4"/>
  <c r="O1901" i="4"/>
  <c r="D3468" i="4"/>
  <c r="M3467" i="4"/>
  <c r="P3467" i="4"/>
  <c r="O3467" i="4"/>
  <c r="D1470" i="4"/>
  <c r="D471" i="4"/>
  <c r="D1875" i="4"/>
  <c r="M1874" i="4"/>
  <c r="P1874" i="4"/>
  <c r="O1874" i="4"/>
  <c r="D795" i="4"/>
  <c r="M794" i="4"/>
  <c r="P794" i="4"/>
  <c r="O794" i="4"/>
  <c r="D4494" i="4"/>
  <c r="M4493" i="4"/>
  <c r="P4493" i="4"/>
  <c r="O4493" i="4"/>
  <c r="D3954" i="4"/>
  <c r="M3953" i="4"/>
  <c r="O3953" i="4"/>
  <c r="P3953" i="4"/>
  <c r="D3009" i="4"/>
  <c r="M3008" i="4"/>
  <c r="O3008" i="4"/>
  <c r="P3008" i="4"/>
  <c r="D876" i="4"/>
  <c r="M875" i="4"/>
  <c r="P875" i="4"/>
  <c r="O875" i="4"/>
  <c r="D3549" i="4"/>
  <c r="M3548" i="4"/>
  <c r="O3548" i="4"/>
  <c r="P3548" i="4"/>
  <c r="D1281" i="4"/>
  <c r="M1280" i="4"/>
  <c r="O1280" i="4"/>
  <c r="P1280" i="4"/>
  <c r="D4521" i="4"/>
  <c r="M4520" i="4"/>
  <c r="O4520" i="4"/>
  <c r="P4520" i="4"/>
  <c r="D660" i="4"/>
  <c r="M659" i="4"/>
  <c r="P659" i="4"/>
  <c r="O659" i="4"/>
  <c r="D4197" i="4"/>
  <c r="M4196" i="4"/>
  <c r="O4196" i="4"/>
  <c r="P4196" i="4"/>
  <c r="D1740" i="4"/>
  <c r="M1739" i="4"/>
  <c r="P1739" i="4"/>
  <c r="O1739" i="4"/>
  <c r="D3657" i="4"/>
  <c r="D1119" i="4"/>
  <c r="M1118" i="4"/>
  <c r="P1118" i="4"/>
  <c r="O1118" i="4"/>
  <c r="D2739" i="4"/>
  <c r="M2738" i="4"/>
  <c r="P2738" i="4"/>
  <c r="O2738" i="4"/>
  <c r="D3873" i="4"/>
  <c r="M3872" i="4"/>
  <c r="O3872" i="4"/>
  <c r="P3872" i="4"/>
  <c r="D2307" i="4"/>
  <c r="M2306" i="4"/>
  <c r="O2306" i="4"/>
  <c r="P2306" i="4"/>
  <c r="D1605" i="4"/>
  <c r="M1604" i="4"/>
  <c r="O1604" i="4"/>
  <c r="P1604" i="4"/>
  <c r="D1767" i="4"/>
  <c r="M1766" i="4"/>
  <c r="P1766" i="4"/>
  <c r="O1766" i="4"/>
  <c r="D984" i="4"/>
  <c r="M983" i="4"/>
  <c r="P983" i="4"/>
  <c r="O983" i="4"/>
  <c r="D4116" i="4"/>
  <c r="M4115" i="4"/>
  <c r="O4115" i="4"/>
  <c r="P4115" i="4"/>
  <c r="D3630" i="4"/>
  <c r="M3629" i="4"/>
  <c r="O3629" i="4"/>
  <c r="P3629" i="4"/>
  <c r="D2604" i="4"/>
  <c r="M2603" i="4"/>
  <c r="P2603" i="4"/>
  <c r="O2603" i="4"/>
  <c r="D1308" i="4"/>
  <c r="M1307" i="4"/>
  <c r="P1307" i="4"/>
  <c r="O1307" i="4"/>
  <c r="D2685" i="4"/>
  <c r="M2684" i="4"/>
  <c r="O2684" i="4"/>
  <c r="P2684" i="4"/>
  <c r="D255" i="4"/>
  <c r="D687" i="4"/>
  <c r="M686" i="4"/>
  <c r="O686" i="4"/>
  <c r="P686" i="4"/>
  <c r="D4440" i="4"/>
  <c r="M4439" i="4"/>
  <c r="P4439" i="4"/>
  <c r="O4439" i="4"/>
  <c r="D2847" i="4"/>
  <c r="M2846" i="4"/>
  <c r="P2846" i="4"/>
  <c r="O2846" i="4"/>
  <c r="D3171" i="4"/>
  <c r="M3170" i="4"/>
  <c r="O3170" i="4"/>
  <c r="P3170" i="4"/>
  <c r="D2334" i="4"/>
  <c r="M2333" i="4"/>
  <c r="O2333" i="4"/>
  <c r="P2333" i="4"/>
  <c r="D930" i="4"/>
  <c r="M929" i="4"/>
  <c r="P929" i="4"/>
  <c r="O929" i="4"/>
  <c r="D3738" i="4"/>
  <c r="M3737" i="4"/>
  <c r="P3737" i="4"/>
  <c r="O3737" i="4"/>
  <c r="D3441" i="4"/>
  <c r="M3440" i="4"/>
  <c r="O3440" i="4"/>
  <c r="P3440" i="4"/>
  <c r="D1929" i="4"/>
  <c r="M1928" i="4"/>
  <c r="P1928" i="4"/>
  <c r="O1928" i="4"/>
  <c r="D39" i="4"/>
  <c r="M38" i="4"/>
  <c r="P38" i="4"/>
  <c r="O38" i="4"/>
  <c r="D444" i="4"/>
  <c r="M443" i="4"/>
  <c r="P443" i="4"/>
  <c r="O443" i="4"/>
  <c r="D3306" i="4"/>
  <c r="M3305" i="4"/>
  <c r="P3305" i="4"/>
  <c r="O3305" i="4"/>
  <c r="D1092" i="4"/>
  <c r="M1091" i="4"/>
  <c r="P1091" i="4"/>
  <c r="O1091" i="4"/>
  <c r="D1173" i="4"/>
  <c r="D2226" i="4"/>
  <c r="M2225" i="4"/>
  <c r="P2225" i="4"/>
  <c r="O2225" i="4"/>
  <c r="D228" i="4"/>
  <c r="D4359" i="4"/>
  <c r="M4358" i="4"/>
  <c r="P4358" i="4"/>
  <c r="O4358" i="4"/>
  <c r="D2064" i="4"/>
  <c r="M2063" i="4"/>
  <c r="P2063" i="4"/>
  <c r="O2063" i="4"/>
  <c r="D2442" i="4"/>
  <c r="M2441" i="4"/>
  <c r="P2441" i="4"/>
  <c r="O2441" i="4"/>
  <c r="D849" i="4"/>
  <c r="M848" i="4"/>
  <c r="P848" i="4"/>
  <c r="O848" i="4"/>
  <c r="D1200" i="4"/>
  <c r="M1199" i="4"/>
  <c r="P1199" i="4"/>
  <c r="O1199" i="4"/>
  <c r="D1794" i="4"/>
  <c r="M1793" i="4"/>
  <c r="P1793" i="4"/>
  <c r="O1793" i="4"/>
  <c r="D633" i="4"/>
  <c r="M632" i="4"/>
  <c r="O632" i="4"/>
  <c r="P632" i="4"/>
  <c r="D2388" i="4"/>
  <c r="M2387" i="4"/>
  <c r="P2387" i="4"/>
  <c r="O2387" i="4"/>
  <c r="D309" i="4"/>
  <c r="M308" i="4"/>
  <c r="O308" i="4"/>
  <c r="P308" i="4"/>
  <c r="D579" i="4"/>
  <c r="M578" i="4"/>
  <c r="P578" i="4"/>
  <c r="O578" i="4"/>
  <c r="D4278" i="4"/>
  <c r="M4277" i="4"/>
  <c r="P4277" i="4"/>
  <c r="O4277" i="4"/>
  <c r="D498" i="4"/>
  <c r="M497" i="4"/>
  <c r="P497" i="4"/>
  <c r="O497" i="4"/>
  <c r="D3144" i="4"/>
  <c r="M3143" i="4"/>
  <c r="P3143" i="4"/>
  <c r="O3143" i="4"/>
  <c r="D282" i="4"/>
  <c r="M281" i="4"/>
  <c r="P281" i="4"/>
  <c r="O281" i="4"/>
  <c r="D1254" i="4"/>
  <c r="M1253" i="4"/>
  <c r="O1253" i="4"/>
  <c r="P1253" i="4"/>
  <c r="D3765" i="4"/>
  <c r="M3764" i="4"/>
  <c r="P3764" i="4"/>
  <c r="O3764" i="4"/>
  <c r="D3522" i="4"/>
  <c r="D525" i="4"/>
  <c r="D3495" i="4"/>
  <c r="M3494" i="4"/>
  <c r="O3494" i="4"/>
  <c r="P3494" i="4"/>
  <c r="D4143" i="4"/>
  <c r="M4142" i="4"/>
  <c r="O4142" i="4"/>
  <c r="P4142" i="4"/>
  <c r="D2820" i="4"/>
  <c r="M2819" i="4"/>
  <c r="P2819" i="4"/>
  <c r="O2819" i="4"/>
  <c r="D363" i="4"/>
  <c r="D1578" i="4"/>
  <c r="M1577" i="4"/>
  <c r="P1577" i="4"/>
  <c r="O1577" i="4"/>
  <c r="D4008" i="4"/>
  <c r="M4007" i="4"/>
  <c r="P4007" i="4"/>
  <c r="O4007" i="4"/>
  <c r="D2361" i="4"/>
  <c r="D3252" i="4"/>
  <c r="M3251" i="4"/>
  <c r="P3251" i="4"/>
  <c r="O3251" i="4"/>
  <c r="D3711" i="4"/>
  <c r="D2010" i="4"/>
  <c r="D4305" i="4"/>
  <c r="D2550" i="4"/>
  <c r="M2549" i="4"/>
  <c r="P2549" i="4"/>
  <c r="O2549" i="4"/>
  <c r="D1497" i="4"/>
  <c r="M1496" i="4"/>
  <c r="O1496" i="4"/>
  <c r="P1496" i="4"/>
  <c r="D4062" i="4"/>
  <c r="M4061" i="4"/>
  <c r="O4061" i="4"/>
  <c r="P4061" i="4"/>
  <c r="D93" i="4"/>
  <c r="M92" i="4"/>
  <c r="O92" i="4"/>
  <c r="P92" i="4"/>
  <c r="D3927" i="4"/>
  <c r="D2523" i="4"/>
  <c r="M2522" i="4"/>
  <c r="P2522" i="4"/>
  <c r="O2522" i="4"/>
  <c r="D1659" i="4"/>
  <c r="M1658" i="4"/>
  <c r="P1658" i="4"/>
  <c r="O1658" i="4"/>
  <c r="D2874" i="4"/>
  <c r="M2873" i="4"/>
  <c r="P2873" i="4"/>
  <c r="O2873" i="4"/>
  <c r="D3792" i="4"/>
  <c r="D2091" i="4"/>
  <c r="M2090" i="4"/>
  <c r="P2090" i="4"/>
  <c r="O2090" i="4"/>
  <c r="D1956" i="4"/>
  <c r="M1955" i="4"/>
  <c r="P1955" i="4"/>
  <c r="O1955" i="4"/>
  <c r="D4170" i="4"/>
  <c r="D2496" i="4"/>
  <c r="M2495" i="4"/>
  <c r="P2495" i="4"/>
  <c r="O2495" i="4"/>
  <c r="D2145" i="4"/>
  <c r="M2144" i="4"/>
  <c r="O2144" i="4"/>
  <c r="P2144" i="4"/>
  <c r="A11" i="4"/>
  <c r="C10" i="4"/>
  <c r="X87" i="7" l="1"/>
  <c r="W89" i="7"/>
  <c r="AB88" i="7"/>
  <c r="Y88" i="7"/>
  <c r="X88" i="7" s="1"/>
  <c r="Z88" i="7"/>
  <c r="AA88" i="7"/>
  <c r="Z50" i="7"/>
  <c r="AA50" i="7"/>
  <c r="X50" i="7"/>
  <c r="W51" i="7"/>
  <c r="W16" i="7"/>
  <c r="X15" i="7"/>
  <c r="AA15" i="7"/>
  <c r="Y15" i="7"/>
  <c r="Z15" i="7"/>
  <c r="Y49" i="7"/>
  <c r="D3712" i="4"/>
  <c r="D1255" i="4"/>
  <c r="M1254" i="4"/>
  <c r="P1254" i="4"/>
  <c r="O1254" i="4"/>
  <c r="D4279" i="4"/>
  <c r="M4278" i="4"/>
  <c r="P4278" i="4"/>
  <c r="O4278" i="4"/>
  <c r="D2443" i="4"/>
  <c r="M2442" i="4"/>
  <c r="O2442" i="4"/>
  <c r="P2442" i="4"/>
  <c r="D2227" i="4"/>
  <c r="M2226" i="4"/>
  <c r="O2226" i="4"/>
  <c r="P2226" i="4"/>
  <c r="D2848" i="4"/>
  <c r="M2847" i="4"/>
  <c r="P2847" i="4"/>
  <c r="O2847" i="4"/>
  <c r="D4522" i="4"/>
  <c r="M4521" i="4"/>
  <c r="P4521" i="4"/>
  <c r="O4521" i="4"/>
  <c r="D1903" i="4"/>
  <c r="M1902" i="4"/>
  <c r="O1902" i="4"/>
  <c r="P1902" i="4"/>
  <c r="D1984" i="4"/>
  <c r="M1983" i="4"/>
  <c r="O1983" i="4"/>
  <c r="P1983" i="4"/>
  <c r="D3199" i="4"/>
  <c r="M3198" i="4"/>
  <c r="O3198" i="4"/>
  <c r="P3198" i="4"/>
  <c r="D2578" i="4"/>
  <c r="M2577" i="4"/>
  <c r="O2577" i="4"/>
  <c r="P2577" i="4"/>
  <c r="D4333" i="4"/>
  <c r="M4332" i="4"/>
  <c r="O4332" i="4"/>
  <c r="P4332" i="4"/>
  <c r="D3577" i="4"/>
  <c r="M3576" i="4"/>
  <c r="P3576" i="4"/>
  <c r="O3576" i="4"/>
  <c r="D1633" i="4"/>
  <c r="M1632" i="4"/>
  <c r="P1632" i="4"/>
  <c r="O1632" i="4"/>
  <c r="D1525" i="4"/>
  <c r="M1524" i="4"/>
  <c r="O1524" i="4"/>
  <c r="P1524" i="4"/>
  <c r="D391" i="4"/>
  <c r="M390" i="4"/>
  <c r="P390" i="4"/>
  <c r="O390" i="4"/>
  <c r="D2551" i="4"/>
  <c r="M2550" i="4"/>
  <c r="P2550" i="4"/>
  <c r="O2550" i="4"/>
  <c r="D3253" i="4"/>
  <c r="M3252" i="4"/>
  <c r="P3252" i="4"/>
  <c r="O3252" i="4"/>
  <c r="D364" i="4"/>
  <c r="D526" i="4"/>
  <c r="D283" i="4"/>
  <c r="M282" i="4"/>
  <c r="P282" i="4"/>
  <c r="O282" i="4"/>
  <c r="D580" i="4"/>
  <c r="M579" i="4"/>
  <c r="P579" i="4"/>
  <c r="O579" i="4"/>
  <c r="D1795" i="4"/>
  <c r="M1794" i="4"/>
  <c r="P1794" i="4"/>
  <c r="O1794" i="4"/>
  <c r="D2065" i="4"/>
  <c r="M2064" i="4"/>
  <c r="O2064" i="4"/>
  <c r="P2064" i="4"/>
  <c r="D1174" i="4"/>
  <c r="D40" i="4"/>
  <c r="M39" i="4"/>
  <c r="P39" i="4"/>
  <c r="O39" i="4"/>
  <c r="D931" i="4"/>
  <c r="M930" i="4"/>
  <c r="P930" i="4"/>
  <c r="O930" i="4"/>
  <c r="D4441" i="4"/>
  <c r="M4440" i="4"/>
  <c r="O4440" i="4"/>
  <c r="P4440" i="4"/>
  <c r="D1309" i="4"/>
  <c r="M1308" i="4"/>
  <c r="O1308" i="4"/>
  <c r="P1308" i="4"/>
  <c r="D985" i="4"/>
  <c r="M984" i="4"/>
  <c r="O984" i="4"/>
  <c r="P984" i="4"/>
  <c r="D3874" i="4"/>
  <c r="M3873" i="4"/>
  <c r="P3873" i="4"/>
  <c r="O3873" i="4"/>
  <c r="D1741" i="4"/>
  <c r="M1740" i="4"/>
  <c r="O1740" i="4"/>
  <c r="P1740" i="4"/>
  <c r="D1282" i="4"/>
  <c r="M1281" i="4"/>
  <c r="P1281" i="4"/>
  <c r="O1281" i="4"/>
  <c r="D3955" i="4"/>
  <c r="M3954" i="4"/>
  <c r="P3954" i="4"/>
  <c r="O3954" i="4"/>
  <c r="D472" i="4"/>
  <c r="D1822" i="4"/>
  <c r="M1821" i="4"/>
  <c r="P1821" i="4"/>
  <c r="O1821" i="4"/>
  <c r="D1714" i="4"/>
  <c r="M1713" i="4"/>
  <c r="P1713" i="4"/>
  <c r="O1713" i="4"/>
  <c r="D2254" i="4"/>
  <c r="M2253" i="4"/>
  <c r="P2253" i="4"/>
  <c r="O2253" i="4"/>
  <c r="D3388" i="4"/>
  <c r="M3387" i="4"/>
  <c r="O3387" i="4"/>
  <c r="P3387" i="4"/>
  <c r="D1417" i="4"/>
  <c r="D2767" i="4"/>
  <c r="M2766" i="4"/>
  <c r="P2766" i="4"/>
  <c r="O2766" i="4"/>
  <c r="D1849" i="4"/>
  <c r="M1848" i="4"/>
  <c r="O1848" i="4"/>
  <c r="P1848" i="4"/>
  <c r="D4036" i="4"/>
  <c r="D2713" i="4"/>
  <c r="M2712" i="4"/>
  <c r="O2712" i="4"/>
  <c r="P2712" i="4"/>
  <c r="D607" i="4"/>
  <c r="M606" i="4"/>
  <c r="P606" i="4"/>
  <c r="O606" i="4"/>
  <c r="D4090" i="4"/>
  <c r="M4089" i="4"/>
  <c r="P4089" i="4"/>
  <c r="O4089" i="4"/>
  <c r="D1066" i="4"/>
  <c r="M1065" i="4"/>
  <c r="P1065" i="4"/>
  <c r="O1065" i="4"/>
  <c r="D337" i="4"/>
  <c r="M336" i="4"/>
  <c r="P336" i="4"/>
  <c r="O336" i="4"/>
  <c r="D418" i="4"/>
  <c r="M417" i="4"/>
  <c r="P417" i="4"/>
  <c r="O417" i="4"/>
  <c r="D3982" i="4"/>
  <c r="M3981" i="4"/>
  <c r="P3981" i="4"/>
  <c r="O3981" i="4"/>
  <c r="D2038" i="4"/>
  <c r="M2037" i="4"/>
  <c r="P2037" i="4"/>
  <c r="O2037" i="4"/>
  <c r="D2983" i="4"/>
  <c r="M2982" i="4"/>
  <c r="O2982" i="4"/>
  <c r="P2982" i="4"/>
  <c r="D2659" i="4"/>
  <c r="M2658" i="4"/>
  <c r="P2658" i="4"/>
  <c r="O2658" i="4"/>
  <c r="D1039" i="4"/>
  <c r="M1038" i="4"/>
  <c r="O1038" i="4"/>
  <c r="P1038" i="4"/>
  <c r="D1390" i="4"/>
  <c r="D1579" i="4"/>
  <c r="M1578" i="4"/>
  <c r="P1578" i="4"/>
  <c r="O1578" i="4"/>
  <c r="D3496" i="4"/>
  <c r="M3495" i="4"/>
  <c r="P3495" i="4"/>
  <c r="O3495" i="4"/>
  <c r="D3739" i="4"/>
  <c r="M3738" i="4"/>
  <c r="P3738" i="4"/>
  <c r="O3738" i="4"/>
  <c r="D3010" i="4"/>
  <c r="M3009" i="4"/>
  <c r="P3009" i="4"/>
  <c r="O3009" i="4"/>
  <c r="D1876" i="4"/>
  <c r="M1875" i="4"/>
  <c r="P1875" i="4"/>
  <c r="O1875" i="4"/>
  <c r="D553" i="4"/>
  <c r="M552" i="4"/>
  <c r="O552" i="4"/>
  <c r="P552" i="4"/>
  <c r="D2794" i="4"/>
  <c r="M2793" i="4"/>
  <c r="P2793" i="4"/>
  <c r="O2793" i="4"/>
  <c r="D121" i="4"/>
  <c r="M120" i="4"/>
  <c r="O120" i="4"/>
  <c r="P120" i="4"/>
  <c r="D3604" i="4"/>
  <c r="M3603" i="4"/>
  <c r="P3603" i="4"/>
  <c r="O3603" i="4"/>
  <c r="D1363" i="4"/>
  <c r="M1362" i="4"/>
  <c r="P1362" i="4"/>
  <c r="O1362" i="4"/>
  <c r="D3793" i="4"/>
  <c r="D3928" i="4"/>
  <c r="D4171" i="4"/>
  <c r="D2875" i="4"/>
  <c r="M2874" i="4"/>
  <c r="P2874" i="4"/>
  <c r="O2874" i="4"/>
  <c r="D94" i="4"/>
  <c r="M93" i="4"/>
  <c r="P93" i="4"/>
  <c r="O93" i="4"/>
  <c r="D4306" i="4"/>
  <c r="D2362" i="4"/>
  <c r="D2821" i="4"/>
  <c r="M2820" i="4"/>
  <c r="P2820" i="4"/>
  <c r="O2820" i="4"/>
  <c r="D3523" i="4"/>
  <c r="D3145" i="4"/>
  <c r="M3144" i="4"/>
  <c r="P3144" i="4"/>
  <c r="O3144" i="4"/>
  <c r="D310" i="4"/>
  <c r="M309" i="4"/>
  <c r="P309" i="4"/>
  <c r="O309" i="4"/>
  <c r="D1201" i="4"/>
  <c r="M1200" i="4"/>
  <c r="P1200" i="4"/>
  <c r="O1200" i="4"/>
  <c r="D4360" i="4"/>
  <c r="M4359" i="4"/>
  <c r="P4359" i="4"/>
  <c r="O4359" i="4"/>
  <c r="D1093" i="4"/>
  <c r="M1092" i="4"/>
  <c r="O1092" i="4"/>
  <c r="P1092" i="4"/>
  <c r="D1930" i="4"/>
  <c r="M1929" i="4"/>
  <c r="P1929" i="4"/>
  <c r="O1929" i="4"/>
  <c r="D2335" i="4"/>
  <c r="M2334" i="4"/>
  <c r="P2334" i="4"/>
  <c r="O2334" i="4"/>
  <c r="D688" i="4"/>
  <c r="M687" i="4"/>
  <c r="P687" i="4"/>
  <c r="O687" i="4"/>
  <c r="D2605" i="4"/>
  <c r="M2604" i="4"/>
  <c r="O2604" i="4"/>
  <c r="P2604" i="4"/>
  <c r="D1768" i="4"/>
  <c r="M1767" i="4"/>
  <c r="P1767" i="4"/>
  <c r="O1767" i="4"/>
  <c r="D2740" i="4"/>
  <c r="M2739" i="4"/>
  <c r="P2739" i="4"/>
  <c r="O2739" i="4"/>
  <c r="D4198" i="4"/>
  <c r="M4197" i="4"/>
  <c r="O4197" i="4"/>
  <c r="P4197" i="4"/>
  <c r="D3550" i="4"/>
  <c r="M3549" i="4"/>
  <c r="P3549" i="4"/>
  <c r="O3549" i="4"/>
  <c r="D4495" i="4"/>
  <c r="M4494" i="4"/>
  <c r="O4494" i="4"/>
  <c r="P4494" i="4"/>
  <c r="D1471" i="4"/>
  <c r="D4252" i="4"/>
  <c r="M4251" i="4"/>
  <c r="P4251" i="4"/>
  <c r="O4251" i="4"/>
  <c r="D904" i="4"/>
  <c r="M903" i="4"/>
  <c r="P903" i="4"/>
  <c r="O903" i="4"/>
  <c r="D1012" i="4"/>
  <c r="M1011" i="4"/>
  <c r="P1011" i="4"/>
  <c r="O1011" i="4"/>
  <c r="D742" i="4"/>
  <c r="M741" i="4"/>
  <c r="O741" i="4"/>
  <c r="P741" i="4"/>
  <c r="D715" i="4"/>
  <c r="M714" i="4"/>
  <c r="O714" i="4"/>
  <c r="P714" i="4"/>
  <c r="D3361" i="4"/>
  <c r="D769" i="4"/>
  <c r="M768" i="4"/>
  <c r="O768" i="4"/>
  <c r="P768" i="4"/>
  <c r="D3847" i="4"/>
  <c r="M3846" i="4"/>
  <c r="P3846" i="4"/>
  <c r="O3846" i="4"/>
  <c r="D1444" i="4"/>
  <c r="M1443" i="4"/>
  <c r="P1443" i="4"/>
  <c r="O1443" i="4"/>
  <c r="D67" i="4"/>
  <c r="D202" i="4"/>
  <c r="M201" i="4"/>
  <c r="P201" i="4"/>
  <c r="O201" i="4"/>
  <c r="D1687" i="4"/>
  <c r="M1686" i="4"/>
  <c r="P1686" i="4"/>
  <c r="O1686" i="4"/>
  <c r="D823" i="4"/>
  <c r="M822" i="4"/>
  <c r="P822" i="4"/>
  <c r="O822" i="4"/>
  <c r="D3064" i="4"/>
  <c r="M3063" i="4"/>
  <c r="P3063" i="4"/>
  <c r="O3063" i="4"/>
  <c r="D1336" i="4"/>
  <c r="M1335" i="4"/>
  <c r="P1335" i="4"/>
  <c r="O1335" i="4"/>
  <c r="D3901" i="4"/>
  <c r="M3900" i="4"/>
  <c r="O3900" i="4"/>
  <c r="P3900" i="4"/>
  <c r="D1552" i="4"/>
  <c r="M1551" i="4"/>
  <c r="P1551" i="4"/>
  <c r="O1551" i="4"/>
  <c r="D13" i="4"/>
  <c r="M12" i="4"/>
  <c r="O12" i="4"/>
  <c r="P12" i="4"/>
  <c r="D2119" i="4"/>
  <c r="M2118" i="4"/>
  <c r="P2118" i="4"/>
  <c r="O2118" i="4"/>
  <c r="D2173" i="4"/>
  <c r="M2172" i="4"/>
  <c r="O2172" i="4"/>
  <c r="P2172" i="4"/>
  <c r="D2146" i="4"/>
  <c r="M2145" i="4"/>
  <c r="P2145" i="4"/>
  <c r="O2145" i="4"/>
  <c r="D2092" i="4"/>
  <c r="M2091" i="4"/>
  <c r="P2091" i="4"/>
  <c r="O2091" i="4"/>
  <c r="D2524" i="4"/>
  <c r="M2523" i="4"/>
  <c r="O2523" i="4"/>
  <c r="P2523" i="4"/>
  <c r="D1498" i="4"/>
  <c r="M1497" i="4"/>
  <c r="P1497" i="4"/>
  <c r="O1497" i="4"/>
  <c r="D634" i="4"/>
  <c r="M633" i="4"/>
  <c r="P633" i="4"/>
  <c r="O633" i="4"/>
  <c r="D445" i="4"/>
  <c r="M444" i="4"/>
  <c r="O444" i="4"/>
  <c r="P444" i="4"/>
  <c r="D2686" i="4"/>
  <c r="M2685" i="4"/>
  <c r="P2685" i="4"/>
  <c r="O2685" i="4"/>
  <c r="D4117" i="4"/>
  <c r="M4116" i="4"/>
  <c r="P4116" i="4"/>
  <c r="O4116" i="4"/>
  <c r="D2308" i="4"/>
  <c r="M2307" i="4"/>
  <c r="P2307" i="4"/>
  <c r="O2307" i="4"/>
  <c r="D3658" i="4"/>
  <c r="D4387" i="4"/>
  <c r="D3820" i="4"/>
  <c r="M3819" i="4"/>
  <c r="P3819" i="4"/>
  <c r="O3819" i="4"/>
  <c r="D2470" i="4"/>
  <c r="M2469" i="4"/>
  <c r="P2469" i="4"/>
  <c r="O2469" i="4"/>
  <c r="D2416" i="4"/>
  <c r="M2415" i="4"/>
  <c r="P2415" i="4"/>
  <c r="O2415" i="4"/>
  <c r="D148" i="4"/>
  <c r="M147" i="4"/>
  <c r="P147" i="4"/>
  <c r="O147" i="4"/>
  <c r="D3226" i="4"/>
  <c r="M3225" i="4"/>
  <c r="P3225" i="4"/>
  <c r="O3225" i="4"/>
  <c r="D2497" i="4"/>
  <c r="M2496" i="4"/>
  <c r="P2496" i="4"/>
  <c r="O2496" i="4"/>
  <c r="D1957" i="4"/>
  <c r="M1956" i="4"/>
  <c r="P1956" i="4"/>
  <c r="O1956" i="4"/>
  <c r="D1660" i="4"/>
  <c r="M1659" i="4"/>
  <c r="P1659" i="4"/>
  <c r="O1659" i="4"/>
  <c r="D4063" i="4"/>
  <c r="M4062" i="4"/>
  <c r="P4062" i="4"/>
  <c r="O4062" i="4"/>
  <c r="D2011" i="4"/>
  <c r="D4009" i="4"/>
  <c r="M4008" i="4"/>
  <c r="O4008" i="4"/>
  <c r="P4008" i="4"/>
  <c r="D4144" i="4"/>
  <c r="M4143" i="4"/>
  <c r="P4143" i="4"/>
  <c r="O4143" i="4"/>
  <c r="D3766" i="4"/>
  <c r="M3765" i="4"/>
  <c r="P3765" i="4"/>
  <c r="O3765" i="4"/>
  <c r="D499" i="4"/>
  <c r="M498" i="4"/>
  <c r="P498" i="4"/>
  <c r="O498" i="4"/>
  <c r="D2389" i="4"/>
  <c r="M2388" i="4"/>
  <c r="P2388" i="4"/>
  <c r="O2388" i="4"/>
  <c r="D850" i="4"/>
  <c r="M849" i="4"/>
  <c r="P849" i="4"/>
  <c r="O849" i="4"/>
  <c r="D229" i="4"/>
  <c r="D3307" i="4"/>
  <c r="M3306" i="4"/>
  <c r="P3306" i="4"/>
  <c r="O3306" i="4"/>
  <c r="D3442" i="4"/>
  <c r="M3441" i="4"/>
  <c r="O3441" i="4"/>
  <c r="P3441" i="4"/>
  <c r="D3172" i="4"/>
  <c r="M3171" i="4"/>
  <c r="P3171" i="4"/>
  <c r="O3171" i="4"/>
  <c r="D256" i="4"/>
  <c r="D3631" i="4"/>
  <c r="M3630" i="4"/>
  <c r="P3630" i="4"/>
  <c r="O3630" i="4"/>
  <c r="D1606" i="4"/>
  <c r="M1605" i="4"/>
  <c r="O1605" i="4"/>
  <c r="P1605" i="4"/>
  <c r="D1120" i="4"/>
  <c r="M1119" i="4"/>
  <c r="O1119" i="4"/>
  <c r="P1119" i="4"/>
  <c r="D661" i="4"/>
  <c r="M660" i="4"/>
  <c r="P660" i="4"/>
  <c r="O660" i="4"/>
  <c r="D877" i="4"/>
  <c r="P876" i="4"/>
  <c r="M876" i="4"/>
  <c r="O876" i="4"/>
  <c r="D796" i="4"/>
  <c r="M795" i="4"/>
  <c r="P795" i="4"/>
  <c r="O795" i="4"/>
  <c r="D3469" i="4"/>
  <c r="M3468" i="4"/>
  <c r="O3468" i="4"/>
  <c r="P3468" i="4"/>
  <c r="D3415" i="4"/>
  <c r="M3414" i="4"/>
  <c r="O3414" i="4"/>
  <c r="P3414" i="4"/>
  <c r="D3280" i="4"/>
  <c r="M3279" i="4"/>
  <c r="P3279" i="4"/>
  <c r="O3279" i="4"/>
  <c r="D2200" i="4"/>
  <c r="M2199" i="4"/>
  <c r="O2199" i="4"/>
  <c r="P2199" i="4"/>
  <c r="D3685" i="4"/>
  <c r="M3684" i="4"/>
  <c r="O3684" i="4"/>
  <c r="P3684" i="4"/>
  <c r="D3091" i="4"/>
  <c r="M3090" i="4"/>
  <c r="O3090" i="4"/>
  <c r="P3090" i="4"/>
  <c r="D4414" i="4"/>
  <c r="M4413" i="4"/>
  <c r="P4413" i="4"/>
  <c r="O4413" i="4"/>
  <c r="D2956" i="4"/>
  <c r="M2955" i="4"/>
  <c r="P2955" i="4"/>
  <c r="O2955" i="4"/>
  <c r="D4225" i="4"/>
  <c r="M4224" i="4"/>
  <c r="P4224" i="4"/>
  <c r="O4224" i="4"/>
  <c r="D2902" i="4"/>
  <c r="M2901" i="4"/>
  <c r="P2901" i="4"/>
  <c r="O2901" i="4"/>
  <c r="D2929" i="4"/>
  <c r="M2928" i="4"/>
  <c r="O2928" i="4"/>
  <c r="P2928" i="4"/>
  <c r="D4468" i="4"/>
  <c r="M4467" i="4"/>
  <c r="P4467" i="4"/>
  <c r="O4467" i="4"/>
  <c r="D958" i="4"/>
  <c r="D175" i="4"/>
  <c r="M174" i="4"/>
  <c r="O174" i="4"/>
  <c r="P174" i="4"/>
  <c r="D2281" i="4"/>
  <c r="M2280" i="4"/>
  <c r="P2280" i="4"/>
  <c r="O2280" i="4"/>
  <c r="D1228" i="4"/>
  <c r="M1227" i="4"/>
  <c r="O1227" i="4"/>
  <c r="P1227" i="4"/>
  <c r="D3037" i="4"/>
  <c r="M3036" i="4"/>
  <c r="P3036" i="4"/>
  <c r="O3036" i="4"/>
  <c r="D1147" i="4"/>
  <c r="M1146" i="4"/>
  <c r="P1146" i="4"/>
  <c r="O1146" i="4"/>
  <c r="D3334" i="4"/>
  <c r="M3333" i="4"/>
  <c r="P3333" i="4"/>
  <c r="O3333" i="4"/>
  <c r="D3118" i="4"/>
  <c r="M3117" i="4"/>
  <c r="O3117" i="4"/>
  <c r="P3117" i="4"/>
  <c r="D2632" i="4"/>
  <c r="M2631" i="4"/>
  <c r="P2631" i="4"/>
  <c r="O2631" i="4"/>
  <c r="A12" i="4"/>
  <c r="C11" i="4"/>
  <c r="W90" i="7" l="1"/>
  <c r="AB89" i="7"/>
  <c r="Y89" i="7"/>
  <c r="Z89" i="7"/>
  <c r="AA89" i="7"/>
  <c r="AA51" i="7"/>
  <c r="Z51" i="7"/>
  <c r="X51" i="7"/>
  <c r="W52" i="7"/>
  <c r="Y50" i="7"/>
  <c r="W17" i="7"/>
  <c r="Z16" i="7"/>
  <c r="X16" i="7"/>
  <c r="AA16" i="7"/>
  <c r="Y16" i="7"/>
  <c r="D959" i="4"/>
  <c r="D3470" i="4"/>
  <c r="M3469" i="4"/>
  <c r="O3469" i="4"/>
  <c r="P3469" i="4"/>
  <c r="D1661" i="4"/>
  <c r="M1660" i="4"/>
  <c r="P1660" i="4"/>
  <c r="O1660" i="4"/>
  <c r="D1337" i="4"/>
  <c r="M1336" i="4"/>
  <c r="P1336" i="4"/>
  <c r="O1336" i="4"/>
  <c r="D1013" i="4"/>
  <c r="M1012" i="4"/>
  <c r="P1012" i="4"/>
  <c r="O1012" i="4"/>
  <c r="D4496" i="4"/>
  <c r="M4495" i="4"/>
  <c r="P4495" i="4"/>
  <c r="O4495" i="4"/>
  <c r="D311" i="4"/>
  <c r="M310" i="4"/>
  <c r="P310" i="4"/>
  <c r="O310" i="4"/>
  <c r="D3605" i="4"/>
  <c r="M3604" i="4"/>
  <c r="O3604" i="4"/>
  <c r="P3604" i="4"/>
  <c r="D1877" i="4"/>
  <c r="M1876" i="4"/>
  <c r="P1876" i="4"/>
  <c r="O1876" i="4"/>
  <c r="D338" i="4"/>
  <c r="M337" i="4"/>
  <c r="P337" i="4"/>
  <c r="O337" i="4"/>
  <c r="D1904" i="4"/>
  <c r="M1903" i="4"/>
  <c r="P1903" i="4"/>
  <c r="O1903" i="4"/>
  <c r="D3119" i="4"/>
  <c r="M3118" i="4"/>
  <c r="O3118" i="4"/>
  <c r="P3118" i="4"/>
  <c r="D1229" i="4"/>
  <c r="M1228" i="4"/>
  <c r="P1228" i="4"/>
  <c r="O1228" i="4"/>
  <c r="D4469" i="4"/>
  <c r="M4468" i="4"/>
  <c r="O4468" i="4"/>
  <c r="P4468" i="4"/>
  <c r="D2957" i="4"/>
  <c r="M2956" i="4"/>
  <c r="P2956" i="4"/>
  <c r="O2956" i="4"/>
  <c r="D2201" i="4"/>
  <c r="M2200" i="4"/>
  <c r="P2200" i="4"/>
  <c r="O2200" i="4"/>
  <c r="D797" i="4"/>
  <c r="M796" i="4"/>
  <c r="P796" i="4"/>
  <c r="O796" i="4"/>
  <c r="D1607" i="4"/>
  <c r="M1606" i="4"/>
  <c r="P1606" i="4"/>
  <c r="O1606" i="4"/>
  <c r="D3443" i="4"/>
  <c r="M3442" i="4"/>
  <c r="P3442" i="4"/>
  <c r="O3442" i="4"/>
  <c r="D2390" i="4"/>
  <c r="M2389" i="4"/>
  <c r="P2389" i="4"/>
  <c r="O2389" i="4"/>
  <c r="D4010" i="4"/>
  <c r="M4009" i="4"/>
  <c r="P4009" i="4"/>
  <c r="O4009" i="4"/>
  <c r="D1958" i="4"/>
  <c r="M1957" i="4"/>
  <c r="O1957" i="4"/>
  <c r="P1957" i="4"/>
  <c r="D2417" i="4"/>
  <c r="M2416" i="4"/>
  <c r="O2416" i="4"/>
  <c r="P2416" i="4"/>
  <c r="D3659" i="4"/>
  <c r="D446" i="4"/>
  <c r="M445" i="4"/>
  <c r="P445" i="4"/>
  <c r="O445" i="4"/>
  <c r="D2093" i="4"/>
  <c r="M2092" i="4"/>
  <c r="P2092" i="4"/>
  <c r="O2092" i="4"/>
  <c r="D14" i="4"/>
  <c r="M13" i="4"/>
  <c r="P13" i="4"/>
  <c r="O13" i="4"/>
  <c r="D3065" i="4"/>
  <c r="M3064" i="4"/>
  <c r="P3064" i="4"/>
  <c r="O3064" i="4"/>
  <c r="D68" i="4"/>
  <c r="D3362" i="4"/>
  <c r="D905" i="4"/>
  <c r="M904" i="4"/>
  <c r="P904" i="4"/>
  <c r="O904" i="4"/>
  <c r="D3551" i="4"/>
  <c r="M3550" i="4"/>
  <c r="O3550" i="4"/>
  <c r="P3550" i="4"/>
  <c r="D2606" i="4"/>
  <c r="M2605" i="4"/>
  <c r="P2605" i="4"/>
  <c r="O2605" i="4"/>
  <c r="D1094" i="4"/>
  <c r="M1093" i="4"/>
  <c r="O1093" i="4"/>
  <c r="P1093" i="4"/>
  <c r="D3146" i="4"/>
  <c r="M3145" i="4"/>
  <c r="P3145" i="4"/>
  <c r="O3145" i="4"/>
  <c r="D4307" i="4"/>
  <c r="D3929" i="4"/>
  <c r="D122" i="4"/>
  <c r="M121" i="4"/>
  <c r="P121" i="4"/>
  <c r="O121" i="4"/>
  <c r="D3011" i="4"/>
  <c r="M3010" i="4"/>
  <c r="P3010" i="4"/>
  <c r="O3010" i="4"/>
  <c r="D1391" i="4"/>
  <c r="D2039" i="4"/>
  <c r="M2038" i="4"/>
  <c r="P2038" i="4"/>
  <c r="O2038" i="4"/>
  <c r="D1067" i="4"/>
  <c r="M1066" i="4"/>
  <c r="P1066" i="4"/>
  <c r="O1066" i="4"/>
  <c r="D4037" i="4"/>
  <c r="D3389" i="4"/>
  <c r="M3388" i="4"/>
  <c r="P3388" i="4"/>
  <c r="O3388" i="4"/>
  <c r="D473" i="4"/>
  <c r="D3875" i="4"/>
  <c r="M3874" i="4"/>
  <c r="O3874" i="4"/>
  <c r="P3874" i="4"/>
  <c r="D932" i="4"/>
  <c r="M931" i="4"/>
  <c r="P931" i="4"/>
  <c r="O931" i="4"/>
  <c r="D1796" i="4"/>
  <c r="M1795" i="4"/>
  <c r="P1795" i="4"/>
  <c r="O1795" i="4"/>
  <c r="D365" i="4"/>
  <c r="D1526" i="4"/>
  <c r="M1525" i="4"/>
  <c r="P1525" i="4"/>
  <c r="O1525" i="4"/>
  <c r="D2579" i="4"/>
  <c r="M2578" i="4"/>
  <c r="P2578" i="4"/>
  <c r="O2578" i="4"/>
  <c r="D4523" i="4"/>
  <c r="M4522" i="4"/>
  <c r="P4522" i="4"/>
  <c r="O4522" i="4"/>
  <c r="D4280" i="4"/>
  <c r="M4279" i="4"/>
  <c r="P4279" i="4"/>
  <c r="O4279" i="4"/>
  <c r="D3038" i="4"/>
  <c r="M3037" i="4"/>
  <c r="P3037" i="4"/>
  <c r="O3037" i="4"/>
  <c r="D1121" i="4"/>
  <c r="M1120" i="4"/>
  <c r="P1120" i="4"/>
  <c r="O1120" i="4"/>
  <c r="D3173" i="4"/>
  <c r="M3172" i="4"/>
  <c r="P3172" i="4"/>
  <c r="O3172" i="4"/>
  <c r="D851" i="4"/>
  <c r="M850" i="4"/>
  <c r="P850" i="4"/>
  <c r="O850" i="4"/>
  <c r="D149" i="4"/>
  <c r="M148" i="4"/>
  <c r="P148" i="4"/>
  <c r="O148" i="4"/>
  <c r="D2687" i="4"/>
  <c r="M2686" i="4"/>
  <c r="P2686" i="4"/>
  <c r="O2686" i="4"/>
  <c r="D2525" i="4"/>
  <c r="M2524" i="4"/>
  <c r="P2524" i="4"/>
  <c r="O2524" i="4"/>
  <c r="D203" i="4"/>
  <c r="M202" i="4"/>
  <c r="P202" i="4"/>
  <c r="O202" i="4"/>
  <c r="D770" i="4"/>
  <c r="M769" i="4"/>
  <c r="P769" i="4"/>
  <c r="O769" i="4"/>
  <c r="D1769" i="4"/>
  <c r="M1768" i="4"/>
  <c r="O1768" i="4"/>
  <c r="P1768" i="4"/>
  <c r="D1931" i="4"/>
  <c r="M1930" i="4"/>
  <c r="P1930" i="4"/>
  <c r="O1930" i="4"/>
  <c r="D4172" i="4"/>
  <c r="D1580" i="4"/>
  <c r="M1579" i="4"/>
  <c r="P1579" i="4"/>
  <c r="O1579" i="4"/>
  <c r="D1742" i="4"/>
  <c r="M1741" i="4"/>
  <c r="P1741" i="4"/>
  <c r="O1741" i="4"/>
  <c r="D4442" i="4"/>
  <c r="M4441" i="4"/>
  <c r="P4441" i="4"/>
  <c r="O4441" i="4"/>
  <c r="D2444" i="4"/>
  <c r="M2443" i="4"/>
  <c r="P2443" i="4"/>
  <c r="O2443" i="4"/>
  <c r="D3335" i="4"/>
  <c r="M3334" i="4"/>
  <c r="P3334" i="4"/>
  <c r="O3334" i="4"/>
  <c r="D2930" i="4"/>
  <c r="M2929" i="4"/>
  <c r="O2929" i="4"/>
  <c r="P2929" i="4"/>
  <c r="D878" i="4"/>
  <c r="M877" i="4"/>
  <c r="P877" i="4"/>
  <c r="O877" i="4"/>
  <c r="D3632" i="4"/>
  <c r="M3631" i="4"/>
  <c r="P3631" i="4"/>
  <c r="O3631" i="4"/>
  <c r="D3308" i="4"/>
  <c r="M3307" i="4"/>
  <c r="P3307" i="4"/>
  <c r="O3307" i="4"/>
  <c r="D500" i="4"/>
  <c r="M499" i="4"/>
  <c r="P499" i="4"/>
  <c r="O499" i="4"/>
  <c r="D2012" i="4"/>
  <c r="D2498" i="4"/>
  <c r="M2497" i="4"/>
  <c r="P2497" i="4"/>
  <c r="O2497" i="4"/>
  <c r="D2471" i="4"/>
  <c r="M2470" i="4"/>
  <c r="P2470" i="4"/>
  <c r="O2470" i="4"/>
  <c r="D2309" i="4"/>
  <c r="M2308" i="4"/>
  <c r="O2308" i="4"/>
  <c r="P2308" i="4"/>
  <c r="D635" i="4"/>
  <c r="M634" i="4"/>
  <c r="P634" i="4"/>
  <c r="O634" i="4"/>
  <c r="D2147" i="4"/>
  <c r="M2146" i="4"/>
  <c r="P2146" i="4"/>
  <c r="O2146" i="4"/>
  <c r="D1553" i="4"/>
  <c r="M1552" i="4"/>
  <c r="O1552" i="4"/>
  <c r="P1552" i="4"/>
  <c r="D824" i="4"/>
  <c r="M823" i="4"/>
  <c r="P823" i="4"/>
  <c r="O823" i="4"/>
  <c r="D1445" i="4"/>
  <c r="M1444" i="4"/>
  <c r="O1444" i="4"/>
  <c r="P1444" i="4"/>
  <c r="D716" i="4"/>
  <c r="M715" i="4"/>
  <c r="P715" i="4"/>
  <c r="O715" i="4"/>
  <c r="D4253" i="4"/>
  <c r="M4252" i="4"/>
  <c r="O4252" i="4"/>
  <c r="P4252" i="4"/>
  <c r="D4199" i="4"/>
  <c r="M4198" i="4"/>
  <c r="O4198" i="4"/>
  <c r="P4198" i="4"/>
  <c r="D689" i="4"/>
  <c r="M688" i="4"/>
  <c r="O688" i="4"/>
  <c r="P688" i="4"/>
  <c r="D4361" i="4"/>
  <c r="M4360" i="4"/>
  <c r="P4360" i="4"/>
  <c r="O4360" i="4"/>
  <c r="D3524" i="4"/>
  <c r="D95" i="4"/>
  <c r="M94" i="4"/>
  <c r="P94" i="4"/>
  <c r="O94" i="4"/>
  <c r="D3794" i="4"/>
  <c r="D2795" i="4"/>
  <c r="M2794" i="4"/>
  <c r="O2794" i="4"/>
  <c r="P2794" i="4"/>
  <c r="D3740" i="4"/>
  <c r="M3739" i="4"/>
  <c r="O3739" i="4"/>
  <c r="P3739" i="4"/>
  <c r="D1040" i="4"/>
  <c r="M1039" i="4"/>
  <c r="P1039" i="4"/>
  <c r="O1039" i="4"/>
  <c r="D3983" i="4"/>
  <c r="M3982" i="4"/>
  <c r="O3982" i="4"/>
  <c r="P3982" i="4"/>
  <c r="D4091" i="4"/>
  <c r="M4090" i="4"/>
  <c r="O4090" i="4"/>
  <c r="P4090" i="4"/>
  <c r="D1850" i="4"/>
  <c r="M1849" i="4"/>
  <c r="P1849" i="4"/>
  <c r="O1849" i="4"/>
  <c r="D2255" i="4"/>
  <c r="M2254" i="4"/>
  <c r="P2254" i="4"/>
  <c r="O2254" i="4"/>
  <c r="D3956" i="4"/>
  <c r="M3955" i="4"/>
  <c r="P3955" i="4"/>
  <c r="O3955" i="4"/>
  <c r="D986" i="4"/>
  <c r="M985" i="4"/>
  <c r="P985" i="4"/>
  <c r="O985" i="4"/>
  <c r="D41" i="4"/>
  <c r="M40" i="4"/>
  <c r="O40" i="4"/>
  <c r="P40" i="4"/>
  <c r="D581" i="4"/>
  <c r="M580" i="4"/>
  <c r="O580" i="4"/>
  <c r="P580" i="4"/>
  <c r="D3254" i="4"/>
  <c r="M3253" i="4"/>
  <c r="P3253" i="4"/>
  <c r="O3253" i="4"/>
  <c r="D1634" i="4"/>
  <c r="M1633" i="4"/>
  <c r="P1633" i="4"/>
  <c r="O1633" i="4"/>
  <c r="D3200" i="4"/>
  <c r="M3199" i="4"/>
  <c r="P3199" i="4"/>
  <c r="O3199" i="4"/>
  <c r="D2849" i="4"/>
  <c r="M2848" i="4"/>
  <c r="O2848" i="4"/>
  <c r="P2848" i="4"/>
  <c r="D1256" i="4"/>
  <c r="M1255" i="4"/>
  <c r="P1255" i="4"/>
  <c r="O1255" i="4"/>
  <c r="D2633" i="4"/>
  <c r="M2632" i="4"/>
  <c r="P2632" i="4"/>
  <c r="O2632" i="4"/>
  <c r="D4226" i="4"/>
  <c r="M4225" i="4"/>
  <c r="P4225" i="4"/>
  <c r="O4225" i="4"/>
  <c r="D3686" i="4"/>
  <c r="M3685" i="4"/>
  <c r="P3685" i="4"/>
  <c r="O3685" i="4"/>
  <c r="D4145" i="4"/>
  <c r="M4144" i="4"/>
  <c r="O4144" i="4"/>
  <c r="P4144" i="4"/>
  <c r="D4388" i="4"/>
  <c r="D2120" i="4"/>
  <c r="M2119" i="4"/>
  <c r="P2119" i="4"/>
  <c r="O2119" i="4"/>
  <c r="D2363" i="4"/>
  <c r="D2984" i="4"/>
  <c r="M2983" i="4"/>
  <c r="P2983" i="4"/>
  <c r="O2983" i="4"/>
  <c r="D2714" i="4"/>
  <c r="M2713" i="4"/>
  <c r="P2713" i="4"/>
  <c r="O2713" i="4"/>
  <c r="D1418" i="4"/>
  <c r="D1823" i="4"/>
  <c r="M1822" i="4"/>
  <c r="P1822" i="4"/>
  <c r="O1822" i="4"/>
  <c r="D2066" i="4"/>
  <c r="M2065" i="4"/>
  <c r="P2065" i="4"/>
  <c r="O2065" i="4"/>
  <c r="D527" i="4"/>
  <c r="D392" i="4"/>
  <c r="M391" i="4"/>
  <c r="P391" i="4"/>
  <c r="O391" i="4"/>
  <c r="D4334" i="4"/>
  <c r="M4333" i="4"/>
  <c r="P4333" i="4"/>
  <c r="O4333" i="4"/>
  <c r="D2282" i="4"/>
  <c r="M2281" i="4"/>
  <c r="P2281" i="4"/>
  <c r="O2281" i="4"/>
  <c r="D4415" i="4"/>
  <c r="M4414" i="4"/>
  <c r="O4414" i="4"/>
  <c r="P4414" i="4"/>
  <c r="D3281" i="4"/>
  <c r="M3280" i="4"/>
  <c r="O3280" i="4"/>
  <c r="P3280" i="4"/>
  <c r="D1148" i="4"/>
  <c r="M1147" i="4"/>
  <c r="P1147" i="4"/>
  <c r="O1147" i="4"/>
  <c r="D176" i="4"/>
  <c r="M175" i="4"/>
  <c r="P175" i="4"/>
  <c r="O175" i="4"/>
  <c r="D2903" i="4"/>
  <c r="M2902" i="4"/>
  <c r="P2902" i="4"/>
  <c r="O2902" i="4"/>
  <c r="D3092" i="4"/>
  <c r="M3091" i="4"/>
  <c r="P3091" i="4"/>
  <c r="O3091" i="4"/>
  <c r="D3416" i="4"/>
  <c r="M3415" i="4"/>
  <c r="P3415" i="4"/>
  <c r="O3415" i="4"/>
  <c r="D662" i="4"/>
  <c r="M661" i="4"/>
  <c r="P661" i="4"/>
  <c r="O661" i="4"/>
  <c r="D257" i="4"/>
  <c r="D230" i="4"/>
  <c r="D3767" i="4"/>
  <c r="M3766" i="4"/>
  <c r="P3766" i="4"/>
  <c r="O3766" i="4"/>
  <c r="D4064" i="4"/>
  <c r="M4063" i="4"/>
  <c r="P4063" i="4"/>
  <c r="O4063" i="4"/>
  <c r="D3227" i="4"/>
  <c r="M3226" i="4"/>
  <c r="P3226" i="4"/>
  <c r="O3226" i="4"/>
  <c r="D3821" i="4"/>
  <c r="M3820" i="4"/>
  <c r="O3820" i="4"/>
  <c r="P3820" i="4"/>
  <c r="D4118" i="4"/>
  <c r="M4117" i="4"/>
  <c r="P4117" i="4"/>
  <c r="O4117" i="4"/>
  <c r="D1499" i="4"/>
  <c r="M1498" i="4"/>
  <c r="P1498" i="4"/>
  <c r="O1498" i="4"/>
  <c r="D2174" i="4"/>
  <c r="M2173" i="4"/>
  <c r="P2173" i="4"/>
  <c r="O2173" i="4"/>
  <c r="D3902" i="4"/>
  <c r="M3901" i="4"/>
  <c r="P3901" i="4"/>
  <c r="O3901" i="4"/>
  <c r="D1688" i="4"/>
  <c r="M1687" i="4"/>
  <c r="P1687" i="4"/>
  <c r="O1687" i="4"/>
  <c r="D3848" i="4"/>
  <c r="M3847" i="4"/>
  <c r="P3847" i="4"/>
  <c r="O3847" i="4"/>
  <c r="D743" i="4"/>
  <c r="M742" i="4"/>
  <c r="P742" i="4"/>
  <c r="O742" i="4"/>
  <c r="D1472" i="4"/>
  <c r="D2741" i="4"/>
  <c r="M2740" i="4"/>
  <c r="O2740" i="4"/>
  <c r="P2740" i="4"/>
  <c r="D2336" i="4"/>
  <c r="M2335" i="4"/>
  <c r="P2335" i="4"/>
  <c r="O2335" i="4"/>
  <c r="D1202" i="4"/>
  <c r="M1201" i="4"/>
  <c r="O1201" i="4"/>
  <c r="P1201" i="4"/>
  <c r="D2822" i="4"/>
  <c r="M2821" i="4"/>
  <c r="P2821" i="4"/>
  <c r="O2821" i="4"/>
  <c r="D2876" i="4"/>
  <c r="M2875" i="4"/>
  <c r="O2875" i="4"/>
  <c r="P2875" i="4"/>
  <c r="D1364" i="4"/>
  <c r="M1363" i="4"/>
  <c r="P1363" i="4"/>
  <c r="O1363" i="4"/>
  <c r="D554" i="4"/>
  <c r="M553" i="4"/>
  <c r="P553" i="4"/>
  <c r="O553" i="4"/>
  <c r="D3497" i="4"/>
  <c r="M3496" i="4"/>
  <c r="P3496" i="4"/>
  <c r="O3496" i="4"/>
  <c r="D2660" i="4"/>
  <c r="M2659" i="4"/>
  <c r="P2659" i="4"/>
  <c r="O2659" i="4"/>
  <c r="D419" i="4"/>
  <c r="M418" i="4"/>
  <c r="P418" i="4"/>
  <c r="O418" i="4"/>
  <c r="D608" i="4"/>
  <c r="M607" i="4"/>
  <c r="O607" i="4"/>
  <c r="P607" i="4"/>
  <c r="D2768" i="4"/>
  <c r="M2767" i="4"/>
  <c r="P2767" i="4"/>
  <c r="O2767" i="4"/>
  <c r="D1715" i="4"/>
  <c r="M1714" i="4"/>
  <c r="P1714" i="4"/>
  <c r="O1714" i="4"/>
  <c r="D1283" i="4"/>
  <c r="M1282" i="4"/>
  <c r="P1282" i="4"/>
  <c r="O1282" i="4"/>
  <c r="D1310" i="4"/>
  <c r="M1309" i="4"/>
  <c r="P1309" i="4"/>
  <c r="O1309" i="4"/>
  <c r="D1175" i="4"/>
  <c r="D284" i="4"/>
  <c r="M283" i="4"/>
  <c r="P283" i="4"/>
  <c r="O283" i="4"/>
  <c r="D2552" i="4"/>
  <c r="M2551" i="4"/>
  <c r="P2551" i="4"/>
  <c r="O2551" i="4"/>
  <c r="D3578" i="4"/>
  <c r="M3577" i="4"/>
  <c r="P3577" i="4"/>
  <c r="O3577" i="4"/>
  <c r="D1985" i="4"/>
  <c r="M1984" i="4"/>
  <c r="O1984" i="4"/>
  <c r="P1984" i="4"/>
  <c r="D2228" i="4"/>
  <c r="M2227" i="4"/>
  <c r="P2227" i="4"/>
  <c r="O2227" i="4"/>
  <c r="D3713" i="4"/>
  <c r="A13" i="4"/>
  <c r="C12" i="4"/>
  <c r="X89" i="7" l="1"/>
  <c r="W91" i="7"/>
  <c r="AB90" i="7"/>
  <c r="Y90" i="7"/>
  <c r="X90" i="7" s="1"/>
  <c r="Z90" i="7"/>
  <c r="AA90" i="7"/>
  <c r="X52" i="7"/>
  <c r="AA52" i="7"/>
  <c r="Z52" i="7"/>
  <c r="W53" i="7"/>
  <c r="Y51" i="7"/>
  <c r="W18" i="7"/>
  <c r="Y17" i="7"/>
  <c r="Z17" i="7"/>
  <c r="X17" i="7"/>
  <c r="AA17" i="7"/>
  <c r="D1284" i="4"/>
  <c r="M1283" i="4"/>
  <c r="P1283" i="4"/>
  <c r="O1283" i="4"/>
  <c r="D420" i="4"/>
  <c r="M419" i="4"/>
  <c r="P419" i="4"/>
  <c r="O419" i="4"/>
  <c r="D3849" i="4"/>
  <c r="M3848" i="4"/>
  <c r="P3848" i="4"/>
  <c r="O3848" i="4"/>
  <c r="D663" i="4"/>
  <c r="M662" i="4"/>
  <c r="P662" i="4"/>
  <c r="O662" i="4"/>
  <c r="D4146" i="4"/>
  <c r="M4145" i="4"/>
  <c r="P4145" i="4"/>
  <c r="O4145" i="4"/>
  <c r="D3957" i="4"/>
  <c r="M3956" i="4"/>
  <c r="O3956" i="4"/>
  <c r="P3956" i="4"/>
  <c r="D3984" i="4"/>
  <c r="M3983" i="4"/>
  <c r="P3983" i="4"/>
  <c r="O3983" i="4"/>
  <c r="D3795" i="4"/>
  <c r="D879" i="4"/>
  <c r="M878" i="4"/>
  <c r="O878" i="4"/>
  <c r="P878" i="4"/>
  <c r="D2526" i="4"/>
  <c r="M2525" i="4"/>
  <c r="P2525" i="4"/>
  <c r="O2525" i="4"/>
  <c r="D1797" i="4"/>
  <c r="M1796" i="4"/>
  <c r="O1796" i="4"/>
  <c r="P1796" i="4"/>
  <c r="D3390" i="4"/>
  <c r="M3389" i="4"/>
  <c r="P3389" i="4"/>
  <c r="O3389" i="4"/>
  <c r="D1392" i="4"/>
  <c r="D3120" i="4"/>
  <c r="M3119" i="4"/>
  <c r="P3119" i="4"/>
  <c r="O3119" i="4"/>
  <c r="D3606" i="4"/>
  <c r="M3605" i="4"/>
  <c r="P3605" i="4"/>
  <c r="O3605" i="4"/>
  <c r="D1338" i="4"/>
  <c r="M1337" i="4"/>
  <c r="P1337" i="4"/>
  <c r="O1337" i="4"/>
  <c r="D2229" i="4"/>
  <c r="M2228" i="4"/>
  <c r="O2228" i="4"/>
  <c r="P2228" i="4"/>
  <c r="D285" i="4"/>
  <c r="M284" i="4"/>
  <c r="P284" i="4"/>
  <c r="O284" i="4"/>
  <c r="D1716" i="4"/>
  <c r="M1715" i="4"/>
  <c r="P1715" i="4"/>
  <c r="O1715" i="4"/>
  <c r="D2661" i="4"/>
  <c r="M2660" i="4"/>
  <c r="P2660" i="4"/>
  <c r="O2660" i="4"/>
  <c r="D2877" i="4"/>
  <c r="M2876" i="4"/>
  <c r="O2876" i="4"/>
  <c r="P2876" i="4"/>
  <c r="D2742" i="4"/>
  <c r="M2741" i="4"/>
  <c r="P2741" i="4"/>
  <c r="O2741" i="4"/>
  <c r="D1689" i="4"/>
  <c r="M1688" i="4"/>
  <c r="P1688" i="4"/>
  <c r="O1688" i="4"/>
  <c r="D4119" i="4"/>
  <c r="M4118" i="4"/>
  <c r="O4118" i="4"/>
  <c r="P4118" i="4"/>
  <c r="D3768" i="4"/>
  <c r="M3767" i="4"/>
  <c r="P3767" i="4"/>
  <c r="O3767" i="4"/>
  <c r="D3417" i="4"/>
  <c r="M3416" i="4"/>
  <c r="P3416" i="4"/>
  <c r="O3416" i="4"/>
  <c r="D1149" i="4"/>
  <c r="M1148" i="4"/>
  <c r="P1148" i="4"/>
  <c r="O1148" i="4"/>
  <c r="D4335" i="4"/>
  <c r="M4334" i="4"/>
  <c r="O4334" i="4"/>
  <c r="P4334" i="4"/>
  <c r="D1824" i="4"/>
  <c r="M1823" i="4"/>
  <c r="O1823" i="4"/>
  <c r="P1823" i="4"/>
  <c r="D2364" i="4"/>
  <c r="D3687" i="4"/>
  <c r="M3686" i="4"/>
  <c r="P3686" i="4"/>
  <c r="O3686" i="4"/>
  <c r="D2850" i="4"/>
  <c r="M2849" i="4"/>
  <c r="P2849" i="4"/>
  <c r="O2849" i="4"/>
  <c r="D582" i="4"/>
  <c r="M581" i="4"/>
  <c r="O581" i="4"/>
  <c r="P581" i="4"/>
  <c r="D2256" i="4"/>
  <c r="M2255" i="4"/>
  <c r="P2255" i="4"/>
  <c r="O2255" i="4"/>
  <c r="D1041" i="4"/>
  <c r="P1040" i="4"/>
  <c r="M1040" i="4"/>
  <c r="O1040" i="4"/>
  <c r="D96" i="4"/>
  <c r="M95" i="4"/>
  <c r="O95" i="4"/>
  <c r="P95" i="4"/>
  <c r="D4200" i="4"/>
  <c r="M4199" i="4"/>
  <c r="P4199" i="4"/>
  <c r="O4199" i="4"/>
  <c r="D825" i="4"/>
  <c r="M824" i="4"/>
  <c r="P824" i="4"/>
  <c r="O824" i="4"/>
  <c r="D2310" i="4"/>
  <c r="M2309" i="4"/>
  <c r="P2309" i="4"/>
  <c r="O2309" i="4"/>
  <c r="D501" i="4"/>
  <c r="M500" i="4"/>
  <c r="O500" i="4"/>
  <c r="P500" i="4"/>
  <c r="D2931" i="4"/>
  <c r="M2930" i="4"/>
  <c r="P2930" i="4"/>
  <c r="O2930" i="4"/>
  <c r="D1743" i="4"/>
  <c r="M1742" i="4"/>
  <c r="O1742" i="4"/>
  <c r="P1742" i="4"/>
  <c r="D1770" i="4"/>
  <c r="M1769" i="4"/>
  <c r="P1769" i="4"/>
  <c r="O1769" i="4"/>
  <c r="D2688" i="4"/>
  <c r="M2687" i="4"/>
  <c r="P2687" i="4"/>
  <c r="O2687" i="4"/>
  <c r="D1122" i="4"/>
  <c r="M1121" i="4"/>
  <c r="P1121" i="4"/>
  <c r="O1121" i="4"/>
  <c r="D2580" i="4"/>
  <c r="M2579" i="4"/>
  <c r="P2579" i="4"/>
  <c r="O2579" i="4"/>
  <c r="D933" i="4"/>
  <c r="M932" i="4"/>
  <c r="O932" i="4"/>
  <c r="P932" i="4"/>
  <c r="D4038" i="4"/>
  <c r="D3012" i="4"/>
  <c r="M3011" i="4"/>
  <c r="P3011" i="4"/>
  <c r="O3011" i="4"/>
  <c r="D3147" i="4"/>
  <c r="M3146" i="4"/>
  <c r="O3146" i="4"/>
  <c r="P3146" i="4"/>
  <c r="D906" i="4"/>
  <c r="M905" i="4"/>
  <c r="P905" i="4"/>
  <c r="O905" i="4"/>
  <c r="D15" i="4"/>
  <c r="M14" i="4"/>
  <c r="O14" i="4"/>
  <c r="P14" i="4"/>
  <c r="D2418" i="4"/>
  <c r="M2417" i="4"/>
  <c r="O2417" i="4"/>
  <c r="P2417" i="4"/>
  <c r="D3444" i="4"/>
  <c r="M3443" i="4"/>
  <c r="P3443" i="4"/>
  <c r="O3443" i="4"/>
  <c r="D2958" i="4"/>
  <c r="M2957" i="4"/>
  <c r="O2957" i="4"/>
  <c r="P2957" i="4"/>
  <c r="D1905" i="4"/>
  <c r="M1904" i="4"/>
  <c r="O1904" i="4"/>
  <c r="P1904" i="4"/>
  <c r="D312" i="4"/>
  <c r="M311" i="4"/>
  <c r="P311" i="4"/>
  <c r="O311" i="4"/>
  <c r="D1662" i="4"/>
  <c r="M1661" i="4"/>
  <c r="P1661" i="4"/>
  <c r="O1661" i="4"/>
  <c r="D3714" i="4"/>
  <c r="D2337" i="4"/>
  <c r="M2336" i="4"/>
  <c r="P2336" i="4"/>
  <c r="O2336" i="4"/>
  <c r="D4065" i="4"/>
  <c r="M4064" i="4"/>
  <c r="O4064" i="4"/>
  <c r="P4064" i="4"/>
  <c r="D177" i="4"/>
  <c r="P176" i="4"/>
  <c r="O176" i="4"/>
  <c r="M176" i="4"/>
  <c r="D2283" i="4"/>
  <c r="M2282" i="4"/>
  <c r="P2282" i="4"/>
  <c r="O2282" i="4"/>
  <c r="D2067" i="4"/>
  <c r="M2066" i="4"/>
  <c r="P2066" i="4"/>
  <c r="O2066" i="4"/>
  <c r="D1257" i="4"/>
  <c r="M1256" i="4"/>
  <c r="P1256" i="4"/>
  <c r="O1256" i="4"/>
  <c r="D3255" i="4"/>
  <c r="M3254" i="4"/>
  <c r="P3254" i="4"/>
  <c r="O3254" i="4"/>
  <c r="D1446" i="4"/>
  <c r="M1445" i="4"/>
  <c r="O1445" i="4"/>
  <c r="P1445" i="4"/>
  <c r="D2013" i="4"/>
  <c r="D4443" i="4"/>
  <c r="M4442" i="4"/>
  <c r="P4442" i="4"/>
  <c r="O4442" i="4"/>
  <c r="D3174" i="4"/>
  <c r="M3173" i="4"/>
  <c r="P3173" i="4"/>
  <c r="O3173" i="4"/>
  <c r="D4308" i="4"/>
  <c r="D3552" i="4"/>
  <c r="M3551" i="4"/>
  <c r="P3551" i="4"/>
  <c r="O3551" i="4"/>
  <c r="D3066" i="4"/>
  <c r="M3065" i="4"/>
  <c r="P3065" i="4"/>
  <c r="O3065" i="4"/>
  <c r="D3660" i="4"/>
  <c r="D2391" i="4"/>
  <c r="M2390" i="4"/>
  <c r="P2390" i="4"/>
  <c r="O2390" i="4"/>
  <c r="D1986" i="4"/>
  <c r="M1985" i="4"/>
  <c r="P1985" i="4"/>
  <c r="O1985" i="4"/>
  <c r="D1176" i="4"/>
  <c r="D2769" i="4"/>
  <c r="M2768" i="4"/>
  <c r="O2768" i="4"/>
  <c r="P2768" i="4"/>
  <c r="D3498" i="4"/>
  <c r="M3497" i="4"/>
  <c r="P3497" i="4"/>
  <c r="O3497" i="4"/>
  <c r="D2823" i="4"/>
  <c r="M2822" i="4"/>
  <c r="P2822" i="4"/>
  <c r="O2822" i="4"/>
  <c r="D1473" i="4"/>
  <c r="D3903" i="4"/>
  <c r="M3902" i="4"/>
  <c r="O3902" i="4"/>
  <c r="P3902" i="4"/>
  <c r="D3822" i="4"/>
  <c r="M3821" i="4"/>
  <c r="P3821" i="4"/>
  <c r="O3821" i="4"/>
  <c r="D231" i="4"/>
  <c r="D3093" i="4"/>
  <c r="M3092" i="4"/>
  <c r="O3092" i="4"/>
  <c r="P3092" i="4"/>
  <c r="D3282" i="4"/>
  <c r="M3281" i="4"/>
  <c r="O3281" i="4"/>
  <c r="P3281" i="4"/>
  <c r="D393" i="4"/>
  <c r="M392" i="4"/>
  <c r="P392" i="4"/>
  <c r="O392" i="4"/>
  <c r="D1419" i="4"/>
  <c r="D2121" i="4"/>
  <c r="M2120" i="4"/>
  <c r="P2120" i="4"/>
  <c r="O2120" i="4"/>
  <c r="D4227" i="4"/>
  <c r="M4226" i="4"/>
  <c r="O4226" i="4"/>
  <c r="P4226" i="4"/>
  <c r="D3201" i="4"/>
  <c r="M3200" i="4"/>
  <c r="P3200" i="4"/>
  <c r="O3200" i="4"/>
  <c r="D42" i="4"/>
  <c r="M41" i="4"/>
  <c r="P41" i="4"/>
  <c r="O41" i="4"/>
  <c r="D1851" i="4"/>
  <c r="M1850" i="4"/>
  <c r="P1850" i="4"/>
  <c r="O1850" i="4"/>
  <c r="D3741" i="4"/>
  <c r="M3740" i="4"/>
  <c r="O3740" i="4"/>
  <c r="P3740" i="4"/>
  <c r="D3525" i="4"/>
  <c r="D4254" i="4"/>
  <c r="M4253" i="4"/>
  <c r="P4253" i="4"/>
  <c r="O4253" i="4"/>
  <c r="D1554" i="4"/>
  <c r="M1553" i="4"/>
  <c r="O1553" i="4"/>
  <c r="P1553" i="4"/>
  <c r="D2472" i="4"/>
  <c r="M2471" i="4"/>
  <c r="P2471" i="4"/>
  <c r="O2471" i="4"/>
  <c r="D3309" i="4"/>
  <c r="M3308" i="4"/>
  <c r="P3308" i="4"/>
  <c r="O3308" i="4"/>
  <c r="D3336" i="4"/>
  <c r="M3335" i="4"/>
  <c r="P3335" i="4"/>
  <c r="O3335" i="4"/>
  <c r="D1581" i="4"/>
  <c r="M1580" i="4"/>
  <c r="O1580" i="4"/>
  <c r="P1580" i="4"/>
  <c r="D771" i="4"/>
  <c r="M770" i="4"/>
  <c r="P770" i="4"/>
  <c r="O770" i="4"/>
  <c r="D150" i="4"/>
  <c r="M149" i="4"/>
  <c r="P149" i="4"/>
  <c r="O149" i="4"/>
  <c r="D3039" i="4"/>
  <c r="M3038" i="4"/>
  <c r="P3038" i="4"/>
  <c r="O3038" i="4"/>
  <c r="D1527" i="4"/>
  <c r="M1526" i="4"/>
  <c r="P1526" i="4"/>
  <c r="O1526" i="4"/>
  <c r="D3876" i="4"/>
  <c r="M3875" i="4"/>
  <c r="P3875" i="4"/>
  <c r="O3875" i="4"/>
  <c r="D1068" i="4"/>
  <c r="M1067" i="4"/>
  <c r="P1067" i="4"/>
  <c r="O1067" i="4"/>
  <c r="D123" i="4"/>
  <c r="M122" i="4"/>
  <c r="P122" i="4"/>
  <c r="O122" i="4"/>
  <c r="D1095" i="4"/>
  <c r="M1094" i="4"/>
  <c r="P1094" i="4"/>
  <c r="O1094" i="4"/>
  <c r="D3363" i="4"/>
  <c r="D2094" i="4"/>
  <c r="M2093" i="4"/>
  <c r="P2093" i="4"/>
  <c r="O2093" i="4"/>
  <c r="D1959" i="4"/>
  <c r="M1958" i="4"/>
  <c r="P1958" i="4"/>
  <c r="O1958" i="4"/>
  <c r="D1608" i="4"/>
  <c r="M1607" i="4"/>
  <c r="P1607" i="4"/>
  <c r="O1607" i="4"/>
  <c r="D4470" i="4"/>
  <c r="M4469" i="4"/>
  <c r="O4469" i="4"/>
  <c r="P4469" i="4"/>
  <c r="D339" i="4"/>
  <c r="M338" i="4"/>
  <c r="P338" i="4"/>
  <c r="O338" i="4"/>
  <c r="D4497" i="4"/>
  <c r="M4496" i="4"/>
  <c r="P4496" i="4"/>
  <c r="O4496" i="4"/>
  <c r="D3471" i="4"/>
  <c r="M3470" i="4"/>
  <c r="O3470" i="4"/>
  <c r="P3470" i="4"/>
  <c r="D2553" i="4"/>
  <c r="M2552" i="4"/>
  <c r="P2552" i="4"/>
  <c r="O2552" i="4"/>
  <c r="D1365" i="4"/>
  <c r="M1364" i="4"/>
  <c r="O1364" i="4"/>
  <c r="P1364" i="4"/>
  <c r="D1500" i="4"/>
  <c r="M1499" i="4"/>
  <c r="P1499" i="4"/>
  <c r="O1499" i="4"/>
  <c r="D2985" i="4"/>
  <c r="M2984" i="4"/>
  <c r="O2984" i="4"/>
  <c r="P2984" i="4"/>
  <c r="D690" i="4"/>
  <c r="M689" i="4"/>
  <c r="P689" i="4"/>
  <c r="O689" i="4"/>
  <c r="D636" i="4"/>
  <c r="M635" i="4"/>
  <c r="P635" i="4"/>
  <c r="O635" i="4"/>
  <c r="D1932" i="4"/>
  <c r="M1931" i="4"/>
  <c r="P1931" i="4"/>
  <c r="O1931" i="4"/>
  <c r="D4524" i="4"/>
  <c r="M4523" i="4"/>
  <c r="P4523" i="4"/>
  <c r="O4523" i="4"/>
  <c r="D2202" i="4"/>
  <c r="M2201" i="4"/>
  <c r="O2201" i="4"/>
  <c r="P2201" i="4"/>
  <c r="D3579" i="4"/>
  <c r="M3578" i="4"/>
  <c r="P3578" i="4"/>
  <c r="O3578" i="4"/>
  <c r="D1311" i="4"/>
  <c r="M1310" i="4"/>
  <c r="P1310" i="4"/>
  <c r="O1310" i="4"/>
  <c r="D609" i="4"/>
  <c r="P608" i="4"/>
  <c r="M608" i="4"/>
  <c r="O608" i="4"/>
  <c r="D555" i="4"/>
  <c r="M554" i="4"/>
  <c r="P554" i="4"/>
  <c r="O554" i="4"/>
  <c r="D1203" i="4"/>
  <c r="M1202" i="4"/>
  <c r="P1202" i="4"/>
  <c r="O1202" i="4"/>
  <c r="D744" i="4"/>
  <c r="M743" i="4"/>
  <c r="P743" i="4"/>
  <c r="O743" i="4"/>
  <c r="D2175" i="4"/>
  <c r="M2174" i="4"/>
  <c r="P2174" i="4"/>
  <c r="O2174" i="4"/>
  <c r="D3228" i="4"/>
  <c r="M3227" i="4"/>
  <c r="O3227" i="4"/>
  <c r="P3227" i="4"/>
  <c r="D258" i="4"/>
  <c r="D2904" i="4"/>
  <c r="M2903" i="4"/>
  <c r="P2903" i="4"/>
  <c r="O2903" i="4"/>
  <c r="D4416" i="4"/>
  <c r="M4415" i="4"/>
  <c r="O4415" i="4"/>
  <c r="P4415" i="4"/>
  <c r="D528" i="4"/>
  <c r="D2715" i="4"/>
  <c r="M2714" i="4"/>
  <c r="P2714" i="4"/>
  <c r="O2714" i="4"/>
  <c r="D4389" i="4"/>
  <c r="D2634" i="4"/>
  <c r="M2633" i="4"/>
  <c r="P2633" i="4"/>
  <c r="O2633" i="4"/>
  <c r="D1635" i="4"/>
  <c r="M1634" i="4"/>
  <c r="P1634" i="4"/>
  <c r="O1634" i="4"/>
  <c r="D987" i="4"/>
  <c r="M986" i="4"/>
  <c r="O986" i="4"/>
  <c r="P986" i="4"/>
  <c r="D4092" i="4"/>
  <c r="M4091" i="4"/>
  <c r="P4091" i="4"/>
  <c r="O4091" i="4"/>
  <c r="D2796" i="4"/>
  <c r="M2795" i="4"/>
  <c r="P2795" i="4"/>
  <c r="O2795" i="4"/>
  <c r="D4362" i="4"/>
  <c r="M4361" i="4"/>
  <c r="P4361" i="4"/>
  <c r="O4361" i="4"/>
  <c r="D717" i="4"/>
  <c r="M716" i="4"/>
  <c r="P716" i="4"/>
  <c r="O716" i="4"/>
  <c r="D2148" i="4"/>
  <c r="M2147" i="4"/>
  <c r="P2147" i="4"/>
  <c r="O2147" i="4"/>
  <c r="D2499" i="4"/>
  <c r="M2498" i="4"/>
  <c r="P2498" i="4"/>
  <c r="O2498" i="4"/>
  <c r="D3633" i="4"/>
  <c r="M3632" i="4"/>
  <c r="O3632" i="4"/>
  <c r="P3632" i="4"/>
  <c r="D2445" i="4"/>
  <c r="M2444" i="4"/>
  <c r="O2444" i="4"/>
  <c r="P2444" i="4"/>
  <c r="D4173" i="4"/>
  <c r="D204" i="4"/>
  <c r="M203" i="4"/>
  <c r="P203" i="4"/>
  <c r="O203" i="4"/>
  <c r="D852" i="4"/>
  <c r="M851" i="4"/>
  <c r="P851" i="4"/>
  <c r="O851" i="4"/>
  <c r="D4281" i="4"/>
  <c r="M4280" i="4"/>
  <c r="O4280" i="4"/>
  <c r="P4280" i="4"/>
  <c r="D366" i="4"/>
  <c r="D474" i="4"/>
  <c r="D2040" i="4"/>
  <c r="M2039" i="4"/>
  <c r="P2039" i="4"/>
  <c r="O2039" i="4"/>
  <c r="D3930" i="4"/>
  <c r="D2607" i="4"/>
  <c r="M2606" i="4"/>
  <c r="P2606" i="4"/>
  <c r="O2606" i="4"/>
  <c r="D69" i="4"/>
  <c r="D447" i="4"/>
  <c r="M446" i="4"/>
  <c r="P446" i="4"/>
  <c r="O446" i="4"/>
  <c r="D4011" i="4"/>
  <c r="M4010" i="4"/>
  <c r="P4010" i="4"/>
  <c r="O4010" i="4"/>
  <c r="D798" i="4"/>
  <c r="M797" i="4"/>
  <c r="P797" i="4"/>
  <c r="O797" i="4"/>
  <c r="D1230" i="4"/>
  <c r="M1229" i="4"/>
  <c r="P1229" i="4"/>
  <c r="O1229" i="4"/>
  <c r="D1878" i="4"/>
  <c r="M1877" i="4"/>
  <c r="P1877" i="4"/>
  <c r="O1877" i="4"/>
  <c r="D1014" i="4"/>
  <c r="M1013" i="4"/>
  <c r="P1013" i="4"/>
  <c r="O1013" i="4"/>
  <c r="D960" i="4"/>
  <c r="A14" i="4"/>
  <c r="C13" i="4"/>
  <c r="W92" i="7" l="1"/>
  <c r="AB91" i="7"/>
  <c r="Y91" i="7"/>
  <c r="Z91" i="7"/>
  <c r="AA91" i="7"/>
  <c r="X53" i="7"/>
  <c r="Z53" i="7"/>
  <c r="AA53" i="7"/>
  <c r="W54" i="7"/>
  <c r="W19" i="7"/>
  <c r="AA18" i="7"/>
  <c r="Y18" i="7"/>
  <c r="Z18" i="7"/>
  <c r="X18" i="7"/>
  <c r="Y52" i="7"/>
  <c r="D2608" i="4"/>
  <c r="M2607" i="4"/>
  <c r="P2607" i="4"/>
  <c r="O2607" i="4"/>
  <c r="D367" i="4"/>
  <c r="D3553" i="4"/>
  <c r="M3552" i="4"/>
  <c r="O3552" i="4"/>
  <c r="P3552" i="4"/>
  <c r="D2689" i="4"/>
  <c r="M2688" i="4"/>
  <c r="O2688" i="4"/>
  <c r="P2688" i="4"/>
  <c r="D4120" i="4"/>
  <c r="M4119" i="4"/>
  <c r="P4119" i="4"/>
  <c r="O4119" i="4"/>
  <c r="D2662" i="4"/>
  <c r="M2661" i="4"/>
  <c r="P2661" i="4"/>
  <c r="O2661" i="4"/>
  <c r="D1339" i="4"/>
  <c r="M1338" i="4"/>
  <c r="P1338" i="4"/>
  <c r="O1338" i="4"/>
  <c r="D3796" i="4"/>
  <c r="D664" i="4"/>
  <c r="M663" i="4"/>
  <c r="P663" i="4"/>
  <c r="O663" i="4"/>
  <c r="D1015" i="4"/>
  <c r="M1014" i="4"/>
  <c r="P1014" i="4"/>
  <c r="O1014" i="4"/>
  <c r="D4012" i="4"/>
  <c r="M4011" i="4"/>
  <c r="P4011" i="4"/>
  <c r="O4011" i="4"/>
  <c r="D3931" i="4"/>
  <c r="D4282" i="4"/>
  <c r="M4281" i="4"/>
  <c r="P4281" i="4"/>
  <c r="O4281" i="4"/>
  <c r="D2446" i="4"/>
  <c r="M2445" i="4"/>
  <c r="P2445" i="4"/>
  <c r="O2445" i="4"/>
  <c r="D718" i="4"/>
  <c r="M717" i="4"/>
  <c r="P717" i="4"/>
  <c r="O717" i="4"/>
  <c r="D988" i="4"/>
  <c r="M987" i="4"/>
  <c r="P987" i="4"/>
  <c r="O987" i="4"/>
  <c r="D2716" i="4"/>
  <c r="M2715" i="4"/>
  <c r="O2715" i="4"/>
  <c r="P2715" i="4"/>
  <c r="D259" i="4"/>
  <c r="D1204" i="4"/>
  <c r="M1203" i="4"/>
  <c r="P1203" i="4"/>
  <c r="O1203" i="4"/>
  <c r="D3580" i="4"/>
  <c r="M3579" i="4"/>
  <c r="O3579" i="4"/>
  <c r="P3579" i="4"/>
  <c r="D637" i="4"/>
  <c r="M636" i="4"/>
  <c r="P636" i="4"/>
  <c r="O636" i="4"/>
  <c r="D1366" i="4"/>
  <c r="M1365" i="4"/>
  <c r="P1365" i="4"/>
  <c r="O1365" i="4"/>
  <c r="D340" i="4"/>
  <c r="M339" i="4"/>
  <c r="P339" i="4"/>
  <c r="O339" i="4"/>
  <c r="D2095" i="4"/>
  <c r="M2094" i="4"/>
  <c r="O2094" i="4"/>
  <c r="P2094" i="4"/>
  <c r="D1069" i="4"/>
  <c r="M1068" i="4"/>
  <c r="O1068" i="4"/>
  <c r="P1068" i="4"/>
  <c r="D151" i="4"/>
  <c r="M150" i="4"/>
  <c r="P150" i="4"/>
  <c r="O150" i="4"/>
  <c r="D3310" i="4"/>
  <c r="M3309" i="4"/>
  <c r="P3309" i="4"/>
  <c r="O3309" i="4"/>
  <c r="D3526" i="4"/>
  <c r="D3202" i="4"/>
  <c r="M3201" i="4"/>
  <c r="P3201" i="4"/>
  <c r="O3201" i="4"/>
  <c r="D394" i="4"/>
  <c r="M393" i="4"/>
  <c r="P393" i="4"/>
  <c r="O393" i="4"/>
  <c r="D3823" i="4"/>
  <c r="M3822" i="4"/>
  <c r="O3822" i="4"/>
  <c r="P3822" i="4"/>
  <c r="D3499" i="4"/>
  <c r="M3498" i="4"/>
  <c r="O3498" i="4"/>
  <c r="P3498" i="4"/>
  <c r="D2392" i="4"/>
  <c r="M2391" i="4"/>
  <c r="O2391" i="4"/>
  <c r="P2391" i="4"/>
  <c r="D4309" i="4"/>
  <c r="D1447" i="4"/>
  <c r="M1446" i="4"/>
  <c r="P1446" i="4"/>
  <c r="O1446" i="4"/>
  <c r="D2284" i="4"/>
  <c r="M2283" i="4"/>
  <c r="P2283" i="4"/>
  <c r="O2283" i="4"/>
  <c r="D3715" i="4"/>
  <c r="D2959" i="4"/>
  <c r="M2958" i="4"/>
  <c r="O2958" i="4"/>
  <c r="P2958" i="4"/>
  <c r="D907" i="4"/>
  <c r="M906" i="4"/>
  <c r="P906" i="4"/>
  <c r="O906" i="4"/>
  <c r="D934" i="4"/>
  <c r="M933" i="4"/>
  <c r="O933" i="4"/>
  <c r="P933" i="4"/>
  <c r="D1771" i="4"/>
  <c r="M1770" i="4"/>
  <c r="P1770" i="4"/>
  <c r="O1770" i="4"/>
  <c r="D2311" i="4"/>
  <c r="M2310" i="4"/>
  <c r="O2310" i="4"/>
  <c r="P2310" i="4"/>
  <c r="D1042" i="4"/>
  <c r="M1041" i="4"/>
  <c r="P1041" i="4"/>
  <c r="O1041" i="4"/>
  <c r="D3688" i="4"/>
  <c r="M3687" i="4"/>
  <c r="P3687" i="4"/>
  <c r="O3687" i="4"/>
  <c r="D1150" i="4"/>
  <c r="M1149" i="4"/>
  <c r="P1149" i="4"/>
  <c r="O1149" i="4"/>
  <c r="D1690" i="4"/>
  <c r="M1689" i="4"/>
  <c r="P1689" i="4"/>
  <c r="O1689" i="4"/>
  <c r="D1717" i="4"/>
  <c r="M1716" i="4"/>
  <c r="P1716" i="4"/>
  <c r="O1716" i="4"/>
  <c r="D3607" i="4"/>
  <c r="M3606" i="4"/>
  <c r="O3606" i="4"/>
  <c r="P3606" i="4"/>
  <c r="D1798" i="4"/>
  <c r="M1797" i="4"/>
  <c r="O1797" i="4"/>
  <c r="P1797" i="4"/>
  <c r="D3985" i="4"/>
  <c r="M3984" i="4"/>
  <c r="P3984" i="4"/>
  <c r="O3984" i="4"/>
  <c r="D3850" i="4"/>
  <c r="M3849" i="4"/>
  <c r="P3849" i="4"/>
  <c r="O3849" i="4"/>
  <c r="D799" i="4"/>
  <c r="M798" i="4"/>
  <c r="P798" i="4"/>
  <c r="O798" i="4"/>
  <c r="D4174" i="4"/>
  <c r="D4390" i="4"/>
  <c r="D2905" i="4"/>
  <c r="M2904" i="4"/>
  <c r="P2904" i="4"/>
  <c r="O2904" i="4"/>
  <c r="D745" i="4"/>
  <c r="M744" i="4"/>
  <c r="O744" i="4"/>
  <c r="P744" i="4"/>
  <c r="D1933" i="4"/>
  <c r="M1932" i="4"/>
  <c r="O1932" i="4"/>
  <c r="P1932" i="4"/>
  <c r="D1501" i="4"/>
  <c r="M1500" i="4"/>
  <c r="P1500" i="4"/>
  <c r="O1500" i="4"/>
  <c r="D4498" i="4"/>
  <c r="M4497" i="4"/>
  <c r="P4497" i="4"/>
  <c r="O4497" i="4"/>
  <c r="D3040" i="4"/>
  <c r="M3039" i="4"/>
  <c r="P3039" i="4"/>
  <c r="O3039" i="4"/>
  <c r="D4255" i="4"/>
  <c r="M4254" i="4"/>
  <c r="O4254" i="4"/>
  <c r="P4254" i="4"/>
  <c r="D43" i="4"/>
  <c r="M42" i="4"/>
  <c r="P42" i="4"/>
  <c r="O42" i="4"/>
  <c r="D1420" i="4"/>
  <c r="D232" i="4"/>
  <c r="D2068" i="4"/>
  <c r="M2067" i="4"/>
  <c r="P2067" i="4"/>
  <c r="O2067" i="4"/>
  <c r="D2338" i="4"/>
  <c r="M2337" i="4"/>
  <c r="P2337" i="4"/>
  <c r="O2337" i="4"/>
  <c r="D1906" i="4"/>
  <c r="M1905" i="4"/>
  <c r="O1905" i="4"/>
  <c r="P1905" i="4"/>
  <c r="D16" i="4"/>
  <c r="M15" i="4"/>
  <c r="P15" i="4"/>
  <c r="O15" i="4"/>
  <c r="D4039" i="4"/>
  <c r="D97" i="4"/>
  <c r="M96" i="4"/>
  <c r="P96" i="4"/>
  <c r="O96" i="4"/>
  <c r="D1879" i="4"/>
  <c r="M1878" i="4"/>
  <c r="P1878" i="4"/>
  <c r="O1878" i="4"/>
  <c r="D448" i="4"/>
  <c r="M447" i="4"/>
  <c r="O447" i="4"/>
  <c r="P447" i="4"/>
  <c r="D2041" i="4"/>
  <c r="M2040" i="4"/>
  <c r="O2040" i="4"/>
  <c r="P2040" i="4"/>
  <c r="D853" i="4"/>
  <c r="M852" i="4"/>
  <c r="O852" i="4"/>
  <c r="P852" i="4"/>
  <c r="D4363" i="4"/>
  <c r="M4362" i="4"/>
  <c r="P4362" i="4"/>
  <c r="O4362" i="4"/>
  <c r="D1636" i="4"/>
  <c r="M1635" i="4"/>
  <c r="P1635" i="4"/>
  <c r="O1635" i="4"/>
  <c r="D529" i="4"/>
  <c r="D3229" i="4"/>
  <c r="M3228" i="4"/>
  <c r="O3228" i="4"/>
  <c r="P3228" i="4"/>
  <c r="D556" i="4"/>
  <c r="M555" i="4"/>
  <c r="O555" i="4"/>
  <c r="P555" i="4"/>
  <c r="D2203" i="4"/>
  <c r="M2202" i="4"/>
  <c r="O2202" i="4"/>
  <c r="P2202" i="4"/>
  <c r="D691" i="4"/>
  <c r="M690" i="4"/>
  <c r="P690" i="4"/>
  <c r="O690" i="4"/>
  <c r="D2554" i="4"/>
  <c r="M2553" i="4"/>
  <c r="P2553" i="4"/>
  <c r="O2553" i="4"/>
  <c r="D4471" i="4"/>
  <c r="M4470" i="4"/>
  <c r="O4470" i="4"/>
  <c r="P4470" i="4"/>
  <c r="D3364" i="4"/>
  <c r="D3877" i="4"/>
  <c r="M3876" i="4"/>
  <c r="O3876" i="4"/>
  <c r="P3876" i="4"/>
  <c r="D772" i="4"/>
  <c r="M771" i="4"/>
  <c r="P771" i="4"/>
  <c r="O771" i="4"/>
  <c r="D2473" i="4"/>
  <c r="M2472" i="4"/>
  <c r="O2472" i="4"/>
  <c r="P2472" i="4"/>
  <c r="D3742" i="4"/>
  <c r="M3741" i="4"/>
  <c r="P3741" i="4"/>
  <c r="O3741" i="4"/>
  <c r="D4228" i="4"/>
  <c r="M4227" i="4"/>
  <c r="P4227" i="4"/>
  <c r="O4227" i="4"/>
  <c r="D3283" i="4"/>
  <c r="M3282" i="4"/>
  <c r="P3282" i="4"/>
  <c r="O3282" i="4"/>
  <c r="D3904" i="4"/>
  <c r="M3903" i="4"/>
  <c r="P3903" i="4"/>
  <c r="O3903" i="4"/>
  <c r="D2770" i="4"/>
  <c r="M2769" i="4"/>
  <c r="O2769" i="4"/>
  <c r="P2769" i="4"/>
  <c r="D3661" i="4"/>
  <c r="D3175" i="4"/>
  <c r="M3174" i="4"/>
  <c r="P3174" i="4"/>
  <c r="O3174" i="4"/>
  <c r="D3256" i="4"/>
  <c r="M3255" i="4"/>
  <c r="P3255" i="4"/>
  <c r="O3255" i="4"/>
  <c r="D178" i="4"/>
  <c r="M177" i="4"/>
  <c r="O177" i="4"/>
  <c r="P177" i="4"/>
  <c r="D1663" i="4"/>
  <c r="M1662" i="4"/>
  <c r="P1662" i="4"/>
  <c r="O1662" i="4"/>
  <c r="D3445" i="4"/>
  <c r="M3444" i="4"/>
  <c r="P3444" i="4"/>
  <c r="O3444" i="4"/>
  <c r="D3148" i="4"/>
  <c r="M3147" i="4"/>
  <c r="P3147" i="4"/>
  <c r="O3147" i="4"/>
  <c r="D2581" i="4"/>
  <c r="M2580" i="4"/>
  <c r="O2580" i="4"/>
  <c r="P2580" i="4"/>
  <c r="D1744" i="4"/>
  <c r="M1743" i="4"/>
  <c r="P1743" i="4"/>
  <c r="O1743" i="4"/>
  <c r="D826" i="4"/>
  <c r="M825" i="4"/>
  <c r="P825" i="4"/>
  <c r="O825" i="4"/>
  <c r="D2257" i="4"/>
  <c r="M2256" i="4"/>
  <c r="O2256" i="4"/>
  <c r="P2256" i="4"/>
  <c r="D2365" i="4"/>
  <c r="D3418" i="4"/>
  <c r="M3417" i="4"/>
  <c r="P3417" i="4"/>
  <c r="O3417" i="4"/>
  <c r="D2743" i="4"/>
  <c r="M2742" i="4"/>
  <c r="P2742" i="4"/>
  <c r="O2742" i="4"/>
  <c r="D286" i="4"/>
  <c r="M285" i="4"/>
  <c r="P285" i="4"/>
  <c r="O285" i="4"/>
  <c r="D3121" i="4"/>
  <c r="M3120" i="4"/>
  <c r="P3120" i="4"/>
  <c r="O3120" i="4"/>
  <c r="D2527" i="4"/>
  <c r="M2526" i="4"/>
  <c r="P2526" i="4"/>
  <c r="O2526" i="4"/>
  <c r="D3958" i="4"/>
  <c r="M3957" i="4"/>
  <c r="P3957" i="4"/>
  <c r="O3957" i="4"/>
  <c r="D421" i="4"/>
  <c r="M420" i="4"/>
  <c r="O420" i="4"/>
  <c r="P420" i="4"/>
  <c r="D961" i="4"/>
  <c r="D2149" i="4"/>
  <c r="M2148" i="4"/>
  <c r="P2148" i="4"/>
  <c r="O2148" i="4"/>
  <c r="D4093" i="4"/>
  <c r="M4092" i="4"/>
  <c r="O4092" i="4"/>
  <c r="P4092" i="4"/>
  <c r="D1312" i="4"/>
  <c r="M1311" i="4"/>
  <c r="O1311" i="4"/>
  <c r="P1311" i="4"/>
  <c r="D1960" i="4"/>
  <c r="M1959" i="4"/>
  <c r="P1959" i="4"/>
  <c r="O1959" i="4"/>
  <c r="D124" i="4"/>
  <c r="M123" i="4"/>
  <c r="P123" i="4"/>
  <c r="O123" i="4"/>
  <c r="D3337" i="4"/>
  <c r="M3336" i="4"/>
  <c r="P3336" i="4"/>
  <c r="O3336" i="4"/>
  <c r="D2824" i="4"/>
  <c r="M2823" i="4"/>
  <c r="P2823" i="4"/>
  <c r="O2823" i="4"/>
  <c r="D1987" i="4"/>
  <c r="M1986" i="4"/>
  <c r="P1986" i="4"/>
  <c r="O1986" i="4"/>
  <c r="D2014" i="4"/>
  <c r="D502" i="4"/>
  <c r="M501" i="4"/>
  <c r="P501" i="4"/>
  <c r="O501" i="4"/>
  <c r="D2851" i="4"/>
  <c r="M2850" i="4"/>
  <c r="P2850" i="4"/>
  <c r="O2850" i="4"/>
  <c r="D4336" i="4"/>
  <c r="M4335" i="4"/>
  <c r="P4335" i="4"/>
  <c r="O4335" i="4"/>
  <c r="D3391" i="4"/>
  <c r="M3390" i="4"/>
  <c r="O3390" i="4"/>
  <c r="P3390" i="4"/>
  <c r="D3634" i="4"/>
  <c r="M3633" i="4"/>
  <c r="O3633" i="4"/>
  <c r="P3633" i="4"/>
  <c r="D1231" i="4"/>
  <c r="M1230" i="4"/>
  <c r="O1230" i="4"/>
  <c r="P1230" i="4"/>
  <c r="D70" i="4"/>
  <c r="D475" i="4"/>
  <c r="D205" i="4"/>
  <c r="M204" i="4"/>
  <c r="O204" i="4"/>
  <c r="P204" i="4"/>
  <c r="D2500" i="4"/>
  <c r="M2499" i="4"/>
  <c r="P2499" i="4"/>
  <c r="O2499" i="4"/>
  <c r="D2797" i="4"/>
  <c r="M2796" i="4"/>
  <c r="O2796" i="4"/>
  <c r="P2796" i="4"/>
  <c r="D2635" i="4"/>
  <c r="M2634" i="4"/>
  <c r="O2634" i="4"/>
  <c r="P2634" i="4"/>
  <c r="D4417" i="4"/>
  <c r="M4416" i="4"/>
  <c r="O4416" i="4"/>
  <c r="P4416" i="4"/>
  <c r="D2176" i="4"/>
  <c r="M2175" i="4"/>
  <c r="O2175" i="4"/>
  <c r="P2175" i="4"/>
  <c r="D610" i="4"/>
  <c r="M609" i="4"/>
  <c r="O609" i="4"/>
  <c r="P609" i="4"/>
  <c r="D4525" i="4"/>
  <c r="M4524" i="4"/>
  <c r="O4524" i="4"/>
  <c r="P4524" i="4"/>
  <c r="D2986" i="4"/>
  <c r="M2985" i="4"/>
  <c r="P2985" i="4"/>
  <c r="O2985" i="4"/>
  <c r="D3472" i="4"/>
  <c r="M3471" i="4"/>
  <c r="P3471" i="4"/>
  <c r="O3471" i="4"/>
  <c r="D1609" i="4"/>
  <c r="M1608" i="4"/>
  <c r="P1608" i="4"/>
  <c r="O1608" i="4"/>
  <c r="D1096" i="4"/>
  <c r="M1095" i="4"/>
  <c r="P1095" i="4"/>
  <c r="O1095" i="4"/>
  <c r="D1528" i="4"/>
  <c r="M1527" i="4"/>
  <c r="P1527" i="4"/>
  <c r="O1527" i="4"/>
  <c r="D1582" i="4"/>
  <c r="M1581" i="4"/>
  <c r="P1581" i="4"/>
  <c r="O1581" i="4"/>
  <c r="D1555" i="4"/>
  <c r="M1554" i="4"/>
  <c r="P1554" i="4"/>
  <c r="O1554" i="4"/>
  <c r="D1852" i="4"/>
  <c r="M1851" i="4"/>
  <c r="P1851" i="4"/>
  <c r="O1851" i="4"/>
  <c r="D2122" i="4"/>
  <c r="M2121" i="4"/>
  <c r="P2121" i="4"/>
  <c r="O2121" i="4"/>
  <c r="D3094" i="4"/>
  <c r="M3093" i="4"/>
  <c r="P3093" i="4"/>
  <c r="O3093" i="4"/>
  <c r="D1474" i="4"/>
  <c r="D1177" i="4"/>
  <c r="D3067" i="4"/>
  <c r="M3066" i="4"/>
  <c r="P3066" i="4"/>
  <c r="O3066" i="4"/>
  <c r="D4444" i="4"/>
  <c r="M4443" i="4"/>
  <c r="P4443" i="4"/>
  <c r="O4443" i="4"/>
  <c r="D1258" i="4"/>
  <c r="M1257" i="4"/>
  <c r="P1257" i="4"/>
  <c r="O1257" i="4"/>
  <c r="D4066" i="4"/>
  <c r="M4065" i="4"/>
  <c r="P4065" i="4"/>
  <c r="O4065" i="4"/>
  <c r="D313" i="4"/>
  <c r="M312" i="4"/>
  <c r="O312" i="4"/>
  <c r="P312" i="4"/>
  <c r="D2419" i="4"/>
  <c r="M2418" i="4"/>
  <c r="O2418" i="4"/>
  <c r="P2418" i="4"/>
  <c r="D3013" i="4"/>
  <c r="M3012" i="4"/>
  <c r="O3012" i="4"/>
  <c r="P3012" i="4"/>
  <c r="D1123" i="4"/>
  <c r="M1122" i="4"/>
  <c r="P1122" i="4"/>
  <c r="O1122" i="4"/>
  <c r="D2932" i="4"/>
  <c r="M2931" i="4"/>
  <c r="P2931" i="4"/>
  <c r="O2931" i="4"/>
  <c r="D4201" i="4"/>
  <c r="M4200" i="4"/>
  <c r="P4200" i="4"/>
  <c r="O4200" i="4"/>
  <c r="D583" i="4"/>
  <c r="M582" i="4"/>
  <c r="P582" i="4"/>
  <c r="O582" i="4"/>
  <c r="D1825" i="4"/>
  <c r="M1824" i="4"/>
  <c r="P1824" i="4"/>
  <c r="O1824" i="4"/>
  <c r="D3769" i="4"/>
  <c r="M3768" i="4"/>
  <c r="P3768" i="4"/>
  <c r="O3768" i="4"/>
  <c r="D2878" i="4"/>
  <c r="M2877" i="4"/>
  <c r="P2877" i="4"/>
  <c r="O2877" i="4"/>
  <c r="D2230" i="4"/>
  <c r="M2229" i="4"/>
  <c r="P2229" i="4"/>
  <c r="O2229" i="4"/>
  <c r="D1393" i="4"/>
  <c r="D880" i="4"/>
  <c r="M879" i="4"/>
  <c r="P879" i="4"/>
  <c r="O879" i="4"/>
  <c r="D4147" i="4"/>
  <c r="M4146" i="4"/>
  <c r="P4146" i="4"/>
  <c r="O4146" i="4"/>
  <c r="D1285" i="4"/>
  <c r="M1284" i="4"/>
  <c r="O1284" i="4"/>
  <c r="P1284" i="4"/>
  <c r="A15" i="4"/>
  <c r="C14" i="4"/>
  <c r="X91" i="7" l="1"/>
  <c r="W93" i="7"/>
  <c r="AB92" i="7"/>
  <c r="Y92" i="7"/>
  <c r="X92" i="7" s="1"/>
  <c r="Z92" i="7"/>
  <c r="AA92" i="7"/>
  <c r="Z54" i="7"/>
  <c r="AA54" i="7"/>
  <c r="X54" i="7"/>
  <c r="W55" i="7"/>
  <c r="W20" i="7"/>
  <c r="X19" i="7"/>
  <c r="AA19" i="7"/>
  <c r="Y19" i="7"/>
  <c r="Z19" i="7"/>
  <c r="Y53" i="7"/>
  <c r="D1286" i="4"/>
  <c r="M1285" i="4"/>
  <c r="O1285" i="4"/>
  <c r="P1285" i="4"/>
  <c r="D1475" i="4"/>
  <c r="D1556" i="4"/>
  <c r="M1555" i="4"/>
  <c r="P1555" i="4"/>
  <c r="O1555" i="4"/>
  <c r="D4337" i="4"/>
  <c r="M4336" i="4"/>
  <c r="P4336" i="4"/>
  <c r="O4336" i="4"/>
  <c r="D1961" i="4"/>
  <c r="M1960" i="4"/>
  <c r="P1960" i="4"/>
  <c r="O1960" i="4"/>
  <c r="D179" i="4"/>
  <c r="M178" i="4"/>
  <c r="P178" i="4"/>
  <c r="O178" i="4"/>
  <c r="D2771" i="4"/>
  <c r="M2770" i="4"/>
  <c r="P2770" i="4"/>
  <c r="O2770" i="4"/>
  <c r="D3743" i="4"/>
  <c r="M3742" i="4"/>
  <c r="O3742" i="4"/>
  <c r="P3742" i="4"/>
  <c r="D3365" i="4"/>
  <c r="D2204" i="4"/>
  <c r="M2203" i="4"/>
  <c r="O2203" i="4"/>
  <c r="P2203" i="4"/>
  <c r="D17" i="4"/>
  <c r="M16" i="4"/>
  <c r="P16" i="4"/>
  <c r="O16" i="4"/>
  <c r="D746" i="4"/>
  <c r="M745" i="4"/>
  <c r="P745" i="4"/>
  <c r="O745" i="4"/>
  <c r="D800" i="4"/>
  <c r="M799" i="4"/>
  <c r="O799" i="4"/>
  <c r="P799" i="4"/>
  <c r="D3608" i="4"/>
  <c r="M3607" i="4"/>
  <c r="P3607" i="4"/>
  <c r="O3607" i="4"/>
  <c r="D935" i="4"/>
  <c r="M934" i="4"/>
  <c r="P934" i="4"/>
  <c r="O934" i="4"/>
  <c r="D3527" i="4"/>
  <c r="D2096" i="4"/>
  <c r="M2095" i="4"/>
  <c r="P2095" i="4"/>
  <c r="O2095" i="4"/>
  <c r="D3581" i="4"/>
  <c r="M3580" i="4"/>
  <c r="P3580" i="4"/>
  <c r="O3580" i="4"/>
  <c r="D3932" i="4"/>
  <c r="D3797" i="4"/>
  <c r="D2690" i="4"/>
  <c r="M2689" i="4"/>
  <c r="P2689" i="4"/>
  <c r="O2689" i="4"/>
  <c r="D4148" i="4"/>
  <c r="M4147" i="4"/>
  <c r="O4147" i="4"/>
  <c r="P4147" i="4"/>
  <c r="D2879" i="4"/>
  <c r="M2878" i="4"/>
  <c r="P2878" i="4"/>
  <c r="O2878" i="4"/>
  <c r="D4202" i="4"/>
  <c r="M4201" i="4"/>
  <c r="P4201" i="4"/>
  <c r="O4201" i="4"/>
  <c r="D2420" i="4"/>
  <c r="M2419" i="4"/>
  <c r="P2419" i="4"/>
  <c r="O2419" i="4"/>
  <c r="D4445" i="4"/>
  <c r="M4444" i="4"/>
  <c r="P4444" i="4"/>
  <c r="O4444" i="4"/>
  <c r="D3095" i="4"/>
  <c r="M3094" i="4"/>
  <c r="O3094" i="4"/>
  <c r="P3094" i="4"/>
  <c r="D1583" i="4"/>
  <c r="M1582" i="4"/>
  <c r="O1582" i="4"/>
  <c r="P1582" i="4"/>
  <c r="D3473" i="4"/>
  <c r="M3472" i="4"/>
  <c r="O3472" i="4"/>
  <c r="P3472" i="4"/>
  <c r="D2177" i="4"/>
  <c r="M2176" i="4"/>
  <c r="O2176" i="4"/>
  <c r="P2176" i="4"/>
  <c r="D2501" i="4"/>
  <c r="M2500" i="4"/>
  <c r="P2500" i="4"/>
  <c r="O2500" i="4"/>
  <c r="D1232" i="4"/>
  <c r="M1231" i="4"/>
  <c r="P1231" i="4"/>
  <c r="O1231" i="4"/>
  <c r="D2852" i="4"/>
  <c r="M2851" i="4"/>
  <c r="P2851" i="4"/>
  <c r="O2851" i="4"/>
  <c r="D2825" i="4"/>
  <c r="M2824" i="4"/>
  <c r="P2824" i="4"/>
  <c r="O2824" i="4"/>
  <c r="D1313" i="4"/>
  <c r="M1312" i="4"/>
  <c r="O1312" i="4"/>
  <c r="P1312" i="4"/>
  <c r="D422" i="4"/>
  <c r="M421" i="4"/>
  <c r="O421" i="4"/>
  <c r="P421" i="4"/>
  <c r="D287" i="4"/>
  <c r="M286" i="4"/>
  <c r="P286" i="4"/>
  <c r="O286" i="4"/>
  <c r="D2258" i="4"/>
  <c r="M2257" i="4"/>
  <c r="P2257" i="4"/>
  <c r="O2257" i="4"/>
  <c r="D3149" i="4"/>
  <c r="M3148" i="4"/>
  <c r="P3148" i="4"/>
  <c r="O3148" i="4"/>
  <c r="D3257" i="4"/>
  <c r="M3256" i="4"/>
  <c r="O3256" i="4"/>
  <c r="P3256" i="4"/>
  <c r="D3905" i="4"/>
  <c r="M3904" i="4"/>
  <c r="O3904" i="4"/>
  <c r="P3904" i="4"/>
  <c r="D2474" i="4"/>
  <c r="M2473" i="4"/>
  <c r="P2473" i="4"/>
  <c r="O2473" i="4"/>
  <c r="D4472" i="4"/>
  <c r="M4471" i="4"/>
  <c r="P4471" i="4"/>
  <c r="O4471" i="4"/>
  <c r="D557" i="4"/>
  <c r="M556" i="4"/>
  <c r="O556" i="4"/>
  <c r="P556" i="4"/>
  <c r="D4364" i="4"/>
  <c r="M4363" i="4"/>
  <c r="P4363" i="4"/>
  <c r="O4363" i="4"/>
  <c r="D1880" i="4"/>
  <c r="M1879" i="4"/>
  <c r="P1879" i="4"/>
  <c r="O1879" i="4"/>
  <c r="D1907" i="4"/>
  <c r="M1906" i="4"/>
  <c r="P1906" i="4"/>
  <c r="O1906" i="4"/>
  <c r="D1421" i="4"/>
  <c r="D4499" i="4"/>
  <c r="M4498" i="4"/>
  <c r="P4498" i="4"/>
  <c r="O4498" i="4"/>
  <c r="D2906" i="4"/>
  <c r="M2905" i="4"/>
  <c r="P2905" i="4"/>
  <c r="O2905" i="4"/>
  <c r="D3851" i="4"/>
  <c r="M3850" i="4"/>
  <c r="O3850" i="4"/>
  <c r="P3850" i="4"/>
  <c r="D1718" i="4"/>
  <c r="M1717" i="4"/>
  <c r="P1717" i="4"/>
  <c r="O1717" i="4"/>
  <c r="D1043" i="4"/>
  <c r="M1042" i="4"/>
  <c r="P1042" i="4"/>
  <c r="O1042" i="4"/>
  <c r="D908" i="4"/>
  <c r="M907" i="4"/>
  <c r="P907" i="4"/>
  <c r="O907" i="4"/>
  <c r="D1448" i="4"/>
  <c r="M1447" i="4"/>
  <c r="P1447" i="4"/>
  <c r="O1447" i="4"/>
  <c r="D3824" i="4"/>
  <c r="M3823" i="4"/>
  <c r="P3823" i="4"/>
  <c r="O3823" i="4"/>
  <c r="D3311" i="4"/>
  <c r="M3310" i="4"/>
  <c r="O3310" i="4"/>
  <c r="P3310" i="4"/>
  <c r="D341" i="4"/>
  <c r="M340" i="4"/>
  <c r="O340" i="4"/>
  <c r="P340" i="4"/>
  <c r="D1205" i="4"/>
  <c r="M1204" i="4"/>
  <c r="P1204" i="4"/>
  <c r="O1204" i="4"/>
  <c r="D719" i="4"/>
  <c r="M718" i="4"/>
  <c r="O718" i="4"/>
  <c r="P718" i="4"/>
  <c r="D4013" i="4"/>
  <c r="M4012" i="4"/>
  <c r="O4012" i="4"/>
  <c r="P4012" i="4"/>
  <c r="D1340" i="4"/>
  <c r="M1339" i="4"/>
  <c r="P1339" i="4"/>
  <c r="O1339" i="4"/>
  <c r="D3554" i="4"/>
  <c r="M3553" i="4"/>
  <c r="P3553" i="4"/>
  <c r="O3553" i="4"/>
  <c r="D584" i="4"/>
  <c r="M583" i="4"/>
  <c r="P583" i="4"/>
  <c r="O583" i="4"/>
  <c r="D71" i="4"/>
  <c r="D962" i="4"/>
  <c r="D1637" i="4"/>
  <c r="M1636" i="4"/>
  <c r="O1636" i="4"/>
  <c r="P1636" i="4"/>
  <c r="D233" i="4"/>
  <c r="D881" i="4"/>
  <c r="M880" i="4"/>
  <c r="P880" i="4"/>
  <c r="O880" i="4"/>
  <c r="D2933" i="4"/>
  <c r="M2932" i="4"/>
  <c r="P2932" i="4"/>
  <c r="O2932" i="4"/>
  <c r="D314" i="4"/>
  <c r="M313" i="4"/>
  <c r="P313" i="4"/>
  <c r="O313" i="4"/>
  <c r="D2123" i="4"/>
  <c r="M2122" i="4"/>
  <c r="P2122" i="4"/>
  <c r="O2122" i="4"/>
  <c r="D1529" i="4"/>
  <c r="M1528" i="4"/>
  <c r="O1528" i="4"/>
  <c r="P1528" i="4"/>
  <c r="D2987" i="4"/>
  <c r="M2986" i="4"/>
  <c r="O2986" i="4"/>
  <c r="P2986" i="4"/>
  <c r="D4418" i="4"/>
  <c r="M4417" i="4"/>
  <c r="P4417" i="4"/>
  <c r="O4417" i="4"/>
  <c r="D206" i="4"/>
  <c r="M205" i="4"/>
  <c r="P205" i="4"/>
  <c r="O205" i="4"/>
  <c r="D3635" i="4"/>
  <c r="M3634" i="4"/>
  <c r="O3634" i="4"/>
  <c r="P3634" i="4"/>
  <c r="D503" i="4"/>
  <c r="M502" i="4"/>
  <c r="P502" i="4"/>
  <c r="O502" i="4"/>
  <c r="D3338" i="4"/>
  <c r="M3337" i="4"/>
  <c r="P3337" i="4"/>
  <c r="O3337" i="4"/>
  <c r="D4094" i="4"/>
  <c r="M4093" i="4"/>
  <c r="P4093" i="4"/>
  <c r="O4093" i="4"/>
  <c r="D3959" i="4"/>
  <c r="M3958" i="4"/>
  <c r="O3958" i="4"/>
  <c r="P3958" i="4"/>
  <c r="D2744" i="4"/>
  <c r="M2743" i="4"/>
  <c r="O2743" i="4"/>
  <c r="P2743" i="4"/>
  <c r="D827" i="4"/>
  <c r="M826" i="4"/>
  <c r="P826" i="4"/>
  <c r="O826" i="4"/>
  <c r="D3446" i="4"/>
  <c r="M3445" i="4"/>
  <c r="P3445" i="4"/>
  <c r="O3445" i="4"/>
  <c r="D3176" i="4"/>
  <c r="M3175" i="4"/>
  <c r="P3175" i="4"/>
  <c r="O3175" i="4"/>
  <c r="D3284" i="4"/>
  <c r="M3283" i="4"/>
  <c r="P3283" i="4"/>
  <c r="O3283" i="4"/>
  <c r="D773" i="4"/>
  <c r="M772" i="4"/>
  <c r="P772" i="4"/>
  <c r="O772" i="4"/>
  <c r="D2555" i="4"/>
  <c r="M2554" i="4"/>
  <c r="P2554" i="4"/>
  <c r="O2554" i="4"/>
  <c r="D3230" i="4"/>
  <c r="M3229" i="4"/>
  <c r="P3229" i="4"/>
  <c r="O3229" i="4"/>
  <c r="D854" i="4"/>
  <c r="M853" i="4"/>
  <c r="P853" i="4"/>
  <c r="O853" i="4"/>
  <c r="D98" i="4"/>
  <c r="M97" i="4"/>
  <c r="P97" i="4"/>
  <c r="O97" i="4"/>
  <c r="D2339" i="4"/>
  <c r="M2338" i="4"/>
  <c r="P2338" i="4"/>
  <c r="O2338" i="4"/>
  <c r="D44" i="4"/>
  <c r="M43" i="4"/>
  <c r="P43" i="4"/>
  <c r="O43" i="4"/>
  <c r="D1502" i="4"/>
  <c r="M1501" i="4"/>
  <c r="P1501" i="4"/>
  <c r="O1501" i="4"/>
  <c r="D4391" i="4"/>
  <c r="D3986" i="4"/>
  <c r="M3985" i="4"/>
  <c r="O3985" i="4"/>
  <c r="P3985" i="4"/>
  <c r="D1691" i="4"/>
  <c r="M1690" i="4"/>
  <c r="P1690" i="4"/>
  <c r="O1690" i="4"/>
  <c r="D2312" i="4"/>
  <c r="M2311" i="4"/>
  <c r="P2311" i="4"/>
  <c r="O2311" i="4"/>
  <c r="D2960" i="4"/>
  <c r="M2959" i="4"/>
  <c r="P2959" i="4"/>
  <c r="O2959" i="4"/>
  <c r="D4310" i="4"/>
  <c r="D395" i="4"/>
  <c r="M394" i="4"/>
  <c r="P394" i="4"/>
  <c r="O394" i="4"/>
  <c r="D152" i="4"/>
  <c r="M151" i="4"/>
  <c r="P151" i="4"/>
  <c r="O151" i="4"/>
  <c r="D1367" i="4"/>
  <c r="M1366" i="4"/>
  <c r="P1366" i="4"/>
  <c r="O1366" i="4"/>
  <c r="D260" i="4"/>
  <c r="D2447" i="4"/>
  <c r="M2446" i="4"/>
  <c r="P2446" i="4"/>
  <c r="O2446" i="4"/>
  <c r="D1016" i="4"/>
  <c r="M1015" i="4"/>
  <c r="P1015" i="4"/>
  <c r="O1015" i="4"/>
  <c r="D2663" i="4"/>
  <c r="M2662" i="4"/>
  <c r="P2662" i="4"/>
  <c r="O2662" i="4"/>
  <c r="D368" i="4"/>
  <c r="D2231" i="4"/>
  <c r="M2230" i="4"/>
  <c r="P2230" i="4"/>
  <c r="O2230" i="4"/>
  <c r="D3014" i="4"/>
  <c r="M3013" i="4"/>
  <c r="P3013" i="4"/>
  <c r="O3013" i="4"/>
  <c r="D1259" i="4"/>
  <c r="M1258" i="4"/>
  <c r="P1258" i="4"/>
  <c r="O1258" i="4"/>
  <c r="D1610" i="4"/>
  <c r="M1609" i="4"/>
  <c r="P1609" i="4"/>
  <c r="O1609" i="4"/>
  <c r="D611" i="4"/>
  <c r="M610" i="4"/>
  <c r="P610" i="4"/>
  <c r="O610" i="4"/>
  <c r="D2798" i="4"/>
  <c r="M2797" i="4"/>
  <c r="O2797" i="4"/>
  <c r="P2797" i="4"/>
  <c r="D1988" i="4"/>
  <c r="M1987" i="4"/>
  <c r="P1987" i="4"/>
  <c r="O1987" i="4"/>
  <c r="D3122" i="4"/>
  <c r="M3121" i="4"/>
  <c r="O3121" i="4"/>
  <c r="P3121" i="4"/>
  <c r="D2366" i="4"/>
  <c r="D2582" i="4"/>
  <c r="M2581" i="4"/>
  <c r="P2581" i="4"/>
  <c r="O2581" i="4"/>
  <c r="D449" i="4"/>
  <c r="M448" i="4"/>
  <c r="P448" i="4"/>
  <c r="O448" i="4"/>
  <c r="D3041" i="4"/>
  <c r="M3040" i="4"/>
  <c r="O3040" i="4"/>
  <c r="P3040" i="4"/>
  <c r="D3689" i="4"/>
  <c r="M3688" i="4"/>
  <c r="O3688" i="4"/>
  <c r="P3688" i="4"/>
  <c r="D2285" i="4"/>
  <c r="M2284" i="4"/>
  <c r="P2284" i="4"/>
  <c r="O2284" i="4"/>
  <c r="D3500" i="4"/>
  <c r="M3499" i="4"/>
  <c r="P3499" i="4"/>
  <c r="O3499" i="4"/>
  <c r="D989" i="4"/>
  <c r="M988" i="4"/>
  <c r="P988" i="4"/>
  <c r="O988" i="4"/>
  <c r="D3770" i="4"/>
  <c r="M3769" i="4"/>
  <c r="P3769" i="4"/>
  <c r="O3769" i="4"/>
  <c r="D3068" i="4"/>
  <c r="M3067" i="4"/>
  <c r="O3067" i="4"/>
  <c r="P3067" i="4"/>
  <c r="D1394" i="4"/>
  <c r="D1826" i="4"/>
  <c r="M1825" i="4"/>
  <c r="P1825" i="4"/>
  <c r="O1825" i="4"/>
  <c r="D1124" i="4"/>
  <c r="M1123" i="4"/>
  <c r="P1123" i="4"/>
  <c r="O1123" i="4"/>
  <c r="D4067" i="4"/>
  <c r="M4066" i="4"/>
  <c r="P4066" i="4"/>
  <c r="O4066" i="4"/>
  <c r="D1178" i="4"/>
  <c r="D1853" i="4"/>
  <c r="M1852" i="4"/>
  <c r="P1852" i="4"/>
  <c r="O1852" i="4"/>
  <c r="D1097" i="4"/>
  <c r="M1096" i="4"/>
  <c r="P1096" i="4"/>
  <c r="O1096" i="4"/>
  <c r="D4526" i="4"/>
  <c r="M4525" i="4"/>
  <c r="P4525" i="4"/>
  <c r="O4525" i="4"/>
  <c r="D2636" i="4"/>
  <c r="M2635" i="4"/>
  <c r="P2635" i="4"/>
  <c r="O2635" i="4"/>
  <c r="D476" i="4"/>
  <c r="D3392" i="4"/>
  <c r="M3391" i="4"/>
  <c r="P3391" i="4"/>
  <c r="O3391" i="4"/>
  <c r="D2015" i="4"/>
  <c r="D125" i="4"/>
  <c r="M124" i="4"/>
  <c r="P124" i="4"/>
  <c r="O124" i="4"/>
  <c r="D2150" i="4"/>
  <c r="M2149" i="4"/>
  <c r="O2149" i="4"/>
  <c r="P2149" i="4"/>
  <c r="D2528" i="4"/>
  <c r="M2527" i="4"/>
  <c r="P2527" i="4"/>
  <c r="O2527" i="4"/>
  <c r="D3419" i="4"/>
  <c r="M3418" i="4"/>
  <c r="O3418" i="4"/>
  <c r="P3418" i="4"/>
  <c r="D1745" i="4"/>
  <c r="M1744" i="4"/>
  <c r="O1744" i="4"/>
  <c r="P1744" i="4"/>
  <c r="D1664" i="4"/>
  <c r="M1663" i="4"/>
  <c r="O1663" i="4"/>
  <c r="P1663" i="4"/>
  <c r="D3662" i="4"/>
  <c r="D4229" i="4"/>
  <c r="M4228" i="4"/>
  <c r="O4228" i="4"/>
  <c r="P4228" i="4"/>
  <c r="D3878" i="4"/>
  <c r="M3877" i="4"/>
  <c r="P3877" i="4"/>
  <c r="O3877" i="4"/>
  <c r="D692" i="4"/>
  <c r="M691" i="4"/>
  <c r="P691" i="4"/>
  <c r="O691" i="4"/>
  <c r="D530" i="4"/>
  <c r="D2042" i="4"/>
  <c r="M2041" i="4"/>
  <c r="P2041" i="4"/>
  <c r="O2041" i="4"/>
  <c r="D4040" i="4"/>
  <c r="D2069" i="4"/>
  <c r="M2068" i="4"/>
  <c r="P2068" i="4"/>
  <c r="O2068" i="4"/>
  <c r="D4256" i="4"/>
  <c r="M4255" i="4"/>
  <c r="P4255" i="4"/>
  <c r="O4255" i="4"/>
  <c r="D1934" i="4"/>
  <c r="M1933" i="4"/>
  <c r="P1933" i="4"/>
  <c r="O1933" i="4"/>
  <c r="D4175" i="4"/>
  <c r="D1799" i="4"/>
  <c r="M1798" i="4"/>
  <c r="P1798" i="4"/>
  <c r="O1798" i="4"/>
  <c r="D1151" i="4"/>
  <c r="M1150" i="4"/>
  <c r="P1150" i="4"/>
  <c r="O1150" i="4"/>
  <c r="D1772" i="4"/>
  <c r="M1771" i="4"/>
  <c r="P1771" i="4"/>
  <c r="O1771" i="4"/>
  <c r="D3716" i="4"/>
  <c r="D2393" i="4"/>
  <c r="M2392" i="4"/>
  <c r="O2392" i="4"/>
  <c r="P2392" i="4"/>
  <c r="D3203" i="4"/>
  <c r="M3202" i="4"/>
  <c r="O3202" i="4"/>
  <c r="P3202" i="4"/>
  <c r="D1070" i="4"/>
  <c r="M1069" i="4"/>
  <c r="P1069" i="4"/>
  <c r="O1069" i="4"/>
  <c r="D638" i="4"/>
  <c r="M637" i="4"/>
  <c r="P637" i="4"/>
  <c r="O637" i="4"/>
  <c r="D2717" i="4"/>
  <c r="M2716" i="4"/>
  <c r="P2716" i="4"/>
  <c r="O2716" i="4"/>
  <c r="D4283" i="4"/>
  <c r="M4282" i="4"/>
  <c r="P4282" i="4"/>
  <c r="O4282" i="4"/>
  <c r="D665" i="4"/>
  <c r="M664" i="4"/>
  <c r="P664" i="4"/>
  <c r="O664" i="4"/>
  <c r="D4121" i="4"/>
  <c r="M4120" i="4"/>
  <c r="P4120" i="4"/>
  <c r="O4120" i="4"/>
  <c r="D2609" i="4"/>
  <c r="M2608" i="4"/>
  <c r="O2608" i="4"/>
  <c r="P2608" i="4"/>
  <c r="A16" i="4"/>
  <c r="C15" i="4"/>
  <c r="W94" i="7" l="1"/>
  <c r="AB93" i="7"/>
  <c r="Y93" i="7"/>
  <c r="Z93" i="7"/>
  <c r="AA93" i="7"/>
  <c r="Y54" i="7"/>
  <c r="AA55" i="7"/>
  <c r="Z55" i="7"/>
  <c r="X55" i="7"/>
  <c r="W56" i="7"/>
  <c r="W21" i="7"/>
  <c r="Z20" i="7"/>
  <c r="X20" i="7"/>
  <c r="AA20" i="7"/>
  <c r="Y20" i="7"/>
  <c r="D2610" i="4"/>
  <c r="M2609" i="4"/>
  <c r="O2609" i="4"/>
  <c r="P2609" i="4"/>
  <c r="D2718" i="4"/>
  <c r="M2717" i="4"/>
  <c r="P2717" i="4"/>
  <c r="O2717" i="4"/>
  <c r="D2394" i="4"/>
  <c r="M2393" i="4"/>
  <c r="P2393" i="4"/>
  <c r="O2393" i="4"/>
  <c r="D1854" i="4"/>
  <c r="M1853" i="4"/>
  <c r="P1853" i="4"/>
  <c r="O1853" i="4"/>
  <c r="D1827" i="4"/>
  <c r="M1826" i="4"/>
  <c r="P1826" i="4"/>
  <c r="O1826" i="4"/>
  <c r="D4311" i="4"/>
  <c r="D3987" i="4"/>
  <c r="M3986" i="4"/>
  <c r="P3986" i="4"/>
  <c r="O3986" i="4"/>
  <c r="D2340" i="4"/>
  <c r="M2339" i="4"/>
  <c r="P2339" i="4"/>
  <c r="O2339" i="4"/>
  <c r="D2124" i="4"/>
  <c r="M2123" i="4"/>
  <c r="P2123" i="4"/>
  <c r="O2123" i="4"/>
  <c r="D1719" i="4"/>
  <c r="M1718" i="4"/>
  <c r="P1718" i="4"/>
  <c r="O1718" i="4"/>
  <c r="D1422" i="4"/>
  <c r="D423" i="4"/>
  <c r="M422" i="4"/>
  <c r="P422" i="4"/>
  <c r="O422" i="4"/>
  <c r="D1233" i="4"/>
  <c r="M1232" i="4"/>
  <c r="O1232" i="4"/>
  <c r="P1232" i="4"/>
  <c r="D1584" i="4"/>
  <c r="M1583" i="4"/>
  <c r="P1583" i="4"/>
  <c r="O1583" i="4"/>
  <c r="D4203" i="4"/>
  <c r="M4202" i="4"/>
  <c r="O4202" i="4"/>
  <c r="P4202" i="4"/>
  <c r="D747" i="4"/>
  <c r="M746" i="4"/>
  <c r="P746" i="4"/>
  <c r="O746" i="4"/>
  <c r="D3744" i="4"/>
  <c r="M3743" i="4"/>
  <c r="P3743" i="4"/>
  <c r="O3743" i="4"/>
  <c r="D4122" i="4"/>
  <c r="M4121" i="4"/>
  <c r="P4121" i="4"/>
  <c r="O4121" i="4"/>
  <c r="D639" i="4"/>
  <c r="M638" i="4"/>
  <c r="P638" i="4"/>
  <c r="O638" i="4"/>
  <c r="D3717" i="4"/>
  <c r="D4176" i="4"/>
  <c r="D4041" i="4"/>
  <c r="D3879" i="4"/>
  <c r="M3878" i="4"/>
  <c r="P3878" i="4"/>
  <c r="O3878" i="4"/>
  <c r="D1746" i="4"/>
  <c r="M1745" i="4"/>
  <c r="P1745" i="4"/>
  <c r="O1745" i="4"/>
  <c r="D126" i="4"/>
  <c r="M125" i="4"/>
  <c r="P125" i="4"/>
  <c r="O125" i="4"/>
  <c r="D2637" i="4"/>
  <c r="M2636" i="4"/>
  <c r="P2636" i="4"/>
  <c r="O2636" i="4"/>
  <c r="D1179" i="4"/>
  <c r="D1395" i="4"/>
  <c r="D3501" i="4"/>
  <c r="M3500" i="4"/>
  <c r="O3500" i="4"/>
  <c r="P3500" i="4"/>
  <c r="D450" i="4"/>
  <c r="M449" i="4"/>
  <c r="P449" i="4"/>
  <c r="O449" i="4"/>
  <c r="D1989" i="4"/>
  <c r="M1988" i="4"/>
  <c r="P1988" i="4"/>
  <c r="O1988" i="4"/>
  <c r="D1260" i="4"/>
  <c r="M1259" i="4"/>
  <c r="P1259" i="4"/>
  <c r="O1259" i="4"/>
  <c r="D2664" i="4"/>
  <c r="M2663" i="4"/>
  <c r="P2663" i="4"/>
  <c r="O2663" i="4"/>
  <c r="D1368" i="4"/>
  <c r="M1367" i="4"/>
  <c r="P1367" i="4"/>
  <c r="O1367" i="4"/>
  <c r="D2961" i="4"/>
  <c r="M2960" i="4"/>
  <c r="O2960" i="4"/>
  <c r="P2960" i="4"/>
  <c r="D4392" i="4"/>
  <c r="D99" i="4"/>
  <c r="M98" i="4"/>
  <c r="P98" i="4"/>
  <c r="O98" i="4"/>
  <c r="D774" i="4"/>
  <c r="M773" i="4"/>
  <c r="O773" i="4"/>
  <c r="P773" i="4"/>
  <c r="D828" i="4"/>
  <c r="M827" i="4"/>
  <c r="P827" i="4"/>
  <c r="O827" i="4"/>
  <c r="D3339" i="4"/>
  <c r="M3338" i="4"/>
  <c r="P3338" i="4"/>
  <c r="O3338" i="4"/>
  <c r="D4419" i="4"/>
  <c r="M4418" i="4"/>
  <c r="O4418" i="4"/>
  <c r="P4418" i="4"/>
  <c r="D315" i="4"/>
  <c r="M314" i="4"/>
  <c r="P314" i="4"/>
  <c r="O314" i="4"/>
  <c r="D1638" i="4"/>
  <c r="M1637" i="4"/>
  <c r="O1637" i="4"/>
  <c r="P1637" i="4"/>
  <c r="D3555" i="4"/>
  <c r="M3554" i="4"/>
  <c r="O3554" i="4"/>
  <c r="P3554" i="4"/>
  <c r="D1206" i="4"/>
  <c r="M1205" i="4"/>
  <c r="P1205" i="4"/>
  <c r="O1205" i="4"/>
  <c r="D1449" i="4"/>
  <c r="M1448" i="4"/>
  <c r="O1448" i="4"/>
  <c r="P1448" i="4"/>
  <c r="D3852" i="4"/>
  <c r="M3851" i="4"/>
  <c r="P3851" i="4"/>
  <c r="O3851" i="4"/>
  <c r="D1908" i="4"/>
  <c r="M1907" i="4"/>
  <c r="P1907" i="4"/>
  <c r="O1907" i="4"/>
  <c r="D4473" i="4"/>
  <c r="M4472" i="4"/>
  <c r="O4472" i="4"/>
  <c r="P4472" i="4"/>
  <c r="D3150" i="4"/>
  <c r="M3149" i="4"/>
  <c r="P3149" i="4"/>
  <c r="O3149" i="4"/>
  <c r="D1314" i="4"/>
  <c r="M1313" i="4"/>
  <c r="P1313" i="4"/>
  <c r="O1313" i="4"/>
  <c r="D2502" i="4"/>
  <c r="M2501" i="4"/>
  <c r="P2501" i="4"/>
  <c r="O2501" i="4"/>
  <c r="D3096" i="4"/>
  <c r="M3095" i="4"/>
  <c r="P3095" i="4"/>
  <c r="O3095" i="4"/>
  <c r="D2880" i="4"/>
  <c r="M2879" i="4"/>
  <c r="P2879" i="4"/>
  <c r="O2879" i="4"/>
  <c r="D3933" i="4"/>
  <c r="D936" i="4"/>
  <c r="M935" i="4"/>
  <c r="P935" i="4"/>
  <c r="O935" i="4"/>
  <c r="D18" i="4"/>
  <c r="M17" i="4"/>
  <c r="O17" i="4"/>
  <c r="P17" i="4"/>
  <c r="D2772" i="4"/>
  <c r="M2771" i="4"/>
  <c r="P2771" i="4"/>
  <c r="O2771" i="4"/>
  <c r="D1557" i="4"/>
  <c r="M1556" i="4"/>
  <c r="O1556" i="4"/>
  <c r="P1556" i="4"/>
  <c r="D1800" i="4"/>
  <c r="M1799" i="4"/>
  <c r="P1799" i="4"/>
  <c r="O1799" i="4"/>
  <c r="D477" i="4"/>
  <c r="D990" i="4"/>
  <c r="M989" i="4"/>
  <c r="P989" i="4"/>
  <c r="O989" i="4"/>
  <c r="D3042" i="4"/>
  <c r="M3041" i="4"/>
  <c r="P3041" i="4"/>
  <c r="O3041" i="4"/>
  <c r="D3123" i="4"/>
  <c r="M3122" i="4"/>
  <c r="P3122" i="4"/>
  <c r="O3122" i="4"/>
  <c r="D261" i="4"/>
  <c r="D3447" i="4"/>
  <c r="M3446" i="4"/>
  <c r="O3446" i="4"/>
  <c r="P3446" i="4"/>
  <c r="D4095" i="4"/>
  <c r="M4094" i="4"/>
  <c r="P4094" i="4"/>
  <c r="O4094" i="4"/>
  <c r="D234" i="4"/>
  <c r="D3825" i="4"/>
  <c r="M3824" i="4"/>
  <c r="O3824" i="4"/>
  <c r="P3824" i="4"/>
  <c r="D558" i="4"/>
  <c r="M557" i="4"/>
  <c r="P557" i="4"/>
  <c r="O557" i="4"/>
  <c r="D3258" i="4"/>
  <c r="M3257" i="4"/>
  <c r="P3257" i="4"/>
  <c r="O3257" i="4"/>
  <c r="D3798" i="4"/>
  <c r="D3528" i="4"/>
  <c r="D4338" i="4"/>
  <c r="M4337" i="4"/>
  <c r="P4337" i="4"/>
  <c r="O4337" i="4"/>
  <c r="D666" i="4"/>
  <c r="M665" i="4"/>
  <c r="P665" i="4"/>
  <c r="O665" i="4"/>
  <c r="D1071" i="4"/>
  <c r="M1070" i="4"/>
  <c r="O1070" i="4"/>
  <c r="P1070" i="4"/>
  <c r="D1773" i="4"/>
  <c r="M1772" i="4"/>
  <c r="P1772" i="4"/>
  <c r="O1772" i="4"/>
  <c r="D1935" i="4"/>
  <c r="M1934" i="4"/>
  <c r="O1934" i="4"/>
  <c r="P1934" i="4"/>
  <c r="D2043" i="4"/>
  <c r="M2042" i="4"/>
  <c r="P2042" i="4"/>
  <c r="O2042" i="4"/>
  <c r="D4230" i="4"/>
  <c r="M4229" i="4"/>
  <c r="O4229" i="4"/>
  <c r="P4229" i="4"/>
  <c r="D3420" i="4"/>
  <c r="M3419" i="4"/>
  <c r="O3419" i="4"/>
  <c r="P3419" i="4"/>
  <c r="D2016" i="4"/>
  <c r="D4527" i="4"/>
  <c r="M4526" i="4"/>
  <c r="P4526" i="4"/>
  <c r="O4526" i="4"/>
  <c r="D4068" i="4"/>
  <c r="M4067" i="4"/>
  <c r="P4067" i="4"/>
  <c r="O4067" i="4"/>
  <c r="D3069" i="4"/>
  <c r="M3068" i="4"/>
  <c r="O3068" i="4"/>
  <c r="P3068" i="4"/>
  <c r="D2286" i="4"/>
  <c r="M2285" i="4"/>
  <c r="P2285" i="4"/>
  <c r="O2285" i="4"/>
  <c r="D2583" i="4"/>
  <c r="M2582" i="4"/>
  <c r="P2582" i="4"/>
  <c r="O2582" i="4"/>
  <c r="D2799" i="4"/>
  <c r="M2798" i="4"/>
  <c r="P2798" i="4"/>
  <c r="O2798" i="4"/>
  <c r="D3015" i="4"/>
  <c r="M3014" i="4"/>
  <c r="P3014" i="4"/>
  <c r="O3014" i="4"/>
  <c r="D1017" i="4"/>
  <c r="M1016" i="4"/>
  <c r="P1016" i="4"/>
  <c r="O1016" i="4"/>
  <c r="D153" i="4"/>
  <c r="M152" i="4"/>
  <c r="O152" i="4"/>
  <c r="P152" i="4"/>
  <c r="D2313" i="4"/>
  <c r="M2312" i="4"/>
  <c r="P2312" i="4"/>
  <c r="O2312" i="4"/>
  <c r="D1503" i="4"/>
  <c r="M1502" i="4"/>
  <c r="P1502" i="4"/>
  <c r="O1502" i="4"/>
  <c r="D855" i="4"/>
  <c r="M854" i="4"/>
  <c r="P854" i="4"/>
  <c r="O854" i="4"/>
  <c r="D3285" i="4"/>
  <c r="M3284" i="4"/>
  <c r="O3284" i="4"/>
  <c r="P3284" i="4"/>
  <c r="D2745" i="4"/>
  <c r="M2744" i="4"/>
  <c r="P2744" i="4"/>
  <c r="O2744" i="4"/>
  <c r="D504" i="4"/>
  <c r="M503" i="4"/>
  <c r="P503" i="4"/>
  <c r="O503" i="4"/>
  <c r="D2988" i="4"/>
  <c r="M2987" i="4"/>
  <c r="P2987" i="4"/>
  <c r="O2987" i="4"/>
  <c r="D2934" i="4"/>
  <c r="M2933" i="4"/>
  <c r="P2933" i="4"/>
  <c r="O2933" i="4"/>
  <c r="D963" i="4"/>
  <c r="D1341" i="4"/>
  <c r="M1340" i="4"/>
  <c r="P1340" i="4"/>
  <c r="O1340" i="4"/>
  <c r="D342" i="4"/>
  <c r="M341" i="4"/>
  <c r="P341" i="4"/>
  <c r="O341" i="4"/>
  <c r="D909" i="4"/>
  <c r="M908" i="4"/>
  <c r="O908" i="4"/>
  <c r="P908" i="4"/>
  <c r="D2907" i="4"/>
  <c r="M2906" i="4"/>
  <c r="P2906" i="4"/>
  <c r="O2906" i="4"/>
  <c r="D1881" i="4"/>
  <c r="M1880" i="4"/>
  <c r="O1880" i="4"/>
  <c r="P1880" i="4"/>
  <c r="D2475" i="4"/>
  <c r="M2474" i="4"/>
  <c r="O2474" i="4"/>
  <c r="P2474" i="4"/>
  <c r="D2259" i="4"/>
  <c r="M2258" i="4"/>
  <c r="O2258" i="4"/>
  <c r="P2258" i="4"/>
  <c r="D2826" i="4"/>
  <c r="M2825" i="4"/>
  <c r="P2825" i="4"/>
  <c r="O2825" i="4"/>
  <c r="D2178" i="4"/>
  <c r="M2177" i="4"/>
  <c r="P2177" i="4"/>
  <c r="O2177" i="4"/>
  <c r="D4446" i="4"/>
  <c r="M4445" i="4"/>
  <c r="O4445" i="4"/>
  <c r="P4445" i="4"/>
  <c r="D4149" i="4"/>
  <c r="M4148" i="4"/>
  <c r="P4148" i="4"/>
  <c r="O4148" i="4"/>
  <c r="D3582" i="4"/>
  <c r="M3581" i="4"/>
  <c r="P3581" i="4"/>
  <c r="O3581" i="4"/>
  <c r="D3609" i="4"/>
  <c r="M3608" i="4"/>
  <c r="P3608" i="4"/>
  <c r="O3608" i="4"/>
  <c r="D2205" i="4"/>
  <c r="M2204" i="4"/>
  <c r="P2204" i="4"/>
  <c r="O2204" i="4"/>
  <c r="D180" i="4"/>
  <c r="M179" i="4"/>
  <c r="P179" i="4"/>
  <c r="O179" i="4"/>
  <c r="D1476" i="4"/>
  <c r="D2070" i="4"/>
  <c r="M2069" i="4"/>
  <c r="P2069" i="4"/>
  <c r="O2069" i="4"/>
  <c r="D693" i="4"/>
  <c r="M692" i="4"/>
  <c r="P692" i="4"/>
  <c r="O692" i="4"/>
  <c r="D1665" i="4"/>
  <c r="M1664" i="4"/>
  <c r="O1664" i="4"/>
  <c r="P1664" i="4"/>
  <c r="D2151" i="4"/>
  <c r="M2150" i="4"/>
  <c r="P2150" i="4"/>
  <c r="O2150" i="4"/>
  <c r="D1611" i="4"/>
  <c r="M1610" i="4"/>
  <c r="P1610" i="4"/>
  <c r="O1610" i="4"/>
  <c r="D369" i="4"/>
  <c r="D2556" i="4"/>
  <c r="M2555" i="4"/>
  <c r="O2555" i="4"/>
  <c r="P2555" i="4"/>
  <c r="D207" i="4"/>
  <c r="M206" i="4"/>
  <c r="O206" i="4"/>
  <c r="P206" i="4"/>
  <c r="D585" i="4"/>
  <c r="M584" i="4"/>
  <c r="O584" i="4"/>
  <c r="P584" i="4"/>
  <c r="D720" i="4"/>
  <c r="M719" i="4"/>
  <c r="P719" i="4"/>
  <c r="O719" i="4"/>
  <c r="D4284" i="4"/>
  <c r="M4283" i="4"/>
  <c r="P4283" i="4"/>
  <c r="O4283" i="4"/>
  <c r="D3204" i="4"/>
  <c r="M3203" i="4"/>
  <c r="P3203" i="4"/>
  <c r="O3203" i="4"/>
  <c r="D1152" i="4"/>
  <c r="M1151" i="4"/>
  <c r="O1151" i="4"/>
  <c r="P1151" i="4"/>
  <c r="D4257" i="4"/>
  <c r="M4256" i="4"/>
  <c r="P4256" i="4"/>
  <c r="O4256" i="4"/>
  <c r="D531" i="4"/>
  <c r="D3663" i="4"/>
  <c r="D2529" i="4"/>
  <c r="M2528" i="4"/>
  <c r="P2528" i="4"/>
  <c r="O2528" i="4"/>
  <c r="D3393" i="4"/>
  <c r="M3392" i="4"/>
  <c r="O3392" i="4"/>
  <c r="P3392" i="4"/>
  <c r="D1098" i="4"/>
  <c r="M1097" i="4"/>
  <c r="P1097" i="4"/>
  <c r="O1097" i="4"/>
  <c r="D1125" i="4"/>
  <c r="M1124" i="4"/>
  <c r="P1124" i="4"/>
  <c r="O1124" i="4"/>
  <c r="D3771" i="4"/>
  <c r="M3770" i="4"/>
  <c r="P3770" i="4"/>
  <c r="O3770" i="4"/>
  <c r="D3690" i="4"/>
  <c r="M3689" i="4"/>
  <c r="P3689" i="4"/>
  <c r="O3689" i="4"/>
  <c r="D2367" i="4"/>
  <c r="D612" i="4"/>
  <c r="M611" i="4"/>
  <c r="P611" i="4"/>
  <c r="O611" i="4"/>
  <c r="D2232" i="4"/>
  <c r="M2231" i="4"/>
  <c r="P2231" i="4"/>
  <c r="O2231" i="4"/>
  <c r="D2448" i="4"/>
  <c r="M2447" i="4"/>
  <c r="P2447" i="4"/>
  <c r="O2447" i="4"/>
  <c r="D396" i="4"/>
  <c r="M395" i="4"/>
  <c r="P395" i="4"/>
  <c r="O395" i="4"/>
  <c r="D1692" i="4"/>
  <c r="M1691" i="4"/>
  <c r="P1691" i="4"/>
  <c r="O1691" i="4"/>
  <c r="D45" i="4"/>
  <c r="M44" i="4"/>
  <c r="P44" i="4"/>
  <c r="O44" i="4"/>
  <c r="D3231" i="4"/>
  <c r="M3230" i="4"/>
  <c r="O3230" i="4"/>
  <c r="P3230" i="4"/>
  <c r="D3177" i="4"/>
  <c r="M3176" i="4"/>
  <c r="P3176" i="4"/>
  <c r="O3176" i="4"/>
  <c r="D3960" i="4"/>
  <c r="M3959" i="4"/>
  <c r="O3959" i="4"/>
  <c r="P3959" i="4"/>
  <c r="D3636" i="4"/>
  <c r="M3635" i="4"/>
  <c r="P3635" i="4"/>
  <c r="O3635" i="4"/>
  <c r="D1530" i="4"/>
  <c r="M1529" i="4"/>
  <c r="P1529" i="4"/>
  <c r="O1529" i="4"/>
  <c r="D882" i="4"/>
  <c r="M881" i="4"/>
  <c r="P881" i="4"/>
  <c r="O881" i="4"/>
  <c r="D72" i="4"/>
  <c r="D4014" i="4"/>
  <c r="M4013" i="4"/>
  <c r="P4013" i="4"/>
  <c r="O4013" i="4"/>
  <c r="D3312" i="4"/>
  <c r="M3311" i="4"/>
  <c r="P3311" i="4"/>
  <c r="O3311" i="4"/>
  <c r="D1044" i="4"/>
  <c r="M1043" i="4"/>
  <c r="P1043" i="4"/>
  <c r="O1043" i="4"/>
  <c r="D4500" i="4"/>
  <c r="M4499" i="4"/>
  <c r="O4499" i="4"/>
  <c r="P4499" i="4"/>
  <c r="D4365" i="4"/>
  <c r="M4364" i="4"/>
  <c r="P4364" i="4"/>
  <c r="O4364" i="4"/>
  <c r="D3906" i="4"/>
  <c r="M3905" i="4"/>
  <c r="P3905" i="4"/>
  <c r="O3905" i="4"/>
  <c r="D288" i="4"/>
  <c r="M287" i="4"/>
  <c r="O287" i="4"/>
  <c r="P287" i="4"/>
  <c r="D2853" i="4"/>
  <c r="M2852" i="4"/>
  <c r="P2852" i="4"/>
  <c r="O2852" i="4"/>
  <c r="D3474" i="4"/>
  <c r="M3473" i="4"/>
  <c r="O3473" i="4"/>
  <c r="P3473" i="4"/>
  <c r="D2421" i="4"/>
  <c r="M2420" i="4"/>
  <c r="O2420" i="4"/>
  <c r="P2420" i="4"/>
  <c r="D2691" i="4"/>
  <c r="M2690" i="4"/>
  <c r="P2690" i="4"/>
  <c r="O2690" i="4"/>
  <c r="D2097" i="4"/>
  <c r="M2096" i="4"/>
  <c r="P2096" i="4"/>
  <c r="O2096" i="4"/>
  <c r="D801" i="4"/>
  <c r="M800" i="4"/>
  <c r="P800" i="4"/>
  <c r="O800" i="4"/>
  <c r="D3366" i="4"/>
  <c r="D1962" i="4"/>
  <c r="M1961" i="4"/>
  <c r="P1961" i="4"/>
  <c r="O1961" i="4"/>
  <c r="D1287" i="4"/>
  <c r="M1286" i="4"/>
  <c r="P1286" i="4"/>
  <c r="O1286" i="4"/>
  <c r="A17" i="4"/>
  <c r="C16" i="4"/>
  <c r="X93" i="7" l="1"/>
  <c r="W95" i="7"/>
  <c r="AB94" i="7"/>
  <c r="Y94" i="7"/>
  <c r="X94" i="7" s="1"/>
  <c r="Z94" i="7"/>
  <c r="AA94" i="7"/>
  <c r="Y55" i="7"/>
  <c r="W22" i="7"/>
  <c r="Y21" i="7"/>
  <c r="Z21" i="7"/>
  <c r="X21" i="7"/>
  <c r="AA21" i="7"/>
  <c r="X56" i="7"/>
  <c r="AA56" i="7"/>
  <c r="Z56" i="7"/>
  <c r="W57" i="7"/>
  <c r="D1288" i="4"/>
  <c r="M1287" i="4"/>
  <c r="P1287" i="4"/>
  <c r="O1287" i="4"/>
  <c r="D4501" i="4"/>
  <c r="M4500" i="4"/>
  <c r="O4500" i="4"/>
  <c r="P4500" i="4"/>
  <c r="D3961" i="4"/>
  <c r="M3960" i="4"/>
  <c r="P3960" i="4"/>
  <c r="O3960" i="4"/>
  <c r="D1126" i="4"/>
  <c r="M1125" i="4"/>
  <c r="O1125" i="4"/>
  <c r="P1125" i="4"/>
  <c r="D3664" i="4"/>
  <c r="D3205" i="4"/>
  <c r="M3204" i="4"/>
  <c r="P3204" i="4"/>
  <c r="O3204" i="4"/>
  <c r="D208" i="4"/>
  <c r="M207" i="4"/>
  <c r="P207" i="4"/>
  <c r="O207" i="4"/>
  <c r="D3583" i="4"/>
  <c r="M3582" i="4"/>
  <c r="O3582" i="4"/>
  <c r="P3582" i="4"/>
  <c r="D964" i="4"/>
  <c r="D2314" i="4"/>
  <c r="M2313" i="4"/>
  <c r="P2313" i="4"/>
  <c r="O2313" i="4"/>
  <c r="D2800" i="4"/>
  <c r="M2799" i="4"/>
  <c r="P2799" i="4"/>
  <c r="O2799" i="4"/>
  <c r="D1072" i="4"/>
  <c r="M1071" i="4"/>
  <c r="P1071" i="4"/>
  <c r="O1071" i="4"/>
  <c r="D3124" i="4"/>
  <c r="M3123" i="4"/>
  <c r="P3123" i="4"/>
  <c r="O3123" i="4"/>
  <c r="D2503" i="4"/>
  <c r="M2502" i="4"/>
  <c r="P2502" i="4"/>
  <c r="O2502" i="4"/>
  <c r="D1909" i="4"/>
  <c r="M1908" i="4"/>
  <c r="O1908" i="4"/>
  <c r="P1908" i="4"/>
  <c r="D3556" i="4"/>
  <c r="M3555" i="4"/>
  <c r="P3555" i="4"/>
  <c r="O3555" i="4"/>
  <c r="D1963" i="4"/>
  <c r="M1962" i="4"/>
  <c r="P1962" i="4"/>
  <c r="O1962" i="4"/>
  <c r="D2692" i="4"/>
  <c r="M2691" i="4"/>
  <c r="P2691" i="4"/>
  <c r="O2691" i="4"/>
  <c r="D289" i="4"/>
  <c r="M288" i="4"/>
  <c r="P288" i="4"/>
  <c r="O288" i="4"/>
  <c r="D1045" i="4"/>
  <c r="M1044" i="4"/>
  <c r="O1044" i="4"/>
  <c r="P1044" i="4"/>
  <c r="D883" i="4"/>
  <c r="M882" i="4"/>
  <c r="P882" i="4"/>
  <c r="O882" i="4"/>
  <c r="D3178" i="4"/>
  <c r="M3177" i="4"/>
  <c r="P3177" i="4"/>
  <c r="O3177" i="4"/>
  <c r="D397" i="4"/>
  <c r="M396" i="4"/>
  <c r="P396" i="4"/>
  <c r="O396" i="4"/>
  <c r="D2368" i="4"/>
  <c r="D1099" i="4"/>
  <c r="M1098" i="4"/>
  <c r="P1098" i="4"/>
  <c r="O1098" i="4"/>
  <c r="D532" i="4"/>
  <c r="D4285" i="4"/>
  <c r="M4284" i="4"/>
  <c r="P4284" i="4"/>
  <c r="O4284" i="4"/>
  <c r="D2557" i="4"/>
  <c r="M2556" i="4"/>
  <c r="P2556" i="4"/>
  <c r="O2556" i="4"/>
  <c r="D1666" i="4"/>
  <c r="M1665" i="4"/>
  <c r="P1665" i="4"/>
  <c r="O1665" i="4"/>
  <c r="D181" i="4"/>
  <c r="M180" i="4"/>
  <c r="P180" i="4"/>
  <c r="O180" i="4"/>
  <c r="D4150" i="4"/>
  <c r="M4149" i="4"/>
  <c r="P4149" i="4"/>
  <c r="O4149" i="4"/>
  <c r="D2260" i="4"/>
  <c r="M2259" i="4"/>
  <c r="P2259" i="4"/>
  <c r="O2259" i="4"/>
  <c r="D910" i="4"/>
  <c r="M909" i="4"/>
  <c r="P909" i="4"/>
  <c r="O909" i="4"/>
  <c r="D2935" i="4"/>
  <c r="M2934" i="4"/>
  <c r="O2934" i="4"/>
  <c r="P2934" i="4"/>
  <c r="D3286" i="4"/>
  <c r="M3285" i="4"/>
  <c r="P3285" i="4"/>
  <c r="O3285" i="4"/>
  <c r="D154" i="4"/>
  <c r="M153" i="4"/>
  <c r="P153" i="4"/>
  <c r="O153" i="4"/>
  <c r="D2584" i="4"/>
  <c r="M2583" i="4"/>
  <c r="P2583" i="4"/>
  <c r="O2583" i="4"/>
  <c r="D4528" i="4"/>
  <c r="M4527" i="4"/>
  <c r="P4527" i="4"/>
  <c r="O4527" i="4"/>
  <c r="D2044" i="4"/>
  <c r="M2043" i="4"/>
  <c r="P2043" i="4"/>
  <c r="O2043" i="4"/>
  <c r="D667" i="4"/>
  <c r="M666" i="4"/>
  <c r="P666" i="4"/>
  <c r="O666" i="4"/>
  <c r="D3259" i="4"/>
  <c r="M3258" i="4"/>
  <c r="O3258" i="4"/>
  <c r="P3258" i="4"/>
  <c r="D4096" i="4"/>
  <c r="M4095" i="4"/>
  <c r="P4095" i="4"/>
  <c r="O4095" i="4"/>
  <c r="D3043" i="4"/>
  <c r="M3042" i="4"/>
  <c r="P3042" i="4"/>
  <c r="O3042" i="4"/>
  <c r="D1558" i="4"/>
  <c r="M1557" i="4"/>
  <c r="P1557" i="4"/>
  <c r="O1557" i="4"/>
  <c r="D3934" i="4"/>
  <c r="D1315" i="4"/>
  <c r="M1314" i="4"/>
  <c r="P1314" i="4"/>
  <c r="O1314" i="4"/>
  <c r="D3853" i="4"/>
  <c r="M3852" i="4"/>
  <c r="P3852" i="4"/>
  <c r="O3852" i="4"/>
  <c r="D1639" i="4"/>
  <c r="M1638" i="4"/>
  <c r="P1638" i="4"/>
  <c r="O1638" i="4"/>
  <c r="D829" i="4"/>
  <c r="M828" i="4"/>
  <c r="P828" i="4"/>
  <c r="O828" i="4"/>
  <c r="D2962" i="4"/>
  <c r="M2961" i="4"/>
  <c r="O2961" i="4"/>
  <c r="P2961" i="4"/>
  <c r="D1990" i="4"/>
  <c r="M1989" i="4"/>
  <c r="O1989" i="4"/>
  <c r="P1989" i="4"/>
  <c r="D1180" i="4"/>
  <c r="D3880" i="4"/>
  <c r="M3879" i="4"/>
  <c r="P3879" i="4"/>
  <c r="O3879" i="4"/>
  <c r="D640" i="4"/>
  <c r="M639" i="4"/>
  <c r="O639" i="4"/>
  <c r="P639" i="4"/>
  <c r="D4204" i="4"/>
  <c r="M4203" i="4"/>
  <c r="P4203" i="4"/>
  <c r="O4203" i="4"/>
  <c r="D1423" i="4"/>
  <c r="D3988" i="4"/>
  <c r="M3987" i="4"/>
  <c r="O3987" i="4"/>
  <c r="P3987" i="4"/>
  <c r="D2395" i="4"/>
  <c r="M2394" i="4"/>
  <c r="P2394" i="4"/>
  <c r="O2394" i="4"/>
  <c r="D73" i="4"/>
  <c r="D1693" i="4"/>
  <c r="M1692" i="4"/>
  <c r="O1692" i="4"/>
  <c r="P1692" i="4"/>
  <c r="D1477" i="4"/>
  <c r="D2746" i="4"/>
  <c r="M2745" i="4"/>
  <c r="P2745" i="4"/>
  <c r="O2745" i="4"/>
  <c r="D4069" i="4"/>
  <c r="M4068" i="4"/>
  <c r="O4068" i="4"/>
  <c r="P4068" i="4"/>
  <c r="D4231" i="4"/>
  <c r="M4230" i="4"/>
  <c r="O4230" i="4"/>
  <c r="P4230" i="4"/>
  <c r="D1801" i="4"/>
  <c r="M1800" i="4"/>
  <c r="O1800" i="4"/>
  <c r="P1800" i="4"/>
  <c r="D3340" i="4"/>
  <c r="M3339" i="4"/>
  <c r="P3339" i="4"/>
  <c r="O3339" i="4"/>
  <c r="D4393" i="4"/>
  <c r="D1261" i="4"/>
  <c r="M1260" i="4"/>
  <c r="P1260" i="4"/>
  <c r="O1260" i="4"/>
  <c r="D1747" i="4"/>
  <c r="M1746" i="4"/>
  <c r="P1746" i="4"/>
  <c r="O1746" i="4"/>
  <c r="D748" i="4"/>
  <c r="M747" i="4"/>
  <c r="P747" i="4"/>
  <c r="O747" i="4"/>
  <c r="D424" i="4"/>
  <c r="M423" i="4"/>
  <c r="P423" i="4"/>
  <c r="O423" i="4"/>
  <c r="D2341" i="4"/>
  <c r="M2340" i="4"/>
  <c r="P2340" i="4"/>
  <c r="O2340" i="4"/>
  <c r="D1855" i="4"/>
  <c r="M1854" i="4"/>
  <c r="P1854" i="4"/>
  <c r="O1854" i="4"/>
  <c r="D3367" i="4"/>
  <c r="D2422" i="4"/>
  <c r="M2421" i="4"/>
  <c r="P2421" i="4"/>
  <c r="O2421" i="4"/>
  <c r="D3907" i="4"/>
  <c r="M3906" i="4"/>
  <c r="P3906" i="4"/>
  <c r="O3906" i="4"/>
  <c r="D3313" i="4"/>
  <c r="M3312" i="4"/>
  <c r="O3312" i="4"/>
  <c r="P3312" i="4"/>
  <c r="D1531" i="4"/>
  <c r="M1530" i="4"/>
  <c r="P1530" i="4"/>
  <c r="O1530" i="4"/>
  <c r="D3232" i="4"/>
  <c r="M3231" i="4"/>
  <c r="P3231" i="4"/>
  <c r="O3231" i="4"/>
  <c r="D2449" i="4"/>
  <c r="M2448" i="4"/>
  <c r="P2448" i="4"/>
  <c r="O2448" i="4"/>
  <c r="D3691" i="4"/>
  <c r="M3690" i="4"/>
  <c r="P3690" i="4"/>
  <c r="O3690" i="4"/>
  <c r="D3394" i="4"/>
  <c r="M3393" i="4"/>
  <c r="P3393" i="4"/>
  <c r="O3393" i="4"/>
  <c r="D4258" i="4"/>
  <c r="M4257" i="4"/>
  <c r="P4257" i="4"/>
  <c r="O4257" i="4"/>
  <c r="D721" i="4"/>
  <c r="M720" i="4"/>
  <c r="P720" i="4"/>
  <c r="O720" i="4"/>
  <c r="D370" i="4"/>
  <c r="D694" i="4"/>
  <c r="M693" i="4"/>
  <c r="P693" i="4"/>
  <c r="O693" i="4"/>
  <c r="D2206" i="4"/>
  <c r="M2205" i="4"/>
  <c r="O2205" i="4"/>
  <c r="P2205" i="4"/>
  <c r="D4447" i="4"/>
  <c r="M4446" i="4"/>
  <c r="O4446" i="4"/>
  <c r="P4446" i="4"/>
  <c r="D2476" i="4"/>
  <c r="M2475" i="4"/>
  <c r="P2475" i="4"/>
  <c r="O2475" i="4"/>
  <c r="D343" i="4"/>
  <c r="M342" i="4"/>
  <c r="P342" i="4"/>
  <c r="O342" i="4"/>
  <c r="D2989" i="4"/>
  <c r="M2988" i="4"/>
  <c r="P2988" i="4"/>
  <c r="O2988" i="4"/>
  <c r="D856" i="4"/>
  <c r="M855" i="4"/>
  <c r="P855" i="4"/>
  <c r="O855" i="4"/>
  <c r="D1018" i="4"/>
  <c r="M1017" i="4"/>
  <c r="P1017" i="4"/>
  <c r="O1017" i="4"/>
  <c r="D2287" i="4"/>
  <c r="M2286" i="4"/>
  <c r="O2286" i="4"/>
  <c r="P2286" i="4"/>
  <c r="D2017" i="4"/>
  <c r="D1936" i="4"/>
  <c r="M1935" i="4"/>
  <c r="P1935" i="4"/>
  <c r="O1935" i="4"/>
  <c r="D4339" i="4"/>
  <c r="M4338" i="4"/>
  <c r="P4338" i="4"/>
  <c r="O4338" i="4"/>
  <c r="D559" i="4"/>
  <c r="M558" i="4"/>
  <c r="O558" i="4"/>
  <c r="P558" i="4"/>
  <c r="D3448" i="4"/>
  <c r="M3447" i="4"/>
  <c r="P3447" i="4"/>
  <c r="O3447" i="4"/>
  <c r="D991" i="4"/>
  <c r="M990" i="4"/>
  <c r="P990" i="4"/>
  <c r="O990" i="4"/>
  <c r="D2773" i="4"/>
  <c r="M2772" i="4"/>
  <c r="P2772" i="4"/>
  <c r="O2772" i="4"/>
  <c r="D2881" i="4"/>
  <c r="M2880" i="4"/>
  <c r="O2880" i="4"/>
  <c r="P2880" i="4"/>
  <c r="D3151" i="4"/>
  <c r="M3150" i="4"/>
  <c r="P3150" i="4"/>
  <c r="O3150" i="4"/>
  <c r="D1450" i="4"/>
  <c r="M1449" i="4"/>
  <c r="P1449" i="4"/>
  <c r="O1449" i="4"/>
  <c r="D316" i="4"/>
  <c r="M315" i="4"/>
  <c r="P315" i="4"/>
  <c r="O315" i="4"/>
  <c r="D775" i="4"/>
  <c r="M774" i="4"/>
  <c r="P774" i="4"/>
  <c r="O774" i="4"/>
  <c r="D1369" i="4"/>
  <c r="M1368" i="4"/>
  <c r="O1368" i="4"/>
  <c r="P1368" i="4"/>
  <c r="D451" i="4"/>
  <c r="M450" i="4"/>
  <c r="P450" i="4"/>
  <c r="O450" i="4"/>
  <c r="D2638" i="4"/>
  <c r="M2637" i="4"/>
  <c r="P2637" i="4"/>
  <c r="O2637" i="4"/>
  <c r="D4042" i="4"/>
  <c r="D4123" i="4"/>
  <c r="M4122" i="4"/>
  <c r="P4122" i="4"/>
  <c r="O4122" i="4"/>
  <c r="D1585" i="4"/>
  <c r="M1584" i="4"/>
  <c r="P1584" i="4"/>
  <c r="O1584" i="4"/>
  <c r="D1720" i="4"/>
  <c r="M1719" i="4"/>
  <c r="P1719" i="4"/>
  <c r="O1719" i="4"/>
  <c r="D4312" i="4"/>
  <c r="D2719" i="4"/>
  <c r="M2718" i="4"/>
  <c r="P2718" i="4"/>
  <c r="O2718" i="4"/>
  <c r="D2098" i="4"/>
  <c r="M2097" i="4"/>
  <c r="O2097" i="4"/>
  <c r="P2097" i="4"/>
  <c r="D2854" i="4"/>
  <c r="M2853" i="4"/>
  <c r="P2853" i="4"/>
  <c r="O2853" i="4"/>
  <c r="D613" i="4"/>
  <c r="M612" i="4"/>
  <c r="O612" i="4"/>
  <c r="P612" i="4"/>
  <c r="D2152" i="4"/>
  <c r="M2151" i="4"/>
  <c r="P2151" i="4"/>
  <c r="O2151" i="4"/>
  <c r="D2827" i="4"/>
  <c r="M2826" i="4"/>
  <c r="O2826" i="4"/>
  <c r="P2826" i="4"/>
  <c r="D2908" i="4"/>
  <c r="M2907" i="4"/>
  <c r="O2907" i="4"/>
  <c r="P2907" i="4"/>
  <c r="D3799" i="4"/>
  <c r="D235" i="4"/>
  <c r="D937" i="4"/>
  <c r="M936" i="4"/>
  <c r="P936" i="4"/>
  <c r="O936" i="4"/>
  <c r="D1396" i="4"/>
  <c r="D3718" i="4"/>
  <c r="D802" i="4"/>
  <c r="M801" i="4"/>
  <c r="O801" i="4"/>
  <c r="P801" i="4"/>
  <c r="D3475" i="4"/>
  <c r="M3474" i="4"/>
  <c r="P3474" i="4"/>
  <c r="O3474" i="4"/>
  <c r="D4366" i="4"/>
  <c r="M4365" i="4"/>
  <c r="P4365" i="4"/>
  <c r="O4365" i="4"/>
  <c r="D4015" i="4"/>
  <c r="M4014" i="4"/>
  <c r="O4014" i="4"/>
  <c r="P4014" i="4"/>
  <c r="D3637" i="4"/>
  <c r="M3636" i="4"/>
  <c r="P3636" i="4"/>
  <c r="O3636" i="4"/>
  <c r="D46" i="4"/>
  <c r="M45" i="4"/>
  <c r="P45" i="4"/>
  <c r="O45" i="4"/>
  <c r="D2233" i="4"/>
  <c r="M2232" i="4"/>
  <c r="P2232" i="4"/>
  <c r="O2232" i="4"/>
  <c r="D3772" i="4"/>
  <c r="M3771" i="4"/>
  <c r="O3771" i="4"/>
  <c r="P3771" i="4"/>
  <c r="D2530" i="4"/>
  <c r="M2529" i="4"/>
  <c r="P2529" i="4"/>
  <c r="O2529" i="4"/>
  <c r="D1153" i="4"/>
  <c r="M1152" i="4"/>
  <c r="P1152" i="4"/>
  <c r="O1152" i="4"/>
  <c r="D586" i="4"/>
  <c r="M585" i="4"/>
  <c r="P585" i="4"/>
  <c r="O585" i="4"/>
  <c r="D1612" i="4"/>
  <c r="M1611" i="4"/>
  <c r="P1611" i="4"/>
  <c r="O1611" i="4"/>
  <c r="D2071" i="4"/>
  <c r="M2070" i="4"/>
  <c r="P2070" i="4"/>
  <c r="O2070" i="4"/>
  <c r="D3610" i="4"/>
  <c r="M3609" i="4"/>
  <c r="P3609" i="4"/>
  <c r="O3609" i="4"/>
  <c r="D2179" i="4"/>
  <c r="M2178" i="4"/>
  <c r="P2178" i="4"/>
  <c r="O2178" i="4"/>
  <c r="D1882" i="4"/>
  <c r="M1881" i="4"/>
  <c r="P1881" i="4"/>
  <c r="O1881" i="4"/>
  <c r="D1342" i="4"/>
  <c r="M1341" i="4"/>
  <c r="P1341" i="4"/>
  <c r="O1341" i="4"/>
  <c r="D505" i="4"/>
  <c r="M504" i="4"/>
  <c r="O504" i="4"/>
  <c r="P504" i="4"/>
  <c r="D1504" i="4"/>
  <c r="M1503" i="4"/>
  <c r="O1503" i="4"/>
  <c r="P1503" i="4"/>
  <c r="D3016" i="4"/>
  <c r="M3015" i="4"/>
  <c r="P3015" i="4"/>
  <c r="O3015" i="4"/>
  <c r="D3070" i="4"/>
  <c r="M3069" i="4"/>
  <c r="P3069" i="4"/>
  <c r="O3069" i="4"/>
  <c r="D3421" i="4"/>
  <c r="M3420" i="4"/>
  <c r="P3420" i="4"/>
  <c r="O3420" i="4"/>
  <c r="D1774" i="4"/>
  <c r="M1773" i="4"/>
  <c r="P1773" i="4"/>
  <c r="O1773" i="4"/>
  <c r="D3529" i="4"/>
  <c r="D3826" i="4"/>
  <c r="M3825" i="4"/>
  <c r="O3825" i="4"/>
  <c r="P3825" i="4"/>
  <c r="D262" i="4"/>
  <c r="D478" i="4"/>
  <c r="D19" i="4"/>
  <c r="M18" i="4"/>
  <c r="O18" i="4"/>
  <c r="P18" i="4"/>
  <c r="D3097" i="4"/>
  <c r="M3096" i="4"/>
  <c r="P3096" i="4"/>
  <c r="O3096" i="4"/>
  <c r="D4474" i="4"/>
  <c r="M4473" i="4"/>
  <c r="P4473" i="4"/>
  <c r="O4473" i="4"/>
  <c r="D1207" i="4"/>
  <c r="M1206" i="4"/>
  <c r="P1206" i="4"/>
  <c r="O1206" i="4"/>
  <c r="D4420" i="4"/>
  <c r="M4419" i="4"/>
  <c r="P4419" i="4"/>
  <c r="O4419" i="4"/>
  <c r="D100" i="4"/>
  <c r="M99" i="4"/>
  <c r="P99" i="4"/>
  <c r="O99" i="4"/>
  <c r="D2665" i="4"/>
  <c r="M2664" i="4"/>
  <c r="O2664" i="4"/>
  <c r="P2664" i="4"/>
  <c r="D3502" i="4"/>
  <c r="M3501" i="4"/>
  <c r="O3501" i="4"/>
  <c r="P3501" i="4"/>
  <c r="D127" i="4"/>
  <c r="M126" i="4"/>
  <c r="P126" i="4"/>
  <c r="O126" i="4"/>
  <c r="D4177" i="4"/>
  <c r="D3745" i="4"/>
  <c r="M3744" i="4"/>
  <c r="O3744" i="4"/>
  <c r="P3744" i="4"/>
  <c r="D1234" i="4"/>
  <c r="M1233" i="4"/>
  <c r="P1233" i="4"/>
  <c r="O1233" i="4"/>
  <c r="D2125" i="4"/>
  <c r="M2124" i="4"/>
  <c r="O2124" i="4"/>
  <c r="P2124" i="4"/>
  <c r="D1828" i="4"/>
  <c r="M1827" i="4"/>
  <c r="P1827" i="4"/>
  <c r="O1827" i="4"/>
  <c r="D2611" i="4"/>
  <c r="M2610" i="4"/>
  <c r="P2610" i="4"/>
  <c r="O2610" i="4"/>
  <c r="A18" i="4"/>
  <c r="C17" i="4"/>
  <c r="W96" i="7" l="1"/>
  <c r="AB95" i="7"/>
  <c r="Y95" i="7"/>
  <c r="X95" i="7" s="1"/>
  <c r="Z95" i="7"/>
  <c r="AA95" i="7"/>
  <c r="Y56" i="7"/>
  <c r="X57" i="7"/>
  <c r="Z57" i="7"/>
  <c r="AA57" i="7"/>
  <c r="W58" i="7"/>
  <c r="W23" i="7"/>
  <c r="AA22" i="7"/>
  <c r="Z22" i="7"/>
  <c r="Y22" i="7"/>
  <c r="X22" i="7"/>
  <c r="D2612" i="4"/>
  <c r="M2611" i="4"/>
  <c r="P2611" i="4"/>
  <c r="O2611" i="4"/>
  <c r="D4475" i="4"/>
  <c r="M4474" i="4"/>
  <c r="O4474" i="4"/>
  <c r="P4474" i="4"/>
  <c r="D263" i="4"/>
  <c r="D3422" i="4"/>
  <c r="M3421" i="4"/>
  <c r="P3421" i="4"/>
  <c r="O3421" i="4"/>
  <c r="D506" i="4"/>
  <c r="M505" i="4"/>
  <c r="P505" i="4"/>
  <c r="O505" i="4"/>
  <c r="D47" i="4"/>
  <c r="M46" i="4"/>
  <c r="O46" i="4"/>
  <c r="P46" i="4"/>
  <c r="D2828" i="4"/>
  <c r="M2827" i="4"/>
  <c r="P2827" i="4"/>
  <c r="O2827" i="4"/>
  <c r="D1586" i="4"/>
  <c r="M1585" i="4"/>
  <c r="P1585" i="4"/>
  <c r="O1585" i="4"/>
  <c r="D2450" i="4"/>
  <c r="M2449" i="4"/>
  <c r="O2449" i="4"/>
  <c r="P2449" i="4"/>
  <c r="D3908" i="4"/>
  <c r="M3907" i="4"/>
  <c r="P3907" i="4"/>
  <c r="O3907" i="4"/>
  <c r="D1424" i="4"/>
  <c r="D1559" i="4"/>
  <c r="M1558" i="4"/>
  <c r="P1558" i="4"/>
  <c r="O1558" i="4"/>
  <c r="D668" i="4"/>
  <c r="M667" i="4"/>
  <c r="P667" i="4"/>
  <c r="O667" i="4"/>
  <c r="D2558" i="4"/>
  <c r="M2557" i="4"/>
  <c r="P2557" i="4"/>
  <c r="O2557" i="4"/>
  <c r="D2369" i="4"/>
  <c r="D1073" i="4"/>
  <c r="P1072" i="4"/>
  <c r="M1072" i="4"/>
  <c r="O1072" i="4"/>
  <c r="D3584" i="4"/>
  <c r="M3583" i="4"/>
  <c r="P3583" i="4"/>
  <c r="O3583" i="4"/>
  <c r="D1127" i="4"/>
  <c r="M1126" i="4"/>
  <c r="P1126" i="4"/>
  <c r="O1126" i="4"/>
  <c r="D4178" i="4"/>
  <c r="D101" i="4"/>
  <c r="M100" i="4"/>
  <c r="P100" i="4"/>
  <c r="O100" i="4"/>
  <c r="D3098" i="4"/>
  <c r="M3097" i="4"/>
  <c r="P3097" i="4"/>
  <c r="O3097" i="4"/>
  <c r="D3827" i="4"/>
  <c r="M3826" i="4"/>
  <c r="O3826" i="4"/>
  <c r="P3826" i="4"/>
  <c r="D3071" i="4"/>
  <c r="M3070" i="4"/>
  <c r="O3070" i="4"/>
  <c r="P3070" i="4"/>
  <c r="D1343" i="4"/>
  <c r="M1342" i="4"/>
  <c r="P1342" i="4"/>
  <c r="O1342" i="4"/>
  <c r="D2072" i="4"/>
  <c r="M2071" i="4"/>
  <c r="P2071" i="4"/>
  <c r="O2071" i="4"/>
  <c r="D2531" i="4"/>
  <c r="M2530" i="4"/>
  <c r="P2530" i="4"/>
  <c r="O2530" i="4"/>
  <c r="D3638" i="4"/>
  <c r="M3637" i="4"/>
  <c r="P3637" i="4"/>
  <c r="O3637" i="4"/>
  <c r="D803" i="4"/>
  <c r="M802" i="4"/>
  <c r="P802" i="4"/>
  <c r="O802" i="4"/>
  <c r="D236" i="4"/>
  <c r="D2153" i="4"/>
  <c r="M2152" i="4"/>
  <c r="P2152" i="4"/>
  <c r="O2152" i="4"/>
  <c r="D2720" i="4"/>
  <c r="M2719" i="4"/>
  <c r="P2719" i="4"/>
  <c r="O2719" i="4"/>
  <c r="D4124" i="4"/>
  <c r="M4123" i="4"/>
  <c r="P4123" i="4"/>
  <c r="O4123" i="4"/>
  <c r="D1370" i="4"/>
  <c r="M1369" i="4"/>
  <c r="P1369" i="4"/>
  <c r="O1369" i="4"/>
  <c r="D3152" i="4"/>
  <c r="M3151" i="4"/>
  <c r="P3151" i="4"/>
  <c r="O3151" i="4"/>
  <c r="D3449" i="4"/>
  <c r="M3448" i="4"/>
  <c r="P3448" i="4"/>
  <c r="O3448" i="4"/>
  <c r="D2018" i="4"/>
  <c r="D2990" i="4"/>
  <c r="M2989" i="4"/>
  <c r="P2989" i="4"/>
  <c r="O2989" i="4"/>
  <c r="D2207" i="4"/>
  <c r="M2206" i="4"/>
  <c r="O2206" i="4"/>
  <c r="P2206" i="4"/>
  <c r="D4259" i="4"/>
  <c r="M4258" i="4"/>
  <c r="O4258" i="4"/>
  <c r="P4258" i="4"/>
  <c r="D3233" i="4"/>
  <c r="M3232" i="4"/>
  <c r="P3232" i="4"/>
  <c r="O3232" i="4"/>
  <c r="D2423" i="4"/>
  <c r="M2422" i="4"/>
  <c r="P2422" i="4"/>
  <c r="O2422" i="4"/>
  <c r="D425" i="4"/>
  <c r="M424" i="4"/>
  <c r="O424" i="4"/>
  <c r="P424" i="4"/>
  <c r="D4394" i="4"/>
  <c r="D4070" i="4"/>
  <c r="M4069" i="4"/>
  <c r="O4069" i="4"/>
  <c r="P4069" i="4"/>
  <c r="D74" i="4"/>
  <c r="D4205" i="4"/>
  <c r="M4204" i="4"/>
  <c r="O4204" i="4"/>
  <c r="P4204" i="4"/>
  <c r="D1991" i="4"/>
  <c r="M1990" i="4"/>
  <c r="P1990" i="4"/>
  <c r="O1990" i="4"/>
  <c r="D3854" i="4"/>
  <c r="M3853" i="4"/>
  <c r="P3853" i="4"/>
  <c r="O3853" i="4"/>
  <c r="D3044" i="4"/>
  <c r="M3043" i="4"/>
  <c r="P3043" i="4"/>
  <c r="O3043" i="4"/>
  <c r="D2045" i="4"/>
  <c r="M2044" i="4"/>
  <c r="O2044" i="4"/>
  <c r="P2044" i="4"/>
  <c r="D3287" i="4"/>
  <c r="M3286" i="4"/>
  <c r="O3286" i="4"/>
  <c r="P3286" i="4"/>
  <c r="D4151" i="4"/>
  <c r="M4150" i="4"/>
  <c r="P4150" i="4"/>
  <c r="O4150" i="4"/>
  <c r="D4286" i="4"/>
  <c r="M4285" i="4"/>
  <c r="P4285" i="4"/>
  <c r="O4285" i="4"/>
  <c r="D398" i="4"/>
  <c r="M397" i="4"/>
  <c r="P397" i="4"/>
  <c r="O397" i="4"/>
  <c r="D290" i="4"/>
  <c r="M289" i="4"/>
  <c r="P289" i="4"/>
  <c r="O289" i="4"/>
  <c r="D1910" i="4"/>
  <c r="M1909" i="4"/>
  <c r="P1909" i="4"/>
  <c r="O1909" i="4"/>
  <c r="D2801" i="4"/>
  <c r="M2800" i="4"/>
  <c r="O2800" i="4"/>
  <c r="P2800" i="4"/>
  <c r="D209" i="4"/>
  <c r="O208" i="4"/>
  <c r="M208" i="4"/>
  <c r="P208" i="4"/>
  <c r="D3962" i="4"/>
  <c r="M3961" i="4"/>
  <c r="P3961" i="4"/>
  <c r="O3961" i="4"/>
  <c r="D3611" i="4"/>
  <c r="M3610" i="4"/>
  <c r="O3610" i="4"/>
  <c r="P3610" i="4"/>
  <c r="D3476" i="4"/>
  <c r="M3475" i="4"/>
  <c r="P3475" i="4"/>
  <c r="O3475" i="4"/>
  <c r="D452" i="4"/>
  <c r="M451" i="4"/>
  <c r="P451" i="4"/>
  <c r="O451" i="4"/>
  <c r="D992" i="4"/>
  <c r="M991" i="4"/>
  <c r="O991" i="4"/>
  <c r="P991" i="4"/>
  <c r="D1937" i="4"/>
  <c r="M1936" i="4"/>
  <c r="O1936" i="4"/>
  <c r="P1936" i="4"/>
  <c r="D4448" i="4"/>
  <c r="M4447" i="4"/>
  <c r="P4447" i="4"/>
  <c r="O4447" i="4"/>
  <c r="D1181" i="4"/>
  <c r="D2261" i="4"/>
  <c r="M2260" i="4"/>
  <c r="O2260" i="4"/>
  <c r="P2260" i="4"/>
  <c r="D1046" i="4"/>
  <c r="M1045" i="4"/>
  <c r="P1045" i="4"/>
  <c r="O1045" i="4"/>
  <c r="D1829" i="4"/>
  <c r="M1828" i="4"/>
  <c r="O1828" i="4"/>
  <c r="P1828" i="4"/>
  <c r="D2126" i="4"/>
  <c r="M2125" i="4"/>
  <c r="P2125" i="4"/>
  <c r="O2125" i="4"/>
  <c r="D128" i="4"/>
  <c r="M127" i="4"/>
  <c r="O127" i="4"/>
  <c r="P127" i="4"/>
  <c r="D4421" i="4"/>
  <c r="M4420" i="4"/>
  <c r="O4420" i="4"/>
  <c r="P4420" i="4"/>
  <c r="D20" i="4"/>
  <c r="M19" i="4"/>
  <c r="O19" i="4"/>
  <c r="P19" i="4"/>
  <c r="D3530" i="4"/>
  <c r="D3017" i="4"/>
  <c r="M3016" i="4"/>
  <c r="O3016" i="4"/>
  <c r="P3016" i="4"/>
  <c r="D1883" i="4"/>
  <c r="M1882" i="4"/>
  <c r="P1882" i="4"/>
  <c r="O1882" i="4"/>
  <c r="D1613" i="4"/>
  <c r="M1612" i="4"/>
  <c r="P1612" i="4"/>
  <c r="O1612" i="4"/>
  <c r="D3773" i="4"/>
  <c r="M3772" i="4"/>
  <c r="O3772" i="4"/>
  <c r="P3772" i="4"/>
  <c r="D4016" i="4"/>
  <c r="M4015" i="4"/>
  <c r="P4015" i="4"/>
  <c r="O4015" i="4"/>
  <c r="D3719" i="4"/>
  <c r="D3800" i="4"/>
  <c r="D614" i="4"/>
  <c r="M613" i="4"/>
  <c r="O613" i="4"/>
  <c r="P613" i="4"/>
  <c r="D4313" i="4"/>
  <c r="D4043" i="4"/>
  <c r="D776" i="4"/>
  <c r="M775" i="4"/>
  <c r="P775" i="4"/>
  <c r="O775" i="4"/>
  <c r="D2882" i="4"/>
  <c r="M2881" i="4"/>
  <c r="P2881" i="4"/>
  <c r="O2881" i="4"/>
  <c r="D560" i="4"/>
  <c r="M559" i="4"/>
  <c r="P559" i="4"/>
  <c r="O559" i="4"/>
  <c r="D2288" i="4"/>
  <c r="M2287" i="4"/>
  <c r="P2287" i="4"/>
  <c r="O2287" i="4"/>
  <c r="D344" i="4"/>
  <c r="M343" i="4"/>
  <c r="P343" i="4"/>
  <c r="O343" i="4"/>
  <c r="D695" i="4"/>
  <c r="M694" i="4"/>
  <c r="P694" i="4"/>
  <c r="O694" i="4"/>
  <c r="D3395" i="4"/>
  <c r="M3394" i="4"/>
  <c r="O3394" i="4"/>
  <c r="P3394" i="4"/>
  <c r="D1532" i="4"/>
  <c r="M1531" i="4"/>
  <c r="P1531" i="4"/>
  <c r="O1531" i="4"/>
  <c r="D3368" i="4"/>
  <c r="D749" i="4"/>
  <c r="M748" i="4"/>
  <c r="O748" i="4"/>
  <c r="P748" i="4"/>
  <c r="D3341" i="4"/>
  <c r="M3340" i="4"/>
  <c r="O3340" i="4"/>
  <c r="P3340" i="4"/>
  <c r="D2747" i="4"/>
  <c r="M2746" i="4"/>
  <c r="P2746" i="4"/>
  <c r="O2746" i="4"/>
  <c r="D2396" i="4"/>
  <c r="M2395" i="4"/>
  <c r="P2395" i="4"/>
  <c r="O2395" i="4"/>
  <c r="D641" i="4"/>
  <c r="M640" i="4"/>
  <c r="P640" i="4"/>
  <c r="O640" i="4"/>
  <c r="D2963" i="4"/>
  <c r="M2962" i="4"/>
  <c r="O2962" i="4"/>
  <c r="P2962" i="4"/>
  <c r="D1316" i="4"/>
  <c r="M1315" i="4"/>
  <c r="P1315" i="4"/>
  <c r="O1315" i="4"/>
  <c r="D4097" i="4"/>
  <c r="M4096" i="4"/>
  <c r="O4096" i="4"/>
  <c r="P4096" i="4"/>
  <c r="D4529" i="4"/>
  <c r="M4528" i="4"/>
  <c r="O4528" i="4"/>
  <c r="P4528" i="4"/>
  <c r="D2936" i="4"/>
  <c r="M2935" i="4"/>
  <c r="P2935" i="4"/>
  <c r="O2935" i="4"/>
  <c r="D182" i="4"/>
  <c r="M181" i="4"/>
  <c r="P181" i="4"/>
  <c r="O181" i="4"/>
  <c r="D533" i="4"/>
  <c r="D3179" i="4"/>
  <c r="M3178" i="4"/>
  <c r="P3178" i="4"/>
  <c r="O3178" i="4"/>
  <c r="D2693" i="4"/>
  <c r="M2692" i="4"/>
  <c r="P2692" i="4"/>
  <c r="O2692" i="4"/>
  <c r="D2504" i="4"/>
  <c r="M2503" i="4"/>
  <c r="P2503" i="4"/>
  <c r="O2503" i="4"/>
  <c r="D2315" i="4"/>
  <c r="M2314" i="4"/>
  <c r="P2314" i="4"/>
  <c r="O2314" i="4"/>
  <c r="D3206" i="4"/>
  <c r="M3205" i="4"/>
  <c r="P3205" i="4"/>
  <c r="O3205" i="4"/>
  <c r="D4502" i="4"/>
  <c r="M4501" i="4"/>
  <c r="P4501" i="4"/>
  <c r="O4501" i="4"/>
  <c r="D3746" i="4"/>
  <c r="M3745" i="4"/>
  <c r="P3745" i="4"/>
  <c r="O3745" i="4"/>
  <c r="D2666" i="4"/>
  <c r="M2665" i="4"/>
  <c r="P2665" i="4"/>
  <c r="O2665" i="4"/>
  <c r="D1154" i="4"/>
  <c r="M1153" i="4"/>
  <c r="P1153" i="4"/>
  <c r="O1153" i="4"/>
  <c r="D938" i="4"/>
  <c r="M937" i="4"/>
  <c r="P937" i="4"/>
  <c r="O937" i="4"/>
  <c r="D2099" i="4"/>
  <c r="M2098" i="4"/>
  <c r="P2098" i="4"/>
  <c r="O2098" i="4"/>
  <c r="D1451" i="4"/>
  <c r="M1450" i="4"/>
  <c r="P1450" i="4"/>
  <c r="O1450" i="4"/>
  <c r="D857" i="4"/>
  <c r="M856" i="4"/>
  <c r="P856" i="4"/>
  <c r="O856" i="4"/>
  <c r="D722" i="4"/>
  <c r="M721" i="4"/>
  <c r="P721" i="4"/>
  <c r="O721" i="4"/>
  <c r="D2342" i="4"/>
  <c r="M2341" i="4"/>
  <c r="P2341" i="4"/>
  <c r="O2341" i="4"/>
  <c r="D1262" i="4"/>
  <c r="M1261" i="4"/>
  <c r="P1261" i="4"/>
  <c r="O1261" i="4"/>
  <c r="D4232" i="4"/>
  <c r="M4231" i="4"/>
  <c r="P4231" i="4"/>
  <c r="O4231" i="4"/>
  <c r="D1694" i="4"/>
  <c r="M1693" i="4"/>
  <c r="P1693" i="4"/>
  <c r="O1693" i="4"/>
  <c r="D1640" i="4"/>
  <c r="M1639" i="4"/>
  <c r="P1639" i="4"/>
  <c r="O1639" i="4"/>
  <c r="D155" i="4"/>
  <c r="M154" i="4"/>
  <c r="P154" i="4"/>
  <c r="O154" i="4"/>
  <c r="D3557" i="4"/>
  <c r="M3556" i="4"/>
  <c r="O3556" i="4"/>
  <c r="P3556" i="4"/>
  <c r="D1235" i="4"/>
  <c r="M1234" i="4"/>
  <c r="P1234" i="4"/>
  <c r="O1234" i="4"/>
  <c r="D3503" i="4"/>
  <c r="M3502" i="4"/>
  <c r="O3502" i="4"/>
  <c r="P3502" i="4"/>
  <c r="D1208" i="4"/>
  <c r="M1207" i="4"/>
  <c r="P1207" i="4"/>
  <c r="O1207" i="4"/>
  <c r="D479" i="4"/>
  <c r="D1775" i="4"/>
  <c r="M1774" i="4"/>
  <c r="O1774" i="4"/>
  <c r="P1774" i="4"/>
  <c r="D1505" i="4"/>
  <c r="M1504" i="4"/>
  <c r="O1504" i="4"/>
  <c r="P1504" i="4"/>
  <c r="D2180" i="4"/>
  <c r="M2179" i="4"/>
  <c r="P2179" i="4"/>
  <c r="O2179" i="4"/>
  <c r="D587" i="4"/>
  <c r="M586" i="4"/>
  <c r="P586" i="4"/>
  <c r="O586" i="4"/>
  <c r="D2234" i="4"/>
  <c r="M2233" i="4"/>
  <c r="O2233" i="4"/>
  <c r="P2233" i="4"/>
  <c r="D4367" i="4"/>
  <c r="M4366" i="4"/>
  <c r="O4366" i="4"/>
  <c r="P4366" i="4"/>
  <c r="D1397" i="4"/>
  <c r="D2909" i="4"/>
  <c r="M2908" i="4"/>
  <c r="P2908" i="4"/>
  <c r="O2908" i="4"/>
  <c r="D2855" i="4"/>
  <c r="M2854" i="4"/>
  <c r="P2854" i="4"/>
  <c r="O2854" i="4"/>
  <c r="D1721" i="4"/>
  <c r="M1720" i="4"/>
  <c r="O1720" i="4"/>
  <c r="P1720" i="4"/>
  <c r="D2639" i="4"/>
  <c r="M2638" i="4"/>
  <c r="P2638" i="4"/>
  <c r="O2638" i="4"/>
  <c r="D317" i="4"/>
  <c r="M316" i="4"/>
  <c r="P316" i="4"/>
  <c r="O316" i="4"/>
  <c r="D2774" i="4"/>
  <c r="M2773" i="4"/>
  <c r="P2773" i="4"/>
  <c r="O2773" i="4"/>
  <c r="D4340" i="4"/>
  <c r="M4339" i="4"/>
  <c r="O4339" i="4"/>
  <c r="P4339" i="4"/>
  <c r="D1019" i="4"/>
  <c r="M1018" i="4"/>
  <c r="P1018" i="4"/>
  <c r="O1018" i="4"/>
  <c r="D2477" i="4"/>
  <c r="M2476" i="4"/>
  <c r="P2476" i="4"/>
  <c r="O2476" i="4"/>
  <c r="D371" i="4"/>
  <c r="D3692" i="4"/>
  <c r="M3691" i="4"/>
  <c r="P3691" i="4"/>
  <c r="O3691" i="4"/>
  <c r="D3314" i="4"/>
  <c r="M3313" i="4"/>
  <c r="O3313" i="4"/>
  <c r="P3313" i="4"/>
  <c r="D1856" i="4"/>
  <c r="M1855" i="4"/>
  <c r="O1855" i="4"/>
  <c r="P1855" i="4"/>
  <c r="D1748" i="4"/>
  <c r="M1747" i="4"/>
  <c r="P1747" i="4"/>
  <c r="O1747" i="4"/>
  <c r="D1802" i="4"/>
  <c r="M1801" i="4"/>
  <c r="P1801" i="4"/>
  <c r="O1801" i="4"/>
  <c r="D1478" i="4"/>
  <c r="D3989" i="4"/>
  <c r="M3988" i="4"/>
  <c r="P3988" i="4"/>
  <c r="O3988" i="4"/>
  <c r="D3881" i="4"/>
  <c r="M3880" i="4"/>
  <c r="O3880" i="4"/>
  <c r="P3880" i="4"/>
  <c r="D830" i="4"/>
  <c r="M829" i="4"/>
  <c r="P829" i="4"/>
  <c r="O829" i="4"/>
  <c r="D3935" i="4"/>
  <c r="D3260" i="4"/>
  <c r="M3259" i="4"/>
  <c r="O3259" i="4"/>
  <c r="P3259" i="4"/>
  <c r="D2585" i="4"/>
  <c r="M2584" i="4"/>
  <c r="P2584" i="4"/>
  <c r="O2584" i="4"/>
  <c r="D911" i="4"/>
  <c r="M910" i="4"/>
  <c r="O910" i="4"/>
  <c r="P910" i="4"/>
  <c r="D1667" i="4"/>
  <c r="M1666" i="4"/>
  <c r="P1666" i="4"/>
  <c r="O1666" i="4"/>
  <c r="D1100" i="4"/>
  <c r="M1099" i="4"/>
  <c r="P1099" i="4"/>
  <c r="O1099" i="4"/>
  <c r="D884" i="4"/>
  <c r="M883" i="4"/>
  <c r="P883" i="4"/>
  <c r="O883" i="4"/>
  <c r="D1964" i="4"/>
  <c r="M1963" i="4"/>
  <c r="P1963" i="4"/>
  <c r="O1963" i="4"/>
  <c r="D3125" i="4"/>
  <c r="M3124" i="4"/>
  <c r="P3124" i="4"/>
  <c r="O3124" i="4"/>
  <c r="D965" i="4"/>
  <c r="D3665" i="4"/>
  <c r="D1289" i="4"/>
  <c r="M1288" i="4"/>
  <c r="P1288" i="4"/>
  <c r="O1288" i="4"/>
  <c r="A19" i="4"/>
  <c r="C18" i="4"/>
  <c r="W97" i="7" l="1"/>
  <c r="AB96" i="7"/>
  <c r="Y96" i="7"/>
  <c r="Z96" i="7"/>
  <c r="AA96" i="7"/>
  <c r="W24" i="7"/>
  <c r="X23" i="7"/>
  <c r="AA23" i="7"/>
  <c r="Y23" i="7"/>
  <c r="Z23" i="7"/>
  <c r="Y57" i="7"/>
  <c r="Z58" i="7"/>
  <c r="AA58" i="7"/>
  <c r="X58" i="7"/>
  <c r="W59" i="7"/>
  <c r="D2748" i="4"/>
  <c r="M2747" i="4"/>
  <c r="O2747" i="4"/>
  <c r="P2747" i="4"/>
  <c r="D1533" i="4"/>
  <c r="M1532" i="4"/>
  <c r="P1532" i="4"/>
  <c r="O1532" i="4"/>
  <c r="D2289" i="4"/>
  <c r="M2288" i="4"/>
  <c r="P2288" i="4"/>
  <c r="O2288" i="4"/>
  <c r="D4044" i="4"/>
  <c r="D3855" i="4"/>
  <c r="M3854" i="4"/>
  <c r="O3854" i="4"/>
  <c r="P3854" i="4"/>
  <c r="D804" i="4"/>
  <c r="M803" i="4"/>
  <c r="P803" i="4"/>
  <c r="O803" i="4"/>
  <c r="D102" i="4"/>
  <c r="M101" i="4"/>
  <c r="O101" i="4"/>
  <c r="P101" i="4"/>
  <c r="D1074" i="4"/>
  <c r="M1073" i="4"/>
  <c r="P1073" i="4"/>
  <c r="O1073" i="4"/>
  <c r="D1587" i="4"/>
  <c r="M1586" i="4"/>
  <c r="P1586" i="4"/>
  <c r="O1586" i="4"/>
  <c r="D3666" i="4"/>
  <c r="D885" i="4"/>
  <c r="M884" i="4"/>
  <c r="P884" i="4"/>
  <c r="O884" i="4"/>
  <c r="D2586" i="4"/>
  <c r="M2585" i="4"/>
  <c r="P2585" i="4"/>
  <c r="O2585" i="4"/>
  <c r="D3882" i="4"/>
  <c r="M3881" i="4"/>
  <c r="P3881" i="4"/>
  <c r="O3881" i="4"/>
  <c r="D1749" i="4"/>
  <c r="M1748" i="4"/>
  <c r="P1748" i="4"/>
  <c r="O1748" i="4"/>
  <c r="D372" i="4"/>
  <c r="D2775" i="4"/>
  <c r="M2774" i="4"/>
  <c r="O2774" i="4"/>
  <c r="P2774" i="4"/>
  <c r="D2856" i="4"/>
  <c r="M2855" i="4"/>
  <c r="P2855" i="4"/>
  <c r="O2855" i="4"/>
  <c r="D2235" i="4"/>
  <c r="M2234" i="4"/>
  <c r="P2234" i="4"/>
  <c r="O2234" i="4"/>
  <c r="D1776" i="4"/>
  <c r="M1775" i="4"/>
  <c r="P1775" i="4"/>
  <c r="O1775" i="4"/>
  <c r="D1236" i="4"/>
  <c r="M1235" i="4"/>
  <c r="P1235" i="4"/>
  <c r="O1235" i="4"/>
  <c r="D1695" i="4"/>
  <c r="M1694" i="4"/>
  <c r="P1694" i="4"/>
  <c r="O1694" i="4"/>
  <c r="D723" i="4"/>
  <c r="M722" i="4"/>
  <c r="P722" i="4"/>
  <c r="O722" i="4"/>
  <c r="D939" i="4"/>
  <c r="M938" i="4"/>
  <c r="P938" i="4"/>
  <c r="O938" i="4"/>
  <c r="D4503" i="4"/>
  <c r="M4502" i="4"/>
  <c r="P4502" i="4"/>
  <c r="O4502" i="4"/>
  <c r="D2694" i="4"/>
  <c r="M2693" i="4"/>
  <c r="P2693" i="4"/>
  <c r="O2693" i="4"/>
  <c r="D2937" i="4"/>
  <c r="M2936" i="4"/>
  <c r="P2936" i="4"/>
  <c r="O2936" i="4"/>
  <c r="D2964" i="4"/>
  <c r="M2963" i="4"/>
  <c r="P2963" i="4"/>
  <c r="O2963" i="4"/>
  <c r="D3342" i="4"/>
  <c r="M3341" i="4"/>
  <c r="O3341" i="4"/>
  <c r="P3341" i="4"/>
  <c r="D3396" i="4"/>
  <c r="M3395" i="4"/>
  <c r="P3395" i="4"/>
  <c r="O3395" i="4"/>
  <c r="D561" i="4"/>
  <c r="M560" i="4"/>
  <c r="O560" i="4"/>
  <c r="P560" i="4"/>
  <c r="D4314" i="4"/>
  <c r="D4017" i="4"/>
  <c r="M4016" i="4"/>
  <c r="O4016" i="4"/>
  <c r="P4016" i="4"/>
  <c r="D3018" i="4"/>
  <c r="M3017" i="4"/>
  <c r="P3017" i="4"/>
  <c r="O3017" i="4"/>
  <c r="D129" i="4"/>
  <c r="M128" i="4"/>
  <c r="P128" i="4"/>
  <c r="O128" i="4"/>
  <c r="D2262" i="4"/>
  <c r="M2261" i="4"/>
  <c r="P2261" i="4"/>
  <c r="O2261" i="4"/>
  <c r="D993" i="4"/>
  <c r="M992" i="4"/>
  <c r="P992" i="4"/>
  <c r="O992" i="4"/>
  <c r="D3963" i="4"/>
  <c r="M3962" i="4"/>
  <c r="O3962" i="4"/>
  <c r="P3962" i="4"/>
  <c r="D291" i="4"/>
  <c r="M290" i="4"/>
  <c r="P290" i="4"/>
  <c r="O290" i="4"/>
  <c r="D3288" i="4"/>
  <c r="M3287" i="4"/>
  <c r="P3287" i="4"/>
  <c r="O3287" i="4"/>
  <c r="D1992" i="4"/>
  <c r="M1991" i="4"/>
  <c r="P1991" i="4"/>
  <c r="O1991" i="4"/>
  <c r="D4395" i="4"/>
  <c r="D4260" i="4"/>
  <c r="M4259" i="4"/>
  <c r="P4259" i="4"/>
  <c r="O4259" i="4"/>
  <c r="D3450" i="4"/>
  <c r="M3449" i="4"/>
  <c r="P3449" i="4"/>
  <c r="O3449" i="4"/>
  <c r="D2721" i="4"/>
  <c r="M2720" i="4"/>
  <c r="P2720" i="4"/>
  <c r="O2720" i="4"/>
  <c r="D3639" i="4"/>
  <c r="M3638" i="4"/>
  <c r="O3638" i="4"/>
  <c r="P3638" i="4"/>
  <c r="D3072" i="4"/>
  <c r="M3071" i="4"/>
  <c r="P3071" i="4"/>
  <c r="O3071" i="4"/>
  <c r="D4179" i="4"/>
  <c r="D2370" i="4"/>
  <c r="D1425" i="4"/>
  <c r="D2829" i="4"/>
  <c r="M2828" i="4"/>
  <c r="O2828" i="4"/>
  <c r="P2828" i="4"/>
  <c r="D264" i="4"/>
  <c r="D1965" i="4"/>
  <c r="M1964" i="4"/>
  <c r="P1964" i="4"/>
  <c r="O1964" i="4"/>
  <c r="D912" i="4"/>
  <c r="M911" i="4"/>
  <c r="P911" i="4"/>
  <c r="O911" i="4"/>
  <c r="D1641" i="4"/>
  <c r="M1640" i="4"/>
  <c r="O1640" i="4"/>
  <c r="P1640" i="4"/>
  <c r="D2343" i="4"/>
  <c r="M2342" i="4"/>
  <c r="O2342" i="4"/>
  <c r="P2342" i="4"/>
  <c r="D1884" i="4"/>
  <c r="M1883" i="4"/>
  <c r="P1883" i="4"/>
  <c r="O1883" i="4"/>
  <c r="D4422" i="4"/>
  <c r="M4421" i="4"/>
  <c r="O4421" i="4"/>
  <c r="P4421" i="4"/>
  <c r="D1047" i="4"/>
  <c r="M1046" i="4"/>
  <c r="P1046" i="4"/>
  <c r="O1046" i="4"/>
  <c r="D1938" i="4"/>
  <c r="M1937" i="4"/>
  <c r="O1937" i="4"/>
  <c r="P1937" i="4"/>
  <c r="D4152" i="4"/>
  <c r="M4151" i="4"/>
  <c r="P4151" i="4"/>
  <c r="O4151" i="4"/>
  <c r="D3234" i="4"/>
  <c r="M3233" i="4"/>
  <c r="P3233" i="4"/>
  <c r="O3233" i="4"/>
  <c r="D2019" i="4"/>
  <c r="D4125" i="4"/>
  <c r="M4124" i="4"/>
  <c r="P4124" i="4"/>
  <c r="O4124" i="4"/>
  <c r="D1344" i="4"/>
  <c r="M1343" i="4"/>
  <c r="O1343" i="4"/>
  <c r="P1343" i="4"/>
  <c r="D1560" i="4"/>
  <c r="M1559" i="4"/>
  <c r="P1559" i="4"/>
  <c r="O1559" i="4"/>
  <c r="D3423" i="4"/>
  <c r="M3422" i="4"/>
  <c r="O3422" i="4"/>
  <c r="P3422" i="4"/>
  <c r="D966" i="4"/>
  <c r="D1101" i="4"/>
  <c r="M1100" i="4"/>
  <c r="P1100" i="4"/>
  <c r="O1100" i="4"/>
  <c r="D3261" i="4"/>
  <c r="M3260" i="4"/>
  <c r="P3260" i="4"/>
  <c r="O3260" i="4"/>
  <c r="D3990" i="4"/>
  <c r="M3989" i="4"/>
  <c r="P3989" i="4"/>
  <c r="O3989" i="4"/>
  <c r="D1857" i="4"/>
  <c r="M1856" i="4"/>
  <c r="O1856" i="4"/>
  <c r="P1856" i="4"/>
  <c r="D2478" i="4"/>
  <c r="M2477" i="4"/>
  <c r="P2477" i="4"/>
  <c r="O2477" i="4"/>
  <c r="D318" i="4"/>
  <c r="M317" i="4"/>
  <c r="P317" i="4"/>
  <c r="O317" i="4"/>
  <c r="D2910" i="4"/>
  <c r="M2909" i="4"/>
  <c r="P2909" i="4"/>
  <c r="O2909" i="4"/>
  <c r="D588" i="4"/>
  <c r="M587" i="4"/>
  <c r="P587" i="4"/>
  <c r="O587" i="4"/>
  <c r="D480" i="4"/>
  <c r="D3558" i="4"/>
  <c r="M3557" i="4"/>
  <c r="P3557" i="4"/>
  <c r="O3557" i="4"/>
  <c r="D4233" i="4"/>
  <c r="M4232" i="4"/>
  <c r="P4232" i="4"/>
  <c r="O4232" i="4"/>
  <c r="D858" i="4"/>
  <c r="M857" i="4"/>
  <c r="P857" i="4"/>
  <c r="O857" i="4"/>
  <c r="D1155" i="4"/>
  <c r="M1154" i="4"/>
  <c r="P1154" i="4"/>
  <c r="O1154" i="4"/>
  <c r="D3207" i="4"/>
  <c r="M3206" i="4"/>
  <c r="O3206" i="4"/>
  <c r="P3206" i="4"/>
  <c r="D3180" i="4"/>
  <c r="M3179" i="4"/>
  <c r="P3179" i="4"/>
  <c r="O3179" i="4"/>
  <c r="D4530" i="4"/>
  <c r="M4529" i="4"/>
  <c r="P4529" i="4"/>
  <c r="O4529" i="4"/>
  <c r="D642" i="4"/>
  <c r="M641" i="4"/>
  <c r="P641" i="4"/>
  <c r="O641" i="4"/>
  <c r="D750" i="4"/>
  <c r="M749" i="4"/>
  <c r="P749" i="4"/>
  <c r="O749" i="4"/>
  <c r="D696" i="4"/>
  <c r="M695" i="4"/>
  <c r="P695" i="4"/>
  <c r="O695" i="4"/>
  <c r="D2883" i="4"/>
  <c r="M2882" i="4"/>
  <c r="P2882" i="4"/>
  <c r="O2882" i="4"/>
  <c r="D615" i="4"/>
  <c r="M614" i="4"/>
  <c r="P614" i="4"/>
  <c r="O614" i="4"/>
  <c r="D3774" i="4"/>
  <c r="M3773" i="4"/>
  <c r="P3773" i="4"/>
  <c r="O3773" i="4"/>
  <c r="D3531" i="4"/>
  <c r="D2127" i="4"/>
  <c r="M2126" i="4"/>
  <c r="O2126" i="4"/>
  <c r="P2126" i="4"/>
  <c r="D1182" i="4"/>
  <c r="D453" i="4"/>
  <c r="M452" i="4"/>
  <c r="P452" i="4"/>
  <c r="O452" i="4"/>
  <c r="D210" i="4"/>
  <c r="M209" i="4"/>
  <c r="P209" i="4"/>
  <c r="O209" i="4"/>
  <c r="D399" i="4"/>
  <c r="M398" i="4"/>
  <c r="O398" i="4"/>
  <c r="P398" i="4"/>
  <c r="D2046" i="4"/>
  <c r="M2045" i="4"/>
  <c r="P2045" i="4"/>
  <c r="O2045" i="4"/>
  <c r="D4206" i="4"/>
  <c r="M4205" i="4"/>
  <c r="P4205" i="4"/>
  <c r="O4205" i="4"/>
  <c r="D426" i="4"/>
  <c r="M425" i="4"/>
  <c r="P425" i="4"/>
  <c r="O425" i="4"/>
  <c r="D2208" i="4"/>
  <c r="M2207" i="4"/>
  <c r="P2207" i="4"/>
  <c r="O2207" i="4"/>
  <c r="D3153" i="4"/>
  <c r="M3152" i="4"/>
  <c r="O3152" i="4"/>
  <c r="P3152" i="4"/>
  <c r="D2154" i="4"/>
  <c r="M2153" i="4"/>
  <c r="P2153" i="4"/>
  <c r="O2153" i="4"/>
  <c r="D2532" i="4"/>
  <c r="M2531" i="4"/>
  <c r="P2531" i="4"/>
  <c r="O2531" i="4"/>
  <c r="D3828" i="4"/>
  <c r="M3827" i="4"/>
  <c r="P3827" i="4"/>
  <c r="O3827" i="4"/>
  <c r="D1128" i="4"/>
  <c r="M1127" i="4"/>
  <c r="P1127" i="4"/>
  <c r="O1127" i="4"/>
  <c r="D2559" i="4"/>
  <c r="M2558" i="4"/>
  <c r="P2558" i="4"/>
  <c r="O2558" i="4"/>
  <c r="D3909" i="4"/>
  <c r="M3908" i="4"/>
  <c r="O3908" i="4"/>
  <c r="P3908" i="4"/>
  <c r="D48" i="4"/>
  <c r="M47" i="4"/>
  <c r="P47" i="4"/>
  <c r="O47" i="4"/>
  <c r="D4476" i="4"/>
  <c r="M4475" i="4"/>
  <c r="P4475" i="4"/>
  <c r="O4475" i="4"/>
  <c r="D1290" i="4"/>
  <c r="M1289" i="4"/>
  <c r="P1289" i="4"/>
  <c r="O1289" i="4"/>
  <c r="D831" i="4"/>
  <c r="M830" i="4"/>
  <c r="P830" i="4"/>
  <c r="O830" i="4"/>
  <c r="D1803" i="4"/>
  <c r="M1802" i="4"/>
  <c r="P1802" i="4"/>
  <c r="O1802" i="4"/>
  <c r="D3693" i="4"/>
  <c r="M3692" i="4"/>
  <c r="O3692" i="4"/>
  <c r="P3692" i="4"/>
  <c r="D4341" i="4"/>
  <c r="M4340" i="4"/>
  <c r="O4340" i="4"/>
  <c r="P4340" i="4"/>
  <c r="D1722" i="4"/>
  <c r="M1721" i="4"/>
  <c r="P1721" i="4"/>
  <c r="O1721" i="4"/>
  <c r="D4368" i="4"/>
  <c r="M4367" i="4"/>
  <c r="P4367" i="4"/>
  <c r="O4367" i="4"/>
  <c r="D1506" i="4"/>
  <c r="M1505" i="4"/>
  <c r="P1505" i="4"/>
  <c r="O1505" i="4"/>
  <c r="D3504" i="4"/>
  <c r="M3503" i="4"/>
  <c r="P3503" i="4"/>
  <c r="O3503" i="4"/>
  <c r="D2100" i="4"/>
  <c r="M2099" i="4"/>
  <c r="P2099" i="4"/>
  <c r="O2099" i="4"/>
  <c r="D3747" i="4"/>
  <c r="M3746" i="4"/>
  <c r="P3746" i="4"/>
  <c r="O3746" i="4"/>
  <c r="D2505" i="4"/>
  <c r="M2504" i="4"/>
  <c r="P2504" i="4"/>
  <c r="O2504" i="4"/>
  <c r="D183" i="4"/>
  <c r="M182" i="4"/>
  <c r="P182" i="4"/>
  <c r="O182" i="4"/>
  <c r="D1317" i="4"/>
  <c r="M1316" i="4"/>
  <c r="P1316" i="4"/>
  <c r="O1316" i="4"/>
  <c r="D3720" i="4"/>
  <c r="D3612" i="4"/>
  <c r="M3611" i="4"/>
  <c r="O3611" i="4"/>
  <c r="P3611" i="4"/>
  <c r="D1911" i="4"/>
  <c r="M1910" i="4"/>
  <c r="P1910" i="4"/>
  <c r="O1910" i="4"/>
  <c r="D4071" i="4"/>
  <c r="M4070" i="4"/>
  <c r="P4070" i="4"/>
  <c r="O4070" i="4"/>
  <c r="D3126" i="4"/>
  <c r="M3125" i="4"/>
  <c r="P3125" i="4"/>
  <c r="O3125" i="4"/>
  <c r="D1668" i="4"/>
  <c r="M1667" i="4"/>
  <c r="P1667" i="4"/>
  <c r="O1667" i="4"/>
  <c r="D3936" i="4"/>
  <c r="D1479" i="4"/>
  <c r="D3315" i="4"/>
  <c r="M3314" i="4"/>
  <c r="O3314" i="4"/>
  <c r="P3314" i="4"/>
  <c r="D1020" i="4"/>
  <c r="M1019" i="4"/>
  <c r="P1019" i="4"/>
  <c r="O1019" i="4"/>
  <c r="D2640" i="4"/>
  <c r="M2639" i="4"/>
  <c r="P2639" i="4"/>
  <c r="O2639" i="4"/>
  <c r="D1398" i="4"/>
  <c r="D2181" i="4"/>
  <c r="M2180" i="4"/>
  <c r="O2180" i="4"/>
  <c r="P2180" i="4"/>
  <c r="D1209" i="4"/>
  <c r="M1208" i="4"/>
  <c r="O1208" i="4"/>
  <c r="P1208" i="4"/>
  <c r="D156" i="4"/>
  <c r="M155" i="4"/>
  <c r="P155" i="4"/>
  <c r="O155" i="4"/>
  <c r="D1263" i="4"/>
  <c r="M1262" i="4"/>
  <c r="O1262" i="4"/>
  <c r="P1262" i="4"/>
  <c r="D1452" i="4"/>
  <c r="M1451" i="4"/>
  <c r="P1451" i="4"/>
  <c r="O1451" i="4"/>
  <c r="D2667" i="4"/>
  <c r="M2666" i="4"/>
  <c r="O2666" i="4"/>
  <c r="P2666" i="4"/>
  <c r="D2316" i="4"/>
  <c r="M2315" i="4"/>
  <c r="O2315" i="4"/>
  <c r="P2315" i="4"/>
  <c r="D534" i="4"/>
  <c r="D4098" i="4"/>
  <c r="M4097" i="4"/>
  <c r="P4097" i="4"/>
  <c r="O4097" i="4"/>
  <c r="D2397" i="4"/>
  <c r="M2396" i="4"/>
  <c r="O2396" i="4"/>
  <c r="P2396" i="4"/>
  <c r="D3369" i="4"/>
  <c r="D345" i="4"/>
  <c r="M344" i="4"/>
  <c r="O344" i="4"/>
  <c r="P344" i="4"/>
  <c r="D777" i="4"/>
  <c r="M776" i="4"/>
  <c r="O776" i="4"/>
  <c r="P776" i="4"/>
  <c r="D3801" i="4"/>
  <c r="D1614" i="4"/>
  <c r="M1613" i="4"/>
  <c r="P1613" i="4"/>
  <c r="O1613" i="4"/>
  <c r="D21" i="4"/>
  <c r="M20" i="4"/>
  <c r="O20" i="4"/>
  <c r="P20" i="4"/>
  <c r="D1830" i="4"/>
  <c r="M1829" i="4"/>
  <c r="O1829" i="4"/>
  <c r="P1829" i="4"/>
  <c r="D4449" i="4"/>
  <c r="M4448" i="4"/>
  <c r="P4448" i="4"/>
  <c r="O4448" i="4"/>
  <c r="D3477" i="4"/>
  <c r="M3476" i="4"/>
  <c r="O3476" i="4"/>
  <c r="P3476" i="4"/>
  <c r="D2802" i="4"/>
  <c r="M2801" i="4"/>
  <c r="O2801" i="4"/>
  <c r="P2801" i="4"/>
  <c r="D4287" i="4"/>
  <c r="M4286" i="4"/>
  <c r="O4286" i="4"/>
  <c r="P4286" i="4"/>
  <c r="D3045" i="4"/>
  <c r="M3044" i="4"/>
  <c r="P3044" i="4"/>
  <c r="O3044" i="4"/>
  <c r="D75" i="4"/>
  <c r="D2424" i="4"/>
  <c r="M2423" i="4"/>
  <c r="O2423" i="4"/>
  <c r="P2423" i="4"/>
  <c r="D2991" i="4"/>
  <c r="M2990" i="4"/>
  <c r="O2990" i="4"/>
  <c r="P2990" i="4"/>
  <c r="D1371" i="4"/>
  <c r="M1370" i="4"/>
  <c r="P1370" i="4"/>
  <c r="O1370" i="4"/>
  <c r="D237" i="4"/>
  <c r="D2073" i="4"/>
  <c r="M2072" i="4"/>
  <c r="O2072" i="4"/>
  <c r="P2072" i="4"/>
  <c r="D3099" i="4"/>
  <c r="M3098" i="4"/>
  <c r="O3098" i="4"/>
  <c r="P3098" i="4"/>
  <c r="D3585" i="4"/>
  <c r="M3584" i="4"/>
  <c r="P3584" i="4"/>
  <c r="O3584" i="4"/>
  <c r="D669" i="4"/>
  <c r="M668" i="4"/>
  <c r="O668" i="4"/>
  <c r="P668" i="4"/>
  <c r="D2451" i="4"/>
  <c r="M2450" i="4"/>
  <c r="P2450" i="4"/>
  <c r="O2450" i="4"/>
  <c r="D507" i="4"/>
  <c r="M506" i="4"/>
  <c r="P506" i="4"/>
  <c r="O506" i="4"/>
  <c r="D2613" i="4"/>
  <c r="M2612" i="4"/>
  <c r="O2612" i="4"/>
  <c r="P2612" i="4"/>
  <c r="A20" i="4"/>
  <c r="C19" i="4"/>
  <c r="X96" i="7" l="1"/>
  <c r="W98" i="7"/>
  <c r="AB97" i="7"/>
  <c r="Y97" i="7"/>
  <c r="X97" i="7" s="1"/>
  <c r="Z97" i="7"/>
  <c r="AA97" i="7"/>
  <c r="AA59" i="7"/>
  <c r="Z59" i="7"/>
  <c r="X59" i="7"/>
  <c r="W60" i="7"/>
  <c r="Y58" i="7"/>
  <c r="W25" i="7"/>
  <c r="Z24" i="7"/>
  <c r="X24" i="7"/>
  <c r="AA24" i="7"/>
  <c r="Y24" i="7"/>
  <c r="D3046" i="4"/>
  <c r="M3045" i="4"/>
  <c r="P3045" i="4"/>
  <c r="O3045" i="4"/>
  <c r="D2506" i="4"/>
  <c r="M2505" i="4"/>
  <c r="P2505" i="4"/>
  <c r="O2505" i="4"/>
  <c r="D4477" i="4"/>
  <c r="M4476" i="4"/>
  <c r="P4476" i="4"/>
  <c r="O4476" i="4"/>
  <c r="D1129" i="4"/>
  <c r="M1128" i="4"/>
  <c r="P1128" i="4"/>
  <c r="O1128" i="4"/>
  <c r="D1183" i="4"/>
  <c r="D2479" i="4"/>
  <c r="M2478" i="4"/>
  <c r="P2478" i="4"/>
  <c r="O2478" i="4"/>
  <c r="D1102" i="4"/>
  <c r="M1101" i="4"/>
  <c r="P1101" i="4"/>
  <c r="O1101" i="4"/>
  <c r="D1345" i="4"/>
  <c r="M1344" i="4"/>
  <c r="O1344" i="4"/>
  <c r="P1344" i="4"/>
  <c r="D4153" i="4"/>
  <c r="M4152" i="4"/>
  <c r="O4152" i="4"/>
  <c r="P4152" i="4"/>
  <c r="D1885" i="4"/>
  <c r="M1884" i="4"/>
  <c r="P1884" i="4"/>
  <c r="O1884" i="4"/>
  <c r="D1966" i="4"/>
  <c r="M1965" i="4"/>
  <c r="P1965" i="4"/>
  <c r="O1965" i="4"/>
  <c r="D2371" i="4"/>
  <c r="D1993" i="4"/>
  <c r="M1992" i="4"/>
  <c r="O1992" i="4"/>
  <c r="P1992" i="4"/>
  <c r="D3343" i="4"/>
  <c r="M3342" i="4"/>
  <c r="O3342" i="4"/>
  <c r="P3342" i="4"/>
  <c r="D1237" i="4"/>
  <c r="M1236" i="4"/>
  <c r="O1236" i="4"/>
  <c r="P1236" i="4"/>
  <c r="D2776" i="4"/>
  <c r="M2775" i="4"/>
  <c r="P2775" i="4"/>
  <c r="O2775" i="4"/>
  <c r="D4045" i="4"/>
  <c r="D508" i="4"/>
  <c r="M507" i="4"/>
  <c r="P507" i="4"/>
  <c r="O507" i="4"/>
  <c r="D3100" i="4"/>
  <c r="M3099" i="4"/>
  <c r="O3099" i="4"/>
  <c r="P3099" i="4"/>
  <c r="D2992" i="4"/>
  <c r="M2991" i="4"/>
  <c r="P2991" i="4"/>
  <c r="O2991" i="4"/>
  <c r="D4288" i="4"/>
  <c r="M4287" i="4"/>
  <c r="O4287" i="4"/>
  <c r="P4287" i="4"/>
  <c r="D1831" i="4"/>
  <c r="M1830" i="4"/>
  <c r="P1830" i="4"/>
  <c r="O1830" i="4"/>
  <c r="D778" i="4"/>
  <c r="M777" i="4"/>
  <c r="P777" i="4"/>
  <c r="O777" i="4"/>
  <c r="D4099" i="4"/>
  <c r="M4098" i="4"/>
  <c r="P4098" i="4"/>
  <c r="O4098" i="4"/>
  <c r="D1453" i="4"/>
  <c r="M1452" i="4"/>
  <c r="P1452" i="4"/>
  <c r="O1452" i="4"/>
  <c r="D2182" i="4"/>
  <c r="M2181" i="4"/>
  <c r="O2181" i="4"/>
  <c r="P2181" i="4"/>
  <c r="D3316" i="4"/>
  <c r="M3315" i="4"/>
  <c r="P3315" i="4"/>
  <c r="O3315" i="4"/>
  <c r="D3127" i="4"/>
  <c r="M3126" i="4"/>
  <c r="P3126" i="4"/>
  <c r="O3126" i="4"/>
  <c r="D3721" i="4"/>
  <c r="D3748" i="4"/>
  <c r="M3747" i="4"/>
  <c r="P3747" i="4"/>
  <c r="O3747" i="4"/>
  <c r="D4369" i="4"/>
  <c r="M4368" i="4"/>
  <c r="O4368" i="4"/>
  <c r="P4368" i="4"/>
  <c r="D1804" i="4"/>
  <c r="M1803" i="4"/>
  <c r="O1803" i="4"/>
  <c r="P1803" i="4"/>
  <c r="D49" i="4"/>
  <c r="M48" i="4"/>
  <c r="O48" i="4"/>
  <c r="P48" i="4"/>
  <c r="D3829" i="4"/>
  <c r="M3828" i="4"/>
  <c r="O3828" i="4"/>
  <c r="P3828" i="4"/>
  <c r="D2209" i="4"/>
  <c r="M2208" i="4"/>
  <c r="P2208" i="4"/>
  <c r="O2208" i="4"/>
  <c r="D400" i="4"/>
  <c r="M399" i="4"/>
  <c r="P399" i="4"/>
  <c r="O399" i="4"/>
  <c r="D2128" i="4"/>
  <c r="M2127" i="4"/>
  <c r="P2127" i="4"/>
  <c r="O2127" i="4"/>
  <c r="D2884" i="4"/>
  <c r="M2883" i="4"/>
  <c r="P2883" i="4"/>
  <c r="O2883" i="4"/>
  <c r="D4531" i="4"/>
  <c r="M4530" i="4"/>
  <c r="P4530" i="4"/>
  <c r="O4530" i="4"/>
  <c r="D859" i="4"/>
  <c r="M858" i="4"/>
  <c r="P858" i="4"/>
  <c r="O858" i="4"/>
  <c r="D589" i="4"/>
  <c r="M588" i="4"/>
  <c r="P588" i="4"/>
  <c r="O588" i="4"/>
  <c r="D1858" i="4"/>
  <c r="M1857" i="4"/>
  <c r="P1857" i="4"/>
  <c r="O1857" i="4"/>
  <c r="D967" i="4"/>
  <c r="D4126" i="4"/>
  <c r="M4125" i="4"/>
  <c r="P4125" i="4"/>
  <c r="O4125" i="4"/>
  <c r="D1939" i="4"/>
  <c r="M1938" i="4"/>
  <c r="P1938" i="4"/>
  <c r="O1938" i="4"/>
  <c r="D2344" i="4"/>
  <c r="M2343" i="4"/>
  <c r="P2343" i="4"/>
  <c r="O2343" i="4"/>
  <c r="D265" i="4"/>
  <c r="D4180" i="4"/>
  <c r="D3451" i="4"/>
  <c r="M3450" i="4"/>
  <c r="P3450" i="4"/>
  <c r="O3450" i="4"/>
  <c r="D3289" i="4"/>
  <c r="M3288" i="4"/>
  <c r="P3288" i="4"/>
  <c r="O3288" i="4"/>
  <c r="D2263" i="4"/>
  <c r="M2262" i="4"/>
  <c r="P2262" i="4"/>
  <c r="O2262" i="4"/>
  <c r="D4315" i="4"/>
  <c r="D2965" i="4"/>
  <c r="M2964" i="4"/>
  <c r="O2964" i="4"/>
  <c r="P2964" i="4"/>
  <c r="D940" i="4"/>
  <c r="M939" i="4"/>
  <c r="P939" i="4"/>
  <c r="O939" i="4"/>
  <c r="D1777" i="4"/>
  <c r="M1776" i="4"/>
  <c r="P1776" i="4"/>
  <c r="O1776" i="4"/>
  <c r="D373" i="4"/>
  <c r="D886" i="4"/>
  <c r="M885" i="4"/>
  <c r="P885" i="4"/>
  <c r="O885" i="4"/>
  <c r="D103" i="4"/>
  <c r="M102" i="4"/>
  <c r="P102" i="4"/>
  <c r="O102" i="4"/>
  <c r="D2290" i="4"/>
  <c r="M2289" i="4"/>
  <c r="P2289" i="4"/>
  <c r="O2289" i="4"/>
  <c r="D1372" i="4"/>
  <c r="M1371" i="4"/>
  <c r="P1371" i="4"/>
  <c r="O1371" i="4"/>
  <c r="D4450" i="4"/>
  <c r="M4449" i="4"/>
  <c r="P4449" i="4"/>
  <c r="O4449" i="4"/>
  <c r="D3802" i="4"/>
  <c r="D2398" i="4"/>
  <c r="M2397" i="4"/>
  <c r="O2397" i="4"/>
  <c r="P2397" i="4"/>
  <c r="D2668" i="4"/>
  <c r="M2667" i="4"/>
  <c r="P2667" i="4"/>
  <c r="O2667" i="4"/>
  <c r="D1210" i="4"/>
  <c r="M1209" i="4"/>
  <c r="P1209" i="4"/>
  <c r="O1209" i="4"/>
  <c r="D1021" i="4"/>
  <c r="M1020" i="4"/>
  <c r="P1020" i="4"/>
  <c r="O1020" i="4"/>
  <c r="D1669" i="4"/>
  <c r="M1668" i="4"/>
  <c r="O1668" i="4"/>
  <c r="P1668" i="4"/>
  <c r="D1507" i="4"/>
  <c r="M1506" i="4"/>
  <c r="P1506" i="4"/>
  <c r="O1506" i="4"/>
  <c r="D3694" i="4"/>
  <c r="M3693" i="4"/>
  <c r="P3693" i="4"/>
  <c r="O3693" i="4"/>
  <c r="D3154" i="4"/>
  <c r="M3153" i="4"/>
  <c r="O3153" i="4"/>
  <c r="P3153" i="4"/>
  <c r="D616" i="4"/>
  <c r="M615" i="4"/>
  <c r="P615" i="4"/>
  <c r="O615" i="4"/>
  <c r="D481" i="4"/>
  <c r="D2722" i="4"/>
  <c r="M2721" i="4"/>
  <c r="P2721" i="4"/>
  <c r="O2721" i="4"/>
  <c r="D994" i="4"/>
  <c r="M993" i="4"/>
  <c r="O993" i="4"/>
  <c r="P993" i="4"/>
  <c r="D4018" i="4"/>
  <c r="M4017" i="4"/>
  <c r="P4017" i="4"/>
  <c r="O4017" i="4"/>
  <c r="D4504" i="4"/>
  <c r="M4503" i="4"/>
  <c r="P4503" i="4"/>
  <c r="O4503" i="4"/>
  <c r="D2587" i="4"/>
  <c r="M2586" i="4"/>
  <c r="P2586" i="4"/>
  <c r="O2586" i="4"/>
  <c r="D1075" i="4"/>
  <c r="M1074" i="4"/>
  <c r="P1074" i="4"/>
  <c r="O1074" i="4"/>
  <c r="D2452" i="4"/>
  <c r="M2451" i="4"/>
  <c r="P2451" i="4"/>
  <c r="O2451" i="4"/>
  <c r="D2074" i="4"/>
  <c r="M2073" i="4"/>
  <c r="P2073" i="4"/>
  <c r="O2073" i="4"/>
  <c r="D2425" i="4"/>
  <c r="M2424" i="4"/>
  <c r="P2424" i="4"/>
  <c r="O2424" i="4"/>
  <c r="D2803" i="4"/>
  <c r="M2802" i="4"/>
  <c r="P2802" i="4"/>
  <c r="O2802" i="4"/>
  <c r="D22" i="4"/>
  <c r="M21" i="4"/>
  <c r="O21" i="4"/>
  <c r="P21" i="4"/>
  <c r="D346" i="4"/>
  <c r="M345" i="4"/>
  <c r="P345" i="4"/>
  <c r="O345" i="4"/>
  <c r="D535" i="4"/>
  <c r="D1264" i="4"/>
  <c r="M1263" i="4"/>
  <c r="P1263" i="4"/>
  <c r="O1263" i="4"/>
  <c r="D1399" i="4"/>
  <c r="D1480" i="4"/>
  <c r="D4072" i="4"/>
  <c r="M4071" i="4"/>
  <c r="P4071" i="4"/>
  <c r="O4071" i="4"/>
  <c r="D1318" i="4"/>
  <c r="M1317" i="4"/>
  <c r="O1317" i="4"/>
  <c r="P1317" i="4"/>
  <c r="D2101" i="4"/>
  <c r="M2100" i="4"/>
  <c r="O2100" i="4"/>
  <c r="P2100" i="4"/>
  <c r="D1723" i="4"/>
  <c r="M1722" i="4"/>
  <c r="O1722" i="4"/>
  <c r="P1722" i="4"/>
  <c r="D832" i="4"/>
  <c r="M831" i="4"/>
  <c r="O831" i="4"/>
  <c r="P831" i="4"/>
  <c r="D3910" i="4"/>
  <c r="M3909" i="4"/>
  <c r="P3909" i="4"/>
  <c r="O3909" i="4"/>
  <c r="D2533" i="4"/>
  <c r="M2532" i="4"/>
  <c r="P2532" i="4"/>
  <c r="O2532" i="4"/>
  <c r="D427" i="4"/>
  <c r="M426" i="4"/>
  <c r="P426" i="4"/>
  <c r="O426" i="4"/>
  <c r="D211" i="4"/>
  <c r="M210" i="4"/>
  <c r="P210" i="4"/>
  <c r="O210" i="4"/>
  <c r="D3532" i="4"/>
  <c r="D697" i="4"/>
  <c r="M696" i="4"/>
  <c r="O696" i="4"/>
  <c r="P696" i="4"/>
  <c r="D3181" i="4"/>
  <c r="M3180" i="4"/>
  <c r="O3180" i="4"/>
  <c r="P3180" i="4"/>
  <c r="D4234" i="4"/>
  <c r="M4233" i="4"/>
  <c r="P4233" i="4"/>
  <c r="O4233" i="4"/>
  <c r="D2911" i="4"/>
  <c r="M2910" i="4"/>
  <c r="O2910" i="4"/>
  <c r="P2910" i="4"/>
  <c r="D3991" i="4"/>
  <c r="M3990" i="4"/>
  <c r="O3990" i="4"/>
  <c r="P3990" i="4"/>
  <c r="D3424" i="4"/>
  <c r="M3423" i="4"/>
  <c r="P3423" i="4"/>
  <c r="O3423" i="4"/>
  <c r="D2020" i="4"/>
  <c r="D1048" i="4"/>
  <c r="M1047" i="4"/>
  <c r="P1047" i="4"/>
  <c r="O1047" i="4"/>
  <c r="D1642" i="4"/>
  <c r="M1641" i="4"/>
  <c r="P1641" i="4"/>
  <c r="O1641" i="4"/>
  <c r="D2830" i="4"/>
  <c r="M2829" i="4"/>
  <c r="P2829" i="4"/>
  <c r="O2829" i="4"/>
  <c r="D3073" i="4"/>
  <c r="M3072" i="4"/>
  <c r="O3072" i="4"/>
  <c r="P3072" i="4"/>
  <c r="D4261" i="4"/>
  <c r="M4260" i="4"/>
  <c r="P4260" i="4"/>
  <c r="O4260" i="4"/>
  <c r="D292" i="4"/>
  <c r="M291" i="4"/>
  <c r="P291" i="4"/>
  <c r="O291" i="4"/>
  <c r="D130" i="4"/>
  <c r="M129" i="4"/>
  <c r="P129" i="4"/>
  <c r="O129" i="4"/>
  <c r="D562" i="4"/>
  <c r="M561" i="4"/>
  <c r="P561" i="4"/>
  <c r="O561" i="4"/>
  <c r="D2938" i="4"/>
  <c r="M2937" i="4"/>
  <c r="P2937" i="4"/>
  <c r="O2937" i="4"/>
  <c r="D724" i="4"/>
  <c r="M723" i="4"/>
  <c r="P723" i="4"/>
  <c r="O723" i="4"/>
  <c r="D2236" i="4"/>
  <c r="M2235" i="4"/>
  <c r="P2235" i="4"/>
  <c r="O2235" i="4"/>
  <c r="D1750" i="4"/>
  <c r="M1749" i="4"/>
  <c r="P1749" i="4"/>
  <c r="O1749" i="4"/>
  <c r="D3667" i="4"/>
  <c r="D805" i="4"/>
  <c r="M804" i="4"/>
  <c r="O804" i="4"/>
  <c r="P804" i="4"/>
  <c r="D1534" i="4"/>
  <c r="M1533" i="4"/>
  <c r="P1533" i="4"/>
  <c r="O1533" i="4"/>
  <c r="D2614" i="4"/>
  <c r="M2613" i="4"/>
  <c r="P2613" i="4"/>
  <c r="O2613" i="4"/>
  <c r="D3586" i="4"/>
  <c r="M3585" i="4"/>
  <c r="P3585" i="4"/>
  <c r="O3585" i="4"/>
  <c r="D3613" i="4"/>
  <c r="M3612" i="4"/>
  <c r="P3612" i="4"/>
  <c r="O3612" i="4"/>
  <c r="D2047" i="4"/>
  <c r="M2046" i="4"/>
  <c r="P2046" i="4"/>
  <c r="O2046" i="4"/>
  <c r="D643" i="4"/>
  <c r="M642" i="4"/>
  <c r="P642" i="4"/>
  <c r="O642" i="4"/>
  <c r="D1156" i="4"/>
  <c r="M1155" i="4"/>
  <c r="P1155" i="4"/>
  <c r="O1155" i="4"/>
  <c r="D670" i="4"/>
  <c r="M669" i="4"/>
  <c r="P669" i="4"/>
  <c r="O669" i="4"/>
  <c r="D238" i="4"/>
  <c r="D76" i="4"/>
  <c r="D3478" i="4"/>
  <c r="M3477" i="4"/>
  <c r="P3477" i="4"/>
  <c r="O3477" i="4"/>
  <c r="D1615" i="4"/>
  <c r="M1614" i="4"/>
  <c r="O1614" i="4"/>
  <c r="P1614" i="4"/>
  <c r="D3370" i="4"/>
  <c r="D2317" i="4"/>
  <c r="M2316" i="4"/>
  <c r="O2316" i="4"/>
  <c r="P2316" i="4"/>
  <c r="D157" i="4"/>
  <c r="M156" i="4"/>
  <c r="P156" i="4"/>
  <c r="O156" i="4"/>
  <c r="D2641" i="4"/>
  <c r="M2640" i="4"/>
  <c r="P2640" i="4"/>
  <c r="O2640" i="4"/>
  <c r="D3937" i="4"/>
  <c r="D1912" i="4"/>
  <c r="M1911" i="4"/>
  <c r="P1911" i="4"/>
  <c r="O1911" i="4"/>
  <c r="D184" i="4"/>
  <c r="M183" i="4"/>
  <c r="P183" i="4"/>
  <c r="O183" i="4"/>
  <c r="D3505" i="4"/>
  <c r="M3504" i="4"/>
  <c r="O3504" i="4"/>
  <c r="P3504" i="4"/>
  <c r="D4342" i="4"/>
  <c r="M4341" i="4"/>
  <c r="P4341" i="4"/>
  <c r="O4341" i="4"/>
  <c r="D1291" i="4"/>
  <c r="M1290" i="4"/>
  <c r="P1290" i="4"/>
  <c r="O1290" i="4"/>
  <c r="D2560" i="4"/>
  <c r="M2559" i="4"/>
  <c r="P2559" i="4"/>
  <c r="O2559" i="4"/>
  <c r="D2155" i="4"/>
  <c r="M2154" i="4"/>
  <c r="P2154" i="4"/>
  <c r="O2154" i="4"/>
  <c r="D4207" i="4"/>
  <c r="M4206" i="4"/>
  <c r="O4206" i="4"/>
  <c r="P4206" i="4"/>
  <c r="D454" i="4"/>
  <c r="M453" i="4"/>
  <c r="O453" i="4"/>
  <c r="P453" i="4"/>
  <c r="D3775" i="4"/>
  <c r="M3774" i="4"/>
  <c r="O3774" i="4"/>
  <c r="P3774" i="4"/>
  <c r="D751" i="4"/>
  <c r="M750" i="4"/>
  <c r="O750" i="4"/>
  <c r="P750" i="4"/>
  <c r="D3208" i="4"/>
  <c r="M3207" i="4"/>
  <c r="P3207" i="4"/>
  <c r="O3207" i="4"/>
  <c r="D3559" i="4"/>
  <c r="M3558" i="4"/>
  <c r="P3558" i="4"/>
  <c r="O3558" i="4"/>
  <c r="D319" i="4"/>
  <c r="M318" i="4"/>
  <c r="P318" i="4"/>
  <c r="O318" i="4"/>
  <c r="D3262" i="4"/>
  <c r="M3261" i="4"/>
  <c r="P3261" i="4"/>
  <c r="O3261" i="4"/>
  <c r="D1561" i="4"/>
  <c r="M1560" i="4"/>
  <c r="P1560" i="4"/>
  <c r="O1560" i="4"/>
  <c r="D3235" i="4"/>
  <c r="M3234" i="4"/>
  <c r="P3234" i="4"/>
  <c r="O3234" i="4"/>
  <c r="D4423" i="4"/>
  <c r="M4422" i="4"/>
  <c r="P4422" i="4"/>
  <c r="O4422" i="4"/>
  <c r="D913" i="4"/>
  <c r="M912" i="4"/>
  <c r="P912" i="4"/>
  <c r="O912" i="4"/>
  <c r="D1426" i="4"/>
  <c r="D3640" i="4"/>
  <c r="M3639" i="4"/>
  <c r="P3639" i="4"/>
  <c r="O3639" i="4"/>
  <c r="D4396" i="4"/>
  <c r="D3964" i="4"/>
  <c r="M3963" i="4"/>
  <c r="P3963" i="4"/>
  <c r="O3963" i="4"/>
  <c r="D3019" i="4"/>
  <c r="M3018" i="4"/>
  <c r="O3018" i="4"/>
  <c r="P3018" i="4"/>
  <c r="D3397" i="4"/>
  <c r="M3396" i="4"/>
  <c r="P3396" i="4"/>
  <c r="O3396" i="4"/>
  <c r="D2695" i="4"/>
  <c r="M2694" i="4"/>
  <c r="P2694" i="4"/>
  <c r="O2694" i="4"/>
  <c r="D1696" i="4"/>
  <c r="M1695" i="4"/>
  <c r="O1695" i="4"/>
  <c r="P1695" i="4"/>
  <c r="D2857" i="4"/>
  <c r="M2856" i="4"/>
  <c r="O2856" i="4"/>
  <c r="P2856" i="4"/>
  <c r="D3883" i="4"/>
  <c r="M3882" i="4"/>
  <c r="O3882" i="4"/>
  <c r="P3882" i="4"/>
  <c r="D1588" i="4"/>
  <c r="M1587" i="4"/>
  <c r="P1587" i="4"/>
  <c r="O1587" i="4"/>
  <c r="D3856" i="4"/>
  <c r="M3855" i="4"/>
  <c r="P3855" i="4"/>
  <c r="O3855" i="4"/>
  <c r="D2749" i="4"/>
  <c r="M2748" i="4"/>
  <c r="P2748" i="4"/>
  <c r="O2748" i="4"/>
  <c r="A21" i="4"/>
  <c r="C20" i="4"/>
  <c r="W99" i="7" l="1"/>
  <c r="AB98" i="7"/>
  <c r="Y98" i="7"/>
  <c r="Z98" i="7"/>
  <c r="AA98" i="7"/>
  <c r="X60" i="7"/>
  <c r="AA60" i="7"/>
  <c r="Z60" i="7"/>
  <c r="W61" i="7"/>
  <c r="Y59" i="7"/>
  <c r="W26" i="7"/>
  <c r="Y25" i="7"/>
  <c r="Z25" i="7"/>
  <c r="X25" i="7"/>
  <c r="AA25" i="7"/>
  <c r="D2750" i="4"/>
  <c r="M2749" i="4"/>
  <c r="P2749" i="4"/>
  <c r="O2749" i="4"/>
  <c r="D2858" i="4"/>
  <c r="M2857" i="4"/>
  <c r="P2857" i="4"/>
  <c r="O2857" i="4"/>
  <c r="D1427" i="4"/>
  <c r="D1562" i="4"/>
  <c r="M1561" i="4"/>
  <c r="P1561" i="4"/>
  <c r="O1561" i="4"/>
  <c r="D4343" i="4"/>
  <c r="M4342" i="4"/>
  <c r="O4342" i="4"/>
  <c r="P4342" i="4"/>
  <c r="D3938" i="4"/>
  <c r="D3371" i="4"/>
  <c r="D1535" i="4"/>
  <c r="M1534" i="4"/>
  <c r="P1534" i="4"/>
  <c r="O1534" i="4"/>
  <c r="D2237" i="4"/>
  <c r="M2236" i="4"/>
  <c r="O2236" i="4"/>
  <c r="P2236" i="4"/>
  <c r="D3425" i="4"/>
  <c r="M3424" i="4"/>
  <c r="O3424" i="4"/>
  <c r="P3424" i="4"/>
  <c r="D3182" i="4"/>
  <c r="M3181" i="4"/>
  <c r="P3181" i="4"/>
  <c r="O3181" i="4"/>
  <c r="D1724" i="4"/>
  <c r="M1723" i="4"/>
  <c r="P1723" i="4"/>
  <c r="O1723" i="4"/>
  <c r="D4505" i="4"/>
  <c r="M4504" i="4"/>
  <c r="P4504" i="4"/>
  <c r="O4504" i="4"/>
  <c r="D1373" i="4"/>
  <c r="M1372" i="4"/>
  <c r="O1372" i="4"/>
  <c r="P1372" i="4"/>
  <c r="D374" i="4"/>
  <c r="D860" i="4"/>
  <c r="M859" i="4"/>
  <c r="P859" i="4"/>
  <c r="O859" i="4"/>
  <c r="D401" i="4"/>
  <c r="M400" i="4"/>
  <c r="P400" i="4"/>
  <c r="O400" i="4"/>
  <c r="D2777" i="4"/>
  <c r="M2776" i="4"/>
  <c r="P2776" i="4"/>
  <c r="O2776" i="4"/>
  <c r="D2372" i="4"/>
  <c r="D1346" i="4"/>
  <c r="M1345" i="4"/>
  <c r="P1345" i="4"/>
  <c r="O1345" i="4"/>
  <c r="D1130" i="4"/>
  <c r="M1129" i="4"/>
  <c r="P1129" i="4"/>
  <c r="O1129" i="4"/>
  <c r="D3857" i="4"/>
  <c r="M3856" i="4"/>
  <c r="O3856" i="4"/>
  <c r="P3856" i="4"/>
  <c r="D1697" i="4"/>
  <c r="M1696" i="4"/>
  <c r="O1696" i="4"/>
  <c r="P1696" i="4"/>
  <c r="D3965" i="4"/>
  <c r="M3964" i="4"/>
  <c r="O3964" i="4"/>
  <c r="P3964" i="4"/>
  <c r="D914" i="4"/>
  <c r="M913" i="4"/>
  <c r="P913" i="4"/>
  <c r="O913" i="4"/>
  <c r="D3263" i="4"/>
  <c r="M3262" i="4"/>
  <c r="O3262" i="4"/>
  <c r="P3262" i="4"/>
  <c r="D752" i="4"/>
  <c r="M751" i="4"/>
  <c r="P751" i="4"/>
  <c r="O751" i="4"/>
  <c r="D2156" i="4"/>
  <c r="M2155" i="4"/>
  <c r="P2155" i="4"/>
  <c r="O2155" i="4"/>
  <c r="D3506" i="4"/>
  <c r="M3505" i="4"/>
  <c r="O3505" i="4"/>
  <c r="P3505" i="4"/>
  <c r="D2642" i="4"/>
  <c r="M2641" i="4"/>
  <c r="O2641" i="4"/>
  <c r="P2641" i="4"/>
  <c r="D1616" i="4"/>
  <c r="M1615" i="4"/>
  <c r="P1615" i="4"/>
  <c r="O1615" i="4"/>
  <c r="D671" i="4"/>
  <c r="M670" i="4"/>
  <c r="P670" i="4"/>
  <c r="O670" i="4"/>
  <c r="D3614" i="4"/>
  <c r="M3613" i="4"/>
  <c r="P3613" i="4"/>
  <c r="O3613" i="4"/>
  <c r="D806" i="4"/>
  <c r="M805" i="4"/>
  <c r="O805" i="4"/>
  <c r="P805" i="4"/>
  <c r="D725" i="4"/>
  <c r="M724" i="4"/>
  <c r="O724" i="4"/>
  <c r="P724" i="4"/>
  <c r="D293" i="4"/>
  <c r="M292" i="4"/>
  <c r="O292" i="4"/>
  <c r="P292" i="4"/>
  <c r="D1643" i="4"/>
  <c r="M1642" i="4"/>
  <c r="P1642" i="4"/>
  <c r="O1642" i="4"/>
  <c r="D3992" i="4"/>
  <c r="M3991" i="4"/>
  <c r="P3991" i="4"/>
  <c r="O3991" i="4"/>
  <c r="D698" i="4"/>
  <c r="M697" i="4"/>
  <c r="P697" i="4"/>
  <c r="O697" i="4"/>
  <c r="D2534" i="4"/>
  <c r="M2533" i="4"/>
  <c r="P2533" i="4"/>
  <c r="O2533" i="4"/>
  <c r="D2102" i="4"/>
  <c r="M2101" i="4"/>
  <c r="P2101" i="4"/>
  <c r="O2101" i="4"/>
  <c r="D1400" i="4"/>
  <c r="D23" i="4"/>
  <c r="M22" i="4"/>
  <c r="P22" i="4"/>
  <c r="O22" i="4"/>
  <c r="D2453" i="4"/>
  <c r="M2452" i="4"/>
  <c r="O2452" i="4"/>
  <c r="P2452" i="4"/>
  <c r="D4019" i="4"/>
  <c r="M4018" i="4"/>
  <c r="P4018" i="4"/>
  <c r="O4018" i="4"/>
  <c r="D617" i="4"/>
  <c r="M616" i="4"/>
  <c r="P616" i="4"/>
  <c r="O616" i="4"/>
  <c r="D1670" i="4"/>
  <c r="M1669" i="4"/>
  <c r="O1669" i="4"/>
  <c r="P1669" i="4"/>
  <c r="D2399" i="4"/>
  <c r="M2398" i="4"/>
  <c r="P2398" i="4"/>
  <c r="O2398" i="4"/>
  <c r="D2291" i="4"/>
  <c r="M2290" i="4"/>
  <c r="O2290" i="4"/>
  <c r="P2290" i="4"/>
  <c r="D1778" i="4"/>
  <c r="M1777" i="4"/>
  <c r="O1777" i="4"/>
  <c r="P1777" i="4"/>
  <c r="D2264" i="4"/>
  <c r="M2263" i="4"/>
  <c r="P2263" i="4"/>
  <c r="O2263" i="4"/>
  <c r="D266" i="4"/>
  <c r="D968" i="4"/>
  <c r="D4532" i="4"/>
  <c r="M4531" i="4"/>
  <c r="P4531" i="4"/>
  <c r="O4531" i="4"/>
  <c r="D2210" i="4"/>
  <c r="M2209" i="4"/>
  <c r="P2209" i="4"/>
  <c r="O2209" i="4"/>
  <c r="D4370" i="4"/>
  <c r="M4369" i="4"/>
  <c r="P4369" i="4"/>
  <c r="O4369" i="4"/>
  <c r="D3317" i="4"/>
  <c r="M3316" i="4"/>
  <c r="O3316" i="4"/>
  <c r="P3316" i="4"/>
  <c r="D779" i="4"/>
  <c r="M778" i="4"/>
  <c r="P778" i="4"/>
  <c r="O778" i="4"/>
  <c r="D3101" i="4"/>
  <c r="M3100" i="4"/>
  <c r="P3100" i="4"/>
  <c r="O3100" i="4"/>
  <c r="D1238" i="4"/>
  <c r="M1237" i="4"/>
  <c r="P1237" i="4"/>
  <c r="O1237" i="4"/>
  <c r="D1967" i="4"/>
  <c r="M1966" i="4"/>
  <c r="O1966" i="4"/>
  <c r="P1966" i="4"/>
  <c r="D1103" i="4"/>
  <c r="M1102" i="4"/>
  <c r="O1102" i="4"/>
  <c r="P1102" i="4"/>
  <c r="D4478" i="4"/>
  <c r="M4477" i="4"/>
  <c r="P4477" i="4"/>
  <c r="O4477" i="4"/>
  <c r="D1589" i="4"/>
  <c r="M1588" i="4"/>
  <c r="P1588" i="4"/>
  <c r="O1588" i="4"/>
  <c r="D2696" i="4"/>
  <c r="M2695" i="4"/>
  <c r="P2695" i="4"/>
  <c r="O2695" i="4"/>
  <c r="D4397" i="4"/>
  <c r="D4424" i="4"/>
  <c r="M4423" i="4"/>
  <c r="P4423" i="4"/>
  <c r="O4423" i="4"/>
  <c r="D320" i="4"/>
  <c r="M319" i="4"/>
  <c r="O319" i="4"/>
  <c r="P319" i="4"/>
  <c r="D3776" i="4"/>
  <c r="M3775" i="4"/>
  <c r="P3775" i="4"/>
  <c r="O3775" i="4"/>
  <c r="D2561" i="4"/>
  <c r="M2560" i="4"/>
  <c r="O2560" i="4"/>
  <c r="P2560" i="4"/>
  <c r="D185" i="4"/>
  <c r="M184" i="4"/>
  <c r="O184" i="4"/>
  <c r="P184" i="4"/>
  <c r="D158" i="4"/>
  <c r="M157" i="4"/>
  <c r="P157" i="4"/>
  <c r="O157" i="4"/>
  <c r="D3479" i="4"/>
  <c r="M3478" i="4"/>
  <c r="O3478" i="4"/>
  <c r="P3478" i="4"/>
  <c r="D1157" i="4"/>
  <c r="M1156" i="4"/>
  <c r="P1156" i="4"/>
  <c r="O1156" i="4"/>
  <c r="D3587" i="4"/>
  <c r="M3586" i="4"/>
  <c r="P3586" i="4"/>
  <c r="O3586" i="4"/>
  <c r="D3668" i="4"/>
  <c r="D2939" i="4"/>
  <c r="M2938" i="4"/>
  <c r="P2938" i="4"/>
  <c r="O2938" i="4"/>
  <c r="D4262" i="4"/>
  <c r="M4261" i="4"/>
  <c r="O4261" i="4"/>
  <c r="P4261" i="4"/>
  <c r="D1049" i="4"/>
  <c r="M1048" i="4"/>
  <c r="P1048" i="4"/>
  <c r="O1048" i="4"/>
  <c r="D2912" i="4"/>
  <c r="M2911" i="4"/>
  <c r="P2911" i="4"/>
  <c r="O2911" i="4"/>
  <c r="D3533" i="4"/>
  <c r="D3911" i="4"/>
  <c r="M3910" i="4"/>
  <c r="O3910" i="4"/>
  <c r="P3910" i="4"/>
  <c r="D1319" i="4"/>
  <c r="M1318" i="4"/>
  <c r="P1318" i="4"/>
  <c r="O1318" i="4"/>
  <c r="D1265" i="4"/>
  <c r="M1264" i="4"/>
  <c r="P1264" i="4"/>
  <c r="O1264" i="4"/>
  <c r="D2804" i="4"/>
  <c r="M2803" i="4"/>
  <c r="P2803" i="4"/>
  <c r="O2803" i="4"/>
  <c r="D1076" i="4"/>
  <c r="M1075" i="4"/>
  <c r="P1075" i="4"/>
  <c r="O1075" i="4"/>
  <c r="D995" i="4"/>
  <c r="M994" i="4"/>
  <c r="P994" i="4"/>
  <c r="O994" i="4"/>
  <c r="D3155" i="4"/>
  <c r="M3154" i="4"/>
  <c r="O3154" i="4"/>
  <c r="P3154" i="4"/>
  <c r="D1022" i="4"/>
  <c r="M1021" i="4"/>
  <c r="P1021" i="4"/>
  <c r="O1021" i="4"/>
  <c r="D3803" i="4"/>
  <c r="D104" i="4"/>
  <c r="M103" i="4"/>
  <c r="P103" i="4"/>
  <c r="O103" i="4"/>
  <c r="D941" i="4"/>
  <c r="M940" i="4"/>
  <c r="P940" i="4"/>
  <c r="O940" i="4"/>
  <c r="D3290" i="4"/>
  <c r="M3289" i="4"/>
  <c r="P3289" i="4"/>
  <c r="O3289" i="4"/>
  <c r="D2345" i="4"/>
  <c r="M2344" i="4"/>
  <c r="O2344" i="4"/>
  <c r="P2344" i="4"/>
  <c r="D1859" i="4"/>
  <c r="M1858" i="4"/>
  <c r="P1858" i="4"/>
  <c r="O1858" i="4"/>
  <c r="D2885" i="4"/>
  <c r="M2884" i="4"/>
  <c r="O2884" i="4"/>
  <c r="P2884" i="4"/>
  <c r="D3830" i="4"/>
  <c r="M3829" i="4"/>
  <c r="P3829" i="4"/>
  <c r="O3829" i="4"/>
  <c r="D3749" i="4"/>
  <c r="M3748" i="4"/>
  <c r="O3748" i="4"/>
  <c r="P3748" i="4"/>
  <c r="D2183" i="4"/>
  <c r="M2182" i="4"/>
  <c r="P2182" i="4"/>
  <c r="O2182" i="4"/>
  <c r="D1832" i="4"/>
  <c r="M1831" i="4"/>
  <c r="P1831" i="4"/>
  <c r="O1831" i="4"/>
  <c r="D509" i="4"/>
  <c r="M508" i="4"/>
  <c r="P508" i="4"/>
  <c r="O508" i="4"/>
  <c r="D3344" i="4"/>
  <c r="M3343" i="4"/>
  <c r="P3343" i="4"/>
  <c r="O3343" i="4"/>
  <c r="D1886" i="4"/>
  <c r="M1885" i="4"/>
  <c r="P1885" i="4"/>
  <c r="O1885" i="4"/>
  <c r="D2480" i="4"/>
  <c r="M2479" i="4"/>
  <c r="P2479" i="4"/>
  <c r="O2479" i="4"/>
  <c r="D2507" i="4"/>
  <c r="M2506" i="4"/>
  <c r="O2506" i="4"/>
  <c r="P2506" i="4"/>
  <c r="D3020" i="4"/>
  <c r="M3019" i="4"/>
  <c r="P3019" i="4"/>
  <c r="O3019" i="4"/>
  <c r="D3209" i="4"/>
  <c r="M3208" i="4"/>
  <c r="P3208" i="4"/>
  <c r="O3208" i="4"/>
  <c r="D4208" i="4"/>
  <c r="M4207" i="4"/>
  <c r="P4207" i="4"/>
  <c r="O4207" i="4"/>
  <c r="D239" i="4"/>
  <c r="D2048" i="4"/>
  <c r="M2047" i="4"/>
  <c r="O2047" i="4"/>
  <c r="P2047" i="4"/>
  <c r="D131" i="4"/>
  <c r="M130" i="4"/>
  <c r="P130" i="4"/>
  <c r="O130" i="4"/>
  <c r="D2831" i="4"/>
  <c r="M2830" i="4"/>
  <c r="P2830" i="4"/>
  <c r="O2830" i="4"/>
  <c r="D428" i="4"/>
  <c r="M427" i="4"/>
  <c r="O427" i="4"/>
  <c r="P427" i="4"/>
  <c r="D1481" i="4"/>
  <c r="D347" i="4"/>
  <c r="M346" i="4"/>
  <c r="P346" i="4"/>
  <c r="O346" i="4"/>
  <c r="D2075" i="4"/>
  <c r="M2074" i="4"/>
  <c r="P2074" i="4"/>
  <c r="O2074" i="4"/>
  <c r="D482" i="4"/>
  <c r="D1508" i="4"/>
  <c r="M1507" i="4"/>
  <c r="P1507" i="4"/>
  <c r="O1507" i="4"/>
  <c r="D2669" i="4"/>
  <c r="M2668" i="4"/>
  <c r="P2668" i="4"/>
  <c r="O2668" i="4"/>
  <c r="D4316" i="4"/>
  <c r="D4181" i="4"/>
  <c r="D4127" i="4"/>
  <c r="M4126" i="4"/>
  <c r="O4126" i="4"/>
  <c r="P4126" i="4"/>
  <c r="D1805" i="4"/>
  <c r="M1804" i="4"/>
  <c r="P1804" i="4"/>
  <c r="O1804" i="4"/>
  <c r="D3128" i="4"/>
  <c r="M3127" i="4"/>
  <c r="P3127" i="4"/>
  <c r="O3127" i="4"/>
  <c r="D4100" i="4"/>
  <c r="M4099" i="4"/>
  <c r="P4099" i="4"/>
  <c r="O4099" i="4"/>
  <c r="D2993" i="4"/>
  <c r="M2992" i="4"/>
  <c r="O2992" i="4"/>
  <c r="P2992" i="4"/>
  <c r="D3884" i="4"/>
  <c r="M3883" i="4"/>
  <c r="P3883" i="4"/>
  <c r="O3883" i="4"/>
  <c r="D3398" i="4"/>
  <c r="M3397" i="4"/>
  <c r="P3397" i="4"/>
  <c r="O3397" i="4"/>
  <c r="D3641" i="4"/>
  <c r="M3640" i="4"/>
  <c r="P3640" i="4"/>
  <c r="O3640" i="4"/>
  <c r="D3236" i="4"/>
  <c r="M3235" i="4"/>
  <c r="P3235" i="4"/>
  <c r="O3235" i="4"/>
  <c r="D3560" i="4"/>
  <c r="M3559" i="4"/>
  <c r="P3559" i="4"/>
  <c r="O3559" i="4"/>
  <c r="D455" i="4"/>
  <c r="M454" i="4"/>
  <c r="P454" i="4"/>
  <c r="O454" i="4"/>
  <c r="D1292" i="4"/>
  <c r="M1291" i="4"/>
  <c r="P1291" i="4"/>
  <c r="O1291" i="4"/>
  <c r="D1913" i="4"/>
  <c r="M1912" i="4"/>
  <c r="P1912" i="4"/>
  <c r="O1912" i="4"/>
  <c r="D2318" i="4"/>
  <c r="M2317" i="4"/>
  <c r="P2317" i="4"/>
  <c r="O2317" i="4"/>
  <c r="D77" i="4"/>
  <c r="D644" i="4"/>
  <c r="M643" i="4"/>
  <c r="P643" i="4"/>
  <c r="O643" i="4"/>
  <c r="D2615" i="4"/>
  <c r="M2614" i="4"/>
  <c r="P2614" i="4"/>
  <c r="O2614" i="4"/>
  <c r="D1751" i="4"/>
  <c r="M1750" i="4"/>
  <c r="P1750" i="4"/>
  <c r="O1750" i="4"/>
  <c r="D563" i="4"/>
  <c r="M562" i="4"/>
  <c r="P562" i="4"/>
  <c r="O562" i="4"/>
  <c r="D3074" i="4"/>
  <c r="M3073" i="4"/>
  <c r="P3073" i="4"/>
  <c r="O3073" i="4"/>
  <c r="D2021" i="4"/>
  <c r="D4235" i="4"/>
  <c r="M4234" i="4"/>
  <c r="P4234" i="4"/>
  <c r="O4234" i="4"/>
  <c r="D212" i="4"/>
  <c r="M211" i="4"/>
  <c r="P211" i="4"/>
  <c r="O211" i="4"/>
  <c r="D833" i="4"/>
  <c r="M832" i="4"/>
  <c r="O832" i="4"/>
  <c r="P832" i="4"/>
  <c r="D4073" i="4"/>
  <c r="M4072" i="4"/>
  <c r="O4072" i="4"/>
  <c r="P4072" i="4"/>
  <c r="D536" i="4"/>
  <c r="D2426" i="4"/>
  <c r="M2425" i="4"/>
  <c r="O2425" i="4"/>
  <c r="P2425" i="4"/>
  <c r="D2588" i="4"/>
  <c r="M2587" i="4"/>
  <c r="O2587" i="4"/>
  <c r="P2587" i="4"/>
  <c r="D2723" i="4"/>
  <c r="M2722" i="4"/>
  <c r="P2722" i="4"/>
  <c r="O2722" i="4"/>
  <c r="D3695" i="4"/>
  <c r="M3694" i="4"/>
  <c r="O3694" i="4"/>
  <c r="P3694" i="4"/>
  <c r="D1211" i="4"/>
  <c r="M1210" i="4"/>
  <c r="P1210" i="4"/>
  <c r="O1210" i="4"/>
  <c r="D4451" i="4"/>
  <c r="M4450" i="4"/>
  <c r="O4450" i="4"/>
  <c r="P4450" i="4"/>
  <c r="D887" i="4"/>
  <c r="M886" i="4"/>
  <c r="P886" i="4"/>
  <c r="O886" i="4"/>
  <c r="D2966" i="4"/>
  <c r="M2965" i="4"/>
  <c r="P2965" i="4"/>
  <c r="O2965" i="4"/>
  <c r="D3452" i="4"/>
  <c r="M3451" i="4"/>
  <c r="O3451" i="4"/>
  <c r="P3451" i="4"/>
  <c r="D1940" i="4"/>
  <c r="M1939" i="4"/>
  <c r="P1939" i="4"/>
  <c r="O1939" i="4"/>
  <c r="D590" i="4"/>
  <c r="M589" i="4"/>
  <c r="P589" i="4"/>
  <c r="O589" i="4"/>
  <c r="D2129" i="4"/>
  <c r="M2128" i="4"/>
  <c r="O2128" i="4"/>
  <c r="P2128" i="4"/>
  <c r="D50" i="4"/>
  <c r="M49" i="4"/>
  <c r="O49" i="4"/>
  <c r="P49" i="4"/>
  <c r="D3722" i="4"/>
  <c r="D1454" i="4"/>
  <c r="M1453" i="4"/>
  <c r="P1453" i="4"/>
  <c r="O1453" i="4"/>
  <c r="D4289" i="4"/>
  <c r="M4288" i="4"/>
  <c r="O4288" i="4"/>
  <c r="P4288" i="4"/>
  <c r="D4046" i="4"/>
  <c r="D1994" i="4"/>
  <c r="M1993" i="4"/>
  <c r="P1993" i="4"/>
  <c r="O1993" i="4"/>
  <c r="D4154" i="4"/>
  <c r="M4153" i="4"/>
  <c r="P4153" i="4"/>
  <c r="O4153" i="4"/>
  <c r="D1184" i="4"/>
  <c r="D3047" i="4"/>
  <c r="M3046" i="4"/>
  <c r="P3046" i="4"/>
  <c r="O3046" i="4"/>
  <c r="A22" i="4"/>
  <c r="C21" i="4"/>
  <c r="X98" i="7" l="1"/>
  <c r="AB99" i="7"/>
  <c r="Y99" i="7"/>
  <c r="Z99" i="7"/>
  <c r="AA99" i="7"/>
  <c r="W100" i="7"/>
  <c r="X61" i="7"/>
  <c r="Z61" i="7"/>
  <c r="AA61" i="7"/>
  <c r="W62" i="7"/>
  <c r="W27" i="7"/>
  <c r="AA26" i="7"/>
  <c r="Y26" i="7"/>
  <c r="Z26" i="7"/>
  <c r="X26" i="7"/>
  <c r="Y60" i="7"/>
  <c r="D3048" i="4"/>
  <c r="M3047" i="4"/>
  <c r="O3047" i="4"/>
  <c r="P3047" i="4"/>
  <c r="D213" i="4"/>
  <c r="M212" i="4"/>
  <c r="P212" i="4"/>
  <c r="O212" i="4"/>
  <c r="D564" i="4"/>
  <c r="M563" i="4"/>
  <c r="P563" i="4"/>
  <c r="O563" i="4"/>
  <c r="D456" i="4"/>
  <c r="M455" i="4"/>
  <c r="P455" i="4"/>
  <c r="O455" i="4"/>
  <c r="D4317" i="4"/>
  <c r="D2832" i="4"/>
  <c r="M2831" i="4"/>
  <c r="P2831" i="4"/>
  <c r="O2831" i="4"/>
  <c r="D2481" i="4"/>
  <c r="M2480" i="4"/>
  <c r="O2480" i="4"/>
  <c r="P2480" i="4"/>
  <c r="D2886" i="4"/>
  <c r="M2885" i="4"/>
  <c r="P2885" i="4"/>
  <c r="O2885" i="4"/>
  <c r="D942" i="4"/>
  <c r="M941" i="4"/>
  <c r="P941" i="4"/>
  <c r="O941" i="4"/>
  <c r="D3156" i="4"/>
  <c r="M3155" i="4"/>
  <c r="P3155" i="4"/>
  <c r="O3155" i="4"/>
  <c r="D1266" i="4"/>
  <c r="M1265" i="4"/>
  <c r="P1265" i="4"/>
  <c r="O1265" i="4"/>
  <c r="D2913" i="4"/>
  <c r="M2912" i="4"/>
  <c r="P2912" i="4"/>
  <c r="O2912" i="4"/>
  <c r="D3669" i="4"/>
  <c r="D159" i="4"/>
  <c r="M158" i="4"/>
  <c r="P158" i="4"/>
  <c r="O158" i="4"/>
  <c r="D321" i="4"/>
  <c r="M320" i="4"/>
  <c r="O320" i="4"/>
  <c r="P320" i="4"/>
  <c r="D1590" i="4"/>
  <c r="M1589" i="4"/>
  <c r="P1589" i="4"/>
  <c r="O1589" i="4"/>
  <c r="D1239" i="4"/>
  <c r="M1238" i="4"/>
  <c r="P1238" i="4"/>
  <c r="O1238" i="4"/>
  <c r="D267" i="4"/>
  <c r="D2400" i="4"/>
  <c r="M2399" i="4"/>
  <c r="P2399" i="4"/>
  <c r="O2399" i="4"/>
  <c r="D294" i="4"/>
  <c r="M293" i="4"/>
  <c r="O293" i="4"/>
  <c r="P293" i="4"/>
  <c r="D672" i="4"/>
  <c r="M671" i="4"/>
  <c r="O671" i="4"/>
  <c r="P671" i="4"/>
  <c r="D861" i="4"/>
  <c r="M860" i="4"/>
  <c r="P860" i="4"/>
  <c r="O860" i="4"/>
  <c r="D2967" i="4"/>
  <c r="M2966" i="4"/>
  <c r="O2966" i="4"/>
  <c r="P2966" i="4"/>
  <c r="D3696" i="4"/>
  <c r="M3695" i="4"/>
  <c r="P3695" i="4"/>
  <c r="O3695" i="4"/>
  <c r="D537" i="4"/>
  <c r="D4236" i="4"/>
  <c r="M4235" i="4"/>
  <c r="P4235" i="4"/>
  <c r="O4235" i="4"/>
  <c r="D1752" i="4"/>
  <c r="M1751" i="4"/>
  <c r="P1751" i="4"/>
  <c r="O1751" i="4"/>
  <c r="D3885" i="4"/>
  <c r="M3884" i="4"/>
  <c r="P3884" i="4"/>
  <c r="O3884" i="4"/>
  <c r="D1806" i="4"/>
  <c r="M1805" i="4"/>
  <c r="P1805" i="4"/>
  <c r="O1805" i="4"/>
  <c r="D348" i="4"/>
  <c r="M347" i="4"/>
  <c r="P347" i="4"/>
  <c r="O347" i="4"/>
  <c r="D132" i="4"/>
  <c r="M131" i="4"/>
  <c r="P131" i="4"/>
  <c r="O131" i="4"/>
  <c r="D2184" i="4"/>
  <c r="M2183" i="4"/>
  <c r="P2183" i="4"/>
  <c r="O2183" i="4"/>
  <c r="D1860" i="4"/>
  <c r="M1859" i="4"/>
  <c r="P1859" i="4"/>
  <c r="O1859" i="4"/>
  <c r="D1050" i="4"/>
  <c r="M1049" i="4"/>
  <c r="P1049" i="4"/>
  <c r="O1049" i="4"/>
  <c r="D3588" i="4"/>
  <c r="M3587" i="4"/>
  <c r="P3587" i="4"/>
  <c r="O3587" i="4"/>
  <c r="D4425" i="4"/>
  <c r="M4424" i="4"/>
  <c r="P4424" i="4"/>
  <c r="O4424" i="4"/>
  <c r="D4479" i="4"/>
  <c r="M4478" i="4"/>
  <c r="P4478" i="4"/>
  <c r="O4478" i="4"/>
  <c r="D3102" i="4"/>
  <c r="M3101" i="4"/>
  <c r="P3101" i="4"/>
  <c r="O3101" i="4"/>
  <c r="D1671" i="4"/>
  <c r="M1670" i="4"/>
  <c r="P1670" i="4"/>
  <c r="O1670" i="4"/>
  <c r="D1617" i="4"/>
  <c r="M1616" i="4"/>
  <c r="O1616" i="4"/>
  <c r="P1616" i="4"/>
  <c r="D2373" i="4"/>
  <c r="D375" i="4"/>
  <c r="D3183" i="4"/>
  <c r="M3182" i="4"/>
  <c r="O3182" i="4"/>
  <c r="P3182" i="4"/>
  <c r="D1428" i="4"/>
  <c r="D1455" i="4"/>
  <c r="M1454" i="4"/>
  <c r="O1454" i="4"/>
  <c r="P1454" i="4"/>
  <c r="D591" i="4"/>
  <c r="M590" i="4"/>
  <c r="O590" i="4"/>
  <c r="P590" i="4"/>
  <c r="D888" i="4"/>
  <c r="M887" i="4"/>
  <c r="P887" i="4"/>
  <c r="O887" i="4"/>
  <c r="D2724" i="4"/>
  <c r="M2723" i="4"/>
  <c r="P2723" i="4"/>
  <c r="O2723" i="4"/>
  <c r="D4074" i="4"/>
  <c r="M4073" i="4"/>
  <c r="P4073" i="4"/>
  <c r="O4073" i="4"/>
  <c r="D2022" i="4"/>
  <c r="D2616" i="4"/>
  <c r="M2615" i="4"/>
  <c r="P2615" i="4"/>
  <c r="O2615" i="4"/>
  <c r="D1914" i="4"/>
  <c r="M1913" i="4"/>
  <c r="P1913" i="4"/>
  <c r="O1913" i="4"/>
  <c r="D3237" i="4"/>
  <c r="M3236" i="4"/>
  <c r="O3236" i="4"/>
  <c r="P3236" i="4"/>
  <c r="D2994" i="4"/>
  <c r="M2993" i="4"/>
  <c r="O2993" i="4"/>
  <c r="P2993" i="4"/>
  <c r="D4128" i="4"/>
  <c r="M4127" i="4"/>
  <c r="P4127" i="4"/>
  <c r="O4127" i="4"/>
  <c r="D1509" i="4"/>
  <c r="M1508" i="4"/>
  <c r="P1508" i="4"/>
  <c r="O1508" i="4"/>
  <c r="D1482" i="4"/>
  <c r="D2049" i="4"/>
  <c r="M2048" i="4"/>
  <c r="P2048" i="4"/>
  <c r="O2048" i="4"/>
  <c r="D3021" i="4"/>
  <c r="M3020" i="4"/>
  <c r="O3020" i="4"/>
  <c r="P3020" i="4"/>
  <c r="D3345" i="4"/>
  <c r="M3344" i="4"/>
  <c r="O3344" i="4"/>
  <c r="P3344" i="4"/>
  <c r="D3750" i="4"/>
  <c r="M3749" i="4"/>
  <c r="P3749" i="4"/>
  <c r="O3749" i="4"/>
  <c r="D2346" i="4"/>
  <c r="M2345" i="4"/>
  <c r="P2345" i="4"/>
  <c r="O2345" i="4"/>
  <c r="D3804" i="4"/>
  <c r="D1077" i="4"/>
  <c r="M1076" i="4"/>
  <c r="P1076" i="4"/>
  <c r="O1076" i="4"/>
  <c r="D3912" i="4"/>
  <c r="M3911" i="4"/>
  <c r="P3911" i="4"/>
  <c r="O3911" i="4"/>
  <c r="D4263" i="4"/>
  <c r="M4262" i="4"/>
  <c r="P4262" i="4"/>
  <c r="O4262" i="4"/>
  <c r="D1158" i="4"/>
  <c r="M1157" i="4"/>
  <c r="O1157" i="4"/>
  <c r="P1157" i="4"/>
  <c r="D2562" i="4"/>
  <c r="M2561" i="4"/>
  <c r="P2561" i="4"/>
  <c r="O2561" i="4"/>
  <c r="D4398" i="4"/>
  <c r="D1104" i="4"/>
  <c r="M1103" i="4"/>
  <c r="P1103" i="4"/>
  <c r="O1103" i="4"/>
  <c r="D780" i="4"/>
  <c r="M779" i="4"/>
  <c r="P779" i="4"/>
  <c r="O779" i="4"/>
  <c r="D4533" i="4"/>
  <c r="M4532" i="4"/>
  <c r="P4532" i="4"/>
  <c r="O4532" i="4"/>
  <c r="D1779" i="4"/>
  <c r="M1778" i="4"/>
  <c r="P1778" i="4"/>
  <c r="O1778" i="4"/>
  <c r="D618" i="4"/>
  <c r="M617" i="4"/>
  <c r="P617" i="4"/>
  <c r="O617" i="4"/>
  <c r="D1401" i="4"/>
  <c r="D3993" i="4"/>
  <c r="M3992" i="4"/>
  <c r="O3992" i="4"/>
  <c r="P3992" i="4"/>
  <c r="D807" i="4"/>
  <c r="M806" i="4"/>
  <c r="P806" i="4"/>
  <c r="O806" i="4"/>
  <c r="D2643" i="4"/>
  <c r="M2642" i="4"/>
  <c r="P2642" i="4"/>
  <c r="O2642" i="4"/>
  <c r="D3264" i="4"/>
  <c r="M3263" i="4"/>
  <c r="P3263" i="4"/>
  <c r="O3263" i="4"/>
  <c r="D3858" i="4"/>
  <c r="M3857" i="4"/>
  <c r="O3857" i="4"/>
  <c r="P3857" i="4"/>
  <c r="D2778" i="4"/>
  <c r="M2777" i="4"/>
  <c r="P2777" i="4"/>
  <c r="O2777" i="4"/>
  <c r="D1374" i="4"/>
  <c r="M1373" i="4"/>
  <c r="P1373" i="4"/>
  <c r="O1373" i="4"/>
  <c r="D3426" i="4"/>
  <c r="M3425" i="4"/>
  <c r="P3425" i="4"/>
  <c r="O3425" i="4"/>
  <c r="D3939" i="4"/>
  <c r="D2859" i="4"/>
  <c r="M2858" i="4"/>
  <c r="O2858" i="4"/>
  <c r="P2858" i="4"/>
  <c r="D4047" i="4"/>
  <c r="D51" i="4"/>
  <c r="M50" i="4"/>
  <c r="P50" i="4"/>
  <c r="O50" i="4"/>
  <c r="D3453" i="4"/>
  <c r="M3452" i="4"/>
  <c r="P3452" i="4"/>
  <c r="O3452" i="4"/>
  <c r="D1212" i="4"/>
  <c r="M1211" i="4"/>
  <c r="P1211" i="4"/>
  <c r="O1211" i="4"/>
  <c r="D2427" i="4"/>
  <c r="M2426" i="4"/>
  <c r="P2426" i="4"/>
  <c r="O2426" i="4"/>
  <c r="D78" i="4"/>
  <c r="D3399" i="4"/>
  <c r="M3398" i="4"/>
  <c r="P3398" i="4"/>
  <c r="O3398" i="4"/>
  <c r="D3129" i="4"/>
  <c r="M3128" i="4"/>
  <c r="P3128" i="4"/>
  <c r="O3128" i="4"/>
  <c r="D2076" i="4"/>
  <c r="M2075" i="4"/>
  <c r="P2075" i="4"/>
  <c r="O2075" i="4"/>
  <c r="D4209" i="4"/>
  <c r="M4208" i="4"/>
  <c r="P4208" i="4"/>
  <c r="O4208" i="4"/>
  <c r="D1833" i="4"/>
  <c r="M1832" i="4"/>
  <c r="O1832" i="4"/>
  <c r="P1832" i="4"/>
  <c r="D4371" i="4"/>
  <c r="M4370" i="4"/>
  <c r="O4370" i="4"/>
  <c r="P4370" i="4"/>
  <c r="D2454" i="4"/>
  <c r="M2453" i="4"/>
  <c r="P2453" i="4"/>
  <c r="O2453" i="4"/>
  <c r="D2535" i="4"/>
  <c r="M2534" i="4"/>
  <c r="P2534" i="4"/>
  <c r="O2534" i="4"/>
  <c r="D2157" i="4"/>
  <c r="M2156" i="4"/>
  <c r="O2156" i="4"/>
  <c r="P2156" i="4"/>
  <c r="D3966" i="4"/>
  <c r="M3965" i="4"/>
  <c r="O3965" i="4"/>
  <c r="P3965" i="4"/>
  <c r="D1347" i="4"/>
  <c r="M1346" i="4"/>
  <c r="P1346" i="4"/>
  <c r="O1346" i="4"/>
  <c r="D1725" i="4"/>
  <c r="M1724" i="4"/>
  <c r="O1724" i="4"/>
  <c r="P1724" i="4"/>
  <c r="D1536" i="4"/>
  <c r="M1535" i="4"/>
  <c r="O1535" i="4"/>
  <c r="P1535" i="4"/>
  <c r="D1563" i="4"/>
  <c r="M1562" i="4"/>
  <c r="P1562" i="4"/>
  <c r="O1562" i="4"/>
  <c r="D1185" i="4"/>
  <c r="D4290" i="4"/>
  <c r="M4289" i="4"/>
  <c r="P4289" i="4"/>
  <c r="O4289" i="4"/>
  <c r="D2130" i="4"/>
  <c r="M2129" i="4"/>
  <c r="P2129" i="4"/>
  <c r="O2129" i="4"/>
  <c r="D2319" i="4"/>
  <c r="M2318" i="4"/>
  <c r="P2318" i="4"/>
  <c r="O2318" i="4"/>
  <c r="D3561" i="4"/>
  <c r="M3560" i="4"/>
  <c r="P3560" i="4"/>
  <c r="O3560" i="4"/>
  <c r="D2670" i="4"/>
  <c r="M2669" i="4"/>
  <c r="P2669" i="4"/>
  <c r="O2669" i="4"/>
  <c r="D3210" i="4"/>
  <c r="M3209" i="4"/>
  <c r="P3209" i="4"/>
  <c r="O3209" i="4"/>
  <c r="D1887" i="4"/>
  <c r="M1886" i="4"/>
  <c r="P1886" i="4"/>
  <c r="O1886" i="4"/>
  <c r="D105" i="4"/>
  <c r="M104" i="4"/>
  <c r="O104" i="4"/>
  <c r="P104" i="4"/>
  <c r="D996" i="4"/>
  <c r="M995" i="4"/>
  <c r="P995" i="4"/>
  <c r="O995" i="4"/>
  <c r="D1320" i="4"/>
  <c r="M1319" i="4"/>
  <c r="P1319" i="4"/>
  <c r="O1319" i="4"/>
  <c r="D186" i="4"/>
  <c r="M185" i="4"/>
  <c r="P185" i="4"/>
  <c r="O185" i="4"/>
  <c r="D2211" i="4"/>
  <c r="M2210" i="4"/>
  <c r="O2210" i="4"/>
  <c r="P2210" i="4"/>
  <c r="D2265" i="4"/>
  <c r="M2264" i="4"/>
  <c r="P2264" i="4"/>
  <c r="O2264" i="4"/>
  <c r="D24" i="4"/>
  <c r="M23" i="4"/>
  <c r="P23" i="4"/>
  <c r="O23" i="4"/>
  <c r="D699" i="4"/>
  <c r="M698" i="4"/>
  <c r="P698" i="4"/>
  <c r="O698" i="4"/>
  <c r="D726" i="4"/>
  <c r="M725" i="4"/>
  <c r="P725" i="4"/>
  <c r="O725" i="4"/>
  <c r="D753" i="4"/>
  <c r="M752" i="4"/>
  <c r="P752" i="4"/>
  <c r="O752" i="4"/>
  <c r="D1698" i="4"/>
  <c r="M1697" i="4"/>
  <c r="P1697" i="4"/>
  <c r="O1697" i="4"/>
  <c r="D3372" i="4"/>
  <c r="D4155" i="4"/>
  <c r="M4154" i="4"/>
  <c r="O4154" i="4"/>
  <c r="P4154" i="4"/>
  <c r="D1995" i="4"/>
  <c r="M1994" i="4"/>
  <c r="P1994" i="4"/>
  <c r="O1994" i="4"/>
  <c r="D3723" i="4"/>
  <c r="D1941" i="4"/>
  <c r="M1940" i="4"/>
  <c r="P1940" i="4"/>
  <c r="O1940" i="4"/>
  <c r="D4452" i="4"/>
  <c r="M4451" i="4"/>
  <c r="P4451" i="4"/>
  <c r="O4451" i="4"/>
  <c r="D2589" i="4"/>
  <c r="M2588" i="4"/>
  <c r="P2588" i="4"/>
  <c r="O2588" i="4"/>
  <c r="D834" i="4"/>
  <c r="M833" i="4"/>
  <c r="P833" i="4"/>
  <c r="O833" i="4"/>
  <c r="D3075" i="4"/>
  <c r="M3074" i="4"/>
  <c r="O3074" i="4"/>
  <c r="P3074" i="4"/>
  <c r="D645" i="4"/>
  <c r="M644" i="4"/>
  <c r="P644" i="4"/>
  <c r="O644" i="4"/>
  <c r="D1293" i="4"/>
  <c r="M1292" i="4"/>
  <c r="P1292" i="4"/>
  <c r="O1292" i="4"/>
  <c r="D3642" i="4"/>
  <c r="M3641" i="4"/>
  <c r="P3641" i="4"/>
  <c r="O3641" i="4"/>
  <c r="D4101" i="4"/>
  <c r="M4100" i="4"/>
  <c r="O4100" i="4"/>
  <c r="P4100" i="4"/>
  <c r="D4182" i="4"/>
  <c r="D483" i="4"/>
  <c r="D429" i="4"/>
  <c r="M428" i="4"/>
  <c r="P428" i="4"/>
  <c r="O428" i="4"/>
  <c r="D240" i="4"/>
  <c r="D2508" i="4"/>
  <c r="M2507" i="4"/>
  <c r="P2507" i="4"/>
  <c r="O2507" i="4"/>
  <c r="D510" i="4"/>
  <c r="M509" i="4"/>
  <c r="P509" i="4"/>
  <c r="O509" i="4"/>
  <c r="D3831" i="4"/>
  <c r="M3830" i="4"/>
  <c r="P3830" i="4"/>
  <c r="O3830" i="4"/>
  <c r="D3291" i="4"/>
  <c r="M3290" i="4"/>
  <c r="O3290" i="4"/>
  <c r="P3290" i="4"/>
  <c r="D1023" i="4"/>
  <c r="M1022" i="4"/>
  <c r="P1022" i="4"/>
  <c r="O1022" i="4"/>
  <c r="D2805" i="4"/>
  <c r="M2804" i="4"/>
  <c r="O2804" i="4"/>
  <c r="P2804" i="4"/>
  <c r="D3534" i="4"/>
  <c r="D2940" i="4"/>
  <c r="M2939" i="4"/>
  <c r="O2939" i="4"/>
  <c r="P2939" i="4"/>
  <c r="D3480" i="4"/>
  <c r="M3479" i="4"/>
  <c r="P3479" i="4"/>
  <c r="O3479" i="4"/>
  <c r="D3777" i="4"/>
  <c r="M3776" i="4"/>
  <c r="P3776" i="4"/>
  <c r="O3776" i="4"/>
  <c r="D2697" i="4"/>
  <c r="M2696" i="4"/>
  <c r="O2696" i="4"/>
  <c r="P2696" i="4"/>
  <c r="D1968" i="4"/>
  <c r="M1967" i="4"/>
  <c r="P1967" i="4"/>
  <c r="O1967" i="4"/>
  <c r="D3318" i="4"/>
  <c r="M3317" i="4"/>
  <c r="P3317" i="4"/>
  <c r="O3317" i="4"/>
  <c r="D969" i="4"/>
  <c r="D2292" i="4"/>
  <c r="M2291" i="4"/>
  <c r="P2291" i="4"/>
  <c r="O2291" i="4"/>
  <c r="D4020" i="4"/>
  <c r="M4019" i="4"/>
  <c r="O4019" i="4"/>
  <c r="P4019" i="4"/>
  <c r="D2103" i="4"/>
  <c r="M2102" i="4"/>
  <c r="P2102" i="4"/>
  <c r="O2102" i="4"/>
  <c r="D1644" i="4"/>
  <c r="M1643" i="4"/>
  <c r="P1643" i="4"/>
  <c r="O1643" i="4"/>
  <c r="D3615" i="4"/>
  <c r="M3614" i="4"/>
  <c r="O3614" i="4"/>
  <c r="P3614" i="4"/>
  <c r="D3507" i="4"/>
  <c r="M3506" i="4"/>
  <c r="P3506" i="4"/>
  <c r="O3506" i="4"/>
  <c r="D915" i="4"/>
  <c r="M914" i="4"/>
  <c r="P914" i="4"/>
  <c r="O914" i="4"/>
  <c r="D1131" i="4"/>
  <c r="M1130" i="4"/>
  <c r="P1130" i="4"/>
  <c r="O1130" i="4"/>
  <c r="D402" i="4"/>
  <c r="M401" i="4"/>
  <c r="P401" i="4"/>
  <c r="O401" i="4"/>
  <c r="D4506" i="4"/>
  <c r="M4505" i="4"/>
  <c r="O4505" i="4"/>
  <c r="P4505" i="4"/>
  <c r="D2238" i="4"/>
  <c r="M2237" i="4"/>
  <c r="P2237" i="4"/>
  <c r="O2237" i="4"/>
  <c r="D4344" i="4"/>
  <c r="M4343" i="4"/>
  <c r="P4343" i="4"/>
  <c r="O4343" i="4"/>
  <c r="D2751" i="4"/>
  <c r="M2750" i="4"/>
  <c r="P2750" i="4"/>
  <c r="O2750" i="4"/>
  <c r="A23" i="4"/>
  <c r="C22" i="4"/>
  <c r="X99" i="7" l="1"/>
  <c r="AB100" i="7"/>
  <c r="Y100" i="7"/>
  <c r="X100" i="7" s="1"/>
  <c r="Z100" i="7"/>
  <c r="AA100" i="7"/>
  <c r="W101" i="7"/>
  <c r="Z62" i="7"/>
  <c r="AA62" i="7"/>
  <c r="X62" i="7"/>
  <c r="W63" i="7"/>
  <c r="W28" i="7"/>
  <c r="X27" i="7"/>
  <c r="AA27" i="7"/>
  <c r="Y27" i="7"/>
  <c r="Z27" i="7"/>
  <c r="Y61" i="7"/>
  <c r="D2752" i="4"/>
  <c r="M2751" i="4"/>
  <c r="P2751" i="4"/>
  <c r="O2751" i="4"/>
  <c r="D2293" i="4"/>
  <c r="M2292" i="4"/>
  <c r="O2292" i="4"/>
  <c r="P2292" i="4"/>
  <c r="D2698" i="4"/>
  <c r="M2697" i="4"/>
  <c r="P2697" i="4"/>
  <c r="O2697" i="4"/>
  <c r="D3535" i="4"/>
  <c r="D3832" i="4"/>
  <c r="M3831" i="4"/>
  <c r="P3831" i="4"/>
  <c r="O3831" i="4"/>
  <c r="D430" i="4"/>
  <c r="M429" i="4"/>
  <c r="P429" i="4"/>
  <c r="O429" i="4"/>
  <c r="D3643" i="4"/>
  <c r="M3642" i="4"/>
  <c r="O3642" i="4"/>
  <c r="P3642" i="4"/>
  <c r="D835" i="4"/>
  <c r="M834" i="4"/>
  <c r="P834" i="4"/>
  <c r="O834" i="4"/>
  <c r="D3724" i="4"/>
  <c r="D1699" i="4"/>
  <c r="M1698" i="4"/>
  <c r="P1698" i="4"/>
  <c r="O1698" i="4"/>
  <c r="D3400" i="4"/>
  <c r="M3399" i="4"/>
  <c r="P3399" i="4"/>
  <c r="O3399" i="4"/>
  <c r="D3454" i="4"/>
  <c r="M3453" i="4"/>
  <c r="P3453" i="4"/>
  <c r="O3453" i="4"/>
  <c r="D4534" i="4"/>
  <c r="M4533" i="4"/>
  <c r="P4533" i="4"/>
  <c r="O4533" i="4"/>
  <c r="D3346" i="4"/>
  <c r="M3345" i="4"/>
  <c r="O3345" i="4"/>
  <c r="P3345" i="4"/>
  <c r="D1510" i="4"/>
  <c r="M1509" i="4"/>
  <c r="O1509" i="4"/>
  <c r="P1509" i="4"/>
  <c r="D1915" i="4"/>
  <c r="M1914" i="4"/>
  <c r="P1914" i="4"/>
  <c r="O1914" i="4"/>
  <c r="D2725" i="4"/>
  <c r="M2724" i="4"/>
  <c r="P2724" i="4"/>
  <c r="O2724" i="4"/>
  <c r="D4426" i="4"/>
  <c r="M4425" i="4"/>
  <c r="P4425" i="4"/>
  <c r="O4425" i="4"/>
  <c r="D2185" i="4"/>
  <c r="M2184" i="4"/>
  <c r="O2184" i="4"/>
  <c r="P2184" i="4"/>
  <c r="D3886" i="4"/>
  <c r="M3885" i="4"/>
  <c r="O3885" i="4"/>
  <c r="P3885" i="4"/>
  <c r="D3697" i="4"/>
  <c r="M3696" i="4"/>
  <c r="O3696" i="4"/>
  <c r="P3696" i="4"/>
  <c r="D1591" i="4"/>
  <c r="M1590" i="4"/>
  <c r="P1590" i="4"/>
  <c r="O1590" i="4"/>
  <c r="D2914" i="4"/>
  <c r="M2913" i="4"/>
  <c r="P2913" i="4"/>
  <c r="O2913" i="4"/>
  <c r="D457" i="4"/>
  <c r="M456" i="4"/>
  <c r="O456" i="4"/>
  <c r="P456" i="4"/>
  <c r="D1132" i="4"/>
  <c r="M1131" i="4"/>
  <c r="P1131" i="4"/>
  <c r="O1131" i="4"/>
  <c r="D484" i="4"/>
  <c r="D1294" i="4"/>
  <c r="M1293" i="4"/>
  <c r="P1293" i="4"/>
  <c r="O1293" i="4"/>
  <c r="D2590" i="4"/>
  <c r="M2589" i="4"/>
  <c r="P2589" i="4"/>
  <c r="O2589" i="4"/>
  <c r="D1996" i="4"/>
  <c r="M1995" i="4"/>
  <c r="P1995" i="4"/>
  <c r="O1995" i="4"/>
  <c r="D754" i="4"/>
  <c r="M753" i="4"/>
  <c r="P753" i="4"/>
  <c r="O753" i="4"/>
  <c r="D2266" i="4"/>
  <c r="M2265" i="4"/>
  <c r="O2265" i="4"/>
  <c r="P2265" i="4"/>
  <c r="D997" i="4"/>
  <c r="M996" i="4"/>
  <c r="P996" i="4"/>
  <c r="O996" i="4"/>
  <c r="D2671" i="4"/>
  <c r="M2670" i="4"/>
  <c r="P2670" i="4"/>
  <c r="O2670" i="4"/>
  <c r="D4291" i="4"/>
  <c r="M4290" i="4"/>
  <c r="P4290" i="4"/>
  <c r="O4290" i="4"/>
  <c r="D1726" i="4"/>
  <c r="M1725" i="4"/>
  <c r="P1725" i="4"/>
  <c r="O1725" i="4"/>
  <c r="D2536" i="4"/>
  <c r="M2535" i="4"/>
  <c r="P2535" i="4"/>
  <c r="O2535" i="4"/>
  <c r="D52" i="4"/>
  <c r="M51" i="4"/>
  <c r="P51" i="4"/>
  <c r="O51" i="4"/>
  <c r="D3265" i="4"/>
  <c r="M3264" i="4"/>
  <c r="O3264" i="4"/>
  <c r="P3264" i="4"/>
  <c r="D1402" i="4"/>
  <c r="D781" i="4"/>
  <c r="M780" i="4"/>
  <c r="P780" i="4"/>
  <c r="O780" i="4"/>
  <c r="D3805" i="4"/>
  <c r="D3022" i="4"/>
  <c r="M3021" i="4"/>
  <c r="P3021" i="4"/>
  <c r="O3021" i="4"/>
  <c r="D4129" i="4"/>
  <c r="M4128" i="4"/>
  <c r="P4128" i="4"/>
  <c r="O4128" i="4"/>
  <c r="D2617" i="4"/>
  <c r="M2616" i="4"/>
  <c r="P2616" i="4"/>
  <c r="O2616" i="4"/>
  <c r="D889" i="4"/>
  <c r="M888" i="4"/>
  <c r="O888" i="4"/>
  <c r="P888" i="4"/>
  <c r="D3184" i="4"/>
  <c r="M3183" i="4"/>
  <c r="P3183" i="4"/>
  <c r="O3183" i="4"/>
  <c r="D1672" i="4"/>
  <c r="M1671" i="4"/>
  <c r="P1671" i="4"/>
  <c r="O1671" i="4"/>
  <c r="D3589" i="4"/>
  <c r="M3588" i="4"/>
  <c r="O3588" i="4"/>
  <c r="P3588" i="4"/>
  <c r="D133" i="4"/>
  <c r="M132" i="4"/>
  <c r="P132" i="4"/>
  <c r="O132" i="4"/>
  <c r="D1753" i="4"/>
  <c r="M1752" i="4"/>
  <c r="O1752" i="4"/>
  <c r="P1752" i="4"/>
  <c r="D2968" i="4"/>
  <c r="M2967" i="4"/>
  <c r="P2967" i="4"/>
  <c r="O2967" i="4"/>
  <c r="D2401" i="4"/>
  <c r="M2400" i="4"/>
  <c r="O2400" i="4"/>
  <c r="P2400" i="4"/>
  <c r="D322" i="4"/>
  <c r="M321" i="4"/>
  <c r="P321" i="4"/>
  <c r="O321" i="4"/>
  <c r="D1267" i="4"/>
  <c r="M1266" i="4"/>
  <c r="P1266" i="4"/>
  <c r="O1266" i="4"/>
  <c r="D2482" i="4"/>
  <c r="M2481" i="4"/>
  <c r="O2481" i="4"/>
  <c r="P2481" i="4"/>
  <c r="D565" i="4"/>
  <c r="M564" i="4"/>
  <c r="O564" i="4"/>
  <c r="P564" i="4"/>
  <c r="D2239" i="4"/>
  <c r="M2238" i="4"/>
  <c r="P2238" i="4"/>
  <c r="O2238" i="4"/>
  <c r="D916" i="4"/>
  <c r="M915" i="4"/>
  <c r="P915" i="4"/>
  <c r="O915" i="4"/>
  <c r="D2104" i="4"/>
  <c r="M2103" i="4"/>
  <c r="P2103" i="4"/>
  <c r="O2103" i="4"/>
  <c r="D3319" i="4"/>
  <c r="M3318" i="4"/>
  <c r="P3318" i="4"/>
  <c r="O3318" i="4"/>
  <c r="D3481" i="4"/>
  <c r="M3480" i="4"/>
  <c r="O3480" i="4"/>
  <c r="P3480" i="4"/>
  <c r="D1024" i="4"/>
  <c r="M1023" i="4"/>
  <c r="O1023" i="4"/>
  <c r="P1023" i="4"/>
  <c r="D2509" i="4"/>
  <c r="M2508" i="4"/>
  <c r="P2508" i="4"/>
  <c r="O2508" i="4"/>
  <c r="D4183" i="4"/>
  <c r="D646" i="4"/>
  <c r="M645" i="4"/>
  <c r="O645" i="4"/>
  <c r="P645" i="4"/>
  <c r="D4453" i="4"/>
  <c r="M4452" i="4"/>
  <c r="P4452" i="4"/>
  <c r="O4452" i="4"/>
  <c r="D4156" i="4"/>
  <c r="M4155" i="4"/>
  <c r="P4155" i="4"/>
  <c r="O4155" i="4"/>
  <c r="D727" i="4"/>
  <c r="M726" i="4"/>
  <c r="P726" i="4"/>
  <c r="O726" i="4"/>
  <c r="D2212" i="4"/>
  <c r="M2211" i="4"/>
  <c r="P2211" i="4"/>
  <c r="O2211" i="4"/>
  <c r="D106" i="4"/>
  <c r="M105" i="4"/>
  <c r="P105" i="4"/>
  <c r="O105" i="4"/>
  <c r="D3562" i="4"/>
  <c r="M3561" i="4"/>
  <c r="P3561" i="4"/>
  <c r="O3561" i="4"/>
  <c r="D1186" i="4"/>
  <c r="D1348" i="4"/>
  <c r="M1347" i="4"/>
  <c r="P1347" i="4"/>
  <c r="O1347" i="4"/>
  <c r="D2455" i="4"/>
  <c r="M2454" i="4"/>
  <c r="P2454" i="4"/>
  <c r="O2454" i="4"/>
  <c r="D2077" i="4"/>
  <c r="M2076" i="4"/>
  <c r="O2076" i="4"/>
  <c r="P2076" i="4"/>
  <c r="D2428" i="4"/>
  <c r="M2427" i="4"/>
  <c r="P2427" i="4"/>
  <c r="O2427" i="4"/>
  <c r="D4048" i="4"/>
  <c r="D1375" i="4"/>
  <c r="M1374" i="4"/>
  <c r="P1374" i="4"/>
  <c r="O1374" i="4"/>
  <c r="D2644" i="4"/>
  <c r="M2643" i="4"/>
  <c r="P2643" i="4"/>
  <c r="O2643" i="4"/>
  <c r="D619" i="4"/>
  <c r="M618" i="4"/>
  <c r="P618" i="4"/>
  <c r="O618" i="4"/>
  <c r="D1105" i="4"/>
  <c r="M1104" i="4"/>
  <c r="P1104" i="4"/>
  <c r="O1104" i="4"/>
  <c r="D4264" i="4"/>
  <c r="M4263" i="4"/>
  <c r="P4263" i="4"/>
  <c r="O4263" i="4"/>
  <c r="D2347" i="4"/>
  <c r="M2346" i="4"/>
  <c r="P2346" i="4"/>
  <c r="O2346" i="4"/>
  <c r="D2050" i="4"/>
  <c r="M2049" i="4"/>
  <c r="P2049" i="4"/>
  <c r="O2049" i="4"/>
  <c r="D2995" i="4"/>
  <c r="M2994" i="4"/>
  <c r="P2994" i="4"/>
  <c r="O2994" i="4"/>
  <c r="D2023" i="4"/>
  <c r="D592" i="4"/>
  <c r="M591" i="4"/>
  <c r="P591" i="4"/>
  <c r="O591" i="4"/>
  <c r="D376" i="4"/>
  <c r="D3103" i="4"/>
  <c r="M3102" i="4"/>
  <c r="O3102" i="4"/>
  <c r="P3102" i="4"/>
  <c r="D1051" i="4"/>
  <c r="M1050" i="4"/>
  <c r="P1050" i="4"/>
  <c r="O1050" i="4"/>
  <c r="D349" i="4"/>
  <c r="M348" i="4"/>
  <c r="O348" i="4"/>
  <c r="P348" i="4"/>
  <c r="D4237" i="4"/>
  <c r="M4236" i="4"/>
  <c r="O4236" i="4"/>
  <c r="P4236" i="4"/>
  <c r="D862" i="4"/>
  <c r="M861" i="4"/>
  <c r="P861" i="4"/>
  <c r="O861" i="4"/>
  <c r="D268" i="4"/>
  <c r="D160" i="4"/>
  <c r="M159" i="4"/>
  <c r="O159" i="4"/>
  <c r="P159" i="4"/>
  <c r="D3157" i="4"/>
  <c r="M3156" i="4"/>
  <c r="P3156" i="4"/>
  <c r="O3156" i="4"/>
  <c r="D2833" i="4"/>
  <c r="M2832" i="4"/>
  <c r="O2832" i="4"/>
  <c r="P2832" i="4"/>
  <c r="D214" i="4"/>
  <c r="M213" i="4"/>
  <c r="P213" i="4"/>
  <c r="O213" i="4"/>
  <c r="D403" i="4"/>
  <c r="M402" i="4"/>
  <c r="P402" i="4"/>
  <c r="O402" i="4"/>
  <c r="D3616" i="4"/>
  <c r="M3615" i="4"/>
  <c r="P3615" i="4"/>
  <c r="O3615" i="4"/>
  <c r="D25" i="4"/>
  <c r="M24" i="4"/>
  <c r="O24" i="4"/>
  <c r="P24" i="4"/>
  <c r="D1321" i="4"/>
  <c r="M1320" i="4"/>
  <c r="O1320" i="4"/>
  <c r="P1320" i="4"/>
  <c r="D3211" i="4"/>
  <c r="M3210" i="4"/>
  <c r="O3210" i="4"/>
  <c r="P3210" i="4"/>
  <c r="D2131" i="4"/>
  <c r="M2130" i="4"/>
  <c r="P2130" i="4"/>
  <c r="O2130" i="4"/>
  <c r="D1537" i="4"/>
  <c r="M1536" i="4"/>
  <c r="P1536" i="4"/>
  <c r="O1536" i="4"/>
  <c r="D2158" i="4"/>
  <c r="M2157" i="4"/>
  <c r="P2157" i="4"/>
  <c r="O2157" i="4"/>
  <c r="D1834" i="4"/>
  <c r="M1833" i="4"/>
  <c r="P1833" i="4"/>
  <c r="O1833" i="4"/>
  <c r="D3940" i="4"/>
  <c r="D3859" i="4"/>
  <c r="M3858" i="4"/>
  <c r="O3858" i="4"/>
  <c r="P3858" i="4"/>
  <c r="D3994" i="4"/>
  <c r="M3993" i="4"/>
  <c r="P3993" i="4"/>
  <c r="O3993" i="4"/>
  <c r="D2563" i="4"/>
  <c r="M2562" i="4"/>
  <c r="P2562" i="4"/>
  <c r="O2562" i="4"/>
  <c r="D1078" i="4"/>
  <c r="M1077" i="4"/>
  <c r="P1077" i="4"/>
  <c r="O1077" i="4"/>
  <c r="D1429" i="4"/>
  <c r="D1618" i="4"/>
  <c r="M1617" i="4"/>
  <c r="P1617" i="4"/>
  <c r="O1617" i="4"/>
  <c r="D295" i="4"/>
  <c r="M294" i="4"/>
  <c r="P294" i="4"/>
  <c r="O294" i="4"/>
  <c r="D2887" i="4"/>
  <c r="M2886" i="4"/>
  <c r="P2886" i="4"/>
  <c r="O2886" i="4"/>
  <c r="D4345" i="4"/>
  <c r="M4344" i="4"/>
  <c r="P4344" i="4"/>
  <c r="O4344" i="4"/>
  <c r="D1645" i="4"/>
  <c r="M1644" i="4"/>
  <c r="P1644" i="4"/>
  <c r="O1644" i="4"/>
  <c r="D970" i="4"/>
  <c r="D3778" i="4"/>
  <c r="M3777" i="4"/>
  <c r="P3777" i="4"/>
  <c r="O3777" i="4"/>
  <c r="D2806" i="4"/>
  <c r="M2805" i="4"/>
  <c r="P2805" i="4"/>
  <c r="O2805" i="4"/>
  <c r="D511" i="4"/>
  <c r="M510" i="4"/>
  <c r="P510" i="4"/>
  <c r="O510" i="4"/>
  <c r="D4210" i="4"/>
  <c r="M4209" i="4"/>
  <c r="O4209" i="4"/>
  <c r="P4209" i="4"/>
  <c r="D79" i="4"/>
  <c r="D3427" i="4"/>
  <c r="M3426" i="4"/>
  <c r="P3426" i="4"/>
  <c r="O3426" i="4"/>
  <c r="D1159" i="4"/>
  <c r="M1158" i="4"/>
  <c r="P1158" i="4"/>
  <c r="O1158" i="4"/>
  <c r="D4507" i="4"/>
  <c r="M4506" i="4"/>
  <c r="P4506" i="4"/>
  <c r="O4506" i="4"/>
  <c r="D3508" i="4"/>
  <c r="M3507" i="4"/>
  <c r="P3507" i="4"/>
  <c r="O3507" i="4"/>
  <c r="D4021" i="4"/>
  <c r="M4020" i="4"/>
  <c r="O4020" i="4"/>
  <c r="P4020" i="4"/>
  <c r="D1969" i="4"/>
  <c r="M1968" i="4"/>
  <c r="P1968" i="4"/>
  <c r="O1968" i="4"/>
  <c r="D2941" i="4"/>
  <c r="M2940" i="4"/>
  <c r="O2940" i="4"/>
  <c r="P2940" i="4"/>
  <c r="D3292" i="4"/>
  <c r="M3291" i="4"/>
  <c r="O3291" i="4"/>
  <c r="P3291" i="4"/>
  <c r="D241" i="4"/>
  <c r="D4102" i="4"/>
  <c r="M4101" i="4"/>
  <c r="O4101" i="4"/>
  <c r="P4101" i="4"/>
  <c r="D3076" i="4"/>
  <c r="M3075" i="4"/>
  <c r="P3075" i="4"/>
  <c r="O3075" i="4"/>
  <c r="D1942" i="4"/>
  <c r="M1941" i="4"/>
  <c r="P1941" i="4"/>
  <c r="O1941" i="4"/>
  <c r="D3373" i="4"/>
  <c r="D700" i="4"/>
  <c r="M699" i="4"/>
  <c r="P699" i="4"/>
  <c r="O699" i="4"/>
  <c r="D187" i="4"/>
  <c r="M186" i="4"/>
  <c r="P186" i="4"/>
  <c r="O186" i="4"/>
  <c r="D1888" i="4"/>
  <c r="M1887" i="4"/>
  <c r="O1887" i="4"/>
  <c r="P1887" i="4"/>
  <c r="D2320" i="4"/>
  <c r="M2319" i="4"/>
  <c r="P2319" i="4"/>
  <c r="O2319" i="4"/>
  <c r="D1564" i="4"/>
  <c r="M1563" i="4"/>
  <c r="P1563" i="4"/>
  <c r="O1563" i="4"/>
  <c r="D3967" i="4"/>
  <c r="M3966" i="4"/>
  <c r="O3966" i="4"/>
  <c r="P3966" i="4"/>
  <c r="D4372" i="4"/>
  <c r="M4371" i="4"/>
  <c r="O4371" i="4"/>
  <c r="P4371" i="4"/>
  <c r="D3130" i="4"/>
  <c r="M3129" i="4"/>
  <c r="P3129" i="4"/>
  <c r="O3129" i="4"/>
  <c r="D1213" i="4"/>
  <c r="M1212" i="4"/>
  <c r="P1212" i="4"/>
  <c r="O1212" i="4"/>
  <c r="D2860" i="4"/>
  <c r="M2859" i="4"/>
  <c r="P2859" i="4"/>
  <c r="O2859" i="4"/>
  <c r="D2779" i="4"/>
  <c r="M2778" i="4"/>
  <c r="P2778" i="4"/>
  <c r="O2778" i="4"/>
  <c r="D808" i="4"/>
  <c r="M807" i="4"/>
  <c r="P807" i="4"/>
  <c r="O807" i="4"/>
  <c r="D1780" i="4"/>
  <c r="M1779" i="4"/>
  <c r="P1779" i="4"/>
  <c r="O1779" i="4"/>
  <c r="D4399" i="4"/>
  <c r="D3913" i="4"/>
  <c r="M3912" i="4"/>
  <c r="P3912" i="4"/>
  <c r="O3912" i="4"/>
  <c r="D3751" i="4"/>
  <c r="M3750" i="4"/>
  <c r="O3750" i="4"/>
  <c r="P3750" i="4"/>
  <c r="D1483" i="4"/>
  <c r="D3238" i="4"/>
  <c r="M3237" i="4"/>
  <c r="P3237" i="4"/>
  <c r="O3237" i="4"/>
  <c r="D4075" i="4"/>
  <c r="M4074" i="4"/>
  <c r="O4074" i="4"/>
  <c r="P4074" i="4"/>
  <c r="D1456" i="4"/>
  <c r="M1455" i="4"/>
  <c r="P1455" i="4"/>
  <c r="O1455" i="4"/>
  <c r="D2374" i="4"/>
  <c r="D4480" i="4"/>
  <c r="M4479" i="4"/>
  <c r="P4479" i="4"/>
  <c r="O4479" i="4"/>
  <c r="D1861" i="4"/>
  <c r="M1860" i="4"/>
  <c r="O1860" i="4"/>
  <c r="P1860" i="4"/>
  <c r="D1807" i="4"/>
  <c r="M1806" i="4"/>
  <c r="O1806" i="4"/>
  <c r="P1806" i="4"/>
  <c r="D538" i="4"/>
  <c r="D673" i="4"/>
  <c r="M672" i="4"/>
  <c r="O672" i="4"/>
  <c r="P672" i="4"/>
  <c r="D1240" i="4"/>
  <c r="M1239" i="4"/>
  <c r="P1239" i="4"/>
  <c r="O1239" i="4"/>
  <c r="D3670" i="4"/>
  <c r="D943" i="4"/>
  <c r="M942" i="4"/>
  <c r="O942" i="4"/>
  <c r="P942" i="4"/>
  <c r="D4318" i="4"/>
  <c r="D3049" i="4"/>
  <c r="M3048" i="4"/>
  <c r="O3048" i="4"/>
  <c r="P3048" i="4"/>
  <c r="A24" i="4"/>
  <c r="C23" i="4"/>
  <c r="AB101" i="7" l="1"/>
  <c r="Y101" i="7"/>
  <c r="X101" i="7" s="1"/>
  <c r="Z101" i="7"/>
  <c r="AA101" i="7"/>
  <c r="W102" i="7"/>
  <c r="AA63" i="7"/>
  <c r="Z63" i="7"/>
  <c r="X63" i="7"/>
  <c r="Y62" i="7"/>
  <c r="Z28" i="7"/>
  <c r="X28" i="7"/>
  <c r="AA28" i="7"/>
  <c r="Y28" i="7"/>
  <c r="D1241" i="4"/>
  <c r="M1240" i="4"/>
  <c r="P1240" i="4"/>
  <c r="O1240" i="4"/>
  <c r="D3914" i="4"/>
  <c r="M3913" i="4"/>
  <c r="P3913" i="4"/>
  <c r="O3913" i="4"/>
  <c r="D4373" i="4"/>
  <c r="M4372" i="4"/>
  <c r="O4372" i="4"/>
  <c r="P4372" i="4"/>
  <c r="D1943" i="4"/>
  <c r="M1942" i="4"/>
  <c r="P1942" i="4"/>
  <c r="O1942" i="4"/>
  <c r="D3293" i="4"/>
  <c r="M3292" i="4"/>
  <c r="O3292" i="4"/>
  <c r="P3292" i="4"/>
  <c r="D3509" i="4"/>
  <c r="M3508" i="4"/>
  <c r="O3508" i="4"/>
  <c r="P3508" i="4"/>
  <c r="D2888" i="4"/>
  <c r="M2887" i="4"/>
  <c r="P2887" i="4"/>
  <c r="O2887" i="4"/>
  <c r="D3941" i="4"/>
  <c r="D3158" i="4"/>
  <c r="M3157" i="4"/>
  <c r="P3157" i="4"/>
  <c r="O3157" i="4"/>
  <c r="D4238" i="4"/>
  <c r="M4237" i="4"/>
  <c r="P4237" i="4"/>
  <c r="O4237" i="4"/>
  <c r="D377" i="4"/>
  <c r="D620" i="4"/>
  <c r="M619" i="4"/>
  <c r="P619" i="4"/>
  <c r="O619" i="4"/>
  <c r="D1187" i="4"/>
  <c r="D566" i="4"/>
  <c r="M565" i="4"/>
  <c r="P565" i="4"/>
  <c r="O565" i="4"/>
  <c r="D2402" i="4"/>
  <c r="M2401" i="4"/>
  <c r="P2401" i="4"/>
  <c r="O2401" i="4"/>
  <c r="D3590" i="4"/>
  <c r="M3589" i="4"/>
  <c r="P3589" i="4"/>
  <c r="O3589" i="4"/>
  <c r="D2618" i="4"/>
  <c r="M2617" i="4"/>
  <c r="P2617" i="4"/>
  <c r="O2617" i="4"/>
  <c r="D782" i="4"/>
  <c r="M781" i="4"/>
  <c r="P781" i="4"/>
  <c r="O781" i="4"/>
  <c r="D2537" i="4"/>
  <c r="M2536" i="4"/>
  <c r="P2536" i="4"/>
  <c r="O2536" i="4"/>
  <c r="D998" i="4"/>
  <c r="M997" i="4"/>
  <c r="O997" i="4"/>
  <c r="P997" i="4"/>
  <c r="D458" i="4"/>
  <c r="M457" i="4"/>
  <c r="P457" i="4"/>
  <c r="O457" i="4"/>
  <c r="D1916" i="4"/>
  <c r="M1915" i="4"/>
  <c r="O1915" i="4"/>
  <c r="P1915" i="4"/>
  <c r="D4319" i="4"/>
  <c r="D4481" i="4"/>
  <c r="M4480" i="4"/>
  <c r="P4480" i="4"/>
  <c r="O4480" i="4"/>
  <c r="D3239" i="4"/>
  <c r="M3238" i="4"/>
  <c r="P3238" i="4"/>
  <c r="O3238" i="4"/>
  <c r="D2861" i="4"/>
  <c r="M2860" i="4"/>
  <c r="P2860" i="4"/>
  <c r="O2860" i="4"/>
  <c r="D3968" i="4"/>
  <c r="M3967" i="4"/>
  <c r="P3967" i="4"/>
  <c r="O3967" i="4"/>
  <c r="D4508" i="4"/>
  <c r="M4507" i="4"/>
  <c r="P4507" i="4"/>
  <c r="O4507" i="4"/>
  <c r="D4211" i="4"/>
  <c r="M4210" i="4"/>
  <c r="O4210" i="4"/>
  <c r="P4210" i="4"/>
  <c r="D2564" i="4"/>
  <c r="M2563" i="4"/>
  <c r="P2563" i="4"/>
  <c r="O2563" i="4"/>
  <c r="D3212" i="4"/>
  <c r="M3211" i="4"/>
  <c r="P3211" i="4"/>
  <c r="O3211" i="4"/>
  <c r="D404" i="4"/>
  <c r="M403" i="4"/>
  <c r="P403" i="4"/>
  <c r="O403" i="4"/>
  <c r="D161" i="4"/>
  <c r="M160" i="4"/>
  <c r="P160" i="4"/>
  <c r="O160" i="4"/>
  <c r="D350" i="4"/>
  <c r="M349" i="4"/>
  <c r="P349" i="4"/>
  <c r="O349" i="4"/>
  <c r="D593" i="4"/>
  <c r="M592" i="4"/>
  <c r="P592" i="4"/>
  <c r="O592" i="4"/>
  <c r="D2645" i="4"/>
  <c r="M2644" i="4"/>
  <c r="O2644" i="4"/>
  <c r="P2644" i="4"/>
  <c r="D3563" i="4"/>
  <c r="M3562" i="4"/>
  <c r="P3562" i="4"/>
  <c r="O3562" i="4"/>
  <c r="D4157" i="4"/>
  <c r="M4156" i="4"/>
  <c r="O4156" i="4"/>
  <c r="P4156" i="4"/>
  <c r="D4130" i="4"/>
  <c r="M4129" i="4"/>
  <c r="P4129" i="4"/>
  <c r="O4129" i="4"/>
  <c r="D1403" i="4"/>
  <c r="D1727" i="4"/>
  <c r="M1726" i="4"/>
  <c r="P1726" i="4"/>
  <c r="O1726" i="4"/>
  <c r="D2267" i="4"/>
  <c r="M2266" i="4"/>
  <c r="P2266" i="4"/>
  <c r="O2266" i="4"/>
  <c r="D1295" i="4"/>
  <c r="M1294" i="4"/>
  <c r="O1294" i="4"/>
  <c r="P1294" i="4"/>
  <c r="D2186" i="4"/>
  <c r="M2185" i="4"/>
  <c r="P2185" i="4"/>
  <c r="O2185" i="4"/>
  <c r="D1511" i="4"/>
  <c r="M1510" i="4"/>
  <c r="P1510" i="4"/>
  <c r="O1510" i="4"/>
  <c r="D3401" i="4"/>
  <c r="M3400" i="4"/>
  <c r="O3400" i="4"/>
  <c r="P3400" i="4"/>
  <c r="D944" i="4"/>
  <c r="M943" i="4"/>
  <c r="P943" i="4"/>
  <c r="O943" i="4"/>
  <c r="D539" i="4"/>
  <c r="D2375" i="4"/>
  <c r="D1484" i="4"/>
  <c r="D1781" i="4"/>
  <c r="M1780" i="4"/>
  <c r="O1780" i="4"/>
  <c r="P1780" i="4"/>
  <c r="D1214" i="4"/>
  <c r="M1213" i="4"/>
  <c r="P1213" i="4"/>
  <c r="O1213" i="4"/>
  <c r="D1565" i="4"/>
  <c r="M1564" i="4"/>
  <c r="P1564" i="4"/>
  <c r="O1564" i="4"/>
  <c r="D701" i="4"/>
  <c r="M700" i="4"/>
  <c r="P700" i="4"/>
  <c r="O700" i="4"/>
  <c r="D4103" i="4"/>
  <c r="M4102" i="4"/>
  <c r="O4102" i="4"/>
  <c r="P4102" i="4"/>
  <c r="D1970" i="4"/>
  <c r="M1969" i="4"/>
  <c r="P1969" i="4"/>
  <c r="O1969" i="4"/>
  <c r="D1160" i="4"/>
  <c r="M1159" i="4"/>
  <c r="P1159" i="4"/>
  <c r="O1159" i="4"/>
  <c r="D512" i="4"/>
  <c r="M511" i="4"/>
  <c r="O511" i="4"/>
  <c r="P511" i="4"/>
  <c r="D1646" i="4"/>
  <c r="M1645" i="4"/>
  <c r="P1645" i="4"/>
  <c r="O1645" i="4"/>
  <c r="D1619" i="4"/>
  <c r="M1618" i="4"/>
  <c r="P1618" i="4"/>
  <c r="O1618" i="4"/>
  <c r="D3995" i="4"/>
  <c r="M3994" i="4"/>
  <c r="P3994" i="4"/>
  <c r="O3994" i="4"/>
  <c r="D2159" i="4"/>
  <c r="M2158" i="4"/>
  <c r="O2158" i="4"/>
  <c r="P2158" i="4"/>
  <c r="D1322" i="4"/>
  <c r="M1321" i="4"/>
  <c r="P1321" i="4"/>
  <c r="O1321" i="4"/>
  <c r="D215" i="4"/>
  <c r="M214" i="4"/>
  <c r="P214" i="4"/>
  <c r="O214" i="4"/>
  <c r="D269" i="4"/>
  <c r="D1052" i="4"/>
  <c r="M1051" i="4"/>
  <c r="P1051" i="4"/>
  <c r="O1051" i="4"/>
  <c r="D2024" i="4"/>
  <c r="D4265" i="4"/>
  <c r="M4264" i="4"/>
  <c r="P4264" i="4"/>
  <c r="O4264" i="4"/>
  <c r="D1376" i="4"/>
  <c r="M1375" i="4"/>
  <c r="O1375" i="4"/>
  <c r="P1375" i="4"/>
  <c r="D2456" i="4"/>
  <c r="M2455" i="4"/>
  <c r="P2455" i="4"/>
  <c r="O2455" i="4"/>
  <c r="D107" i="4"/>
  <c r="M106" i="4"/>
  <c r="P106" i="4"/>
  <c r="O106" i="4"/>
  <c r="D4454" i="4"/>
  <c r="M4453" i="4"/>
  <c r="O4453" i="4"/>
  <c r="P4453" i="4"/>
  <c r="D1025" i="4"/>
  <c r="M1024" i="4"/>
  <c r="O1024" i="4"/>
  <c r="P1024" i="4"/>
  <c r="D917" i="4"/>
  <c r="M916" i="4"/>
  <c r="O916" i="4"/>
  <c r="P916" i="4"/>
  <c r="D1268" i="4"/>
  <c r="M1267" i="4"/>
  <c r="P1267" i="4"/>
  <c r="O1267" i="4"/>
  <c r="D1754" i="4"/>
  <c r="M1753" i="4"/>
  <c r="P1753" i="4"/>
  <c r="O1753" i="4"/>
  <c r="D3185" i="4"/>
  <c r="M3184" i="4"/>
  <c r="P3184" i="4"/>
  <c r="O3184" i="4"/>
  <c r="D3023" i="4"/>
  <c r="M3022" i="4"/>
  <c r="O3022" i="4"/>
  <c r="P3022" i="4"/>
  <c r="D3266" i="4"/>
  <c r="M3265" i="4"/>
  <c r="P3265" i="4"/>
  <c r="O3265" i="4"/>
  <c r="D4292" i="4"/>
  <c r="M4291" i="4"/>
  <c r="P4291" i="4"/>
  <c r="O4291" i="4"/>
  <c r="D755" i="4"/>
  <c r="M754" i="4"/>
  <c r="P754" i="4"/>
  <c r="O754" i="4"/>
  <c r="D485" i="4"/>
  <c r="D1592" i="4"/>
  <c r="M1591" i="4"/>
  <c r="P1591" i="4"/>
  <c r="O1591" i="4"/>
  <c r="D4427" i="4"/>
  <c r="M4426" i="4"/>
  <c r="P4426" i="4"/>
  <c r="O4426" i="4"/>
  <c r="D3347" i="4"/>
  <c r="M3346" i="4"/>
  <c r="P3346" i="4"/>
  <c r="O3346" i="4"/>
  <c r="D1700" i="4"/>
  <c r="M1699" i="4"/>
  <c r="P1699" i="4"/>
  <c r="O1699" i="4"/>
  <c r="D431" i="4"/>
  <c r="M430" i="4"/>
  <c r="O430" i="4"/>
  <c r="P430" i="4"/>
  <c r="D2294" i="4"/>
  <c r="M2293" i="4"/>
  <c r="O2293" i="4"/>
  <c r="P2293" i="4"/>
  <c r="D3050" i="4"/>
  <c r="M3049" i="4"/>
  <c r="P3049" i="4"/>
  <c r="O3049" i="4"/>
  <c r="D1862" i="4"/>
  <c r="M1861" i="4"/>
  <c r="O1861" i="4"/>
  <c r="P1861" i="4"/>
  <c r="D4076" i="4"/>
  <c r="M4075" i="4"/>
  <c r="P4075" i="4"/>
  <c r="O4075" i="4"/>
  <c r="D2780" i="4"/>
  <c r="M2779" i="4"/>
  <c r="O2779" i="4"/>
  <c r="P2779" i="4"/>
  <c r="D1889" i="4"/>
  <c r="M1888" i="4"/>
  <c r="O1888" i="4"/>
  <c r="P1888" i="4"/>
  <c r="D80" i="4"/>
  <c r="D3779" i="4"/>
  <c r="M3778" i="4"/>
  <c r="O3778" i="4"/>
  <c r="P3778" i="4"/>
  <c r="D1079" i="4"/>
  <c r="M1078" i="4"/>
  <c r="P1078" i="4"/>
  <c r="O1078" i="4"/>
  <c r="D2132" i="4"/>
  <c r="M2131" i="4"/>
  <c r="P2131" i="4"/>
  <c r="O2131" i="4"/>
  <c r="D3617" i="4"/>
  <c r="M3616" i="4"/>
  <c r="O3616" i="4"/>
  <c r="P3616" i="4"/>
  <c r="D2051" i="4"/>
  <c r="M2050" i="4"/>
  <c r="P2050" i="4"/>
  <c r="O2050" i="4"/>
  <c r="D2429" i="4"/>
  <c r="M2428" i="4"/>
  <c r="P2428" i="4"/>
  <c r="O2428" i="4"/>
  <c r="D728" i="4"/>
  <c r="M727" i="4"/>
  <c r="P727" i="4"/>
  <c r="O727" i="4"/>
  <c r="D4184" i="4"/>
  <c r="D3320" i="4"/>
  <c r="M3319" i="4"/>
  <c r="O3319" i="4"/>
  <c r="P3319" i="4"/>
  <c r="D2591" i="4"/>
  <c r="M2590" i="4"/>
  <c r="P2590" i="4"/>
  <c r="O2590" i="4"/>
  <c r="D3887" i="4"/>
  <c r="M3886" i="4"/>
  <c r="O3886" i="4"/>
  <c r="P3886" i="4"/>
  <c r="D3455" i="4"/>
  <c r="M3454" i="4"/>
  <c r="O3454" i="4"/>
  <c r="P3454" i="4"/>
  <c r="D836" i="4"/>
  <c r="M835" i="4"/>
  <c r="P835" i="4"/>
  <c r="O835" i="4"/>
  <c r="D3536" i="4"/>
  <c r="D674" i="4"/>
  <c r="M673" i="4"/>
  <c r="O673" i="4"/>
  <c r="P673" i="4"/>
  <c r="D4400" i="4"/>
  <c r="D188" i="4"/>
  <c r="M187" i="4"/>
  <c r="P187" i="4"/>
  <c r="O187" i="4"/>
  <c r="D3077" i="4"/>
  <c r="M3076" i="4"/>
  <c r="O3076" i="4"/>
  <c r="P3076" i="4"/>
  <c r="D2942" i="4"/>
  <c r="M2941" i="4"/>
  <c r="P2941" i="4"/>
  <c r="O2941" i="4"/>
  <c r="D971" i="4"/>
  <c r="D296" i="4"/>
  <c r="M295" i="4"/>
  <c r="P295" i="4"/>
  <c r="O295" i="4"/>
  <c r="D1835" i="4"/>
  <c r="M1834" i="4"/>
  <c r="P1834" i="4"/>
  <c r="O1834" i="4"/>
  <c r="D2348" i="4"/>
  <c r="M2347" i="4"/>
  <c r="P2347" i="4"/>
  <c r="O2347" i="4"/>
  <c r="D2078" i="4"/>
  <c r="M2077" i="4"/>
  <c r="P2077" i="4"/>
  <c r="O2077" i="4"/>
  <c r="D2510" i="4"/>
  <c r="M2509" i="4"/>
  <c r="O2509" i="4"/>
  <c r="P2509" i="4"/>
  <c r="D2105" i="4"/>
  <c r="M2104" i="4"/>
  <c r="P2104" i="4"/>
  <c r="O2104" i="4"/>
  <c r="D2483" i="4"/>
  <c r="M2482" i="4"/>
  <c r="P2482" i="4"/>
  <c r="O2482" i="4"/>
  <c r="D2969" i="4"/>
  <c r="M2968" i="4"/>
  <c r="P2968" i="4"/>
  <c r="O2968" i="4"/>
  <c r="D1673" i="4"/>
  <c r="M1672" i="4"/>
  <c r="O1672" i="4"/>
  <c r="P1672" i="4"/>
  <c r="D2915" i="4"/>
  <c r="M2914" i="4"/>
  <c r="O2914" i="4"/>
  <c r="P2914" i="4"/>
  <c r="D3644" i="4"/>
  <c r="M3643" i="4"/>
  <c r="O3643" i="4"/>
  <c r="P3643" i="4"/>
  <c r="D2699" i="4"/>
  <c r="M2698" i="4"/>
  <c r="O2698" i="4"/>
  <c r="P2698" i="4"/>
  <c r="D3671" i="4"/>
  <c r="D1808" i="4"/>
  <c r="M1807" i="4"/>
  <c r="P1807" i="4"/>
  <c r="O1807" i="4"/>
  <c r="D1457" i="4"/>
  <c r="M1456" i="4"/>
  <c r="O1456" i="4"/>
  <c r="P1456" i="4"/>
  <c r="D3752" i="4"/>
  <c r="M3751" i="4"/>
  <c r="P3751" i="4"/>
  <c r="O3751" i="4"/>
  <c r="D809" i="4"/>
  <c r="M808" i="4"/>
  <c r="P808" i="4"/>
  <c r="O808" i="4"/>
  <c r="D3131" i="4"/>
  <c r="M3130" i="4"/>
  <c r="O3130" i="4"/>
  <c r="P3130" i="4"/>
  <c r="D2321" i="4"/>
  <c r="M2320" i="4"/>
  <c r="P2320" i="4"/>
  <c r="O2320" i="4"/>
  <c r="D3374" i="4"/>
  <c r="D242" i="4"/>
  <c r="D4022" i="4"/>
  <c r="M4021" i="4"/>
  <c r="P4021" i="4"/>
  <c r="O4021" i="4"/>
  <c r="D3428" i="4"/>
  <c r="M3427" i="4"/>
  <c r="P3427" i="4"/>
  <c r="O3427" i="4"/>
  <c r="D2807" i="4"/>
  <c r="M2806" i="4"/>
  <c r="P2806" i="4"/>
  <c r="O2806" i="4"/>
  <c r="D4346" i="4"/>
  <c r="M4345" i="4"/>
  <c r="P4345" i="4"/>
  <c r="O4345" i="4"/>
  <c r="D1430" i="4"/>
  <c r="D3860" i="4"/>
  <c r="M3859" i="4"/>
  <c r="P3859" i="4"/>
  <c r="O3859" i="4"/>
  <c r="D1538" i="4"/>
  <c r="M1537" i="4"/>
  <c r="P1537" i="4"/>
  <c r="O1537" i="4"/>
  <c r="D26" i="4"/>
  <c r="M25" i="4"/>
  <c r="O25" i="4"/>
  <c r="P25" i="4"/>
  <c r="D2834" i="4"/>
  <c r="M2833" i="4"/>
  <c r="O2833" i="4"/>
  <c r="P2833" i="4"/>
  <c r="D863" i="4"/>
  <c r="M862" i="4"/>
  <c r="P862" i="4"/>
  <c r="O862" i="4"/>
  <c r="D3104" i="4"/>
  <c r="M3103" i="4"/>
  <c r="P3103" i="4"/>
  <c r="O3103" i="4"/>
  <c r="D2996" i="4"/>
  <c r="M2995" i="4"/>
  <c r="P2995" i="4"/>
  <c r="O2995" i="4"/>
  <c r="D1106" i="4"/>
  <c r="M1105" i="4"/>
  <c r="P1105" i="4"/>
  <c r="O1105" i="4"/>
  <c r="D4049" i="4"/>
  <c r="D1349" i="4"/>
  <c r="M1348" i="4"/>
  <c r="P1348" i="4"/>
  <c r="O1348" i="4"/>
  <c r="D2213" i="4"/>
  <c r="M2212" i="4"/>
  <c r="O2212" i="4"/>
  <c r="P2212" i="4"/>
  <c r="D647" i="4"/>
  <c r="M646" i="4"/>
  <c r="P646" i="4"/>
  <c r="O646" i="4"/>
  <c r="D3482" i="4"/>
  <c r="M3481" i="4"/>
  <c r="P3481" i="4"/>
  <c r="O3481" i="4"/>
  <c r="D2240" i="4"/>
  <c r="M2239" i="4"/>
  <c r="P2239" i="4"/>
  <c r="O2239" i="4"/>
  <c r="D323" i="4"/>
  <c r="M322" i="4"/>
  <c r="P322" i="4"/>
  <c r="O322" i="4"/>
  <c r="D134" i="4"/>
  <c r="M133" i="4"/>
  <c r="O133" i="4"/>
  <c r="P133" i="4"/>
  <c r="D890" i="4"/>
  <c r="M889" i="4"/>
  <c r="P889" i="4"/>
  <c r="O889" i="4"/>
  <c r="D3806" i="4"/>
  <c r="D53" i="4"/>
  <c r="M52" i="4"/>
  <c r="O52" i="4"/>
  <c r="P52" i="4"/>
  <c r="D2672" i="4"/>
  <c r="M2671" i="4"/>
  <c r="P2671" i="4"/>
  <c r="O2671" i="4"/>
  <c r="D1997" i="4"/>
  <c r="M1996" i="4"/>
  <c r="P1996" i="4"/>
  <c r="O1996" i="4"/>
  <c r="D1133" i="4"/>
  <c r="M1132" i="4"/>
  <c r="P1132" i="4"/>
  <c r="O1132" i="4"/>
  <c r="D3698" i="4"/>
  <c r="M3697" i="4"/>
  <c r="O3697" i="4"/>
  <c r="P3697" i="4"/>
  <c r="D2726" i="4"/>
  <c r="M2725" i="4"/>
  <c r="P2725" i="4"/>
  <c r="O2725" i="4"/>
  <c r="D4535" i="4"/>
  <c r="M4534" i="4"/>
  <c r="P4534" i="4"/>
  <c r="O4534" i="4"/>
  <c r="D3725" i="4"/>
  <c r="D3833" i="4"/>
  <c r="M3832" i="4"/>
  <c r="P3832" i="4"/>
  <c r="O3832" i="4"/>
  <c r="D2753" i="4"/>
  <c r="M2752" i="4"/>
  <c r="O2752" i="4"/>
  <c r="P2752" i="4"/>
  <c r="A25" i="4"/>
  <c r="C24" i="4"/>
  <c r="AB102" i="7" l="1"/>
  <c r="Y102" i="7"/>
  <c r="X102" i="7" s="1"/>
  <c r="Z102" i="7"/>
  <c r="AA102" i="7"/>
  <c r="W103" i="7"/>
  <c r="Y63" i="7"/>
  <c r="D135" i="4"/>
  <c r="M134" i="4"/>
  <c r="P134" i="4"/>
  <c r="O134" i="4"/>
  <c r="D4023" i="4"/>
  <c r="M4022" i="4"/>
  <c r="O4022" i="4"/>
  <c r="P4022" i="4"/>
  <c r="D3132" i="4"/>
  <c r="M3131" i="4"/>
  <c r="O3131" i="4"/>
  <c r="P3131" i="4"/>
  <c r="D1809" i="4"/>
  <c r="M1808" i="4"/>
  <c r="O1808" i="4"/>
  <c r="P1808" i="4"/>
  <c r="D2106" i="4"/>
  <c r="M2105" i="4"/>
  <c r="P2105" i="4"/>
  <c r="O2105" i="4"/>
  <c r="D1836" i="4"/>
  <c r="M1835" i="4"/>
  <c r="P1835" i="4"/>
  <c r="O1835" i="4"/>
  <c r="D3537" i="4"/>
  <c r="D1080" i="4"/>
  <c r="M1079" i="4"/>
  <c r="P1079" i="4"/>
  <c r="O1079" i="4"/>
  <c r="D2781" i="4"/>
  <c r="M2780" i="4"/>
  <c r="O2780" i="4"/>
  <c r="P2780" i="4"/>
  <c r="D2295" i="4"/>
  <c r="M2294" i="4"/>
  <c r="P2294" i="4"/>
  <c r="O2294" i="4"/>
  <c r="D1755" i="4"/>
  <c r="M1754" i="4"/>
  <c r="P1754" i="4"/>
  <c r="O1754" i="4"/>
  <c r="D4455" i="4"/>
  <c r="M4454" i="4"/>
  <c r="O4454" i="4"/>
  <c r="P4454" i="4"/>
  <c r="D1971" i="4"/>
  <c r="M1970" i="4"/>
  <c r="P1970" i="4"/>
  <c r="O1970" i="4"/>
  <c r="D2187" i="4"/>
  <c r="M2186" i="4"/>
  <c r="P2186" i="4"/>
  <c r="O2186" i="4"/>
  <c r="D4509" i="4"/>
  <c r="M4508" i="4"/>
  <c r="O4508" i="4"/>
  <c r="P4508" i="4"/>
  <c r="D4482" i="4"/>
  <c r="M4481" i="4"/>
  <c r="P4481" i="4"/>
  <c r="O4481" i="4"/>
  <c r="D3591" i="4"/>
  <c r="M3590" i="4"/>
  <c r="O3590" i="4"/>
  <c r="P3590" i="4"/>
  <c r="D621" i="4"/>
  <c r="M620" i="4"/>
  <c r="P620" i="4"/>
  <c r="O620" i="4"/>
  <c r="D3942" i="4"/>
  <c r="D1944" i="4"/>
  <c r="M1943" i="4"/>
  <c r="P1943" i="4"/>
  <c r="O1943" i="4"/>
  <c r="D3834" i="4"/>
  <c r="M3833" i="4"/>
  <c r="P3833" i="4"/>
  <c r="O3833" i="4"/>
  <c r="D3699" i="4"/>
  <c r="M3698" i="4"/>
  <c r="O3698" i="4"/>
  <c r="P3698" i="4"/>
  <c r="D54" i="4"/>
  <c r="M53" i="4"/>
  <c r="P53" i="4"/>
  <c r="O53" i="4"/>
  <c r="D324" i="4"/>
  <c r="M323" i="4"/>
  <c r="P323" i="4"/>
  <c r="O323" i="4"/>
  <c r="D2214" i="4"/>
  <c r="M2213" i="4"/>
  <c r="O2213" i="4"/>
  <c r="P2213" i="4"/>
  <c r="D2997" i="4"/>
  <c r="M2996" i="4"/>
  <c r="P2996" i="4"/>
  <c r="O2996" i="4"/>
  <c r="D27" i="4"/>
  <c r="M26" i="4"/>
  <c r="O26" i="4"/>
  <c r="P26" i="4"/>
  <c r="D4347" i="4"/>
  <c r="M4346" i="4"/>
  <c r="P4346" i="4"/>
  <c r="O4346" i="4"/>
  <c r="D243" i="4"/>
  <c r="D810" i="4"/>
  <c r="M809" i="4"/>
  <c r="P809" i="4"/>
  <c r="O809" i="4"/>
  <c r="D3672" i="4"/>
  <c r="D1674" i="4"/>
  <c r="M1673" i="4"/>
  <c r="P1673" i="4"/>
  <c r="O1673" i="4"/>
  <c r="D2511" i="4"/>
  <c r="M2510" i="4"/>
  <c r="P2510" i="4"/>
  <c r="O2510" i="4"/>
  <c r="D297" i="4"/>
  <c r="M296" i="4"/>
  <c r="O296" i="4"/>
  <c r="P296" i="4"/>
  <c r="D189" i="4"/>
  <c r="M188" i="4"/>
  <c r="P188" i="4"/>
  <c r="O188" i="4"/>
  <c r="D837" i="4"/>
  <c r="M836" i="4"/>
  <c r="P836" i="4"/>
  <c r="O836" i="4"/>
  <c r="D3321" i="4"/>
  <c r="M3320" i="4"/>
  <c r="O3320" i="4"/>
  <c r="P3320" i="4"/>
  <c r="D2052" i="4"/>
  <c r="M2051" i="4"/>
  <c r="P2051" i="4"/>
  <c r="O2051" i="4"/>
  <c r="D3780" i="4"/>
  <c r="M3779" i="4"/>
  <c r="P3779" i="4"/>
  <c r="O3779" i="4"/>
  <c r="D4077" i="4"/>
  <c r="M4076" i="4"/>
  <c r="O4076" i="4"/>
  <c r="P4076" i="4"/>
  <c r="D432" i="4"/>
  <c r="M431" i="4"/>
  <c r="P431" i="4"/>
  <c r="O431" i="4"/>
  <c r="D1593" i="4"/>
  <c r="M1592" i="4"/>
  <c r="O1592" i="4"/>
  <c r="P1592" i="4"/>
  <c r="D3267" i="4"/>
  <c r="M3266" i="4"/>
  <c r="P3266" i="4"/>
  <c r="O3266" i="4"/>
  <c r="D1269" i="4"/>
  <c r="M1268" i="4"/>
  <c r="P1268" i="4"/>
  <c r="O1268" i="4"/>
  <c r="D108" i="4"/>
  <c r="M107" i="4"/>
  <c r="P107" i="4"/>
  <c r="O107" i="4"/>
  <c r="D2025" i="4"/>
  <c r="D1323" i="4"/>
  <c r="M1322" i="4"/>
  <c r="P1322" i="4"/>
  <c r="O1322" i="4"/>
  <c r="D1647" i="4"/>
  <c r="M1646" i="4"/>
  <c r="O1646" i="4"/>
  <c r="P1646" i="4"/>
  <c r="D4104" i="4"/>
  <c r="M4103" i="4"/>
  <c r="P4103" i="4"/>
  <c r="O4103" i="4"/>
  <c r="D1782" i="4"/>
  <c r="M1781" i="4"/>
  <c r="P1781" i="4"/>
  <c r="O1781" i="4"/>
  <c r="D945" i="4"/>
  <c r="M944" i="4"/>
  <c r="P944" i="4"/>
  <c r="O944" i="4"/>
  <c r="D1296" i="4"/>
  <c r="M1295" i="4"/>
  <c r="P1295" i="4"/>
  <c r="O1295" i="4"/>
  <c r="D4131" i="4"/>
  <c r="M4130" i="4"/>
  <c r="O4130" i="4"/>
  <c r="P4130" i="4"/>
  <c r="D594" i="4"/>
  <c r="M593" i="4"/>
  <c r="P593" i="4"/>
  <c r="O593" i="4"/>
  <c r="D3213" i="4"/>
  <c r="M3212" i="4"/>
  <c r="P3212" i="4"/>
  <c r="O3212" i="4"/>
  <c r="D3969" i="4"/>
  <c r="M3968" i="4"/>
  <c r="P3968" i="4"/>
  <c r="O3968" i="4"/>
  <c r="D4320" i="4"/>
  <c r="D2538" i="4"/>
  <c r="M2537" i="4"/>
  <c r="P2537" i="4"/>
  <c r="O2537" i="4"/>
  <c r="D2403" i="4"/>
  <c r="M2402" i="4"/>
  <c r="P2402" i="4"/>
  <c r="O2402" i="4"/>
  <c r="D378" i="4"/>
  <c r="D2889" i="4"/>
  <c r="M2888" i="4"/>
  <c r="P2888" i="4"/>
  <c r="O2888" i="4"/>
  <c r="D4374" i="4"/>
  <c r="M4373" i="4"/>
  <c r="P4373" i="4"/>
  <c r="O4373" i="4"/>
  <c r="D2754" i="4"/>
  <c r="M2753" i="4"/>
  <c r="P2753" i="4"/>
  <c r="O2753" i="4"/>
  <c r="D2727" i="4"/>
  <c r="M2726" i="4"/>
  <c r="P2726" i="4"/>
  <c r="O2726" i="4"/>
  <c r="D648" i="4"/>
  <c r="M647" i="4"/>
  <c r="P647" i="4"/>
  <c r="O647" i="4"/>
  <c r="D2916" i="4"/>
  <c r="M2915" i="4"/>
  <c r="P2915" i="4"/>
  <c r="O2915" i="4"/>
  <c r="D3078" i="4"/>
  <c r="M3077" i="4"/>
  <c r="P3077" i="4"/>
  <c r="O3077" i="4"/>
  <c r="D2592" i="4"/>
  <c r="M2591" i="4"/>
  <c r="P2591" i="4"/>
  <c r="O2591" i="4"/>
  <c r="D2430" i="4"/>
  <c r="M2429" i="4"/>
  <c r="O2429" i="4"/>
  <c r="P2429" i="4"/>
  <c r="D4293" i="4"/>
  <c r="M4292" i="4"/>
  <c r="O4292" i="4"/>
  <c r="P4292" i="4"/>
  <c r="D4266" i="4"/>
  <c r="M4265" i="4"/>
  <c r="P4265" i="4"/>
  <c r="O4265" i="4"/>
  <c r="D1620" i="4"/>
  <c r="M1619" i="4"/>
  <c r="P1619" i="4"/>
  <c r="O1619" i="4"/>
  <c r="D1404" i="4"/>
  <c r="D405" i="4"/>
  <c r="M404" i="4"/>
  <c r="O404" i="4"/>
  <c r="P404" i="4"/>
  <c r="D999" i="4"/>
  <c r="M998" i="4"/>
  <c r="P998" i="4"/>
  <c r="O998" i="4"/>
  <c r="D3726" i="4"/>
  <c r="D2241" i="4"/>
  <c r="M2240" i="4"/>
  <c r="O2240" i="4"/>
  <c r="P2240" i="4"/>
  <c r="D1350" i="4"/>
  <c r="M1349" i="4"/>
  <c r="O1349" i="4"/>
  <c r="P1349" i="4"/>
  <c r="D3105" i="4"/>
  <c r="M3104" i="4"/>
  <c r="O3104" i="4"/>
  <c r="P3104" i="4"/>
  <c r="D3753" i="4"/>
  <c r="M3752" i="4"/>
  <c r="P3752" i="4"/>
  <c r="O3752" i="4"/>
  <c r="D2700" i="4"/>
  <c r="M2699" i="4"/>
  <c r="P2699" i="4"/>
  <c r="O2699" i="4"/>
  <c r="D2970" i="4"/>
  <c r="M2969" i="4"/>
  <c r="P2969" i="4"/>
  <c r="O2969" i="4"/>
  <c r="D2079" i="4"/>
  <c r="M2078" i="4"/>
  <c r="P2078" i="4"/>
  <c r="O2078" i="4"/>
  <c r="D972" i="4"/>
  <c r="D4401" i="4"/>
  <c r="D3456" i="4"/>
  <c r="M3455" i="4"/>
  <c r="P3455" i="4"/>
  <c r="O3455" i="4"/>
  <c r="D4185" i="4"/>
  <c r="D3618" i="4"/>
  <c r="M3617" i="4"/>
  <c r="P3617" i="4"/>
  <c r="O3617" i="4"/>
  <c r="D81" i="4"/>
  <c r="D1863" i="4"/>
  <c r="M1862" i="4"/>
  <c r="O1862" i="4"/>
  <c r="P1862" i="4"/>
  <c r="D1701" i="4"/>
  <c r="M1700" i="4"/>
  <c r="P1700" i="4"/>
  <c r="O1700" i="4"/>
  <c r="D486" i="4"/>
  <c r="D3024" i="4"/>
  <c r="M3023" i="4"/>
  <c r="P3023" i="4"/>
  <c r="O3023" i="4"/>
  <c r="D918" i="4"/>
  <c r="M917" i="4"/>
  <c r="P917" i="4"/>
  <c r="O917" i="4"/>
  <c r="D2457" i="4"/>
  <c r="M2456" i="4"/>
  <c r="O2456" i="4"/>
  <c r="P2456" i="4"/>
  <c r="D1053" i="4"/>
  <c r="M1052" i="4"/>
  <c r="P1052" i="4"/>
  <c r="O1052" i="4"/>
  <c r="D2160" i="4"/>
  <c r="M2159" i="4"/>
  <c r="P2159" i="4"/>
  <c r="O2159" i="4"/>
  <c r="D513" i="4"/>
  <c r="P512" i="4"/>
  <c r="M512" i="4"/>
  <c r="O512" i="4"/>
  <c r="D702" i="4"/>
  <c r="M701" i="4"/>
  <c r="P701" i="4"/>
  <c r="O701" i="4"/>
  <c r="D1485" i="4"/>
  <c r="D3402" i="4"/>
  <c r="M3401" i="4"/>
  <c r="P3401" i="4"/>
  <c r="O3401" i="4"/>
  <c r="D2268" i="4"/>
  <c r="M2267" i="4"/>
  <c r="P2267" i="4"/>
  <c r="O2267" i="4"/>
  <c r="D4158" i="4"/>
  <c r="M4157" i="4"/>
  <c r="P4157" i="4"/>
  <c r="O4157" i="4"/>
  <c r="D351" i="4"/>
  <c r="M350" i="4"/>
  <c r="P350" i="4"/>
  <c r="O350" i="4"/>
  <c r="D2565" i="4"/>
  <c r="M2564" i="4"/>
  <c r="P2564" i="4"/>
  <c r="O2564" i="4"/>
  <c r="D2862" i="4"/>
  <c r="M2861" i="4"/>
  <c r="P2861" i="4"/>
  <c r="O2861" i="4"/>
  <c r="D1917" i="4"/>
  <c r="M1916" i="4"/>
  <c r="P1916" i="4"/>
  <c r="O1916" i="4"/>
  <c r="D783" i="4"/>
  <c r="M782" i="4"/>
  <c r="O782" i="4"/>
  <c r="P782" i="4"/>
  <c r="D567" i="4"/>
  <c r="M566" i="4"/>
  <c r="P566" i="4"/>
  <c r="O566" i="4"/>
  <c r="D4239" i="4"/>
  <c r="M4238" i="4"/>
  <c r="O4238" i="4"/>
  <c r="P4238" i="4"/>
  <c r="D3510" i="4"/>
  <c r="M3509" i="4"/>
  <c r="P3509" i="4"/>
  <c r="O3509" i="4"/>
  <c r="D3915" i="4"/>
  <c r="M3914" i="4"/>
  <c r="O3914" i="4"/>
  <c r="P3914" i="4"/>
  <c r="D2673" i="4"/>
  <c r="M2672" i="4"/>
  <c r="P2672" i="4"/>
  <c r="O2672" i="4"/>
  <c r="D1107" i="4"/>
  <c r="M1106" i="4"/>
  <c r="P1106" i="4"/>
  <c r="O1106" i="4"/>
  <c r="D2835" i="4"/>
  <c r="M2834" i="4"/>
  <c r="P2834" i="4"/>
  <c r="O2834" i="4"/>
  <c r="D1431" i="4"/>
  <c r="D4428" i="4"/>
  <c r="M4427" i="4"/>
  <c r="P4427" i="4"/>
  <c r="O4427" i="4"/>
  <c r="D216" i="4"/>
  <c r="M215" i="4"/>
  <c r="P215" i="4"/>
  <c r="O215" i="4"/>
  <c r="D1215" i="4"/>
  <c r="M1214" i="4"/>
  <c r="P1214" i="4"/>
  <c r="O1214" i="4"/>
  <c r="D540" i="4"/>
  <c r="D2646" i="4"/>
  <c r="M2645" i="4"/>
  <c r="P2645" i="4"/>
  <c r="O2645" i="4"/>
  <c r="D1134" i="4"/>
  <c r="M1133" i="4"/>
  <c r="P1133" i="4"/>
  <c r="O1133" i="4"/>
  <c r="D3807" i="4"/>
  <c r="D1539" i="4"/>
  <c r="M1538" i="4"/>
  <c r="P1538" i="4"/>
  <c r="O1538" i="4"/>
  <c r="D2808" i="4"/>
  <c r="M2807" i="4"/>
  <c r="P2807" i="4"/>
  <c r="O2807" i="4"/>
  <c r="D3375" i="4"/>
  <c r="D4536" i="4"/>
  <c r="M4535" i="4"/>
  <c r="P4535" i="4"/>
  <c r="O4535" i="4"/>
  <c r="D1998" i="4"/>
  <c r="M1997" i="4"/>
  <c r="P1997" i="4"/>
  <c r="O1997" i="4"/>
  <c r="D891" i="4"/>
  <c r="M890" i="4"/>
  <c r="P890" i="4"/>
  <c r="O890" i="4"/>
  <c r="D3483" i="4"/>
  <c r="M3482" i="4"/>
  <c r="O3482" i="4"/>
  <c r="P3482" i="4"/>
  <c r="D4050" i="4"/>
  <c r="D864" i="4"/>
  <c r="M863" i="4"/>
  <c r="O863" i="4"/>
  <c r="P863" i="4"/>
  <c r="D3861" i="4"/>
  <c r="M3860" i="4"/>
  <c r="P3860" i="4"/>
  <c r="O3860" i="4"/>
  <c r="D3429" i="4"/>
  <c r="M3428" i="4"/>
  <c r="P3428" i="4"/>
  <c r="O3428" i="4"/>
  <c r="D2322" i="4"/>
  <c r="M2321" i="4"/>
  <c r="O2321" i="4"/>
  <c r="P2321" i="4"/>
  <c r="D1458" i="4"/>
  <c r="M1457" i="4"/>
  <c r="P1457" i="4"/>
  <c r="O1457" i="4"/>
  <c r="D3645" i="4"/>
  <c r="M3644" i="4"/>
  <c r="O3644" i="4"/>
  <c r="P3644" i="4"/>
  <c r="D2484" i="4"/>
  <c r="M2483" i="4"/>
  <c r="P2483" i="4"/>
  <c r="O2483" i="4"/>
  <c r="D2349" i="4"/>
  <c r="M2348" i="4"/>
  <c r="O2348" i="4"/>
  <c r="P2348" i="4"/>
  <c r="D2943" i="4"/>
  <c r="M2942" i="4"/>
  <c r="O2942" i="4"/>
  <c r="P2942" i="4"/>
  <c r="D675" i="4"/>
  <c r="M674" i="4"/>
  <c r="P674" i="4"/>
  <c r="O674" i="4"/>
  <c r="D3888" i="4"/>
  <c r="M3887" i="4"/>
  <c r="P3887" i="4"/>
  <c r="O3887" i="4"/>
  <c r="D729" i="4"/>
  <c r="P728" i="4"/>
  <c r="M728" i="4"/>
  <c r="O728" i="4"/>
  <c r="D2133" i="4"/>
  <c r="M2132" i="4"/>
  <c r="O2132" i="4"/>
  <c r="P2132" i="4"/>
  <c r="D1890" i="4"/>
  <c r="M1889" i="4"/>
  <c r="P1889" i="4"/>
  <c r="O1889" i="4"/>
  <c r="D3051" i="4"/>
  <c r="M3050" i="4"/>
  <c r="P3050" i="4"/>
  <c r="O3050" i="4"/>
  <c r="D3348" i="4"/>
  <c r="M3347" i="4"/>
  <c r="P3347" i="4"/>
  <c r="O3347" i="4"/>
  <c r="D756" i="4"/>
  <c r="M755" i="4"/>
  <c r="P755" i="4"/>
  <c r="O755" i="4"/>
  <c r="D3186" i="4"/>
  <c r="M3185" i="4"/>
  <c r="O3185" i="4"/>
  <c r="P3185" i="4"/>
  <c r="D1026" i="4"/>
  <c r="M1025" i="4"/>
  <c r="P1025" i="4"/>
  <c r="O1025" i="4"/>
  <c r="D1377" i="4"/>
  <c r="O1376" i="4"/>
  <c r="M1376" i="4"/>
  <c r="P1376" i="4"/>
  <c r="D270" i="4"/>
  <c r="D3996" i="4"/>
  <c r="M3995" i="4"/>
  <c r="P3995" i="4"/>
  <c r="O3995" i="4"/>
  <c r="D1161" i="4"/>
  <c r="M1160" i="4"/>
  <c r="O1160" i="4"/>
  <c r="P1160" i="4"/>
  <c r="D1566" i="4"/>
  <c r="M1565" i="4"/>
  <c r="P1565" i="4"/>
  <c r="O1565" i="4"/>
  <c r="D2376" i="4"/>
  <c r="D1512" i="4"/>
  <c r="M1511" i="4"/>
  <c r="P1511" i="4"/>
  <c r="O1511" i="4"/>
  <c r="D1728" i="4"/>
  <c r="M1727" i="4"/>
  <c r="O1727" i="4"/>
  <c r="P1727" i="4"/>
  <c r="D3564" i="4"/>
  <c r="M3563" i="4"/>
  <c r="P3563" i="4"/>
  <c r="O3563" i="4"/>
  <c r="D162" i="4"/>
  <c r="M161" i="4"/>
  <c r="P161" i="4"/>
  <c r="O161" i="4"/>
  <c r="D4212" i="4"/>
  <c r="M4211" i="4"/>
  <c r="O4211" i="4"/>
  <c r="P4211" i="4"/>
  <c r="D3240" i="4"/>
  <c r="M3239" i="4"/>
  <c r="P3239" i="4"/>
  <c r="O3239" i="4"/>
  <c r="D459" i="4"/>
  <c r="M458" i="4"/>
  <c r="P458" i="4"/>
  <c r="O458" i="4"/>
  <c r="D2619" i="4"/>
  <c r="M2618" i="4"/>
  <c r="P2618" i="4"/>
  <c r="O2618" i="4"/>
  <c r="D1188" i="4"/>
  <c r="D3159" i="4"/>
  <c r="M3158" i="4"/>
  <c r="P3158" i="4"/>
  <c r="O3158" i="4"/>
  <c r="D3294" i="4"/>
  <c r="M3293" i="4"/>
  <c r="P3293" i="4"/>
  <c r="O3293" i="4"/>
  <c r="D1242" i="4"/>
  <c r="M1241" i="4"/>
  <c r="P1241" i="4"/>
  <c r="O1241" i="4"/>
  <c r="A26" i="4"/>
  <c r="C25" i="4"/>
  <c r="W104" i="7" l="1"/>
  <c r="AB103" i="7"/>
  <c r="Y103" i="7"/>
  <c r="X103" i="7" s="1"/>
  <c r="Z103" i="7"/>
  <c r="AA103" i="7"/>
  <c r="D1243" i="4"/>
  <c r="M1242" i="4"/>
  <c r="P1242" i="4"/>
  <c r="O1242" i="4"/>
  <c r="D2377" i="4"/>
  <c r="D2944" i="4"/>
  <c r="M2943" i="4"/>
  <c r="P2943" i="4"/>
  <c r="O2943" i="4"/>
  <c r="D1432" i="4"/>
  <c r="D3916" i="4"/>
  <c r="M3915" i="4"/>
  <c r="P3915" i="4"/>
  <c r="O3915" i="4"/>
  <c r="D784" i="4"/>
  <c r="M783" i="4"/>
  <c r="P783" i="4"/>
  <c r="O783" i="4"/>
  <c r="D352" i="4"/>
  <c r="M351" i="4"/>
  <c r="O351" i="4"/>
  <c r="P351" i="4"/>
  <c r="D1486" i="4"/>
  <c r="D3754" i="4"/>
  <c r="M3753" i="4"/>
  <c r="P3753" i="4"/>
  <c r="O3753" i="4"/>
  <c r="D2593" i="4"/>
  <c r="M2592" i="4"/>
  <c r="O2592" i="4"/>
  <c r="P2592" i="4"/>
  <c r="D3970" i="4"/>
  <c r="M3969" i="4"/>
  <c r="O3969" i="4"/>
  <c r="P3969" i="4"/>
  <c r="D1297" i="4"/>
  <c r="M1296" i="4"/>
  <c r="P1296" i="4"/>
  <c r="O1296" i="4"/>
  <c r="D1648" i="4"/>
  <c r="M1647" i="4"/>
  <c r="P1647" i="4"/>
  <c r="O1647" i="4"/>
  <c r="D4078" i="4"/>
  <c r="M4077" i="4"/>
  <c r="P4077" i="4"/>
  <c r="O4077" i="4"/>
  <c r="D4483" i="4"/>
  <c r="M4482" i="4"/>
  <c r="O4482" i="4"/>
  <c r="P4482" i="4"/>
  <c r="D4456" i="4"/>
  <c r="M4455" i="4"/>
  <c r="P4455" i="4"/>
  <c r="O4455" i="4"/>
  <c r="D1081" i="4"/>
  <c r="M1080" i="4"/>
  <c r="P1080" i="4"/>
  <c r="O1080" i="4"/>
  <c r="D1810" i="4"/>
  <c r="M1809" i="4"/>
  <c r="P1809" i="4"/>
  <c r="O1809" i="4"/>
  <c r="D3295" i="4"/>
  <c r="M3294" i="4"/>
  <c r="O3294" i="4"/>
  <c r="P3294" i="4"/>
  <c r="D3565" i="4"/>
  <c r="M3564" i="4"/>
  <c r="O3564" i="4"/>
  <c r="P3564" i="4"/>
  <c r="D1567" i="4"/>
  <c r="M1566" i="4"/>
  <c r="P1566" i="4"/>
  <c r="O1566" i="4"/>
  <c r="D1378" i="4"/>
  <c r="M1377" i="4"/>
  <c r="P1377" i="4"/>
  <c r="O1377" i="4"/>
  <c r="D3349" i="4"/>
  <c r="M3348" i="4"/>
  <c r="P3348" i="4"/>
  <c r="O3348" i="4"/>
  <c r="D730" i="4"/>
  <c r="M729" i="4"/>
  <c r="P729" i="4"/>
  <c r="O729" i="4"/>
  <c r="D2350" i="4"/>
  <c r="M2349" i="4"/>
  <c r="P2349" i="4"/>
  <c r="O2349" i="4"/>
  <c r="D2323" i="4"/>
  <c r="M2322" i="4"/>
  <c r="P2322" i="4"/>
  <c r="O2322" i="4"/>
  <c r="D4051" i="4"/>
  <c r="D4537" i="4"/>
  <c r="M4536" i="4"/>
  <c r="P4536" i="4"/>
  <c r="O4536" i="4"/>
  <c r="D3808" i="4"/>
  <c r="D1216" i="4"/>
  <c r="M1215" i="4"/>
  <c r="O1215" i="4"/>
  <c r="P1215" i="4"/>
  <c r="D2836" i="4"/>
  <c r="M2835" i="4"/>
  <c r="P2835" i="4"/>
  <c r="O2835" i="4"/>
  <c r="D3511" i="4"/>
  <c r="M3510" i="4"/>
  <c r="O3510" i="4"/>
  <c r="P3510" i="4"/>
  <c r="D1918" i="4"/>
  <c r="M1917" i="4"/>
  <c r="P1917" i="4"/>
  <c r="O1917" i="4"/>
  <c r="D4159" i="4"/>
  <c r="M4158" i="4"/>
  <c r="O4158" i="4"/>
  <c r="P4158" i="4"/>
  <c r="D703" i="4"/>
  <c r="M702" i="4"/>
  <c r="P702" i="4"/>
  <c r="O702" i="4"/>
  <c r="D2458" i="4"/>
  <c r="M2457" i="4"/>
  <c r="P2457" i="4"/>
  <c r="O2457" i="4"/>
  <c r="D1702" i="4"/>
  <c r="M1701" i="4"/>
  <c r="O1701" i="4"/>
  <c r="P1701" i="4"/>
  <c r="D4186" i="4"/>
  <c r="D2080" i="4"/>
  <c r="M2079" i="4"/>
  <c r="O2079" i="4"/>
  <c r="P2079" i="4"/>
  <c r="D3106" i="4"/>
  <c r="M3105" i="4"/>
  <c r="P3105" i="4"/>
  <c r="O3105" i="4"/>
  <c r="D1000" i="4"/>
  <c r="M999" i="4"/>
  <c r="P999" i="4"/>
  <c r="O999" i="4"/>
  <c r="D4267" i="4"/>
  <c r="M4266" i="4"/>
  <c r="P4266" i="4"/>
  <c r="O4266" i="4"/>
  <c r="D3079" i="4"/>
  <c r="M3078" i="4"/>
  <c r="O3078" i="4"/>
  <c r="P3078" i="4"/>
  <c r="D2755" i="4"/>
  <c r="M2754" i="4"/>
  <c r="P2754" i="4"/>
  <c r="O2754" i="4"/>
  <c r="D2404" i="4"/>
  <c r="M2403" i="4"/>
  <c r="P2403" i="4"/>
  <c r="O2403" i="4"/>
  <c r="D3214" i="4"/>
  <c r="M3213" i="4"/>
  <c r="P3213" i="4"/>
  <c r="O3213" i="4"/>
  <c r="D946" i="4"/>
  <c r="M945" i="4"/>
  <c r="O945" i="4"/>
  <c r="P945" i="4"/>
  <c r="D1324" i="4"/>
  <c r="M1323" i="4"/>
  <c r="P1323" i="4"/>
  <c r="O1323" i="4"/>
  <c r="D3268" i="4"/>
  <c r="M3267" i="4"/>
  <c r="P3267" i="4"/>
  <c r="O3267" i="4"/>
  <c r="D3781" i="4"/>
  <c r="M3780" i="4"/>
  <c r="O3780" i="4"/>
  <c r="P3780" i="4"/>
  <c r="D190" i="4"/>
  <c r="M189" i="4"/>
  <c r="P189" i="4"/>
  <c r="O189" i="4"/>
  <c r="D3673" i="4"/>
  <c r="D28" i="4"/>
  <c r="M27" i="4"/>
  <c r="P27" i="4"/>
  <c r="O27" i="4"/>
  <c r="D55" i="4"/>
  <c r="M54" i="4"/>
  <c r="P54" i="4"/>
  <c r="O54" i="4"/>
  <c r="D3943" i="4"/>
  <c r="D4510" i="4"/>
  <c r="M4509" i="4"/>
  <c r="P4509" i="4"/>
  <c r="O4509" i="4"/>
  <c r="D1756" i="4"/>
  <c r="M1755" i="4"/>
  <c r="P1755" i="4"/>
  <c r="O1755" i="4"/>
  <c r="D3538" i="4"/>
  <c r="D3133" i="4"/>
  <c r="M3132" i="4"/>
  <c r="O3132" i="4"/>
  <c r="P3132" i="4"/>
  <c r="D163" i="4"/>
  <c r="M162" i="4"/>
  <c r="P162" i="4"/>
  <c r="O162" i="4"/>
  <c r="D757" i="4"/>
  <c r="M756" i="4"/>
  <c r="O756" i="4"/>
  <c r="P756" i="4"/>
  <c r="D2134" i="4"/>
  <c r="M2133" i="4"/>
  <c r="P2133" i="4"/>
  <c r="O2133" i="4"/>
  <c r="D865" i="4"/>
  <c r="M864" i="4"/>
  <c r="O864" i="4"/>
  <c r="P864" i="4"/>
  <c r="D1054" i="4"/>
  <c r="M1053" i="4"/>
  <c r="P1053" i="4"/>
  <c r="O1053" i="4"/>
  <c r="D487" i="4"/>
  <c r="D3619" i="4"/>
  <c r="M3618" i="4"/>
  <c r="O3618" i="4"/>
  <c r="P3618" i="4"/>
  <c r="D3727" i="4"/>
  <c r="D2728" i="4"/>
  <c r="M2727" i="4"/>
  <c r="P2727" i="4"/>
  <c r="O2727" i="4"/>
  <c r="D379" i="4"/>
  <c r="D1675" i="4"/>
  <c r="M1674" i="4"/>
  <c r="P1674" i="4"/>
  <c r="O1674" i="4"/>
  <c r="D4348" i="4"/>
  <c r="M4347" i="4"/>
  <c r="P4347" i="4"/>
  <c r="O4347" i="4"/>
  <c r="D325" i="4"/>
  <c r="M324" i="4"/>
  <c r="P324" i="4"/>
  <c r="O324" i="4"/>
  <c r="D460" i="4"/>
  <c r="M459" i="4"/>
  <c r="P459" i="4"/>
  <c r="O459" i="4"/>
  <c r="D3160" i="4"/>
  <c r="M3159" i="4"/>
  <c r="P3159" i="4"/>
  <c r="O3159" i="4"/>
  <c r="D3241" i="4"/>
  <c r="M3240" i="4"/>
  <c r="O3240" i="4"/>
  <c r="P3240" i="4"/>
  <c r="D1729" i="4"/>
  <c r="M1728" i="4"/>
  <c r="P1728" i="4"/>
  <c r="O1728" i="4"/>
  <c r="D1162" i="4"/>
  <c r="M1161" i="4"/>
  <c r="P1161" i="4"/>
  <c r="O1161" i="4"/>
  <c r="D1027" i="4"/>
  <c r="M1026" i="4"/>
  <c r="P1026" i="4"/>
  <c r="O1026" i="4"/>
  <c r="D3052" i="4"/>
  <c r="M3051" i="4"/>
  <c r="P3051" i="4"/>
  <c r="O3051" i="4"/>
  <c r="D3889" i="4"/>
  <c r="M3888" i="4"/>
  <c r="O3888" i="4"/>
  <c r="P3888" i="4"/>
  <c r="D2485" i="4"/>
  <c r="M2484" i="4"/>
  <c r="O2484" i="4"/>
  <c r="P2484" i="4"/>
  <c r="D3430" i="4"/>
  <c r="M3429" i="4"/>
  <c r="P3429" i="4"/>
  <c r="O3429" i="4"/>
  <c r="D3484" i="4"/>
  <c r="M3483" i="4"/>
  <c r="O3483" i="4"/>
  <c r="P3483" i="4"/>
  <c r="D3376" i="4"/>
  <c r="D1135" i="4"/>
  <c r="M1134" i="4"/>
  <c r="O1134" i="4"/>
  <c r="P1134" i="4"/>
  <c r="D217" i="4"/>
  <c r="M216" i="4"/>
  <c r="O216" i="4"/>
  <c r="P216" i="4"/>
  <c r="D1108" i="4"/>
  <c r="M1107" i="4"/>
  <c r="P1107" i="4"/>
  <c r="O1107" i="4"/>
  <c r="D4240" i="4"/>
  <c r="M4239" i="4"/>
  <c r="P4239" i="4"/>
  <c r="O4239" i="4"/>
  <c r="D2863" i="4"/>
  <c r="M2862" i="4"/>
  <c r="P2862" i="4"/>
  <c r="O2862" i="4"/>
  <c r="D2269" i="4"/>
  <c r="M2268" i="4"/>
  <c r="P2268" i="4"/>
  <c r="O2268" i="4"/>
  <c r="D514" i="4"/>
  <c r="M513" i="4"/>
  <c r="P513" i="4"/>
  <c r="O513" i="4"/>
  <c r="D919" i="4"/>
  <c r="M918" i="4"/>
  <c r="P918" i="4"/>
  <c r="O918" i="4"/>
  <c r="D1864" i="4"/>
  <c r="M1863" i="4"/>
  <c r="P1863" i="4"/>
  <c r="O1863" i="4"/>
  <c r="D3457" i="4"/>
  <c r="M3456" i="4"/>
  <c r="O3456" i="4"/>
  <c r="P3456" i="4"/>
  <c r="D2971" i="4"/>
  <c r="M2970" i="4"/>
  <c r="P2970" i="4"/>
  <c r="O2970" i="4"/>
  <c r="D1351" i="4"/>
  <c r="M1350" i="4"/>
  <c r="P1350" i="4"/>
  <c r="O1350" i="4"/>
  <c r="D406" i="4"/>
  <c r="M405" i="4"/>
  <c r="P405" i="4"/>
  <c r="O405" i="4"/>
  <c r="D4294" i="4"/>
  <c r="M4293" i="4"/>
  <c r="O4293" i="4"/>
  <c r="P4293" i="4"/>
  <c r="D2917" i="4"/>
  <c r="M2916" i="4"/>
  <c r="P2916" i="4"/>
  <c r="O2916" i="4"/>
  <c r="D4375" i="4"/>
  <c r="M4374" i="4"/>
  <c r="O4374" i="4"/>
  <c r="P4374" i="4"/>
  <c r="D2539" i="4"/>
  <c r="M2538" i="4"/>
  <c r="O2538" i="4"/>
  <c r="P2538" i="4"/>
  <c r="D595" i="4"/>
  <c r="M594" i="4"/>
  <c r="P594" i="4"/>
  <c r="O594" i="4"/>
  <c r="D1783" i="4"/>
  <c r="M1782" i="4"/>
  <c r="P1782" i="4"/>
  <c r="O1782" i="4"/>
  <c r="D2026" i="4"/>
  <c r="D1594" i="4"/>
  <c r="M1593" i="4"/>
  <c r="P1593" i="4"/>
  <c r="O1593" i="4"/>
  <c r="D2053" i="4"/>
  <c r="M2052" i="4"/>
  <c r="O2052" i="4"/>
  <c r="P2052" i="4"/>
  <c r="D298" i="4"/>
  <c r="M297" i="4"/>
  <c r="P297" i="4"/>
  <c r="O297" i="4"/>
  <c r="D811" i="4"/>
  <c r="M810" i="4"/>
  <c r="P810" i="4"/>
  <c r="O810" i="4"/>
  <c r="D2998" i="4"/>
  <c r="M2997" i="4"/>
  <c r="P2997" i="4"/>
  <c r="O2997" i="4"/>
  <c r="D3700" i="4"/>
  <c r="M3699" i="4"/>
  <c r="P3699" i="4"/>
  <c r="O3699" i="4"/>
  <c r="D622" i="4"/>
  <c r="M621" i="4"/>
  <c r="P621" i="4"/>
  <c r="O621" i="4"/>
  <c r="D2188" i="4"/>
  <c r="M2187" i="4"/>
  <c r="P2187" i="4"/>
  <c r="O2187" i="4"/>
  <c r="D2296" i="4"/>
  <c r="M2295" i="4"/>
  <c r="P2295" i="4"/>
  <c r="O2295" i="4"/>
  <c r="D1837" i="4"/>
  <c r="M1836" i="4"/>
  <c r="P1836" i="4"/>
  <c r="O1836" i="4"/>
  <c r="D4024" i="4"/>
  <c r="M4023" i="4"/>
  <c r="P4023" i="4"/>
  <c r="O4023" i="4"/>
  <c r="D2620" i="4"/>
  <c r="M2619" i="4"/>
  <c r="O2619" i="4"/>
  <c r="P2619" i="4"/>
  <c r="D271" i="4"/>
  <c r="D1459" i="4"/>
  <c r="M1458" i="4"/>
  <c r="P1458" i="4"/>
  <c r="O1458" i="4"/>
  <c r="D1999" i="4"/>
  <c r="M1998" i="4"/>
  <c r="O1998" i="4"/>
  <c r="P1998" i="4"/>
  <c r="D1540" i="4"/>
  <c r="M1539" i="4"/>
  <c r="P1539" i="4"/>
  <c r="O1539" i="4"/>
  <c r="D541" i="4"/>
  <c r="D973" i="4"/>
  <c r="D1621" i="4"/>
  <c r="M1620" i="4"/>
  <c r="P1620" i="4"/>
  <c r="O1620" i="4"/>
  <c r="D1270" i="4"/>
  <c r="M1269" i="4"/>
  <c r="P1269" i="4"/>
  <c r="O1269" i="4"/>
  <c r="D838" i="4"/>
  <c r="M837" i="4"/>
  <c r="O837" i="4"/>
  <c r="P837" i="4"/>
  <c r="D1945" i="4"/>
  <c r="M1944" i="4"/>
  <c r="O1944" i="4"/>
  <c r="P1944" i="4"/>
  <c r="D1189" i="4"/>
  <c r="D4213" i="4"/>
  <c r="M4212" i="4"/>
  <c r="O4212" i="4"/>
  <c r="P4212" i="4"/>
  <c r="D1513" i="4"/>
  <c r="M1512" i="4"/>
  <c r="P1512" i="4"/>
  <c r="O1512" i="4"/>
  <c r="D3997" i="4"/>
  <c r="M3996" i="4"/>
  <c r="O3996" i="4"/>
  <c r="P3996" i="4"/>
  <c r="D3187" i="4"/>
  <c r="M3186" i="4"/>
  <c r="P3186" i="4"/>
  <c r="O3186" i="4"/>
  <c r="D1891" i="4"/>
  <c r="M1890" i="4"/>
  <c r="P1890" i="4"/>
  <c r="O1890" i="4"/>
  <c r="D676" i="4"/>
  <c r="M675" i="4"/>
  <c r="P675" i="4"/>
  <c r="O675" i="4"/>
  <c r="D3646" i="4"/>
  <c r="M3645" i="4"/>
  <c r="P3645" i="4"/>
  <c r="O3645" i="4"/>
  <c r="D3862" i="4"/>
  <c r="M3861" i="4"/>
  <c r="P3861" i="4"/>
  <c r="O3861" i="4"/>
  <c r="D892" i="4"/>
  <c r="M891" i="4"/>
  <c r="O891" i="4"/>
  <c r="P891" i="4"/>
  <c r="D2809" i="4"/>
  <c r="M2808" i="4"/>
  <c r="P2808" i="4"/>
  <c r="O2808" i="4"/>
  <c r="D2647" i="4"/>
  <c r="M2646" i="4"/>
  <c r="P2646" i="4"/>
  <c r="O2646" i="4"/>
  <c r="D4429" i="4"/>
  <c r="M4428" i="4"/>
  <c r="P4428" i="4"/>
  <c r="O4428" i="4"/>
  <c r="D2674" i="4"/>
  <c r="M2673" i="4"/>
  <c r="O2673" i="4"/>
  <c r="P2673" i="4"/>
  <c r="D568" i="4"/>
  <c r="M567" i="4"/>
  <c r="P567" i="4"/>
  <c r="O567" i="4"/>
  <c r="D2566" i="4"/>
  <c r="M2565" i="4"/>
  <c r="P2565" i="4"/>
  <c r="O2565" i="4"/>
  <c r="D3403" i="4"/>
  <c r="M3402" i="4"/>
  <c r="P3402" i="4"/>
  <c r="O3402" i="4"/>
  <c r="D2161" i="4"/>
  <c r="M2160" i="4"/>
  <c r="P2160" i="4"/>
  <c r="O2160" i="4"/>
  <c r="D3025" i="4"/>
  <c r="M3024" i="4"/>
  <c r="P3024" i="4"/>
  <c r="O3024" i="4"/>
  <c r="D82" i="4"/>
  <c r="D4402" i="4"/>
  <c r="D2701" i="4"/>
  <c r="M2700" i="4"/>
  <c r="O2700" i="4"/>
  <c r="P2700" i="4"/>
  <c r="D2242" i="4"/>
  <c r="M2241" i="4"/>
  <c r="P2241" i="4"/>
  <c r="O2241" i="4"/>
  <c r="D1405" i="4"/>
  <c r="D2431" i="4"/>
  <c r="M2430" i="4"/>
  <c r="O2430" i="4"/>
  <c r="P2430" i="4"/>
  <c r="D649" i="4"/>
  <c r="M648" i="4"/>
  <c r="O648" i="4"/>
  <c r="P648" i="4"/>
  <c r="D2890" i="4"/>
  <c r="M2889" i="4"/>
  <c r="P2889" i="4"/>
  <c r="O2889" i="4"/>
  <c r="D4321" i="4"/>
  <c r="D4132" i="4"/>
  <c r="M4131" i="4"/>
  <c r="P4131" i="4"/>
  <c r="O4131" i="4"/>
  <c r="D4105" i="4"/>
  <c r="M4104" i="4"/>
  <c r="P4104" i="4"/>
  <c r="O4104" i="4"/>
  <c r="D109" i="4"/>
  <c r="M108" i="4"/>
  <c r="O108" i="4"/>
  <c r="P108" i="4"/>
  <c r="D433" i="4"/>
  <c r="M432" i="4"/>
  <c r="O432" i="4"/>
  <c r="P432" i="4"/>
  <c r="D3322" i="4"/>
  <c r="M3321" i="4"/>
  <c r="P3321" i="4"/>
  <c r="O3321" i="4"/>
  <c r="D2512" i="4"/>
  <c r="M2511" i="4"/>
  <c r="P2511" i="4"/>
  <c r="O2511" i="4"/>
  <c r="D244" i="4"/>
  <c r="D2215" i="4"/>
  <c r="M2214" i="4"/>
  <c r="O2214" i="4"/>
  <c r="P2214" i="4"/>
  <c r="D3835" i="4"/>
  <c r="M3834" i="4"/>
  <c r="P3834" i="4"/>
  <c r="O3834" i="4"/>
  <c r="D3592" i="4"/>
  <c r="M3591" i="4"/>
  <c r="P3591" i="4"/>
  <c r="O3591" i="4"/>
  <c r="D1972" i="4"/>
  <c r="M1971" i="4"/>
  <c r="P1971" i="4"/>
  <c r="O1971" i="4"/>
  <c r="D2782" i="4"/>
  <c r="M2781" i="4"/>
  <c r="P2781" i="4"/>
  <c r="O2781" i="4"/>
  <c r="D2107" i="4"/>
  <c r="M2106" i="4"/>
  <c r="P2106" i="4"/>
  <c r="O2106" i="4"/>
  <c r="D136" i="4"/>
  <c r="M135" i="4"/>
  <c r="P135" i="4"/>
  <c r="O135" i="4"/>
  <c r="A27" i="4"/>
  <c r="C26" i="4"/>
  <c r="W105" i="7" l="1"/>
  <c r="AB104" i="7"/>
  <c r="Y104" i="7"/>
  <c r="X104" i="7" s="1"/>
  <c r="Z104" i="7"/>
  <c r="AA104" i="7"/>
  <c r="M3592" i="4"/>
  <c r="P3592" i="4"/>
  <c r="O3592" i="4"/>
  <c r="M4105" i="4"/>
  <c r="P4105" i="4"/>
  <c r="O4105" i="4"/>
  <c r="M2701" i="4"/>
  <c r="P2701" i="4"/>
  <c r="O2701" i="4"/>
  <c r="M4213" i="4"/>
  <c r="P4213" i="4"/>
  <c r="O4213" i="4"/>
  <c r="M3862" i="4"/>
  <c r="O3862" i="4"/>
  <c r="P3862" i="4"/>
  <c r="M1621" i="4"/>
  <c r="P1621" i="4"/>
  <c r="O1621" i="4"/>
  <c r="M1999" i="4"/>
  <c r="P1999" i="4"/>
  <c r="O1999" i="4"/>
  <c r="M298" i="4"/>
  <c r="P298" i="4"/>
  <c r="O298" i="4"/>
  <c r="M1783" i="4"/>
  <c r="P1783" i="4"/>
  <c r="O1783" i="4"/>
  <c r="M2917" i="4"/>
  <c r="P2917" i="4"/>
  <c r="O2917" i="4"/>
  <c r="M2971" i="4"/>
  <c r="O2971" i="4"/>
  <c r="P2971" i="4"/>
  <c r="M514" i="4"/>
  <c r="P514" i="4"/>
  <c r="O514" i="4"/>
  <c r="M1108" i="4"/>
  <c r="O1108" i="4"/>
  <c r="P1108" i="4"/>
  <c r="M3484" i="4"/>
  <c r="O3484" i="4"/>
  <c r="P3484" i="4"/>
  <c r="M3052" i="4"/>
  <c r="P3052" i="4"/>
  <c r="O3052" i="4"/>
  <c r="M3241" i="4"/>
  <c r="P3241" i="4"/>
  <c r="O3241" i="4"/>
  <c r="M4348" i="4"/>
  <c r="P4348" i="4"/>
  <c r="O4348" i="4"/>
  <c r="M865" i="4"/>
  <c r="O865" i="4"/>
  <c r="P865" i="4"/>
  <c r="M3133" i="4"/>
  <c r="P3133" i="4"/>
  <c r="O3133" i="4"/>
  <c r="M190" i="4"/>
  <c r="P190" i="4"/>
  <c r="O190" i="4"/>
  <c r="M946" i="4"/>
  <c r="P946" i="4"/>
  <c r="O946" i="4"/>
  <c r="M3079" i="4"/>
  <c r="P3079" i="4"/>
  <c r="O3079" i="4"/>
  <c r="M2080" i="4"/>
  <c r="O2080" i="4"/>
  <c r="P2080" i="4"/>
  <c r="M703" i="4"/>
  <c r="O703" i="4"/>
  <c r="P703" i="4"/>
  <c r="M2836" i="4"/>
  <c r="P2836" i="4"/>
  <c r="O2836" i="4"/>
  <c r="M3349" i="4"/>
  <c r="P3349" i="4"/>
  <c r="O3349" i="4"/>
  <c r="M3295" i="4"/>
  <c r="P3295" i="4"/>
  <c r="O3295" i="4"/>
  <c r="M4483" i="4"/>
  <c r="P4483" i="4"/>
  <c r="O4483" i="4"/>
  <c r="M3970" i="4"/>
  <c r="O3970" i="4"/>
  <c r="P3970" i="4"/>
  <c r="M352" i="4"/>
  <c r="P352" i="4"/>
  <c r="O352" i="4"/>
  <c r="M2944" i="4"/>
  <c r="O2944" i="4"/>
  <c r="P2944" i="4"/>
  <c r="M2512" i="4"/>
  <c r="P2512" i="4"/>
  <c r="O2512" i="4"/>
  <c r="M649" i="4"/>
  <c r="P649" i="4"/>
  <c r="O649" i="4"/>
  <c r="M2674" i="4"/>
  <c r="P2674" i="4"/>
  <c r="O2674" i="4"/>
  <c r="M892" i="4"/>
  <c r="P892" i="4"/>
  <c r="O892" i="4"/>
  <c r="M1270" i="4"/>
  <c r="P1270" i="4"/>
  <c r="O1270" i="4"/>
  <c r="M2620" i="4"/>
  <c r="O2620" i="4"/>
  <c r="P2620" i="4"/>
  <c r="M2188" i="4"/>
  <c r="P2188" i="4"/>
  <c r="O2188" i="4"/>
  <c r="M919" i="4"/>
  <c r="P919" i="4"/>
  <c r="O919" i="4"/>
  <c r="M3889" i="4"/>
  <c r="O3889" i="4"/>
  <c r="P3889" i="4"/>
  <c r="M1729" i="4"/>
  <c r="P1729" i="4"/>
  <c r="O1729" i="4"/>
  <c r="M325" i="4"/>
  <c r="O325" i="4"/>
  <c r="P325" i="4"/>
  <c r="M1054" i="4"/>
  <c r="P1054" i="4"/>
  <c r="O1054" i="4"/>
  <c r="M163" i="4"/>
  <c r="P163" i="4"/>
  <c r="O163" i="4"/>
  <c r="M1324" i="4"/>
  <c r="P1324" i="4"/>
  <c r="O1324" i="4"/>
  <c r="M2458" i="4"/>
  <c r="P2458" i="4"/>
  <c r="O2458" i="4"/>
  <c r="M3511" i="4"/>
  <c r="O3511" i="4"/>
  <c r="P3511" i="4"/>
  <c r="M3565" i="4"/>
  <c r="O3565" i="4"/>
  <c r="P3565" i="4"/>
  <c r="M4456" i="4"/>
  <c r="P4456" i="4"/>
  <c r="O4456" i="4"/>
  <c r="M3835" i="4"/>
  <c r="O3835" i="4"/>
  <c r="P3835" i="4"/>
  <c r="M3322" i="4"/>
  <c r="P3322" i="4"/>
  <c r="O3322" i="4"/>
  <c r="M3403" i="4"/>
  <c r="P3403" i="4"/>
  <c r="O3403" i="4"/>
  <c r="M4429" i="4"/>
  <c r="P4429" i="4"/>
  <c r="O4429" i="4"/>
  <c r="M3187" i="4"/>
  <c r="P3187" i="4"/>
  <c r="O3187" i="4"/>
  <c r="M4024" i="4"/>
  <c r="P4024" i="4"/>
  <c r="O4024" i="4"/>
  <c r="M622" i="4"/>
  <c r="O622" i="4"/>
  <c r="P622" i="4"/>
  <c r="M2782" i="4"/>
  <c r="P2782" i="4"/>
  <c r="O2782" i="4"/>
  <c r="M2215" i="4"/>
  <c r="P2215" i="4"/>
  <c r="O2215" i="4"/>
  <c r="M433" i="4"/>
  <c r="O433" i="4"/>
  <c r="P433" i="4"/>
  <c r="M2566" i="4"/>
  <c r="P2566" i="4"/>
  <c r="O2566" i="4"/>
  <c r="M2647" i="4"/>
  <c r="P2647" i="4"/>
  <c r="O2647" i="4"/>
  <c r="M3646" i="4"/>
  <c r="O3646" i="4"/>
  <c r="P3646" i="4"/>
  <c r="M3997" i="4"/>
  <c r="O3997" i="4"/>
  <c r="P3997" i="4"/>
  <c r="M1945" i="4"/>
  <c r="P1945" i="4"/>
  <c r="O1945" i="4"/>
  <c r="M1459" i="4"/>
  <c r="P1459" i="4"/>
  <c r="O1459" i="4"/>
  <c r="M1837" i="4"/>
  <c r="P1837" i="4"/>
  <c r="O1837" i="4"/>
  <c r="M3700" i="4"/>
  <c r="P3700" i="4"/>
  <c r="O3700" i="4"/>
  <c r="M2053" i="4"/>
  <c r="O2053" i="4"/>
  <c r="P2053" i="4"/>
  <c r="M595" i="4"/>
  <c r="P595" i="4"/>
  <c r="O595" i="4"/>
  <c r="M4294" i="4"/>
  <c r="P4294" i="4"/>
  <c r="O4294" i="4"/>
  <c r="M3457" i="4"/>
  <c r="P3457" i="4"/>
  <c r="O3457" i="4"/>
  <c r="M2269" i="4"/>
  <c r="P2269" i="4"/>
  <c r="O2269" i="4"/>
  <c r="M217" i="4"/>
  <c r="P217" i="4"/>
  <c r="O217" i="4"/>
  <c r="M3430" i="4"/>
  <c r="O3430" i="4"/>
  <c r="P3430" i="4"/>
  <c r="M1027" i="4"/>
  <c r="P1027" i="4"/>
  <c r="O1027" i="4"/>
  <c r="M3160" i="4"/>
  <c r="P3160" i="4"/>
  <c r="O3160" i="4"/>
  <c r="M1675" i="4"/>
  <c r="P1675" i="4"/>
  <c r="O1675" i="4"/>
  <c r="M3619" i="4"/>
  <c r="P3619" i="4"/>
  <c r="O3619" i="4"/>
  <c r="M2134" i="4"/>
  <c r="P2134" i="4"/>
  <c r="O2134" i="4"/>
  <c r="M55" i="4"/>
  <c r="P55" i="4"/>
  <c r="O55" i="4"/>
  <c r="M3781" i="4"/>
  <c r="P3781" i="4"/>
  <c r="O3781" i="4"/>
  <c r="M3214" i="4"/>
  <c r="O3214" i="4"/>
  <c r="P3214" i="4"/>
  <c r="M4267" i="4"/>
  <c r="P4267" i="4"/>
  <c r="O4267" i="4"/>
  <c r="M4159" i="4"/>
  <c r="O4159" i="4"/>
  <c r="P4159" i="4"/>
  <c r="M1216" i="4"/>
  <c r="O1216" i="4"/>
  <c r="P1216" i="4"/>
  <c r="M2323" i="4"/>
  <c r="P2323" i="4"/>
  <c r="O2323" i="4"/>
  <c r="M1378" i="4"/>
  <c r="P1378" i="4"/>
  <c r="O1378" i="4"/>
  <c r="M1810" i="4"/>
  <c r="P1810" i="4"/>
  <c r="O1810" i="4"/>
  <c r="M4078" i="4"/>
  <c r="P4078" i="4"/>
  <c r="O4078" i="4"/>
  <c r="M2593" i="4"/>
  <c r="P2593" i="4"/>
  <c r="O2593" i="4"/>
  <c r="M784" i="4"/>
  <c r="O784" i="4"/>
  <c r="P784" i="4"/>
  <c r="M136" i="4"/>
  <c r="O136" i="4"/>
  <c r="P136" i="4"/>
  <c r="M2161" i="4"/>
  <c r="O2161" i="4"/>
  <c r="P2161" i="4"/>
  <c r="M1891" i="4"/>
  <c r="P1891" i="4"/>
  <c r="O1891" i="4"/>
  <c r="M1540" i="4"/>
  <c r="P1540" i="4"/>
  <c r="O1540" i="4"/>
  <c r="M811" i="4"/>
  <c r="P811" i="4"/>
  <c r="O811" i="4"/>
  <c r="M4375" i="4"/>
  <c r="P4375" i="4"/>
  <c r="O4375" i="4"/>
  <c r="M1351" i="4"/>
  <c r="P1351" i="4"/>
  <c r="O1351" i="4"/>
  <c r="M4240" i="4"/>
  <c r="O4240" i="4"/>
  <c r="P4240" i="4"/>
  <c r="M2728" i="4"/>
  <c r="O2728" i="4"/>
  <c r="P2728" i="4"/>
  <c r="M4510" i="4"/>
  <c r="O4510" i="4"/>
  <c r="P4510" i="4"/>
  <c r="M2755" i="4"/>
  <c r="P2755" i="4"/>
  <c r="O2755" i="4"/>
  <c r="M3106" i="4"/>
  <c r="O3106" i="4"/>
  <c r="P3106" i="4"/>
  <c r="M4537" i="4"/>
  <c r="O4537" i="4"/>
  <c r="P4537" i="4"/>
  <c r="M730" i="4"/>
  <c r="P730" i="4"/>
  <c r="O730" i="4"/>
  <c r="M1297" i="4"/>
  <c r="O1297" i="4"/>
  <c r="P1297" i="4"/>
  <c r="M2107" i="4"/>
  <c r="P2107" i="4"/>
  <c r="O2107" i="4"/>
  <c r="M4132" i="4"/>
  <c r="O4132" i="4"/>
  <c r="P4132" i="4"/>
  <c r="M2431" i="4"/>
  <c r="P2431" i="4"/>
  <c r="O2431" i="4"/>
  <c r="M1972" i="4"/>
  <c r="P1972" i="4"/>
  <c r="O1972" i="4"/>
  <c r="M109" i="4"/>
  <c r="P109" i="4"/>
  <c r="O109" i="4"/>
  <c r="M2890" i="4"/>
  <c r="O2890" i="4"/>
  <c r="P2890" i="4"/>
  <c r="M2242" i="4"/>
  <c r="P2242" i="4"/>
  <c r="O2242" i="4"/>
  <c r="M3025" i="4"/>
  <c r="O3025" i="4"/>
  <c r="P3025" i="4"/>
  <c r="M568" i="4"/>
  <c r="P568" i="4"/>
  <c r="O568" i="4"/>
  <c r="M2809" i="4"/>
  <c r="P2809" i="4"/>
  <c r="O2809" i="4"/>
  <c r="M676" i="4"/>
  <c r="O676" i="4"/>
  <c r="P676" i="4"/>
  <c r="M1513" i="4"/>
  <c r="P1513" i="4"/>
  <c r="O1513" i="4"/>
  <c r="M838" i="4"/>
  <c r="P838" i="4"/>
  <c r="O838" i="4"/>
  <c r="M2296" i="4"/>
  <c r="P2296" i="4"/>
  <c r="O2296" i="4"/>
  <c r="M2998" i="4"/>
  <c r="O2998" i="4"/>
  <c r="P2998" i="4"/>
  <c r="M1594" i="4"/>
  <c r="P1594" i="4"/>
  <c r="O1594" i="4"/>
  <c r="M2539" i="4"/>
  <c r="P2539" i="4"/>
  <c r="O2539" i="4"/>
  <c r="M406" i="4"/>
  <c r="P406" i="4"/>
  <c r="O406" i="4"/>
  <c r="M1864" i="4"/>
  <c r="O1864" i="4"/>
  <c r="P1864" i="4"/>
  <c r="M2863" i="4"/>
  <c r="P2863" i="4"/>
  <c r="O2863" i="4"/>
  <c r="M1135" i="4"/>
  <c r="P1135" i="4"/>
  <c r="O1135" i="4"/>
  <c r="M2485" i="4"/>
  <c r="P2485" i="4"/>
  <c r="O2485" i="4"/>
  <c r="M1162" i="4"/>
  <c r="P1162" i="4"/>
  <c r="O1162" i="4"/>
  <c r="M460" i="4"/>
  <c r="O460" i="4"/>
  <c r="P460" i="4"/>
  <c r="M757" i="4"/>
  <c r="P757" i="4"/>
  <c r="O757" i="4"/>
  <c r="M1756" i="4"/>
  <c r="O1756" i="4"/>
  <c r="P1756" i="4"/>
  <c r="M28" i="4"/>
  <c r="P28" i="4"/>
  <c r="O28" i="4"/>
  <c r="M3268" i="4"/>
  <c r="P3268" i="4"/>
  <c r="O3268" i="4"/>
  <c r="M2404" i="4"/>
  <c r="P2404" i="4"/>
  <c r="O2404" i="4"/>
  <c r="M1000" i="4"/>
  <c r="P1000" i="4"/>
  <c r="O1000" i="4"/>
  <c r="M1702" i="4"/>
  <c r="P1702" i="4"/>
  <c r="O1702" i="4"/>
  <c r="M1918" i="4"/>
  <c r="P1918" i="4"/>
  <c r="O1918" i="4"/>
  <c r="M2350" i="4"/>
  <c r="P2350" i="4"/>
  <c r="O2350" i="4"/>
  <c r="M1567" i="4"/>
  <c r="O1567" i="4"/>
  <c r="P1567" i="4"/>
  <c r="M1081" i="4"/>
  <c r="P1081" i="4"/>
  <c r="O1081" i="4"/>
  <c r="M1648" i="4"/>
  <c r="P1648" i="4"/>
  <c r="O1648" i="4"/>
  <c r="M3754" i="4"/>
  <c r="P3754" i="4"/>
  <c r="O3754" i="4"/>
  <c r="M3916" i="4"/>
  <c r="O3916" i="4"/>
  <c r="P3916" i="4"/>
  <c r="M1243" i="4"/>
  <c r="P1243" i="4"/>
  <c r="O1243" i="4"/>
  <c r="A28" i="4"/>
  <c r="C27" i="4"/>
  <c r="W106" i="7" l="1"/>
  <c r="AB105" i="7"/>
  <c r="Y105" i="7"/>
  <c r="X105" i="7" s="1"/>
  <c r="Z105" i="7"/>
  <c r="AA105" i="7"/>
  <c r="A29" i="4"/>
  <c r="C28" i="4"/>
  <c r="W107" i="7" l="1"/>
  <c r="AB106" i="7"/>
  <c r="Y106" i="7"/>
  <c r="X106" i="7" s="1"/>
  <c r="Z106" i="7"/>
  <c r="AA106" i="7"/>
  <c r="A30" i="4"/>
  <c r="C29" i="4"/>
  <c r="W108" i="7" l="1"/>
  <c r="AB107" i="7"/>
  <c r="Y107" i="7"/>
  <c r="X107" i="7" s="1"/>
  <c r="Z107" i="7"/>
  <c r="AA107" i="7"/>
  <c r="A31" i="4"/>
  <c r="C30" i="4"/>
  <c r="W109" i="7" l="1"/>
  <c r="AB108" i="7"/>
  <c r="Y108" i="7"/>
  <c r="X108" i="7" s="1"/>
  <c r="Z108" i="7"/>
  <c r="AA108" i="7"/>
  <c r="A32" i="4"/>
  <c r="C31" i="4"/>
  <c r="W110" i="7" l="1"/>
  <c r="AB109" i="7"/>
  <c r="Y109" i="7"/>
  <c r="Z109" i="7"/>
  <c r="AA109" i="7"/>
  <c r="A33" i="4"/>
  <c r="C32" i="4"/>
  <c r="X109" i="7" l="1"/>
  <c r="W111" i="7"/>
  <c r="AB110" i="7"/>
  <c r="Y110" i="7"/>
  <c r="X110" i="7" s="1"/>
  <c r="Z110" i="7"/>
  <c r="AA110" i="7"/>
  <c r="A34" i="4"/>
  <c r="C33" i="4"/>
  <c r="W112" i="7" l="1"/>
  <c r="AB111" i="7"/>
  <c r="Y111" i="7"/>
  <c r="X111" i="7" s="1"/>
  <c r="Z111" i="7"/>
  <c r="AA111" i="7"/>
  <c r="A35" i="4"/>
  <c r="C34" i="4"/>
  <c r="W113" i="7" l="1"/>
  <c r="AB112" i="7"/>
  <c r="Y112" i="7"/>
  <c r="X112" i="7" s="1"/>
  <c r="Z112" i="7"/>
  <c r="AA112" i="7"/>
  <c r="A36" i="4"/>
  <c r="C35" i="4"/>
  <c r="W114" i="7" l="1"/>
  <c r="AB113" i="7"/>
  <c r="Y113" i="7"/>
  <c r="X113" i="7" s="1"/>
  <c r="Z113" i="7"/>
  <c r="AA113" i="7"/>
  <c r="A37" i="4"/>
  <c r="C36" i="4"/>
  <c r="AB114" i="7" l="1"/>
  <c r="Y114" i="7"/>
  <c r="Z114" i="7"/>
  <c r="AA114" i="7"/>
  <c r="W115" i="7"/>
  <c r="A38" i="4"/>
  <c r="C37" i="4"/>
  <c r="W116" i="7" l="1"/>
  <c r="AB115" i="7"/>
  <c r="Y115" i="7"/>
  <c r="X115" i="7" s="1"/>
  <c r="Z115" i="7"/>
  <c r="AA115" i="7"/>
  <c r="X114" i="7"/>
  <c r="A39" i="4"/>
  <c r="C38" i="4"/>
  <c r="W117" i="7" l="1"/>
  <c r="AB116" i="7"/>
  <c r="Y116" i="7"/>
  <c r="Z116" i="7"/>
  <c r="AA116" i="7"/>
  <c r="A40" i="4"/>
  <c r="C39" i="4"/>
  <c r="X116" i="7" l="1"/>
  <c r="W118" i="7"/>
  <c r="AB117" i="7"/>
  <c r="Y117" i="7"/>
  <c r="X117" i="7" s="1"/>
  <c r="Z117" i="7"/>
  <c r="AA117" i="7"/>
  <c r="A41" i="4"/>
  <c r="C40" i="4"/>
  <c r="W119" i="7" l="1"/>
  <c r="AB118" i="7"/>
  <c r="Y118" i="7"/>
  <c r="Z118" i="7"/>
  <c r="AA118" i="7"/>
  <c r="A42" i="4"/>
  <c r="C41" i="4"/>
  <c r="X118" i="7" l="1"/>
  <c r="AB119" i="7"/>
  <c r="Y119" i="7"/>
  <c r="Z119" i="7"/>
  <c r="AA119" i="7"/>
  <c r="A43" i="4"/>
  <c r="C42" i="4"/>
  <c r="X119" i="7" l="1"/>
  <c r="A44" i="4"/>
  <c r="C43" i="4"/>
  <c r="A45" i="4" l="1"/>
  <c r="C44" i="4"/>
  <c r="A46" i="4" l="1"/>
  <c r="C45" i="4"/>
  <c r="A47" i="4" l="1"/>
  <c r="C46" i="4"/>
  <c r="A48" i="4" l="1"/>
  <c r="C47" i="4"/>
  <c r="A49" i="4" l="1"/>
  <c r="C48" i="4"/>
  <c r="A50" i="4" l="1"/>
  <c r="C49" i="4"/>
  <c r="A51" i="4" l="1"/>
  <c r="C50" i="4"/>
  <c r="A52" i="4" l="1"/>
  <c r="C51" i="4"/>
  <c r="A53" i="4" l="1"/>
  <c r="C52" i="4"/>
  <c r="A54" i="4" l="1"/>
  <c r="C53" i="4"/>
  <c r="A55" i="4" l="1"/>
  <c r="C54" i="4"/>
  <c r="A56" i="4" l="1"/>
  <c r="C55" i="4"/>
  <c r="A57" i="4" l="1"/>
  <c r="C56" i="4"/>
  <c r="A58" i="4" l="1"/>
  <c r="C57" i="4"/>
  <c r="A59" i="4" l="1"/>
  <c r="C58" i="4"/>
  <c r="A60" i="4" l="1"/>
  <c r="C59" i="4"/>
  <c r="A61" i="4" l="1"/>
  <c r="C60" i="4"/>
  <c r="A62" i="4" l="1"/>
  <c r="C61" i="4"/>
  <c r="A63" i="4" l="1"/>
  <c r="C62" i="4"/>
  <c r="A64" i="4" l="1"/>
  <c r="C63" i="4"/>
  <c r="A65" i="4" l="1"/>
  <c r="C64" i="4"/>
  <c r="A66" i="4" l="1"/>
  <c r="C65" i="4"/>
  <c r="A67" i="4" l="1"/>
  <c r="C66" i="4"/>
  <c r="A68" i="4" l="1"/>
  <c r="C67" i="4"/>
  <c r="A69" i="4" l="1"/>
  <c r="C68" i="4"/>
  <c r="A70" i="4" l="1"/>
  <c r="C69" i="4"/>
  <c r="A71" i="4" l="1"/>
  <c r="C70" i="4"/>
  <c r="A72" i="4" l="1"/>
  <c r="C71" i="4"/>
  <c r="A73" i="4" l="1"/>
  <c r="C72" i="4"/>
  <c r="A74" i="4" l="1"/>
  <c r="C73" i="4"/>
  <c r="A75" i="4" l="1"/>
  <c r="C74" i="4"/>
  <c r="A76" i="4" l="1"/>
  <c r="C75" i="4"/>
  <c r="A77" i="4" l="1"/>
  <c r="C76" i="4"/>
  <c r="A78" i="4" l="1"/>
  <c r="C77" i="4"/>
  <c r="A79" i="4" l="1"/>
  <c r="C78" i="4"/>
  <c r="A80" i="4" l="1"/>
  <c r="C79" i="4"/>
  <c r="A81" i="4" l="1"/>
  <c r="C80" i="4"/>
  <c r="A82" i="4" l="1"/>
  <c r="C81" i="4"/>
  <c r="A83" i="4" l="1"/>
  <c r="C82" i="4"/>
  <c r="A84" i="4" l="1"/>
  <c r="C83" i="4"/>
  <c r="A85" i="4" l="1"/>
  <c r="C84" i="4"/>
  <c r="A86" i="4" l="1"/>
  <c r="C85" i="4"/>
  <c r="A87" i="4" l="1"/>
  <c r="C86" i="4"/>
  <c r="A88" i="4" l="1"/>
  <c r="C87" i="4"/>
  <c r="A89" i="4" l="1"/>
  <c r="C88" i="4"/>
  <c r="A90" i="4" l="1"/>
  <c r="C89" i="4"/>
  <c r="A91" i="4" l="1"/>
  <c r="C90" i="4"/>
  <c r="A92" i="4" l="1"/>
  <c r="C91" i="4"/>
  <c r="A93" i="4" l="1"/>
  <c r="C92" i="4"/>
  <c r="A94" i="4" l="1"/>
  <c r="C93" i="4"/>
  <c r="A95" i="4" l="1"/>
  <c r="C94" i="4"/>
  <c r="A96" i="4" l="1"/>
  <c r="C95" i="4"/>
  <c r="A97" i="4" l="1"/>
  <c r="C96" i="4"/>
  <c r="A98" i="4" l="1"/>
  <c r="C97" i="4"/>
  <c r="A99" i="4" l="1"/>
  <c r="C98" i="4"/>
  <c r="A100" i="4" l="1"/>
  <c r="C99" i="4"/>
  <c r="A101" i="4" l="1"/>
  <c r="C100" i="4"/>
  <c r="A102" i="4" l="1"/>
  <c r="C101" i="4"/>
  <c r="A103" i="4" l="1"/>
  <c r="C102" i="4"/>
  <c r="A104" i="4" l="1"/>
  <c r="C103" i="4"/>
  <c r="A105" i="4" l="1"/>
  <c r="C104" i="4"/>
  <c r="A106" i="4" l="1"/>
  <c r="C105" i="4"/>
  <c r="A107" i="4" l="1"/>
  <c r="C106" i="4"/>
  <c r="A108" i="4" l="1"/>
  <c r="C107" i="4"/>
  <c r="A109" i="4" l="1"/>
  <c r="C108" i="4"/>
  <c r="A110" i="4" l="1"/>
  <c r="C109" i="4"/>
  <c r="A111" i="4" l="1"/>
  <c r="C110" i="4"/>
  <c r="A112" i="4" l="1"/>
  <c r="C111" i="4"/>
  <c r="A113" i="4" l="1"/>
  <c r="C112" i="4"/>
  <c r="A114" i="4" l="1"/>
  <c r="C113" i="4"/>
  <c r="A115" i="4" l="1"/>
  <c r="C114" i="4"/>
  <c r="A116" i="4" l="1"/>
  <c r="C115" i="4"/>
  <c r="A117" i="4" l="1"/>
  <c r="C116" i="4"/>
  <c r="A118" i="4" l="1"/>
  <c r="C117" i="4"/>
  <c r="A119" i="4" l="1"/>
  <c r="C118" i="4"/>
  <c r="A120" i="4" l="1"/>
  <c r="C119" i="4"/>
  <c r="A121" i="4" l="1"/>
  <c r="C120" i="4"/>
  <c r="A122" i="4" l="1"/>
  <c r="C121" i="4"/>
  <c r="A123" i="4" l="1"/>
  <c r="C122" i="4"/>
  <c r="A124" i="4" l="1"/>
  <c r="C123" i="4"/>
  <c r="A125" i="4" l="1"/>
  <c r="C124" i="4"/>
  <c r="A126" i="4" l="1"/>
  <c r="C125" i="4"/>
  <c r="A127" i="4" l="1"/>
  <c r="C126" i="4"/>
  <c r="A128" i="4" l="1"/>
  <c r="C127" i="4"/>
  <c r="A129" i="4" l="1"/>
  <c r="C128" i="4"/>
  <c r="A130" i="4" l="1"/>
  <c r="C129" i="4"/>
  <c r="A131" i="4" l="1"/>
  <c r="C130" i="4"/>
  <c r="A132" i="4" l="1"/>
  <c r="C131" i="4"/>
  <c r="A133" i="4" l="1"/>
  <c r="C132" i="4"/>
  <c r="A134" i="4" l="1"/>
  <c r="C133" i="4"/>
  <c r="A135" i="4" l="1"/>
  <c r="C134" i="4"/>
  <c r="A136" i="4" l="1"/>
  <c r="C135" i="4"/>
  <c r="A137" i="4" l="1"/>
  <c r="C136" i="4"/>
  <c r="A138" i="4" l="1"/>
  <c r="C137" i="4"/>
  <c r="A139" i="4" l="1"/>
  <c r="C138" i="4"/>
  <c r="A140" i="4" l="1"/>
  <c r="C139" i="4"/>
  <c r="A141" i="4" l="1"/>
  <c r="C140" i="4"/>
  <c r="A142" i="4" l="1"/>
  <c r="C141" i="4"/>
  <c r="A143" i="4" l="1"/>
  <c r="C142" i="4"/>
  <c r="A144" i="4" l="1"/>
  <c r="C143" i="4"/>
  <c r="A145" i="4" l="1"/>
  <c r="C144" i="4"/>
  <c r="A146" i="4" l="1"/>
  <c r="C145" i="4"/>
  <c r="A147" i="4" l="1"/>
  <c r="C146" i="4"/>
  <c r="A148" i="4" l="1"/>
  <c r="C147" i="4"/>
  <c r="A149" i="4" l="1"/>
  <c r="C148" i="4"/>
  <c r="A150" i="4" l="1"/>
  <c r="C149" i="4"/>
  <c r="A151" i="4" l="1"/>
  <c r="C150" i="4"/>
  <c r="A152" i="4" l="1"/>
  <c r="C151" i="4"/>
  <c r="A153" i="4" l="1"/>
  <c r="C152" i="4"/>
  <c r="A154" i="4" l="1"/>
  <c r="C153" i="4"/>
  <c r="A155" i="4" l="1"/>
  <c r="C154" i="4"/>
  <c r="A156" i="4" l="1"/>
  <c r="C155" i="4"/>
  <c r="A157" i="4" l="1"/>
  <c r="C156" i="4"/>
  <c r="A158" i="4" l="1"/>
  <c r="C157" i="4"/>
  <c r="A159" i="4" l="1"/>
  <c r="C158" i="4"/>
  <c r="A160" i="4" l="1"/>
  <c r="C159" i="4"/>
  <c r="A161" i="4" l="1"/>
  <c r="C160" i="4"/>
  <c r="A162" i="4" l="1"/>
  <c r="C161" i="4"/>
  <c r="A163" i="4" l="1"/>
  <c r="C162" i="4"/>
  <c r="A164" i="4" l="1"/>
  <c r="C163" i="4"/>
  <c r="A165" i="4" l="1"/>
  <c r="C164" i="4"/>
  <c r="A166" i="4" l="1"/>
  <c r="C165" i="4"/>
  <c r="A167" i="4" l="1"/>
  <c r="C166" i="4"/>
  <c r="A168" i="4" l="1"/>
  <c r="C167" i="4"/>
  <c r="A169" i="4" l="1"/>
  <c r="C168" i="4"/>
  <c r="A170" i="4" l="1"/>
  <c r="C169" i="4"/>
  <c r="A171" i="4" l="1"/>
  <c r="C170" i="4"/>
  <c r="A172" i="4" l="1"/>
  <c r="C171" i="4"/>
  <c r="A173" i="4" l="1"/>
  <c r="C172" i="4"/>
  <c r="A174" i="4" l="1"/>
  <c r="C173" i="4"/>
  <c r="A175" i="4" l="1"/>
  <c r="C174" i="4"/>
  <c r="A176" i="4" l="1"/>
  <c r="C175" i="4"/>
  <c r="A177" i="4" l="1"/>
  <c r="C176" i="4"/>
  <c r="A178" i="4" l="1"/>
  <c r="C177" i="4"/>
  <c r="A179" i="4" l="1"/>
  <c r="C178" i="4"/>
  <c r="A180" i="4" l="1"/>
  <c r="C179" i="4"/>
  <c r="A181" i="4" l="1"/>
  <c r="C180" i="4"/>
  <c r="A182" i="4" l="1"/>
  <c r="C181" i="4"/>
  <c r="A183" i="4" l="1"/>
  <c r="C182" i="4"/>
  <c r="A184" i="4" l="1"/>
  <c r="C183" i="4"/>
  <c r="A185" i="4" l="1"/>
  <c r="C184" i="4"/>
  <c r="A186" i="4" l="1"/>
  <c r="C185" i="4"/>
  <c r="A187" i="4" l="1"/>
  <c r="C186" i="4"/>
  <c r="A188" i="4" l="1"/>
  <c r="C187" i="4"/>
  <c r="A189" i="4" l="1"/>
  <c r="C188" i="4"/>
  <c r="A190" i="4" l="1"/>
  <c r="C189" i="4"/>
  <c r="A191" i="4" l="1"/>
  <c r="C190" i="4"/>
  <c r="A192" i="4" l="1"/>
  <c r="C191" i="4"/>
  <c r="A193" i="4" l="1"/>
  <c r="C192" i="4"/>
  <c r="A194" i="4" l="1"/>
  <c r="C193" i="4"/>
  <c r="A195" i="4" l="1"/>
  <c r="C194" i="4"/>
  <c r="A196" i="4" l="1"/>
  <c r="C195" i="4"/>
  <c r="A197" i="4" l="1"/>
  <c r="C196" i="4"/>
  <c r="A198" i="4" l="1"/>
  <c r="C197" i="4"/>
  <c r="A199" i="4" l="1"/>
  <c r="C198" i="4"/>
  <c r="A200" i="4" l="1"/>
  <c r="C199" i="4"/>
  <c r="A201" i="4" l="1"/>
  <c r="C200" i="4"/>
  <c r="A202" i="4" l="1"/>
  <c r="C201" i="4"/>
  <c r="A203" i="4" l="1"/>
  <c r="C202" i="4"/>
  <c r="A204" i="4" l="1"/>
  <c r="C203" i="4"/>
  <c r="A205" i="4" l="1"/>
  <c r="C204" i="4"/>
  <c r="A206" i="4" l="1"/>
  <c r="C205" i="4"/>
  <c r="A207" i="4" l="1"/>
  <c r="C206" i="4"/>
  <c r="A208" i="4" l="1"/>
  <c r="C207" i="4"/>
  <c r="A209" i="4" l="1"/>
  <c r="C208" i="4"/>
  <c r="A210" i="4" l="1"/>
  <c r="C209" i="4"/>
  <c r="A211" i="4" l="1"/>
  <c r="C210" i="4"/>
  <c r="A212" i="4" l="1"/>
  <c r="C211" i="4"/>
  <c r="A213" i="4" l="1"/>
  <c r="C212" i="4"/>
  <c r="A214" i="4" l="1"/>
  <c r="C213" i="4"/>
  <c r="A215" i="4" l="1"/>
  <c r="C214" i="4"/>
  <c r="A216" i="4" l="1"/>
  <c r="C215" i="4"/>
  <c r="A217" i="4" l="1"/>
  <c r="C216" i="4"/>
  <c r="A218" i="4" l="1"/>
  <c r="C217" i="4"/>
  <c r="A219" i="4" l="1"/>
  <c r="C218" i="4"/>
  <c r="A220" i="4" l="1"/>
  <c r="C219" i="4"/>
  <c r="A221" i="4" l="1"/>
  <c r="C220" i="4"/>
  <c r="A222" i="4" l="1"/>
  <c r="C221" i="4"/>
  <c r="A223" i="4" l="1"/>
  <c r="C222" i="4"/>
  <c r="A224" i="4" l="1"/>
  <c r="C223" i="4"/>
  <c r="A225" i="4" l="1"/>
  <c r="C224" i="4"/>
  <c r="A226" i="4" l="1"/>
  <c r="C225" i="4"/>
  <c r="A227" i="4" l="1"/>
  <c r="C226" i="4"/>
  <c r="A228" i="4" l="1"/>
  <c r="C227" i="4"/>
  <c r="A229" i="4" l="1"/>
  <c r="C228" i="4"/>
  <c r="A230" i="4" l="1"/>
  <c r="C229" i="4"/>
  <c r="A231" i="4" l="1"/>
  <c r="C230" i="4"/>
  <c r="A232" i="4" l="1"/>
  <c r="C231" i="4"/>
  <c r="A233" i="4" l="1"/>
  <c r="C232" i="4"/>
  <c r="A234" i="4" l="1"/>
  <c r="C233" i="4"/>
  <c r="A235" i="4" l="1"/>
  <c r="C234" i="4"/>
  <c r="A236" i="4" l="1"/>
  <c r="C235" i="4"/>
  <c r="A237" i="4" l="1"/>
  <c r="C236" i="4"/>
  <c r="A238" i="4" l="1"/>
  <c r="C237" i="4"/>
  <c r="A239" i="4" l="1"/>
  <c r="C238" i="4"/>
  <c r="A240" i="4" l="1"/>
  <c r="C239" i="4"/>
  <c r="A241" i="4" l="1"/>
  <c r="C240" i="4"/>
  <c r="A242" i="4" l="1"/>
  <c r="C241" i="4"/>
  <c r="A243" i="4" l="1"/>
  <c r="C242" i="4"/>
  <c r="A244" i="4" l="1"/>
  <c r="C243" i="4"/>
  <c r="A245" i="4" l="1"/>
  <c r="C244" i="4"/>
  <c r="A246" i="4" l="1"/>
  <c r="C245" i="4"/>
  <c r="A247" i="4" l="1"/>
  <c r="C246" i="4"/>
  <c r="A248" i="4" l="1"/>
  <c r="C247" i="4"/>
  <c r="A249" i="4" l="1"/>
  <c r="C248" i="4"/>
  <c r="A250" i="4" l="1"/>
  <c r="C249" i="4"/>
  <c r="A251" i="4" l="1"/>
  <c r="C250" i="4"/>
  <c r="A252" i="4" l="1"/>
  <c r="C251" i="4"/>
  <c r="A253" i="4" l="1"/>
  <c r="C252" i="4"/>
  <c r="A254" i="4" l="1"/>
  <c r="C253" i="4"/>
  <c r="A255" i="4" l="1"/>
  <c r="C254" i="4"/>
  <c r="A256" i="4" l="1"/>
  <c r="C255" i="4"/>
  <c r="A257" i="4" l="1"/>
  <c r="C256" i="4"/>
  <c r="A258" i="4" l="1"/>
  <c r="C257" i="4"/>
  <c r="A259" i="4" l="1"/>
  <c r="C258" i="4"/>
  <c r="A260" i="4" l="1"/>
  <c r="C259" i="4"/>
  <c r="A261" i="4" l="1"/>
  <c r="C260" i="4"/>
  <c r="A262" i="4" l="1"/>
  <c r="C261" i="4"/>
  <c r="A263" i="4" l="1"/>
  <c r="C262" i="4"/>
  <c r="A264" i="4" l="1"/>
  <c r="C263" i="4"/>
  <c r="A265" i="4" l="1"/>
  <c r="C264" i="4"/>
  <c r="A266" i="4" l="1"/>
  <c r="C265" i="4"/>
  <c r="A267" i="4" l="1"/>
  <c r="C266" i="4"/>
  <c r="A268" i="4" l="1"/>
  <c r="C267" i="4"/>
  <c r="A269" i="4" l="1"/>
  <c r="C268" i="4"/>
  <c r="A270" i="4" l="1"/>
  <c r="C269" i="4"/>
  <c r="A271" i="4" l="1"/>
  <c r="C270" i="4"/>
  <c r="A272" i="4" l="1"/>
  <c r="C271" i="4"/>
  <c r="A273" i="4" l="1"/>
  <c r="C272" i="4"/>
  <c r="A274" i="4" l="1"/>
  <c r="C273" i="4"/>
  <c r="A275" i="4" l="1"/>
  <c r="C274" i="4"/>
  <c r="A276" i="4" l="1"/>
  <c r="C275" i="4"/>
  <c r="A277" i="4" l="1"/>
  <c r="C276" i="4"/>
  <c r="A278" i="4" l="1"/>
  <c r="C277" i="4"/>
  <c r="A279" i="4" l="1"/>
  <c r="C278" i="4"/>
  <c r="A280" i="4" l="1"/>
  <c r="C279" i="4"/>
  <c r="A281" i="4" l="1"/>
  <c r="C280" i="4"/>
  <c r="A282" i="4" l="1"/>
  <c r="C281" i="4"/>
  <c r="A283" i="4" l="1"/>
  <c r="C282" i="4"/>
  <c r="A284" i="4" l="1"/>
  <c r="C283" i="4"/>
  <c r="A285" i="4" l="1"/>
  <c r="C284" i="4"/>
  <c r="A286" i="4" l="1"/>
  <c r="C285" i="4"/>
  <c r="A287" i="4" l="1"/>
  <c r="C286" i="4"/>
  <c r="A288" i="4" l="1"/>
  <c r="C287" i="4"/>
  <c r="A289" i="4" l="1"/>
  <c r="C288" i="4"/>
  <c r="A290" i="4" l="1"/>
  <c r="C289" i="4"/>
  <c r="A291" i="4" l="1"/>
  <c r="C290" i="4"/>
  <c r="A292" i="4" l="1"/>
  <c r="C291" i="4"/>
  <c r="A293" i="4" l="1"/>
  <c r="C292" i="4"/>
  <c r="A294" i="4" l="1"/>
  <c r="C293" i="4"/>
  <c r="A295" i="4" l="1"/>
  <c r="C294" i="4"/>
  <c r="A296" i="4" l="1"/>
  <c r="C295" i="4"/>
  <c r="A297" i="4" l="1"/>
  <c r="C296" i="4"/>
  <c r="A298" i="4" l="1"/>
  <c r="C297" i="4"/>
  <c r="A299" i="4" l="1"/>
  <c r="C298" i="4"/>
  <c r="A300" i="4" l="1"/>
  <c r="C299" i="4"/>
  <c r="A301" i="4" l="1"/>
  <c r="C300" i="4"/>
  <c r="A302" i="4" l="1"/>
  <c r="C301" i="4"/>
  <c r="A303" i="4" l="1"/>
  <c r="C302" i="4"/>
  <c r="A304" i="4" l="1"/>
  <c r="C303" i="4"/>
  <c r="A305" i="4" l="1"/>
  <c r="C304" i="4"/>
  <c r="A306" i="4" l="1"/>
  <c r="C305" i="4"/>
  <c r="A307" i="4" l="1"/>
  <c r="C306" i="4"/>
  <c r="A308" i="4" l="1"/>
  <c r="C307" i="4"/>
  <c r="A309" i="4" l="1"/>
  <c r="C308" i="4"/>
  <c r="A310" i="4" l="1"/>
  <c r="C309" i="4"/>
  <c r="A311" i="4" l="1"/>
  <c r="C310" i="4"/>
  <c r="A312" i="4" l="1"/>
  <c r="C311" i="4"/>
  <c r="A313" i="4" l="1"/>
  <c r="C312" i="4"/>
  <c r="A314" i="4" l="1"/>
  <c r="C313" i="4"/>
  <c r="A315" i="4" l="1"/>
  <c r="C314" i="4"/>
  <c r="A316" i="4" l="1"/>
  <c r="C315" i="4"/>
  <c r="A317" i="4" l="1"/>
  <c r="C316" i="4"/>
  <c r="A318" i="4" l="1"/>
  <c r="C317" i="4"/>
  <c r="A319" i="4" l="1"/>
  <c r="C318" i="4"/>
  <c r="A320" i="4" l="1"/>
  <c r="C319" i="4"/>
  <c r="A321" i="4" l="1"/>
  <c r="C320" i="4"/>
  <c r="A322" i="4" l="1"/>
  <c r="C321" i="4"/>
  <c r="A323" i="4" l="1"/>
  <c r="C322" i="4"/>
  <c r="A324" i="4" l="1"/>
  <c r="C323" i="4"/>
  <c r="A325" i="4" l="1"/>
  <c r="C324" i="4"/>
  <c r="A326" i="4" l="1"/>
  <c r="C325" i="4"/>
  <c r="A327" i="4" l="1"/>
  <c r="C326" i="4"/>
  <c r="A328" i="4" l="1"/>
  <c r="C327" i="4"/>
  <c r="A329" i="4" l="1"/>
  <c r="C328" i="4"/>
  <c r="A330" i="4" l="1"/>
  <c r="C329" i="4"/>
  <c r="A331" i="4" l="1"/>
  <c r="C330" i="4"/>
  <c r="A332" i="4" l="1"/>
  <c r="C331" i="4"/>
  <c r="A333" i="4" l="1"/>
  <c r="C332" i="4"/>
  <c r="A334" i="4" l="1"/>
  <c r="C333" i="4"/>
  <c r="A335" i="4" l="1"/>
  <c r="C334" i="4"/>
  <c r="A336" i="4" l="1"/>
  <c r="C335" i="4"/>
  <c r="A337" i="4" l="1"/>
  <c r="C336" i="4"/>
  <c r="A338" i="4" l="1"/>
  <c r="C337" i="4"/>
  <c r="A339" i="4" l="1"/>
  <c r="C338" i="4"/>
  <c r="A340" i="4" l="1"/>
  <c r="C339" i="4"/>
  <c r="A341" i="4" l="1"/>
  <c r="C340" i="4"/>
  <c r="A342" i="4" l="1"/>
  <c r="C341" i="4"/>
  <c r="A343" i="4" l="1"/>
  <c r="C342" i="4"/>
  <c r="A344" i="4" l="1"/>
  <c r="C343" i="4"/>
  <c r="A345" i="4" l="1"/>
  <c r="C344" i="4"/>
  <c r="A346" i="4" l="1"/>
  <c r="C345" i="4"/>
  <c r="A347" i="4" l="1"/>
  <c r="C346" i="4"/>
  <c r="A348" i="4" l="1"/>
  <c r="C347" i="4"/>
  <c r="A349" i="4" l="1"/>
  <c r="C348" i="4"/>
  <c r="A350" i="4" l="1"/>
  <c r="C349" i="4"/>
  <c r="A351" i="4" l="1"/>
  <c r="C350" i="4"/>
  <c r="A352" i="4" l="1"/>
  <c r="C351" i="4"/>
  <c r="A353" i="4" l="1"/>
  <c r="C352" i="4"/>
  <c r="A354" i="4" l="1"/>
  <c r="C353" i="4"/>
  <c r="A355" i="4" l="1"/>
  <c r="C354" i="4"/>
  <c r="A356" i="4" l="1"/>
  <c r="C355" i="4"/>
  <c r="A357" i="4" l="1"/>
  <c r="C356" i="4"/>
  <c r="A358" i="4" l="1"/>
  <c r="C357" i="4"/>
  <c r="A359" i="4" l="1"/>
  <c r="C358" i="4"/>
  <c r="A360" i="4" l="1"/>
  <c r="C359" i="4"/>
  <c r="A361" i="4" l="1"/>
  <c r="C360" i="4"/>
  <c r="A362" i="4" l="1"/>
  <c r="C361" i="4"/>
  <c r="A363" i="4" l="1"/>
  <c r="C362" i="4"/>
  <c r="A364" i="4" l="1"/>
  <c r="C363" i="4"/>
  <c r="A365" i="4" l="1"/>
  <c r="C364" i="4"/>
  <c r="A366" i="4" l="1"/>
  <c r="C365" i="4"/>
  <c r="A367" i="4" l="1"/>
  <c r="C366" i="4"/>
  <c r="A368" i="4" l="1"/>
  <c r="C367" i="4"/>
  <c r="A369" i="4" l="1"/>
  <c r="C368" i="4"/>
  <c r="A370" i="4" l="1"/>
  <c r="C369" i="4"/>
  <c r="A371" i="4" l="1"/>
  <c r="C370" i="4"/>
  <c r="A372" i="4" l="1"/>
  <c r="C371" i="4"/>
  <c r="A373" i="4" l="1"/>
  <c r="C372" i="4"/>
  <c r="A374" i="4" l="1"/>
  <c r="C373" i="4"/>
  <c r="A375" i="4" l="1"/>
  <c r="C374" i="4"/>
  <c r="A376" i="4" l="1"/>
  <c r="C375" i="4"/>
  <c r="A377" i="4" l="1"/>
  <c r="C376" i="4"/>
  <c r="A378" i="4" l="1"/>
  <c r="C377" i="4"/>
  <c r="A379" i="4" l="1"/>
  <c r="C378" i="4"/>
  <c r="A380" i="4" l="1"/>
  <c r="C379" i="4"/>
  <c r="A381" i="4" l="1"/>
  <c r="C380" i="4"/>
  <c r="A382" i="4" l="1"/>
  <c r="C381" i="4"/>
  <c r="A383" i="4" l="1"/>
  <c r="C382" i="4"/>
  <c r="A384" i="4" l="1"/>
  <c r="C383" i="4"/>
  <c r="A385" i="4" l="1"/>
  <c r="C384" i="4"/>
  <c r="A386" i="4" l="1"/>
  <c r="C385" i="4"/>
  <c r="A387" i="4" l="1"/>
  <c r="C386" i="4"/>
  <c r="A388" i="4" l="1"/>
  <c r="C387" i="4"/>
  <c r="A389" i="4" l="1"/>
  <c r="C388" i="4"/>
  <c r="A390" i="4" l="1"/>
  <c r="C389" i="4"/>
  <c r="A391" i="4" l="1"/>
  <c r="C390" i="4"/>
  <c r="A392" i="4" l="1"/>
  <c r="C391" i="4"/>
  <c r="A393" i="4" l="1"/>
  <c r="C392" i="4"/>
  <c r="A394" i="4" l="1"/>
  <c r="C393" i="4"/>
  <c r="A395" i="4" l="1"/>
  <c r="C394" i="4"/>
  <c r="A396" i="4" l="1"/>
  <c r="C395" i="4"/>
  <c r="A397" i="4" l="1"/>
  <c r="C396" i="4"/>
  <c r="A398" i="4" l="1"/>
  <c r="C397" i="4"/>
  <c r="A399" i="4" l="1"/>
  <c r="C398" i="4"/>
  <c r="A400" i="4" l="1"/>
  <c r="C399" i="4"/>
  <c r="A401" i="4" l="1"/>
  <c r="C400" i="4"/>
  <c r="A402" i="4" l="1"/>
  <c r="C401" i="4"/>
  <c r="A403" i="4" l="1"/>
  <c r="C402" i="4"/>
  <c r="A404" i="4" l="1"/>
  <c r="C403" i="4"/>
  <c r="A405" i="4" l="1"/>
  <c r="C404" i="4"/>
  <c r="A406" i="4" l="1"/>
  <c r="C405" i="4"/>
  <c r="A407" i="4" l="1"/>
  <c r="C406" i="4"/>
  <c r="A408" i="4" l="1"/>
  <c r="C407" i="4"/>
  <c r="A409" i="4" l="1"/>
  <c r="C408" i="4"/>
  <c r="A410" i="4" l="1"/>
  <c r="C409" i="4"/>
  <c r="A411" i="4" l="1"/>
  <c r="C410" i="4"/>
  <c r="A412" i="4" l="1"/>
  <c r="C411" i="4"/>
  <c r="A413" i="4" l="1"/>
  <c r="C412" i="4"/>
  <c r="A414" i="4" l="1"/>
  <c r="C413" i="4"/>
  <c r="A415" i="4" l="1"/>
  <c r="C414" i="4"/>
  <c r="A416" i="4" l="1"/>
  <c r="C415" i="4"/>
  <c r="A417" i="4" l="1"/>
  <c r="C416" i="4"/>
  <c r="A418" i="4" l="1"/>
  <c r="C417" i="4"/>
  <c r="A419" i="4" l="1"/>
  <c r="C418" i="4"/>
  <c r="A420" i="4" l="1"/>
  <c r="C419" i="4"/>
  <c r="A421" i="4" l="1"/>
  <c r="C420" i="4"/>
  <c r="A422" i="4" l="1"/>
  <c r="C421" i="4"/>
  <c r="A423" i="4" l="1"/>
  <c r="C422" i="4"/>
  <c r="A424" i="4" l="1"/>
  <c r="C423" i="4"/>
  <c r="A425" i="4" l="1"/>
  <c r="C424" i="4"/>
  <c r="A426" i="4" l="1"/>
  <c r="C425" i="4"/>
  <c r="A427" i="4" l="1"/>
  <c r="C426" i="4"/>
  <c r="A428" i="4" l="1"/>
  <c r="C427" i="4"/>
  <c r="A429" i="4" l="1"/>
  <c r="C428" i="4"/>
  <c r="A430" i="4" l="1"/>
  <c r="C429" i="4"/>
  <c r="A431" i="4" l="1"/>
  <c r="C430" i="4"/>
  <c r="A432" i="4" l="1"/>
  <c r="C431" i="4"/>
  <c r="A433" i="4" l="1"/>
  <c r="C432" i="4"/>
  <c r="A434" i="4" l="1"/>
  <c r="C433" i="4"/>
  <c r="A435" i="4" l="1"/>
  <c r="C434" i="4"/>
  <c r="A436" i="4" l="1"/>
  <c r="C435" i="4"/>
  <c r="A437" i="4" l="1"/>
  <c r="C436" i="4"/>
  <c r="A438" i="4" l="1"/>
  <c r="C437" i="4"/>
  <c r="A439" i="4" l="1"/>
  <c r="C438" i="4"/>
  <c r="A440" i="4" l="1"/>
  <c r="C439" i="4"/>
  <c r="A441" i="4" l="1"/>
  <c r="C440" i="4"/>
  <c r="A442" i="4" l="1"/>
  <c r="C441" i="4"/>
  <c r="A443" i="4" l="1"/>
  <c r="C442" i="4"/>
  <c r="A444" i="4" l="1"/>
  <c r="C443" i="4"/>
  <c r="A445" i="4" l="1"/>
  <c r="C444" i="4"/>
  <c r="A446" i="4" l="1"/>
  <c r="C445" i="4"/>
  <c r="A447" i="4" l="1"/>
  <c r="C446" i="4"/>
  <c r="A448" i="4" l="1"/>
  <c r="C447" i="4"/>
  <c r="A449" i="4" l="1"/>
  <c r="C448" i="4"/>
  <c r="A450" i="4" l="1"/>
  <c r="C449" i="4"/>
  <c r="A451" i="4" l="1"/>
  <c r="C450" i="4"/>
  <c r="A452" i="4" l="1"/>
  <c r="C451" i="4"/>
  <c r="A453" i="4" l="1"/>
  <c r="C452" i="4"/>
  <c r="A454" i="4" l="1"/>
  <c r="C453" i="4"/>
  <c r="A455" i="4" l="1"/>
  <c r="C454" i="4"/>
  <c r="A456" i="4" l="1"/>
  <c r="C455" i="4"/>
  <c r="A457" i="4" l="1"/>
  <c r="C456" i="4"/>
  <c r="A458" i="4" l="1"/>
  <c r="C457" i="4"/>
  <c r="A459" i="4" l="1"/>
  <c r="C458" i="4"/>
  <c r="A460" i="4" l="1"/>
  <c r="C459" i="4"/>
  <c r="A461" i="4" l="1"/>
  <c r="C460" i="4"/>
  <c r="A462" i="4" l="1"/>
  <c r="C461" i="4"/>
  <c r="A463" i="4" l="1"/>
  <c r="C462" i="4"/>
  <c r="A464" i="4" l="1"/>
  <c r="C463" i="4"/>
  <c r="A465" i="4" l="1"/>
  <c r="C464" i="4"/>
  <c r="A466" i="4" l="1"/>
  <c r="C465" i="4"/>
  <c r="A467" i="4" l="1"/>
  <c r="C466" i="4"/>
  <c r="A468" i="4" l="1"/>
  <c r="C467" i="4"/>
  <c r="A469" i="4" l="1"/>
  <c r="C468" i="4"/>
  <c r="A470" i="4" l="1"/>
  <c r="C469" i="4"/>
  <c r="A471" i="4" l="1"/>
  <c r="C470" i="4"/>
  <c r="A472" i="4" l="1"/>
  <c r="C471" i="4"/>
  <c r="A473" i="4" l="1"/>
  <c r="C472" i="4"/>
  <c r="A474" i="4" l="1"/>
  <c r="C473" i="4"/>
  <c r="A475" i="4" l="1"/>
  <c r="C474" i="4"/>
  <c r="A476" i="4" l="1"/>
  <c r="C475" i="4"/>
  <c r="A477" i="4" l="1"/>
  <c r="C476" i="4"/>
  <c r="A478" i="4" l="1"/>
  <c r="C477" i="4"/>
  <c r="A479" i="4" l="1"/>
  <c r="C478" i="4"/>
  <c r="A480" i="4" l="1"/>
  <c r="C479" i="4"/>
  <c r="A481" i="4" l="1"/>
  <c r="C480" i="4"/>
  <c r="A482" i="4" l="1"/>
  <c r="C481" i="4"/>
  <c r="A483" i="4" l="1"/>
  <c r="C482" i="4"/>
  <c r="A484" i="4" l="1"/>
  <c r="C483" i="4"/>
  <c r="A485" i="4" l="1"/>
  <c r="C484" i="4"/>
  <c r="A486" i="4" l="1"/>
  <c r="C485" i="4"/>
  <c r="A487" i="4" l="1"/>
  <c r="C486" i="4"/>
  <c r="A488" i="4" l="1"/>
  <c r="C487" i="4"/>
  <c r="A489" i="4" l="1"/>
  <c r="C488" i="4"/>
  <c r="A490" i="4" l="1"/>
  <c r="C489" i="4"/>
  <c r="A491" i="4" l="1"/>
  <c r="C490" i="4"/>
  <c r="A492" i="4" l="1"/>
  <c r="C491" i="4"/>
  <c r="A493" i="4" l="1"/>
  <c r="C492" i="4"/>
  <c r="A494" i="4" l="1"/>
  <c r="C493" i="4"/>
  <c r="A495" i="4" l="1"/>
  <c r="C494" i="4"/>
  <c r="A496" i="4" l="1"/>
  <c r="C495" i="4"/>
  <c r="A497" i="4" l="1"/>
  <c r="C496" i="4"/>
  <c r="A498" i="4" l="1"/>
  <c r="C497" i="4"/>
  <c r="A499" i="4" l="1"/>
  <c r="C498" i="4"/>
  <c r="A500" i="4" l="1"/>
  <c r="C499" i="4"/>
  <c r="A501" i="4" l="1"/>
  <c r="C500" i="4"/>
  <c r="A502" i="4" l="1"/>
  <c r="C501" i="4"/>
  <c r="A503" i="4" l="1"/>
  <c r="C502" i="4"/>
  <c r="A504" i="4" l="1"/>
  <c r="C503" i="4"/>
  <c r="A505" i="4" l="1"/>
  <c r="C504" i="4"/>
  <c r="A506" i="4" l="1"/>
  <c r="C505" i="4"/>
  <c r="A507" i="4" l="1"/>
  <c r="C506" i="4"/>
  <c r="A508" i="4" l="1"/>
  <c r="C507" i="4"/>
  <c r="A509" i="4" l="1"/>
  <c r="C508" i="4"/>
  <c r="A510" i="4" l="1"/>
  <c r="C509" i="4"/>
  <c r="A511" i="4" l="1"/>
  <c r="C510" i="4"/>
  <c r="A512" i="4" l="1"/>
  <c r="C511" i="4"/>
  <c r="A513" i="4" l="1"/>
  <c r="C512" i="4"/>
  <c r="A514" i="4" l="1"/>
  <c r="C513" i="4"/>
  <c r="A515" i="4" l="1"/>
  <c r="C514" i="4"/>
  <c r="A516" i="4" l="1"/>
  <c r="C515" i="4"/>
  <c r="A517" i="4" l="1"/>
  <c r="C516" i="4"/>
  <c r="A518" i="4" l="1"/>
  <c r="C517" i="4"/>
  <c r="A519" i="4" l="1"/>
  <c r="C518" i="4"/>
  <c r="A520" i="4" l="1"/>
  <c r="C519" i="4"/>
  <c r="A521" i="4" l="1"/>
  <c r="C520" i="4"/>
  <c r="A522" i="4" l="1"/>
  <c r="C521" i="4"/>
  <c r="A523" i="4" l="1"/>
  <c r="C522" i="4"/>
  <c r="A524" i="4" l="1"/>
  <c r="C523" i="4"/>
  <c r="A525" i="4" l="1"/>
  <c r="C524" i="4"/>
  <c r="A526" i="4" l="1"/>
  <c r="C525" i="4"/>
  <c r="A527" i="4" l="1"/>
  <c r="C526" i="4"/>
  <c r="A528" i="4" l="1"/>
  <c r="C527" i="4"/>
  <c r="A529" i="4" l="1"/>
  <c r="C528" i="4"/>
  <c r="A530" i="4" l="1"/>
  <c r="C529" i="4"/>
  <c r="A531" i="4" l="1"/>
  <c r="C530" i="4"/>
  <c r="A532" i="4" l="1"/>
  <c r="C531" i="4"/>
  <c r="A533" i="4" l="1"/>
  <c r="C532" i="4"/>
  <c r="A534" i="4" l="1"/>
  <c r="C533" i="4"/>
  <c r="A535" i="4" l="1"/>
  <c r="C534" i="4"/>
  <c r="A536" i="4" l="1"/>
  <c r="C535" i="4"/>
  <c r="A537" i="4" l="1"/>
  <c r="C536" i="4"/>
  <c r="A538" i="4" l="1"/>
  <c r="C537" i="4"/>
  <c r="A539" i="4" l="1"/>
  <c r="C538" i="4"/>
  <c r="A540" i="4" l="1"/>
  <c r="C539" i="4"/>
  <c r="A541" i="4" l="1"/>
  <c r="C540" i="4"/>
  <c r="A542" i="4" l="1"/>
  <c r="C541" i="4"/>
  <c r="A543" i="4" l="1"/>
  <c r="C542" i="4"/>
  <c r="A544" i="4" l="1"/>
  <c r="C543" i="4"/>
  <c r="A545" i="4" l="1"/>
  <c r="C544" i="4"/>
  <c r="A546" i="4" l="1"/>
  <c r="C545" i="4"/>
  <c r="A547" i="4" l="1"/>
  <c r="C546" i="4"/>
  <c r="A548" i="4" l="1"/>
  <c r="C547" i="4"/>
  <c r="A549" i="4" l="1"/>
  <c r="C548" i="4"/>
  <c r="A550" i="4" l="1"/>
  <c r="C549" i="4"/>
  <c r="A551" i="4" l="1"/>
  <c r="C550" i="4"/>
  <c r="A552" i="4" l="1"/>
  <c r="C551" i="4"/>
  <c r="A553" i="4" l="1"/>
  <c r="C552" i="4"/>
  <c r="A554" i="4" l="1"/>
  <c r="C553" i="4"/>
  <c r="A555" i="4" l="1"/>
  <c r="C554" i="4"/>
  <c r="A556" i="4" l="1"/>
  <c r="C555" i="4"/>
  <c r="A557" i="4" l="1"/>
  <c r="C556" i="4"/>
  <c r="A558" i="4" l="1"/>
  <c r="C557" i="4"/>
  <c r="A559" i="4" l="1"/>
  <c r="C558" i="4"/>
  <c r="A560" i="4" l="1"/>
  <c r="C559" i="4"/>
  <c r="A561" i="4" l="1"/>
  <c r="C560" i="4"/>
  <c r="A562" i="4" l="1"/>
  <c r="C561" i="4"/>
  <c r="A563" i="4" l="1"/>
  <c r="C562" i="4"/>
  <c r="A564" i="4" l="1"/>
  <c r="C563" i="4"/>
  <c r="A565" i="4" l="1"/>
  <c r="C564" i="4"/>
  <c r="A566" i="4" l="1"/>
  <c r="C565" i="4"/>
  <c r="A567" i="4" l="1"/>
  <c r="C566" i="4"/>
  <c r="A568" i="4" l="1"/>
  <c r="C567" i="4"/>
  <c r="A569" i="4" l="1"/>
  <c r="C568" i="4"/>
  <c r="A570" i="4" l="1"/>
  <c r="C569" i="4"/>
  <c r="A571" i="4" l="1"/>
  <c r="C570" i="4"/>
  <c r="A572" i="4" l="1"/>
  <c r="C571" i="4"/>
  <c r="A573" i="4" l="1"/>
  <c r="C572" i="4"/>
  <c r="A574" i="4" l="1"/>
  <c r="C573" i="4"/>
  <c r="A575" i="4" l="1"/>
  <c r="C574" i="4"/>
  <c r="A576" i="4" l="1"/>
  <c r="C575" i="4"/>
  <c r="A577" i="4" l="1"/>
  <c r="C576" i="4"/>
  <c r="A578" i="4" l="1"/>
  <c r="C577" i="4"/>
  <c r="A579" i="4" l="1"/>
  <c r="C578" i="4"/>
  <c r="A580" i="4" l="1"/>
  <c r="C579" i="4"/>
  <c r="A581" i="4" l="1"/>
  <c r="C580" i="4"/>
  <c r="A582" i="4" l="1"/>
  <c r="C581" i="4"/>
  <c r="A583" i="4" l="1"/>
  <c r="C582" i="4"/>
  <c r="A584" i="4" l="1"/>
  <c r="C583" i="4"/>
  <c r="A585" i="4" l="1"/>
  <c r="C584" i="4"/>
  <c r="A586" i="4" l="1"/>
  <c r="C585" i="4"/>
  <c r="A587" i="4" l="1"/>
  <c r="C586" i="4"/>
  <c r="A588" i="4" l="1"/>
  <c r="C587" i="4"/>
  <c r="A589" i="4" l="1"/>
  <c r="C588" i="4"/>
  <c r="A590" i="4" l="1"/>
  <c r="C589" i="4"/>
  <c r="A591" i="4" l="1"/>
  <c r="C590" i="4"/>
  <c r="A592" i="4" l="1"/>
  <c r="C591" i="4"/>
  <c r="A593" i="4" l="1"/>
  <c r="C592" i="4"/>
  <c r="A594" i="4" l="1"/>
  <c r="C593" i="4"/>
  <c r="A595" i="4" l="1"/>
  <c r="C594" i="4"/>
  <c r="A596" i="4" l="1"/>
  <c r="C595" i="4"/>
  <c r="A597" i="4" l="1"/>
  <c r="C596" i="4"/>
  <c r="A598" i="4" l="1"/>
  <c r="C597" i="4"/>
  <c r="A599" i="4" l="1"/>
  <c r="C598" i="4"/>
  <c r="A600" i="4" l="1"/>
  <c r="C599" i="4"/>
  <c r="A601" i="4" l="1"/>
  <c r="C600" i="4"/>
  <c r="A602" i="4" l="1"/>
  <c r="C601" i="4"/>
  <c r="A603" i="4" l="1"/>
  <c r="C602" i="4"/>
  <c r="A604" i="4" l="1"/>
  <c r="C603" i="4"/>
  <c r="A605" i="4" l="1"/>
  <c r="C604" i="4"/>
  <c r="A606" i="4" l="1"/>
  <c r="C605" i="4"/>
  <c r="A607" i="4" l="1"/>
  <c r="C606" i="4"/>
  <c r="A608" i="4" l="1"/>
  <c r="C607" i="4"/>
  <c r="A609" i="4" l="1"/>
  <c r="C608" i="4"/>
  <c r="A610" i="4" l="1"/>
  <c r="C609" i="4"/>
  <c r="A611" i="4" l="1"/>
  <c r="C610" i="4"/>
  <c r="A612" i="4" l="1"/>
  <c r="C611" i="4"/>
  <c r="A613" i="4" l="1"/>
  <c r="C612" i="4"/>
  <c r="A614" i="4" l="1"/>
  <c r="C613" i="4"/>
  <c r="A615" i="4" l="1"/>
  <c r="C614" i="4"/>
  <c r="A616" i="4" l="1"/>
  <c r="C615" i="4"/>
  <c r="A617" i="4" l="1"/>
  <c r="C616" i="4"/>
  <c r="A618" i="4" l="1"/>
  <c r="C617" i="4"/>
  <c r="A619" i="4" l="1"/>
  <c r="C618" i="4"/>
  <c r="A620" i="4" l="1"/>
  <c r="C619" i="4"/>
  <c r="A621" i="4" l="1"/>
  <c r="C620" i="4"/>
  <c r="A622" i="4" l="1"/>
  <c r="C621" i="4"/>
  <c r="A623" i="4" l="1"/>
  <c r="C622" i="4"/>
  <c r="A624" i="4" l="1"/>
  <c r="C623" i="4"/>
  <c r="A625" i="4" l="1"/>
  <c r="C624" i="4"/>
  <c r="A626" i="4" l="1"/>
  <c r="C625" i="4"/>
  <c r="A627" i="4" l="1"/>
  <c r="C626" i="4"/>
  <c r="A628" i="4" l="1"/>
  <c r="C627" i="4"/>
  <c r="A629" i="4" l="1"/>
  <c r="C628" i="4"/>
  <c r="A630" i="4" l="1"/>
  <c r="C629" i="4"/>
  <c r="A631" i="4" l="1"/>
  <c r="C630" i="4"/>
  <c r="A632" i="4" l="1"/>
  <c r="C631" i="4"/>
  <c r="A633" i="4" l="1"/>
  <c r="C632" i="4"/>
  <c r="A634" i="4" l="1"/>
  <c r="C633" i="4"/>
  <c r="A635" i="4" l="1"/>
  <c r="C634" i="4"/>
  <c r="A636" i="4" l="1"/>
  <c r="C635" i="4"/>
  <c r="A637" i="4" l="1"/>
  <c r="C636" i="4"/>
  <c r="A638" i="4" l="1"/>
  <c r="C637" i="4"/>
  <c r="A639" i="4" l="1"/>
  <c r="C638" i="4"/>
  <c r="A640" i="4" l="1"/>
  <c r="C639" i="4"/>
  <c r="A641" i="4" l="1"/>
  <c r="C640" i="4"/>
  <c r="A642" i="4" l="1"/>
  <c r="C641" i="4"/>
  <c r="A643" i="4" l="1"/>
  <c r="C642" i="4"/>
  <c r="A644" i="4" l="1"/>
  <c r="C643" i="4"/>
  <c r="A645" i="4" l="1"/>
  <c r="C644" i="4"/>
  <c r="A646" i="4" l="1"/>
  <c r="C645" i="4"/>
  <c r="A647" i="4" l="1"/>
  <c r="C646" i="4"/>
  <c r="A648" i="4" l="1"/>
  <c r="C647" i="4"/>
  <c r="A649" i="4" l="1"/>
  <c r="C648" i="4"/>
  <c r="A650" i="4" l="1"/>
  <c r="C649" i="4"/>
  <c r="A651" i="4" l="1"/>
  <c r="C650" i="4"/>
  <c r="A652" i="4" l="1"/>
  <c r="C651" i="4"/>
  <c r="A653" i="4" l="1"/>
  <c r="C652" i="4"/>
  <c r="A654" i="4" l="1"/>
  <c r="C653" i="4"/>
  <c r="A655" i="4" l="1"/>
  <c r="C654" i="4"/>
  <c r="A656" i="4" l="1"/>
  <c r="C655" i="4"/>
  <c r="A657" i="4" l="1"/>
  <c r="C656" i="4"/>
  <c r="A658" i="4" l="1"/>
  <c r="C657" i="4"/>
  <c r="A659" i="4" l="1"/>
  <c r="C658" i="4"/>
  <c r="A660" i="4" l="1"/>
  <c r="C659" i="4"/>
  <c r="A661" i="4" l="1"/>
  <c r="C660" i="4"/>
  <c r="A662" i="4" l="1"/>
  <c r="C661" i="4"/>
  <c r="A663" i="4" l="1"/>
  <c r="C662" i="4"/>
  <c r="A664" i="4" l="1"/>
  <c r="C663" i="4"/>
  <c r="A665" i="4" l="1"/>
  <c r="C664" i="4"/>
  <c r="A666" i="4" l="1"/>
  <c r="C665" i="4"/>
  <c r="A667" i="4" l="1"/>
  <c r="C666" i="4"/>
  <c r="A668" i="4" l="1"/>
  <c r="C667" i="4"/>
  <c r="A669" i="4" l="1"/>
  <c r="C668" i="4"/>
  <c r="A670" i="4" l="1"/>
  <c r="C669" i="4"/>
  <c r="A671" i="4" l="1"/>
  <c r="C670" i="4"/>
  <c r="A672" i="4" l="1"/>
  <c r="C671" i="4"/>
  <c r="A673" i="4" l="1"/>
  <c r="C672" i="4"/>
  <c r="A674" i="4" l="1"/>
  <c r="C673" i="4"/>
  <c r="A675" i="4" l="1"/>
  <c r="C674" i="4"/>
  <c r="A676" i="4" l="1"/>
  <c r="C675" i="4"/>
  <c r="A677" i="4" l="1"/>
  <c r="C676" i="4"/>
  <c r="A678" i="4" l="1"/>
  <c r="C677" i="4"/>
  <c r="A679" i="4" l="1"/>
  <c r="C678" i="4"/>
  <c r="A680" i="4" l="1"/>
  <c r="C679" i="4"/>
  <c r="A681" i="4" l="1"/>
  <c r="C680" i="4"/>
  <c r="A682" i="4" l="1"/>
  <c r="C681" i="4"/>
  <c r="A683" i="4" l="1"/>
  <c r="C682" i="4"/>
  <c r="A684" i="4" l="1"/>
  <c r="C683" i="4"/>
  <c r="A685" i="4" l="1"/>
  <c r="C684" i="4"/>
  <c r="A686" i="4" l="1"/>
  <c r="C685" i="4"/>
  <c r="A687" i="4" l="1"/>
  <c r="C686" i="4"/>
  <c r="A688" i="4" l="1"/>
  <c r="C687" i="4"/>
  <c r="A689" i="4" l="1"/>
  <c r="C688" i="4"/>
  <c r="A690" i="4" l="1"/>
  <c r="C689" i="4"/>
  <c r="A691" i="4" l="1"/>
  <c r="C690" i="4"/>
  <c r="A692" i="4" l="1"/>
  <c r="C691" i="4"/>
  <c r="A693" i="4" l="1"/>
  <c r="C692" i="4"/>
  <c r="A694" i="4" l="1"/>
  <c r="C693" i="4"/>
  <c r="A695" i="4" l="1"/>
  <c r="C694" i="4"/>
  <c r="A696" i="4" l="1"/>
  <c r="C695" i="4"/>
  <c r="A697" i="4" l="1"/>
  <c r="C696" i="4"/>
  <c r="A698" i="4" l="1"/>
  <c r="C697" i="4"/>
  <c r="A699" i="4" l="1"/>
  <c r="C698" i="4"/>
  <c r="A700" i="4" l="1"/>
  <c r="C699" i="4"/>
  <c r="A701" i="4" l="1"/>
  <c r="C700" i="4"/>
  <c r="A702" i="4" l="1"/>
  <c r="C701" i="4"/>
  <c r="A703" i="4" l="1"/>
  <c r="C702" i="4"/>
  <c r="A704" i="4" l="1"/>
  <c r="C703" i="4"/>
  <c r="A705" i="4" l="1"/>
  <c r="C704" i="4"/>
  <c r="A706" i="4" l="1"/>
  <c r="C705" i="4"/>
  <c r="A707" i="4" l="1"/>
  <c r="C706" i="4"/>
  <c r="A708" i="4" l="1"/>
  <c r="C707" i="4"/>
  <c r="A709" i="4" l="1"/>
  <c r="C708" i="4"/>
  <c r="A710" i="4" l="1"/>
  <c r="C709" i="4"/>
  <c r="A711" i="4" l="1"/>
  <c r="C710" i="4"/>
  <c r="A712" i="4" l="1"/>
  <c r="C711" i="4"/>
  <c r="A713" i="4" l="1"/>
  <c r="C712" i="4"/>
  <c r="A714" i="4" l="1"/>
  <c r="C713" i="4"/>
  <c r="A715" i="4" l="1"/>
  <c r="C714" i="4"/>
  <c r="A716" i="4" l="1"/>
  <c r="C715" i="4"/>
  <c r="A717" i="4" l="1"/>
  <c r="C716" i="4"/>
  <c r="A718" i="4" l="1"/>
  <c r="C717" i="4"/>
  <c r="A719" i="4" l="1"/>
  <c r="C718" i="4"/>
  <c r="A720" i="4" l="1"/>
  <c r="C719" i="4"/>
  <c r="A721" i="4" l="1"/>
  <c r="C720" i="4"/>
  <c r="A722" i="4" l="1"/>
  <c r="C721" i="4"/>
  <c r="A723" i="4" l="1"/>
  <c r="C722" i="4"/>
  <c r="A724" i="4" l="1"/>
  <c r="C723" i="4"/>
  <c r="A725" i="4" l="1"/>
  <c r="C724" i="4"/>
  <c r="A726" i="4" l="1"/>
  <c r="C725" i="4"/>
  <c r="A727" i="4" l="1"/>
  <c r="C726" i="4"/>
  <c r="A728" i="4" l="1"/>
  <c r="C727" i="4"/>
  <c r="A729" i="4" l="1"/>
  <c r="C728" i="4"/>
  <c r="A730" i="4" l="1"/>
  <c r="C729" i="4"/>
  <c r="A731" i="4" l="1"/>
  <c r="C730" i="4"/>
  <c r="A732" i="4" l="1"/>
  <c r="C731" i="4"/>
  <c r="A733" i="4" l="1"/>
  <c r="C732" i="4"/>
  <c r="A734" i="4" l="1"/>
  <c r="C733" i="4"/>
  <c r="A735" i="4" l="1"/>
  <c r="C734" i="4"/>
  <c r="A736" i="4" l="1"/>
  <c r="C735" i="4"/>
  <c r="A737" i="4" l="1"/>
  <c r="C736" i="4"/>
  <c r="A738" i="4" l="1"/>
  <c r="C737" i="4"/>
  <c r="A739" i="4" l="1"/>
  <c r="C738" i="4"/>
  <c r="A740" i="4" l="1"/>
  <c r="C739" i="4"/>
  <c r="A741" i="4" l="1"/>
  <c r="C740" i="4"/>
  <c r="A742" i="4" l="1"/>
  <c r="C741" i="4"/>
  <c r="A743" i="4" l="1"/>
  <c r="C742" i="4"/>
  <c r="A744" i="4" l="1"/>
  <c r="C743" i="4"/>
  <c r="A745" i="4" l="1"/>
  <c r="C744" i="4"/>
  <c r="A746" i="4" l="1"/>
  <c r="C745" i="4"/>
  <c r="A747" i="4" l="1"/>
  <c r="C746" i="4"/>
  <c r="A748" i="4" l="1"/>
  <c r="C747" i="4"/>
  <c r="A749" i="4" l="1"/>
  <c r="C748" i="4"/>
  <c r="A750" i="4" l="1"/>
  <c r="C749" i="4"/>
  <c r="A751" i="4" l="1"/>
  <c r="C750" i="4"/>
  <c r="A752" i="4" l="1"/>
  <c r="C751" i="4"/>
  <c r="A753" i="4" l="1"/>
  <c r="C752" i="4"/>
  <c r="A754" i="4" l="1"/>
  <c r="C753" i="4"/>
  <c r="A755" i="4" l="1"/>
  <c r="C754" i="4"/>
  <c r="A756" i="4" l="1"/>
  <c r="C755" i="4"/>
  <c r="A757" i="4" l="1"/>
  <c r="C756" i="4"/>
  <c r="A758" i="4" l="1"/>
  <c r="C757" i="4"/>
  <c r="A759" i="4" l="1"/>
  <c r="C758" i="4"/>
  <c r="A760" i="4" l="1"/>
  <c r="C759" i="4"/>
  <c r="A761" i="4" l="1"/>
  <c r="C760" i="4"/>
  <c r="A762" i="4" l="1"/>
  <c r="C761" i="4"/>
  <c r="A763" i="4" l="1"/>
  <c r="C762" i="4"/>
  <c r="A764" i="4" l="1"/>
  <c r="C763" i="4"/>
  <c r="A765" i="4" l="1"/>
  <c r="C764" i="4"/>
  <c r="A766" i="4" l="1"/>
  <c r="C765" i="4"/>
  <c r="A767" i="4" l="1"/>
  <c r="C766" i="4"/>
  <c r="A768" i="4" l="1"/>
  <c r="C767" i="4"/>
  <c r="A769" i="4" l="1"/>
  <c r="C768" i="4"/>
  <c r="A770" i="4" l="1"/>
  <c r="C769" i="4"/>
  <c r="A771" i="4" l="1"/>
  <c r="C770" i="4"/>
  <c r="A772" i="4" l="1"/>
  <c r="C771" i="4"/>
  <c r="A773" i="4" l="1"/>
  <c r="C772" i="4"/>
  <c r="A774" i="4" l="1"/>
  <c r="C773" i="4"/>
  <c r="A775" i="4" l="1"/>
  <c r="C774" i="4"/>
  <c r="A776" i="4" l="1"/>
  <c r="C775" i="4"/>
  <c r="A777" i="4" l="1"/>
  <c r="C776" i="4"/>
  <c r="A778" i="4" l="1"/>
  <c r="C777" i="4"/>
  <c r="A779" i="4" l="1"/>
  <c r="C778" i="4"/>
  <c r="A780" i="4" l="1"/>
  <c r="C779" i="4"/>
  <c r="A781" i="4" l="1"/>
  <c r="C780" i="4"/>
  <c r="A782" i="4" l="1"/>
  <c r="C781" i="4"/>
  <c r="A783" i="4" l="1"/>
  <c r="C782" i="4"/>
  <c r="A784" i="4" l="1"/>
  <c r="C783" i="4"/>
  <c r="A785" i="4" l="1"/>
  <c r="C784" i="4"/>
  <c r="A786" i="4" l="1"/>
  <c r="C785" i="4"/>
  <c r="A787" i="4" l="1"/>
  <c r="C786" i="4"/>
  <c r="A788" i="4" l="1"/>
  <c r="C787" i="4"/>
  <c r="A789" i="4" l="1"/>
  <c r="C788" i="4"/>
  <c r="A790" i="4" l="1"/>
  <c r="C789" i="4"/>
  <c r="A791" i="4" l="1"/>
  <c r="C790" i="4"/>
  <c r="A792" i="4" l="1"/>
  <c r="C791" i="4"/>
  <c r="A793" i="4" l="1"/>
  <c r="C792" i="4"/>
  <c r="A794" i="4" l="1"/>
  <c r="C793" i="4"/>
  <c r="A795" i="4" l="1"/>
  <c r="C794" i="4"/>
  <c r="A796" i="4" l="1"/>
  <c r="C795" i="4"/>
  <c r="A797" i="4" l="1"/>
  <c r="C796" i="4"/>
  <c r="A798" i="4" l="1"/>
  <c r="C797" i="4"/>
  <c r="A799" i="4" l="1"/>
  <c r="C798" i="4"/>
  <c r="A800" i="4" l="1"/>
  <c r="C799" i="4"/>
  <c r="A801" i="4" l="1"/>
  <c r="C800" i="4"/>
  <c r="A802" i="4" l="1"/>
  <c r="C801" i="4"/>
  <c r="A803" i="4" l="1"/>
  <c r="C802" i="4"/>
  <c r="A804" i="4" l="1"/>
  <c r="C803" i="4"/>
  <c r="A805" i="4" l="1"/>
  <c r="C804" i="4"/>
  <c r="A806" i="4" l="1"/>
  <c r="C805" i="4"/>
  <c r="A807" i="4" l="1"/>
  <c r="C806" i="4"/>
  <c r="A808" i="4" l="1"/>
  <c r="C807" i="4"/>
  <c r="A809" i="4" l="1"/>
  <c r="C808" i="4"/>
  <c r="A810" i="4" l="1"/>
  <c r="C809" i="4"/>
  <c r="A811" i="4" l="1"/>
  <c r="C810" i="4"/>
  <c r="A812" i="4" l="1"/>
  <c r="C811" i="4"/>
  <c r="A813" i="4" l="1"/>
  <c r="C812" i="4"/>
  <c r="A814" i="4" l="1"/>
  <c r="C813" i="4"/>
  <c r="A815" i="4" l="1"/>
  <c r="C814" i="4"/>
  <c r="A816" i="4" l="1"/>
  <c r="C815" i="4"/>
  <c r="A817" i="4" l="1"/>
  <c r="C816" i="4"/>
  <c r="A818" i="4" l="1"/>
  <c r="C817" i="4"/>
  <c r="A819" i="4" l="1"/>
  <c r="C818" i="4"/>
  <c r="A820" i="4" l="1"/>
  <c r="C819" i="4"/>
  <c r="A821" i="4" l="1"/>
  <c r="C820" i="4"/>
  <c r="A822" i="4" l="1"/>
  <c r="C821" i="4"/>
  <c r="A823" i="4" l="1"/>
  <c r="C822" i="4"/>
  <c r="A824" i="4" l="1"/>
  <c r="C823" i="4"/>
  <c r="A825" i="4" l="1"/>
  <c r="C824" i="4"/>
  <c r="A826" i="4" l="1"/>
  <c r="C825" i="4"/>
  <c r="A827" i="4" l="1"/>
  <c r="C826" i="4"/>
  <c r="A828" i="4" l="1"/>
  <c r="C827" i="4"/>
  <c r="A829" i="4" l="1"/>
  <c r="C828" i="4"/>
  <c r="A830" i="4" l="1"/>
  <c r="C829" i="4"/>
  <c r="A831" i="4" l="1"/>
  <c r="C830" i="4"/>
  <c r="A832" i="4" l="1"/>
  <c r="C831" i="4"/>
  <c r="A833" i="4" l="1"/>
  <c r="C832" i="4"/>
  <c r="A834" i="4" l="1"/>
  <c r="C833" i="4"/>
  <c r="A835" i="4" l="1"/>
  <c r="C834" i="4"/>
  <c r="A836" i="4" l="1"/>
  <c r="C835" i="4"/>
  <c r="A837" i="4" l="1"/>
  <c r="C836" i="4"/>
  <c r="A838" i="4" l="1"/>
  <c r="C837" i="4"/>
  <c r="A839" i="4" l="1"/>
  <c r="C838" i="4"/>
  <c r="A840" i="4" l="1"/>
  <c r="C839" i="4"/>
  <c r="A841" i="4" l="1"/>
  <c r="C840" i="4"/>
  <c r="A842" i="4" l="1"/>
  <c r="C841" i="4"/>
  <c r="A843" i="4" l="1"/>
  <c r="C842" i="4"/>
  <c r="A844" i="4" l="1"/>
  <c r="C843" i="4"/>
  <c r="A845" i="4" l="1"/>
  <c r="C844" i="4"/>
  <c r="A846" i="4" l="1"/>
  <c r="C845" i="4"/>
  <c r="A847" i="4" l="1"/>
  <c r="C846" i="4"/>
  <c r="A848" i="4" l="1"/>
  <c r="C847" i="4"/>
  <c r="A849" i="4" l="1"/>
  <c r="C848" i="4"/>
  <c r="A850" i="4" l="1"/>
  <c r="C849" i="4"/>
  <c r="A851" i="4" l="1"/>
  <c r="C850" i="4"/>
  <c r="A852" i="4" l="1"/>
  <c r="C851" i="4"/>
  <c r="A853" i="4" l="1"/>
  <c r="C852" i="4"/>
  <c r="A854" i="4" l="1"/>
  <c r="C853" i="4"/>
  <c r="A855" i="4" l="1"/>
  <c r="C854" i="4"/>
  <c r="A856" i="4" l="1"/>
  <c r="C855" i="4"/>
  <c r="A857" i="4" l="1"/>
  <c r="C856" i="4"/>
  <c r="A858" i="4" l="1"/>
  <c r="C857" i="4"/>
  <c r="A859" i="4" l="1"/>
  <c r="C858" i="4"/>
  <c r="A860" i="4" l="1"/>
  <c r="C859" i="4"/>
  <c r="A861" i="4" l="1"/>
  <c r="C860" i="4"/>
  <c r="A862" i="4" l="1"/>
  <c r="C861" i="4"/>
  <c r="A863" i="4" l="1"/>
  <c r="C862" i="4"/>
  <c r="A864" i="4" l="1"/>
  <c r="C863" i="4"/>
  <c r="A865" i="4" l="1"/>
  <c r="C864" i="4"/>
  <c r="A866" i="4" l="1"/>
  <c r="C865" i="4"/>
  <c r="A867" i="4" l="1"/>
  <c r="C866" i="4"/>
  <c r="A868" i="4" l="1"/>
  <c r="C867" i="4"/>
  <c r="A869" i="4" l="1"/>
  <c r="C868" i="4"/>
  <c r="A870" i="4" l="1"/>
  <c r="C869" i="4"/>
  <c r="A871" i="4" l="1"/>
  <c r="C870" i="4"/>
  <c r="A872" i="4" l="1"/>
  <c r="C871" i="4"/>
  <c r="A873" i="4" l="1"/>
  <c r="C872" i="4"/>
  <c r="A874" i="4" l="1"/>
  <c r="C873" i="4"/>
  <c r="A875" i="4" l="1"/>
  <c r="C874" i="4"/>
  <c r="A876" i="4" l="1"/>
  <c r="C875" i="4"/>
  <c r="A877" i="4" l="1"/>
  <c r="C876" i="4"/>
  <c r="A878" i="4" l="1"/>
  <c r="C877" i="4"/>
  <c r="A879" i="4" l="1"/>
  <c r="C878" i="4"/>
  <c r="A880" i="4" l="1"/>
  <c r="C879" i="4"/>
  <c r="A881" i="4" l="1"/>
  <c r="C880" i="4"/>
  <c r="A882" i="4" l="1"/>
  <c r="C881" i="4"/>
  <c r="A883" i="4" l="1"/>
  <c r="C882" i="4"/>
  <c r="A884" i="4" l="1"/>
  <c r="C883" i="4"/>
  <c r="A885" i="4" l="1"/>
  <c r="C884" i="4"/>
  <c r="A886" i="4" l="1"/>
  <c r="C885" i="4"/>
  <c r="A887" i="4" l="1"/>
  <c r="C886" i="4"/>
  <c r="A888" i="4" l="1"/>
  <c r="C887" i="4"/>
  <c r="A889" i="4" l="1"/>
  <c r="C888" i="4"/>
  <c r="A890" i="4" l="1"/>
  <c r="C889" i="4"/>
  <c r="A891" i="4" l="1"/>
  <c r="C890" i="4"/>
  <c r="A892" i="4" l="1"/>
  <c r="C891" i="4"/>
  <c r="A893" i="4" l="1"/>
  <c r="C892" i="4"/>
  <c r="A894" i="4" l="1"/>
  <c r="C893" i="4"/>
  <c r="A895" i="4" l="1"/>
  <c r="C894" i="4"/>
  <c r="A896" i="4" l="1"/>
  <c r="C895" i="4"/>
  <c r="A897" i="4" l="1"/>
  <c r="C896" i="4"/>
  <c r="A898" i="4" l="1"/>
  <c r="C897" i="4"/>
  <c r="A899" i="4" l="1"/>
  <c r="C898" i="4"/>
  <c r="A900" i="4" l="1"/>
  <c r="C899" i="4"/>
  <c r="A901" i="4" l="1"/>
  <c r="C900" i="4"/>
  <c r="A902" i="4" l="1"/>
  <c r="C901" i="4"/>
  <c r="A903" i="4" l="1"/>
  <c r="C902" i="4"/>
  <c r="A904" i="4" l="1"/>
  <c r="C903" i="4"/>
  <c r="A905" i="4" l="1"/>
  <c r="C904" i="4"/>
  <c r="A906" i="4" l="1"/>
  <c r="C905" i="4"/>
  <c r="A907" i="4" l="1"/>
  <c r="C906" i="4"/>
  <c r="A908" i="4" l="1"/>
  <c r="C907" i="4"/>
  <c r="A909" i="4" l="1"/>
  <c r="C908" i="4"/>
  <c r="A910" i="4" l="1"/>
  <c r="C909" i="4"/>
  <c r="A911" i="4" l="1"/>
  <c r="C910" i="4"/>
  <c r="A912" i="4" l="1"/>
  <c r="C911" i="4"/>
  <c r="A913" i="4" l="1"/>
  <c r="C912" i="4"/>
  <c r="A914" i="4" l="1"/>
  <c r="C913" i="4"/>
  <c r="A915" i="4" l="1"/>
  <c r="C914" i="4"/>
  <c r="A916" i="4" l="1"/>
  <c r="C915" i="4"/>
  <c r="A917" i="4" l="1"/>
  <c r="C916" i="4"/>
  <c r="A918" i="4" l="1"/>
  <c r="C917" i="4"/>
  <c r="A919" i="4" l="1"/>
  <c r="C918" i="4"/>
  <c r="A920" i="4" l="1"/>
  <c r="C919" i="4"/>
  <c r="A921" i="4" l="1"/>
  <c r="C920" i="4"/>
  <c r="A922" i="4" l="1"/>
  <c r="C921" i="4"/>
  <c r="A923" i="4" l="1"/>
  <c r="C922" i="4"/>
  <c r="A924" i="4" l="1"/>
  <c r="C923" i="4"/>
  <c r="A925" i="4" l="1"/>
  <c r="C924" i="4"/>
  <c r="A926" i="4" l="1"/>
  <c r="C925" i="4"/>
  <c r="A927" i="4" l="1"/>
  <c r="C926" i="4"/>
  <c r="A928" i="4" l="1"/>
  <c r="C927" i="4"/>
  <c r="A929" i="4" l="1"/>
  <c r="C928" i="4"/>
  <c r="A930" i="4" l="1"/>
  <c r="C929" i="4"/>
  <c r="A931" i="4" l="1"/>
  <c r="C930" i="4"/>
  <c r="A932" i="4" l="1"/>
  <c r="C931" i="4"/>
  <c r="A933" i="4" l="1"/>
  <c r="C932" i="4"/>
  <c r="A934" i="4" l="1"/>
  <c r="C933" i="4"/>
  <c r="A935" i="4" l="1"/>
  <c r="C934" i="4"/>
  <c r="A936" i="4" l="1"/>
  <c r="C935" i="4"/>
  <c r="A937" i="4" l="1"/>
  <c r="C936" i="4"/>
  <c r="A938" i="4" l="1"/>
  <c r="C937" i="4"/>
  <c r="A939" i="4" l="1"/>
  <c r="C938" i="4"/>
  <c r="A940" i="4" l="1"/>
  <c r="C939" i="4"/>
  <c r="A941" i="4" l="1"/>
  <c r="C940" i="4"/>
  <c r="A942" i="4" l="1"/>
  <c r="C941" i="4"/>
  <c r="A943" i="4" l="1"/>
  <c r="C942" i="4"/>
  <c r="A944" i="4" l="1"/>
  <c r="C943" i="4"/>
  <c r="A945" i="4" l="1"/>
  <c r="C944" i="4"/>
  <c r="A946" i="4" l="1"/>
  <c r="C945" i="4"/>
  <c r="A947" i="4" l="1"/>
  <c r="C946" i="4"/>
  <c r="A948" i="4" l="1"/>
  <c r="C947" i="4"/>
  <c r="A949" i="4" l="1"/>
  <c r="C948" i="4"/>
  <c r="A950" i="4" l="1"/>
  <c r="C949" i="4"/>
  <c r="A951" i="4" l="1"/>
  <c r="C950" i="4"/>
  <c r="A952" i="4" l="1"/>
  <c r="C951" i="4"/>
  <c r="A953" i="4" l="1"/>
  <c r="C952" i="4"/>
  <c r="A954" i="4" l="1"/>
  <c r="C953" i="4"/>
  <c r="A955" i="4" l="1"/>
  <c r="C954" i="4"/>
  <c r="A956" i="4" l="1"/>
  <c r="C955" i="4"/>
  <c r="A957" i="4" l="1"/>
  <c r="C956" i="4"/>
  <c r="A958" i="4" l="1"/>
  <c r="C957" i="4"/>
  <c r="A959" i="4" l="1"/>
  <c r="C958" i="4"/>
  <c r="A960" i="4" l="1"/>
  <c r="C959" i="4"/>
  <c r="A961" i="4" l="1"/>
  <c r="C960" i="4"/>
  <c r="A962" i="4" l="1"/>
  <c r="C961" i="4"/>
  <c r="A963" i="4" l="1"/>
  <c r="C962" i="4"/>
  <c r="A964" i="4" l="1"/>
  <c r="C963" i="4"/>
  <c r="A965" i="4" l="1"/>
  <c r="C964" i="4"/>
  <c r="A966" i="4" l="1"/>
  <c r="C965" i="4"/>
  <c r="A967" i="4" l="1"/>
  <c r="C966" i="4"/>
  <c r="A968" i="4" l="1"/>
  <c r="C967" i="4"/>
  <c r="A969" i="4" l="1"/>
  <c r="C968" i="4"/>
  <c r="A970" i="4" l="1"/>
  <c r="C969" i="4"/>
  <c r="A971" i="4" l="1"/>
  <c r="C970" i="4"/>
  <c r="A972" i="4" l="1"/>
  <c r="C971" i="4"/>
  <c r="A973" i="4" l="1"/>
  <c r="C972" i="4"/>
  <c r="A974" i="4" l="1"/>
  <c r="C973" i="4"/>
  <c r="A975" i="4" l="1"/>
  <c r="C974" i="4"/>
  <c r="A976" i="4" l="1"/>
  <c r="C975" i="4"/>
  <c r="A977" i="4" l="1"/>
  <c r="C976" i="4"/>
  <c r="A978" i="4" l="1"/>
  <c r="C977" i="4"/>
  <c r="A979" i="4" l="1"/>
  <c r="C978" i="4"/>
  <c r="A980" i="4" l="1"/>
  <c r="C979" i="4"/>
  <c r="A981" i="4" l="1"/>
  <c r="C980" i="4"/>
  <c r="A982" i="4" l="1"/>
  <c r="C981" i="4"/>
  <c r="A983" i="4" l="1"/>
  <c r="C982" i="4"/>
  <c r="A984" i="4" l="1"/>
  <c r="C983" i="4"/>
  <c r="A985" i="4" l="1"/>
  <c r="C984" i="4"/>
  <c r="A986" i="4" l="1"/>
  <c r="C985" i="4"/>
  <c r="A987" i="4" l="1"/>
  <c r="C986" i="4"/>
  <c r="A988" i="4" l="1"/>
  <c r="C987" i="4"/>
  <c r="A989" i="4" l="1"/>
  <c r="C988" i="4"/>
  <c r="A990" i="4" l="1"/>
  <c r="C989" i="4"/>
  <c r="A991" i="4" l="1"/>
  <c r="C990" i="4"/>
  <c r="A992" i="4" l="1"/>
  <c r="C991" i="4"/>
  <c r="A993" i="4" l="1"/>
  <c r="C992" i="4"/>
  <c r="A994" i="4" l="1"/>
  <c r="C993" i="4"/>
  <c r="A995" i="4" l="1"/>
  <c r="C994" i="4"/>
  <c r="A996" i="4" l="1"/>
  <c r="C995" i="4"/>
  <c r="A997" i="4" l="1"/>
  <c r="C996" i="4"/>
  <c r="A998" i="4" l="1"/>
  <c r="C997" i="4"/>
  <c r="A999" i="4" l="1"/>
  <c r="C998" i="4"/>
  <c r="A1000" i="4" l="1"/>
  <c r="C999" i="4"/>
  <c r="A1001" i="4" l="1"/>
  <c r="C1000" i="4"/>
  <c r="A1002" i="4" l="1"/>
  <c r="C1001" i="4"/>
  <c r="A1003" i="4" l="1"/>
  <c r="C1002" i="4"/>
  <c r="A1004" i="4" l="1"/>
  <c r="C1003" i="4"/>
  <c r="A1005" i="4" l="1"/>
  <c r="C1004" i="4"/>
  <c r="A1006" i="4" l="1"/>
  <c r="C1005" i="4"/>
  <c r="A1007" i="4" l="1"/>
  <c r="C1006" i="4"/>
  <c r="A1008" i="4" l="1"/>
  <c r="C1007" i="4"/>
  <c r="A1009" i="4" l="1"/>
  <c r="C1008" i="4"/>
  <c r="A1010" i="4" l="1"/>
  <c r="C1009" i="4"/>
  <c r="A1011" i="4" l="1"/>
  <c r="C1010" i="4"/>
  <c r="A1012" i="4" l="1"/>
  <c r="C1011" i="4"/>
  <c r="A1013" i="4" l="1"/>
  <c r="C1012" i="4"/>
  <c r="A1014" i="4" l="1"/>
  <c r="C1013" i="4"/>
  <c r="A1015" i="4" l="1"/>
  <c r="C1014" i="4"/>
  <c r="A1016" i="4" l="1"/>
  <c r="C1015" i="4"/>
  <c r="A1017" i="4" l="1"/>
  <c r="C1016" i="4"/>
  <c r="A1018" i="4" l="1"/>
  <c r="C1017" i="4"/>
  <c r="A1019" i="4" l="1"/>
  <c r="C1018" i="4"/>
  <c r="A1020" i="4" l="1"/>
  <c r="C1019" i="4"/>
  <c r="A1021" i="4" l="1"/>
  <c r="C1020" i="4"/>
  <c r="A1022" i="4" l="1"/>
  <c r="C1021" i="4"/>
  <c r="A1023" i="4" l="1"/>
  <c r="C1022" i="4"/>
  <c r="A1024" i="4" l="1"/>
  <c r="C1023" i="4"/>
  <c r="A1025" i="4" l="1"/>
  <c r="C1024" i="4"/>
  <c r="A1026" i="4" l="1"/>
  <c r="C1025" i="4"/>
  <c r="A1027" i="4" l="1"/>
  <c r="C1026" i="4"/>
  <c r="A1028" i="4" l="1"/>
  <c r="C1027" i="4"/>
  <c r="A1029" i="4" l="1"/>
  <c r="C1028" i="4"/>
  <c r="A1030" i="4" l="1"/>
  <c r="C1029" i="4"/>
  <c r="A1031" i="4" l="1"/>
  <c r="C1030" i="4"/>
  <c r="A1032" i="4" l="1"/>
  <c r="C1031" i="4"/>
  <c r="A1033" i="4" l="1"/>
  <c r="C1032" i="4"/>
  <c r="A1034" i="4" l="1"/>
  <c r="C1033" i="4"/>
  <c r="A1035" i="4" l="1"/>
  <c r="C1034" i="4"/>
  <c r="A1036" i="4" l="1"/>
  <c r="C1035" i="4"/>
  <c r="A1037" i="4" l="1"/>
  <c r="C1036" i="4"/>
  <c r="A1038" i="4" l="1"/>
  <c r="C1037" i="4"/>
  <c r="A1039" i="4" l="1"/>
  <c r="C1038" i="4"/>
  <c r="A1040" i="4" l="1"/>
  <c r="C1039" i="4"/>
  <c r="A1041" i="4" l="1"/>
  <c r="C1040" i="4"/>
  <c r="A1042" i="4" l="1"/>
  <c r="C1041" i="4"/>
  <c r="A1043" i="4" l="1"/>
  <c r="C1042" i="4"/>
  <c r="A1044" i="4" l="1"/>
  <c r="C1043" i="4"/>
  <c r="A1045" i="4" l="1"/>
  <c r="C1044" i="4"/>
  <c r="A1046" i="4" l="1"/>
  <c r="C1045" i="4"/>
  <c r="A1047" i="4" l="1"/>
  <c r="C1046" i="4"/>
  <c r="A1048" i="4" l="1"/>
  <c r="C1047" i="4"/>
  <c r="A1049" i="4" l="1"/>
  <c r="C1048" i="4"/>
  <c r="A1050" i="4" l="1"/>
  <c r="C1049" i="4"/>
  <c r="A1051" i="4" l="1"/>
  <c r="C1050" i="4"/>
  <c r="A1052" i="4" l="1"/>
  <c r="C1051" i="4"/>
  <c r="A1053" i="4" l="1"/>
  <c r="C1052" i="4"/>
  <c r="A1054" i="4" l="1"/>
  <c r="C1053" i="4"/>
  <c r="A1055" i="4" l="1"/>
  <c r="C1054" i="4"/>
  <c r="A1056" i="4" l="1"/>
  <c r="C1055" i="4"/>
  <c r="A1057" i="4" l="1"/>
  <c r="C1056" i="4"/>
  <c r="A1058" i="4" l="1"/>
  <c r="C1057" i="4"/>
  <c r="A1059" i="4" l="1"/>
  <c r="C1058" i="4"/>
  <c r="A1060" i="4" l="1"/>
  <c r="C1059" i="4"/>
  <c r="A1061" i="4" l="1"/>
  <c r="C1060" i="4"/>
  <c r="A1062" i="4" l="1"/>
  <c r="C1061" i="4"/>
  <c r="A1063" i="4" l="1"/>
  <c r="C1062" i="4"/>
  <c r="A1064" i="4" l="1"/>
  <c r="C1063" i="4"/>
  <c r="A1065" i="4" l="1"/>
  <c r="C1064" i="4"/>
  <c r="A1066" i="4" l="1"/>
  <c r="C1065" i="4"/>
  <c r="A1067" i="4" l="1"/>
  <c r="C1066" i="4"/>
  <c r="A1068" i="4" l="1"/>
  <c r="C1067" i="4"/>
  <c r="A1069" i="4" l="1"/>
  <c r="C1068" i="4"/>
  <c r="A1070" i="4" l="1"/>
  <c r="C1069" i="4"/>
  <c r="A1071" i="4" l="1"/>
  <c r="C1070" i="4"/>
  <c r="A1072" i="4" l="1"/>
  <c r="C1071" i="4"/>
  <c r="A1073" i="4" l="1"/>
  <c r="C1072" i="4"/>
  <c r="A1074" i="4" l="1"/>
  <c r="C1073" i="4"/>
  <c r="A1075" i="4" l="1"/>
  <c r="C1074" i="4"/>
  <c r="A1076" i="4" l="1"/>
  <c r="C1075" i="4"/>
  <c r="A1077" i="4" l="1"/>
  <c r="C1076" i="4"/>
  <c r="A1078" i="4" l="1"/>
  <c r="C1077" i="4"/>
  <c r="A1079" i="4" l="1"/>
  <c r="C1078" i="4"/>
  <c r="A1080" i="4" l="1"/>
  <c r="C1079" i="4"/>
  <c r="A1081" i="4" l="1"/>
  <c r="C1080" i="4"/>
  <c r="A1082" i="4" l="1"/>
  <c r="C1081" i="4"/>
  <c r="A1083" i="4" l="1"/>
  <c r="C1082" i="4"/>
  <c r="A1084" i="4" l="1"/>
  <c r="C1083" i="4"/>
  <c r="A1085" i="4" l="1"/>
  <c r="C1084" i="4"/>
  <c r="A1086" i="4" l="1"/>
  <c r="C1085" i="4"/>
  <c r="A1087" i="4" l="1"/>
  <c r="C1086" i="4"/>
  <c r="A1088" i="4" l="1"/>
  <c r="C1087" i="4"/>
  <c r="A1089" i="4" l="1"/>
  <c r="C1088" i="4"/>
  <c r="A1090" i="4" l="1"/>
  <c r="C1089" i="4"/>
  <c r="A1091" i="4" l="1"/>
  <c r="C1090" i="4"/>
  <c r="A1092" i="4" l="1"/>
  <c r="C1091" i="4"/>
  <c r="A1093" i="4" l="1"/>
  <c r="C1092" i="4"/>
  <c r="A1094" i="4" l="1"/>
  <c r="C1093" i="4"/>
  <c r="A1095" i="4" l="1"/>
  <c r="C1094" i="4"/>
  <c r="A1096" i="4" l="1"/>
  <c r="C1095" i="4"/>
  <c r="A1097" i="4" l="1"/>
  <c r="C1096" i="4"/>
  <c r="A1098" i="4" l="1"/>
  <c r="C1097" i="4"/>
  <c r="A1099" i="4" l="1"/>
  <c r="C1098" i="4"/>
  <c r="A1100" i="4" l="1"/>
  <c r="C1099" i="4"/>
  <c r="A1101" i="4" l="1"/>
  <c r="C1100" i="4"/>
  <c r="A1102" i="4" l="1"/>
  <c r="C1101" i="4"/>
  <c r="A1103" i="4" l="1"/>
  <c r="C1102" i="4"/>
  <c r="A1104" i="4" l="1"/>
  <c r="C1103" i="4"/>
  <c r="A1105" i="4" l="1"/>
  <c r="C1104" i="4"/>
  <c r="A1106" i="4" l="1"/>
  <c r="C1105" i="4"/>
  <c r="A1107" i="4" l="1"/>
  <c r="C1106" i="4"/>
  <c r="A1108" i="4" l="1"/>
  <c r="C1107" i="4"/>
  <c r="A1109" i="4" l="1"/>
  <c r="C1108" i="4"/>
  <c r="A1110" i="4" l="1"/>
  <c r="C1109" i="4"/>
  <c r="A1111" i="4" l="1"/>
  <c r="C1110" i="4"/>
  <c r="A1112" i="4" l="1"/>
  <c r="C1111" i="4"/>
  <c r="A1113" i="4" l="1"/>
  <c r="C1112" i="4"/>
  <c r="A1114" i="4" l="1"/>
  <c r="C1113" i="4"/>
  <c r="A1115" i="4" l="1"/>
  <c r="C1114" i="4"/>
  <c r="A1116" i="4" l="1"/>
  <c r="C1115" i="4"/>
  <c r="A1117" i="4" l="1"/>
  <c r="C1116" i="4"/>
  <c r="A1118" i="4" l="1"/>
  <c r="C1117" i="4"/>
  <c r="A1119" i="4" l="1"/>
  <c r="C1118" i="4"/>
  <c r="A1120" i="4" l="1"/>
  <c r="C1119" i="4"/>
  <c r="A1121" i="4" l="1"/>
  <c r="C1120" i="4"/>
  <c r="A1122" i="4" l="1"/>
  <c r="C1121" i="4"/>
  <c r="A1123" i="4" l="1"/>
  <c r="C1122" i="4"/>
  <c r="A1124" i="4" l="1"/>
  <c r="C1123" i="4"/>
  <c r="A1125" i="4" l="1"/>
  <c r="C1124" i="4"/>
  <c r="A1126" i="4" l="1"/>
  <c r="C1125" i="4"/>
  <c r="A1127" i="4" l="1"/>
  <c r="C1126" i="4"/>
  <c r="A1128" i="4" l="1"/>
  <c r="C1127" i="4"/>
  <c r="A1129" i="4" l="1"/>
  <c r="C1128" i="4"/>
  <c r="A1130" i="4" l="1"/>
  <c r="C1129" i="4"/>
  <c r="A1131" i="4" l="1"/>
  <c r="C1130" i="4"/>
  <c r="A1132" i="4" l="1"/>
  <c r="C1131" i="4"/>
  <c r="A1133" i="4" l="1"/>
  <c r="C1132" i="4"/>
  <c r="A1134" i="4" l="1"/>
  <c r="C1133" i="4"/>
  <c r="A1135" i="4" l="1"/>
  <c r="C1134" i="4"/>
  <c r="A1136" i="4" l="1"/>
  <c r="C1135" i="4"/>
  <c r="A1137" i="4" l="1"/>
  <c r="C1136" i="4"/>
  <c r="A1138" i="4" l="1"/>
  <c r="C1137" i="4"/>
  <c r="A1139" i="4" l="1"/>
  <c r="C1138" i="4"/>
  <c r="A1140" i="4" l="1"/>
  <c r="C1139" i="4"/>
  <c r="A1141" i="4" l="1"/>
  <c r="C1140" i="4"/>
  <c r="A1142" i="4" l="1"/>
  <c r="C1141" i="4"/>
  <c r="A1143" i="4" l="1"/>
  <c r="C1142" i="4"/>
  <c r="A1144" i="4" l="1"/>
  <c r="C1143" i="4"/>
  <c r="A1145" i="4" l="1"/>
  <c r="C1144" i="4"/>
  <c r="A1146" i="4" l="1"/>
  <c r="C1145" i="4"/>
  <c r="A1147" i="4" l="1"/>
  <c r="C1146" i="4"/>
  <c r="A1148" i="4" l="1"/>
  <c r="C1147" i="4"/>
  <c r="A1149" i="4" l="1"/>
  <c r="C1148" i="4"/>
  <c r="A1150" i="4" l="1"/>
  <c r="C1149" i="4"/>
  <c r="A1151" i="4" l="1"/>
  <c r="C1150" i="4"/>
  <c r="A1152" i="4" l="1"/>
  <c r="C1151" i="4"/>
  <c r="A1153" i="4" l="1"/>
  <c r="C1152" i="4"/>
  <c r="A1154" i="4" l="1"/>
  <c r="C1153" i="4"/>
  <c r="A1155" i="4" l="1"/>
  <c r="C1154" i="4"/>
  <c r="A1156" i="4" l="1"/>
  <c r="C1155" i="4"/>
  <c r="A1157" i="4" l="1"/>
  <c r="C1156" i="4"/>
  <c r="A1158" i="4" l="1"/>
  <c r="C1157" i="4"/>
  <c r="A1159" i="4" l="1"/>
  <c r="C1158" i="4"/>
  <c r="A1160" i="4" l="1"/>
  <c r="C1159" i="4"/>
  <c r="A1161" i="4" l="1"/>
  <c r="C1160" i="4"/>
  <c r="A1162" i="4" l="1"/>
  <c r="C1161" i="4"/>
  <c r="A1163" i="4" l="1"/>
  <c r="C1162" i="4"/>
  <c r="A1164" i="4" l="1"/>
  <c r="C1163" i="4"/>
  <c r="A1165" i="4" l="1"/>
  <c r="C1164" i="4"/>
  <c r="A1166" i="4" l="1"/>
  <c r="C1165" i="4"/>
  <c r="A1167" i="4" l="1"/>
  <c r="C1166" i="4"/>
  <c r="A1168" i="4" l="1"/>
  <c r="C1167" i="4"/>
  <c r="A1169" i="4" l="1"/>
  <c r="C1168" i="4"/>
  <c r="A1170" i="4" l="1"/>
  <c r="C1169" i="4"/>
  <c r="A1171" i="4" l="1"/>
  <c r="C1170" i="4"/>
  <c r="A1172" i="4" l="1"/>
  <c r="C1171" i="4"/>
  <c r="A1173" i="4" l="1"/>
  <c r="C1172" i="4"/>
  <c r="A1174" i="4" l="1"/>
  <c r="C1173" i="4"/>
  <c r="A1175" i="4" l="1"/>
  <c r="C1174" i="4"/>
  <c r="A1176" i="4" l="1"/>
  <c r="C1175" i="4"/>
  <c r="A1177" i="4" l="1"/>
  <c r="C1176" i="4"/>
  <c r="A1178" i="4" l="1"/>
  <c r="C1177" i="4"/>
  <c r="A1179" i="4" l="1"/>
  <c r="C1178" i="4"/>
  <c r="A1180" i="4" l="1"/>
  <c r="C1179" i="4"/>
  <c r="A1181" i="4" l="1"/>
  <c r="C1180" i="4"/>
  <c r="A1182" i="4" l="1"/>
  <c r="C1181" i="4"/>
  <c r="A1183" i="4" l="1"/>
  <c r="C1182" i="4"/>
  <c r="A1184" i="4" l="1"/>
  <c r="C1183" i="4"/>
  <c r="A1185" i="4" l="1"/>
  <c r="C1184" i="4"/>
  <c r="A1186" i="4" l="1"/>
  <c r="C1185" i="4"/>
  <c r="A1187" i="4" l="1"/>
  <c r="C1186" i="4"/>
  <c r="A1188" i="4" l="1"/>
  <c r="C1187" i="4"/>
  <c r="A1189" i="4" l="1"/>
  <c r="C1188" i="4"/>
  <c r="A1190" i="4" l="1"/>
  <c r="C1189" i="4"/>
  <c r="A1191" i="4" l="1"/>
  <c r="C1190" i="4"/>
  <c r="A1192" i="4" l="1"/>
  <c r="C1191" i="4"/>
  <c r="A1193" i="4" l="1"/>
  <c r="C1192" i="4"/>
  <c r="A1194" i="4" l="1"/>
  <c r="C1193" i="4"/>
  <c r="A1195" i="4" l="1"/>
  <c r="C1194" i="4"/>
  <c r="A1196" i="4" l="1"/>
  <c r="C1195" i="4"/>
  <c r="A1197" i="4" l="1"/>
  <c r="C1196" i="4"/>
  <c r="A1198" i="4" l="1"/>
  <c r="C1197" i="4"/>
  <c r="A1199" i="4" l="1"/>
  <c r="C1198" i="4"/>
  <c r="A1200" i="4" l="1"/>
  <c r="C1199" i="4"/>
  <c r="A1201" i="4" l="1"/>
  <c r="C1200" i="4"/>
  <c r="A1202" i="4" l="1"/>
  <c r="C1201" i="4"/>
  <c r="A1203" i="4" l="1"/>
  <c r="C1202" i="4"/>
  <c r="A1204" i="4" l="1"/>
  <c r="C1203" i="4"/>
  <c r="A1205" i="4" l="1"/>
  <c r="C1204" i="4"/>
  <c r="A1206" i="4" l="1"/>
  <c r="C1205" i="4"/>
  <c r="A1207" i="4" l="1"/>
  <c r="C1206" i="4"/>
  <c r="A1208" i="4" l="1"/>
  <c r="C1207" i="4"/>
  <c r="A1209" i="4" l="1"/>
  <c r="C1208" i="4"/>
  <c r="A1210" i="4" l="1"/>
  <c r="C1209" i="4"/>
  <c r="A1211" i="4" l="1"/>
  <c r="C1210" i="4"/>
  <c r="A1212" i="4" l="1"/>
  <c r="C1211" i="4"/>
  <c r="A1213" i="4" l="1"/>
  <c r="C1212" i="4"/>
  <c r="A1214" i="4" l="1"/>
  <c r="C1213" i="4"/>
  <c r="A1215" i="4" l="1"/>
  <c r="C1214" i="4"/>
  <c r="A1216" i="4" l="1"/>
  <c r="C1215" i="4"/>
  <c r="A1217" i="4" l="1"/>
  <c r="C1216" i="4"/>
  <c r="A1218" i="4" l="1"/>
  <c r="C1217" i="4"/>
  <c r="A1219" i="4" l="1"/>
  <c r="C1218" i="4"/>
  <c r="A1220" i="4" l="1"/>
  <c r="C1219" i="4"/>
  <c r="A1221" i="4" l="1"/>
  <c r="C1220" i="4"/>
  <c r="A1222" i="4" l="1"/>
  <c r="C1221" i="4"/>
  <c r="A1223" i="4" l="1"/>
  <c r="C1222" i="4"/>
  <c r="A1224" i="4" l="1"/>
  <c r="C1223" i="4"/>
  <c r="A1225" i="4" l="1"/>
  <c r="C1224" i="4"/>
  <c r="A1226" i="4" l="1"/>
  <c r="C1225" i="4"/>
  <c r="A1227" i="4" l="1"/>
  <c r="C1226" i="4"/>
  <c r="A1228" i="4" l="1"/>
  <c r="C1227" i="4"/>
  <c r="A1229" i="4" l="1"/>
  <c r="C1228" i="4"/>
  <c r="A1230" i="4" l="1"/>
  <c r="C1229" i="4"/>
  <c r="A1231" i="4" l="1"/>
  <c r="C1230" i="4"/>
  <c r="A1232" i="4" l="1"/>
  <c r="C1231" i="4"/>
  <c r="A1233" i="4" l="1"/>
  <c r="C1232" i="4"/>
  <c r="A1234" i="4" l="1"/>
  <c r="C1233" i="4"/>
  <c r="A1235" i="4" l="1"/>
  <c r="C1234" i="4"/>
  <c r="A1236" i="4" l="1"/>
  <c r="C1235" i="4"/>
  <c r="A1237" i="4" l="1"/>
  <c r="C1236" i="4"/>
  <c r="A1238" i="4" l="1"/>
  <c r="C1237" i="4"/>
  <c r="A1239" i="4" l="1"/>
  <c r="C1238" i="4"/>
  <c r="A1240" i="4" l="1"/>
  <c r="C1239" i="4"/>
  <c r="A1241" i="4" l="1"/>
  <c r="C1240" i="4"/>
  <c r="A1242" i="4" l="1"/>
  <c r="C1241" i="4"/>
  <c r="A1243" i="4" l="1"/>
  <c r="C1242" i="4"/>
  <c r="A1244" i="4" l="1"/>
  <c r="C1243" i="4"/>
  <c r="A1245" i="4" l="1"/>
  <c r="C1244" i="4"/>
  <c r="A1246" i="4" l="1"/>
  <c r="C1245" i="4"/>
  <c r="A1247" i="4" l="1"/>
  <c r="C1246" i="4"/>
  <c r="A1248" i="4" l="1"/>
  <c r="C1247" i="4"/>
  <c r="A1249" i="4" l="1"/>
  <c r="C1248" i="4"/>
  <c r="A1250" i="4" l="1"/>
  <c r="C1249" i="4"/>
  <c r="A1251" i="4" l="1"/>
  <c r="C1250" i="4"/>
  <c r="A1252" i="4" l="1"/>
  <c r="C1251" i="4"/>
  <c r="A1253" i="4" l="1"/>
  <c r="C1252" i="4"/>
  <c r="A1254" i="4" l="1"/>
  <c r="C1253" i="4"/>
  <c r="A1255" i="4" l="1"/>
  <c r="C1254" i="4"/>
  <c r="A1256" i="4" l="1"/>
  <c r="C1255" i="4"/>
  <c r="A1257" i="4" l="1"/>
  <c r="C1256" i="4"/>
  <c r="A1258" i="4" l="1"/>
  <c r="C1257" i="4"/>
  <c r="A1259" i="4" l="1"/>
  <c r="C1258" i="4"/>
  <c r="A1260" i="4" l="1"/>
  <c r="C1259" i="4"/>
  <c r="A1261" i="4" l="1"/>
  <c r="C1260" i="4"/>
  <c r="A1262" i="4" l="1"/>
  <c r="C1261" i="4"/>
  <c r="A1263" i="4" l="1"/>
  <c r="C1262" i="4"/>
  <c r="A1264" i="4" l="1"/>
  <c r="C1263" i="4"/>
  <c r="A1265" i="4" l="1"/>
  <c r="C1264" i="4"/>
  <c r="A1266" i="4" l="1"/>
  <c r="C1265" i="4"/>
  <c r="A1267" i="4" l="1"/>
  <c r="C1266" i="4"/>
  <c r="A1268" i="4" l="1"/>
  <c r="C1267" i="4"/>
  <c r="A1269" i="4" l="1"/>
  <c r="C1268" i="4"/>
  <c r="A1270" i="4" l="1"/>
  <c r="C1269" i="4"/>
  <c r="A1271" i="4" l="1"/>
  <c r="C1270" i="4"/>
  <c r="A1272" i="4" l="1"/>
  <c r="C1271" i="4"/>
  <c r="A1273" i="4" l="1"/>
  <c r="C1272" i="4"/>
  <c r="A1274" i="4" l="1"/>
  <c r="C1273" i="4"/>
  <c r="A1275" i="4" l="1"/>
  <c r="C1274" i="4"/>
  <c r="A1276" i="4" l="1"/>
  <c r="C1275" i="4"/>
  <c r="A1277" i="4" l="1"/>
  <c r="C1276" i="4"/>
  <c r="A1278" i="4" l="1"/>
  <c r="C1277" i="4"/>
  <c r="A1279" i="4" l="1"/>
  <c r="C1278" i="4"/>
  <c r="A1280" i="4" l="1"/>
  <c r="C1279" i="4"/>
  <c r="A1281" i="4" l="1"/>
  <c r="C1280" i="4"/>
  <c r="A1282" i="4" l="1"/>
  <c r="C1281" i="4"/>
  <c r="A1283" i="4" l="1"/>
  <c r="C1282" i="4"/>
  <c r="A1284" i="4" l="1"/>
  <c r="C1283" i="4"/>
  <c r="A1285" i="4" l="1"/>
  <c r="C1284" i="4"/>
  <c r="A1286" i="4" l="1"/>
  <c r="C1285" i="4"/>
  <c r="A1287" i="4" l="1"/>
  <c r="C1286" i="4"/>
  <c r="A1288" i="4" l="1"/>
  <c r="C1287" i="4"/>
  <c r="A1289" i="4" l="1"/>
  <c r="C1288" i="4"/>
  <c r="A1290" i="4" l="1"/>
  <c r="C1289" i="4"/>
  <c r="A1291" i="4" l="1"/>
  <c r="C1290" i="4"/>
  <c r="A1292" i="4" l="1"/>
  <c r="C1291" i="4"/>
  <c r="A1293" i="4" l="1"/>
  <c r="C1292" i="4"/>
  <c r="A1294" i="4" l="1"/>
  <c r="C1293" i="4"/>
  <c r="A1295" i="4" l="1"/>
  <c r="C1294" i="4"/>
  <c r="A1296" i="4" l="1"/>
  <c r="C1295" i="4"/>
  <c r="A1297" i="4" l="1"/>
  <c r="C1296" i="4"/>
  <c r="A1298" i="4" l="1"/>
  <c r="C1297" i="4"/>
  <c r="A1299" i="4" l="1"/>
  <c r="C1298" i="4"/>
  <c r="A1300" i="4" l="1"/>
  <c r="C1299" i="4"/>
  <c r="A1301" i="4" l="1"/>
  <c r="C1300" i="4"/>
  <c r="A1302" i="4" l="1"/>
  <c r="C1301" i="4"/>
  <c r="A1303" i="4" l="1"/>
  <c r="C1302" i="4"/>
  <c r="A1304" i="4" l="1"/>
  <c r="C1303" i="4"/>
  <c r="A1305" i="4" l="1"/>
  <c r="C1304" i="4"/>
  <c r="A1306" i="4" l="1"/>
  <c r="C1305" i="4"/>
  <c r="A1307" i="4" l="1"/>
  <c r="C1306" i="4"/>
  <c r="A1308" i="4" l="1"/>
  <c r="C1307" i="4"/>
  <c r="A1309" i="4" l="1"/>
  <c r="C1308" i="4"/>
  <c r="A1310" i="4" l="1"/>
  <c r="C1309" i="4"/>
  <c r="A1311" i="4" l="1"/>
  <c r="C1310" i="4"/>
  <c r="A1312" i="4" l="1"/>
  <c r="C1311" i="4"/>
  <c r="A1313" i="4" l="1"/>
  <c r="C1312" i="4"/>
  <c r="A1314" i="4" l="1"/>
  <c r="C1313" i="4"/>
  <c r="A1315" i="4" l="1"/>
  <c r="C1314" i="4"/>
  <c r="A1316" i="4" l="1"/>
  <c r="C1315" i="4"/>
  <c r="A1317" i="4" l="1"/>
  <c r="C1316" i="4"/>
  <c r="A1318" i="4" l="1"/>
  <c r="C1317" i="4"/>
  <c r="A1319" i="4" l="1"/>
  <c r="C1318" i="4"/>
  <c r="A1320" i="4" l="1"/>
  <c r="C1319" i="4"/>
  <c r="A1321" i="4" l="1"/>
  <c r="C1320" i="4"/>
  <c r="A1322" i="4" l="1"/>
  <c r="C1321" i="4"/>
  <c r="A1323" i="4" l="1"/>
  <c r="C1322" i="4"/>
  <c r="A1324" i="4" l="1"/>
  <c r="C1323" i="4"/>
  <c r="A1325" i="4" l="1"/>
  <c r="C1324" i="4"/>
  <c r="A1326" i="4" l="1"/>
  <c r="C1325" i="4"/>
  <c r="A1327" i="4" l="1"/>
  <c r="C1326" i="4"/>
  <c r="A1328" i="4" l="1"/>
  <c r="C1327" i="4"/>
  <c r="A1329" i="4" l="1"/>
  <c r="C1328" i="4"/>
  <c r="A1330" i="4" l="1"/>
  <c r="C1329" i="4"/>
  <c r="A1331" i="4" l="1"/>
  <c r="C1330" i="4"/>
  <c r="A1332" i="4" l="1"/>
  <c r="C1331" i="4"/>
  <c r="A1333" i="4" l="1"/>
  <c r="C1332" i="4"/>
  <c r="A1334" i="4" l="1"/>
  <c r="C1333" i="4"/>
  <c r="A1335" i="4" l="1"/>
  <c r="C1334" i="4"/>
  <c r="A1336" i="4" l="1"/>
  <c r="C1335" i="4"/>
  <c r="A1337" i="4" l="1"/>
  <c r="C1336" i="4"/>
  <c r="A1338" i="4" l="1"/>
  <c r="C1337" i="4"/>
  <c r="A1339" i="4" l="1"/>
  <c r="C1338" i="4"/>
  <c r="A1340" i="4" l="1"/>
  <c r="C1339" i="4"/>
  <c r="A1341" i="4" l="1"/>
  <c r="C1340" i="4"/>
  <c r="A1342" i="4" l="1"/>
  <c r="C1341" i="4"/>
  <c r="A1343" i="4" l="1"/>
  <c r="C1342" i="4"/>
  <c r="A1344" i="4" l="1"/>
  <c r="C1343" i="4"/>
  <c r="A1345" i="4" l="1"/>
  <c r="C1344" i="4"/>
  <c r="A1346" i="4" l="1"/>
  <c r="C1345" i="4"/>
  <c r="A1347" i="4" l="1"/>
  <c r="C1346" i="4"/>
  <c r="A1348" i="4" l="1"/>
  <c r="C1347" i="4"/>
  <c r="A1349" i="4" l="1"/>
  <c r="C1348" i="4"/>
  <c r="A1350" i="4" l="1"/>
  <c r="C1349" i="4"/>
  <c r="A1351" i="4" l="1"/>
  <c r="C1350" i="4"/>
  <c r="A1352" i="4" l="1"/>
  <c r="C1351" i="4"/>
  <c r="A1353" i="4" l="1"/>
  <c r="C1352" i="4"/>
  <c r="A1354" i="4" l="1"/>
  <c r="C1353" i="4"/>
  <c r="A1355" i="4" l="1"/>
  <c r="C1354" i="4"/>
  <c r="A1356" i="4" l="1"/>
  <c r="C1355" i="4"/>
  <c r="A1357" i="4" l="1"/>
  <c r="C1356" i="4"/>
  <c r="A1358" i="4" l="1"/>
  <c r="C1357" i="4"/>
  <c r="A1359" i="4" l="1"/>
  <c r="C1358" i="4"/>
  <c r="A1360" i="4" l="1"/>
  <c r="C1359" i="4"/>
  <c r="A1361" i="4" l="1"/>
  <c r="C1360" i="4"/>
  <c r="A1362" i="4" l="1"/>
  <c r="C1361" i="4"/>
  <c r="A1363" i="4" l="1"/>
  <c r="C1362" i="4"/>
  <c r="A1364" i="4" l="1"/>
  <c r="C1363" i="4"/>
  <c r="A1365" i="4" l="1"/>
  <c r="C1364" i="4"/>
  <c r="A1366" i="4" l="1"/>
  <c r="C1365" i="4"/>
  <c r="A1367" i="4" l="1"/>
  <c r="C1366" i="4"/>
  <c r="A1368" i="4" l="1"/>
  <c r="C1367" i="4"/>
  <c r="A1369" i="4" l="1"/>
  <c r="C1368" i="4"/>
  <c r="A1370" i="4" l="1"/>
  <c r="C1369" i="4"/>
  <c r="A1371" i="4" l="1"/>
  <c r="C1370" i="4"/>
  <c r="A1372" i="4" l="1"/>
  <c r="C1371" i="4"/>
  <c r="A1373" i="4" l="1"/>
  <c r="C1372" i="4"/>
  <c r="A1374" i="4" l="1"/>
  <c r="C1373" i="4"/>
  <c r="A1375" i="4" l="1"/>
  <c r="C1374" i="4"/>
  <c r="A1376" i="4" l="1"/>
  <c r="C1375" i="4"/>
  <c r="A1377" i="4" l="1"/>
  <c r="C1376" i="4"/>
  <c r="A1378" i="4" l="1"/>
  <c r="C1377" i="4"/>
  <c r="A1379" i="4" l="1"/>
  <c r="C1378" i="4"/>
  <c r="A1380" i="4" l="1"/>
  <c r="C1379" i="4"/>
  <c r="A1381" i="4" l="1"/>
  <c r="C1380" i="4"/>
  <c r="A1382" i="4" l="1"/>
  <c r="C1381" i="4"/>
  <c r="A1383" i="4" l="1"/>
  <c r="C1382" i="4"/>
  <c r="A1384" i="4" l="1"/>
  <c r="C1383" i="4"/>
  <c r="A1385" i="4" l="1"/>
  <c r="C1384" i="4"/>
  <c r="A1386" i="4" l="1"/>
  <c r="C1385" i="4"/>
  <c r="A1387" i="4" l="1"/>
  <c r="C1386" i="4"/>
  <c r="A1388" i="4" l="1"/>
  <c r="C1387" i="4"/>
  <c r="A1389" i="4" l="1"/>
  <c r="C1388" i="4"/>
  <c r="A1390" i="4" l="1"/>
  <c r="C1389" i="4"/>
  <c r="A1391" i="4" l="1"/>
  <c r="C1390" i="4"/>
  <c r="A1392" i="4" l="1"/>
  <c r="C1391" i="4"/>
  <c r="A1393" i="4" l="1"/>
  <c r="C1392" i="4"/>
  <c r="A1394" i="4" l="1"/>
  <c r="C1393" i="4"/>
  <c r="A1395" i="4" l="1"/>
  <c r="C1394" i="4"/>
  <c r="A1396" i="4" l="1"/>
  <c r="C1395" i="4"/>
  <c r="A1397" i="4" l="1"/>
  <c r="C1396" i="4"/>
  <c r="A1398" i="4" l="1"/>
  <c r="C1397" i="4"/>
  <c r="A1399" i="4" l="1"/>
  <c r="C1398" i="4"/>
  <c r="A1400" i="4" l="1"/>
  <c r="C1399" i="4"/>
  <c r="A1401" i="4" l="1"/>
  <c r="C1400" i="4"/>
  <c r="A1402" i="4" l="1"/>
  <c r="C1401" i="4"/>
  <c r="A1403" i="4" l="1"/>
  <c r="C1402" i="4"/>
  <c r="A1404" i="4" l="1"/>
  <c r="C1403" i="4"/>
  <c r="A1405" i="4" l="1"/>
  <c r="C1404" i="4"/>
  <c r="A1406" i="4" l="1"/>
  <c r="C1405" i="4"/>
  <c r="A1407" i="4" l="1"/>
  <c r="C1406" i="4"/>
  <c r="A1408" i="4" l="1"/>
  <c r="C1407" i="4"/>
  <c r="A1409" i="4" l="1"/>
  <c r="C1408" i="4"/>
  <c r="A1410" i="4" l="1"/>
  <c r="C1409" i="4"/>
  <c r="A1411" i="4" l="1"/>
  <c r="C1410" i="4"/>
  <c r="A1412" i="4" l="1"/>
  <c r="C1411" i="4"/>
  <c r="A1413" i="4" l="1"/>
  <c r="C1412" i="4"/>
  <c r="A1414" i="4" l="1"/>
  <c r="C1413" i="4"/>
  <c r="A1415" i="4" l="1"/>
  <c r="C1414" i="4"/>
  <c r="A1416" i="4" l="1"/>
  <c r="C1415" i="4"/>
  <c r="A1417" i="4" l="1"/>
  <c r="C1416" i="4"/>
  <c r="A1418" i="4" l="1"/>
  <c r="C1417" i="4"/>
  <c r="A1419" i="4" l="1"/>
  <c r="C1418" i="4"/>
  <c r="A1420" i="4" l="1"/>
  <c r="C1419" i="4"/>
  <c r="A1421" i="4" l="1"/>
  <c r="C1420" i="4"/>
  <c r="A1422" i="4" l="1"/>
  <c r="C1421" i="4"/>
  <c r="A1423" i="4" l="1"/>
  <c r="C1422" i="4"/>
  <c r="A1424" i="4" l="1"/>
  <c r="C1423" i="4"/>
  <c r="A1425" i="4" l="1"/>
  <c r="C1424" i="4"/>
  <c r="A1426" i="4" l="1"/>
  <c r="C1425" i="4"/>
  <c r="A1427" i="4" l="1"/>
  <c r="C1426" i="4"/>
  <c r="A1428" i="4" l="1"/>
  <c r="C1427" i="4"/>
  <c r="A1429" i="4" l="1"/>
  <c r="C1428" i="4"/>
  <c r="A1430" i="4" l="1"/>
  <c r="C1429" i="4"/>
  <c r="A1431" i="4" l="1"/>
  <c r="C1430" i="4"/>
  <c r="A1432" i="4" l="1"/>
  <c r="C1431" i="4"/>
  <c r="A1433" i="4" l="1"/>
  <c r="C1432" i="4"/>
  <c r="A1434" i="4" l="1"/>
  <c r="C1433" i="4"/>
  <c r="A1435" i="4" l="1"/>
  <c r="C1434" i="4"/>
  <c r="A1436" i="4" l="1"/>
  <c r="C1435" i="4"/>
  <c r="A1437" i="4" l="1"/>
  <c r="C1436" i="4"/>
  <c r="A1438" i="4" l="1"/>
  <c r="C1437" i="4"/>
  <c r="A1439" i="4" l="1"/>
  <c r="C1438" i="4"/>
  <c r="A1440" i="4" l="1"/>
  <c r="C1439" i="4"/>
  <c r="A1441" i="4" l="1"/>
  <c r="C1440" i="4"/>
  <c r="A1442" i="4" l="1"/>
  <c r="C1441" i="4"/>
  <c r="A1443" i="4" l="1"/>
  <c r="C1442" i="4"/>
  <c r="A1444" i="4" l="1"/>
  <c r="C1443" i="4"/>
  <c r="A1445" i="4" l="1"/>
  <c r="C1444" i="4"/>
  <c r="A1446" i="4" l="1"/>
  <c r="C1445" i="4"/>
  <c r="A1447" i="4" l="1"/>
  <c r="C1446" i="4"/>
  <c r="A1448" i="4" l="1"/>
  <c r="C1447" i="4"/>
  <c r="A1449" i="4" l="1"/>
  <c r="C1448" i="4"/>
  <c r="A1450" i="4" l="1"/>
  <c r="C1449" i="4"/>
  <c r="A1451" i="4" l="1"/>
  <c r="C1450" i="4"/>
  <c r="A1452" i="4" l="1"/>
  <c r="C1451" i="4"/>
  <c r="A1453" i="4" l="1"/>
  <c r="C1452" i="4"/>
  <c r="A1454" i="4" l="1"/>
  <c r="C1453" i="4"/>
  <c r="A1455" i="4" l="1"/>
  <c r="C1454" i="4"/>
  <c r="A1456" i="4" l="1"/>
  <c r="C1455" i="4"/>
  <c r="A1457" i="4" l="1"/>
  <c r="C1456" i="4"/>
  <c r="A1458" i="4" l="1"/>
  <c r="C1457" i="4"/>
  <c r="A1459" i="4" l="1"/>
  <c r="C1458" i="4"/>
  <c r="A1460" i="4" l="1"/>
  <c r="C1459" i="4"/>
  <c r="A1461" i="4" l="1"/>
  <c r="C1460" i="4"/>
  <c r="A1462" i="4" l="1"/>
  <c r="C1461" i="4"/>
  <c r="A1463" i="4" l="1"/>
  <c r="C1462" i="4"/>
  <c r="A1464" i="4" l="1"/>
  <c r="C1463" i="4"/>
  <c r="A1465" i="4" l="1"/>
  <c r="C1464" i="4"/>
  <c r="A1466" i="4" l="1"/>
  <c r="C1465" i="4"/>
  <c r="A1467" i="4" l="1"/>
  <c r="C1466" i="4"/>
  <c r="A1468" i="4" l="1"/>
  <c r="C1467" i="4"/>
  <c r="A1469" i="4" l="1"/>
  <c r="C1468" i="4"/>
  <c r="A1470" i="4" l="1"/>
  <c r="C1469" i="4"/>
  <c r="A1471" i="4" l="1"/>
  <c r="C1470" i="4"/>
  <c r="A1472" i="4" l="1"/>
  <c r="C1471" i="4"/>
  <c r="A1473" i="4" l="1"/>
  <c r="C1472" i="4"/>
  <c r="A1474" i="4" l="1"/>
  <c r="C1473" i="4"/>
  <c r="A1475" i="4" l="1"/>
  <c r="C1474" i="4"/>
  <c r="A1476" i="4" l="1"/>
  <c r="C1475" i="4"/>
  <c r="A1477" i="4" l="1"/>
  <c r="C1476" i="4"/>
  <c r="A1478" i="4" l="1"/>
  <c r="C1477" i="4"/>
  <c r="A1479" i="4" l="1"/>
  <c r="C1478" i="4"/>
  <c r="A1480" i="4" l="1"/>
  <c r="C1479" i="4"/>
  <c r="A1481" i="4" l="1"/>
  <c r="C1480" i="4"/>
  <c r="A1482" i="4" l="1"/>
  <c r="C1481" i="4"/>
  <c r="A1483" i="4" l="1"/>
  <c r="C1482" i="4"/>
  <c r="A1484" i="4" l="1"/>
  <c r="C1483" i="4"/>
  <c r="A1485" i="4" l="1"/>
  <c r="C1484" i="4"/>
  <c r="A1486" i="4" l="1"/>
  <c r="C1485" i="4"/>
  <c r="A1487" i="4" l="1"/>
  <c r="C1486" i="4"/>
  <c r="A1488" i="4" l="1"/>
  <c r="C1487" i="4"/>
  <c r="A1489" i="4" l="1"/>
  <c r="C1488" i="4"/>
  <c r="A1490" i="4" l="1"/>
  <c r="C1489" i="4"/>
  <c r="A1491" i="4" l="1"/>
  <c r="C1490" i="4"/>
  <c r="A1492" i="4" l="1"/>
  <c r="C1491" i="4"/>
  <c r="A1493" i="4" l="1"/>
  <c r="C1492" i="4"/>
  <c r="A1494" i="4" l="1"/>
  <c r="C1493" i="4"/>
  <c r="A1495" i="4" l="1"/>
  <c r="C1494" i="4"/>
  <c r="A1496" i="4" l="1"/>
  <c r="C1495" i="4"/>
  <c r="A1497" i="4" l="1"/>
  <c r="C1496" i="4"/>
  <c r="A1498" i="4" l="1"/>
  <c r="C1497" i="4"/>
  <c r="A1499" i="4" l="1"/>
  <c r="C1498" i="4"/>
  <c r="A1500" i="4" l="1"/>
  <c r="C1499" i="4"/>
  <c r="A1501" i="4" l="1"/>
  <c r="C1500" i="4"/>
  <c r="A1502" i="4" l="1"/>
  <c r="C1501" i="4"/>
  <c r="A1503" i="4" l="1"/>
  <c r="C1502" i="4"/>
  <c r="A1504" i="4" l="1"/>
  <c r="C1503" i="4"/>
  <c r="A1505" i="4" l="1"/>
  <c r="C1504" i="4"/>
  <c r="A1506" i="4" l="1"/>
  <c r="C1505" i="4"/>
  <c r="A1507" i="4" l="1"/>
  <c r="C1506" i="4"/>
  <c r="A1508" i="4" l="1"/>
  <c r="C1507" i="4"/>
  <c r="A1509" i="4" l="1"/>
  <c r="C1508" i="4"/>
  <c r="A1510" i="4" l="1"/>
  <c r="C1509" i="4"/>
  <c r="A1511" i="4" l="1"/>
  <c r="C1510" i="4"/>
  <c r="A1512" i="4" l="1"/>
  <c r="C1511" i="4"/>
  <c r="A1513" i="4" l="1"/>
  <c r="C1512" i="4"/>
  <c r="A1514" i="4" l="1"/>
  <c r="C1513" i="4"/>
  <c r="A1515" i="4" l="1"/>
  <c r="C1514" i="4"/>
  <c r="A1516" i="4" l="1"/>
  <c r="C1515" i="4"/>
  <c r="A1517" i="4" l="1"/>
  <c r="C1516" i="4"/>
  <c r="A1518" i="4" l="1"/>
  <c r="C1517" i="4"/>
  <c r="A1519" i="4" l="1"/>
  <c r="C1518" i="4"/>
  <c r="A1520" i="4" l="1"/>
  <c r="C1519" i="4"/>
  <c r="A1521" i="4" l="1"/>
  <c r="C1520" i="4"/>
  <c r="A1522" i="4" l="1"/>
  <c r="C1521" i="4"/>
  <c r="A1523" i="4" l="1"/>
  <c r="C1522" i="4"/>
  <c r="A1524" i="4" l="1"/>
  <c r="C1523" i="4"/>
  <c r="A1525" i="4" l="1"/>
  <c r="C1524" i="4"/>
  <c r="A1526" i="4" l="1"/>
  <c r="C1525" i="4"/>
  <c r="A1527" i="4" l="1"/>
  <c r="C1526" i="4"/>
  <c r="A1528" i="4" l="1"/>
  <c r="C1527" i="4"/>
  <c r="A1529" i="4" l="1"/>
  <c r="C1528" i="4"/>
  <c r="A1530" i="4" l="1"/>
  <c r="C1529" i="4"/>
  <c r="A1531" i="4" l="1"/>
  <c r="C1530" i="4"/>
  <c r="A1532" i="4" l="1"/>
  <c r="C1531" i="4"/>
  <c r="A1533" i="4" l="1"/>
  <c r="C1532" i="4"/>
  <c r="A1534" i="4" l="1"/>
  <c r="C1533" i="4"/>
  <c r="A1535" i="4" l="1"/>
  <c r="C1534" i="4"/>
  <c r="A1536" i="4" l="1"/>
  <c r="C1535" i="4"/>
  <c r="A1537" i="4" l="1"/>
  <c r="C1536" i="4"/>
  <c r="A1538" i="4" l="1"/>
  <c r="C1537" i="4"/>
  <c r="A1539" i="4" l="1"/>
  <c r="C1538" i="4"/>
  <c r="A1540" i="4" l="1"/>
  <c r="C1539" i="4"/>
  <c r="A1541" i="4" l="1"/>
  <c r="C1540" i="4"/>
  <c r="A1542" i="4" l="1"/>
  <c r="C1541" i="4"/>
  <c r="A1543" i="4" l="1"/>
  <c r="C1542" i="4"/>
  <c r="A1544" i="4" l="1"/>
  <c r="C1543" i="4"/>
  <c r="A1545" i="4" l="1"/>
  <c r="C1544" i="4"/>
  <c r="A1546" i="4" l="1"/>
  <c r="C1545" i="4"/>
  <c r="A1547" i="4" l="1"/>
  <c r="C1546" i="4"/>
  <c r="A1548" i="4" l="1"/>
  <c r="C1547" i="4"/>
  <c r="A1549" i="4" l="1"/>
  <c r="C1548" i="4"/>
  <c r="A1550" i="4" l="1"/>
  <c r="C1549" i="4"/>
  <c r="A1551" i="4" l="1"/>
  <c r="C1550" i="4"/>
  <c r="A1552" i="4" l="1"/>
  <c r="C1551" i="4"/>
  <c r="A1553" i="4" l="1"/>
  <c r="C1552" i="4"/>
  <c r="A1554" i="4" l="1"/>
  <c r="C1553" i="4"/>
  <c r="A1555" i="4" l="1"/>
  <c r="C1554" i="4"/>
  <c r="A1556" i="4" l="1"/>
  <c r="C1555" i="4"/>
  <c r="A1557" i="4" l="1"/>
  <c r="C1556" i="4"/>
  <c r="A1558" i="4" l="1"/>
  <c r="C1557" i="4"/>
  <c r="A1559" i="4" l="1"/>
  <c r="C1558" i="4"/>
  <c r="A1560" i="4" l="1"/>
  <c r="C1559" i="4"/>
  <c r="A1561" i="4" l="1"/>
  <c r="C1560" i="4"/>
  <c r="A1562" i="4" l="1"/>
  <c r="C1561" i="4"/>
  <c r="A1563" i="4" l="1"/>
  <c r="C1562" i="4"/>
  <c r="A1564" i="4" l="1"/>
  <c r="C1563" i="4"/>
  <c r="A1565" i="4" l="1"/>
  <c r="C1564" i="4"/>
  <c r="A1566" i="4" l="1"/>
  <c r="C1565" i="4"/>
  <c r="A1567" i="4" l="1"/>
  <c r="C1566" i="4"/>
  <c r="A1568" i="4" l="1"/>
  <c r="C1567" i="4"/>
  <c r="A1569" i="4" l="1"/>
  <c r="C1568" i="4"/>
  <c r="A1570" i="4" l="1"/>
  <c r="C1569" i="4"/>
  <c r="A1571" i="4" l="1"/>
  <c r="C1570" i="4"/>
  <c r="A1572" i="4" l="1"/>
  <c r="C1571" i="4"/>
  <c r="A1573" i="4" l="1"/>
  <c r="C1572" i="4"/>
  <c r="A1574" i="4" l="1"/>
  <c r="C1573" i="4"/>
  <c r="A1575" i="4" l="1"/>
  <c r="C1574" i="4"/>
  <c r="A1576" i="4" l="1"/>
  <c r="C1575" i="4"/>
  <c r="A1577" i="4" l="1"/>
  <c r="C1576" i="4"/>
  <c r="A1578" i="4" l="1"/>
  <c r="C1577" i="4"/>
  <c r="A1579" i="4" l="1"/>
  <c r="C1578" i="4"/>
  <c r="A1580" i="4" l="1"/>
  <c r="C1579" i="4"/>
  <c r="A1581" i="4" l="1"/>
  <c r="C1580" i="4"/>
  <c r="A1582" i="4" l="1"/>
  <c r="C1581" i="4"/>
  <c r="A1583" i="4" l="1"/>
  <c r="C1582" i="4"/>
  <c r="A1584" i="4" l="1"/>
  <c r="C1583" i="4"/>
  <c r="A1585" i="4" l="1"/>
  <c r="C1584" i="4"/>
  <c r="A1586" i="4" l="1"/>
  <c r="C1585" i="4"/>
  <c r="A1587" i="4" l="1"/>
  <c r="C1586" i="4"/>
  <c r="A1588" i="4" l="1"/>
  <c r="C1587" i="4"/>
  <c r="A1589" i="4" l="1"/>
  <c r="C1588" i="4"/>
  <c r="A1590" i="4" l="1"/>
  <c r="C1589" i="4"/>
  <c r="A1591" i="4" l="1"/>
  <c r="C1590" i="4"/>
  <c r="A1592" i="4" l="1"/>
  <c r="C1591" i="4"/>
  <c r="A1593" i="4" l="1"/>
  <c r="C1592" i="4"/>
  <c r="A1594" i="4" l="1"/>
  <c r="C1593" i="4"/>
  <c r="A1595" i="4" l="1"/>
  <c r="C1594" i="4"/>
  <c r="A1596" i="4" l="1"/>
  <c r="C1595" i="4"/>
  <c r="A1597" i="4" l="1"/>
  <c r="C1596" i="4"/>
  <c r="A1598" i="4" l="1"/>
  <c r="C1597" i="4"/>
  <c r="A1599" i="4" l="1"/>
  <c r="C1598" i="4"/>
  <c r="A1600" i="4" l="1"/>
  <c r="C1599" i="4"/>
  <c r="A1601" i="4" l="1"/>
  <c r="C1600" i="4"/>
  <c r="A1602" i="4" l="1"/>
  <c r="C1601" i="4"/>
  <c r="A1603" i="4" l="1"/>
  <c r="C1602" i="4"/>
  <c r="A1604" i="4" l="1"/>
  <c r="C1603" i="4"/>
  <c r="A1605" i="4" l="1"/>
  <c r="C1604" i="4"/>
  <c r="A1606" i="4" l="1"/>
  <c r="C1605" i="4"/>
  <c r="A1607" i="4" l="1"/>
  <c r="C1606" i="4"/>
  <c r="A1608" i="4" l="1"/>
  <c r="C1607" i="4"/>
  <c r="A1609" i="4" l="1"/>
  <c r="C1608" i="4"/>
  <c r="A1610" i="4" l="1"/>
  <c r="C1609" i="4"/>
  <c r="A1611" i="4" l="1"/>
  <c r="C1610" i="4"/>
  <c r="A1612" i="4" l="1"/>
  <c r="C1611" i="4"/>
  <c r="A1613" i="4" l="1"/>
  <c r="C1612" i="4"/>
  <c r="A1614" i="4" l="1"/>
  <c r="C1613" i="4"/>
  <c r="A1615" i="4" l="1"/>
  <c r="C1614" i="4"/>
  <c r="A1616" i="4" l="1"/>
  <c r="C1615" i="4"/>
  <c r="A1617" i="4" l="1"/>
  <c r="C1616" i="4"/>
  <c r="A1618" i="4" l="1"/>
  <c r="C1617" i="4"/>
  <c r="A1619" i="4" l="1"/>
  <c r="C1618" i="4"/>
  <c r="A1620" i="4" l="1"/>
  <c r="C1619" i="4"/>
  <c r="A1621" i="4" l="1"/>
  <c r="C1620" i="4"/>
  <c r="A1622" i="4" l="1"/>
  <c r="C1621" i="4"/>
  <c r="A1623" i="4" l="1"/>
  <c r="C1622" i="4"/>
  <c r="A1624" i="4" l="1"/>
  <c r="C1623" i="4"/>
  <c r="A1625" i="4" l="1"/>
  <c r="C1624" i="4"/>
  <c r="A1626" i="4" l="1"/>
  <c r="C1625" i="4"/>
  <c r="A1627" i="4" l="1"/>
  <c r="C1626" i="4"/>
  <c r="A1628" i="4" l="1"/>
  <c r="C1627" i="4"/>
  <c r="A1629" i="4" l="1"/>
  <c r="C1628" i="4"/>
  <c r="A1630" i="4" l="1"/>
  <c r="C1629" i="4"/>
  <c r="A1631" i="4" l="1"/>
  <c r="C1630" i="4"/>
  <c r="A1632" i="4" l="1"/>
  <c r="C1631" i="4"/>
  <c r="A1633" i="4" l="1"/>
  <c r="C1632" i="4"/>
  <c r="A1634" i="4" l="1"/>
  <c r="C1633" i="4"/>
  <c r="A1635" i="4" l="1"/>
  <c r="C1634" i="4"/>
  <c r="A1636" i="4" l="1"/>
  <c r="C1635" i="4"/>
  <c r="A1637" i="4" l="1"/>
  <c r="C1636" i="4"/>
  <c r="A1638" i="4" l="1"/>
  <c r="C1637" i="4"/>
  <c r="A1639" i="4" l="1"/>
  <c r="C1638" i="4"/>
  <c r="A1640" i="4" l="1"/>
  <c r="C1639" i="4"/>
  <c r="A1641" i="4" l="1"/>
  <c r="C1640" i="4"/>
  <c r="A1642" i="4" l="1"/>
  <c r="C1641" i="4"/>
  <c r="A1643" i="4" l="1"/>
  <c r="C1642" i="4"/>
  <c r="A1644" i="4" l="1"/>
  <c r="C1643" i="4"/>
  <c r="A1645" i="4" l="1"/>
  <c r="C1644" i="4"/>
  <c r="A1646" i="4" l="1"/>
  <c r="C1645" i="4"/>
  <c r="A1647" i="4" l="1"/>
  <c r="C1646" i="4"/>
  <c r="A1648" i="4" l="1"/>
  <c r="C1647" i="4"/>
  <c r="A1649" i="4" l="1"/>
  <c r="C1648" i="4"/>
  <c r="A1650" i="4" l="1"/>
  <c r="C1649" i="4"/>
  <c r="A1651" i="4" l="1"/>
  <c r="C1650" i="4"/>
  <c r="A1652" i="4" l="1"/>
  <c r="C1651" i="4"/>
  <c r="A1653" i="4" l="1"/>
  <c r="C1652" i="4"/>
  <c r="A1654" i="4" l="1"/>
  <c r="C1653" i="4"/>
  <c r="A1655" i="4" l="1"/>
  <c r="C1654" i="4"/>
  <c r="A1656" i="4" l="1"/>
  <c r="C1655" i="4"/>
  <c r="A1657" i="4" l="1"/>
  <c r="C1656" i="4"/>
  <c r="A1658" i="4" l="1"/>
  <c r="C1657" i="4"/>
  <c r="A1659" i="4" l="1"/>
  <c r="C1658" i="4"/>
  <c r="A1660" i="4" l="1"/>
  <c r="C1659" i="4"/>
  <c r="A1661" i="4" l="1"/>
  <c r="C1660" i="4"/>
  <c r="A1662" i="4" l="1"/>
  <c r="C1661" i="4"/>
  <c r="A1663" i="4" l="1"/>
  <c r="C1662" i="4"/>
  <c r="A1664" i="4" l="1"/>
  <c r="C1663" i="4"/>
  <c r="A1665" i="4" l="1"/>
  <c r="C1664" i="4"/>
  <c r="A1666" i="4" l="1"/>
  <c r="C1665" i="4"/>
  <c r="A1667" i="4" l="1"/>
  <c r="C1666" i="4"/>
  <c r="A1668" i="4" l="1"/>
  <c r="C1667" i="4"/>
  <c r="A1669" i="4" l="1"/>
  <c r="C1668" i="4"/>
  <c r="A1670" i="4" l="1"/>
  <c r="C1669" i="4"/>
  <c r="A1671" i="4" l="1"/>
  <c r="C1670" i="4"/>
  <c r="A1672" i="4" l="1"/>
  <c r="C1671" i="4"/>
  <c r="A1673" i="4" l="1"/>
  <c r="C1672" i="4"/>
  <c r="A1674" i="4" l="1"/>
  <c r="C1673" i="4"/>
  <c r="A1675" i="4" l="1"/>
  <c r="C1674" i="4"/>
  <c r="A1676" i="4" l="1"/>
  <c r="C1675" i="4"/>
  <c r="A1677" i="4" l="1"/>
  <c r="C1676" i="4"/>
  <c r="A1678" i="4" l="1"/>
  <c r="C1677" i="4"/>
  <c r="A1679" i="4" l="1"/>
  <c r="C1678" i="4"/>
  <c r="A1680" i="4" l="1"/>
  <c r="C1679" i="4"/>
  <c r="A1681" i="4" l="1"/>
  <c r="C1680" i="4"/>
  <c r="A1682" i="4" l="1"/>
  <c r="C1681" i="4"/>
  <c r="A1683" i="4" l="1"/>
  <c r="C1682" i="4"/>
  <c r="A1684" i="4" l="1"/>
  <c r="C1683" i="4"/>
  <c r="A1685" i="4" l="1"/>
  <c r="C1684" i="4"/>
  <c r="A1686" i="4" l="1"/>
  <c r="C1685" i="4"/>
  <c r="A1687" i="4" l="1"/>
  <c r="C1686" i="4"/>
  <c r="A1688" i="4" l="1"/>
  <c r="C1687" i="4"/>
  <c r="A1689" i="4" l="1"/>
  <c r="C1688" i="4"/>
  <c r="A1690" i="4" l="1"/>
  <c r="C1689" i="4"/>
  <c r="A1691" i="4" l="1"/>
  <c r="C1690" i="4"/>
  <c r="A1692" i="4" l="1"/>
  <c r="C1691" i="4"/>
  <c r="A1693" i="4" l="1"/>
  <c r="C1692" i="4"/>
  <c r="A1694" i="4" l="1"/>
  <c r="C1693" i="4"/>
  <c r="A1695" i="4" l="1"/>
  <c r="C1694" i="4"/>
  <c r="A1696" i="4" l="1"/>
  <c r="C1695" i="4"/>
  <c r="A1697" i="4" l="1"/>
  <c r="C1696" i="4"/>
  <c r="A1698" i="4" l="1"/>
  <c r="C1697" i="4"/>
  <c r="A1699" i="4" l="1"/>
  <c r="C1698" i="4"/>
  <c r="A1700" i="4" l="1"/>
  <c r="C1699" i="4"/>
  <c r="A1701" i="4" l="1"/>
  <c r="C1700" i="4"/>
  <c r="A1702" i="4" l="1"/>
  <c r="C1701" i="4"/>
  <c r="A1703" i="4" l="1"/>
  <c r="C1702" i="4"/>
  <c r="A1704" i="4" l="1"/>
  <c r="C1703" i="4"/>
  <c r="A1705" i="4" l="1"/>
  <c r="C1704" i="4"/>
  <c r="A1706" i="4" l="1"/>
  <c r="C1705" i="4"/>
  <c r="A1707" i="4" l="1"/>
  <c r="C1706" i="4"/>
  <c r="A1708" i="4" l="1"/>
  <c r="C1707" i="4"/>
  <c r="A1709" i="4" l="1"/>
  <c r="C1708" i="4"/>
  <c r="A1710" i="4" l="1"/>
  <c r="C1709" i="4"/>
  <c r="A1711" i="4" l="1"/>
  <c r="C1710" i="4"/>
  <c r="A1712" i="4" l="1"/>
  <c r="C1711" i="4"/>
  <c r="A1713" i="4" l="1"/>
  <c r="C1712" i="4"/>
  <c r="A1714" i="4" l="1"/>
  <c r="C1713" i="4"/>
  <c r="A1715" i="4" l="1"/>
  <c r="C1714" i="4"/>
  <c r="A1716" i="4" l="1"/>
  <c r="C1715" i="4"/>
  <c r="A1717" i="4" l="1"/>
  <c r="C1716" i="4"/>
  <c r="A1718" i="4" l="1"/>
  <c r="C1717" i="4"/>
  <c r="A1719" i="4" l="1"/>
  <c r="C1718" i="4"/>
  <c r="A1720" i="4" l="1"/>
  <c r="C1719" i="4"/>
  <c r="A1721" i="4" l="1"/>
  <c r="C1720" i="4"/>
  <c r="A1722" i="4" l="1"/>
  <c r="C1721" i="4"/>
  <c r="A1723" i="4" l="1"/>
  <c r="C1722" i="4"/>
  <c r="A1724" i="4" l="1"/>
  <c r="C1723" i="4"/>
  <c r="A1725" i="4" l="1"/>
  <c r="C1724" i="4"/>
  <c r="A1726" i="4" l="1"/>
  <c r="C1725" i="4"/>
  <c r="A1727" i="4" l="1"/>
  <c r="C1726" i="4"/>
  <c r="A1728" i="4" l="1"/>
  <c r="C1727" i="4"/>
  <c r="A1729" i="4" l="1"/>
  <c r="C1728" i="4"/>
  <c r="A1730" i="4" l="1"/>
  <c r="C1729" i="4"/>
  <c r="A1731" i="4" l="1"/>
  <c r="C1730" i="4"/>
  <c r="A1732" i="4" l="1"/>
  <c r="C1731" i="4"/>
  <c r="A1733" i="4" l="1"/>
  <c r="C1732" i="4"/>
  <c r="A1734" i="4" l="1"/>
  <c r="C1733" i="4"/>
  <c r="A1735" i="4" l="1"/>
  <c r="C1734" i="4"/>
  <c r="A1736" i="4" l="1"/>
  <c r="C1735" i="4"/>
  <c r="A1737" i="4" l="1"/>
  <c r="C1736" i="4"/>
  <c r="A1738" i="4" l="1"/>
  <c r="C1737" i="4"/>
  <c r="A1739" i="4" l="1"/>
  <c r="C1738" i="4"/>
  <c r="A1740" i="4" l="1"/>
  <c r="C1739" i="4"/>
  <c r="A1741" i="4" l="1"/>
  <c r="C1740" i="4"/>
  <c r="A1742" i="4" l="1"/>
  <c r="C1741" i="4"/>
  <c r="A1743" i="4" l="1"/>
  <c r="C1742" i="4"/>
  <c r="A1744" i="4" l="1"/>
  <c r="C1743" i="4"/>
  <c r="A1745" i="4" l="1"/>
  <c r="C1744" i="4"/>
  <c r="A1746" i="4" l="1"/>
  <c r="C1745" i="4"/>
  <c r="A1747" i="4" l="1"/>
  <c r="C1746" i="4"/>
  <c r="A1748" i="4" l="1"/>
  <c r="C1747" i="4"/>
  <c r="A1749" i="4" l="1"/>
  <c r="C1748" i="4"/>
  <c r="A1750" i="4" l="1"/>
  <c r="C1749" i="4"/>
  <c r="A1751" i="4" l="1"/>
  <c r="C1750" i="4"/>
  <c r="A1752" i="4" l="1"/>
  <c r="C1751" i="4"/>
  <c r="A1753" i="4" l="1"/>
  <c r="C1752" i="4"/>
  <c r="A1754" i="4" l="1"/>
  <c r="C1753" i="4"/>
  <c r="A1755" i="4" l="1"/>
  <c r="C1754" i="4"/>
  <c r="A1756" i="4" l="1"/>
  <c r="C1755" i="4"/>
  <c r="A1757" i="4" l="1"/>
  <c r="C1756" i="4"/>
  <c r="A1758" i="4" l="1"/>
  <c r="C1757" i="4"/>
  <c r="A1759" i="4" l="1"/>
  <c r="C1758" i="4"/>
  <c r="A1760" i="4" l="1"/>
  <c r="C1759" i="4"/>
  <c r="A1761" i="4" l="1"/>
  <c r="C1760" i="4"/>
  <c r="A1762" i="4" l="1"/>
  <c r="C1761" i="4"/>
  <c r="A1763" i="4" l="1"/>
  <c r="C1762" i="4"/>
  <c r="A1764" i="4" l="1"/>
  <c r="C1763" i="4"/>
  <c r="A1765" i="4" l="1"/>
  <c r="C1764" i="4"/>
  <c r="A1766" i="4" l="1"/>
  <c r="C1765" i="4"/>
  <c r="A1767" i="4" l="1"/>
  <c r="C1766" i="4"/>
  <c r="A1768" i="4" l="1"/>
  <c r="C1767" i="4"/>
  <c r="A1769" i="4" l="1"/>
  <c r="C1768" i="4"/>
  <c r="A1770" i="4" l="1"/>
  <c r="C1769" i="4"/>
  <c r="A1771" i="4" l="1"/>
  <c r="C1770" i="4"/>
  <c r="A1772" i="4" l="1"/>
  <c r="C1771" i="4"/>
  <c r="A1773" i="4" l="1"/>
  <c r="C1772" i="4"/>
  <c r="A1774" i="4" l="1"/>
  <c r="C1773" i="4"/>
  <c r="A1775" i="4" l="1"/>
  <c r="C1774" i="4"/>
  <c r="A1776" i="4" l="1"/>
  <c r="C1775" i="4"/>
  <c r="A1777" i="4" l="1"/>
  <c r="C1776" i="4"/>
  <c r="A1778" i="4" l="1"/>
  <c r="C1777" i="4"/>
  <c r="A1779" i="4" l="1"/>
  <c r="C1778" i="4"/>
  <c r="A1780" i="4" l="1"/>
  <c r="C1779" i="4"/>
  <c r="A1781" i="4" l="1"/>
  <c r="C1780" i="4"/>
  <c r="A1782" i="4" l="1"/>
  <c r="C1781" i="4"/>
  <c r="A1783" i="4" l="1"/>
  <c r="C1782" i="4"/>
  <c r="A1784" i="4" l="1"/>
  <c r="C1783" i="4"/>
  <c r="A1785" i="4" l="1"/>
  <c r="C1784" i="4"/>
  <c r="A1786" i="4" l="1"/>
  <c r="C1785" i="4"/>
  <c r="A1787" i="4" l="1"/>
  <c r="C1786" i="4"/>
  <c r="A1788" i="4" l="1"/>
  <c r="C1787" i="4"/>
  <c r="A1789" i="4" l="1"/>
  <c r="C1788" i="4"/>
  <c r="A1790" i="4" l="1"/>
  <c r="C1789" i="4"/>
  <c r="A1791" i="4" l="1"/>
  <c r="C1790" i="4"/>
  <c r="A1792" i="4" l="1"/>
  <c r="C1791" i="4"/>
  <c r="A1793" i="4" l="1"/>
  <c r="C1792" i="4"/>
  <c r="A1794" i="4" l="1"/>
  <c r="C1793" i="4"/>
  <c r="A1795" i="4" l="1"/>
  <c r="C1794" i="4"/>
  <c r="A1796" i="4" l="1"/>
  <c r="C1795" i="4"/>
  <c r="A1797" i="4" l="1"/>
  <c r="C1796" i="4"/>
  <c r="A1798" i="4" l="1"/>
  <c r="C1797" i="4"/>
  <c r="A1799" i="4" l="1"/>
  <c r="C1798" i="4"/>
  <c r="A1800" i="4" l="1"/>
  <c r="C1799" i="4"/>
  <c r="A1801" i="4" l="1"/>
  <c r="C1800" i="4"/>
  <c r="A1802" i="4" l="1"/>
  <c r="C1801" i="4"/>
  <c r="A1803" i="4" l="1"/>
  <c r="C1802" i="4"/>
  <c r="A1804" i="4" l="1"/>
  <c r="C1803" i="4"/>
  <c r="A1805" i="4" l="1"/>
  <c r="C1804" i="4"/>
  <c r="A1806" i="4" l="1"/>
  <c r="C1805" i="4"/>
  <c r="A1807" i="4" l="1"/>
  <c r="C1806" i="4"/>
  <c r="A1808" i="4" l="1"/>
  <c r="C1807" i="4"/>
  <c r="A1809" i="4" l="1"/>
  <c r="C1808" i="4"/>
  <c r="A1810" i="4" l="1"/>
  <c r="C1809" i="4"/>
  <c r="A1811" i="4" l="1"/>
  <c r="C1810" i="4"/>
  <c r="A1812" i="4" l="1"/>
  <c r="C1811" i="4"/>
  <c r="A1813" i="4" l="1"/>
  <c r="C1812" i="4"/>
  <c r="A1814" i="4" l="1"/>
  <c r="C1813" i="4"/>
  <c r="A1815" i="4" l="1"/>
  <c r="C1814" i="4"/>
  <c r="A1816" i="4" l="1"/>
  <c r="C1815" i="4"/>
  <c r="A1817" i="4" l="1"/>
  <c r="C1816" i="4"/>
  <c r="A1818" i="4" l="1"/>
  <c r="C1817" i="4"/>
  <c r="A1819" i="4" l="1"/>
  <c r="C1818" i="4"/>
  <c r="A1820" i="4" l="1"/>
  <c r="C1819" i="4"/>
  <c r="A1821" i="4" l="1"/>
  <c r="C1820" i="4"/>
  <c r="A1822" i="4" l="1"/>
  <c r="C1821" i="4"/>
  <c r="A1823" i="4" l="1"/>
  <c r="C1822" i="4"/>
  <c r="A1824" i="4" l="1"/>
  <c r="C1823" i="4"/>
  <c r="A1825" i="4" l="1"/>
  <c r="C1824" i="4"/>
  <c r="A1826" i="4" l="1"/>
  <c r="C1825" i="4"/>
  <c r="A1827" i="4" l="1"/>
  <c r="C1826" i="4"/>
  <c r="A1828" i="4" l="1"/>
  <c r="C1827" i="4"/>
  <c r="A1829" i="4" l="1"/>
  <c r="C1828" i="4"/>
  <c r="A1830" i="4" l="1"/>
  <c r="C1829" i="4"/>
  <c r="A1831" i="4" l="1"/>
  <c r="C1830" i="4"/>
  <c r="A1832" i="4" l="1"/>
  <c r="C1831" i="4"/>
  <c r="A1833" i="4" l="1"/>
  <c r="C1832" i="4"/>
  <c r="A1834" i="4" l="1"/>
  <c r="C1833" i="4"/>
  <c r="A1835" i="4" l="1"/>
  <c r="C1834" i="4"/>
  <c r="A1836" i="4" l="1"/>
  <c r="C1835" i="4"/>
  <c r="A1837" i="4" l="1"/>
  <c r="C1836" i="4"/>
  <c r="A1838" i="4" l="1"/>
  <c r="C1837" i="4"/>
  <c r="A1839" i="4" l="1"/>
  <c r="C1838" i="4"/>
  <c r="A1840" i="4" l="1"/>
  <c r="C1839" i="4"/>
  <c r="A1841" i="4" l="1"/>
  <c r="C1840" i="4"/>
  <c r="A1842" i="4" l="1"/>
  <c r="C1841" i="4"/>
  <c r="A1843" i="4" l="1"/>
  <c r="C1842" i="4"/>
  <c r="A1844" i="4" l="1"/>
  <c r="C1843" i="4"/>
  <c r="A1845" i="4" l="1"/>
  <c r="C1844" i="4"/>
  <c r="A1846" i="4" l="1"/>
  <c r="C1845" i="4"/>
  <c r="A1847" i="4" l="1"/>
  <c r="C1846" i="4"/>
  <c r="A1848" i="4" l="1"/>
  <c r="C1847" i="4"/>
  <c r="A1849" i="4" l="1"/>
  <c r="C1848" i="4"/>
  <c r="A1850" i="4" l="1"/>
  <c r="C1849" i="4"/>
  <c r="A1851" i="4" l="1"/>
  <c r="C1850" i="4"/>
  <c r="A1852" i="4" l="1"/>
  <c r="C1851" i="4"/>
  <c r="A1853" i="4" l="1"/>
  <c r="C1852" i="4"/>
  <c r="A1854" i="4" l="1"/>
  <c r="C1853" i="4"/>
  <c r="A1855" i="4" l="1"/>
  <c r="C1854" i="4"/>
  <c r="A1856" i="4" l="1"/>
  <c r="C1855" i="4"/>
  <c r="A1857" i="4" l="1"/>
  <c r="C1856" i="4"/>
  <c r="A1858" i="4" l="1"/>
  <c r="C1857" i="4"/>
  <c r="A1859" i="4" l="1"/>
  <c r="C1858" i="4"/>
  <c r="A1860" i="4" l="1"/>
  <c r="C1859" i="4"/>
  <c r="A1861" i="4" l="1"/>
  <c r="C1860" i="4"/>
  <c r="A1862" i="4" l="1"/>
  <c r="C1861" i="4"/>
  <c r="A1863" i="4" l="1"/>
  <c r="C1862" i="4"/>
  <c r="A1864" i="4" l="1"/>
  <c r="C1863" i="4"/>
  <c r="A1865" i="4" l="1"/>
  <c r="C1864" i="4"/>
  <c r="A1866" i="4" l="1"/>
  <c r="C1865" i="4"/>
  <c r="A1867" i="4" l="1"/>
  <c r="C1866" i="4"/>
  <c r="A1868" i="4" l="1"/>
  <c r="C1867" i="4"/>
  <c r="A1869" i="4" l="1"/>
  <c r="C1868" i="4"/>
  <c r="A1870" i="4" l="1"/>
  <c r="C1869" i="4"/>
  <c r="A1871" i="4" l="1"/>
  <c r="C1870" i="4"/>
  <c r="A1872" i="4" l="1"/>
  <c r="C1871" i="4"/>
  <c r="A1873" i="4" l="1"/>
  <c r="C1872" i="4"/>
  <c r="A1874" i="4" l="1"/>
  <c r="C1873" i="4"/>
  <c r="A1875" i="4" l="1"/>
  <c r="C1874" i="4"/>
  <c r="A1876" i="4" l="1"/>
  <c r="C1875" i="4"/>
  <c r="A1877" i="4" l="1"/>
  <c r="C1876" i="4"/>
  <c r="A1878" i="4" l="1"/>
  <c r="C1877" i="4"/>
  <c r="A1879" i="4" l="1"/>
  <c r="C1878" i="4"/>
  <c r="A1880" i="4" l="1"/>
  <c r="C1879" i="4"/>
  <c r="A1881" i="4" l="1"/>
  <c r="C1880" i="4"/>
  <c r="A1882" i="4" l="1"/>
  <c r="C1881" i="4"/>
  <c r="A1883" i="4" l="1"/>
  <c r="C1882" i="4"/>
  <c r="A1884" i="4" l="1"/>
  <c r="C1883" i="4"/>
  <c r="A1885" i="4" l="1"/>
  <c r="C1884" i="4"/>
  <c r="A1886" i="4" l="1"/>
  <c r="C1885" i="4"/>
  <c r="A1887" i="4" l="1"/>
  <c r="C1886" i="4"/>
  <c r="A1888" i="4" l="1"/>
  <c r="C1887" i="4"/>
  <c r="A1889" i="4" l="1"/>
  <c r="C1888" i="4"/>
  <c r="A1890" i="4" l="1"/>
  <c r="C1889" i="4"/>
  <c r="A1891" i="4" l="1"/>
  <c r="C1890" i="4"/>
  <c r="A1892" i="4" l="1"/>
  <c r="C1891" i="4"/>
  <c r="A1893" i="4" l="1"/>
  <c r="C1892" i="4"/>
  <c r="A1894" i="4" l="1"/>
  <c r="C1893" i="4"/>
  <c r="A1895" i="4" l="1"/>
  <c r="C1894" i="4"/>
  <c r="A1896" i="4" l="1"/>
  <c r="C1895" i="4"/>
  <c r="A1897" i="4" l="1"/>
  <c r="C1896" i="4"/>
  <c r="A1898" i="4" l="1"/>
  <c r="C1897" i="4"/>
  <c r="A1899" i="4" l="1"/>
  <c r="C1898" i="4"/>
  <c r="A1900" i="4" l="1"/>
  <c r="C1899" i="4"/>
  <c r="A1901" i="4" l="1"/>
  <c r="C1900" i="4"/>
  <c r="A1902" i="4" l="1"/>
  <c r="C1901" i="4"/>
  <c r="A1903" i="4" l="1"/>
  <c r="C1902" i="4"/>
  <c r="A1904" i="4" l="1"/>
  <c r="C1903" i="4"/>
  <c r="A1905" i="4" l="1"/>
  <c r="C1904" i="4"/>
  <c r="A1906" i="4" l="1"/>
  <c r="C1905" i="4"/>
  <c r="A1907" i="4" l="1"/>
  <c r="C1906" i="4"/>
  <c r="A1908" i="4" l="1"/>
  <c r="C1907" i="4"/>
  <c r="A1909" i="4" l="1"/>
  <c r="C1908" i="4"/>
  <c r="A1910" i="4" l="1"/>
  <c r="C1909" i="4"/>
  <c r="A1911" i="4" l="1"/>
  <c r="C1910" i="4"/>
  <c r="A1912" i="4" l="1"/>
  <c r="C1911" i="4"/>
  <c r="A1913" i="4" l="1"/>
  <c r="C1912" i="4"/>
  <c r="A1914" i="4" l="1"/>
  <c r="C1913" i="4"/>
  <c r="A1915" i="4" l="1"/>
  <c r="C1914" i="4"/>
  <c r="A1916" i="4" l="1"/>
  <c r="C1915" i="4"/>
  <c r="A1917" i="4" l="1"/>
  <c r="C1916" i="4"/>
  <c r="A1918" i="4" l="1"/>
  <c r="C1917" i="4"/>
  <c r="A1919" i="4" l="1"/>
  <c r="C1918" i="4"/>
  <c r="A1920" i="4" l="1"/>
  <c r="C1919" i="4"/>
  <c r="A1921" i="4" l="1"/>
  <c r="C1920" i="4"/>
  <c r="A1922" i="4" l="1"/>
  <c r="C1921" i="4"/>
  <c r="A1923" i="4" l="1"/>
  <c r="C1922" i="4"/>
  <c r="A1924" i="4" l="1"/>
  <c r="C1923" i="4"/>
  <c r="A1925" i="4" l="1"/>
  <c r="C1924" i="4"/>
  <c r="A1926" i="4" l="1"/>
  <c r="C1925" i="4"/>
  <c r="A1927" i="4" l="1"/>
  <c r="C1926" i="4"/>
  <c r="A1928" i="4" l="1"/>
  <c r="C1927" i="4"/>
  <c r="A1929" i="4" l="1"/>
  <c r="C1928" i="4"/>
  <c r="A1930" i="4" l="1"/>
  <c r="C1929" i="4"/>
  <c r="A1931" i="4" l="1"/>
  <c r="C1930" i="4"/>
  <c r="A1932" i="4" l="1"/>
  <c r="C1931" i="4"/>
  <c r="A1933" i="4" l="1"/>
  <c r="C1932" i="4"/>
  <c r="A1934" i="4" l="1"/>
  <c r="C1933" i="4"/>
  <c r="A1935" i="4" l="1"/>
  <c r="C1934" i="4"/>
  <c r="A1936" i="4" l="1"/>
  <c r="C1935" i="4"/>
  <c r="A1937" i="4" l="1"/>
  <c r="C1936" i="4"/>
  <c r="A1938" i="4" l="1"/>
  <c r="C1937" i="4"/>
  <c r="A1939" i="4" l="1"/>
  <c r="C1938" i="4"/>
  <c r="A1940" i="4" l="1"/>
  <c r="C1939" i="4"/>
  <c r="A1941" i="4" l="1"/>
  <c r="C1940" i="4"/>
  <c r="A1942" i="4" l="1"/>
  <c r="C1941" i="4"/>
  <c r="A1943" i="4" l="1"/>
  <c r="C1942" i="4"/>
  <c r="A1944" i="4" l="1"/>
  <c r="C1943" i="4"/>
  <c r="A1945" i="4" l="1"/>
  <c r="C1944" i="4"/>
  <c r="A1946" i="4" l="1"/>
  <c r="C1945" i="4"/>
  <c r="A1947" i="4" l="1"/>
  <c r="C1946" i="4"/>
  <c r="A1948" i="4" l="1"/>
  <c r="C1947" i="4"/>
  <c r="A1949" i="4" l="1"/>
  <c r="C1948" i="4"/>
  <c r="A1950" i="4" l="1"/>
  <c r="C1949" i="4"/>
  <c r="A1951" i="4" l="1"/>
  <c r="C1950" i="4"/>
  <c r="A1952" i="4" l="1"/>
  <c r="C1951" i="4"/>
  <c r="A1953" i="4" l="1"/>
  <c r="C1952" i="4"/>
  <c r="A1954" i="4" l="1"/>
  <c r="C1953" i="4"/>
  <c r="A1955" i="4" l="1"/>
  <c r="C1954" i="4"/>
  <c r="A1956" i="4" l="1"/>
  <c r="C1955" i="4"/>
  <c r="A1957" i="4" l="1"/>
  <c r="C1956" i="4"/>
  <c r="A1958" i="4" l="1"/>
  <c r="C1957" i="4"/>
  <c r="A1959" i="4" l="1"/>
  <c r="C1958" i="4"/>
  <c r="A1960" i="4" l="1"/>
  <c r="C1959" i="4"/>
  <c r="A1961" i="4" l="1"/>
  <c r="C1960" i="4"/>
  <c r="A1962" i="4" l="1"/>
  <c r="C1961" i="4"/>
  <c r="A1963" i="4" l="1"/>
  <c r="C1962" i="4"/>
  <c r="A1964" i="4" l="1"/>
  <c r="C1963" i="4"/>
  <c r="A1965" i="4" l="1"/>
  <c r="C1964" i="4"/>
  <c r="A1966" i="4" l="1"/>
  <c r="C1965" i="4"/>
  <c r="A1967" i="4" l="1"/>
  <c r="C1966" i="4"/>
  <c r="A1968" i="4" l="1"/>
  <c r="C1967" i="4"/>
  <c r="A1969" i="4" l="1"/>
  <c r="C1968" i="4"/>
  <c r="A1970" i="4" l="1"/>
  <c r="C1969" i="4"/>
  <c r="A1971" i="4" l="1"/>
  <c r="C1970" i="4"/>
  <c r="A1972" i="4" l="1"/>
  <c r="C1971" i="4"/>
  <c r="A1973" i="4" l="1"/>
  <c r="C1972" i="4"/>
  <c r="A1974" i="4" l="1"/>
  <c r="C1973" i="4"/>
  <c r="A1975" i="4" l="1"/>
  <c r="C1974" i="4"/>
  <c r="A1976" i="4" l="1"/>
  <c r="C1975" i="4"/>
  <c r="A1977" i="4" l="1"/>
  <c r="C1976" i="4"/>
  <c r="A1978" i="4" l="1"/>
  <c r="C1977" i="4"/>
  <c r="A1979" i="4" l="1"/>
  <c r="C1978" i="4"/>
  <c r="A1980" i="4" l="1"/>
  <c r="C1979" i="4"/>
  <c r="A1981" i="4" l="1"/>
  <c r="C1980" i="4"/>
  <c r="A1982" i="4" l="1"/>
  <c r="C1981" i="4"/>
  <c r="A1983" i="4" l="1"/>
  <c r="C1982" i="4"/>
  <c r="A1984" i="4" l="1"/>
  <c r="C1983" i="4"/>
  <c r="A1985" i="4" l="1"/>
  <c r="C1984" i="4"/>
  <c r="A1986" i="4" l="1"/>
  <c r="C1985" i="4"/>
  <c r="A1987" i="4" l="1"/>
  <c r="C1986" i="4"/>
  <c r="A1988" i="4" l="1"/>
  <c r="C1987" i="4"/>
  <c r="A1989" i="4" l="1"/>
  <c r="C1988" i="4"/>
  <c r="A1990" i="4" l="1"/>
  <c r="C1989" i="4"/>
  <c r="A1991" i="4" l="1"/>
  <c r="C1990" i="4"/>
  <c r="A1992" i="4" l="1"/>
  <c r="C1991" i="4"/>
  <c r="A1993" i="4" l="1"/>
  <c r="C1992" i="4"/>
  <c r="A1994" i="4" l="1"/>
  <c r="C1993" i="4"/>
  <c r="A1995" i="4" l="1"/>
  <c r="C1994" i="4"/>
  <c r="A1996" i="4" l="1"/>
  <c r="C1995" i="4"/>
  <c r="A1997" i="4" l="1"/>
  <c r="C1996" i="4"/>
  <c r="A1998" i="4" l="1"/>
  <c r="C1997" i="4"/>
  <c r="A1999" i="4" l="1"/>
  <c r="C1998" i="4"/>
  <c r="A2000" i="4" l="1"/>
  <c r="C1999" i="4"/>
  <c r="A2001" i="4" l="1"/>
  <c r="C2000" i="4"/>
  <c r="A2002" i="4" l="1"/>
  <c r="C2001" i="4"/>
  <c r="A2003" i="4" l="1"/>
  <c r="C2002" i="4"/>
  <c r="A2004" i="4" l="1"/>
  <c r="C2003" i="4"/>
  <c r="A2005" i="4" l="1"/>
  <c r="C2004" i="4"/>
  <c r="A2006" i="4" l="1"/>
  <c r="C2005" i="4"/>
  <c r="A2007" i="4" l="1"/>
  <c r="C2006" i="4"/>
  <c r="A2008" i="4" l="1"/>
  <c r="C2007" i="4"/>
  <c r="A2009" i="4" l="1"/>
  <c r="C2008" i="4"/>
  <c r="A2010" i="4" l="1"/>
  <c r="C2009" i="4"/>
  <c r="A2011" i="4" l="1"/>
  <c r="C2010" i="4"/>
  <c r="A2012" i="4" l="1"/>
  <c r="C2011" i="4"/>
  <c r="A2013" i="4" l="1"/>
  <c r="C2012" i="4"/>
  <c r="A2014" i="4" l="1"/>
  <c r="C2013" i="4"/>
  <c r="A2015" i="4" l="1"/>
  <c r="C2014" i="4"/>
  <c r="A2016" i="4" l="1"/>
  <c r="C2015" i="4"/>
  <c r="A2017" i="4" l="1"/>
  <c r="C2016" i="4"/>
  <c r="A2018" i="4" l="1"/>
  <c r="C2017" i="4"/>
  <c r="A2019" i="4" l="1"/>
  <c r="C2018" i="4"/>
  <c r="A2020" i="4" l="1"/>
  <c r="C2019" i="4"/>
  <c r="A2021" i="4" l="1"/>
  <c r="C2020" i="4"/>
  <c r="A2022" i="4" l="1"/>
  <c r="C2021" i="4"/>
  <c r="A2023" i="4" l="1"/>
  <c r="C2022" i="4"/>
  <c r="A2024" i="4" l="1"/>
  <c r="C2023" i="4"/>
  <c r="A2025" i="4" l="1"/>
  <c r="C2024" i="4"/>
  <c r="A2026" i="4" l="1"/>
  <c r="C2025" i="4"/>
  <c r="A2027" i="4" l="1"/>
  <c r="C2026" i="4"/>
  <c r="A2028" i="4" l="1"/>
  <c r="C2027" i="4"/>
  <c r="A2029" i="4" l="1"/>
  <c r="C2028" i="4"/>
  <c r="A2030" i="4" l="1"/>
  <c r="C2029" i="4"/>
  <c r="A2031" i="4" l="1"/>
  <c r="C2030" i="4"/>
  <c r="A2032" i="4" l="1"/>
  <c r="C2031" i="4"/>
  <c r="A2033" i="4" l="1"/>
  <c r="C2032" i="4"/>
  <c r="A2034" i="4" l="1"/>
  <c r="C2033" i="4"/>
  <c r="A2035" i="4" l="1"/>
  <c r="C2034" i="4"/>
  <c r="A2036" i="4" l="1"/>
  <c r="C2035" i="4"/>
  <c r="A2037" i="4" l="1"/>
  <c r="C2036" i="4"/>
  <c r="A2038" i="4" l="1"/>
  <c r="C2037" i="4"/>
  <c r="A2039" i="4" l="1"/>
  <c r="C2038" i="4"/>
  <c r="A2040" i="4" l="1"/>
  <c r="C2039" i="4"/>
  <c r="A2041" i="4" l="1"/>
  <c r="C2040" i="4"/>
  <c r="A2042" i="4" l="1"/>
  <c r="C2041" i="4"/>
  <c r="A2043" i="4" l="1"/>
  <c r="C2042" i="4"/>
  <c r="A2044" i="4" l="1"/>
  <c r="C2043" i="4"/>
  <c r="A2045" i="4" l="1"/>
  <c r="C2044" i="4"/>
  <c r="A2046" i="4" l="1"/>
  <c r="C2045" i="4"/>
  <c r="A2047" i="4" l="1"/>
  <c r="C2046" i="4"/>
  <c r="A2048" i="4" l="1"/>
  <c r="C2047" i="4"/>
  <c r="A2049" i="4" l="1"/>
  <c r="C2048" i="4"/>
  <c r="A2050" i="4" l="1"/>
  <c r="C2049" i="4"/>
  <c r="A2051" i="4" l="1"/>
  <c r="C2050" i="4"/>
  <c r="A2052" i="4" l="1"/>
  <c r="C2051" i="4"/>
  <c r="A2053" i="4" l="1"/>
  <c r="C2052" i="4"/>
  <c r="A2054" i="4" l="1"/>
  <c r="C2053" i="4"/>
  <c r="A2055" i="4" l="1"/>
  <c r="C2054" i="4"/>
  <c r="A2056" i="4" l="1"/>
  <c r="C2055" i="4"/>
  <c r="A2057" i="4" l="1"/>
  <c r="C2056" i="4"/>
  <c r="A2058" i="4" l="1"/>
  <c r="C2057" i="4"/>
  <c r="A2059" i="4" l="1"/>
  <c r="C2058" i="4"/>
  <c r="A2060" i="4" l="1"/>
  <c r="C2059" i="4"/>
  <c r="A2061" i="4" l="1"/>
  <c r="C2060" i="4"/>
  <c r="A2062" i="4" l="1"/>
  <c r="C2061" i="4"/>
  <c r="A2063" i="4" l="1"/>
  <c r="C2062" i="4"/>
  <c r="A2064" i="4" l="1"/>
  <c r="C2063" i="4"/>
  <c r="A2065" i="4" l="1"/>
  <c r="C2064" i="4"/>
  <c r="A2066" i="4" l="1"/>
  <c r="C2065" i="4"/>
  <c r="A2067" i="4" l="1"/>
  <c r="C2066" i="4"/>
  <c r="A2068" i="4" l="1"/>
  <c r="C2067" i="4"/>
  <c r="A2069" i="4" l="1"/>
  <c r="C2068" i="4"/>
  <c r="A2070" i="4" l="1"/>
  <c r="C2069" i="4"/>
  <c r="A2071" i="4" l="1"/>
  <c r="C2070" i="4"/>
  <c r="A2072" i="4" l="1"/>
  <c r="C2071" i="4"/>
  <c r="A2073" i="4" l="1"/>
  <c r="C2072" i="4"/>
  <c r="A2074" i="4" l="1"/>
  <c r="C2073" i="4"/>
  <c r="A2075" i="4" l="1"/>
  <c r="C2074" i="4"/>
  <c r="A2076" i="4" l="1"/>
  <c r="C2075" i="4"/>
  <c r="A2077" i="4" l="1"/>
  <c r="C2076" i="4"/>
  <c r="A2078" i="4" l="1"/>
  <c r="C2077" i="4"/>
  <c r="A2079" i="4" l="1"/>
  <c r="C2078" i="4"/>
  <c r="A2080" i="4" l="1"/>
  <c r="C2079" i="4"/>
  <c r="A2081" i="4" l="1"/>
  <c r="C2080" i="4"/>
  <c r="A2082" i="4" l="1"/>
  <c r="C2081" i="4"/>
  <c r="A2083" i="4" l="1"/>
  <c r="C2082" i="4"/>
  <c r="A2084" i="4" l="1"/>
  <c r="C2083" i="4"/>
  <c r="A2085" i="4" l="1"/>
  <c r="C2084" i="4"/>
  <c r="A2086" i="4" l="1"/>
  <c r="C2085" i="4"/>
  <c r="A2087" i="4" l="1"/>
  <c r="C2086" i="4"/>
  <c r="A2088" i="4" l="1"/>
  <c r="C2087" i="4"/>
  <c r="A2089" i="4" l="1"/>
  <c r="C2088" i="4"/>
  <c r="A2090" i="4" l="1"/>
  <c r="C2089" i="4"/>
  <c r="A2091" i="4" l="1"/>
  <c r="C2090" i="4"/>
  <c r="A2092" i="4" l="1"/>
  <c r="C2091" i="4"/>
  <c r="A2093" i="4" l="1"/>
  <c r="C2092" i="4"/>
  <c r="A2094" i="4" l="1"/>
  <c r="C2093" i="4"/>
  <c r="A2095" i="4" l="1"/>
  <c r="C2094" i="4"/>
  <c r="A2096" i="4" l="1"/>
  <c r="C2095" i="4"/>
  <c r="A2097" i="4" l="1"/>
  <c r="C2096" i="4"/>
  <c r="A2098" i="4" l="1"/>
  <c r="C2097" i="4"/>
  <c r="A2099" i="4" l="1"/>
  <c r="C2098" i="4"/>
  <c r="A2100" i="4" l="1"/>
  <c r="C2099" i="4"/>
  <c r="A2101" i="4" l="1"/>
  <c r="C2100" i="4"/>
  <c r="A2102" i="4" l="1"/>
  <c r="C2101" i="4"/>
  <c r="A2103" i="4" l="1"/>
  <c r="C2102" i="4"/>
  <c r="A2104" i="4" l="1"/>
  <c r="C2103" i="4"/>
  <c r="A2105" i="4" l="1"/>
  <c r="C2104" i="4"/>
  <c r="A2106" i="4" l="1"/>
  <c r="C2105" i="4"/>
  <c r="A2107" i="4" l="1"/>
  <c r="C2106" i="4"/>
  <c r="A2108" i="4" l="1"/>
  <c r="C2107" i="4"/>
  <c r="A2109" i="4" l="1"/>
  <c r="C2108" i="4"/>
  <c r="A2110" i="4" l="1"/>
  <c r="C2109" i="4"/>
  <c r="A2111" i="4" l="1"/>
  <c r="C2110" i="4"/>
  <c r="A2112" i="4" l="1"/>
  <c r="C2111" i="4"/>
  <c r="A2113" i="4" l="1"/>
  <c r="C2112" i="4"/>
  <c r="A2114" i="4" l="1"/>
  <c r="C2113" i="4"/>
  <c r="A2115" i="4" l="1"/>
  <c r="C2114" i="4"/>
  <c r="A2116" i="4" l="1"/>
  <c r="C2115" i="4"/>
  <c r="A2117" i="4" l="1"/>
  <c r="C2116" i="4"/>
  <c r="A2118" i="4" l="1"/>
  <c r="C2117" i="4"/>
  <c r="A2119" i="4" l="1"/>
  <c r="C2118" i="4"/>
  <c r="A2120" i="4" l="1"/>
  <c r="C2119" i="4"/>
  <c r="A2121" i="4" l="1"/>
  <c r="C2120" i="4"/>
  <c r="A2122" i="4" l="1"/>
  <c r="C2121" i="4"/>
  <c r="A2123" i="4" l="1"/>
  <c r="C2122" i="4"/>
  <c r="A2124" i="4" l="1"/>
  <c r="C2123" i="4"/>
  <c r="A2125" i="4" l="1"/>
  <c r="C2124" i="4"/>
  <c r="A2126" i="4" l="1"/>
  <c r="C2125" i="4"/>
  <c r="A2127" i="4" l="1"/>
  <c r="C2126" i="4"/>
  <c r="A2128" i="4" l="1"/>
  <c r="C2127" i="4"/>
  <c r="A2129" i="4" l="1"/>
  <c r="C2128" i="4"/>
  <c r="A2130" i="4" l="1"/>
  <c r="C2129" i="4"/>
  <c r="A2131" i="4" l="1"/>
  <c r="C2130" i="4"/>
  <c r="A2132" i="4" l="1"/>
  <c r="C2131" i="4"/>
  <c r="A2133" i="4" l="1"/>
  <c r="C2132" i="4"/>
  <c r="A2134" i="4" l="1"/>
  <c r="C2133" i="4"/>
  <c r="A2135" i="4" l="1"/>
  <c r="C2134" i="4"/>
  <c r="A2136" i="4" l="1"/>
  <c r="C2135" i="4"/>
  <c r="A2137" i="4" l="1"/>
  <c r="C2136" i="4"/>
  <c r="A2138" i="4" l="1"/>
  <c r="C2137" i="4"/>
  <c r="A2139" i="4" l="1"/>
  <c r="C2138" i="4"/>
  <c r="A2140" i="4" l="1"/>
  <c r="C2139" i="4"/>
  <c r="A2141" i="4" l="1"/>
  <c r="C2140" i="4"/>
  <c r="A2142" i="4" l="1"/>
  <c r="C2141" i="4"/>
  <c r="A2143" i="4" l="1"/>
  <c r="C2142" i="4"/>
  <c r="A2144" i="4" l="1"/>
  <c r="C2143" i="4"/>
  <c r="A2145" i="4" l="1"/>
  <c r="C2144" i="4"/>
  <c r="A2146" i="4" l="1"/>
  <c r="C2145" i="4"/>
  <c r="A2147" i="4" l="1"/>
  <c r="C2146" i="4"/>
  <c r="A2148" i="4" l="1"/>
  <c r="C2147" i="4"/>
  <c r="A2149" i="4" l="1"/>
  <c r="C2148" i="4"/>
  <c r="A2150" i="4" l="1"/>
  <c r="C2149" i="4"/>
  <c r="A2151" i="4" l="1"/>
  <c r="C2150" i="4"/>
  <c r="A2152" i="4" l="1"/>
  <c r="C2151" i="4"/>
  <c r="A2153" i="4" l="1"/>
  <c r="C2152" i="4"/>
  <c r="A2154" i="4" l="1"/>
  <c r="C2153" i="4"/>
  <c r="A2155" i="4" l="1"/>
  <c r="C2154" i="4"/>
  <c r="A2156" i="4" l="1"/>
  <c r="C2155" i="4"/>
  <c r="A2157" i="4" l="1"/>
  <c r="C2156" i="4"/>
  <c r="A2158" i="4" l="1"/>
  <c r="C2157" i="4"/>
  <c r="A2159" i="4" l="1"/>
  <c r="C2158" i="4"/>
  <c r="A2160" i="4" l="1"/>
  <c r="C2159" i="4"/>
  <c r="A2161" i="4" l="1"/>
  <c r="C2160" i="4"/>
  <c r="A2162" i="4" l="1"/>
  <c r="C2161" i="4"/>
  <c r="A2163" i="4" l="1"/>
  <c r="C2162" i="4"/>
  <c r="A2164" i="4" l="1"/>
  <c r="C2163" i="4"/>
  <c r="A2165" i="4" l="1"/>
  <c r="C2164" i="4"/>
  <c r="A2166" i="4" l="1"/>
  <c r="C2165" i="4"/>
  <c r="A2167" i="4" l="1"/>
  <c r="C2166" i="4"/>
  <c r="A2168" i="4" l="1"/>
  <c r="C2167" i="4"/>
  <c r="A2169" i="4" l="1"/>
  <c r="C2168" i="4"/>
  <c r="A2170" i="4" l="1"/>
  <c r="C2169" i="4"/>
  <c r="A2171" i="4" l="1"/>
  <c r="C2170" i="4"/>
  <c r="A2172" i="4" l="1"/>
  <c r="C2171" i="4"/>
  <c r="A2173" i="4" l="1"/>
  <c r="C2172" i="4"/>
  <c r="A2174" i="4" l="1"/>
  <c r="C2173" i="4"/>
  <c r="A2175" i="4" l="1"/>
  <c r="C2174" i="4"/>
  <c r="A2176" i="4" l="1"/>
  <c r="C2175" i="4"/>
  <c r="A2177" i="4" l="1"/>
  <c r="C2176" i="4"/>
  <c r="A2178" i="4" l="1"/>
  <c r="C2177" i="4"/>
  <c r="A2179" i="4" l="1"/>
  <c r="C2178" i="4"/>
  <c r="A2180" i="4" l="1"/>
  <c r="C2179" i="4"/>
  <c r="A2181" i="4" l="1"/>
  <c r="C2180" i="4"/>
  <c r="A2182" i="4" l="1"/>
  <c r="C2181" i="4"/>
  <c r="A2183" i="4" l="1"/>
  <c r="C2182" i="4"/>
  <c r="A2184" i="4" l="1"/>
  <c r="C2183" i="4"/>
  <c r="A2185" i="4" l="1"/>
  <c r="C2184" i="4"/>
  <c r="A2186" i="4" l="1"/>
  <c r="C2185" i="4"/>
  <c r="A2187" i="4" l="1"/>
  <c r="C2186" i="4"/>
  <c r="A2188" i="4" l="1"/>
  <c r="C2187" i="4"/>
  <c r="A2189" i="4" l="1"/>
  <c r="C2188" i="4"/>
  <c r="A2190" i="4" l="1"/>
  <c r="C2189" i="4"/>
  <c r="A2191" i="4" l="1"/>
  <c r="C2190" i="4"/>
  <c r="A2192" i="4" l="1"/>
  <c r="C2191" i="4"/>
  <c r="A2193" i="4" l="1"/>
  <c r="C2192" i="4"/>
  <c r="A2194" i="4" l="1"/>
  <c r="C2193" i="4"/>
  <c r="A2195" i="4" l="1"/>
  <c r="C2194" i="4"/>
  <c r="A2196" i="4" l="1"/>
  <c r="C2195" i="4"/>
  <c r="A2197" i="4" l="1"/>
  <c r="C2196" i="4"/>
  <c r="A2198" i="4" l="1"/>
  <c r="C2197" i="4"/>
  <c r="A2199" i="4" l="1"/>
  <c r="C2198" i="4"/>
  <c r="A2200" i="4" l="1"/>
  <c r="C2199" i="4"/>
  <c r="A2201" i="4" l="1"/>
  <c r="C2200" i="4"/>
  <c r="A2202" i="4" l="1"/>
  <c r="C2201" i="4"/>
  <c r="A2203" i="4" l="1"/>
  <c r="C2202" i="4"/>
  <c r="A2204" i="4" l="1"/>
  <c r="C2203" i="4"/>
  <c r="A2205" i="4" l="1"/>
  <c r="C2204" i="4"/>
  <c r="A2206" i="4" l="1"/>
  <c r="C2205" i="4"/>
  <c r="A2207" i="4" l="1"/>
  <c r="C2206" i="4"/>
  <c r="A2208" i="4" l="1"/>
  <c r="C2207" i="4"/>
  <c r="A2209" i="4" l="1"/>
  <c r="C2208" i="4"/>
  <c r="A2210" i="4" l="1"/>
  <c r="C2209" i="4"/>
  <c r="A2211" i="4" l="1"/>
  <c r="C2210" i="4"/>
  <c r="A2212" i="4" l="1"/>
  <c r="C2211" i="4"/>
  <c r="A2213" i="4" l="1"/>
  <c r="C2212" i="4"/>
  <c r="A2214" i="4" l="1"/>
  <c r="C2213" i="4"/>
  <c r="A2215" i="4" l="1"/>
  <c r="C2214" i="4"/>
  <c r="A2216" i="4" l="1"/>
  <c r="C2215" i="4"/>
  <c r="A2217" i="4" l="1"/>
  <c r="C2216" i="4"/>
  <c r="A2218" i="4" l="1"/>
  <c r="C2217" i="4"/>
  <c r="A2219" i="4" l="1"/>
  <c r="C2218" i="4"/>
  <c r="A2220" i="4" l="1"/>
  <c r="C2219" i="4"/>
  <c r="A2221" i="4" l="1"/>
  <c r="C2220" i="4"/>
  <c r="A2222" i="4" l="1"/>
  <c r="C2221" i="4"/>
  <c r="A2223" i="4" l="1"/>
  <c r="C2222" i="4"/>
  <c r="A2224" i="4" l="1"/>
  <c r="C2223" i="4"/>
  <c r="A2225" i="4" l="1"/>
  <c r="C2224" i="4"/>
  <c r="A2226" i="4" l="1"/>
  <c r="C2225" i="4"/>
  <c r="A2227" i="4" l="1"/>
  <c r="C2226" i="4"/>
  <c r="A2228" i="4" l="1"/>
  <c r="C2227" i="4"/>
  <c r="A2229" i="4" l="1"/>
  <c r="C2228" i="4"/>
  <c r="A2230" i="4" l="1"/>
  <c r="C2229" i="4"/>
  <c r="A2231" i="4" l="1"/>
  <c r="C2230" i="4"/>
  <c r="A2232" i="4" l="1"/>
  <c r="C2231" i="4"/>
  <c r="A2233" i="4" l="1"/>
  <c r="C2232" i="4"/>
  <c r="A2234" i="4" l="1"/>
  <c r="C2233" i="4"/>
  <c r="A2235" i="4" l="1"/>
  <c r="C2234" i="4"/>
  <c r="A2236" i="4" l="1"/>
  <c r="C2235" i="4"/>
  <c r="A2237" i="4" l="1"/>
  <c r="C2236" i="4"/>
  <c r="A2238" i="4" l="1"/>
  <c r="C2237" i="4"/>
  <c r="A2239" i="4" l="1"/>
  <c r="C2238" i="4"/>
  <c r="A2240" i="4" l="1"/>
  <c r="C2239" i="4"/>
  <c r="A2241" i="4" l="1"/>
  <c r="C2240" i="4"/>
  <c r="A2242" i="4" l="1"/>
  <c r="C2241" i="4"/>
  <c r="A2243" i="4" l="1"/>
  <c r="C2242" i="4"/>
  <c r="A2244" i="4" l="1"/>
  <c r="C2243" i="4"/>
  <c r="A2245" i="4" l="1"/>
  <c r="C2244" i="4"/>
  <c r="A2246" i="4" l="1"/>
  <c r="C2245" i="4"/>
  <c r="A2247" i="4" l="1"/>
  <c r="C2246" i="4"/>
  <c r="A2248" i="4" l="1"/>
  <c r="C2247" i="4"/>
  <c r="A2249" i="4" l="1"/>
  <c r="C2248" i="4"/>
  <c r="A2250" i="4" l="1"/>
  <c r="C2249" i="4"/>
  <c r="A2251" i="4" l="1"/>
  <c r="C2250" i="4"/>
  <c r="A2252" i="4" l="1"/>
  <c r="C2251" i="4"/>
  <c r="A2253" i="4" l="1"/>
  <c r="C2252" i="4"/>
  <c r="A2254" i="4" l="1"/>
  <c r="C2253" i="4"/>
  <c r="A2255" i="4" l="1"/>
  <c r="C2254" i="4"/>
  <c r="A2256" i="4" l="1"/>
  <c r="C2255" i="4"/>
  <c r="A2257" i="4" l="1"/>
  <c r="C2256" i="4"/>
  <c r="A2258" i="4" l="1"/>
  <c r="C2257" i="4"/>
  <c r="A2259" i="4" l="1"/>
  <c r="C2258" i="4"/>
  <c r="A2260" i="4" l="1"/>
  <c r="C2259" i="4"/>
  <c r="A2261" i="4" l="1"/>
  <c r="C2260" i="4"/>
  <c r="A2262" i="4" l="1"/>
  <c r="C2261" i="4"/>
  <c r="A2263" i="4" l="1"/>
  <c r="C2262" i="4"/>
  <c r="A2264" i="4" l="1"/>
  <c r="C2263" i="4"/>
  <c r="A2265" i="4" l="1"/>
  <c r="C2264" i="4"/>
  <c r="A2266" i="4" l="1"/>
  <c r="C2265" i="4"/>
  <c r="A2267" i="4" l="1"/>
  <c r="C2266" i="4"/>
  <c r="A2268" i="4" l="1"/>
  <c r="C2267" i="4"/>
  <c r="A2269" i="4" l="1"/>
  <c r="C2268" i="4"/>
  <c r="A2270" i="4" l="1"/>
  <c r="C2269" i="4"/>
  <c r="A2271" i="4" l="1"/>
  <c r="C2270" i="4"/>
  <c r="A2272" i="4" l="1"/>
  <c r="C2271" i="4"/>
  <c r="A2273" i="4" l="1"/>
  <c r="C2272" i="4"/>
  <c r="A2274" i="4" l="1"/>
  <c r="C2273" i="4"/>
  <c r="A2275" i="4" l="1"/>
  <c r="C2274" i="4"/>
  <c r="A2276" i="4" l="1"/>
  <c r="C2275" i="4"/>
  <c r="A2277" i="4" l="1"/>
  <c r="C2276" i="4"/>
  <c r="A2278" i="4" l="1"/>
  <c r="C2277" i="4"/>
  <c r="A2279" i="4" l="1"/>
  <c r="C2278" i="4"/>
  <c r="A2280" i="4" l="1"/>
  <c r="C2279" i="4"/>
  <c r="A2281" i="4" l="1"/>
  <c r="C2280" i="4"/>
  <c r="A2282" i="4" l="1"/>
  <c r="C2281" i="4"/>
  <c r="A2283" i="4" l="1"/>
  <c r="C2282" i="4"/>
  <c r="A2284" i="4" l="1"/>
  <c r="C2283" i="4"/>
  <c r="A2285" i="4" l="1"/>
  <c r="C2284" i="4"/>
  <c r="A2286" i="4" l="1"/>
  <c r="C2285" i="4"/>
  <c r="A2287" i="4" l="1"/>
  <c r="C2286" i="4"/>
  <c r="A2288" i="4" l="1"/>
  <c r="C2287" i="4"/>
  <c r="A2289" i="4" l="1"/>
  <c r="C2288" i="4"/>
  <c r="A2290" i="4" l="1"/>
  <c r="C2289" i="4"/>
  <c r="A2291" i="4" l="1"/>
  <c r="C2290" i="4"/>
  <c r="A2292" i="4" l="1"/>
  <c r="C2291" i="4"/>
  <c r="A2293" i="4" l="1"/>
  <c r="C2292" i="4"/>
  <c r="A2294" i="4" l="1"/>
  <c r="C2293" i="4"/>
  <c r="A2295" i="4" l="1"/>
  <c r="C2294" i="4"/>
  <c r="A2296" i="4" l="1"/>
  <c r="C2295" i="4"/>
  <c r="A2297" i="4" l="1"/>
  <c r="C2296" i="4"/>
  <c r="A2298" i="4" l="1"/>
  <c r="C2297" i="4"/>
  <c r="A2299" i="4" l="1"/>
  <c r="C2298" i="4"/>
  <c r="A2300" i="4" l="1"/>
  <c r="C2299" i="4"/>
  <c r="A2301" i="4" l="1"/>
  <c r="C2300" i="4"/>
  <c r="A2302" i="4" l="1"/>
  <c r="C2301" i="4"/>
  <c r="A2303" i="4" l="1"/>
  <c r="C2302" i="4"/>
  <c r="A2304" i="4" l="1"/>
  <c r="C2303" i="4"/>
  <c r="A2305" i="4" l="1"/>
  <c r="C2304" i="4"/>
  <c r="A2306" i="4" l="1"/>
  <c r="C2305" i="4"/>
  <c r="A2307" i="4" l="1"/>
  <c r="C2306" i="4"/>
  <c r="A2308" i="4" l="1"/>
  <c r="C2307" i="4"/>
  <c r="A2309" i="4" l="1"/>
  <c r="C2308" i="4"/>
  <c r="A2310" i="4" l="1"/>
  <c r="C2309" i="4"/>
  <c r="A2311" i="4" l="1"/>
  <c r="C2310" i="4"/>
  <c r="A2312" i="4" l="1"/>
  <c r="C2311" i="4"/>
  <c r="A2313" i="4" l="1"/>
  <c r="C2312" i="4"/>
  <c r="A2314" i="4" l="1"/>
  <c r="C2313" i="4"/>
  <c r="A2315" i="4" l="1"/>
  <c r="C2314" i="4"/>
  <c r="A2316" i="4" l="1"/>
  <c r="C2315" i="4"/>
  <c r="A2317" i="4" l="1"/>
  <c r="C2316" i="4"/>
  <c r="A2318" i="4" l="1"/>
  <c r="C2317" i="4"/>
  <c r="A2319" i="4" l="1"/>
  <c r="C2318" i="4"/>
  <c r="A2320" i="4" l="1"/>
  <c r="C2319" i="4"/>
  <c r="A2321" i="4" l="1"/>
  <c r="C2320" i="4"/>
  <c r="A2322" i="4" l="1"/>
  <c r="C2321" i="4"/>
  <c r="A2323" i="4" l="1"/>
  <c r="C2322" i="4"/>
  <c r="A2324" i="4" l="1"/>
  <c r="C2323" i="4"/>
  <c r="A2325" i="4" l="1"/>
  <c r="C2324" i="4"/>
  <c r="A2326" i="4" l="1"/>
  <c r="C2325" i="4"/>
  <c r="A2327" i="4" l="1"/>
  <c r="C2326" i="4"/>
  <c r="A2328" i="4" l="1"/>
  <c r="C2327" i="4"/>
  <c r="A2329" i="4" l="1"/>
  <c r="C2328" i="4"/>
  <c r="A2330" i="4" l="1"/>
  <c r="C2329" i="4"/>
  <c r="A2331" i="4" l="1"/>
  <c r="C2330" i="4"/>
  <c r="A2332" i="4" l="1"/>
  <c r="C2331" i="4"/>
  <c r="A2333" i="4" l="1"/>
  <c r="C2332" i="4"/>
  <c r="A2334" i="4" l="1"/>
  <c r="C2333" i="4"/>
  <c r="A2335" i="4" l="1"/>
  <c r="C2334" i="4"/>
  <c r="A2336" i="4" l="1"/>
  <c r="C2335" i="4"/>
  <c r="A2337" i="4" l="1"/>
  <c r="C2336" i="4"/>
  <c r="A2338" i="4" l="1"/>
  <c r="C2337" i="4"/>
  <c r="A2339" i="4" l="1"/>
  <c r="C2338" i="4"/>
  <c r="A2340" i="4" l="1"/>
  <c r="C2339" i="4"/>
  <c r="A2341" i="4" l="1"/>
  <c r="C2340" i="4"/>
  <c r="A2342" i="4" l="1"/>
  <c r="C2341" i="4"/>
  <c r="A2343" i="4" l="1"/>
  <c r="C2342" i="4"/>
  <c r="A2344" i="4" l="1"/>
  <c r="C2343" i="4"/>
  <c r="A2345" i="4" l="1"/>
  <c r="C2344" i="4"/>
  <c r="A2346" i="4" l="1"/>
  <c r="C2345" i="4"/>
  <c r="A2347" i="4" l="1"/>
  <c r="C2346" i="4"/>
  <c r="A2348" i="4" l="1"/>
  <c r="C2347" i="4"/>
  <c r="A2349" i="4" l="1"/>
  <c r="C2348" i="4"/>
  <c r="A2350" i="4" l="1"/>
  <c r="C2349" i="4"/>
  <c r="A2351" i="4" l="1"/>
  <c r="C2350" i="4"/>
  <c r="A2352" i="4" l="1"/>
  <c r="C2351" i="4"/>
  <c r="A2353" i="4" l="1"/>
  <c r="C2352" i="4"/>
  <c r="A2354" i="4" l="1"/>
  <c r="C2353" i="4"/>
  <c r="A2355" i="4" l="1"/>
  <c r="C2354" i="4"/>
  <c r="A2356" i="4" l="1"/>
  <c r="C2355" i="4"/>
  <c r="A2357" i="4" l="1"/>
  <c r="C2356" i="4"/>
  <c r="A2358" i="4" l="1"/>
  <c r="C2357" i="4"/>
  <c r="A2359" i="4" l="1"/>
  <c r="C2358" i="4"/>
  <c r="A2360" i="4" l="1"/>
  <c r="C2359" i="4"/>
  <c r="A2361" i="4" l="1"/>
  <c r="C2360" i="4"/>
  <c r="A2362" i="4" l="1"/>
  <c r="C2361" i="4"/>
  <c r="A2363" i="4" l="1"/>
  <c r="C2362" i="4"/>
  <c r="A2364" i="4" l="1"/>
  <c r="C2363" i="4"/>
  <c r="A2365" i="4" l="1"/>
  <c r="C2364" i="4"/>
  <c r="A2366" i="4" l="1"/>
  <c r="C2365" i="4"/>
  <c r="A2367" i="4" l="1"/>
  <c r="C2366" i="4"/>
  <c r="A2368" i="4" l="1"/>
  <c r="C2367" i="4"/>
  <c r="A2369" i="4" l="1"/>
  <c r="C2368" i="4"/>
  <c r="A2370" i="4" l="1"/>
  <c r="C2369" i="4"/>
  <c r="A2371" i="4" l="1"/>
  <c r="C2370" i="4"/>
  <c r="A2372" i="4" l="1"/>
  <c r="C2371" i="4"/>
  <c r="A2373" i="4" l="1"/>
  <c r="C2372" i="4"/>
  <c r="A2374" i="4" l="1"/>
  <c r="C2373" i="4"/>
  <c r="A2375" i="4" l="1"/>
  <c r="C2374" i="4"/>
  <c r="A2376" i="4" l="1"/>
  <c r="C2375" i="4"/>
  <c r="A2377" i="4" l="1"/>
  <c r="C2376" i="4"/>
  <c r="A2378" i="4" l="1"/>
  <c r="C2377" i="4"/>
  <c r="A2379" i="4" l="1"/>
  <c r="C2378" i="4"/>
  <c r="A2380" i="4" l="1"/>
  <c r="C2379" i="4"/>
  <c r="A2381" i="4" l="1"/>
  <c r="C2380" i="4"/>
  <c r="A2382" i="4" l="1"/>
  <c r="C2381" i="4"/>
  <c r="A2383" i="4" l="1"/>
  <c r="C2382" i="4"/>
  <c r="A2384" i="4" l="1"/>
  <c r="C2383" i="4"/>
  <c r="A2385" i="4" l="1"/>
  <c r="C2384" i="4"/>
  <c r="A2386" i="4" l="1"/>
  <c r="C2385" i="4"/>
  <c r="A2387" i="4" l="1"/>
  <c r="C2386" i="4"/>
  <c r="A2388" i="4" l="1"/>
  <c r="C2387" i="4"/>
  <c r="A2389" i="4" l="1"/>
  <c r="C2388" i="4"/>
  <c r="A2390" i="4" l="1"/>
  <c r="C2389" i="4"/>
  <c r="A2391" i="4" l="1"/>
  <c r="C2390" i="4"/>
  <c r="A2392" i="4" l="1"/>
  <c r="C2391" i="4"/>
  <c r="A2393" i="4" l="1"/>
  <c r="C2392" i="4"/>
  <c r="A2394" i="4" l="1"/>
  <c r="C2393" i="4"/>
  <c r="A2395" i="4" l="1"/>
  <c r="C2394" i="4"/>
  <c r="A2396" i="4" l="1"/>
  <c r="C2395" i="4"/>
  <c r="A2397" i="4" l="1"/>
  <c r="C2396" i="4"/>
  <c r="A2398" i="4" l="1"/>
  <c r="C2397" i="4"/>
  <c r="A2399" i="4" l="1"/>
  <c r="C2398" i="4"/>
  <c r="A2400" i="4" l="1"/>
  <c r="C2399" i="4"/>
  <c r="A2401" i="4" l="1"/>
  <c r="C2400" i="4"/>
  <c r="A2402" i="4" l="1"/>
  <c r="C2401" i="4"/>
  <c r="A2403" i="4" l="1"/>
  <c r="C2402" i="4"/>
  <c r="A2404" i="4" l="1"/>
  <c r="C2403" i="4"/>
  <c r="A2405" i="4" l="1"/>
  <c r="C2404" i="4"/>
  <c r="A2406" i="4" l="1"/>
  <c r="C2405" i="4"/>
  <c r="A2407" i="4" l="1"/>
  <c r="C2406" i="4"/>
  <c r="A2408" i="4" l="1"/>
  <c r="C2407" i="4"/>
  <c r="A2409" i="4" l="1"/>
  <c r="C2408" i="4"/>
  <c r="A2410" i="4" l="1"/>
  <c r="C2409" i="4"/>
  <c r="A2411" i="4" l="1"/>
  <c r="C2410" i="4"/>
  <c r="A2412" i="4" l="1"/>
  <c r="C2411" i="4"/>
  <c r="A2413" i="4" l="1"/>
  <c r="C2412" i="4"/>
  <c r="A2414" i="4" l="1"/>
  <c r="C2413" i="4"/>
  <c r="A2415" i="4" l="1"/>
  <c r="C2414" i="4"/>
  <c r="A2416" i="4" l="1"/>
  <c r="C2415" i="4"/>
  <c r="A2417" i="4" l="1"/>
  <c r="C2416" i="4"/>
  <c r="A2418" i="4" l="1"/>
  <c r="C2417" i="4"/>
  <c r="A2419" i="4" l="1"/>
  <c r="C2418" i="4"/>
  <c r="A2420" i="4" l="1"/>
  <c r="C2419" i="4"/>
  <c r="A2421" i="4" l="1"/>
  <c r="C2420" i="4"/>
  <c r="A2422" i="4" l="1"/>
  <c r="C2421" i="4"/>
  <c r="A2423" i="4" l="1"/>
  <c r="C2422" i="4"/>
  <c r="A2424" i="4" l="1"/>
  <c r="C2423" i="4"/>
  <c r="A2425" i="4" l="1"/>
  <c r="C2424" i="4"/>
  <c r="A2426" i="4" l="1"/>
  <c r="C2425" i="4"/>
  <c r="A2427" i="4" l="1"/>
  <c r="C2426" i="4"/>
  <c r="A2428" i="4" l="1"/>
  <c r="C2427" i="4"/>
  <c r="A2429" i="4" l="1"/>
  <c r="C2428" i="4"/>
  <c r="A2430" i="4" l="1"/>
  <c r="C2429" i="4"/>
  <c r="A2431" i="4" l="1"/>
  <c r="C2430" i="4"/>
  <c r="A2432" i="4" l="1"/>
  <c r="C2431" i="4"/>
  <c r="A2433" i="4" l="1"/>
  <c r="C2432" i="4"/>
  <c r="A2434" i="4" l="1"/>
  <c r="C2433" i="4"/>
  <c r="A2435" i="4" l="1"/>
  <c r="C2434" i="4"/>
  <c r="A2436" i="4" l="1"/>
  <c r="C2435" i="4"/>
  <c r="A2437" i="4" l="1"/>
  <c r="C2436" i="4"/>
  <c r="A2438" i="4" l="1"/>
  <c r="C2437" i="4"/>
  <c r="A2439" i="4" l="1"/>
  <c r="C2438" i="4"/>
  <c r="A2440" i="4" l="1"/>
  <c r="C2439" i="4"/>
  <c r="A2441" i="4" l="1"/>
  <c r="C2440" i="4"/>
  <c r="A2442" i="4" l="1"/>
  <c r="C2441" i="4"/>
  <c r="A2443" i="4" l="1"/>
  <c r="C2442" i="4"/>
  <c r="A2444" i="4" l="1"/>
  <c r="C2443" i="4"/>
  <c r="A2445" i="4" l="1"/>
  <c r="C2444" i="4"/>
  <c r="A2446" i="4" l="1"/>
  <c r="C2445" i="4"/>
  <c r="A2447" i="4" l="1"/>
  <c r="C2446" i="4"/>
  <c r="A2448" i="4" l="1"/>
  <c r="C2447" i="4"/>
  <c r="A2449" i="4" l="1"/>
  <c r="C2448" i="4"/>
  <c r="A2450" i="4" l="1"/>
  <c r="C2449" i="4"/>
  <c r="A2451" i="4" l="1"/>
  <c r="C2450" i="4"/>
  <c r="A2452" i="4" l="1"/>
  <c r="C2451" i="4"/>
  <c r="A2453" i="4" l="1"/>
  <c r="C2452" i="4"/>
  <c r="A2454" i="4" l="1"/>
  <c r="C2453" i="4"/>
  <c r="A2455" i="4" l="1"/>
  <c r="C2454" i="4"/>
  <c r="A2456" i="4" l="1"/>
  <c r="C2455" i="4"/>
  <c r="A2457" i="4" l="1"/>
  <c r="C2456" i="4"/>
  <c r="A2458" i="4" l="1"/>
  <c r="C2457" i="4"/>
  <c r="A2459" i="4" l="1"/>
  <c r="C2458" i="4"/>
  <c r="A2460" i="4" l="1"/>
  <c r="C2459" i="4"/>
  <c r="A2461" i="4" l="1"/>
  <c r="C2460" i="4"/>
  <c r="A2462" i="4" l="1"/>
  <c r="C2461" i="4"/>
  <c r="A2463" i="4" l="1"/>
  <c r="C2462" i="4"/>
  <c r="A2464" i="4" l="1"/>
  <c r="C2463" i="4"/>
  <c r="A2465" i="4" l="1"/>
  <c r="C2464" i="4"/>
  <c r="A2466" i="4" l="1"/>
  <c r="C2465" i="4"/>
  <c r="A2467" i="4" l="1"/>
  <c r="C2466" i="4"/>
  <c r="A2468" i="4" l="1"/>
  <c r="C2467" i="4"/>
  <c r="A2469" i="4" l="1"/>
  <c r="C2468" i="4"/>
  <c r="A2470" i="4" l="1"/>
  <c r="C2469" i="4"/>
  <c r="A2471" i="4" l="1"/>
  <c r="C2470" i="4"/>
  <c r="A2472" i="4" l="1"/>
  <c r="C2471" i="4"/>
  <c r="A2473" i="4" l="1"/>
  <c r="C2472" i="4"/>
  <c r="A2474" i="4" l="1"/>
  <c r="C2473" i="4"/>
  <c r="A2475" i="4" l="1"/>
  <c r="C2474" i="4"/>
  <c r="A2476" i="4" l="1"/>
  <c r="C2475" i="4"/>
  <c r="A2477" i="4" l="1"/>
  <c r="C2476" i="4"/>
  <c r="A2478" i="4" l="1"/>
  <c r="C2477" i="4"/>
  <c r="A2479" i="4" l="1"/>
  <c r="C2478" i="4"/>
  <c r="A2480" i="4" l="1"/>
  <c r="C2479" i="4"/>
  <c r="A2481" i="4" l="1"/>
  <c r="C2480" i="4"/>
  <c r="A2482" i="4" l="1"/>
  <c r="C2481" i="4"/>
  <c r="A2483" i="4" l="1"/>
  <c r="C2482" i="4"/>
  <c r="A2484" i="4" l="1"/>
  <c r="C2483" i="4"/>
  <c r="A2485" i="4" l="1"/>
  <c r="C2484" i="4"/>
  <c r="A2486" i="4" l="1"/>
  <c r="C2485" i="4"/>
  <c r="A2487" i="4" l="1"/>
  <c r="C2486" i="4"/>
  <c r="A2488" i="4" l="1"/>
  <c r="C2487" i="4"/>
  <c r="A2489" i="4" l="1"/>
  <c r="C2488" i="4"/>
  <c r="A2490" i="4" l="1"/>
  <c r="C2489" i="4"/>
  <c r="A2491" i="4" l="1"/>
  <c r="C2490" i="4"/>
  <c r="A2492" i="4" l="1"/>
  <c r="C2491" i="4"/>
  <c r="A2493" i="4" l="1"/>
  <c r="C2492" i="4"/>
  <c r="A2494" i="4" l="1"/>
  <c r="C2493" i="4"/>
  <c r="A2495" i="4" l="1"/>
  <c r="C2494" i="4"/>
  <c r="A2496" i="4" l="1"/>
  <c r="C2495" i="4"/>
  <c r="A2497" i="4" l="1"/>
  <c r="C2496" i="4"/>
  <c r="A2498" i="4" l="1"/>
  <c r="C2497" i="4"/>
  <c r="A2499" i="4" l="1"/>
  <c r="C2498" i="4"/>
  <c r="A2500" i="4" l="1"/>
  <c r="C2499" i="4"/>
  <c r="A2501" i="4" l="1"/>
  <c r="C2500" i="4"/>
  <c r="A2502" i="4" l="1"/>
  <c r="C2501" i="4"/>
  <c r="A2503" i="4" l="1"/>
  <c r="C2502" i="4"/>
  <c r="A2504" i="4" l="1"/>
  <c r="C2503" i="4"/>
  <c r="A2505" i="4" l="1"/>
  <c r="C2504" i="4"/>
  <c r="A2506" i="4" l="1"/>
  <c r="C2505" i="4"/>
  <c r="A2507" i="4" l="1"/>
  <c r="C2506" i="4"/>
  <c r="A2508" i="4" l="1"/>
  <c r="C2507" i="4"/>
  <c r="A2509" i="4" l="1"/>
  <c r="C2508" i="4"/>
  <c r="A2510" i="4" l="1"/>
  <c r="C2509" i="4"/>
  <c r="A2511" i="4" l="1"/>
  <c r="C2510" i="4"/>
  <c r="A2512" i="4" l="1"/>
  <c r="C2511" i="4"/>
  <c r="A2513" i="4" l="1"/>
  <c r="C2512" i="4"/>
  <c r="A2514" i="4" l="1"/>
  <c r="C2513" i="4"/>
  <c r="A2515" i="4" l="1"/>
  <c r="C2514" i="4"/>
  <c r="A2516" i="4" l="1"/>
  <c r="C2515" i="4"/>
  <c r="A2517" i="4" l="1"/>
  <c r="C2516" i="4"/>
  <c r="A2518" i="4" l="1"/>
  <c r="C2517" i="4"/>
  <c r="A2519" i="4" l="1"/>
  <c r="C2518" i="4"/>
  <c r="A2520" i="4" l="1"/>
  <c r="C2519" i="4"/>
  <c r="A2521" i="4" l="1"/>
  <c r="C2520" i="4"/>
  <c r="A2522" i="4" l="1"/>
  <c r="C2521" i="4"/>
  <c r="A2523" i="4" l="1"/>
  <c r="C2522" i="4"/>
  <c r="A2524" i="4" l="1"/>
  <c r="C2523" i="4"/>
  <c r="A2525" i="4" l="1"/>
  <c r="C2524" i="4"/>
  <c r="A2526" i="4" l="1"/>
  <c r="C2525" i="4"/>
  <c r="A2527" i="4" l="1"/>
  <c r="C2526" i="4"/>
  <c r="A2528" i="4" l="1"/>
  <c r="C2527" i="4"/>
  <c r="A2529" i="4" l="1"/>
  <c r="C2528" i="4"/>
  <c r="A2530" i="4" l="1"/>
  <c r="C2529" i="4"/>
  <c r="A2531" i="4" l="1"/>
  <c r="C2530" i="4"/>
  <c r="A2532" i="4" l="1"/>
  <c r="C2531" i="4"/>
  <c r="A2533" i="4" l="1"/>
  <c r="C2532" i="4"/>
  <c r="A2534" i="4" l="1"/>
  <c r="C2533" i="4"/>
  <c r="A2535" i="4" l="1"/>
  <c r="C2534" i="4"/>
  <c r="A2536" i="4" l="1"/>
  <c r="C2535" i="4"/>
  <c r="A2537" i="4" l="1"/>
  <c r="C2536" i="4"/>
  <c r="A2538" i="4" l="1"/>
  <c r="C2537" i="4"/>
  <c r="A2539" i="4" l="1"/>
  <c r="C2538" i="4"/>
  <c r="A2540" i="4" l="1"/>
  <c r="C2539" i="4"/>
  <c r="A2541" i="4" l="1"/>
  <c r="C2540" i="4"/>
  <c r="A2542" i="4" l="1"/>
  <c r="C2541" i="4"/>
  <c r="A2543" i="4" l="1"/>
  <c r="C2542" i="4"/>
  <c r="A2544" i="4" l="1"/>
  <c r="C2543" i="4"/>
  <c r="A2545" i="4" l="1"/>
  <c r="C2544" i="4"/>
  <c r="A2546" i="4" l="1"/>
  <c r="C2545" i="4"/>
  <c r="A2547" i="4" l="1"/>
  <c r="C2546" i="4"/>
  <c r="A2548" i="4" l="1"/>
  <c r="C2547" i="4"/>
  <c r="A2549" i="4" l="1"/>
  <c r="C2548" i="4"/>
  <c r="A2550" i="4" l="1"/>
  <c r="C2549" i="4"/>
  <c r="A2551" i="4" l="1"/>
  <c r="C2550" i="4"/>
  <c r="A2552" i="4" l="1"/>
  <c r="C2551" i="4"/>
  <c r="A2553" i="4" l="1"/>
  <c r="C2552" i="4"/>
  <c r="A2554" i="4" l="1"/>
  <c r="C2553" i="4"/>
  <c r="A2555" i="4" l="1"/>
  <c r="C2554" i="4"/>
  <c r="A2556" i="4" l="1"/>
  <c r="C2555" i="4"/>
  <c r="A2557" i="4" l="1"/>
  <c r="C2556" i="4"/>
  <c r="A2558" i="4" l="1"/>
  <c r="C2557" i="4"/>
  <c r="A2559" i="4" l="1"/>
  <c r="C2558" i="4"/>
  <c r="A2560" i="4" l="1"/>
  <c r="C2559" i="4"/>
  <c r="A2561" i="4" l="1"/>
  <c r="C2560" i="4"/>
  <c r="A2562" i="4" l="1"/>
  <c r="C2561" i="4"/>
  <c r="A2563" i="4" l="1"/>
  <c r="C2562" i="4"/>
  <c r="A2564" i="4" l="1"/>
  <c r="C2563" i="4"/>
  <c r="A2565" i="4" l="1"/>
  <c r="C2564" i="4"/>
  <c r="A2566" i="4" l="1"/>
  <c r="C2565" i="4"/>
  <c r="A2567" i="4" l="1"/>
  <c r="C2566" i="4"/>
  <c r="A2568" i="4" l="1"/>
  <c r="C2567" i="4"/>
  <c r="A2569" i="4" l="1"/>
  <c r="C2568" i="4"/>
  <c r="A2570" i="4" l="1"/>
  <c r="C2569" i="4"/>
  <c r="A2571" i="4" l="1"/>
  <c r="C2570" i="4"/>
  <c r="A2572" i="4" l="1"/>
  <c r="C2571" i="4"/>
  <c r="A2573" i="4" l="1"/>
  <c r="C2572" i="4"/>
  <c r="A2574" i="4" l="1"/>
  <c r="C2573" i="4"/>
  <c r="A2575" i="4" l="1"/>
  <c r="C2574" i="4"/>
  <c r="A2576" i="4" l="1"/>
  <c r="C2575" i="4"/>
  <c r="A2577" i="4" l="1"/>
  <c r="C2576" i="4"/>
  <c r="A2578" i="4" l="1"/>
  <c r="C2577" i="4"/>
  <c r="A2579" i="4" l="1"/>
  <c r="C2578" i="4"/>
  <c r="A2580" i="4" l="1"/>
  <c r="C2579" i="4"/>
  <c r="A2581" i="4" l="1"/>
  <c r="C2580" i="4"/>
  <c r="A2582" i="4" l="1"/>
  <c r="C2581" i="4"/>
  <c r="A2583" i="4" l="1"/>
  <c r="C2582" i="4"/>
  <c r="A2584" i="4" l="1"/>
  <c r="C2583" i="4"/>
  <c r="A2585" i="4" l="1"/>
  <c r="C2584" i="4"/>
  <c r="A2586" i="4" l="1"/>
  <c r="C2585" i="4"/>
  <c r="A2587" i="4" l="1"/>
  <c r="C2586" i="4"/>
  <c r="A2588" i="4" l="1"/>
  <c r="C2587" i="4"/>
  <c r="A2589" i="4" l="1"/>
  <c r="C2588" i="4"/>
  <c r="A2590" i="4" l="1"/>
  <c r="C2589" i="4"/>
  <c r="A2591" i="4" l="1"/>
  <c r="C2590" i="4"/>
  <c r="A2592" i="4" l="1"/>
  <c r="C2591" i="4"/>
  <c r="A2593" i="4" l="1"/>
  <c r="C2592" i="4"/>
  <c r="A2594" i="4" l="1"/>
  <c r="C2593" i="4"/>
  <c r="A2595" i="4" l="1"/>
  <c r="C2594" i="4"/>
  <c r="A2596" i="4" l="1"/>
  <c r="C2595" i="4"/>
  <c r="A2597" i="4" l="1"/>
  <c r="C2596" i="4"/>
  <c r="A2598" i="4" l="1"/>
  <c r="C2597" i="4"/>
  <c r="A2599" i="4" l="1"/>
  <c r="C2598" i="4"/>
  <c r="A2600" i="4" l="1"/>
  <c r="C2599" i="4"/>
  <c r="A2601" i="4" l="1"/>
  <c r="C2600" i="4"/>
  <c r="A2602" i="4" l="1"/>
  <c r="C2601" i="4"/>
  <c r="A2603" i="4" l="1"/>
  <c r="C2602" i="4"/>
  <c r="A2604" i="4" l="1"/>
  <c r="C2603" i="4"/>
  <c r="A2605" i="4" l="1"/>
  <c r="C2604" i="4"/>
  <c r="A2606" i="4" l="1"/>
  <c r="C2605" i="4"/>
  <c r="A2607" i="4" l="1"/>
  <c r="C2606" i="4"/>
  <c r="A2608" i="4" l="1"/>
  <c r="C2607" i="4"/>
  <c r="A2609" i="4" l="1"/>
  <c r="C2608" i="4"/>
  <c r="A2610" i="4" l="1"/>
  <c r="C2609" i="4"/>
  <c r="A2611" i="4" l="1"/>
  <c r="C2610" i="4"/>
  <c r="A2612" i="4" l="1"/>
  <c r="C2611" i="4"/>
  <c r="A2613" i="4" l="1"/>
  <c r="C2612" i="4"/>
  <c r="A2614" i="4" l="1"/>
  <c r="C2613" i="4"/>
  <c r="A2615" i="4" l="1"/>
  <c r="C2614" i="4"/>
  <c r="A2616" i="4" l="1"/>
  <c r="C2615" i="4"/>
  <c r="A2617" i="4" l="1"/>
  <c r="C2616" i="4"/>
  <c r="A2618" i="4" l="1"/>
  <c r="C2617" i="4"/>
  <c r="A2619" i="4" l="1"/>
  <c r="C2618" i="4"/>
  <c r="A2620" i="4" l="1"/>
  <c r="C2619" i="4"/>
  <c r="A2621" i="4" l="1"/>
  <c r="C2620" i="4"/>
  <c r="A2622" i="4" l="1"/>
  <c r="C2621" i="4"/>
  <c r="A2623" i="4" l="1"/>
  <c r="C2622" i="4"/>
  <c r="A2624" i="4" l="1"/>
  <c r="C2623" i="4"/>
  <c r="A2625" i="4" l="1"/>
  <c r="C2624" i="4"/>
  <c r="A2626" i="4" l="1"/>
  <c r="C2625" i="4"/>
  <c r="A2627" i="4" l="1"/>
  <c r="C2626" i="4"/>
  <c r="A2628" i="4" l="1"/>
  <c r="C2627" i="4"/>
  <c r="A2629" i="4" l="1"/>
  <c r="C2628" i="4"/>
  <c r="A2630" i="4" l="1"/>
  <c r="C2629" i="4"/>
  <c r="A2631" i="4" l="1"/>
  <c r="C2630" i="4"/>
  <c r="A2632" i="4" l="1"/>
  <c r="C2631" i="4"/>
  <c r="A2633" i="4" l="1"/>
  <c r="C2632" i="4"/>
  <c r="A2634" i="4" l="1"/>
  <c r="C2633" i="4"/>
  <c r="A2635" i="4" l="1"/>
  <c r="C2634" i="4"/>
  <c r="A2636" i="4" l="1"/>
  <c r="C2635" i="4"/>
  <c r="A2637" i="4" l="1"/>
  <c r="C2636" i="4"/>
  <c r="A2638" i="4" l="1"/>
  <c r="C2637" i="4"/>
  <c r="A2639" i="4" l="1"/>
  <c r="C2638" i="4"/>
  <c r="A2640" i="4" l="1"/>
  <c r="C2639" i="4"/>
  <c r="A2641" i="4" l="1"/>
  <c r="C2640" i="4"/>
  <c r="A2642" i="4" l="1"/>
  <c r="C2641" i="4"/>
  <c r="A2643" i="4" l="1"/>
  <c r="C2642" i="4"/>
  <c r="A2644" i="4" l="1"/>
  <c r="C2643" i="4"/>
  <c r="A2645" i="4" l="1"/>
  <c r="C2644" i="4"/>
  <c r="A2646" i="4" l="1"/>
  <c r="C2645" i="4"/>
  <c r="A2647" i="4" l="1"/>
  <c r="C2646" i="4"/>
  <c r="A2648" i="4" l="1"/>
  <c r="C2647" i="4"/>
  <c r="A2649" i="4" l="1"/>
  <c r="C2648" i="4"/>
  <c r="A2650" i="4" l="1"/>
  <c r="C2649" i="4"/>
  <c r="A2651" i="4" l="1"/>
  <c r="C2650" i="4"/>
  <c r="A2652" i="4" l="1"/>
  <c r="C2651" i="4"/>
  <c r="A2653" i="4" l="1"/>
  <c r="C2652" i="4"/>
  <c r="A2654" i="4" l="1"/>
  <c r="C2653" i="4"/>
  <c r="A2655" i="4" l="1"/>
  <c r="C2654" i="4"/>
  <c r="A2656" i="4" l="1"/>
  <c r="C2655" i="4"/>
  <c r="A2657" i="4" l="1"/>
  <c r="C2656" i="4"/>
  <c r="A2658" i="4" l="1"/>
  <c r="C2657" i="4"/>
  <c r="A2659" i="4" l="1"/>
  <c r="C2658" i="4"/>
  <c r="A2660" i="4" l="1"/>
  <c r="C2659" i="4"/>
  <c r="A2661" i="4" l="1"/>
  <c r="C2660" i="4"/>
  <c r="A2662" i="4" l="1"/>
  <c r="C2661" i="4"/>
  <c r="A2663" i="4" l="1"/>
  <c r="C2662" i="4"/>
  <c r="A2664" i="4" l="1"/>
  <c r="C2663" i="4"/>
  <c r="A2665" i="4" l="1"/>
  <c r="C2664" i="4"/>
  <c r="A2666" i="4" l="1"/>
  <c r="C2665" i="4"/>
  <c r="A2667" i="4" l="1"/>
  <c r="C2666" i="4"/>
  <c r="A2668" i="4" l="1"/>
  <c r="C2667" i="4"/>
  <c r="A2669" i="4" l="1"/>
  <c r="C2668" i="4"/>
  <c r="A2670" i="4" l="1"/>
  <c r="C2669" i="4"/>
  <c r="A2671" i="4" l="1"/>
  <c r="C2670" i="4"/>
  <c r="A2672" i="4" l="1"/>
  <c r="C2671" i="4"/>
  <c r="A2673" i="4" l="1"/>
  <c r="C2672" i="4"/>
  <c r="A2674" i="4" l="1"/>
  <c r="C2673" i="4"/>
  <c r="A2675" i="4" l="1"/>
  <c r="C2674" i="4"/>
  <c r="A2676" i="4" l="1"/>
  <c r="C2675" i="4"/>
  <c r="A2677" i="4" l="1"/>
  <c r="C2676" i="4"/>
  <c r="A2678" i="4" l="1"/>
  <c r="C2677" i="4"/>
  <c r="A2679" i="4" l="1"/>
  <c r="C2678" i="4"/>
  <c r="A2680" i="4" l="1"/>
  <c r="C2679" i="4"/>
  <c r="A2681" i="4" l="1"/>
  <c r="C2680" i="4"/>
  <c r="A2682" i="4" l="1"/>
  <c r="C2681" i="4"/>
  <c r="A2683" i="4" l="1"/>
  <c r="C2682" i="4"/>
  <c r="A2684" i="4" l="1"/>
  <c r="C2683" i="4"/>
  <c r="A2685" i="4" l="1"/>
  <c r="C2684" i="4"/>
  <c r="A2686" i="4" l="1"/>
  <c r="C2685" i="4"/>
  <c r="A2687" i="4" l="1"/>
  <c r="C2686" i="4"/>
  <c r="A2688" i="4" l="1"/>
  <c r="C2687" i="4"/>
  <c r="A2689" i="4" l="1"/>
  <c r="C2688" i="4"/>
  <c r="A2690" i="4" l="1"/>
  <c r="C2689" i="4"/>
  <c r="A2691" i="4" l="1"/>
  <c r="C2690" i="4"/>
  <c r="A2692" i="4" l="1"/>
  <c r="C2691" i="4"/>
  <c r="A2693" i="4" l="1"/>
  <c r="C2692" i="4"/>
  <c r="A2694" i="4" l="1"/>
  <c r="C2693" i="4"/>
  <c r="A2695" i="4" l="1"/>
  <c r="C2694" i="4"/>
  <c r="A2696" i="4" l="1"/>
  <c r="C2695" i="4"/>
  <c r="A2697" i="4" l="1"/>
  <c r="C2696" i="4"/>
  <c r="A2698" i="4" l="1"/>
  <c r="C2697" i="4"/>
  <c r="A2699" i="4" l="1"/>
  <c r="C2698" i="4"/>
  <c r="A2700" i="4" l="1"/>
  <c r="C2699" i="4"/>
  <c r="A2701" i="4" l="1"/>
  <c r="C2700" i="4"/>
  <c r="A2702" i="4" l="1"/>
  <c r="C2701" i="4"/>
  <c r="A2703" i="4" l="1"/>
  <c r="C2702" i="4"/>
  <c r="A2704" i="4" l="1"/>
  <c r="C2703" i="4"/>
  <c r="A2705" i="4" l="1"/>
  <c r="C2704" i="4"/>
  <c r="A2706" i="4" l="1"/>
  <c r="C2705" i="4"/>
  <c r="A2707" i="4" l="1"/>
  <c r="C2706" i="4"/>
  <c r="A2708" i="4" l="1"/>
  <c r="C2707" i="4"/>
  <c r="A2709" i="4" l="1"/>
  <c r="C2708" i="4"/>
  <c r="A2710" i="4" l="1"/>
  <c r="C2709" i="4"/>
  <c r="A2711" i="4" l="1"/>
  <c r="C2710" i="4"/>
  <c r="A2712" i="4" l="1"/>
  <c r="C2711" i="4"/>
  <c r="A2713" i="4" l="1"/>
  <c r="C2712" i="4"/>
  <c r="A2714" i="4" l="1"/>
  <c r="C2713" i="4"/>
  <c r="A2715" i="4" l="1"/>
  <c r="C2714" i="4"/>
  <c r="A2716" i="4" l="1"/>
  <c r="C2715" i="4"/>
  <c r="A2717" i="4" l="1"/>
  <c r="C2716" i="4"/>
  <c r="A2718" i="4" l="1"/>
  <c r="C2717" i="4"/>
  <c r="A2719" i="4" l="1"/>
  <c r="C2718" i="4"/>
  <c r="A2720" i="4" l="1"/>
  <c r="C2719" i="4"/>
  <c r="A2721" i="4" l="1"/>
  <c r="C2720" i="4"/>
  <c r="A2722" i="4" l="1"/>
  <c r="C2721" i="4"/>
  <c r="A2723" i="4" l="1"/>
  <c r="C2722" i="4"/>
  <c r="A2724" i="4" l="1"/>
  <c r="C2723" i="4"/>
  <c r="A2725" i="4" l="1"/>
  <c r="C2724" i="4"/>
  <c r="A2726" i="4" l="1"/>
  <c r="C2725" i="4"/>
  <c r="A2727" i="4" l="1"/>
  <c r="C2726" i="4"/>
  <c r="A2728" i="4" l="1"/>
  <c r="C2727" i="4"/>
  <c r="A2729" i="4" l="1"/>
  <c r="C2728" i="4"/>
  <c r="A2730" i="4" l="1"/>
  <c r="C2729" i="4"/>
  <c r="A2731" i="4" l="1"/>
  <c r="C2730" i="4"/>
  <c r="A2732" i="4" l="1"/>
  <c r="C2731" i="4"/>
  <c r="A2733" i="4" l="1"/>
  <c r="C2732" i="4"/>
  <c r="A2734" i="4" l="1"/>
  <c r="C2733" i="4"/>
  <c r="A2735" i="4" l="1"/>
  <c r="C2734" i="4"/>
  <c r="A2736" i="4" l="1"/>
  <c r="C2735" i="4"/>
  <c r="A2737" i="4" l="1"/>
  <c r="C2736" i="4"/>
  <c r="A2738" i="4" l="1"/>
  <c r="C2737" i="4"/>
  <c r="A2739" i="4" l="1"/>
  <c r="C2738" i="4"/>
  <c r="A2740" i="4" l="1"/>
  <c r="C2739" i="4"/>
  <c r="A2741" i="4" l="1"/>
  <c r="C2740" i="4"/>
  <c r="A2742" i="4" l="1"/>
  <c r="C2741" i="4"/>
  <c r="A2743" i="4" l="1"/>
  <c r="C2742" i="4"/>
  <c r="A2744" i="4" l="1"/>
  <c r="C2743" i="4"/>
  <c r="A2745" i="4" l="1"/>
  <c r="C2744" i="4"/>
  <c r="A2746" i="4" l="1"/>
  <c r="C2745" i="4"/>
  <c r="A2747" i="4" l="1"/>
  <c r="C2746" i="4"/>
  <c r="A2748" i="4" l="1"/>
  <c r="C2747" i="4"/>
  <c r="A2749" i="4" l="1"/>
  <c r="C2748" i="4"/>
  <c r="A2750" i="4" l="1"/>
  <c r="C2749" i="4"/>
  <c r="A2751" i="4" l="1"/>
  <c r="C2750" i="4"/>
  <c r="A2752" i="4" l="1"/>
  <c r="C2751" i="4"/>
  <c r="A2753" i="4" l="1"/>
  <c r="C2752" i="4"/>
  <c r="A2754" i="4" l="1"/>
  <c r="C2753" i="4"/>
  <c r="A2755" i="4" l="1"/>
  <c r="C2754" i="4"/>
  <c r="A2756" i="4" l="1"/>
  <c r="C2755" i="4"/>
  <c r="A2757" i="4" l="1"/>
  <c r="C2756" i="4"/>
  <c r="A2758" i="4" l="1"/>
  <c r="C2757" i="4"/>
  <c r="A2759" i="4" l="1"/>
  <c r="C2758" i="4"/>
  <c r="A2760" i="4" l="1"/>
  <c r="C2759" i="4"/>
  <c r="A2761" i="4" l="1"/>
  <c r="C2760" i="4"/>
  <c r="A2762" i="4" l="1"/>
  <c r="C2761" i="4"/>
  <c r="A2763" i="4" l="1"/>
  <c r="C2762" i="4"/>
  <c r="A2764" i="4" l="1"/>
  <c r="C2763" i="4"/>
  <c r="A2765" i="4" l="1"/>
  <c r="C2764" i="4"/>
  <c r="A2766" i="4" l="1"/>
  <c r="C2765" i="4"/>
  <c r="A2767" i="4" l="1"/>
  <c r="C2766" i="4"/>
  <c r="A2768" i="4" l="1"/>
  <c r="C2767" i="4"/>
  <c r="A2769" i="4" l="1"/>
  <c r="C2768" i="4"/>
  <c r="A2770" i="4" l="1"/>
  <c r="C2769" i="4"/>
  <c r="A2771" i="4" l="1"/>
  <c r="C2770" i="4"/>
  <c r="A2772" i="4" l="1"/>
  <c r="C2771" i="4"/>
  <c r="A2773" i="4" l="1"/>
  <c r="C2772" i="4"/>
  <c r="A2774" i="4" l="1"/>
  <c r="C2773" i="4"/>
  <c r="A2775" i="4" l="1"/>
  <c r="C2774" i="4"/>
  <c r="A2776" i="4" l="1"/>
  <c r="C2775" i="4"/>
  <c r="A2777" i="4" l="1"/>
  <c r="C2776" i="4"/>
  <c r="A2778" i="4" l="1"/>
  <c r="C2777" i="4"/>
  <c r="A2779" i="4" l="1"/>
  <c r="C2778" i="4"/>
  <c r="A2780" i="4" l="1"/>
  <c r="C2779" i="4"/>
  <c r="A2781" i="4" l="1"/>
  <c r="C2780" i="4"/>
  <c r="A2782" i="4" l="1"/>
  <c r="C2781" i="4"/>
  <c r="A2783" i="4" l="1"/>
  <c r="C2782" i="4"/>
  <c r="A2784" i="4" l="1"/>
  <c r="C2783" i="4"/>
  <c r="A2785" i="4" l="1"/>
  <c r="C2784" i="4"/>
  <c r="A2786" i="4" l="1"/>
  <c r="C2785" i="4"/>
  <c r="A2787" i="4" l="1"/>
  <c r="C2786" i="4"/>
  <c r="A2788" i="4" l="1"/>
  <c r="C2787" i="4"/>
  <c r="A2789" i="4" l="1"/>
  <c r="C2788" i="4"/>
  <c r="A2790" i="4" l="1"/>
  <c r="C2789" i="4"/>
  <c r="A2791" i="4" l="1"/>
  <c r="C2790" i="4"/>
  <c r="A2792" i="4" l="1"/>
  <c r="C2791" i="4"/>
  <c r="A2793" i="4" l="1"/>
  <c r="C2792" i="4"/>
  <c r="A2794" i="4" l="1"/>
  <c r="C2793" i="4"/>
  <c r="A2795" i="4" l="1"/>
  <c r="C2794" i="4"/>
  <c r="A2796" i="4" l="1"/>
  <c r="C2795" i="4"/>
  <c r="A2797" i="4" l="1"/>
  <c r="C2796" i="4"/>
  <c r="A2798" i="4" l="1"/>
  <c r="C2797" i="4"/>
  <c r="A2799" i="4" l="1"/>
  <c r="C2798" i="4"/>
  <c r="A2800" i="4" l="1"/>
  <c r="C2799" i="4"/>
  <c r="A2801" i="4" l="1"/>
  <c r="C2800" i="4"/>
  <c r="A2802" i="4" l="1"/>
  <c r="C2801" i="4"/>
  <c r="A2803" i="4" l="1"/>
  <c r="C2802" i="4"/>
  <c r="A2804" i="4" l="1"/>
  <c r="C2803" i="4"/>
  <c r="A2805" i="4" l="1"/>
  <c r="C2804" i="4"/>
  <c r="A2806" i="4" l="1"/>
  <c r="C2805" i="4"/>
  <c r="A2807" i="4" l="1"/>
  <c r="C2806" i="4"/>
  <c r="A2808" i="4" l="1"/>
  <c r="C2807" i="4"/>
  <c r="A2809" i="4" l="1"/>
  <c r="C2808" i="4"/>
  <c r="A2810" i="4" l="1"/>
  <c r="C2809" i="4"/>
  <c r="A2811" i="4" l="1"/>
  <c r="C2810" i="4"/>
  <c r="A2812" i="4" l="1"/>
  <c r="C2811" i="4"/>
  <c r="A2813" i="4" l="1"/>
  <c r="C2812" i="4"/>
  <c r="A2814" i="4" l="1"/>
  <c r="C2813" i="4"/>
  <c r="A2815" i="4" l="1"/>
  <c r="C2814" i="4"/>
  <c r="A2816" i="4" l="1"/>
  <c r="C2815" i="4"/>
  <c r="A2817" i="4" l="1"/>
  <c r="C2816" i="4"/>
  <c r="A2818" i="4" l="1"/>
  <c r="C2817" i="4"/>
  <c r="A2819" i="4" l="1"/>
  <c r="C2818" i="4"/>
  <c r="A2820" i="4" l="1"/>
  <c r="C2819" i="4"/>
  <c r="A2821" i="4" l="1"/>
  <c r="C2820" i="4"/>
  <c r="A2822" i="4" l="1"/>
  <c r="C2821" i="4"/>
  <c r="A2823" i="4" l="1"/>
  <c r="C2822" i="4"/>
  <c r="A2824" i="4" l="1"/>
  <c r="C2823" i="4"/>
  <c r="A2825" i="4" l="1"/>
  <c r="C2824" i="4"/>
  <c r="A2826" i="4" l="1"/>
  <c r="C2825" i="4"/>
  <c r="A2827" i="4" l="1"/>
  <c r="C2826" i="4"/>
  <c r="A2828" i="4" l="1"/>
  <c r="C2827" i="4"/>
  <c r="A2829" i="4" l="1"/>
  <c r="C2828" i="4"/>
  <c r="A2830" i="4" l="1"/>
  <c r="C2829" i="4"/>
  <c r="A2831" i="4" l="1"/>
  <c r="C2830" i="4"/>
  <c r="A2832" i="4" l="1"/>
  <c r="C2831" i="4"/>
  <c r="A2833" i="4" l="1"/>
  <c r="C2832" i="4"/>
  <c r="A2834" i="4" l="1"/>
  <c r="C2833" i="4"/>
  <c r="A2835" i="4" l="1"/>
  <c r="C2834" i="4"/>
  <c r="A2836" i="4" l="1"/>
  <c r="C2835" i="4"/>
  <c r="A2837" i="4" l="1"/>
  <c r="C2836" i="4"/>
  <c r="A2838" i="4" l="1"/>
  <c r="C2837" i="4"/>
  <c r="A2839" i="4" l="1"/>
  <c r="C2838" i="4"/>
  <c r="A2840" i="4" l="1"/>
  <c r="C2839" i="4"/>
  <c r="A2841" i="4" l="1"/>
  <c r="C2840" i="4"/>
  <c r="A2842" i="4" l="1"/>
  <c r="C2841" i="4"/>
  <c r="A2843" i="4" l="1"/>
  <c r="C2842" i="4"/>
  <c r="A2844" i="4" l="1"/>
  <c r="C2843" i="4"/>
  <c r="A2845" i="4" l="1"/>
  <c r="C2844" i="4"/>
  <c r="A2846" i="4" l="1"/>
  <c r="C2845" i="4"/>
  <c r="A2847" i="4" l="1"/>
  <c r="C2846" i="4"/>
  <c r="A2848" i="4" l="1"/>
  <c r="C2847" i="4"/>
  <c r="A2849" i="4" l="1"/>
  <c r="C2848" i="4"/>
  <c r="A2850" i="4" l="1"/>
  <c r="C2849" i="4"/>
  <c r="A2851" i="4" l="1"/>
  <c r="C2850" i="4"/>
  <c r="A2852" i="4" l="1"/>
  <c r="C2851" i="4"/>
  <c r="A2853" i="4" l="1"/>
  <c r="C2852" i="4"/>
  <c r="A2854" i="4" l="1"/>
  <c r="C2853" i="4"/>
  <c r="A2855" i="4" l="1"/>
  <c r="C2854" i="4"/>
  <c r="A2856" i="4" l="1"/>
  <c r="C2855" i="4"/>
  <c r="A2857" i="4" l="1"/>
  <c r="C2856" i="4"/>
  <c r="A2858" i="4" l="1"/>
  <c r="C2857" i="4"/>
  <c r="A2859" i="4" l="1"/>
  <c r="C2858" i="4"/>
  <c r="A2860" i="4" l="1"/>
  <c r="C2859" i="4"/>
  <c r="A2861" i="4" l="1"/>
  <c r="C2860" i="4"/>
  <c r="A2862" i="4" l="1"/>
  <c r="C2861" i="4"/>
  <c r="A2863" i="4" l="1"/>
  <c r="C2862" i="4"/>
  <c r="A2864" i="4" l="1"/>
  <c r="C2863" i="4"/>
  <c r="A2865" i="4" l="1"/>
  <c r="C2864" i="4"/>
  <c r="A2866" i="4" l="1"/>
  <c r="C2865" i="4"/>
  <c r="A2867" i="4" l="1"/>
  <c r="C2866" i="4"/>
  <c r="A2868" i="4" l="1"/>
  <c r="C2867" i="4"/>
  <c r="A2869" i="4" l="1"/>
  <c r="C2868" i="4"/>
  <c r="A2870" i="4" l="1"/>
  <c r="C2869" i="4"/>
  <c r="A2871" i="4" l="1"/>
  <c r="C2870" i="4"/>
  <c r="A2872" i="4" l="1"/>
  <c r="C2871" i="4"/>
  <c r="A2873" i="4" l="1"/>
  <c r="C2872" i="4"/>
  <c r="A2874" i="4" l="1"/>
  <c r="C2873" i="4"/>
  <c r="A2875" i="4" l="1"/>
  <c r="C2874" i="4"/>
  <c r="A2876" i="4" l="1"/>
  <c r="C2875" i="4"/>
  <c r="A2877" i="4" l="1"/>
  <c r="C2876" i="4"/>
  <c r="A2878" i="4" l="1"/>
  <c r="C2877" i="4"/>
  <c r="A2879" i="4" l="1"/>
  <c r="C2878" i="4"/>
  <c r="A2880" i="4" l="1"/>
  <c r="C2879" i="4"/>
  <c r="A2881" i="4" l="1"/>
  <c r="C2880" i="4"/>
  <c r="A2882" i="4" l="1"/>
  <c r="C2881" i="4"/>
  <c r="A2883" i="4" l="1"/>
  <c r="C2882" i="4"/>
  <c r="A2884" i="4" l="1"/>
  <c r="C2883" i="4"/>
  <c r="A2885" i="4" l="1"/>
  <c r="C2884" i="4"/>
  <c r="A2886" i="4" l="1"/>
  <c r="C2885" i="4"/>
  <c r="A2887" i="4" l="1"/>
  <c r="C2886" i="4"/>
  <c r="A2888" i="4" l="1"/>
  <c r="C2887" i="4"/>
  <c r="A2889" i="4" l="1"/>
  <c r="C2888" i="4"/>
  <c r="A2890" i="4" l="1"/>
  <c r="C2889" i="4"/>
  <c r="A2891" i="4" l="1"/>
  <c r="C2890" i="4"/>
  <c r="A2892" i="4" l="1"/>
  <c r="C2891" i="4"/>
  <c r="A2893" i="4" l="1"/>
  <c r="C2892" i="4"/>
  <c r="A2894" i="4" l="1"/>
  <c r="C2893" i="4"/>
  <c r="A2895" i="4" l="1"/>
  <c r="C2894" i="4"/>
  <c r="A2896" i="4" l="1"/>
  <c r="C2895" i="4"/>
  <c r="A2897" i="4" l="1"/>
  <c r="C2896" i="4"/>
  <c r="A2898" i="4" l="1"/>
  <c r="C2897" i="4"/>
  <c r="A2899" i="4" l="1"/>
  <c r="C2898" i="4"/>
  <c r="A2900" i="4" l="1"/>
  <c r="C2899" i="4"/>
  <c r="A2901" i="4" l="1"/>
  <c r="C2900" i="4"/>
  <c r="A2902" i="4" l="1"/>
  <c r="C2901" i="4"/>
  <c r="A2903" i="4" l="1"/>
  <c r="C2902" i="4"/>
  <c r="A2904" i="4" l="1"/>
  <c r="C2903" i="4"/>
  <c r="A2905" i="4" l="1"/>
  <c r="C2904" i="4"/>
  <c r="A2906" i="4" l="1"/>
  <c r="C2905" i="4"/>
  <c r="A2907" i="4" l="1"/>
  <c r="C2906" i="4"/>
  <c r="A2908" i="4" l="1"/>
  <c r="C2907" i="4"/>
  <c r="A2909" i="4" l="1"/>
  <c r="C2908" i="4"/>
  <c r="A2910" i="4" l="1"/>
  <c r="C2909" i="4"/>
  <c r="A2911" i="4" l="1"/>
  <c r="C2910" i="4"/>
  <c r="A2912" i="4" l="1"/>
  <c r="C2911" i="4"/>
  <c r="A2913" i="4" l="1"/>
  <c r="C2912" i="4"/>
  <c r="A2914" i="4" l="1"/>
  <c r="C2913" i="4"/>
  <c r="A2915" i="4" l="1"/>
  <c r="C2914" i="4"/>
  <c r="A2916" i="4" l="1"/>
  <c r="C2915" i="4"/>
  <c r="A2917" i="4" l="1"/>
  <c r="C2916" i="4"/>
  <c r="A2918" i="4" l="1"/>
  <c r="C2917" i="4"/>
  <c r="A2919" i="4" l="1"/>
  <c r="C2918" i="4"/>
  <c r="A2920" i="4" l="1"/>
  <c r="C2919" i="4"/>
  <c r="A2921" i="4" l="1"/>
  <c r="C2920" i="4"/>
  <c r="A2922" i="4" l="1"/>
  <c r="C2921" i="4"/>
  <c r="A2923" i="4" l="1"/>
  <c r="C2922" i="4"/>
  <c r="A2924" i="4" l="1"/>
  <c r="C2923" i="4"/>
  <c r="A2925" i="4" l="1"/>
  <c r="C2924" i="4"/>
  <c r="A2926" i="4" l="1"/>
  <c r="C2925" i="4"/>
  <c r="A2927" i="4" l="1"/>
  <c r="C2926" i="4"/>
  <c r="A2928" i="4" l="1"/>
  <c r="C2927" i="4"/>
  <c r="A2929" i="4" l="1"/>
  <c r="C2928" i="4"/>
  <c r="A2930" i="4" l="1"/>
  <c r="C2929" i="4"/>
  <c r="A2931" i="4" l="1"/>
  <c r="C2930" i="4"/>
  <c r="A2932" i="4" l="1"/>
  <c r="C2931" i="4"/>
  <c r="A2933" i="4" l="1"/>
  <c r="C2932" i="4"/>
  <c r="A2934" i="4" l="1"/>
  <c r="C2933" i="4"/>
  <c r="A2935" i="4" l="1"/>
  <c r="C2934" i="4"/>
  <c r="A2936" i="4" l="1"/>
  <c r="C2935" i="4"/>
  <c r="A2937" i="4" l="1"/>
  <c r="C2936" i="4"/>
  <c r="A2938" i="4" l="1"/>
  <c r="C2937" i="4"/>
  <c r="A2939" i="4" l="1"/>
  <c r="C2938" i="4"/>
  <c r="A2940" i="4" l="1"/>
  <c r="C2939" i="4"/>
  <c r="A2941" i="4" l="1"/>
  <c r="C2940" i="4"/>
  <c r="A2942" i="4" l="1"/>
  <c r="C2941" i="4"/>
  <c r="A2943" i="4" l="1"/>
  <c r="C2942" i="4"/>
  <c r="A2944" i="4" l="1"/>
  <c r="C2943" i="4"/>
  <c r="A2945" i="4" l="1"/>
  <c r="C2944" i="4"/>
  <c r="A2946" i="4" l="1"/>
  <c r="C2945" i="4"/>
  <c r="A2947" i="4" l="1"/>
  <c r="C2946" i="4"/>
  <c r="A2948" i="4" l="1"/>
  <c r="C2947" i="4"/>
  <c r="A2949" i="4" l="1"/>
  <c r="C2948" i="4"/>
  <c r="A2950" i="4" l="1"/>
  <c r="C2949" i="4"/>
  <c r="A2951" i="4" l="1"/>
  <c r="C2950" i="4"/>
  <c r="A2952" i="4" l="1"/>
  <c r="C2951" i="4"/>
  <c r="A2953" i="4" l="1"/>
  <c r="C2952" i="4"/>
  <c r="A2954" i="4" l="1"/>
  <c r="C2953" i="4"/>
  <c r="A2955" i="4" l="1"/>
  <c r="C2954" i="4"/>
  <c r="A2956" i="4" l="1"/>
  <c r="C2955" i="4"/>
  <c r="A2957" i="4" l="1"/>
  <c r="C2956" i="4"/>
  <c r="A2958" i="4" l="1"/>
  <c r="C2957" i="4"/>
  <c r="A2959" i="4" l="1"/>
  <c r="C2958" i="4"/>
  <c r="A2960" i="4" l="1"/>
  <c r="C2959" i="4"/>
  <c r="A2961" i="4" l="1"/>
  <c r="C2960" i="4"/>
  <c r="A2962" i="4" l="1"/>
  <c r="C2961" i="4"/>
  <c r="A2963" i="4" l="1"/>
  <c r="C2962" i="4"/>
  <c r="A2964" i="4" l="1"/>
  <c r="C2963" i="4"/>
  <c r="A2965" i="4" l="1"/>
  <c r="C2964" i="4"/>
  <c r="A2966" i="4" l="1"/>
  <c r="C2965" i="4"/>
  <c r="A2967" i="4" l="1"/>
  <c r="C2966" i="4"/>
  <c r="A2968" i="4" l="1"/>
  <c r="C2967" i="4"/>
  <c r="A2969" i="4" l="1"/>
  <c r="C2968" i="4"/>
  <c r="A2970" i="4" l="1"/>
  <c r="C2969" i="4"/>
  <c r="A2971" i="4" l="1"/>
  <c r="C2970" i="4"/>
  <c r="A2972" i="4" l="1"/>
  <c r="C2971" i="4"/>
  <c r="A2973" i="4" l="1"/>
  <c r="C2972" i="4"/>
  <c r="A2974" i="4" l="1"/>
  <c r="C2973" i="4"/>
  <c r="A2975" i="4" l="1"/>
  <c r="C2974" i="4"/>
  <c r="A2976" i="4" l="1"/>
  <c r="C2975" i="4"/>
  <c r="A2977" i="4" l="1"/>
  <c r="C2976" i="4"/>
  <c r="A2978" i="4" l="1"/>
  <c r="C2977" i="4"/>
  <c r="A2979" i="4" l="1"/>
  <c r="C2978" i="4"/>
  <c r="A2980" i="4" l="1"/>
  <c r="C2979" i="4"/>
  <c r="A2981" i="4" l="1"/>
  <c r="C2980" i="4"/>
  <c r="A2982" i="4" l="1"/>
  <c r="C2981" i="4"/>
  <c r="A2983" i="4" l="1"/>
  <c r="C2982" i="4"/>
  <c r="A2984" i="4" l="1"/>
  <c r="C2983" i="4"/>
  <c r="A2985" i="4" l="1"/>
  <c r="C2984" i="4"/>
  <c r="A2986" i="4" l="1"/>
  <c r="C2985" i="4"/>
  <c r="A2987" i="4" l="1"/>
  <c r="C2986" i="4"/>
  <c r="A2988" i="4" l="1"/>
  <c r="C2987" i="4"/>
  <c r="A2989" i="4" l="1"/>
  <c r="C2988" i="4"/>
  <c r="A2990" i="4" l="1"/>
  <c r="C2989" i="4"/>
  <c r="A2991" i="4" l="1"/>
  <c r="C2990" i="4"/>
  <c r="A2992" i="4" l="1"/>
  <c r="C2991" i="4"/>
  <c r="A2993" i="4" l="1"/>
  <c r="C2992" i="4"/>
  <c r="A2994" i="4" l="1"/>
  <c r="C2993" i="4"/>
  <c r="A2995" i="4" l="1"/>
  <c r="C2994" i="4"/>
  <c r="A2996" i="4" l="1"/>
  <c r="C2995" i="4"/>
  <c r="A2997" i="4" l="1"/>
  <c r="C2996" i="4"/>
  <c r="A2998" i="4" l="1"/>
  <c r="C2997" i="4"/>
  <c r="A2999" i="4" l="1"/>
  <c r="C2998" i="4"/>
  <c r="A3000" i="4" l="1"/>
  <c r="C2999" i="4"/>
  <c r="A3001" i="4" l="1"/>
  <c r="C3000" i="4"/>
  <c r="A3002" i="4" l="1"/>
  <c r="C3001" i="4"/>
  <c r="A3003" i="4" l="1"/>
  <c r="C3002" i="4"/>
  <c r="A3004" i="4" l="1"/>
  <c r="C3003" i="4"/>
  <c r="A3005" i="4" l="1"/>
  <c r="C3004" i="4"/>
  <c r="A3006" i="4" l="1"/>
  <c r="C3005" i="4"/>
  <c r="A3007" i="4" l="1"/>
  <c r="C3006" i="4"/>
  <c r="A3008" i="4" l="1"/>
  <c r="C3007" i="4"/>
  <c r="A3009" i="4" l="1"/>
  <c r="C3008" i="4"/>
  <c r="A3010" i="4" l="1"/>
  <c r="C3009" i="4"/>
  <c r="A3011" i="4" l="1"/>
  <c r="C3010" i="4"/>
  <c r="A3012" i="4" l="1"/>
  <c r="C3011" i="4"/>
  <c r="A3013" i="4" l="1"/>
  <c r="C3012" i="4"/>
  <c r="A3014" i="4" l="1"/>
  <c r="C3013" i="4"/>
  <c r="A3015" i="4" l="1"/>
  <c r="C3014" i="4"/>
  <c r="A3016" i="4" l="1"/>
  <c r="C3015" i="4"/>
  <c r="A3017" i="4" l="1"/>
  <c r="C3016" i="4"/>
  <c r="A3018" i="4" l="1"/>
  <c r="C3017" i="4"/>
  <c r="A3019" i="4" l="1"/>
  <c r="C3018" i="4"/>
  <c r="A3020" i="4" l="1"/>
  <c r="C3019" i="4"/>
  <c r="A3021" i="4" l="1"/>
  <c r="C3020" i="4"/>
  <c r="A3022" i="4" l="1"/>
  <c r="C3021" i="4"/>
  <c r="A3023" i="4" l="1"/>
  <c r="C3022" i="4"/>
  <c r="A3024" i="4" l="1"/>
  <c r="C3023" i="4"/>
  <c r="A3025" i="4" l="1"/>
  <c r="C3024" i="4"/>
  <c r="A3026" i="4" l="1"/>
  <c r="C3025" i="4"/>
  <c r="A3027" i="4" l="1"/>
  <c r="C3026" i="4"/>
  <c r="A3028" i="4" l="1"/>
  <c r="C3027" i="4"/>
  <c r="A3029" i="4" l="1"/>
  <c r="C3028" i="4"/>
  <c r="A3030" i="4" l="1"/>
  <c r="C3029" i="4"/>
  <c r="A3031" i="4" l="1"/>
  <c r="C3030" i="4"/>
  <c r="A3032" i="4" l="1"/>
  <c r="C3031" i="4"/>
  <c r="A3033" i="4" l="1"/>
  <c r="C3032" i="4"/>
  <c r="A3034" i="4" l="1"/>
  <c r="C3033" i="4"/>
  <c r="A3035" i="4" l="1"/>
  <c r="C3034" i="4"/>
  <c r="A3036" i="4" l="1"/>
  <c r="C3035" i="4"/>
  <c r="A3037" i="4" l="1"/>
  <c r="C3036" i="4"/>
  <c r="A3038" i="4" l="1"/>
  <c r="C3037" i="4"/>
  <c r="A3039" i="4" l="1"/>
  <c r="C3038" i="4"/>
  <c r="A3040" i="4" l="1"/>
  <c r="C3039" i="4"/>
  <c r="A3041" i="4" l="1"/>
  <c r="C3040" i="4"/>
  <c r="A3042" i="4" l="1"/>
  <c r="C3041" i="4"/>
  <c r="A3043" i="4" l="1"/>
  <c r="C3042" i="4"/>
  <c r="A3044" i="4" l="1"/>
  <c r="C3043" i="4"/>
  <c r="A3045" i="4" l="1"/>
  <c r="C3044" i="4"/>
  <c r="A3046" i="4" l="1"/>
  <c r="C3045" i="4"/>
  <c r="A3047" i="4" l="1"/>
  <c r="C3046" i="4"/>
  <c r="A3048" i="4" l="1"/>
  <c r="C3047" i="4"/>
  <c r="A3049" i="4" l="1"/>
  <c r="C3048" i="4"/>
  <c r="A3050" i="4" l="1"/>
  <c r="C3049" i="4"/>
  <c r="A3051" i="4" l="1"/>
  <c r="C3050" i="4"/>
  <c r="A3052" i="4" l="1"/>
  <c r="C3051" i="4"/>
  <c r="A3053" i="4" l="1"/>
  <c r="C3052" i="4"/>
  <c r="A3054" i="4" l="1"/>
  <c r="C3053" i="4"/>
  <c r="A3055" i="4" l="1"/>
  <c r="C3054" i="4"/>
  <c r="A3056" i="4" l="1"/>
  <c r="C3055" i="4"/>
  <c r="A3057" i="4" l="1"/>
  <c r="C3056" i="4"/>
  <c r="A3058" i="4" l="1"/>
  <c r="C3057" i="4"/>
  <c r="A3059" i="4" l="1"/>
  <c r="C3058" i="4"/>
  <c r="A3060" i="4" l="1"/>
  <c r="C3059" i="4"/>
  <c r="A3061" i="4" l="1"/>
  <c r="C3060" i="4"/>
  <c r="A3062" i="4" l="1"/>
  <c r="C3061" i="4"/>
  <c r="A3063" i="4" l="1"/>
  <c r="C3062" i="4"/>
  <c r="A3064" i="4" l="1"/>
  <c r="C3063" i="4"/>
  <c r="A3065" i="4" l="1"/>
  <c r="C3064" i="4"/>
  <c r="A3066" i="4" l="1"/>
  <c r="C3065" i="4"/>
  <c r="A3067" i="4" l="1"/>
  <c r="C3066" i="4"/>
  <c r="A3068" i="4" l="1"/>
  <c r="C3067" i="4"/>
  <c r="A3069" i="4" l="1"/>
  <c r="C3068" i="4"/>
  <c r="A3070" i="4" l="1"/>
  <c r="C3069" i="4"/>
  <c r="A3071" i="4" l="1"/>
  <c r="C3070" i="4"/>
  <c r="A3072" i="4" l="1"/>
  <c r="C3071" i="4"/>
  <c r="A3073" i="4" l="1"/>
  <c r="C3072" i="4"/>
  <c r="A3074" i="4" l="1"/>
  <c r="C3073" i="4"/>
  <c r="A3075" i="4" l="1"/>
  <c r="C3074" i="4"/>
  <c r="A3076" i="4" l="1"/>
  <c r="C3075" i="4"/>
  <c r="A3077" i="4" l="1"/>
  <c r="C3076" i="4"/>
  <c r="A3078" i="4" l="1"/>
  <c r="C3077" i="4"/>
  <c r="A3079" i="4" l="1"/>
  <c r="C3078" i="4"/>
  <c r="A3080" i="4" l="1"/>
  <c r="C3079" i="4"/>
  <c r="A3081" i="4" l="1"/>
  <c r="C3080" i="4"/>
  <c r="A3082" i="4" l="1"/>
  <c r="C3081" i="4"/>
  <c r="A3083" i="4" l="1"/>
  <c r="C3082" i="4"/>
  <c r="A3084" i="4" l="1"/>
  <c r="C3083" i="4"/>
  <c r="A3085" i="4" l="1"/>
  <c r="C3084" i="4"/>
  <c r="A3086" i="4" l="1"/>
  <c r="C3085" i="4"/>
  <c r="A3087" i="4" l="1"/>
  <c r="C3086" i="4"/>
  <c r="A3088" i="4" l="1"/>
  <c r="C3087" i="4"/>
  <c r="A3089" i="4" l="1"/>
  <c r="C3088" i="4"/>
  <c r="A3090" i="4" l="1"/>
  <c r="C3089" i="4"/>
  <c r="A3091" i="4" l="1"/>
  <c r="C3090" i="4"/>
  <c r="A3092" i="4" l="1"/>
  <c r="C3091" i="4"/>
  <c r="A3093" i="4" l="1"/>
  <c r="C3092" i="4"/>
  <c r="A3094" i="4" l="1"/>
  <c r="C3093" i="4"/>
  <c r="A3095" i="4" l="1"/>
  <c r="C3094" i="4"/>
  <c r="A3096" i="4" l="1"/>
  <c r="C3095" i="4"/>
  <c r="A3097" i="4" l="1"/>
  <c r="C3096" i="4"/>
  <c r="A3098" i="4" l="1"/>
  <c r="C3097" i="4"/>
  <c r="A3099" i="4" l="1"/>
  <c r="C3098" i="4"/>
  <c r="A3100" i="4" l="1"/>
  <c r="C3099" i="4"/>
  <c r="A3101" i="4" l="1"/>
  <c r="C3100" i="4"/>
  <c r="A3102" i="4" l="1"/>
  <c r="C3101" i="4"/>
  <c r="A3103" i="4" l="1"/>
  <c r="C3102" i="4"/>
  <c r="A3104" i="4" l="1"/>
  <c r="C3103" i="4"/>
  <c r="A3105" i="4" l="1"/>
  <c r="C3104" i="4"/>
  <c r="A3106" i="4" l="1"/>
  <c r="C3105" i="4"/>
  <c r="A3107" i="4" l="1"/>
  <c r="C3106" i="4"/>
  <c r="A3108" i="4" l="1"/>
  <c r="C3107" i="4"/>
  <c r="A3109" i="4" l="1"/>
  <c r="C3108" i="4"/>
  <c r="A3110" i="4" l="1"/>
  <c r="C3109" i="4"/>
  <c r="A3111" i="4" l="1"/>
  <c r="C3110" i="4"/>
  <c r="A3112" i="4" l="1"/>
  <c r="C3111" i="4"/>
  <c r="A3113" i="4" l="1"/>
  <c r="C3112" i="4"/>
  <c r="A3114" i="4" l="1"/>
  <c r="C3113" i="4"/>
  <c r="A3115" i="4" l="1"/>
  <c r="C3114" i="4"/>
  <c r="A3116" i="4" l="1"/>
  <c r="C3115" i="4"/>
  <c r="A3117" i="4" l="1"/>
  <c r="C3116" i="4"/>
  <c r="A3118" i="4" l="1"/>
  <c r="C3117" i="4"/>
  <c r="A3119" i="4" l="1"/>
  <c r="C3118" i="4"/>
  <c r="A3120" i="4" l="1"/>
  <c r="C3119" i="4"/>
  <c r="A3121" i="4" l="1"/>
  <c r="C3120" i="4"/>
  <c r="A3122" i="4" l="1"/>
  <c r="C3121" i="4"/>
  <c r="A3123" i="4" l="1"/>
  <c r="C3122" i="4"/>
  <c r="A3124" i="4" l="1"/>
  <c r="C3123" i="4"/>
  <c r="A3125" i="4" l="1"/>
  <c r="C3124" i="4"/>
  <c r="A3126" i="4" l="1"/>
  <c r="C3125" i="4"/>
  <c r="A3127" i="4" l="1"/>
  <c r="C3126" i="4"/>
  <c r="A3128" i="4" l="1"/>
  <c r="C3127" i="4"/>
  <c r="A3129" i="4" l="1"/>
  <c r="C3128" i="4"/>
  <c r="A3130" i="4" l="1"/>
  <c r="C3129" i="4"/>
  <c r="A3131" i="4" l="1"/>
  <c r="C3130" i="4"/>
  <c r="A3132" i="4" l="1"/>
  <c r="C3131" i="4"/>
  <c r="A3133" i="4" l="1"/>
  <c r="C3132" i="4"/>
  <c r="A3134" i="4" l="1"/>
  <c r="C3133" i="4"/>
  <c r="A3135" i="4" l="1"/>
  <c r="C3134" i="4"/>
  <c r="A3136" i="4" l="1"/>
  <c r="C3135" i="4"/>
  <c r="A3137" i="4" l="1"/>
  <c r="C3136" i="4"/>
  <c r="A3138" i="4" l="1"/>
  <c r="C3137" i="4"/>
  <c r="A3139" i="4" l="1"/>
  <c r="C3138" i="4"/>
  <c r="A3140" i="4" l="1"/>
  <c r="C3139" i="4"/>
  <c r="A3141" i="4" l="1"/>
  <c r="C3140" i="4"/>
  <c r="A3142" i="4" l="1"/>
  <c r="C3141" i="4"/>
  <c r="A3143" i="4" l="1"/>
  <c r="C3142" i="4"/>
  <c r="A3144" i="4" l="1"/>
  <c r="C3143" i="4"/>
  <c r="A3145" i="4" l="1"/>
  <c r="C3144" i="4"/>
  <c r="A3146" i="4" l="1"/>
  <c r="C3145" i="4"/>
  <c r="A3147" i="4" l="1"/>
  <c r="C3146" i="4"/>
  <c r="A3148" i="4" l="1"/>
  <c r="C3147" i="4"/>
  <c r="A3149" i="4" l="1"/>
  <c r="C3148" i="4"/>
  <c r="A3150" i="4" l="1"/>
  <c r="C3149" i="4"/>
  <c r="A3151" i="4" l="1"/>
  <c r="C3150" i="4"/>
  <c r="A3152" i="4" l="1"/>
  <c r="C3151" i="4"/>
  <c r="A3153" i="4" l="1"/>
  <c r="C3152" i="4"/>
  <c r="A3154" i="4" l="1"/>
  <c r="C3153" i="4"/>
  <c r="A3155" i="4" l="1"/>
  <c r="C3154" i="4"/>
  <c r="A3156" i="4" l="1"/>
  <c r="C3155" i="4"/>
  <c r="A3157" i="4" l="1"/>
  <c r="C3156" i="4"/>
  <c r="A3158" i="4" l="1"/>
  <c r="C3157" i="4"/>
  <c r="A3159" i="4" l="1"/>
  <c r="C3158" i="4"/>
  <c r="A3160" i="4" l="1"/>
  <c r="C3159" i="4"/>
  <c r="A3161" i="4" l="1"/>
  <c r="C3160" i="4"/>
  <c r="A3162" i="4" l="1"/>
  <c r="C3161" i="4"/>
  <c r="A3163" i="4" l="1"/>
  <c r="C3162" i="4"/>
  <c r="A3164" i="4" l="1"/>
  <c r="C3163" i="4"/>
  <c r="A3165" i="4" l="1"/>
  <c r="C3164" i="4"/>
  <c r="A3166" i="4" l="1"/>
  <c r="C3165" i="4"/>
  <c r="A3167" i="4" l="1"/>
  <c r="C3166" i="4"/>
  <c r="A3168" i="4" l="1"/>
  <c r="C3167" i="4"/>
  <c r="A3169" i="4" l="1"/>
  <c r="C3168" i="4"/>
  <c r="A3170" i="4" l="1"/>
  <c r="C3169" i="4"/>
  <c r="A3171" i="4" l="1"/>
  <c r="C3170" i="4"/>
  <c r="A3172" i="4" l="1"/>
  <c r="C3171" i="4"/>
  <c r="A3173" i="4" l="1"/>
  <c r="C3172" i="4"/>
  <c r="A3174" i="4" l="1"/>
  <c r="C3173" i="4"/>
  <c r="A3175" i="4" l="1"/>
  <c r="C3174" i="4"/>
  <c r="A3176" i="4" l="1"/>
  <c r="C3175" i="4"/>
  <c r="A3177" i="4" l="1"/>
  <c r="C3176" i="4"/>
  <c r="A3178" i="4" l="1"/>
  <c r="C3177" i="4"/>
  <c r="A3179" i="4" l="1"/>
  <c r="C3178" i="4"/>
  <c r="A3180" i="4" l="1"/>
  <c r="C3179" i="4"/>
  <c r="A3181" i="4" l="1"/>
  <c r="C3180" i="4"/>
  <c r="A3182" i="4" l="1"/>
  <c r="C3181" i="4"/>
  <c r="A3183" i="4" l="1"/>
  <c r="C3182" i="4"/>
  <c r="A3184" i="4" l="1"/>
  <c r="C3183" i="4"/>
  <c r="A3185" i="4" l="1"/>
  <c r="C3184" i="4"/>
  <c r="A3186" i="4" l="1"/>
  <c r="C3185" i="4"/>
  <c r="A3187" i="4" l="1"/>
  <c r="C3186" i="4"/>
  <c r="A3188" i="4" l="1"/>
  <c r="C3187" i="4"/>
  <c r="A3189" i="4" l="1"/>
  <c r="C3188" i="4"/>
  <c r="A3190" i="4" l="1"/>
  <c r="C3189" i="4"/>
  <c r="A3191" i="4" l="1"/>
  <c r="C3190" i="4"/>
  <c r="A3192" i="4" l="1"/>
  <c r="C3191" i="4"/>
  <c r="A3193" i="4" l="1"/>
  <c r="C3192" i="4"/>
  <c r="A3194" i="4" l="1"/>
  <c r="C3193" i="4"/>
  <c r="A3195" i="4" l="1"/>
  <c r="C3194" i="4"/>
  <c r="A3196" i="4" l="1"/>
  <c r="C3195" i="4"/>
  <c r="A3197" i="4" l="1"/>
  <c r="C3196" i="4"/>
  <c r="A3198" i="4" l="1"/>
  <c r="C3197" i="4"/>
  <c r="A3199" i="4" l="1"/>
  <c r="C3198" i="4"/>
  <c r="A3200" i="4" l="1"/>
  <c r="C3199" i="4"/>
  <c r="A3201" i="4" l="1"/>
  <c r="C3200" i="4"/>
  <c r="A3202" i="4" l="1"/>
  <c r="C3201" i="4"/>
  <c r="A3203" i="4" l="1"/>
  <c r="C3202" i="4"/>
  <c r="A3204" i="4" l="1"/>
  <c r="C3203" i="4"/>
  <c r="A3205" i="4" l="1"/>
  <c r="C3204" i="4"/>
  <c r="A3206" i="4" l="1"/>
  <c r="C3205" i="4"/>
  <c r="A3207" i="4" l="1"/>
  <c r="C3206" i="4"/>
  <c r="A3208" i="4" l="1"/>
  <c r="C3207" i="4"/>
  <c r="A3209" i="4" l="1"/>
  <c r="C3208" i="4"/>
  <c r="A3210" i="4" l="1"/>
  <c r="C3209" i="4"/>
  <c r="A3211" i="4" l="1"/>
  <c r="C3210" i="4"/>
  <c r="A3212" i="4" l="1"/>
  <c r="C3211" i="4"/>
  <c r="A3213" i="4" l="1"/>
  <c r="C3212" i="4"/>
  <c r="A3214" i="4" l="1"/>
  <c r="C3213" i="4"/>
  <c r="A3215" i="4" l="1"/>
  <c r="C3214" i="4"/>
  <c r="A3216" i="4" l="1"/>
  <c r="C3215" i="4"/>
  <c r="A3217" i="4" l="1"/>
  <c r="C3216" i="4"/>
  <c r="A3218" i="4" l="1"/>
  <c r="C3217" i="4"/>
  <c r="A3219" i="4" l="1"/>
  <c r="C3218" i="4"/>
  <c r="A3220" i="4" l="1"/>
  <c r="C3219" i="4"/>
  <c r="A3221" i="4" l="1"/>
  <c r="C3220" i="4"/>
  <c r="A3222" i="4" l="1"/>
  <c r="C3221" i="4"/>
  <c r="A3223" i="4" l="1"/>
  <c r="C3222" i="4"/>
  <c r="A3224" i="4" l="1"/>
  <c r="C3223" i="4"/>
  <c r="A3225" i="4" l="1"/>
  <c r="C3224" i="4"/>
  <c r="A3226" i="4" l="1"/>
  <c r="C3225" i="4"/>
  <c r="A3227" i="4" l="1"/>
  <c r="C3226" i="4"/>
  <c r="A3228" i="4" l="1"/>
  <c r="C3227" i="4"/>
  <c r="A3229" i="4" l="1"/>
  <c r="C3228" i="4"/>
  <c r="A3230" i="4" l="1"/>
  <c r="C3229" i="4"/>
  <c r="A3231" i="4" l="1"/>
  <c r="C3230" i="4"/>
  <c r="A3232" i="4" l="1"/>
  <c r="C3231" i="4"/>
  <c r="A3233" i="4" l="1"/>
  <c r="C3232" i="4"/>
  <c r="A3234" i="4" l="1"/>
  <c r="C3233" i="4"/>
  <c r="A3235" i="4" l="1"/>
  <c r="C3234" i="4"/>
  <c r="A3236" i="4" l="1"/>
  <c r="C3235" i="4"/>
  <c r="A3237" i="4" l="1"/>
  <c r="C3236" i="4"/>
  <c r="A3238" i="4" l="1"/>
  <c r="C3237" i="4"/>
  <c r="A3239" i="4" l="1"/>
  <c r="C3238" i="4"/>
  <c r="A3240" i="4" l="1"/>
  <c r="C3239" i="4"/>
  <c r="A3241" i="4" l="1"/>
  <c r="C3240" i="4"/>
  <c r="A3242" i="4" l="1"/>
  <c r="C3241" i="4"/>
  <c r="A3243" i="4" l="1"/>
  <c r="C3242" i="4"/>
  <c r="A3244" i="4" l="1"/>
  <c r="C3243" i="4"/>
  <c r="A3245" i="4" l="1"/>
  <c r="C3244" i="4"/>
  <c r="A3246" i="4" l="1"/>
  <c r="C3245" i="4"/>
  <c r="A3247" i="4" l="1"/>
  <c r="C3246" i="4"/>
  <c r="A3248" i="4" l="1"/>
  <c r="C3247" i="4"/>
  <c r="A3249" i="4" l="1"/>
  <c r="C3248" i="4"/>
  <c r="A3250" i="4" l="1"/>
  <c r="C3249" i="4"/>
  <c r="A3251" i="4" l="1"/>
  <c r="C3250" i="4"/>
  <c r="A3252" i="4" l="1"/>
  <c r="C3251" i="4"/>
  <c r="A3253" i="4" l="1"/>
  <c r="C3252" i="4"/>
  <c r="A3254" i="4" l="1"/>
  <c r="C3253" i="4"/>
  <c r="A3255" i="4" l="1"/>
  <c r="C3254" i="4"/>
  <c r="A3256" i="4" l="1"/>
  <c r="C3255" i="4"/>
  <c r="A3257" i="4" l="1"/>
  <c r="C3256" i="4"/>
  <c r="A3258" i="4" l="1"/>
  <c r="C3257" i="4"/>
  <c r="A3259" i="4" l="1"/>
  <c r="C3258" i="4"/>
  <c r="A3260" i="4" l="1"/>
  <c r="C3259" i="4"/>
  <c r="A3261" i="4" l="1"/>
  <c r="C3260" i="4"/>
  <c r="A3262" i="4" l="1"/>
  <c r="C3261" i="4"/>
  <c r="A3263" i="4" l="1"/>
  <c r="C3262" i="4"/>
  <c r="A3264" i="4" l="1"/>
  <c r="C3263" i="4"/>
  <c r="A3265" i="4" l="1"/>
  <c r="C3264" i="4"/>
  <c r="A3266" i="4" l="1"/>
  <c r="C3265" i="4"/>
  <c r="A3267" i="4" l="1"/>
  <c r="C3266" i="4"/>
  <c r="A3268" i="4" l="1"/>
  <c r="C3267" i="4"/>
  <c r="A3269" i="4" l="1"/>
  <c r="C3268" i="4"/>
  <c r="A3270" i="4" l="1"/>
  <c r="C3269" i="4"/>
  <c r="A3271" i="4" l="1"/>
  <c r="C3270" i="4"/>
  <c r="A3272" i="4" l="1"/>
  <c r="C3271" i="4"/>
  <c r="A3273" i="4" l="1"/>
  <c r="C3272" i="4"/>
  <c r="A3274" i="4" l="1"/>
  <c r="C3273" i="4"/>
  <c r="A3275" i="4" l="1"/>
  <c r="C3274" i="4"/>
  <c r="A3276" i="4" l="1"/>
  <c r="C3275" i="4"/>
  <c r="A3277" i="4" l="1"/>
  <c r="C3276" i="4"/>
  <c r="A3278" i="4" l="1"/>
  <c r="C3277" i="4"/>
  <c r="A3279" i="4" l="1"/>
  <c r="C3278" i="4"/>
  <c r="A3280" i="4" l="1"/>
  <c r="C3279" i="4"/>
  <c r="A3281" i="4" l="1"/>
  <c r="C3280" i="4"/>
  <c r="A3282" i="4" l="1"/>
  <c r="C3281" i="4"/>
  <c r="A3283" i="4" l="1"/>
  <c r="C3282" i="4"/>
  <c r="A3284" i="4" l="1"/>
  <c r="C3283" i="4"/>
  <c r="A3285" i="4" l="1"/>
  <c r="C3284" i="4"/>
  <c r="A3286" i="4" l="1"/>
  <c r="C3285" i="4"/>
  <c r="A3287" i="4" l="1"/>
  <c r="C3286" i="4"/>
  <c r="A3288" i="4" l="1"/>
  <c r="C3287" i="4"/>
  <c r="A3289" i="4" l="1"/>
  <c r="C3288" i="4"/>
  <c r="A3290" i="4" l="1"/>
  <c r="C3289" i="4"/>
  <c r="A3291" i="4" l="1"/>
  <c r="C3290" i="4"/>
  <c r="A3292" i="4" l="1"/>
  <c r="C3291" i="4"/>
  <c r="A3293" i="4" l="1"/>
  <c r="C3292" i="4"/>
  <c r="A3294" i="4" l="1"/>
  <c r="C3293" i="4"/>
  <c r="A3295" i="4" l="1"/>
  <c r="C3294" i="4"/>
  <c r="A3296" i="4" l="1"/>
  <c r="C3295" i="4"/>
  <c r="A3297" i="4" l="1"/>
  <c r="C3296" i="4"/>
  <c r="A3298" i="4" l="1"/>
  <c r="C3297" i="4"/>
  <c r="A3299" i="4" l="1"/>
  <c r="C3298" i="4"/>
  <c r="A3300" i="4" l="1"/>
  <c r="C3299" i="4"/>
  <c r="A3301" i="4" l="1"/>
  <c r="C3300" i="4"/>
  <c r="A3302" i="4" l="1"/>
  <c r="C3301" i="4"/>
  <c r="A3303" i="4" l="1"/>
  <c r="C3302" i="4"/>
  <c r="A3304" i="4" l="1"/>
  <c r="C3303" i="4"/>
  <c r="A3305" i="4" l="1"/>
  <c r="C3304" i="4"/>
  <c r="A3306" i="4" l="1"/>
  <c r="C3305" i="4"/>
  <c r="A3307" i="4" l="1"/>
  <c r="C3306" i="4"/>
  <c r="A3308" i="4" l="1"/>
  <c r="C3307" i="4"/>
  <c r="A3309" i="4" l="1"/>
  <c r="C3308" i="4"/>
  <c r="A3310" i="4" l="1"/>
  <c r="C3309" i="4"/>
  <c r="A3311" i="4" l="1"/>
  <c r="C3310" i="4"/>
  <c r="A3312" i="4" l="1"/>
  <c r="C3311" i="4"/>
  <c r="A3313" i="4" l="1"/>
  <c r="C3312" i="4"/>
  <c r="A3314" i="4" l="1"/>
  <c r="C3313" i="4"/>
  <c r="A3315" i="4" l="1"/>
  <c r="C3314" i="4"/>
  <c r="A3316" i="4" l="1"/>
  <c r="C3315" i="4"/>
  <c r="A3317" i="4" l="1"/>
  <c r="C3316" i="4"/>
  <c r="A3318" i="4" l="1"/>
  <c r="C3317" i="4"/>
  <c r="A3319" i="4" l="1"/>
  <c r="C3318" i="4"/>
  <c r="A3320" i="4" l="1"/>
  <c r="C3319" i="4"/>
  <c r="A3321" i="4" l="1"/>
  <c r="C3320" i="4"/>
  <c r="A3322" i="4" l="1"/>
  <c r="C3321" i="4"/>
  <c r="A3323" i="4" l="1"/>
  <c r="C3322" i="4"/>
  <c r="A3324" i="4" l="1"/>
  <c r="C3323" i="4"/>
  <c r="A3325" i="4" l="1"/>
  <c r="C3324" i="4"/>
  <c r="A3326" i="4" l="1"/>
  <c r="C3325" i="4"/>
  <c r="A3327" i="4" l="1"/>
  <c r="C3326" i="4"/>
  <c r="A3328" i="4" l="1"/>
  <c r="C3327" i="4"/>
  <c r="A3329" i="4" l="1"/>
  <c r="C3328" i="4"/>
  <c r="A3330" i="4" l="1"/>
  <c r="C3329" i="4"/>
  <c r="A3331" i="4" l="1"/>
  <c r="C3330" i="4"/>
  <c r="A3332" i="4" l="1"/>
  <c r="C3331" i="4"/>
  <c r="A3333" i="4" l="1"/>
  <c r="C3332" i="4"/>
  <c r="A3334" i="4" l="1"/>
  <c r="C3333" i="4"/>
  <c r="A3335" i="4" l="1"/>
  <c r="C3334" i="4"/>
  <c r="A3336" i="4" l="1"/>
  <c r="C3335" i="4"/>
  <c r="A3337" i="4" l="1"/>
  <c r="C3336" i="4"/>
  <c r="A3338" i="4" l="1"/>
  <c r="C3337" i="4"/>
  <c r="A3339" i="4" l="1"/>
  <c r="C3338" i="4"/>
  <c r="A3340" i="4" l="1"/>
  <c r="C3339" i="4"/>
  <c r="A3341" i="4" l="1"/>
  <c r="C3340" i="4"/>
  <c r="A3342" i="4" l="1"/>
  <c r="C3341" i="4"/>
  <c r="A3343" i="4" l="1"/>
  <c r="C3342" i="4"/>
  <c r="A3344" i="4" l="1"/>
  <c r="C3343" i="4"/>
  <c r="A3345" i="4" l="1"/>
  <c r="C3344" i="4"/>
  <c r="A3346" i="4" l="1"/>
  <c r="C3345" i="4"/>
  <c r="A3347" i="4" l="1"/>
  <c r="C3346" i="4"/>
  <c r="A3348" i="4" l="1"/>
  <c r="C3347" i="4"/>
  <c r="A3349" i="4" l="1"/>
  <c r="C3348" i="4"/>
  <c r="A3350" i="4" l="1"/>
  <c r="C3349" i="4"/>
  <c r="A3351" i="4" l="1"/>
  <c r="C3350" i="4"/>
  <c r="A3352" i="4" l="1"/>
  <c r="C3351" i="4"/>
  <c r="A3353" i="4" l="1"/>
  <c r="C3352" i="4"/>
  <c r="A3354" i="4" l="1"/>
  <c r="C3353" i="4"/>
  <c r="A3355" i="4" l="1"/>
  <c r="C3354" i="4"/>
  <c r="A3356" i="4" l="1"/>
  <c r="C3355" i="4"/>
  <c r="A3357" i="4" l="1"/>
  <c r="C3356" i="4"/>
  <c r="A3358" i="4" l="1"/>
  <c r="C3357" i="4"/>
  <c r="A3359" i="4" l="1"/>
  <c r="C3358" i="4"/>
  <c r="A3360" i="4" l="1"/>
  <c r="C3359" i="4"/>
  <c r="A3361" i="4" l="1"/>
  <c r="C3360" i="4"/>
  <c r="A3362" i="4" l="1"/>
  <c r="C3361" i="4"/>
  <c r="A3363" i="4" l="1"/>
  <c r="C3362" i="4"/>
  <c r="A3364" i="4" l="1"/>
  <c r="C3363" i="4"/>
  <c r="A3365" i="4" l="1"/>
  <c r="C3364" i="4"/>
  <c r="A3366" i="4" l="1"/>
  <c r="C3365" i="4"/>
  <c r="A3367" i="4" l="1"/>
  <c r="C3366" i="4"/>
  <c r="A3368" i="4" l="1"/>
  <c r="C3367" i="4"/>
  <c r="A3369" i="4" l="1"/>
  <c r="C3368" i="4"/>
  <c r="A3370" i="4" l="1"/>
  <c r="C3369" i="4"/>
  <c r="A3371" i="4" l="1"/>
  <c r="C3370" i="4"/>
  <c r="A3372" i="4" l="1"/>
  <c r="C3371" i="4"/>
  <c r="A3373" i="4" l="1"/>
  <c r="C3372" i="4"/>
  <c r="A3374" i="4" l="1"/>
  <c r="C3373" i="4"/>
  <c r="A3375" i="4" l="1"/>
  <c r="C3374" i="4"/>
  <c r="A3376" i="4" l="1"/>
  <c r="C3375" i="4"/>
  <c r="A3377" i="4" l="1"/>
  <c r="C3376" i="4"/>
  <c r="A3378" i="4" l="1"/>
  <c r="C3377" i="4"/>
  <c r="A3379" i="4" l="1"/>
  <c r="C3378" i="4"/>
  <c r="A3380" i="4" l="1"/>
  <c r="C3379" i="4"/>
  <c r="A3381" i="4" l="1"/>
  <c r="C3380" i="4"/>
  <c r="A3382" i="4" l="1"/>
  <c r="C3381" i="4"/>
  <c r="A3383" i="4" l="1"/>
  <c r="C3382" i="4"/>
  <c r="A3384" i="4" l="1"/>
  <c r="C3383" i="4"/>
  <c r="A3385" i="4" l="1"/>
  <c r="C3384" i="4"/>
  <c r="A3386" i="4" l="1"/>
  <c r="C3385" i="4"/>
  <c r="A3387" i="4" l="1"/>
  <c r="C3386" i="4"/>
  <c r="A3388" i="4" l="1"/>
  <c r="C3387" i="4"/>
  <c r="A3389" i="4" l="1"/>
  <c r="C3388" i="4"/>
  <c r="A3390" i="4" l="1"/>
  <c r="C3389" i="4"/>
  <c r="A3391" i="4" l="1"/>
  <c r="C3390" i="4"/>
  <c r="A3392" i="4" l="1"/>
  <c r="C3391" i="4"/>
  <c r="A3393" i="4" l="1"/>
  <c r="C3392" i="4"/>
  <c r="A3394" i="4" l="1"/>
  <c r="C3393" i="4"/>
  <c r="A3395" i="4" l="1"/>
  <c r="C3394" i="4"/>
  <c r="A3396" i="4" l="1"/>
  <c r="C3395" i="4"/>
  <c r="A3397" i="4" l="1"/>
  <c r="C3396" i="4"/>
  <c r="A3398" i="4" l="1"/>
  <c r="C3397" i="4"/>
  <c r="A3399" i="4" l="1"/>
  <c r="C3398" i="4"/>
  <c r="A3400" i="4" l="1"/>
  <c r="C3399" i="4"/>
  <c r="A3401" i="4" l="1"/>
  <c r="C3400" i="4"/>
  <c r="A3402" i="4" l="1"/>
  <c r="C3401" i="4"/>
  <c r="A3403" i="4" l="1"/>
  <c r="C3402" i="4"/>
  <c r="A3404" i="4" l="1"/>
  <c r="C3403" i="4"/>
  <c r="A3405" i="4" l="1"/>
  <c r="C3404" i="4"/>
  <c r="A3406" i="4" l="1"/>
  <c r="C3405" i="4"/>
  <c r="A3407" i="4" l="1"/>
  <c r="C3406" i="4"/>
  <c r="A3408" i="4" l="1"/>
  <c r="C3407" i="4"/>
  <c r="A3409" i="4" l="1"/>
  <c r="C3408" i="4"/>
  <c r="A3410" i="4" l="1"/>
  <c r="C3409" i="4"/>
  <c r="A3411" i="4" l="1"/>
  <c r="C3410" i="4"/>
  <c r="A3412" i="4" l="1"/>
  <c r="C3411" i="4"/>
  <c r="A3413" i="4" l="1"/>
  <c r="C3412" i="4"/>
  <c r="A3414" i="4" l="1"/>
  <c r="C3413" i="4"/>
  <c r="A3415" i="4" l="1"/>
  <c r="C3414" i="4"/>
  <c r="A3416" i="4" l="1"/>
  <c r="C3415" i="4"/>
  <c r="A3417" i="4" l="1"/>
  <c r="C3416" i="4"/>
  <c r="A3418" i="4" l="1"/>
  <c r="C3417" i="4"/>
  <c r="A3419" i="4" l="1"/>
  <c r="C3418" i="4"/>
  <c r="A3420" i="4" l="1"/>
  <c r="C3419" i="4"/>
  <c r="A3421" i="4" l="1"/>
  <c r="C3420" i="4"/>
  <c r="A3422" i="4" l="1"/>
  <c r="C3421" i="4"/>
  <c r="A3423" i="4" l="1"/>
  <c r="C3422" i="4"/>
  <c r="A3424" i="4" l="1"/>
  <c r="C3423" i="4"/>
  <c r="A3425" i="4" l="1"/>
  <c r="C3424" i="4"/>
  <c r="A3426" i="4" l="1"/>
  <c r="C3425" i="4"/>
  <c r="A3427" i="4" l="1"/>
  <c r="C3426" i="4"/>
  <c r="A3428" i="4" l="1"/>
  <c r="C3427" i="4"/>
  <c r="A3429" i="4" l="1"/>
  <c r="C3428" i="4"/>
  <c r="A3430" i="4" l="1"/>
  <c r="C3429" i="4"/>
  <c r="A3431" i="4" l="1"/>
  <c r="C3430" i="4"/>
  <c r="A3432" i="4" l="1"/>
  <c r="C3431" i="4"/>
  <c r="A3433" i="4" l="1"/>
  <c r="C3432" i="4"/>
  <c r="A3434" i="4" l="1"/>
  <c r="C3433" i="4"/>
  <c r="A3435" i="4" l="1"/>
  <c r="C3434" i="4"/>
  <c r="A3436" i="4" l="1"/>
  <c r="C3435" i="4"/>
  <c r="A3437" i="4" l="1"/>
  <c r="C3436" i="4"/>
  <c r="A3438" i="4" l="1"/>
  <c r="C3437" i="4"/>
  <c r="A3439" i="4" l="1"/>
  <c r="C3438" i="4"/>
  <c r="A3440" i="4" l="1"/>
  <c r="C3439" i="4"/>
  <c r="A3441" i="4" l="1"/>
  <c r="C3440" i="4"/>
  <c r="A3442" i="4" l="1"/>
  <c r="C3441" i="4"/>
  <c r="A3443" i="4" l="1"/>
  <c r="C3442" i="4"/>
  <c r="A3444" i="4" l="1"/>
  <c r="C3443" i="4"/>
  <c r="A3445" i="4" l="1"/>
  <c r="C3444" i="4"/>
  <c r="A3446" i="4" l="1"/>
  <c r="C3445" i="4"/>
  <c r="A3447" i="4" l="1"/>
  <c r="C3446" i="4"/>
  <c r="A3448" i="4" l="1"/>
  <c r="C3447" i="4"/>
  <c r="A3449" i="4" l="1"/>
  <c r="C3448" i="4"/>
  <c r="A3450" i="4" l="1"/>
  <c r="C3449" i="4"/>
  <c r="A3451" i="4" l="1"/>
  <c r="C3450" i="4"/>
  <c r="A3452" i="4" l="1"/>
  <c r="C3451" i="4"/>
  <c r="A3453" i="4" l="1"/>
  <c r="C3452" i="4"/>
  <c r="A3454" i="4" l="1"/>
  <c r="C3453" i="4"/>
  <c r="A3455" i="4" l="1"/>
  <c r="C3454" i="4"/>
  <c r="A3456" i="4" l="1"/>
  <c r="C3455" i="4"/>
  <c r="A3457" i="4" l="1"/>
  <c r="C3456" i="4"/>
  <c r="A3458" i="4" l="1"/>
  <c r="C3457" i="4"/>
  <c r="A3459" i="4" l="1"/>
  <c r="C3458" i="4"/>
  <c r="A3460" i="4" l="1"/>
  <c r="C3459" i="4"/>
  <c r="A3461" i="4" l="1"/>
  <c r="C3460" i="4"/>
  <c r="A3462" i="4" l="1"/>
  <c r="C3461" i="4"/>
  <c r="A3463" i="4" l="1"/>
  <c r="C3462" i="4"/>
  <c r="A3464" i="4" l="1"/>
  <c r="C3463" i="4"/>
  <c r="A3465" i="4" l="1"/>
  <c r="C3464" i="4"/>
  <c r="A3466" i="4" l="1"/>
  <c r="C3465" i="4"/>
  <c r="A3467" i="4" l="1"/>
  <c r="C3466" i="4"/>
  <c r="A3468" i="4" l="1"/>
  <c r="C3467" i="4"/>
  <c r="A3469" i="4" l="1"/>
  <c r="C3468" i="4"/>
  <c r="A3470" i="4" l="1"/>
  <c r="C3469" i="4"/>
  <c r="A3471" i="4" l="1"/>
  <c r="C3470" i="4"/>
  <c r="A3472" i="4" l="1"/>
  <c r="C3471" i="4"/>
  <c r="A3473" i="4" l="1"/>
  <c r="C3472" i="4"/>
  <c r="A3474" i="4" l="1"/>
  <c r="C3473" i="4"/>
  <c r="A3475" i="4" l="1"/>
  <c r="C3474" i="4"/>
  <c r="A3476" i="4" l="1"/>
  <c r="C3475" i="4"/>
  <c r="A3477" i="4" l="1"/>
  <c r="C3476" i="4"/>
  <c r="A3478" i="4" l="1"/>
  <c r="C3477" i="4"/>
  <c r="A3479" i="4" l="1"/>
  <c r="C3478" i="4"/>
  <c r="A3480" i="4" l="1"/>
  <c r="C3479" i="4"/>
  <c r="A3481" i="4" l="1"/>
  <c r="C3480" i="4"/>
  <c r="A3482" i="4" l="1"/>
  <c r="C3481" i="4"/>
  <c r="A3483" i="4" l="1"/>
  <c r="C3482" i="4"/>
  <c r="A3484" i="4" l="1"/>
  <c r="C3483" i="4"/>
  <c r="A3485" i="4" l="1"/>
  <c r="C3484" i="4"/>
  <c r="A3486" i="4" l="1"/>
  <c r="C3485" i="4"/>
  <c r="A3487" i="4" l="1"/>
  <c r="C3486" i="4"/>
  <c r="A3488" i="4" l="1"/>
  <c r="C3487" i="4"/>
  <c r="A3489" i="4" l="1"/>
  <c r="C3488" i="4"/>
  <c r="A3490" i="4" l="1"/>
  <c r="C3489" i="4"/>
  <c r="A3491" i="4" l="1"/>
  <c r="C3490" i="4"/>
  <c r="A3492" i="4" l="1"/>
  <c r="C3491" i="4"/>
  <c r="A3493" i="4" l="1"/>
  <c r="C3492" i="4"/>
  <c r="A3494" i="4" l="1"/>
  <c r="C3493" i="4"/>
  <c r="A3495" i="4" l="1"/>
  <c r="C3494" i="4"/>
  <c r="A3496" i="4" l="1"/>
  <c r="C3495" i="4"/>
  <c r="A3497" i="4" l="1"/>
  <c r="C3496" i="4"/>
  <c r="A3498" i="4" l="1"/>
  <c r="C3497" i="4"/>
  <c r="A3499" i="4" l="1"/>
  <c r="C3498" i="4"/>
  <c r="A3500" i="4" l="1"/>
  <c r="C3499" i="4"/>
  <c r="A3501" i="4" l="1"/>
  <c r="C3500" i="4"/>
  <c r="A3502" i="4" l="1"/>
  <c r="C3501" i="4"/>
  <c r="A3503" i="4" l="1"/>
  <c r="C3502" i="4"/>
  <c r="A3504" i="4" l="1"/>
  <c r="C3503" i="4"/>
  <c r="A3505" i="4" l="1"/>
  <c r="C3504" i="4"/>
  <c r="A3506" i="4" l="1"/>
  <c r="C3505" i="4"/>
  <c r="A3507" i="4" l="1"/>
  <c r="C3506" i="4"/>
  <c r="A3508" i="4" l="1"/>
  <c r="C3507" i="4"/>
  <c r="A3509" i="4" l="1"/>
  <c r="C3508" i="4"/>
  <c r="A3510" i="4" l="1"/>
  <c r="C3509" i="4"/>
  <c r="A3511" i="4" l="1"/>
  <c r="C3510" i="4"/>
  <c r="A3512" i="4" l="1"/>
  <c r="C3511" i="4"/>
  <c r="A3513" i="4" l="1"/>
  <c r="C3512" i="4"/>
  <c r="A3514" i="4" l="1"/>
  <c r="C3513" i="4"/>
  <c r="A3515" i="4" l="1"/>
  <c r="C3514" i="4"/>
  <c r="A3516" i="4" l="1"/>
  <c r="C3515" i="4"/>
  <c r="A3517" i="4" l="1"/>
  <c r="C3516" i="4"/>
  <c r="A3518" i="4" l="1"/>
  <c r="C3517" i="4"/>
  <c r="A3519" i="4" l="1"/>
  <c r="C3518" i="4"/>
  <c r="A3520" i="4" l="1"/>
  <c r="C3519" i="4"/>
  <c r="A3521" i="4" l="1"/>
  <c r="C3520" i="4"/>
  <c r="A3522" i="4" l="1"/>
  <c r="C3521" i="4"/>
  <c r="A3523" i="4" l="1"/>
  <c r="C3522" i="4"/>
  <c r="A3524" i="4" l="1"/>
  <c r="C3523" i="4"/>
  <c r="A3525" i="4" l="1"/>
  <c r="C3524" i="4"/>
  <c r="A3526" i="4" l="1"/>
  <c r="C3525" i="4"/>
  <c r="A3527" i="4" l="1"/>
  <c r="C3526" i="4"/>
  <c r="A3528" i="4" l="1"/>
  <c r="C3527" i="4"/>
  <c r="A3529" i="4" l="1"/>
  <c r="C3528" i="4"/>
  <c r="A3530" i="4" l="1"/>
  <c r="C3529" i="4"/>
  <c r="A3531" i="4" l="1"/>
  <c r="C3530" i="4"/>
  <c r="A3532" i="4" l="1"/>
  <c r="C3531" i="4"/>
  <c r="A3533" i="4" l="1"/>
  <c r="C3532" i="4"/>
  <c r="A3534" i="4" l="1"/>
  <c r="C3533" i="4"/>
  <c r="A3535" i="4" l="1"/>
  <c r="C3534" i="4"/>
  <c r="A3536" i="4" l="1"/>
  <c r="C3535" i="4"/>
  <c r="A3537" i="4" l="1"/>
  <c r="C3536" i="4"/>
  <c r="A3538" i="4" l="1"/>
  <c r="C3537" i="4"/>
  <c r="A3539" i="4" l="1"/>
  <c r="C3538" i="4"/>
  <c r="A3540" i="4" l="1"/>
  <c r="C3539" i="4"/>
  <c r="A3541" i="4" l="1"/>
  <c r="C3540" i="4"/>
  <c r="A3542" i="4" l="1"/>
  <c r="C3541" i="4"/>
  <c r="A3543" i="4" l="1"/>
  <c r="C3542" i="4"/>
  <c r="A3544" i="4" l="1"/>
  <c r="C3543" i="4"/>
  <c r="A3545" i="4" l="1"/>
  <c r="C3544" i="4"/>
  <c r="A3546" i="4" l="1"/>
  <c r="C3545" i="4"/>
  <c r="A3547" i="4" l="1"/>
  <c r="C3546" i="4"/>
  <c r="A3548" i="4" l="1"/>
  <c r="C3547" i="4"/>
  <c r="A3549" i="4" l="1"/>
  <c r="C3548" i="4"/>
  <c r="A3550" i="4" l="1"/>
  <c r="C3549" i="4"/>
  <c r="A3551" i="4" l="1"/>
  <c r="C3550" i="4"/>
  <c r="A3552" i="4" l="1"/>
  <c r="C3551" i="4"/>
  <c r="A3553" i="4" l="1"/>
  <c r="C3552" i="4"/>
  <c r="A3554" i="4" l="1"/>
  <c r="C3553" i="4"/>
  <c r="A3555" i="4" l="1"/>
  <c r="C3554" i="4"/>
  <c r="A3556" i="4" l="1"/>
  <c r="C3555" i="4"/>
  <c r="A3557" i="4" l="1"/>
  <c r="C3556" i="4"/>
  <c r="A3558" i="4" l="1"/>
  <c r="C3557" i="4"/>
  <c r="A3559" i="4" l="1"/>
  <c r="C3558" i="4"/>
  <c r="A3560" i="4" l="1"/>
  <c r="C3559" i="4"/>
  <c r="A3561" i="4" l="1"/>
  <c r="C3560" i="4"/>
  <c r="A3562" i="4" l="1"/>
  <c r="C3561" i="4"/>
  <c r="A3563" i="4" l="1"/>
  <c r="C3562" i="4"/>
  <c r="A3564" i="4" l="1"/>
  <c r="C3563" i="4"/>
  <c r="A3565" i="4" l="1"/>
  <c r="C3564" i="4"/>
  <c r="A3566" i="4" l="1"/>
  <c r="C3565" i="4"/>
  <c r="A3567" i="4" l="1"/>
  <c r="C3566" i="4"/>
  <c r="A3568" i="4" l="1"/>
  <c r="C3567" i="4"/>
  <c r="A3569" i="4" l="1"/>
  <c r="C3568" i="4"/>
  <c r="A3570" i="4" l="1"/>
  <c r="C3569" i="4"/>
  <c r="A3571" i="4" l="1"/>
  <c r="C3570" i="4"/>
  <c r="A3572" i="4" l="1"/>
  <c r="C3571" i="4"/>
  <c r="A3573" i="4" l="1"/>
  <c r="C3572" i="4"/>
  <c r="A3574" i="4" l="1"/>
  <c r="C3573" i="4"/>
  <c r="A3575" i="4" l="1"/>
  <c r="C3574" i="4"/>
  <c r="A3576" i="4" l="1"/>
  <c r="C3575" i="4"/>
  <c r="A3577" i="4" l="1"/>
  <c r="C3576" i="4"/>
  <c r="A3578" i="4" l="1"/>
  <c r="C3577" i="4"/>
  <c r="A3579" i="4" l="1"/>
  <c r="C3578" i="4"/>
  <c r="A3580" i="4" l="1"/>
  <c r="C3579" i="4"/>
  <c r="A3581" i="4" l="1"/>
  <c r="C3580" i="4"/>
  <c r="A3582" i="4" l="1"/>
  <c r="C3581" i="4"/>
  <c r="A3583" i="4" l="1"/>
  <c r="C3582" i="4"/>
  <c r="A3584" i="4" l="1"/>
  <c r="C3583" i="4"/>
  <c r="A3585" i="4" l="1"/>
  <c r="C3584" i="4"/>
  <c r="A3586" i="4" l="1"/>
  <c r="C3585" i="4"/>
  <c r="A3587" i="4" l="1"/>
  <c r="C3586" i="4"/>
  <c r="A3588" i="4" l="1"/>
  <c r="C3587" i="4"/>
  <c r="A3589" i="4" l="1"/>
  <c r="C3588" i="4"/>
  <c r="A3590" i="4" l="1"/>
  <c r="C3589" i="4"/>
  <c r="A3591" i="4" l="1"/>
  <c r="C3590" i="4"/>
  <c r="A3592" i="4" l="1"/>
  <c r="C3591" i="4"/>
  <c r="A3593" i="4" l="1"/>
  <c r="C3592" i="4"/>
  <c r="A3594" i="4" l="1"/>
  <c r="C3593" i="4"/>
  <c r="A3595" i="4" l="1"/>
  <c r="C3594" i="4"/>
  <c r="A3596" i="4" l="1"/>
  <c r="C3595" i="4"/>
  <c r="A3597" i="4" l="1"/>
  <c r="C3596" i="4"/>
  <c r="A3598" i="4" l="1"/>
  <c r="C3597" i="4"/>
  <c r="A3599" i="4" l="1"/>
  <c r="C3598" i="4"/>
  <c r="A3600" i="4" l="1"/>
  <c r="C3599" i="4"/>
  <c r="A3601" i="4" l="1"/>
  <c r="C3600" i="4"/>
  <c r="A3602" i="4" l="1"/>
  <c r="C3601" i="4"/>
  <c r="A3603" i="4" l="1"/>
  <c r="C3602" i="4"/>
  <c r="A3604" i="4" l="1"/>
  <c r="C3603" i="4"/>
  <c r="A3605" i="4" l="1"/>
  <c r="C3604" i="4"/>
  <c r="A3606" i="4" l="1"/>
  <c r="C3605" i="4"/>
  <c r="A3607" i="4" l="1"/>
  <c r="C3606" i="4"/>
  <c r="A3608" i="4" l="1"/>
  <c r="C3607" i="4"/>
  <c r="A3609" i="4" l="1"/>
  <c r="C3608" i="4"/>
  <c r="A3610" i="4" l="1"/>
  <c r="C3609" i="4"/>
  <c r="A3611" i="4" l="1"/>
  <c r="C3610" i="4"/>
  <c r="A3612" i="4" l="1"/>
  <c r="C3611" i="4"/>
  <c r="A3613" i="4" l="1"/>
  <c r="C3612" i="4"/>
  <c r="A3614" i="4" l="1"/>
  <c r="C3613" i="4"/>
  <c r="A3615" i="4" l="1"/>
  <c r="C3614" i="4"/>
  <c r="A3616" i="4" l="1"/>
  <c r="C3615" i="4"/>
  <c r="A3617" i="4" l="1"/>
  <c r="C3616" i="4"/>
  <c r="A3618" i="4" l="1"/>
  <c r="C3617" i="4"/>
  <c r="A3619" i="4" l="1"/>
  <c r="C3618" i="4"/>
  <c r="A3620" i="4" l="1"/>
  <c r="C3619" i="4"/>
  <c r="A3621" i="4" l="1"/>
  <c r="C3620" i="4"/>
  <c r="A3622" i="4" l="1"/>
  <c r="C3621" i="4"/>
  <c r="A3623" i="4" l="1"/>
  <c r="C3622" i="4"/>
  <c r="A3624" i="4" l="1"/>
  <c r="C3623" i="4"/>
  <c r="A3625" i="4" l="1"/>
  <c r="C3624" i="4"/>
  <c r="A3626" i="4" l="1"/>
  <c r="C3625" i="4"/>
  <c r="A3627" i="4" l="1"/>
  <c r="C3626" i="4"/>
  <c r="A3628" i="4" l="1"/>
  <c r="C3627" i="4"/>
  <c r="A3629" i="4" l="1"/>
  <c r="C3628" i="4"/>
  <c r="A3630" i="4" l="1"/>
  <c r="C3629" i="4"/>
  <c r="A3631" i="4" l="1"/>
  <c r="C3630" i="4"/>
  <c r="A3632" i="4" l="1"/>
  <c r="C3631" i="4"/>
  <c r="A3633" i="4" l="1"/>
  <c r="C3632" i="4"/>
  <c r="A3634" i="4" l="1"/>
  <c r="C3633" i="4"/>
  <c r="A3635" i="4" l="1"/>
  <c r="C3634" i="4"/>
  <c r="A3636" i="4" l="1"/>
  <c r="C3635" i="4"/>
  <c r="A3637" i="4" l="1"/>
  <c r="C3636" i="4"/>
  <c r="A3638" i="4" l="1"/>
  <c r="C3637" i="4"/>
  <c r="A3639" i="4" l="1"/>
  <c r="C3638" i="4"/>
  <c r="A3640" i="4" l="1"/>
  <c r="C3639" i="4"/>
  <c r="A3641" i="4" l="1"/>
  <c r="C3640" i="4"/>
  <c r="A3642" i="4" l="1"/>
  <c r="C3641" i="4"/>
  <c r="A3643" i="4" l="1"/>
  <c r="C3642" i="4"/>
  <c r="A3644" i="4" l="1"/>
  <c r="C3643" i="4"/>
  <c r="A3645" i="4" l="1"/>
  <c r="C3644" i="4"/>
  <c r="A3646" i="4" l="1"/>
  <c r="C3645" i="4"/>
  <c r="A3647" i="4" l="1"/>
  <c r="C3646" i="4"/>
  <c r="A3648" i="4" l="1"/>
  <c r="C3647" i="4"/>
  <c r="A3649" i="4" l="1"/>
  <c r="C3648" i="4"/>
  <c r="A3650" i="4" l="1"/>
  <c r="C3649" i="4"/>
  <c r="A3651" i="4" l="1"/>
  <c r="C3650" i="4"/>
  <c r="A3652" i="4" l="1"/>
  <c r="C3651" i="4"/>
  <c r="A3653" i="4" l="1"/>
  <c r="C3652" i="4"/>
  <c r="A3654" i="4" l="1"/>
  <c r="C3653" i="4"/>
  <c r="A3655" i="4" l="1"/>
  <c r="C3654" i="4"/>
  <c r="A3656" i="4" l="1"/>
  <c r="C3655" i="4"/>
  <c r="A3657" i="4" l="1"/>
  <c r="C3656" i="4"/>
  <c r="A3658" i="4" l="1"/>
  <c r="C3657" i="4"/>
  <c r="A3659" i="4" l="1"/>
  <c r="C3658" i="4"/>
  <c r="A3660" i="4" l="1"/>
  <c r="C3659" i="4"/>
  <c r="A3661" i="4" l="1"/>
  <c r="C3660" i="4"/>
  <c r="A3662" i="4" l="1"/>
  <c r="C3661" i="4"/>
  <c r="A3663" i="4" l="1"/>
  <c r="C3662" i="4"/>
  <c r="A3664" i="4" l="1"/>
  <c r="C3663" i="4"/>
  <c r="A3665" i="4" l="1"/>
  <c r="C3664" i="4"/>
  <c r="A3666" i="4" l="1"/>
  <c r="C3665" i="4"/>
  <c r="A3667" i="4" l="1"/>
  <c r="C3666" i="4"/>
  <c r="A3668" i="4" l="1"/>
  <c r="C3667" i="4"/>
  <c r="A3669" i="4" l="1"/>
  <c r="C3668" i="4"/>
  <c r="A3670" i="4" l="1"/>
  <c r="C3669" i="4"/>
  <c r="A3671" i="4" l="1"/>
  <c r="C3670" i="4"/>
  <c r="A3672" i="4" l="1"/>
  <c r="C3671" i="4"/>
  <c r="A3673" i="4" l="1"/>
  <c r="C3672" i="4"/>
  <c r="A3674" i="4" l="1"/>
  <c r="C3673" i="4"/>
  <c r="A3675" i="4" l="1"/>
  <c r="C3674" i="4"/>
  <c r="A3676" i="4" l="1"/>
  <c r="C3675" i="4"/>
  <c r="A3677" i="4" l="1"/>
  <c r="C3676" i="4"/>
  <c r="A3678" i="4" l="1"/>
  <c r="C3677" i="4"/>
  <c r="A3679" i="4" l="1"/>
  <c r="C3678" i="4"/>
  <c r="A3680" i="4" l="1"/>
  <c r="C3679" i="4"/>
  <c r="A3681" i="4" l="1"/>
  <c r="C3680" i="4"/>
  <c r="A3682" i="4" l="1"/>
  <c r="C3681" i="4"/>
  <c r="A3683" i="4" l="1"/>
  <c r="C3682" i="4"/>
  <c r="A3684" i="4" l="1"/>
  <c r="C3683" i="4"/>
  <c r="A3685" i="4" l="1"/>
  <c r="C3684" i="4"/>
  <c r="A3686" i="4" l="1"/>
  <c r="C3685" i="4"/>
  <c r="A3687" i="4" l="1"/>
  <c r="C3686" i="4"/>
  <c r="A3688" i="4" l="1"/>
  <c r="C3687" i="4"/>
  <c r="A3689" i="4" l="1"/>
  <c r="C3688" i="4"/>
  <c r="A3690" i="4" l="1"/>
  <c r="C3689" i="4"/>
  <c r="A3691" i="4" l="1"/>
  <c r="C3690" i="4"/>
  <c r="A3692" i="4" l="1"/>
  <c r="C3691" i="4"/>
  <c r="A3693" i="4" l="1"/>
  <c r="C3692" i="4"/>
  <c r="A3694" i="4" l="1"/>
  <c r="C3693" i="4"/>
  <c r="A3695" i="4" l="1"/>
  <c r="C3694" i="4"/>
  <c r="A3696" i="4" l="1"/>
  <c r="C3695" i="4"/>
  <c r="A3697" i="4" l="1"/>
  <c r="C3696" i="4"/>
  <c r="A3698" i="4" l="1"/>
  <c r="C3697" i="4"/>
  <c r="A3699" i="4" l="1"/>
  <c r="C3698" i="4"/>
  <c r="A3700" i="4" l="1"/>
  <c r="C3699" i="4"/>
  <c r="A3701" i="4" l="1"/>
  <c r="C3700" i="4"/>
  <c r="A3702" i="4" l="1"/>
  <c r="C3701" i="4"/>
  <c r="A3703" i="4" l="1"/>
  <c r="C3702" i="4"/>
  <c r="A3704" i="4" l="1"/>
  <c r="C3703" i="4"/>
  <c r="A3705" i="4" l="1"/>
  <c r="C3704" i="4"/>
  <c r="A3706" i="4" l="1"/>
  <c r="C3705" i="4"/>
  <c r="A3707" i="4" l="1"/>
  <c r="C3706" i="4"/>
  <c r="A3708" i="4" l="1"/>
  <c r="C3707" i="4"/>
  <c r="A3709" i="4" l="1"/>
  <c r="C3708" i="4"/>
  <c r="A3710" i="4" l="1"/>
  <c r="C3709" i="4"/>
  <c r="A3711" i="4" l="1"/>
  <c r="C3710" i="4"/>
  <c r="A3712" i="4" l="1"/>
  <c r="C3711" i="4"/>
  <c r="A3713" i="4" l="1"/>
  <c r="C3712" i="4"/>
  <c r="A3714" i="4" l="1"/>
  <c r="C3713" i="4"/>
  <c r="A3715" i="4" l="1"/>
  <c r="C3714" i="4"/>
  <c r="A3716" i="4" l="1"/>
  <c r="C3715" i="4"/>
  <c r="A3717" i="4" l="1"/>
  <c r="C3716" i="4"/>
  <c r="A3718" i="4" l="1"/>
  <c r="C3717" i="4"/>
  <c r="A3719" i="4" l="1"/>
  <c r="C3718" i="4"/>
  <c r="A3720" i="4" l="1"/>
  <c r="C3719" i="4"/>
  <c r="A3721" i="4" l="1"/>
  <c r="C3720" i="4"/>
  <c r="A3722" i="4" l="1"/>
  <c r="C3721" i="4"/>
  <c r="A3723" i="4" l="1"/>
  <c r="C3722" i="4"/>
  <c r="A3724" i="4" l="1"/>
  <c r="C3723" i="4"/>
  <c r="A3725" i="4" l="1"/>
  <c r="C3724" i="4"/>
  <c r="A3726" i="4" l="1"/>
  <c r="C3725" i="4"/>
  <c r="A3727" i="4" l="1"/>
  <c r="C3726" i="4"/>
  <c r="A3728" i="4" l="1"/>
  <c r="C3727" i="4"/>
  <c r="A3729" i="4" l="1"/>
  <c r="C3728" i="4"/>
  <c r="A3730" i="4" l="1"/>
  <c r="C3729" i="4"/>
  <c r="A3731" i="4" l="1"/>
  <c r="C3730" i="4"/>
  <c r="A3732" i="4" l="1"/>
  <c r="C3731" i="4"/>
  <c r="A3733" i="4" l="1"/>
  <c r="C3732" i="4"/>
  <c r="A3734" i="4" l="1"/>
  <c r="C3733" i="4"/>
  <c r="A3735" i="4" l="1"/>
  <c r="C3734" i="4"/>
  <c r="A3736" i="4" l="1"/>
  <c r="C3735" i="4"/>
  <c r="A3737" i="4" l="1"/>
  <c r="C3736" i="4"/>
  <c r="A3738" i="4" l="1"/>
  <c r="C3737" i="4"/>
  <c r="A3739" i="4" l="1"/>
  <c r="C3738" i="4"/>
  <c r="A3740" i="4" l="1"/>
  <c r="C3739" i="4"/>
  <c r="A3741" i="4" l="1"/>
  <c r="C3740" i="4"/>
  <c r="A3742" i="4" l="1"/>
  <c r="C3741" i="4"/>
  <c r="A3743" i="4" l="1"/>
  <c r="C3742" i="4"/>
  <c r="A3744" i="4" l="1"/>
  <c r="C3743" i="4"/>
  <c r="A3745" i="4" l="1"/>
  <c r="C3744" i="4"/>
  <c r="A3746" i="4" l="1"/>
  <c r="C3745" i="4"/>
  <c r="A3747" i="4" l="1"/>
  <c r="C3746" i="4"/>
  <c r="A3748" i="4" l="1"/>
  <c r="C3747" i="4"/>
  <c r="A3749" i="4" l="1"/>
  <c r="C3748" i="4"/>
  <c r="A3750" i="4" l="1"/>
  <c r="C3749" i="4"/>
  <c r="A3751" i="4" l="1"/>
  <c r="C3750" i="4"/>
  <c r="A3752" i="4" l="1"/>
  <c r="C3751" i="4"/>
  <c r="A3753" i="4" l="1"/>
  <c r="C3752" i="4"/>
  <c r="A3754" i="4" l="1"/>
  <c r="C3753" i="4"/>
  <c r="A3755" i="4" l="1"/>
  <c r="C3754" i="4"/>
  <c r="A3756" i="4" l="1"/>
  <c r="C3755" i="4"/>
  <c r="A3757" i="4" l="1"/>
  <c r="C3756" i="4"/>
  <c r="A3758" i="4" l="1"/>
  <c r="C3757" i="4"/>
  <c r="A3759" i="4" l="1"/>
  <c r="C3758" i="4"/>
  <c r="A3760" i="4" l="1"/>
  <c r="C3759" i="4"/>
  <c r="A3761" i="4" l="1"/>
  <c r="C3760" i="4"/>
  <c r="A3762" i="4" l="1"/>
  <c r="C3761" i="4"/>
  <c r="A3763" i="4" l="1"/>
  <c r="C3762" i="4"/>
  <c r="A3764" i="4" l="1"/>
  <c r="C3763" i="4"/>
  <c r="A3765" i="4" l="1"/>
  <c r="C3764" i="4"/>
  <c r="A3766" i="4" l="1"/>
  <c r="C3765" i="4"/>
  <c r="A3767" i="4" l="1"/>
  <c r="C3766" i="4"/>
  <c r="A3768" i="4" l="1"/>
  <c r="C3767" i="4"/>
  <c r="A3769" i="4" l="1"/>
  <c r="C3768" i="4"/>
  <c r="A3770" i="4" l="1"/>
  <c r="C3769" i="4"/>
  <c r="A3771" i="4" l="1"/>
  <c r="C3770" i="4"/>
  <c r="A3772" i="4" l="1"/>
  <c r="C3771" i="4"/>
  <c r="A3773" i="4" l="1"/>
  <c r="C3772" i="4"/>
  <c r="A3774" i="4" l="1"/>
  <c r="C3773" i="4"/>
  <c r="A3775" i="4" l="1"/>
  <c r="C3774" i="4"/>
  <c r="A3776" i="4" l="1"/>
  <c r="C3775" i="4"/>
  <c r="A3777" i="4" l="1"/>
  <c r="C3776" i="4"/>
  <c r="A3778" i="4" l="1"/>
  <c r="C3777" i="4"/>
  <c r="A3779" i="4" l="1"/>
  <c r="C3778" i="4"/>
  <c r="A3780" i="4" l="1"/>
  <c r="C3779" i="4"/>
  <c r="A3781" i="4" l="1"/>
  <c r="C3780" i="4"/>
  <c r="A3782" i="4" l="1"/>
  <c r="C3781" i="4"/>
  <c r="A3783" i="4" l="1"/>
  <c r="C3782" i="4"/>
  <c r="A3784" i="4" l="1"/>
  <c r="C3783" i="4"/>
  <c r="A3785" i="4" l="1"/>
  <c r="C3784" i="4"/>
  <c r="A3786" i="4" l="1"/>
  <c r="C3785" i="4"/>
  <c r="A3787" i="4" l="1"/>
  <c r="C3786" i="4"/>
  <c r="A3788" i="4" l="1"/>
  <c r="C3787" i="4"/>
  <c r="A3789" i="4" l="1"/>
  <c r="C3788" i="4"/>
  <c r="A3790" i="4" l="1"/>
  <c r="C3789" i="4"/>
  <c r="A3791" i="4" l="1"/>
  <c r="C3790" i="4"/>
  <c r="A3792" i="4" l="1"/>
  <c r="C3791" i="4"/>
  <c r="A3793" i="4" l="1"/>
  <c r="C3792" i="4"/>
  <c r="A3794" i="4" l="1"/>
  <c r="C3793" i="4"/>
  <c r="A3795" i="4" l="1"/>
  <c r="C3794" i="4"/>
  <c r="A3796" i="4" l="1"/>
  <c r="C3795" i="4"/>
  <c r="A3797" i="4" l="1"/>
  <c r="C3796" i="4"/>
  <c r="A3798" i="4" l="1"/>
  <c r="C3797" i="4"/>
  <c r="A3799" i="4" l="1"/>
  <c r="C3798" i="4"/>
  <c r="A3800" i="4" l="1"/>
  <c r="C3799" i="4"/>
  <c r="A3801" i="4" l="1"/>
  <c r="C3800" i="4"/>
  <c r="A3802" i="4" l="1"/>
  <c r="C3801" i="4"/>
  <c r="A3803" i="4" l="1"/>
  <c r="C3802" i="4"/>
  <c r="A3804" i="4" l="1"/>
  <c r="C3803" i="4"/>
  <c r="A3805" i="4" l="1"/>
  <c r="C3804" i="4"/>
  <c r="A3806" i="4" l="1"/>
  <c r="C3805" i="4"/>
  <c r="A3807" i="4" l="1"/>
  <c r="C3806" i="4"/>
  <c r="A3808" i="4" l="1"/>
  <c r="C3807" i="4"/>
  <c r="A3809" i="4" l="1"/>
  <c r="C3808" i="4"/>
  <c r="A3810" i="4" l="1"/>
  <c r="C3809" i="4"/>
  <c r="A3811" i="4" l="1"/>
  <c r="C3810" i="4"/>
  <c r="A3812" i="4" l="1"/>
  <c r="C3811" i="4"/>
  <c r="A3813" i="4" l="1"/>
  <c r="C3812" i="4"/>
  <c r="A3814" i="4" l="1"/>
  <c r="C3813" i="4"/>
  <c r="A3815" i="4" l="1"/>
  <c r="C3814" i="4"/>
  <c r="A3816" i="4" l="1"/>
  <c r="C3815" i="4"/>
  <c r="A3817" i="4" l="1"/>
  <c r="C3816" i="4"/>
  <c r="A3818" i="4" l="1"/>
  <c r="C3817" i="4"/>
  <c r="A3819" i="4" l="1"/>
  <c r="C3818" i="4"/>
  <c r="A3820" i="4" l="1"/>
  <c r="C3819" i="4"/>
  <c r="A3821" i="4" l="1"/>
  <c r="C3820" i="4"/>
  <c r="A3822" i="4" l="1"/>
  <c r="C3821" i="4"/>
  <c r="A3823" i="4" l="1"/>
  <c r="C3822" i="4"/>
  <c r="A3824" i="4" l="1"/>
  <c r="C3823" i="4"/>
  <c r="A3825" i="4" l="1"/>
  <c r="C3824" i="4"/>
  <c r="A3826" i="4" l="1"/>
  <c r="C3825" i="4"/>
  <c r="A3827" i="4" l="1"/>
  <c r="C3826" i="4"/>
  <c r="A3828" i="4" l="1"/>
  <c r="C3827" i="4"/>
  <c r="A3829" i="4" l="1"/>
  <c r="C3828" i="4"/>
  <c r="A3830" i="4" l="1"/>
  <c r="C3829" i="4"/>
  <c r="A3831" i="4" l="1"/>
  <c r="C3830" i="4"/>
  <c r="A3832" i="4" l="1"/>
  <c r="C3831" i="4"/>
  <c r="A3833" i="4" l="1"/>
  <c r="C3832" i="4"/>
  <c r="A3834" i="4" l="1"/>
  <c r="C3833" i="4"/>
  <c r="A3835" i="4" l="1"/>
  <c r="C3834" i="4"/>
  <c r="A3836" i="4" l="1"/>
  <c r="C3835" i="4"/>
  <c r="A3837" i="4" l="1"/>
  <c r="C3836" i="4"/>
  <c r="A3838" i="4" l="1"/>
  <c r="C3837" i="4"/>
  <c r="A3839" i="4" l="1"/>
  <c r="C3838" i="4"/>
  <c r="A3840" i="4" l="1"/>
  <c r="C3839" i="4"/>
  <c r="A3841" i="4" l="1"/>
  <c r="C3840" i="4"/>
  <c r="A3842" i="4" l="1"/>
  <c r="C3841" i="4"/>
  <c r="A3843" i="4" l="1"/>
  <c r="C3842" i="4"/>
  <c r="A3844" i="4" l="1"/>
  <c r="C3843" i="4"/>
  <c r="A3845" i="4" l="1"/>
  <c r="C3844" i="4"/>
  <c r="A3846" i="4" l="1"/>
  <c r="C3845" i="4"/>
  <c r="A3847" i="4" l="1"/>
  <c r="C3846" i="4"/>
  <c r="A3848" i="4" l="1"/>
  <c r="C3847" i="4"/>
  <c r="A3849" i="4" l="1"/>
  <c r="C3848" i="4"/>
  <c r="A3850" i="4" l="1"/>
  <c r="C3849" i="4"/>
  <c r="A3851" i="4" l="1"/>
  <c r="C3850" i="4"/>
  <c r="A3852" i="4" l="1"/>
  <c r="C3851" i="4"/>
  <c r="A3853" i="4" l="1"/>
  <c r="C3852" i="4"/>
  <c r="A3854" i="4" l="1"/>
  <c r="C3853" i="4"/>
  <c r="A3855" i="4" l="1"/>
  <c r="C3854" i="4"/>
  <c r="A3856" i="4" l="1"/>
  <c r="C3855" i="4"/>
  <c r="A3857" i="4" l="1"/>
  <c r="C3856" i="4"/>
  <c r="A3858" i="4" l="1"/>
  <c r="C3857" i="4"/>
  <c r="A3859" i="4" l="1"/>
  <c r="C3858" i="4"/>
  <c r="A3860" i="4" l="1"/>
  <c r="C3859" i="4"/>
  <c r="A3861" i="4" l="1"/>
  <c r="C3860" i="4"/>
  <c r="A3862" i="4" l="1"/>
  <c r="C3861" i="4"/>
  <c r="A3863" i="4" l="1"/>
  <c r="C3862" i="4"/>
  <c r="A3864" i="4" l="1"/>
  <c r="C3863" i="4"/>
  <c r="A3865" i="4" l="1"/>
  <c r="C3864" i="4"/>
  <c r="A3866" i="4" l="1"/>
  <c r="C3865" i="4"/>
  <c r="A3867" i="4" l="1"/>
  <c r="C3866" i="4"/>
  <c r="A3868" i="4" l="1"/>
  <c r="C3867" i="4"/>
  <c r="A3869" i="4" l="1"/>
  <c r="C3868" i="4"/>
  <c r="A3870" i="4" l="1"/>
  <c r="C3869" i="4"/>
  <c r="A3871" i="4" l="1"/>
  <c r="C3870" i="4"/>
  <c r="A3872" i="4" l="1"/>
  <c r="C3871" i="4"/>
  <c r="A3873" i="4" l="1"/>
  <c r="C3872" i="4"/>
  <c r="A3874" i="4" l="1"/>
  <c r="C3873" i="4"/>
  <c r="A3875" i="4" l="1"/>
  <c r="C3874" i="4"/>
  <c r="A3876" i="4" l="1"/>
  <c r="C3875" i="4"/>
  <c r="A3877" i="4" l="1"/>
  <c r="C3876" i="4"/>
  <c r="A3878" i="4" l="1"/>
  <c r="C3877" i="4"/>
  <c r="A3879" i="4" l="1"/>
  <c r="C3878" i="4"/>
  <c r="A3880" i="4" l="1"/>
  <c r="C3879" i="4"/>
  <c r="A3881" i="4" l="1"/>
  <c r="C3880" i="4"/>
  <c r="A3882" i="4" l="1"/>
  <c r="C3881" i="4"/>
  <c r="A3883" i="4" l="1"/>
  <c r="C3882" i="4"/>
  <c r="A3884" i="4" l="1"/>
  <c r="C3883" i="4"/>
  <c r="A3885" i="4" l="1"/>
  <c r="C3884" i="4"/>
  <c r="A3886" i="4" l="1"/>
  <c r="C3885" i="4"/>
  <c r="A3887" i="4" l="1"/>
  <c r="C3886" i="4"/>
  <c r="A3888" i="4" l="1"/>
  <c r="C3887" i="4"/>
  <c r="A3889" i="4" l="1"/>
  <c r="C3888" i="4"/>
  <c r="A3890" i="4" l="1"/>
  <c r="C3889" i="4"/>
  <c r="A3891" i="4" l="1"/>
  <c r="C3890" i="4"/>
  <c r="A3892" i="4" l="1"/>
  <c r="C3891" i="4"/>
  <c r="A3893" i="4" l="1"/>
  <c r="C3892" i="4"/>
  <c r="A3894" i="4" l="1"/>
  <c r="C3893" i="4"/>
  <c r="A3895" i="4" l="1"/>
  <c r="C3894" i="4"/>
  <c r="A3896" i="4" l="1"/>
  <c r="C3895" i="4"/>
  <c r="A3897" i="4" l="1"/>
  <c r="C3896" i="4"/>
  <c r="A3898" i="4" l="1"/>
  <c r="C3897" i="4"/>
  <c r="A3899" i="4" l="1"/>
  <c r="C3898" i="4"/>
  <c r="A3900" i="4" l="1"/>
  <c r="C3899" i="4"/>
  <c r="A3901" i="4" l="1"/>
  <c r="C3900" i="4"/>
  <c r="A3902" i="4" l="1"/>
  <c r="C3901" i="4"/>
  <c r="A3903" i="4" l="1"/>
  <c r="C3902" i="4"/>
  <c r="A3904" i="4" l="1"/>
  <c r="C3903" i="4"/>
  <c r="A3905" i="4" l="1"/>
  <c r="C3904" i="4"/>
  <c r="A3906" i="4" l="1"/>
  <c r="C3905" i="4"/>
  <c r="A3907" i="4" l="1"/>
  <c r="C3906" i="4"/>
  <c r="A3908" i="4" l="1"/>
  <c r="C3907" i="4"/>
  <c r="A3909" i="4" l="1"/>
  <c r="C3908" i="4"/>
  <c r="A3910" i="4" l="1"/>
  <c r="C3909" i="4"/>
  <c r="A3911" i="4" l="1"/>
  <c r="C3910" i="4"/>
  <c r="A3912" i="4" l="1"/>
  <c r="C3911" i="4"/>
  <c r="A3913" i="4" l="1"/>
  <c r="C3912" i="4"/>
  <c r="A3914" i="4" l="1"/>
  <c r="C3913" i="4"/>
  <c r="A3915" i="4" l="1"/>
  <c r="C3914" i="4"/>
  <c r="A3916" i="4" l="1"/>
  <c r="C3915" i="4"/>
  <c r="A3917" i="4" l="1"/>
  <c r="C3916" i="4"/>
  <c r="A3918" i="4" l="1"/>
  <c r="C3917" i="4"/>
  <c r="A3919" i="4" l="1"/>
  <c r="C3918" i="4"/>
  <c r="A3920" i="4" l="1"/>
  <c r="C3919" i="4"/>
  <c r="A3921" i="4" l="1"/>
  <c r="C3920" i="4"/>
  <c r="A3922" i="4" l="1"/>
  <c r="C3921" i="4"/>
  <c r="A3923" i="4" l="1"/>
  <c r="C3922" i="4"/>
  <c r="A3924" i="4" l="1"/>
  <c r="C3923" i="4"/>
  <c r="A3925" i="4" l="1"/>
  <c r="C3924" i="4"/>
  <c r="A3926" i="4" l="1"/>
  <c r="C3925" i="4"/>
  <c r="A3927" i="4" l="1"/>
  <c r="C3926" i="4"/>
  <c r="A3928" i="4" l="1"/>
  <c r="C3927" i="4"/>
  <c r="A3929" i="4" l="1"/>
  <c r="C3928" i="4"/>
  <c r="A3930" i="4" l="1"/>
  <c r="C3929" i="4"/>
  <c r="A3931" i="4" l="1"/>
  <c r="C3930" i="4"/>
  <c r="A3932" i="4" l="1"/>
  <c r="C3931" i="4"/>
  <c r="A3933" i="4" l="1"/>
  <c r="C3932" i="4"/>
  <c r="A3934" i="4" l="1"/>
  <c r="C3933" i="4"/>
  <c r="A3935" i="4" l="1"/>
  <c r="C3934" i="4"/>
  <c r="A3936" i="4" l="1"/>
  <c r="C3935" i="4"/>
  <c r="A3937" i="4" l="1"/>
  <c r="C3936" i="4"/>
  <c r="A3938" i="4" l="1"/>
  <c r="C3937" i="4"/>
  <c r="A3939" i="4" l="1"/>
  <c r="C3938" i="4"/>
  <c r="A3940" i="4" l="1"/>
  <c r="C3939" i="4"/>
  <c r="A3941" i="4" l="1"/>
  <c r="C3940" i="4"/>
  <c r="A3942" i="4" l="1"/>
  <c r="C3941" i="4"/>
  <c r="A3943" i="4" l="1"/>
  <c r="C3942" i="4"/>
  <c r="A3944" i="4" l="1"/>
  <c r="C3943" i="4"/>
  <c r="A3945" i="4" l="1"/>
  <c r="C3944" i="4"/>
  <c r="A3946" i="4" l="1"/>
  <c r="C3945" i="4"/>
  <c r="A3947" i="4" l="1"/>
  <c r="C3946" i="4"/>
  <c r="A3948" i="4" l="1"/>
  <c r="C3947" i="4"/>
  <c r="A3949" i="4" l="1"/>
  <c r="C3948" i="4"/>
  <c r="A3950" i="4" l="1"/>
  <c r="C3949" i="4"/>
  <c r="A3951" i="4" l="1"/>
  <c r="C3950" i="4"/>
  <c r="A3952" i="4" l="1"/>
  <c r="C3951" i="4"/>
  <c r="A3953" i="4" l="1"/>
  <c r="C3952" i="4"/>
  <c r="A3954" i="4" l="1"/>
  <c r="C3953" i="4"/>
  <c r="A3955" i="4" l="1"/>
  <c r="C3954" i="4"/>
  <c r="A3956" i="4" l="1"/>
  <c r="C3955" i="4"/>
  <c r="A3957" i="4" l="1"/>
  <c r="C3956" i="4"/>
  <c r="A3958" i="4" l="1"/>
  <c r="C3957" i="4"/>
  <c r="A3959" i="4" l="1"/>
  <c r="C3958" i="4"/>
  <c r="A3960" i="4" l="1"/>
  <c r="C3959" i="4"/>
  <c r="A3961" i="4" l="1"/>
  <c r="C3960" i="4"/>
  <c r="A3962" i="4" l="1"/>
  <c r="C3961" i="4"/>
  <c r="A3963" i="4" l="1"/>
  <c r="C3962" i="4"/>
  <c r="A3964" i="4" l="1"/>
  <c r="C3963" i="4"/>
  <c r="A3965" i="4" l="1"/>
  <c r="C3964" i="4"/>
  <c r="A3966" i="4" l="1"/>
  <c r="C3965" i="4"/>
  <c r="A3967" i="4" l="1"/>
  <c r="C3966" i="4"/>
  <c r="A3968" i="4" l="1"/>
  <c r="C3967" i="4"/>
  <c r="A3969" i="4" l="1"/>
  <c r="C3968" i="4"/>
  <c r="A3970" i="4" l="1"/>
  <c r="C3969" i="4"/>
  <c r="A3971" i="4" l="1"/>
  <c r="C3970" i="4"/>
  <c r="A3972" i="4" l="1"/>
  <c r="C3971" i="4"/>
  <c r="A3973" i="4" l="1"/>
  <c r="C3972" i="4"/>
  <c r="A3974" i="4" l="1"/>
  <c r="C3973" i="4"/>
  <c r="A3975" i="4" l="1"/>
  <c r="C3974" i="4"/>
  <c r="A3976" i="4" l="1"/>
  <c r="C3975" i="4"/>
  <c r="A3977" i="4" l="1"/>
  <c r="C3976" i="4"/>
  <c r="A3978" i="4" l="1"/>
  <c r="C3977" i="4"/>
  <c r="A3979" i="4" l="1"/>
  <c r="C3978" i="4"/>
  <c r="A3980" i="4" l="1"/>
  <c r="C3979" i="4"/>
  <c r="A3981" i="4" l="1"/>
  <c r="C3980" i="4"/>
  <c r="A3982" i="4" l="1"/>
  <c r="C3981" i="4"/>
  <c r="A3983" i="4" l="1"/>
  <c r="C3982" i="4"/>
  <c r="A3984" i="4" l="1"/>
  <c r="C3983" i="4"/>
  <c r="A3985" i="4" l="1"/>
  <c r="C3984" i="4"/>
  <c r="A3986" i="4" l="1"/>
  <c r="C3985" i="4"/>
  <c r="A3987" i="4" l="1"/>
  <c r="C3986" i="4"/>
  <c r="A3988" i="4" l="1"/>
  <c r="C3987" i="4"/>
  <c r="A3989" i="4" l="1"/>
  <c r="C3988" i="4"/>
  <c r="A3990" i="4" l="1"/>
  <c r="C3989" i="4"/>
  <c r="A3991" i="4" l="1"/>
  <c r="C3990" i="4"/>
  <c r="A3992" i="4" l="1"/>
  <c r="C3991" i="4"/>
  <c r="A3993" i="4" l="1"/>
  <c r="C3992" i="4"/>
  <c r="A3994" i="4" l="1"/>
  <c r="C3993" i="4"/>
  <c r="A3995" i="4" l="1"/>
  <c r="C3994" i="4"/>
  <c r="A3996" i="4" l="1"/>
  <c r="C3995" i="4"/>
  <c r="A3997" i="4" l="1"/>
  <c r="C3996" i="4"/>
  <c r="A3998" i="4" l="1"/>
  <c r="C3997" i="4"/>
  <c r="A3999" i="4" l="1"/>
  <c r="C3998" i="4"/>
  <c r="A4000" i="4" l="1"/>
  <c r="C3999" i="4"/>
  <c r="A4001" i="4" l="1"/>
  <c r="C4000" i="4"/>
  <c r="A4002" i="4" l="1"/>
  <c r="C4001" i="4"/>
  <c r="A4003" i="4" l="1"/>
  <c r="C4002" i="4"/>
  <c r="A4004" i="4" l="1"/>
  <c r="C4003" i="4"/>
  <c r="A4005" i="4" l="1"/>
  <c r="C4004" i="4"/>
  <c r="A4006" i="4" l="1"/>
  <c r="C4005" i="4"/>
  <c r="A4007" i="4" l="1"/>
  <c r="C4006" i="4"/>
  <c r="A4008" i="4" l="1"/>
  <c r="C4007" i="4"/>
  <c r="A4009" i="4" l="1"/>
  <c r="C4008" i="4"/>
  <c r="A4010" i="4" l="1"/>
  <c r="C4009" i="4"/>
  <c r="A4011" i="4" l="1"/>
  <c r="C4010" i="4"/>
  <c r="A4012" i="4" l="1"/>
  <c r="C4011" i="4"/>
  <c r="A4013" i="4" l="1"/>
  <c r="C4012" i="4"/>
  <c r="A4014" i="4" l="1"/>
  <c r="C4013" i="4"/>
  <c r="A4015" i="4" l="1"/>
  <c r="C4014" i="4"/>
  <c r="A4016" i="4" l="1"/>
  <c r="C4015" i="4"/>
  <c r="A4017" i="4" l="1"/>
  <c r="C4016" i="4"/>
  <c r="A4018" i="4" l="1"/>
  <c r="C4017" i="4"/>
  <c r="A4019" i="4" l="1"/>
  <c r="C4018" i="4"/>
  <c r="A4020" i="4" l="1"/>
  <c r="C4019" i="4"/>
  <c r="A4021" i="4" l="1"/>
  <c r="C4020" i="4"/>
  <c r="A4022" i="4" l="1"/>
  <c r="C4021" i="4"/>
  <c r="A4023" i="4" l="1"/>
  <c r="C4022" i="4"/>
  <c r="A4024" i="4" l="1"/>
  <c r="C4023" i="4"/>
  <c r="A4025" i="4" l="1"/>
  <c r="C4024" i="4"/>
  <c r="A4026" i="4" l="1"/>
  <c r="C4025" i="4"/>
  <c r="A4027" i="4" l="1"/>
  <c r="C4026" i="4"/>
  <c r="A4028" i="4" l="1"/>
  <c r="C4027" i="4"/>
  <c r="A4029" i="4" l="1"/>
  <c r="C4028" i="4"/>
  <c r="A4030" i="4" l="1"/>
  <c r="C4029" i="4"/>
  <c r="A4031" i="4" l="1"/>
  <c r="C4030" i="4"/>
  <c r="A4032" i="4" l="1"/>
  <c r="C4031" i="4"/>
  <c r="A4033" i="4" l="1"/>
  <c r="C4032" i="4"/>
  <c r="A4034" i="4" l="1"/>
  <c r="C4033" i="4"/>
  <c r="A4035" i="4" l="1"/>
  <c r="C4034" i="4"/>
  <c r="A4036" i="4" l="1"/>
  <c r="C4035" i="4"/>
  <c r="A4037" i="4" l="1"/>
  <c r="C4036" i="4"/>
  <c r="A4038" i="4" l="1"/>
  <c r="C4037" i="4"/>
  <c r="A4039" i="4" l="1"/>
  <c r="C4038" i="4"/>
  <c r="A4040" i="4" l="1"/>
  <c r="C4039" i="4"/>
  <c r="A4041" i="4" l="1"/>
  <c r="C4040" i="4"/>
  <c r="A4042" i="4" l="1"/>
  <c r="C4041" i="4"/>
  <c r="A4043" i="4" l="1"/>
  <c r="C4042" i="4"/>
  <c r="A4044" i="4" l="1"/>
  <c r="C4043" i="4"/>
  <c r="A4045" i="4" l="1"/>
  <c r="C4044" i="4"/>
  <c r="A4046" i="4" l="1"/>
  <c r="C4045" i="4"/>
  <c r="A4047" i="4" l="1"/>
  <c r="C4046" i="4"/>
  <c r="A4048" i="4" l="1"/>
  <c r="C4047" i="4"/>
  <c r="A4049" i="4" l="1"/>
  <c r="C4048" i="4"/>
  <c r="A4050" i="4" l="1"/>
  <c r="C4049" i="4"/>
  <c r="A4051" i="4" l="1"/>
  <c r="C4050" i="4"/>
  <c r="A4052" i="4" l="1"/>
  <c r="C4051" i="4"/>
  <c r="A4053" i="4" l="1"/>
  <c r="C4052" i="4"/>
  <c r="A4054" i="4" l="1"/>
  <c r="C4053" i="4"/>
  <c r="A4055" i="4" l="1"/>
  <c r="C4054" i="4"/>
  <c r="A4056" i="4" l="1"/>
  <c r="C4055" i="4"/>
  <c r="A4057" i="4" l="1"/>
  <c r="C4056" i="4"/>
  <c r="A4058" i="4" l="1"/>
  <c r="C4057" i="4"/>
  <c r="A4059" i="4" l="1"/>
  <c r="C4058" i="4"/>
  <c r="A4060" i="4" l="1"/>
  <c r="C4059" i="4"/>
  <c r="A4061" i="4" l="1"/>
  <c r="C4060" i="4"/>
  <c r="A4062" i="4" l="1"/>
  <c r="C4061" i="4"/>
  <c r="A4063" i="4" l="1"/>
  <c r="C4062" i="4"/>
  <c r="A4064" i="4" l="1"/>
  <c r="C4063" i="4"/>
  <c r="A4065" i="4" l="1"/>
  <c r="C4064" i="4"/>
  <c r="A4066" i="4" l="1"/>
  <c r="C4065" i="4"/>
  <c r="A4067" i="4" l="1"/>
  <c r="C4066" i="4"/>
  <c r="A4068" i="4" l="1"/>
  <c r="C4067" i="4"/>
  <c r="A4069" i="4" l="1"/>
  <c r="C4068" i="4"/>
  <c r="A4070" i="4" l="1"/>
  <c r="C4069" i="4"/>
  <c r="A4071" i="4" l="1"/>
  <c r="C4070" i="4"/>
  <c r="A4072" i="4" l="1"/>
  <c r="C4071" i="4"/>
  <c r="A4073" i="4" l="1"/>
  <c r="C4072" i="4"/>
  <c r="A4074" i="4" l="1"/>
  <c r="C4073" i="4"/>
  <c r="A4075" i="4" l="1"/>
  <c r="C4074" i="4"/>
  <c r="A4076" i="4" l="1"/>
  <c r="C4075" i="4"/>
  <c r="A4077" i="4" l="1"/>
  <c r="C4076" i="4"/>
  <c r="A4078" i="4" l="1"/>
  <c r="C4077" i="4"/>
  <c r="A4079" i="4" l="1"/>
  <c r="C4078" i="4"/>
  <c r="A4080" i="4" l="1"/>
  <c r="C4079" i="4"/>
  <c r="A4081" i="4" l="1"/>
  <c r="C4080" i="4"/>
  <c r="A4082" i="4" l="1"/>
  <c r="C4081" i="4"/>
  <c r="A4083" i="4" l="1"/>
  <c r="C4082" i="4"/>
  <c r="A4084" i="4" l="1"/>
  <c r="C4083" i="4"/>
  <c r="A4085" i="4" l="1"/>
  <c r="C4084" i="4"/>
  <c r="A4086" i="4" l="1"/>
  <c r="C4085" i="4"/>
  <c r="A4087" i="4" l="1"/>
  <c r="C4086" i="4"/>
  <c r="A4088" i="4" l="1"/>
  <c r="C4087" i="4"/>
  <c r="A4089" i="4" l="1"/>
  <c r="C4088" i="4"/>
  <c r="A4090" i="4" l="1"/>
  <c r="C4089" i="4"/>
  <c r="A4091" i="4" l="1"/>
  <c r="C4090" i="4"/>
  <c r="A4092" i="4" l="1"/>
  <c r="C4091" i="4"/>
  <c r="A4093" i="4" l="1"/>
  <c r="C4092" i="4"/>
  <c r="A4094" i="4" l="1"/>
  <c r="C4093" i="4"/>
  <c r="A4095" i="4" l="1"/>
  <c r="C4094" i="4"/>
  <c r="A4096" i="4" l="1"/>
  <c r="C4095" i="4"/>
  <c r="A4097" i="4" l="1"/>
  <c r="C4096" i="4"/>
  <c r="A4098" i="4" l="1"/>
  <c r="C4097" i="4"/>
  <c r="A4099" i="4" l="1"/>
  <c r="C4098" i="4"/>
  <c r="A4100" i="4" l="1"/>
  <c r="C4099" i="4"/>
  <c r="A4101" i="4" l="1"/>
  <c r="C4100" i="4"/>
  <c r="A4102" i="4" l="1"/>
  <c r="C4101" i="4"/>
  <c r="A4103" i="4" l="1"/>
  <c r="C4102" i="4"/>
  <c r="A4104" i="4" l="1"/>
  <c r="C4103" i="4"/>
  <c r="A4105" i="4" l="1"/>
  <c r="C4104" i="4"/>
  <c r="A4106" i="4" l="1"/>
  <c r="C4105" i="4"/>
  <c r="A4107" i="4" l="1"/>
  <c r="C4106" i="4"/>
  <c r="A4108" i="4" l="1"/>
  <c r="C4107" i="4"/>
  <c r="A4109" i="4" l="1"/>
  <c r="C4108" i="4"/>
  <c r="A4110" i="4" l="1"/>
  <c r="C4109" i="4"/>
  <c r="A4111" i="4" l="1"/>
  <c r="C4110" i="4"/>
  <c r="A4112" i="4" l="1"/>
  <c r="C4111" i="4"/>
  <c r="A4113" i="4" l="1"/>
  <c r="C4112" i="4"/>
  <c r="A4114" i="4" l="1"/>
  <c r="C4113" i="4"/>
  <c r="A4115" i="4" l="1"/>
  <c r="C4114" i="4"/>
  <c r="A4116" i="4" l="1"/>
  <c r="C4115" i="4"/>
  <c r="A4117" i="4" l="1"/>
  <c r="C4116" i="4"/>
  <c r="A4118" i="4" l="1"/>
  <c r="C4117" i="4"/>
  <c r="A4119" i="4" l="1"/>
  <c r="C4118" i="4"/>
  <c r="A4120" i="4" l="1"/>
  <c r="C4119" i="4"/>
  <c r="A4121" i="4" l="1"/>
  <c r="C4120" i="4"/>
  <c r="A4122" i="4" l="1"/>
  <c r="C4121" i="4"/>
  <c r="A4123" i="4" l="1"/>
  <c r="C4122" i="4"/>
  <c r="A4124" i="4" l="1"/>
  <c r="C4123" i="4"/>
  <c r="A4125" i="4" l="1"/>
  <c r="C4124" i="4"/>
  <c r="A4126" i="4" l="1"/>
  <c r="C4125" i="4"/>
  <c r="A4127" i="4" l="1"/>
  <c r="C4126" i="4"/>
  <c r="A4128" i="4" l="1"/>
  <c r="C4127" i="4"/>
  <c r="A4129" i="4" l="1"/>
  <c r="C4128" i="4"/>
  <c r="A4130" i="4" l="1"/>
  <c r="C4129" i="4"/>
  <c r="A4131" i="4" l="1"/>
  <c r="C4130" i="4"/>
  <c r="A4132" i="4" l="1"/>
  <c r="C4131" i="4"/>
  <c r="A4133" i="4" l="1"/>
  <c r="C4132" i="4"/>
  <c r="A4134" i="4" l="1"/>
  <c r="C4133" i="4"/>
  <c r="A4135" i="4" l="1"/>
  <c r="C4134" i="4"/>
  <c r="A4136" i="4" l="1"/>
  <c r="C4135" i="4"/>
  <c r="A4137" i="4" l="1"/>
  <c r="C4136" i="4"/>
  <c r="A4138" i="4" l="1"/>
  <c r="C4137" i="4"/>
  <c r="A4139" i="4" l="1"/>
  <c r="C4138" i="4"/>
  <c r="A4140" i="4" l="1"/>
  <c r="C4139" i="4"/>
  <c r="A4141" i="4" l="1"/>
  <c r="C4140" i="4"/>
  <c r="A4142" i="4" l="1"/>
  <c r="C4141" i="4"/>
  <c r="A4143" i="4" l="1"/>
  <c r="C4142" i="4"/>
  <c r="A4144" i="4" l="1"/>
  <c r="C4143" i="4"/>
  <c r="A4145" i="4" l="1"/>
  <c r="C4144" i="4"/>
  <c r="A4146" i="4" l="1"/>
  <c r="C4145" i="4"/>
  <c r="A4147" i="4" l="1"/>
  <c r="C4146" i="4"/>
  <c r="A4148" i="4" l="1"/>
  <c r="C4147" i="4"/>
  <c r="A4149" i="4" l="1"/>
  <c r="C4148" i="4"/>
  <c r="A4150" i="4" l="1"/>
  <c r="C4149" i="4"/>
  <c r="A4151" i="4" l="1"/>
  <c r="C4150" i="4"/>
  <c r="A4152" i="4" l="1"/>
  <c r="C4151" i="4"/>
  <c r="A4153" i="4" l="1"/>
  <c r="C4152" i="4"/>
  <c r="A4154" i="4" l="1"/>
  <c r="C4153" i="4"/>
  <c r="A4155" i="4" l="1"/>
  <c r="C4154" i="4"/>
  <c r="A4156" i="4" l="1"/>
  <c r="C4155" i="4"/>
  <c r="A4157" i="4" l="1"/>
  <c r="C4156" i="4"/>
  <c r="A4158" i="4" l="1"/>
  <c r="C4157" i="4"/>
  <c r="A4159" i="4" l="1"/>
  <c r="C4158" i="4"/>
  <c r="A4160" i="4" l="1"/>
  <c r="C4159" i="4"/>
  <c r="A4161" i="4" l="1"/>
  <c r="C4160" i="4"/>
  <c r="A4162" i="4" l="1"/>
  <c r="C4161" i="4"/>
  <c r="A4163" i="4" l="1"/>
  <c r="C4162" i="4"/>
  <c r="A4164" i="4" l="1"/>
  <c r="C4163" i="4"/>
  <c r="A4165" i="4" l="1"/>
  <c r="C4164" i="4"/>
  <c r="A4166" i="4" l="1"/>
  <c r="C4165" i="4"/>
  <c r="A4167" i="4" l="1"/>
  <c r="C4166" i="4"/>
  <c r="A4168" i="4" l="1"/>
  <c r="C4167" i="4"/>
  <c r="A4169" i="4" l="1"/>
  <c r="C4168" i="4"/>
  <c r="A4170" i="4" l="1"/>
  <c r="C4169" i="4"/>
  <c r="A4171" i="4" l="1"/>
  <c r="C4170" i="4"/>
  <c r="A4172" i="4" l="1"/>
  <c r="C4171" i="4"/>
  <c r="A4173" i="4" l="1"/>
  <c r="C4172" i="4"/>
  <c r="A4174" i="4" l="1"/>
  <c r="C4173" i="4"/>
  <c r="A4175" i="4" l="1"/>
  <c r="C4174" i="4"/>
  <c r="A4176" i="4" l="1"/>
  <c r="C4175" i="4"/>
  <c r="A4177" i="4" l="1"/>
  <c r="C4176" i="4"/>
  <c r="A4178" i="4" l="1"/>
  <c r="C4177" i="4"/>
  <c r="A4179" i="4" l="1"/>
  <c r="C4178" i="4"/>
  <c r="A4180" i="4" l="1"/>
  <c r="C4179" i="4"/>
  <c r="A4181" i="4" l="1"/>
  <c r="C4180" i="4"/>
  <c r="A4182" i="4" l="1"/>
  <c r="C4181" i="4"/>
  <c r="A4183" i="4" l="1"/>
  <c r="C4182" i="4"/>
  <c r="A4184" i="4" l="1"/>
  <c r="C4183" i="4"/>
  <c r="A4185" i="4" l="1"/>
  <c r="C4184" i="4"/>
  <c r="A4186" i="4" l="1"/>
  <c r="C4185" i="4"/>
  <c r="A4187" i="4" l="1"/>
  <c r="C4186" i="4"/>
  <c r="A4188" i="4" l="1"/>
  <c r="C4187" i="4"/>
  <c r="A4189" i="4" l="1"/>
  <c r="C4188" i="4"/>
  <c r="A4190" i="4" l="1"/>
  <c r="C4189" i="4"/>
  <c r="A4191" i="4" l="1"/>
  <c r="C4190" i="4"/>
  <c r="A4192" i="4" l="1"/>
  <c r="C4191" i="4"/>
  <c r="A4193" i="4" l="1"/>
  <c r="C4192" i="4"/>
  <c r="A4194" i="4" l="1"/>
  <c r="C4193" i="4"/>
  <c r="A4195" i="4" l="1"/>
  <c r="C4194" i="4"/>
  <c r="A4196" i="4" l="1"/>
  <c r="C4195" i="4"/>
  <c r="A4197" i="4" l="1"/>
  <c r="C4196" i="4"/>
  <c r="A4198" i="4" l="1"/>
  <c r="C4197" i="4"/>
  <c r="A4199" i="4" l="1"/>
  <c r="C4198" i="4"/>
  <c r="A4200" i="4" l="1"/>
  <c r="C4199" i="4"/>
  <c r="A4201" i="4" l="1"/>
  <c r="C4200" i="4"/>
  <c r="A4202" i="4" l="1"/>
  <c r="C4201" i="4"/>
  <c r="A4203" i="4" l="1"/>
  <c r="C4202" i="4"/>
  <c r="A4204" i="4" l="1"/>
  <c r="C4203" i="4"/>
  <c r="A4205" i="4" l="1"/>
  <c r="C4204" i="4"/>
  <c r="A4206" i="4" l="1"/>
  <c r="C4205" i="4"/>
  <c r="A4207" i="4" l="1"/>
  <c r="C4206" i="4"/>
  <c r="A4208" i="4" l="1"/>
  <c r="C4207" i="4"/>
  <c r="A4209" i="4" l="1"/>
  <c r="C4208" i="4"/>
  <c r="A4210" i="4" l="1"/>
  <c r="C4209" i="4"/>
  <c r="A4211" i="4" l="1"/>
  <c r="C4210" i="4"/>
  <c r="A4212" i="4" l="1"/>
  <c r="C4211" i="4"/>
  <c r="A4213" i="4" l="1"/>
  <c r="C4212" i="4"/>
  <c r="A4214" i="4" l="1"/>
  <c r="C4213" i="4"/>
  <c r="A4215" i="4" l="1"/>
  <c r="C4214" i="4"/>
  <c r="A4216" i="4" l="1"/>
  <c r="C4215" i="4"/>
  <c r="A4217" i="4" l="1"/>
  <c r="C4216" i="4"/>
  <c r="A4218" i="4" l="1"/>
  <c r="C4217" i="4"/>
  <c r="A4219" i="4" l="1"/>
  <c r="C4218" i="4"/>
  <c r="A4220" i="4" l="1"/>
  <c r="C4219" i="4"/>
  <c r="A4221" i="4" l="1"/>
  <c r="C4220" i="4"/>
  <c r="A4222" i="4" l="1"/>
  <c r="C4221" i="4"/>
  <c r="A4223" i="4" l="1"/>
  <c r="C4222" i="4"/>
  <c r="A4224" i="4" l="1"/>
  <c r="C4223" i="4"/>
  <c r="A4225" i="4" l="1"/>
  <c r="C4224" i="4"/>
  <c r="A4226" i="4" l="1"/>
  <c r="C4225" i="4"/>
  <c r="A4227" i="4" l="1"/>
  <c r="C4226" i="4"/>
  <c r="A4228" i="4" l="1"/>
  <c r="C4227" i="4"/>
  <c r="A4229" i="4" l="1"/>
  <c r="C4228" i="4"/>
  <c r="A4230" i="4" l="1"/>
  <c r="C4229" i="4"/>
  <c r="A4231" i="4" l="1"/>
  <c r="C4230" i="4"/>
  <c r="A4232" i="4" l="1"/>
  <c r="C4231" i="4"/>
  <c r="A4233" i="4" l="1"/>
  <c r="C4232" i="4"/>
  <c r="A4234" i="4" l="1"/>
  <c r="C4233" i="4"/>
  <c r="A4235" i="4" l="1"/>
  <c r="C4234" i="4"/>
  <c r="A4236" i="4" l="1"/>
  <c r="C4235" i="4"/>
  <c r="A4237" i="4" l="1"/>
  <c r="C4236" i="4"/>
  <c r="A4238" i="4" l="1"/>
  <c r="C4237" i="4"/>
  <c r="A4239" i="4" l="1"/>
  <c r="C4238" i="4"/>
  <c r="A4240" i="4" l="1"/>
  <c r="C4239" i="4"/>
  <c r="A4241" i="4" l="1"/>
  <c r="C4240" i="4"/>
  <c r="A4242" i="4" l="1"/>
  <c r="C4241" i="4"/>
  <c r="A4243" i="4" l="1"/>
  <c r="C4242" i="4"/>
  <c r="A4244" i="4" l="1"/>
  <c r="C4243" i="4"/>
  <c r="A4245" i="4" l="1"/>
  <c r="C4244" i="4"/>
  <c r="A4246" i="4" l="1"/>
  <c r="C4245" i="4"/>
  <c r="A4247" i="4" l="1"/>
  <c r="C4246" i="4"/>
  <c r="A4248" i="4" l="1"/>
  <c r="C4247" i="4"/>
  <c r="A4249" i="4" l="1"/>
  <c r="C4248" i="4"/>
  <c r="A4250" i="4" l="1"/>
  <c r="C4249" i="4"/>
  <c r="A4251" i="4" l="1"/>
  <c r="C4250" i="4"/>
  <c r="A4252" i="4" l="1"/>
  <c r="C4251" i="4"/>
  <c r="A4253" i="4" l="1"/>
  <c r="C4252" i="4"/>
  <c r="A4254" i="4" l="1"/>
  <c r="C4253" i="4"/>
  <c r="A4255" i="4" l="1"/>
  <c r="C4254" i="4"/>
  <c r="A4256" i="4" l="1"/>
  <c r="C4255" i="4"/>
  <c r="A4257" i="4" l="1"/>
  <c r="C4256" i="4"/>
  <c r="A4258" i="4" l="1"/>
  <c r="C4257" i="4"/>
  <c r="A4259" i="4" l="1"/>
  <c r="C4258" i="4"/>
  <c r="A4260" i="4" l="1"/>
  <c r="C4259" i="4"/>
  <c r="A4261" i="4" l="1"/>
  <c r="C4260" i="4"/>
  <c r="A4262" i="4" l="1"/>
  <c r="C4261" i="4"/>
  <c r="A4263" i="4" l="1"/>
  <c r="C4262" i="4"/>
  <c r="A4264" i="4" l="1"/>
  <c r="C4263" i="4"/>
  <c r="A4265" i="4" l="1"/>
  <c r="C4264" i="4"/>
  <c r="A4266" i="4" l="1"/>
  <c r="C4265" i="4"/>
  <c r="A4267" i="4" l="1"/>
  <c r="C4266" i="4"/>
  <c r="A4268" i="4" l="1"/>
  <c r="C4267" i="4"/>
  <c r="A4269" i="4" l="1"/>
  <c r="C4268" i="4"/>
  <c r="A4270" i="4" l="1"/>
  <c r="C4269" i="4"/>
  <c r="A4271" i="4" l="1"/>
  <c r="C4270" i="4"/>
  <c r="A4272" i="4" l="1"/>
  <c r="C4271" i="4"/>
  <c r="A4273" i="4" l="1"/>
  <c r="C4272" i="4"/>
  <c r="A4274" i="4" l="1"/>
  <c r="C4273" i="4"/>
  <c r="A4275" i="4" l="1"/>
  <c r="C4274" i="4"/>
  <c r="A4276" i="4" l="1"/>
  <c r="C4275" i="4"/>
  <c r="A4277" i="4" l="1"/>
  <c r="C4276" i="4"/>
  <c r="A4278" i="4" l="1"/>
  <c r="C4277" i="4"/>
  <c r="A4279" i="4" l="1"/>
  <c r="C4278" i="4"/>
  <c r="A4280" i="4" l="1"/>
  <c r="C4279" i="4"/>
  <c r="A4281" i="4" l="1"/>
  <c r="C4280" i="4"/>
  <c r="A4282" i="4" l="1"/>
  <c r="C4281" i="4"/>
  <c r="A4283" i="4" l="1"/>
  <c r="C4282" i="4"/>
  <c r="A4284" i="4" l="1"/>
  <c r="C4283" i="4"/>
  <c r="A4285" i="4" l="1"/>
  <c r="C4284" i="4"/>
  <c r="A4286" i="4" l="1"/>
  <c r="C4285" i="4"/>
  <c r="A4287" i="4" l="1"/>
  <c r="C4286" i="4"/>
  <c r="A4288" i="4" l="1"/>
  <c r="C4287" i="4"/>
  <c r="A4289" i="4" l="1"/>
  <c r="C4288" i="4"/>
  <c r="A4290" i="4" l="1"/>
  <c r="C4289" i="4"/>
  <c r="A4291" i="4" l="1"/>
  <c r="C4290" i="4"/>
  <c r="A4292" i="4" l="1"/>
  <c r="C4291" i="4"/>
  <c r="A4293" i="4" l="1"/>
  <c r="C4292" i="4"/>
  <c r="A4294" i="4" l="1"/>
  <c r="C4293" i="4"/>
  <c r="A4295" i="4" l="1"/>
  <c r="C4294" i="4"/>
  <c r="A4296" i="4" l="1"/>
  <c r="C4295" i="4"/>
  <c r="A4297" i="4" l="1"/>
  <c r="C4296" i="4"/>
  <c r="A4298" i="4" l="1"/>
  <c r="C4297" i="4"/>
  <c r="A4299" i="4" l="1"/>
  <c r="C4298" i="4"/>
  <c r="A4300" i="4" l="1"/>
  <c r="C4299" i="4"/>
  <c r="A4301" i="4" l="1"/>
  <c r="C4300" i="4"/>
  <c r="A4302" i="4" l="1"/>
  <c r="C4301" i="4"/>
  <c r="A4303" i="4" l="1"/>
  <c r="C4302" i="4"/>
  <c r="A4304" i="4" l="1"/>
  <c r="C4303" i="4"/>
  <c r="A4305" i="4" l="1"/>
  <c r="C4304" i="4"/>
  <c r="A4306" i="4" l="1"/>
  <c r="C4305" i="4"/>
  <c r="A4307" i="4" l="1"/>
  <c r="C4306" i="4"/>
  <c r="A4308" i="4" l="1"/>
  <c r="C4307" i="4"/>
  <c r="A4309" i="4" l="1"/>
  <c r="C4308" i="4"/>
  <c r="A4310" i="4" l="1"/>
  <c r="C4309" i="4"/>
  <c r="A4311" i="4" l="1"/>
  <c r="C4310" i="4"/>
  <c r="A4312" i="4" l="1"/>
  <c r="C4311" i="4"/>
  <c r="A4313" i="4" l="1"/>
  <c r="C4312" i="4"/>
  <c r="A4314" i="4" l="1"/>
  <c r="C4313" i="4"/>
  <c r="A4315" i="4" l="1"/>
  <c r="C4314" i="4"/>
  <c r="A4316" i="4" l="1"/>
  <c r="C4315" i="4"/>
  <c r="A4317" i="4" l="1"/>
  <c r="C4316" i="4"/>
  <c r="A4318" i="4" l="1"/>
  <c r="C4317" i="4"/>
  <c r="A4319" i="4" l="1"/>
  <c r="C4318" i="4"/>
  <c r="A4320" i="4" l="1"/>
  <c r="C4319" i="4"/>
  <c r="A4321" i="4" l="1"/>
  <c r="C4320" i="4"/>
  <c r="A4322" i="4" l="1"/>
  <c r="C4321" i="4"/>
  <c r="A4323" i="4" l="1"/>
  <c r="C4322" i="4"/>
  <c r="A4324" i="4" l="1"/>
  <c r="C4323" i="4"/>
  <c r="A4325" i="4" l="1"/>
  <c r="C4324" i="4"/>
  <c r="A4326" i="4" l="1"/>
  <c r="C4325" i="4"/>
  <c r="A4327" i="4" l="1"/>
  <c r="C4326" i="4"/>
  <c r="A4328" i="4" l="1"/>
  <c r="C4327" i="4"/>
  <c r="A4329" i="4" l="1"/>
  <c r="C4328" i="4"/>
  <c r="A4330" i="4" l="1"/>
  <c r="C4329" i="4"/>
  <c r="A4331" i="4" l="1"/>
  <c r="C4330" i="4"/>
  <c r="A4332" i="4" l="1"/>
  <c r="C4331" i="4"/>
  <c r="A4333" i="4" l="1"/>
  <c r="C4332" i="4"/>
  <c r="A4334" i="4" l="1"/>
  <c r="C4333" i="4"/>
  <c r="A4335" i="4" l="1"/>
  <c r="C4334" i="4"/>
  <c r="A4336" i="4" l="1"/>
  <c r="C4335" i="4"/>
  <c r="A4337" i="4" l="1"/>
  <c r="C4336" i="4"/>
  <c r="A4338" i="4" l="1"/>
  <c r="C4337" i="4"/>
  <c r="A4339" i="4" l="1"/>
  <c r="C4338" i="4"/>
  <c r="A4340" i="4" l="1"/>
  <c r="C4339" i="4"/>
  <c r="A4341" i="4" l="1"/>
  <c r="C4340" i="4"/>
  <c r="A4342" i="4" l="1"/>
  <c r="C4341" i="4"/>
  <c r="A4343" i="4" l="1"/>
  <c r="C4342" i="4"/>
  <c r="A4344" i="4" l="1"/>
  <c r="C4343" i="4"/>
  <c r="A4345" i="4" l="1"/>
  <c r="C4344" i="4"/>
  <c r="A4346" i="4" l="1"/>
  <c r="C4345" i="4"/>
  <c r="A4347" i="4" l="1"/>
  <c r="C4346" i="4"/>
  <c r="A4348" i="4" l="1"/>
  <c r="C4347" i="4"/>
  <c r="A4349" i="4" l="1"/>
  <c r="C4348" i="4"/>
  <c r="A4350" i="4" l="1"/>
  <c r="C4349" i="4"/>
  <c r="A4351" i="4" l="1"/>
  <c r="C4350" i="4"/>
  <c r="A4352" i="4" l="1"/>
  <c r="C4351" i="4"/>
  <c r="A4353" i="4" l="1"/>
  <c r="C4352" i="4"/>
  <c r="A4354" i="4" l="1"/>
  <c r="C4353" i="4"/>
  <c r="A4355" i="4" l="1"/>
  <c r="C4354" i="4"/>
  <c r="A4356" i="4" l="1"/>
  <c r="C4355" i="4"/>
  <c r="A4357" i="4" l="1"/>
  <c r="C4356" i="4"/>
  <c r="A4358" i="4" l="1"/>
  <c r="C4357" i="4"/>
  <c r="A4359" i="4" l="1"/>
  <c r="C4358" i="4"/>
  <c r="A4360" i="4" l="1"/>
  <c r="C4359" i="4"/>
  <c r="A4361" i="4" l="1"/>
  <c r="C4360" i="4"/>
  <c r="A4362" i="4" l="1"/>
  <c r="C4361" i="4"/>
  <c r="A4363" i="4" l="1"/>
  <c r="C4362" i="4"/>
  <c r="A4364" i="4" l="1"/>
  <c r="C4363" i="4"/>
  <c r="A4365" i="4" l="1"/>
  <c r="C4364" i="4"/>
  <c r="A4366" i="4" l="1"/>
  <c r="C4365" i="4"/>
  <c r="A4367" i="4" l="1"/>
  <c r="C4366" i="4"/>
  <c r="A4368" i="4" l="1"/>
  <c r="C4367" i="4"/>
  <c r="A4369" i="4" l="1"/>
  <c r="C4368" i="4"/>
  <c r="A4370" i="4" l="1"/>
  <c r="C4369" i="4"/>
  <c r="A4371" i="4" l="1"/>
  <c r="C4370" i="4"/>
  <c r="A4372" i="4" l="1"/>
  <c r="C4371" i="4"/>
  <c r="A4373" i="4" l="1"/>
  <c r="C4372" i="4"/>
  <c r="A4374" i="4" l="1"/>
  <c r="C4373" i="4"/>
  <c r="A4375" i="4" l="1"/>
  <c r="C4374" i="4"/>
  <c r="A4376" i="4" l="1"/>
  <c r="C4375" i="4"/>
  <c r="A4377" i="4" l="1"/>
  <c r="C4376" i="4"/>
  <c r="A4378" i="4" l="1"/>
  <c r="C4377" i="4"/>
  <c r="A4379" i="4" l="1"/>
  <c r="C4378" i="4"/>
  <c r="A4380" i="4" l="1"/>
  <c r="C4379" i="4"/>
  <c r="A4381" i="4" l="1"/>
  <c r="C4380" i="4"/>
  <c r="A4382" i="4" l="1"/>
  <c r="C4381" i="4"/>
  <c r="A4383" i="4" l="1"/>
  <c r="C4382" i="4"/>
  <c r="A4384" i="4" l="1"/>
  <c r="C4383" i="4"/>
  <c r="A4385" i="4" l="1"/>
  <c r="C4384" i="4"/>
  <c r="A4386" i="4" l="1"/>
  <c r="C4385" i="4"/>
  <c r="A4387" i="4" l="1"/>
  <c r="C4386" i="4"/>
  <c r="A4388" i="4" l="1"/>
  <c r="C4387" i="4"/>
  <c r="A4389" i="4" l="1"/>
  <c r="C4388" i="4"/>
  <c r="A4390" i="4" l="1"/>
  <c r="C4389" i="4"/>
  <c r="A4391" i="4" l="1"/>
  <c r="C4390" i="4"/>
  <c r="A4392" i="4" l="1"/>
  <c r="C4391" i="4"/>
  <c r="A4393" i="4" l="1"/>
  <c r="C4392" i="4"/>
  <c r="A4394" i="4" l="1"/>
  <c r="C4393" i="4"/>
  <c r="A4395" i="4" l="1"/>
  <c r="C4394" i="4"/>
  <c r="A4396" i="4" l="1"/>
  <c r="C4395" i="4"/>
  <c r="A4397" i="4" l="1"/>
  <c r="C4396" i="4"/>
  <c r="A4398" i="4" l="1"/>
  <c r="C4397" i="4"/>
  <c r="A4399" i="4" l="1"/>
  <c r="C4398" i="4"/>
  <c r="A4400" i="4" l="1"/>
  <c r="C4399" i="4"/>
  <c r="A4401" i="4" l="1"/>
  <c r="C4400" i="4"/>
  <c r="A4402" i="4" l="1"/>
  <c r="C4401" i="4"/>
  <c r="A4403" i="4" l="1"/>
  <c r="C4402" i="4"/>
  <c r="A4404" i="4" l="1"/>
  <c r="C4403" i="4"/>
  <c r="A4405" i="4" l="1"/>
  <c r="C4404" i="4"/>
  <c r="A4406" i="4" l="1"/>
  <c r="C4405" i="4"/>
  <c r="A4407" i="4" l="1"/>
  <c r="C4406" i="4"/>
  <c r="A4408" i="4" l="1"/>
  <c r="C4407" i="4"/>
  <c r="A4409" i="4" l="1"/>
  <c r="C4408" i="4"/>
  <c r="A4410" i="4" l="1"/>
  <c r="C4409" i="4"/>
  <c r="A4411" i="4" l="1"/>
  <c r="C4410" i="4"/>
  <c r="A4412" i="4" l="1"/>
  <c r="C4411" i="4"/>
  <c r="A4413" i="4" l="1"/>
  <c r="C4412" i="4"/>
  <c r="A4414" i="4" l="1"/>
  <c r="C4413" i="4"/>
  <c r="A4415" i="4" l="1"/>
  <c r="C4414" i="4"/>
  <c r="A4416" i="4" l="1"/>
  <c r="C4415" i="4"/>
  <c r="A4417" i="4" l="1"/>
  <c r="C4416" i="4"/>
  <c r="A4418" i="4" l="1"/>
  <c r="C4417" i="4"/>
  <c r="A4419" i="4" l="1"/>
  <c r="C4418" i="4"/>
  <c r="A4420" i="4" l="1"/>
  <c r="C4419" i="4"/>
  <c r="A4421" i="4" l="1"/>
  <c r="C4420" i="4"/>
  <c r="A4422" i="4" l="1"/>
  <c r="C4421" i="4"/>
  <c r="A4423" i="4" l="1"/>
  <c r="C4422" i="4"/>
  <c r="A4424" i="4" l="1"/>
  <c r="C4423" i="4"/>
  <c r="A4425" i="4" l="1"/>
  <c r="C4424" i="4"/>
  <c r="A4426" i="4" l="1"/>
  <c r="C4425" i="4"/>
  <c r="A4427" i="4" l="1"/>
  <c r="C4426" i="4"/>
  <c r="A4428" i="4" l="1"/>
  <c r="C4427" i="4"/>
  <c r="A4429" i="4" l="1"/>
  <c r="C4428" i="4"/>
  <c r="A4430" i="4" l="1"/>
  <c r="C4429" i="4"/>
  <c r="A4431" i="4" l="1"/>
  <c r="C4430" i="4"/>
  <c r="A4432" i="4" l="1"/>
  <c r="C4431" i="4"/>
  <c r="A4433" i="4" l="1"/>
  <c r="C4432" i="4"/>
  <c r="A4434" i="4" l="1"/>
  <c r="C4433" i="4"/>
  <c r="A4435" i="4" l="1"/>
  <c r="C4434" i="4"/>
  <c r="A4436" i="4" l="1"/>
  <c r="C4435" i="4"/>
  <c r="A4437" i="4" l="1"/>
  <c r="C4436" i="4"/>
  <c r="A4438" i="4" l="1"/>
  <c r="C4437" i="4"/>
  <c r="A4439" i="4" l="1"/>
  <c r="C4438" i="4"/>
  <c r="A4440" i="4" l="1"/>
  <c r="C4439" i="4"/>
  <c r="A4441" i="4" l="1"/>
  <c r="C4440" i="4"/>
  <c r="A4442" i="4" l="1"/>
  <c r="C4441" i="4"/>
  <c r="A4443" i="4" l="1"/>
  <c r="C4442" i="4"/>
  <c r="A4444" i="4" l="1"/>
  <c r="C4443" i="4"/>
  <c r="A4445" i="4" l="1"/>
  <c r="C4444" i="4"/>
  <c r="A4446" i="4" l="1"/>
  <c r="C4445" i="4"/>
  <c r="A4447" i="4" l="1"/>
  <c r="C4446" i="4"/>
  <c r="A4448" i="4" l="1"/>
  <c r="C4447" i="4"/>
  <c r="A4449" i="4" l="1"/>
  <c r="C4448" i="4"/>
  <c r="A4450" i="4" l="1"/>
  <c r="C4449" i="4"/>
  <c r="A4451" i="4" l="1"/>
  <c r="C4450" i="4"/>
  <c r="A4452" i="4" l="1"/>
  <c r="C4451" i="4"/>
  <c r="A4453" i="4" l="1"/>
  <c r="C4452" i="4"/>
  <c r="A4454" i="4" l="1"/>
  <c r="C4453" i="4"/>
  <c r="A4455" i="4" l="1"/>
  <c r="C4454" i="4"/>
  <c r="A4456" i="4" l="1"/>
  <c r="C4455" i="4"/>
  <c r="A4457" i="4" l="1"/>
  <c r="C4456" i="4"/>
  <c r="A4458" i="4" l="1"/>
  <c r="C4457" i="4"/>
  <c r="A4459" i="4" l="1"/>
  <c r="C4458" i="4"/>
  <c r="A4460" i="4" l="1"/>
  <c r="C4459" i="4"/>
  <c r="A4461" i="4" l="1"/>
  <c r="C4460" i="4"/>
  <c r="A4462" i="4" l="1"/>
  <c r="C4461" i="4"/>
  <c r="A4463" i="4" l="1"/>
  <c r="C4462" i="4"/>
  <c r="A4464" i="4" l="1"/>
  <c r="C4463" i="4"/>
  <c r="A4465" i="4" l="1"/>
  <c r="C4464" i="4"/>
  <c r="A4466" i="4" l="1"/>
  <c r="C4465" i="4"/>
  <c r="A4467" i="4" l="1"/>
  <c r="C4466" i="4"/>
  <c r="A4468" i="4" l="1"/>
  <c r="C4467" i="4"/>
  <c r="A4469" i="4" l="1"/>
  <c r="C4468" i="4"/>
  <c r="A4470" i="4" l="1"/>
  <c r="C4469" i="4"/>
  <c r="A4471" i="4" l="1"/>
  <c r="C4470" i="4"/>
  <c r="A4472" i="4" l="1"/>
  <c r="C4471" i="4"/>
  <c r="A4473" i="4" l="1"/>
  <c r="C4472" i="4"/>
  <c r="A4474" i="4" l="1"/>
  <c r="C4473" i="4"/>
  <c r="A4475" i="4" l="1"/>
  <c r="C4474" i="4"/>
  <c r="A4476" i="4" l="1"/>
  <c r="C4475" i="4"/>
  <c r="A4477" i="4" l="1"/>
  <c r="C4476" i="4"/>
  <c r="A4478" i="4" l="1"/>
  <c r="C4477" i="4"/>
  <c r="A4479" i="4" l="1"/>
  <c r="C4478" i="4"/>
  <c r="A4480" i="4" l="1"/>
  <c r="C4479" i="4"/>
  <c r="A4481" i="4" l="1"/>
  <c r="C4480" i="4"/>
  <c r="A4482" i="4" l="1"/>
  <c r="C4481" i="4"/>
  <c r="A4483" i="4" l="1"/>
  <c r="C4482" i="4"/>
  <c r="A4484" i="4" l="1"/>
  <c r="C4483" i="4"/>
  <c r="A4485" i="4" l="1"/>
  <c r="C4484" i="4"/>
  <c r="A4486" i="4" l="1"/>
  <c r="C4485" i="4"/>
  <c r="A4487" i="4" l="1"/>
  <c r="C4486" i="4"/>
  <c r="A4488" i="4" l="1"/>
  <c r="C4487" i="4"/>
  <c r="A4489" i="4" l="1"/>
  <c r="C4488" i="4"/>
  <c r="A4490" i="4" l="1"/>
  <c r="C4489" i="4"/>
  <c r="A4491" i="4" l="1"/>
  <c r="C4490" i="4"/>
  <c r="A4492" i="4" l="1"/>
  <c r="C4491" i="4"/>
  <c r="A4493" i="4" l="1"/>
  <c r="C4492" i="4"/>
  <c r="A4494" i="4" l="1"/>
  <c r="C4493" i="4"/>
  <c r="A4495" i="4" l="1"/>
  <c r="C4494" i="4"/>
  <c r="A4496" i="4" l="1"/>
  <c r="C4495" i="4"/>
  <c r="A4497" i="4" l="1"/>
  <c r="C4496" i="4"/>
  <c r="A4498" i="4" l="1"/>
  <c r="C4497" i="4"/>
  <c r="A4499" i="4" l="1"/>
  <c r="C4498" i="4"/>
  <c r="A4500" i="4" l="1"/>
  <c r="C4499" i="4"/>
  <c r="A4501" i="4" l="1"/>
  <c r="C4500" i="4"/>
  <c r="A4502" i="4" l="1"/>
  <c r="C4501" i="4"/>
  <c r="A4503" i="4" l="1"/>
  <c r="C4502" i="4"/>
  <c r="A4504" i="4" l="1"/>
  <c r="C4503" i="4"/>
  <c r="A4505" i="4" l="1"/>
  <c r="C4504" i="4"/>
  <c r="A4506" i="4" l="1"/>
  <c r="C4505" i="4"/>
  <c r="A4507" i="4" l="1"/>
  <c r="C4506" i="4"/>
  <c r="A4508" i="4" l="1"/>
  <c r="C4507" i="4"/>
  <c r="A4509" i="4" l="1"/>
  <c r="C4508" i="4"/>
  <c r="A4510" i="4" l="1"/>
  <c r="C4509" i="4"/>
  <c r="A4511" i="4" l="1"/>
  <c r="C4510" i="4"/>
  <c r="A4512" i="4" l="1"/>
  <c r="C4511" i="4"/>
  <c r="A4513" i="4" l="1"/>
  <c r="C4512" i="4"/>
  <c r="A4514" i="4" l="1"/>
  <c r="C4513" i="4"/>
  <c r="A4515" i="4" l="1"/>
  <c r="C4514" i="4"/>
  <c r="A4516" i="4" l="1"/>
  <c r="C4515" i="4"/>
  <c r="A4517" i="4" l="1"/>
  <c r="C4516" i="4"/>
  <c r="A4518" i="4" l="1"/>
  <c r="C4517" i="4"/>
  <c r="A4519" i="4" l="1"/>
  <c r="C4518" i="4"/>
  <c r="A4520" i="4" l="1"/>
  <c r="C4519" i="4"/>
  <c r="A4521" i="4" l="1"/>
  <c r="C4520" i="4"/>
  <c r="A4522" i="4" l="1"/>
  <c r="C4521" i="4"/>
  <c r="A4523" i="4" l="1"/>
  <c r="C4522" i="4"/>
  <c r="A4524" i="4" l="1"/>
  <c r="C4523" i="4"/>
  <c r="A4525" i="4" l="1"/>
  <c r="C4524" i="4"/>
  <c r="A4526" i="4" l="1"/>
  <c r="C4525" i="4"/>
  <c r="A4527" i="4" l="1"/>
  <c r="C4526" i="4"/>
  <c r="A4528" i="4" l="1"/>
  <c r="C4527" i="4"/>
  <c r="A4529" i="4" l="1"/>
  <c r="C4528" i="4"/>
  <c r="A4530" i="4" l="1"/>
  <c r="C4529" i="4"/>
  <c r="A4531" i="4" l="1"/>
  <c r="C4530" i="4"/>
  <c r="A4532" i="4" l="1"/>
  <c r="C4531" i="4"/>
  <c r="A4533" i="4" l="1"/>
  <c r="C4532" i="4"/>
  <c r="A4534" i="4" l="1"/>
  <c r="C4533" i="4"/>
  <c r="A4535" i="4" l="1"/>
  <c r="C4534" i="4"/>
  <c r="A4536" i="4" l="1"/>
  <c r="C4535" i="4"/>
  <c r="A4537" i="4" l="1"/>
  <c r="C4537" i="4" s="1"/>
  <c r="C4536" i="4"/>
</calcChain>
</file>

<file path=xl/sharedStrings.xml><?xml version="1.0" encoding="utf-8"?>
<sst xmlns="http://schemas.openxmlformats.org/spreadsheetml/2006/main" count="14168" uniqueCount="2031">
  <si>
    <t>Contracting Parties/Signatories</t>
  </si>
  <si>
    <t>In Force</t>
  </si>
  <si>
    <t>Afghanistan</t>
  </si>
  <si>
    <t>Albania</t>
  </si>
  <si>
    <t>Angola</t>
  </si>
  <si>
    <t>Antigua and Barbuda</t>
  </si>
  <si>
    <t>Argentina</t>
  </si>
  <si>
    <t>Armenia</t>
  </si>
  <si>
    <t>Australia</t>
  </si>
  <si>
    <t>Austria</t>
  </si>
  <si>
    <t>Bahrain</t>
  </si>
  <si>
    <t>Bangladesh</t>
  </si>
  <si>
    <t>Barbados</t>
  </si>
  <si>
    <t>Belgium</t>
  </si>
  <si>
    <t>Belize</t>
  </si>
  <si>
    <t>Benin</t>
  </si>
  <si>
    <t>Bolivia (Plurinational State of)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</si>
  <si>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</si>
  <si>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</si>
  <si>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</si>
  <si>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</si>
  <si>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</si>
  <si>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</si>
  <si>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</si>
  <si>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</si>
  <si>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</si>
  <si>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</si>
  <si>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</si>
  <si>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</si>
  <si>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</si>
  <si>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</si>
  <si>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</si>
  <si>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</t>
  </si>
  <si>
    <t>Costa Rica</t>
  </si>
  <si>
    <t>Croatia</t>
  </si>
  <si>
    <t>Cuba</t>
  </si>
  <si>
    <t>Cyprus</t>
  </si>
  <si>
    <t>Czech Republic</t>
  </si>
  <si>
    <t>Côte d'Ivoire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</si>
  <si>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</si>
  <si>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</si>
  <si>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</si>
  <si>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</si>
  <si>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</si>
  <si>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</si>
  <si>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</si>
  <si>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</si>
  <si>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</si>
  <si>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European Union (EU)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</si>
  <si>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</si>
  <si>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</si>
  <si>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</si>
  <si>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</si>
  <si>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</si>
  <si>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</si>
  <si>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</si>
  <si>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</si>
  <si>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</si>
  <si>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</si>
  <si>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</si>
  <si>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</si>
  <si>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</si>
  <si>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</si>
  <si>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</si>
  <si>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</si>
  <si>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</si>
  <si>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</si>
  <si>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</si>
  <si>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</si>
  <si>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</si>
  <si>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</si>
  <si>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</si>
  <si>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</si>
  <si>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</si>
  <si>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</si>
  <si>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</si>
  <si>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</si>
  <si>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</si>
  <si>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</si>
  <si>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</si>
  <si>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 People's Democratic Republic</t>
  </si>
  <si>
    <t>Latvia</t>
  </si>
  <si>
    <t>Lesotho</t>
  </si>
  <si>
    <t>Liberia</t>
  </si>
  <si>
    <t>Liechtenstein</t>
  </si>
  <si>
    <t>Lithuania</t>
  </si>
  <si>
    <t>Luxembourg</t>
  </si>
  <si>
    <t>Macao, China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</si>
  <si>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</si>
  <si>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</si>
  <si>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</si>
  <si>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</si>
  <si>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</si>
  <si>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</si>
  <si>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</si>
  <si>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</si>
  <si>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</si>
  <si>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</si>
  <si>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</si>
  <si>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</si>
  <si>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</si>
  <si>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</si>
  <si>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</si>
  <si>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</si>
  <si>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</si>
  <si>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</si>
  <si>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</si>
  <si>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</si>
  <si>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</si>
  <si>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</si>
  <si>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</si>
  <si>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</si>
  <si>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</si>
  <si>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</si>
  <si>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</si>
  <si>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</si>
  <si>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</si>
  <si>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</si>
  <si>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</si>
  <si>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</si>
  <si>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</si>
  <si>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</si>
  <si>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</si>
  <si>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</si>
  <si>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</si>
  <si>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</si>
  <si>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</si>
  <si>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</si>
  <si>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</si>
  <si>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Saudi Arabia</t>
  </si>
  <si>
    <t>Senegal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</si>
  <si>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</si>
  <si>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</si>
  <si>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</si>
  <si>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</si>
  <si>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</si>
  <si>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</si>
  <si>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</si>
  <si>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</si>
  <si>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</si>
  <si>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</si>
  <si>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Swaziland</t>
  </si>
  <si>
    <t>Sweden</t>
  </si>
  <si>
    <t>Switzerland</t>
  </si>
  <si>
    <t>Taiwan Province of China</t>
  </si>
  <si>
    <t>Tajikistan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</si>
  <si>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</si>
  <si>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</si>
  <si>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</si>
  <si>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</si>
  <si>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</si>
  <si>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</si>
  <si>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</si>
  <si>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</si>
  <si>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</si>
  <si>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</si>
  <si>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Republic of Tanzania</t>
  </si>
  <si>
    <t>Uruguay</t>
  </si>
  <si>
    <t>Vanuatu</t>
  </si>
  <si>
    <t>Venezuela (Bolivarian Republic of)</t>
  </si>
  <si>
    <t>Viet Nam</t>
  </si>
  <si>
    <t>Yemen</t>
  </si>
  <si>
    <t>Zambia</t>
  </si>
  <si>
    <t>Zimbabwe</t>
  </si>
  <si>
    <t>Source: http://www.wipo.int/wipolex/en/other_treaties/parties.jsp?treaty_id=231&amp;group_id=22</t>
  </si>
  <si>
    <t>TRIPs</t>
  </si>
  <si>
    <t>Country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</si>
  <si>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</si>
  <si>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</si>
  <si>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</si>
  <si>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</si>
  <si>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</si>
  <si>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</si>
  <si>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</si>
  <si>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</si>
  <si>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</si>
  <si>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</si>
  <si>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</si>
  <si>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</si>
  <si>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</si>
  <si>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</si>
  <si>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</si>
  <si>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</si>
  <si>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</si>
  <si>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</si>
  <si>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</si>
  <si>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</si>
  <si>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</si>
  <si>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</si>
  <si>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</si>
  <si>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</si>
  <si>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</si>
  <si>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</si>
  <si>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</si>
  <si>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&lt;100 [&lt;100 - &lt;100]</t>
  </si>
  <si>
    <t>&lt;100 [&lt;100 - &lt;200]</t>
  </si>
  <si>
    <t>&lt;200 [&lt;100 - &lt;200]</t>
  </si>
  <si>
    <t>&lt;200 [&lt;100 - &lt;500]</t>
  </si>
  <si>
    <t>&lt;200 [&lt;200 - &lt;500]</t>
  </si>
  <si>
    <t>&lt;500 [&lt;200 - &lt;500]</t>
  </si>
  <si>
    <t>&lt;500 [&lt;200 - &lt;1000]</t>
  </si>
  <si>
    <t>&lt;100 [&lt;100 - &lt;100] (Estimates for children are not published because of small numbers.)</t>
  </si>
  <si>
    <t>Algeria</t>
  </si>
  <si>
    <t>&lt;200 [&lt;200 - &lt;200]</t>
  </si>
  <si>
    <t>&lt;500 [&lt;500 - &lt;500]</t>
  </si>
  <si>
    <t>&lt;500 [&lt;500 - 1000]</t>
  </si>
  <si>
    <t>&lt;1000 [&lt;500 - 1300]</t>
  </si>
  <si>
    <t>&lt;1000 [&lt;500 - 1600]</t>
  </si>
  <si>
    <t>1000 [&lt;1000 - 1900]</t>
  </si>
  <si>
    <t>1300 [&lt;1000 - 2300]</t>
  </si>
  <si>
    <t>1600 [&lt;1000 - 2700]</t>
  </si>
  <si>
    <t>1900 [1100 - 3200]</t>
  </si>
  <si>
    <t>2300 [1400 - 3700]</t>
  </si>
  <si>
    <t>2800 [1800 - 4300]</t>
  </si>
  <si>
    <t>3300 [2200 - 4900]</t>
  </si>
  <si>
    <t>3900 [2600 - 5600]</t>
  </si>
  <si>
    <t>4500 [3200 - 6300]</t>
  </si>
  <si>
    <t>5200 [3800 - 7200]</t>
  </si>
  <si>
    <t>6000 [4400 - 8100]</t>
  </si>
  <si>
    <t>6800 [5000 - 9000]</t>
  </si>
  <si>
    <t>7600 [5600 - 9700]</t>
  </si>
  <si>
    <t>8200 [6100 - 10 000]</t>
  </si>
  <si>
    <t>8300 [6100 - 11 000]</t>
  </si>
  <si>
    <t>8600 [6400 - 11 000]</t>
  </si>
  <si>
    <t>9000 [6700 - 11 000]</t>
  </si>
  <si>
    <t>9400 [7000 - 12 000]</t>
  </si>
  <si>
    <t>9900 [7400 - 13 000]</t>
  </si>
  <si>
    <t>11 000 [7900 - 13 000]</t>
  </si>
  <si>
    <t>11 000 [8200 - 14 000]</t>
  </si>
  <si>
    <t>11 000 [7800 - 13 000]</t>
  </si>
  <si>
    <t>11 000 [7800 - 14 000]</t>
  </si>
  <si>
    <t>1600 [1200 - 2000]</t>
  </si>
  <si>
    <t>1900 [1500 - 2400]</t>
  </si>
  <si>
    <t>2200 [1800 - 2700]</t>
  </si>
  <si>
    <t>2500 [2100 - 3100]</t>
  </si>
  <si>
    <t>2900 [2400 - 3400]</t>
  </si>
  <si>
    <t>3100 [2600 - 3600]</t>
  </si>
  <si>
    <t>2900 [2400 - 3300]</t>
  </si>
  <si>
    <t>2500 [2100 - 2900]</t>
  </si>
  <si>
    <t>2300 [1900 - 2700]</t>
  </si>
  <si>
    <t>2200 [1800 - 2600]</t>
  </si>
  <si>
    <t>2100 [1700 - 2500]</t>
  </si>
  <si>
    <t>2000 [1600 - 2400]</t>
  </si>
  <si>
    <t>2000 [1500 - 2400]</t>
  </si>
  <si>
    <t>2000 [1600 - 2500]</t>
  </si>
  <si>
    <t>2100 [1600 - 2600]</t>
  </si>
  <si>
    <t>2200 [1700 - 2600]</t>
  </si>
  <si>
    <t>2200 [1700 - 2700]</t>
  </si>
  <si>
    <t>2300 [1800 - 2800]</t>
  </si>
  <si>
    <t>2400 [1800 - 2900]</t>
  </si>
  <si>
    <t>&lt;100 [&lt;100 - &lt;200] (Estimates for children are not published because of small numbers.)</t>
  </si>
  <si>
    <t>&lt;200 [&lt;100 - &lt;200] (Estimates for children are not published because of small numbers.)</t>
  </si>
  <si>
    <t>&lt;200 [&lt;100 - &lt;500] (Estimates for children are not published because of small numbers.)</t>
  </si>
  <si>
    <t>&lt;200 [&lt;200 - &lt;500] (Estimates for children are not published because of small numbers.)</t>
  </si>
  <si>
    <t>&lt;200 [&lt;200 - &lt;200] (Estimates for children are not published because of small numbers.)</t>
  </si>
  <si>
    <t>1300 [1100 - 1400]</t>
  </si>
  <si>
    <t>1300 [1200 - 1400]</t>
  </si>
  <si>
    <t>1300 [1300 - 1400]</t>
  </si>
  <si>
    <t>1100 [1000 - 1100]</t>
  </si>
  <si>
    <t>&lt;1000 [&lt;1000 - &lt;1000]</t>
  </si>
  <si>
    <t>&lt;1000 [&lt;500 - &lt;1000]</t>
  </si>
  <si>
    <t>&lt;500 [&lt;500 - &lt;1000]</t>
  </si>
  <si>
    <t>... [... - ...] (Estimates were unavailable at the time of publication.)</t>
  </si>
  <si>
    <t>Azerbaijan</t>
  </si>
  <si>
    <t>Bahamas</t>
  </si>
  <si>
    <t>... [... - ...] (Historical incidence trends were not available or not reliable.)</t>
  </si>
  <si>
    <t>&lt;100 [&lt;100 - &lt;100] (Estimates are for citizens of the country only. Estimates for children are not published because of small numbers.)</t>
  </si>
  <si>
    <t>&lt;1000 [&lt;1000 - 1100]</t>
  </si>
  <si>
    <t>1000 [&lt;1000 - 1100]</t>
  </si>
  <si>
    <t>&lt;100 [&lt;100 - &lt;100] (Historical incidence trends were not available or not reliable before 2000. Estimates for children are not published because of small numbers.)</t>
  </si>
  <si>
    <t>Belarus</t>
  </si>
  <si>
    <t>&lt;100 [&lt;100 - &lt;100] (Historical incidence trends were not available or not reliable before 2000.)</t>
  </si>
  <si>
    <t>&lt;100 [&lt;100 - &lt;200] (Historical incidence trends were not available or not reliable before 2000.)</t>
  </si>
  <si>
    <t>&lt;200 [&lt;100 - &lt;200] (Historical incidence trends were not available or not reliable before 2000.)</t>
  </si>
  <si>
    <t>&lt;200 [&lt;200 - &lt;200] (Historical incidence trends were not available or not reliable before 2000.)</t>
  </si>
  <si>
    <t>&lt;200 [&lt;200 - &lt;500] (Historical incidence trends were not available or not reliable before 2000.)</t>
  </si>
  <si>
    <t>&lt;1000 [&lt;500 - 1000]</t>
  </si>
  <si>
    <t>&lt;1000 [&lt;500 - 1400]</t>
  </si>
  <si>
    <t>1100 [&lt;1000 - 1900]</t>
  </si>
  <si>
    <t>1400 [&lt;1000 - 2400]</t>
  </si>
  <si>
    <t>1700 [&lt;1000 - 2900]</t>
  </si>
  <si>
    <t>2100 [1200 - 3500]</t>
  </si>
  <si>
    <t>2500 [1400 - 4100]</t>
  </si>
  <si>
    <t>2800 [1700 - 4700]</t>
  </si>
  <si>
    <t>3200 [1900 - 5200]</t>
  </si>
  <si>
    <t>3600 [2200 - 5600]</t>
  </si>
  <si>
    <t>3900 [2400 - 6000]</t>
  </si>
  <si>
    <t>4100 [2600 - 6300]</t>
  </si>
  <si>
    <t>4300 [2800 - 6500]</t>
  </si>
  <si>
    <t>4400 [2900 - 6600]</t>
  </si>
  <si>
    <t>4200 [2800 - 6200]</t>
  </si>
  <si>
    <t>2800 [1600 - 4300]</t>
  </si>
  <si>
    <t>2400 [1400 - 3900]</t>
  </si>
  <si>
    <t>2400 [1400 - 4000]</t>
  </si>
  <si>
    <t>2600 [1500 - 4200]</t>
  </si>
  <si>
    <t>Bhutan</t>
  </si>
  <si>
    <t>&lt;500 [&lt;100 - &lt;500]</t>
  </si>
  <si>
    <t>&lt;1000 [&lt;1000 - 1200]</t>
  </si>
  <si>
    <t>&lt;1000 [&lt;1000 - 1300]</t>
  </si>
  <si>
    <t>1000 [&lt;1000 - 1400]</t>
  </si>
  <si>
    <t>1100 [&lt;1000 - 1500]</t>
  </si>
  <si>
    <t>1100 [&lt;1000 - 1600]</t>
  </si>
  <si>
    <t>1200 [&lt;1000 - 1600]</t>
  </si>
  <si>
    <t>1000 [&lt;1000 - 1500]</t>
  </si>
  <si>
    <t>&lt;1000 [&lt;1000 - 1400]</t>
  </si>
  <si>
    <t>Bosnia and Herzegovina</t>
  </si>
  <si>
    <t>1600 [1200 - 2200]</t>
  </si>
  <si>
    <t>2400 [1900 - 3100]</t>
  </si>
  <si>
    <t>3300 [2700 - 4400]</t>
  </si>
  <si>
    <t>4500 [3700 - 5700]</t>
  </si>
  <si>
    <t>6000 [5000 - 7600]</t>
  </si>
  <si>
    <t>7600 [6300 - 9600]</t>
  </si>
  <si>
    <t>9400 [8000 - 12 000]</t>
  </si>
  <si>
    <t>11 000 [9600 - 14 000]</t>
  </si>
  <si>
    <t>13 000 [11 000 - 16 000]</t>
  </si>
  <si>
    <t>15 000 [13 000 - 18 000]</t>
  </si>
  <si>
    <t>17 000 [15 000 - 20 000]</t>
  </si>
  <si>
    <t>18 000 [16 000 - 21 000]</t>
  </si>
  <si>
    <t>18 000 [16 000 - 20 000]</t>
  </si>
  <si>
    <t>16 000 [15 000 - 18 000]</t>
  </si>
  <si>
    <t>13 000 [12 000 - 15 000]</t>
  </si>
  <si>
    <t>11 000 [9500 - 12 000]</t>
  </si>
  <si>
    <t>8800 [7400 - 10 000]</t>
  </si>
  <si>
    <t>8000 [6600 - 9300]</t>
  </si>
  <si>
    <t>6600 [5300 - 8000]</t>
  </si>
  <si>
    <t>5800 [4600 - 7400]</t>
  </si>
  <si>
    <t>5600 [4500 - 7200]</t>
  </si>
  <si>
    <t>5100 [3900 - 6600]</t>
  </si>
  <si>
    <t>4800 [3800 - 6100]</t>
  </si>
  <si>
    <t>4200 [3500 - 5200]</t>
  </si>
  <si>
    <t>3900 [3300 - 4600]</t>
  </si>
  <si>
    <t>12 000 [8800 - 15 000]</t>
  </si>
  <si>
    <t>14 000 [11 000 - 18 000]</t>
  </si>
  <si>
    <t>16 000 [13 000 - 21 000]</t>
  </si>
  <si>
    <t>19 000 [14 000 - 23 000]</t>
  </si>
  <si>
    <t>21 000 [16 000 - 26 000]</t>
  </si>
  <si>
    <t>23 000 [18 000 - 29 000]</t>
  </si>
  <si>
    <t>15 000 [12 000 - 19 000]</t>
  </si>
  <si>
    <t>14 000 [11 000 - 19 000]</t>
  </si>
  <si>
    <t>15 000 [11 000 - 19 000]</t>
  </si>
  <si>
    <t>14 000 [10 000 - 18 000]</t>
  </si>
  <si>
    <t>14 000 [10 000 - 19 000]</t>
  </si>
  <si>
    <t>15 000 [10 000 - 19 000]</t>
  </si>
  <si>
    <t>13 000 [9500 - 18 000]</t>
  </si>
  <si>
    <t>14 000 [9800 - 18 000]</t>
  </si>
  <si>
    <t>15 000 [10 000 - 20 000]</t>
  </si>
  <si>
    <t>14 000 [9900 - 19 000]</t>
  </si>
  <si>
    <t>14 000 [9700 - 19 000]</t>
  </si>
  <si>
    <t>14 000 [9900 - 20 000]</t>
  </si>
  <si>
    <t>&lt;100 [&lt;100 - &lt;100] (Historical incidence trends were not available or not reliable. Estimates for children are not published because of small numbers.)</t>
  </si>
  <si>
    <t>&lt;100 [&lt;100 - &lt;200] (Historical incidence trends were not available or not reliable. Estimates for children are not published because of small numbers.)</t>
  </si>
  <si>
    <t>&lt;200 [&lt;100 - &lt;200] (Historical incidence trends were not available or not reliable. Estimates for children are not published because of small numbers.)</t>
  </si>
  <si>
    <t>&lt;200 [&lt;200 - &lt;200] (Historical incidence trends were not available or not reliable. Estimates for children are not published because of small numbers.)</t>
  </si>
  <si>
    <t>5000 [3300 - 7500]</t>
  </si>
  <si>
    <t>6000 [4100 - 9000]</t>
  </si>
  <si>
    <t>7200 [5000 - 11 000]</t>
  </si>
  <si>
    <t>8400 [5900 - 12 000]</t>
  </si>
  <si>
    <t>9500 [6800 - 13 000]</t>
  </si>
  <si>
    <t>11 000 [7600 - 14 000]</t>
  </si>
  <si>
    <t>12 000 [8400 - 15 000]</t>
  </si>
  <si>
    <t>12 000 [9200 - 16 000]</t>
  </si>
  <si>
    <t>13 000 [9700 - 16 000]</t>
  </si>
  <si>
    <t>13 000 [10 000 - 17 000]</t>
  </si>
  <si>
    <t>14 000 [11 000 - 17 000]</t>
  </si>
  <si>
    <t>14 000 [11 000 - 16 000]</t>
  </si>
  <si>
    <t>12 000 [10 000 - 15 000]</t>
  </si>
  <si>
    <t>11 000 [9100 - 13 000]</t>
  </si>
  <si>
    <t>9700 [7700 - 12 000]</t>
  </si>
  <si>
    <t>8400 [6300 - 10 000]</t>
  </si>
  <si>
    <t>7600 [5400 - 9500]</t>
  </si>
  <si>
    <t>6400 [4300 - 8300]</t>
  </si>
  <si>
    <t>5700 [3600 - 7500]</t>
  </si>
  <si>
    <t>4900 [2900 - 6800]</t>
  </si>
  <si>
    <t>4100 [2500 - 5900]</t>
  </si>
  <si>
    <t>4200 [2600 - 6000]</t>
  </si>
  <si>
    <t>4200 [2700 - 5900]</t>
  </si>
  <si>
    <t>3700 [2400 - 5300]</t>
  </si>
  <si>
    <t>3100 [2000 - 4500]</t>
  </si>
  <si>
    <t>&lt;500 [&lt;100 - &lt;1000]</t>
  </si>
  <si>
    <t>&lt;1000 [&lt;500 - 1100]</t>
  </si>
  <si>
    <t>&lt;1000 [&lt;1000 - 1600]</t>
  </si>
  <si>
    <t>1300 [&lt;1000 - 2100]</t>
  </si>
  <si>
    <t>1800 [1200 - 2800]</t>
  </si>
  <si>
    <t>2500 [1600 - 3600]</t>
  </si>
  <si>
    <t>3200 [2200 - 4500]</t>
  </si>
  <si>
    <t>4000 [2800 - 5600]</t>
  </si>
  <si>
    <t>4900 [3500 - 6600]</t>
  </si>
  <si>
    <t>5800 [4300 - 7600]</t>
  </si>
  <si>
    <t>6700 [5100 - 8700]</t>
  </si>
  <si>
    <t>7500 [5900 - 9500]</t>
  </si>
  <si>
    <t>8300 [6700 - 10 000]</t>
  </si>
  <si>
    <t>8800 [7300 - 10 000]</t>
  </si>
  <si>
    <t>8700 [7400 - 10 000]</t>
  </si>
  <si>
    <t>8500 [7400 - 9700]</t>
  </si>
  <si>
    <t>8300 [7400 - 9400]</t>
  </si>
  <si>
    <t>7800 [6800 - 8900]</t>
  </si>
  <si>
    <t>7100 [5900 - 8200]</t>
  </si>
  <si>
    <t>6400 [5000 - 7500]</t>
  </si>
  <si>
    <t>5500 [4000 - 6800]</t>
  </si>
  <si>
    <t>4800 [3300 - 6100]</t>
  </si>
  <si>
    <t>4300 [2800 - 5800]</t>
  </si>
  <si>
    <t>4100 [2700 - 5600]</t>
  </si>
  <si>
    <t>3500 [2300 - 5000]</t>
  </si>
  <si>
    <t>2900 [1800 - 4200]</t>
  </si>
  <si>
    <t>&lt;100 [&lt;100 - &lt;100] (Historical incidence trends were not available or not reliable.)</t>
  </si>
  <si>
    <t>&lt;100 [&lt;100 - &lt;200] (Historical incidence trends were not available or not reliable.)</t>
  </si>
  <si>
    <t>&lt;200 [&lt;100 - &lt;200] (Historical incidence trends were not available or not reliable.)</t>
  </si>
  <si>
    <t>&lt;200 [&lt;200 - &lt;500] (Historical incidence trends were not available or not reliable.)</t>
  </si>
  <si>
    <t>&lt;200 [&lt;200 - &lt;200] (Historical incidence trends were not available or not reliable.)</t>
  </si>
  <si>
    <t>2000 [1200 - 2800]</t>
  </si>
  <si>
    <t>3200 [2100 - 4400]</t>
  </si>
  <si>
    <t>4600 [3200 - 6100]</t>
  </si>
  <si>
    <t>6100 [4500 - 7700]</t>
  </si>
  <si>
    <t>7400 [5800 - 9200]</t>
  </si>
  <si>
    <t>8500 [7000 - 10 000]</t>
  </si>
  <si>
    <t>9100 [7700 - 11 000]</t>
  </si>
  <si>
    <t>9400 [8100 - 11 000]</t>
  </si>
  <si>
    <t>8800 [7800 - 9800]</t>
  </si>
  <si>
    <t>7600 [6700 - 8500]</t>
  </si>
  <si>
    <t>5900 [5000 - 6800]</t>
  </si>
  <si>
    <t>4300 [3300 - 5200]</t>
  </si>
  <si>
    <t>3300 [2300 - 4400]</t>
  </si>
  <si>
    <t>2800 [1800 - 3900]</t>
  </si>
  <si>
    <t>2600 [1600 - 3800]</t>
  </si>
  <si>
    <t>2500 [1500 - 3900]</t>
  </si>
  <si>
    <t>2500 [1500 - 4000]</t>
  </si>
  <si>
    <t>2400 [1500 - 3900]</t>
  </si>
  <si>
    <t>2300 [1500 - 3700]</t>
  </si>
  <si>
    <t>2000 [1400 - 3400]</t>
  </si>
  <si>
    <t>1800 [1300 - 2900]</t>
  </si>
  <si>
    <t>1200 [&lt;1000 - 1900]</t>
  </si>
  <si>
    <t>1800 [1200 - 2700]</t>
  </si>
  <si>
    <t>2600 [1800 - 3600]</t>
  </si>
  <si>
    <t>3600 [2600 - 4900]</t>
  </si>
  <si>
    <t>4800 [3500 - 6500]</t>
  </si>
  <si>
    <t>6400 [4800 - 8300]</t>
  </si>
  <si>
    <t>8200 [6300 - 11 000]</t>
  </si>
  <si>
    <t>10 000 [8000 - 13 000]</t>
  </si>
  <si>
    <t>13 000 [9900 - 16 000]</t>
  </si>
  <si>
    <t>18 000 [14 000 - 23 000]</t>
  </si>
  <si>
    <t>21 000 [17 000 - 26 000]</t>
  </si>
  <si>
    <t>24 000 [19 000 - 29 000]</t>
  </si>
  <si>
    <t>27 000 [22 000 - 32 000]</t>
  </si>
  <si>
    <t>29 000 [24 000 - 34 000]</t>
  </si>
  <si>
    <t>28 000 [23 000 - 33 000]</t>
  </si>
  <si>
    <t>28 000 [24 000 - 33 000]</t>
  </si>
  <si>
    <t>30 000 [25 000 - 34 000]</t>
  </si>
  <si>
    <t>28 000 [24 000 - 32 000]</t>
  </si>
  <si>
    <t>28 000 [24 000 - 31 000]</t>
  </si>
  <si>
    <t>27 000 [24 000 - 31 000]</t>
  </si>
  <si>
    <t>28 000 [25 000 - 31 000]</t>
  </si>
  <si>
    <t>29 000 [25 000 - 32 000]</t>
  </si>
  <si>
    <t>31 000 [27 000 - 34 000]</t>
  </si>
  <si>
    <t>29 000 [25 000 - 33 000]</t>
  </si>
  <si>
    <t>1100 [&lt;1000 - 1800]</t>
  </si>
  <si>
    <t>1900 [1200 - 2800]</t>
  </si>
  <si>
    <t>2800 [1800 - 4100]</t>
  </si>
  <si>
    <t>4000 [2700 - 5700]</t>
  </si>
  <si>
    <t>5400 [3600 - 7600]</t>
  </si>
  <si>
    <t>6900 [4800 - 9600]</t>
  </si>
  <si>
    <t>8500 [6000 - 12 000]</t>
  </si>
  <si>
    <t>10 000 [7300 - 13 000]</t>
  </si>
  <si>
    <t>12 000 [8500 - 15 000]</t>
  </si>
  <si>
    <t>13 000 [9600 - 16 000]</t>
  </si>
  <si>
    <t>15 000 [12 000 - 17 000]</t>
  </si>
  <si>
    <t>14 000 [12 000 - 17 000]</t>
  </si>
  <si>
    <t>14 000 [12 000 - 16 000]</t>
  </si>
  <si>
    <t>13 000 [11 000 - 15 000]</t>
  </si>
  <si>
    <t>11 000 [9800 - 13 000]</t>
  </si>
  <si>
    <t>9800 [8200 - 12 000]</t>
  </si>
  <si>
    <t>9600 [7900 - 11 000]</t>
  </si>
  <si>
    <t>9400 [7700 - 11 000]</t>
  </si>
  <si>
    <t>9400 [7900 - 11 000]</t>
  </si>
  <si>
    <t>9400 [8000 - 11 000]</t>
  </si>
  <si>
    <t>8000 [6700 - 9500]</t>
  </si>
  <si>
    <t>7300 [6000 - 8800]</t>
  </si>
  <si>
    <t>1400 [&lt;1000 - 2200]</t>
  </si>
  <si>
    <t>1700 [1100 - 2600]</t>
  </si>
  <si>
    <t>2100 [1400 - 3100]</t>
  </si>
  <si>
    <t>2500 [1700 - 3600]</t>
  </si>
  <si>
    <t>2900 [2000 - 4100]</t>
  </si>
  <si>
    <t>3400 [2400 - 4700]</t>
  </si>
  <si>
    <t>3900 [2800 - 5300]</t>
  </si>
  <si>
    <t>4400 [3200 - 5800]</t>
  </si>
  <si>
    <t>4900 [3600 - 6300]</t>
  </si>
  <si>
    <t>5400 [4000 - 6900]</t>
  </si>
  <si>
    <t>5900 [4500 - 7400]</t>
  </si>
  <si>
    <t>6400 [4900 - 8000]</t>
  </si>
  <si>
    <t>6700 [5200 - 8300]</t>
  </si>
  <si>
    <t>6900 [5400 - 8500]</t>
  </si>
  <si>
    <t>6700 [5300 - 8300]</t>
  </si>
  <si>
    <t>6000 [4700 - 7500]</t>
  </si>
  <si>
    <t>5600 [4400 - 7000]</t>
  </si>
  <si>
    <t>4000 [2900 - 5200]</t>
  </si>
  <si>
    <t>3600 [2500 - 4700]</t>
  </si>
  <si>
    <t>3600 [2500 - 4800]</t>
  </si>
  <si>
    <t>4000 [2800 - 5300]</t>
  </si>
  <si>
    <t>4000 [2900 - 5300]</t>
  </si>
  <si>
    <t>4200 [3100 - 5600]</t>
  </si>
  <si>
    <t>3600 [2600 - 4800]</t>
  </si>
  <si>
    <t>2800 [1900 - 4000]</t>
  </si>
  <si>
    <t>... [... - ...]</t>
  </si>
  <si>
    <t>&lt;200 [&lt;100 - 1400]</t>
  </si>
  <si>
    <t>&lt;500 [&lt;100 - 1500]</t>
  </si>
  <si>
    <t>&lt;1000 [&lt;200 - 1800]</t>
  </si>
  <si>
    <t>&lt;1000 [&lt;200 - 2000]</t>
  </si>
  <si>
    <t>1300 [&lt;500 - 2400]</t>
  </si>
  <si>
    <t>1800 [&lt;500 - 2900]</t>
  </si>
  <si>
    <t>2400 [&lt;1000 - 3600]</t>
  </si>
  <si>
    <t>3000 [1100 - 4200]</t>
  </si>
  <si>
    <t>3700 [1600 - 5000]</t>
  </si>
  <si>
    <t>4400 [2300 - 5700]</t>
  </si>
  <si>
    <t>5100 [3000 - 6500]</t>
  </si>
  <si>
    <t>5600 [3800 - 7100]</t>
  </si>
  <si>
    <t>5800 [4200 - 7300]</t>
  </si>
  <si>
    <t>6000 [4600 - 7500]</t>
  </si>
  <si>
    <t>6200 [4800 - 7700]</t>
  </si>
  <si>
    <t>6300 [5000 - 7800]</t>
  </si>
  <si>
    <t>5200 [4000 - 6600]</t>
  </si>
  <si>
    <t>5000 [3800 - 6400]</t>
  </si>
  <si>
    <t>5900 [4600 - 7600]</t>
  </si>
  <si>
    <t>6600 [5200 - 8400]</t>
  </si>
  <si>
    <t>5800 [4500 - 7400]</t>
  </si>
  <si>
    <t>4600 [3400 - 6100]</t>
  </si>
  <si>
    <t>4000 [2800 - 5400]</t>
  </si>
  <si>
    <t>3600 [2400 - 4900]</t>
  </si>
  <si>
    <t>3200 [2100 - 4600]</t>
  </si>
  <si>
    <t>2800 [1700 - 4100]</t>
  </si>
  <si>
    <t>Comoros</t>
  </si>
  <si>
    <t>1300 [&lt;1000 - 1900]</t>
  </si>
  <si>
    <t>1800 [1200 - 2600]</t>
  </si>
  <si>
    <t>2400 [1600 - 3400]</t>
  </si>
  <si>
    <t>3000 [2100 - 4200]</t>
  </si>
  <si>
    <t>3600 [2600 - 5000]</t>
  </si>
  <si>
    <t>4300 [3100 - 5700]</t>
  </si>
  <si>
    <t>4800 [3700 - 6300]</t>
  </si>
  <si>
    <t>5400 [4100 - 6800]</t>
  </si>
  <si>
    <t>5800 [4600 - 7200]</t>
  </si>
  <si>
    <t>6100 [4900 - 7400]</t>
  </si>
  <si>
    <t>6200 [5200 - 7500]</t>
  </si>
  <si>
    <t>6300 [5400 - 7400]</t>
  </si>
  <si>
    <t>6300 [5400 - 7300]</t>
  </si>
  <si>
    <t>6200 [5300 - 7100]</t>
  </si>
  <si>
    <t>6000 [5300 - 6900]</t>
  </si>
  <si>
    <t>5400 [4700 - 6100]</t>
  </si>
  <si>
    <t>5300 [4600 - 5900]</t>
  </si>
  <si>
    <t>4800 [4100 - 5400]</t>
  </si>
  <si>
    <t>3900 [3300 - 4400]</t>
  </si>
  <si>
    <t>3700 [3100 - 4300]</t>
  </si>
  <si>
    <t>3500 [3000 - 4100]</t>
  </si>
  <si>
    <t>3300 [2700 - 3900]</t>
  </si>
  <si>
    <t>3500 [3000 - 4200]</t>
  </si>
  <si>
    <t>4000 [3500 - 4700]</t>
  </si>
  <si>
    <t>4300 [3700 - 5100]</t>
  </si>
  <si>
    <t>3800 [3200 - 4600]</t>
  </si>
  <si>
    <t>&lt;100 [&lt;100 - &lt;100] (Less than 50 pregnant women in need of PMTCT services.)</t>
  </si>
  <si>
    <t>7900 [4800 - 13 000]</t>
  </si>
  <si>
    <t>10 000 [6500 - 17 000]</t>
  </si>
  <si>
    <t>13 000 [8400 - 21 000]</t>
  </si>
  <si>
    <t>17 000 [11 000 - 26 000]</t>
  </si>
  <si>
    <t>21 000 [13 000 - 31 000]</t>
  </si>
  <si>
    <t>25 000 [16 000 - 37 000]</t>
  </si>
  <si>
    <t>29 000 [19 000 - 42 000]</t>
  </si>
  <si>
    <t>33 000 [22 000 - 47 000]</t>
  </si>
  <si>
    <t>37 000 [26 000 - 52 000]</t>
  </si>
  <si>
    <t>41 000 [29 000 - 56 000]</t>
  </si>
  <si>
    <t>44 000 [32 000 - 58 000]</t>
  </si>
  <si>
    <t>45 000 [33 000 - 59 000]</t>
  </si>
  <si>
    <t>46 000 [34 000 - 59 000]</t>
  </si>
  <si>
    <t>47 000 [36 000 - 59 000]</t>
  </si>
  <si>
    <t>47 000 [37 000 - 58 000]</t>
  </si>
  <si>
    <t>43 000 [34 000 - 51 000]</t>
  </si>
  <si>
    <t>39 000 [31 000 - 45 000]</t>
  </si>
  <si>
    <t>36 000 [30 000 - 42 000]</t>
  </si>
  <si>
    <t>31 000 [26 000 - 36 000]</t>
  </si>
  <si>
    <t>29 000 [24 000 - 33 000]</t>
  </si>
  <si>
    <t>26 000 [22 000 - 29 000]</t>
  </si>
  <si>
    <t>30 000 [26 000 - 34 000]</t>
  </si>
  <si>
    <t>31 000 [26 000 - 34 000]</t>
  </si>
  <si>
    <t>25 000 [21 000 - 29 000]</t>
  </si>
  <si>
    <t>Democratic People's Republic of Korea</t>
  </si>
  <si>
    <t>13 000 [9000 - 18 000]</t>
  </si>
  <si>
    <t>15 000 [11 000 - 21 000]</t>
  </si>
  <si>
    <t>17 000 [12 000 - 23 000]</t>
  </si>
  <si>
    <t>19 000 [14 000 - 26 000]</t>
  </si>
  <si>
    <t>22 000 [16 000 - 29 000]</t>
  </si>
  <si>
    <t>24 000 [18 000 - 32 000]</t>
  </si>
  <si>
    <t>27 000 [20 000 - 34 000]</t>
  </si>
  <si>
    <t>29 000 [22 000 - 36 000]</t>
  </si>
  <si>
    <t>31 000 [24 000 - 39 000]</t>
  </si>
  <si>
    <t>33 000 [26 000 - 41 000]</t>
  </si>
  <si>
    <t>35 000 [28 000 - 43 000]</t>
  </si>
  <si>
    <t>37 000 [29 000 - 45 000]</t>
  </si>
  <si>
    <t>39 000 [31 000 - 46 000]</t>
  </si>
  <si>
    <t>40 000 [32 000 - 48 000]</t>
  </si>
  <si>
    <t>41 000 [33 000 - 48 000]</t>
  </si>
  <si>
    <t>40 000 [33 000 - 48 000]</t>
  </si>
  <si>
    <t>40 000 [32 000 - 47 000]</t>
  </si>
  <si>
    <t>38 000 [31 000 - 45 000]</t>
  </si>
  <si>
    <t>38 000 [31 000 - 44 000]</t>
  </si>
  <si>
    <t>37 000 [31 000 - 43 000]</t>
  </si>
  <si>
    <t>35 000 [29 000 - 40 000]</t>
  </si>
  <si>
    <t>33 000 [27 000 - 38 000]</t>
  </si>
  <si>
    <t>32 000 [26 000 - 37 000]</t>
  </si>
  <si>
    <t>28 000 [22 000 - 34 000]</t>
  </si>
  <si>
    <t>25 000 [20 000 - 31 000]</t>
  </si>
  <si>
    <t>22 000 [16 000 - 27 000]</t>
  </si>
  <si>
    <t>19 000 [13 000 - 24 000]</t>
  </si>
  <si>
    <t>1200 [&lt;1000 - 1800]</t>
  </si>
  <si>
    <t>1700 [1000 - 2400]</t>
  </si>
  <si>
    <t>2200 [1400 - 3200]</t>
  </si>
  <si>
    <t>4200 [2800 - 6000]</t>
  </si>
  <si>
    <t>4900 [3300 - 7000]</t>
  </si>
  <si>
    <t>5600 [3800 - 7900]</t>
  </si>
  <si>
    <t>6200 [4300 - 8600]</t>
  </si>
  <si>
    <t>6700 [4700 - 9200]</t>
  </si>
  <si>
    <t>7100 [5000 - 9700]</t>
  </si>
  <si>
    <t>7400 [5300 - 10 000]</t>
  </si>
  <si>
    <t>7400 [5400 - 10 000]</t>
  </si>
  <si>
    <t>6900 [5000 - 9300]</t>
  </si>
  <si>
    <t>6300 [4500 - 8600]</t>
  </si>
  <si>
    <t>5500 [3800 - 7600]</t>
  </si>
  <si>
    <t>4400 [2900 - 6500]</t>
  </si>
  <si>
    <t>4100 [2600 - 6000]</t>
  </si>
  <si>
    <t>3700 [2300 - 5600]</t>
  </si>
  <si>
    <t>3400 [2100 - 5200]</t>
  </si>
  <si>
    <t>3100 [1900 - 4900]</t>
  </si>
  <si>
    <t>2700 [1600 - 4200]</t>
  </si>
  <si>
    <t>2200 [1300 - 3600]</t>
  </si>
  <si>
    <t>&lt;200 [&lt;100 - &lt;500] (Historical incidence trends were not available or not reliable.)</t>
  </si>
  <si>
    <t>&lt;500 [&lt;200 - &lt;1000] (Historical incidence trends were not available or not reliable.)</t>
  </si>
  <si>
    <t>&lt;1000 [&lt;500 - &lt;1000] (Historical incidence trends were not available or not reliable.)</t>
  </si>
  <si>
    <t>&lt;1000 [&lt;500 - 1000] (Historical incidence trends were not available or not reliable.)</t>
  </si>
  <si>
    <t>&lt;1000 [&lt;500 - 1200] (Historical incidence trends were not available or not reliable.)</t>
  </si>
  <si>
    <t>&lt;1000 [&lt;500 - 1300] (Historical incidence trends were not available or not reliable.)</t>
  </si>
  <si>
    <t>1000 [&lt;1000 - 1500] (Historical incidence trends were not available or not reliable.)</t>
  </si>
  <si>
    <t>1200 [&lt;1000 - 1600] (Historical incidence trends were not available or not reliable.)</t>
  </si>
  <si>
    <t>1300 [&lt;1000 - 1700] (Historical incidence trends were not available or not reliable.)</t>
  </si>
  <si>
    <t>1400 [&lt;1000 - 1800] (Historical incidence trends were not available or not reliable.)</t>
  </si>
  <si>
    <t>1400 [&lt;1000 - 1900] (Historical incidence trends were not available or not reliable.)</t>
  </si>
  <si>
    <t>1500 [1100 - 2000] (Historical incidence trends were not available or not reliable.)</t>
  </si>
  <si>
    <t>1400 [1000 - 1900] (Historical incidence trends were not available or not reliable.)</t>
  </si>
  <si>
    <t>1300 [&lt;1000 - 1800] (Historical incidence trends were not available or not reliable.)</t>
  </si>
  <si>
    <t>1100 [&lt;1000 - 1600] (Historical incidence trends were not available or not reliable.)</t>
  </si>
  <si>
    <t>&lt;1000 [&lt;1000 - 1300] (Historical incidence trends were not available or not reliable.)</t>
  </si>
  <si>
    <t>&lt;1000 [&lt;1000 - 1200] (Historical incidence trends were not available or not reliable.)</t>
  </si>
  <si>
    <t>&lt;1000 [&lt;500 - 1100] (Historical incidence trends were not available or not reliable.)</t>
  </si>
  <si>
    <t>&lt;1000 [&lt;1000 - 1000]</t>
  </si>
  <si>
    <t>1000 [&lt;1000 - 1200]</t>
  </si>
  <si>
    <t>1100 [&lt;1000 - 1200]</t>
  </si>
  <si>
    <t>1100 [&lt;1000 - 1300]</t>
  </si>
  <si>
    <t>Equatorial Guinea</t>
  </si>
  <si>
    <t>&lt;200 [&lt;100 - &lt;1000]</t>
  </si>
  <si>
    <t>1000 [&lt;1000 - 1300]</t>
  </si>
  <si>
    <t>1100 [&lt;1000 - 1400]</t>
  </si>
  <si>
    <t>1200 [&lt;1000 - 1500]</t>
  </si>
  <si>
    <t>1300 [&lt;1000 - 1600]</t>
  </si>
  <si>
    <t>Eritrea</t>
  </si>
  <si>
    <t>&lt;100 [&lt;100 - &lt;500]</t>
  </si>
  <si>
    <t>1400 [&lt;1000 - 1900]</t>
  </si>
  <si>
    <t>1600 [1100 - 2000]</t>
  </si>
  <si>
    <t>1700 [1200 - 2100]</t>
  </si>
  <si>
    <t>1700 [1300 - 2200]</t>
  </si>
  <si>
    <t>1400 [1000 - 1800]</t>
  </si>
  <si>
    <t>&lt;1000 [&lt;500 - 1200]</t>
  </si>
  <si>
    <t>Ethiopia</t>
  </si>
  <si>
    <t>8900 [5300 - 14 000]</t>
  </si>
  <si>
    <t>13 000 [7700 - 20 000]</t>
  </si>
  <si>
    <t>23 000 [15 000 - 34 000]</t>
  </si>
  <si>
    <t>30 000 [20 000 - 43 000]</t>
  </si>
  <si>
    <t>37 000 [25 000 - 53 000]</t>
  </si>
  <si>
    <t>45 000 [31 000 - 63 000]</t>
  </si>
  <si>
    <t>53 000 [38 000 - 72 000]</t>
  </si>
  <si>
    <t>62 000 [44 000 - 81 000]</t>
  </si>
  <si>
    <t>69 000 [51 000 - 88 000]</t>
  </si>
  <si>
    <t>76 000 [57 000 - 94 000]</t>
  </si>
  <si>
    <t>81 000 [62 000 - 99 000]</t>
  </si>
  <si>
    <t>84 000 [67 000 - 100 000]</t>
  </si>
  <si>
    <t>87 000 [70 000 - 100 000]</t>
  </si>
  <si>
    <t>87 000 [72 000 - 100 000]</t>
  </si>
  <si>
    <t>85 000 [71 000 - 100 000]</t>
  </si>
  <si>
    <t>79 000 [66 000 - 93 000]</t>
  </si>
  <si>
    <t>69 000 [57 000 - 82 000]</t>
  </si>
  <si>
    <t>57 000 [44 000 - 70 000]</t>
  </si>
  <si>
    <t>47 000 [35 000 - 61 000]</t>
  </si>
  <si>
    <t>39 000 [25 000 - 52 000]</t>
  </si>
  <si>
    <t>32 000 [19 000 - 45 000]</t>
  </si>
  <si>
    <t>26 000 [16 000 - 39 000]</t>
  </si>
  <si>
    <t>25 000 [15 000 - 38 000]</t>
  </si>
  <si>
    <t>24 000 [15 000 - 37 000]</t>
  </si>
  <si>
    <t>22 000 [14 000 - 34 000]</t>
  </si>
  <si>
    <t>20 000 [13 000 - 31 000]</t>
  </si>
  <si>
    <t>3400 [2600 - 4100] (Historical incidence trends were not available or not reliable before 2000.)</t>
  </si>
  <si>
    <t>4100 [3300 - 4700] (Historical incidence trends were not available or not reliable before 2000.)</t>
  </si>
  <si>
    <t>4700 [4000 - 5200] (Historical incidence trends were not available or not reliable before 2000.)</t>
  </si>
  <si>
    <t>5200 [4600 - 5600] (Historical incidence trends were not available or not reliable before 2000.)</t>
  </si>
  <si>
    <t>5500 [5100 - 5900] (Historical incidence trends were not available or not reliable before 2000.)</t>
  </si>
  <si>
    <t>5800 [5500 - 6100] (Historical incidence trends were not available or not reliable before 2000.)</t>
  </si>
  <si>
    <t>3700 [3400 - 4000] (Historical incidence trends were not available or not reliable before 2000.)</t>
  </si>
  <si>
    <t>3100 [2800 - 3300] (Historical incidence trends were not available or not reliable before 2000.)</t>
  </si>
  <si>
    <t>2400 [2200 - 2600] (Historical incidence trends were not available or not reliable before 2000.)</t>
  </si>
  <si>
    <t>1700 [1500 - 1800] (Historical incidence trends were not available or not reliable before 2000.)</t>
  </si>
  <si>
    <t>1500 [1300 - 1600] (Historical incidence trends were not available or not reliable before 2000.)</t>
  </si>
  <si>
    <t>1200 [1000 - 1300] (Historical incidence trends were not available or not reliable before 2000.)</t>
  </si>
  <si>
    <t>1100 [&lt;1000 - 1300] (Historical incidence trends were not available or not reliable before 2000.)</t>
  </si>
  <si>
    <t>1100 [&lt;1000 - 1200] (Historical incidence trends were not available or not reliable before 2000.)</t>
  </si>
  <si>
    <t>&lt;1000 [&lt;1000 - 1100] (Historical incidence trends were not available or not reliable before 2000.)</t>
  </si>
  <si>
    <t>&lt;1000 [&lt;1000 - &lt;1000] (Historical incidence trends were not available or not reliable before 2000.)</t>
  </si>
  <si>
    <t>1300 [&lt;1000 - 1800]</t>
  </si>
  <si>
    <t>1600 [1100 - 2200]</t>
  </si>
  <si>
    <t>1900 [1400 - 2600]</t>
  </si>
  <si>
    <t>2300 [1600 - 3000]</t>
  </si>
  <si>
    <t>2600 [1900 - 3400]</t>
  </si>
  <si>
    <t>2900 [2100 - 3700]</t>
  </si>
  <si>
    <t>3100 [2300 - 4000]</t>
  </si>
  <si>
    <t>3300 [2500 - 4200]</t>
  </si>
  <si>
    <t>3200 [2400 - 4100]</t>
  </si>
  <si>
    <t>2900 [2200 - 3800]</t>
  </si>
  <si>
    <t>3000 [2300 - 3800]</t>
  </si>
  <si>
    <t>3100 [2400 - 3900]</t>
  </si>
  <si>
    <t>3100 [2500 - 3900]</t>
  </si>
  <si>
    <t>2900 [2300 - 3700]</t>
  </si>
  <si>
    <t>2900 [2300 - 3600]</t>
  </si>
  <si>
    <t>2600 [2100 - 3200]</t>
  </si>
  <si>
    <t>2200 [1600 - 2700]</t>
  </si>
  <si>
    <t>1800 [1300 - 2300]</t>
  </si>
  <si>
    <t>1700 [1100 - 2300]</t>
  </si>
  <si>
    <t>1500 [1000 - 2000]</t>
  </si>
  <si>
    <t>2000 [&lt;1000 - 4200]</t>
  </si>
  <si>
    <t>3200 [1500 - 6200]</t>
  </si>
  <si>
    <t>4800 [2500 - 8700]</t>
  </si>
  <si>
    <t>6900 [3800 - 12 000]</t>
  </si>
  <si>
    <t>9500 [5500 - 16 000]</t>
  </si>
  <si>
    <t>13 000 [7600 - 20 000]</t>
  </si>
  <si>
    <t>16 000 [10 000 - 24 000]</t>
  </si>
  <si>
    <t>19 000 [13 000 - 28 000]</t>
  </si>
  <si>
    <t>23 000 [16 000 - 31 000]</t>
  </si>
  <si>
    <t>26 000 [19 000 - 34 000]</t>
  </si>
  <si>
    <t>29 000 [22 000 - 37 000]</t>
  </si>
  <si>
    <t>33 000 [26 000 - 40 000]</t>
  </si>
  <si>
    <t>34 000 [28 000 - 40 000]</t>
  </si>
  <si>
    <t>35 000 [29 000 - 41 000]</t>
  </si>
  <si>
    <t>34 000 [29 000 - 40 000]</t>
  </si>
  <si>
    <t>33 000 [29 000 - 39 000]</t>
  </si>
  <si>
    <t>32 000 [27 000 - 37 000]</t>
  </si>
  <si>
    <t>30 000 [25 000 - 35 000]</t>
  </si>
  <si>
    <t>25 000 [20 000 - 30 000]</t>
  </si>
  <si>
    <t>22 000 [18 000 - 28 000]</t>
  </si>
  <si>
    <t>19 000 [14 000 - 24 000]</t>
  </si>
  <si>
    <t>18 000 [13 000 - 23 000]</t>
  </si>
  <si>
    <t>17 000 [13 000 - 22 000]</t>
  </si>
  <si>
    <t>16 000 [12 000 - 21 000]</t>
  </si>
  <si>
    <t>15 000 [11 000 - 20 000]</t>
  </si>
  <si>
    <t>1000 [&lt;500 - 1800]</t>
  </si>
  <si>
    <t>1300 [&lt;1000 - 2200]</t>
  </si>
  <si>
    <t>1600 [&lt;1000 - 2800]</t>
  </si>
  <si>
    <t>&lt;1000 [&lt;500 - 2300]</t>
  </si>
  <si>
    <t>1200 [&lt;500 - 2900]</t>
  </si>
  <si>
    <t>1600 [&lt;1000 - 3700]</t>
  </si>
  <si>
    <t>2100 [&lt;1000 - 4500]</t>
  </si>
  <si>
    <t>2600 [1100 - 5400]</t>
  </si>
  <si>
    <t>3200 [1400 - 6300]</t>
  </si>
  <si>
    <t>3800 [1800 - 7000]</t>
  </si>
  <si>
    <t>4400 [2200 - 7500]</t>
  </si>
  <si>
    <t>4900 [2600 - 8100]</t>
  </si>
  <si>
    <t>5400 [3100 - 8500]</t>
  </si>
  <si>
    <t>5800 [3600 - 8700]</t>
  </si>
  <si>
    <t>6200 [4100 - 8800]</t>
  </si>
  <si>
    <t>6500 [4500 - 8900]</t>
  </si>
  <si>
    <t>6700 [4900 - 8800]</t>
  </si>
  <si>
    <t>6900 [5300 - 8600]</t>
  </si>
  <si>
    <t>7000 [5600 - 8500]</t>
  </si>
  <si>
    <t>6900 [5600 - 8100]</t>
  </si>
  <si>
    <t>6400 [5300 - 7400]</t>
  </si>
  <si>
    <t>6400 [5300 - 7500]</t>
  </si>
  <si>
    <t>5900 [4900 - 6900]</t>
  </si>
  <si>
    <t>5200 [4300 - 6300]</t>
  </si>
  <si>
    <t>5000 [4100 - 6100]</t>
  </si>
  <si>
    <t>5000 [4100 - 6200]</t>
  </si>
  <si>
    <t>4700 [3800 - 5900]</t>
  </si>
  <si>
    <t>5300 [4200 - 6500]</t>
  </si>
  <si>
    <t>5600 [4500 - 6800]</t>
  </si>
  <si>
    <t>5800 [4600 - 7100]</t>
  </si>
  <si>
    <t>1500 [&lt;1000 - 1700]</t>
  </si>
  <si>
    <t>1700 [1100 - 1900]</t>
  </si>
  <si>
    <t>2000 [1300 - 2100]</t>
  </si>
  <si>
    <t>2100 [1400 - 2200]</t>
  </si>
  <si>
    <t>2200 [1400 - 2200]</t>
  </si>
  <si>
    <t>2200 [1400 - 2000]</t>
  </si>
  <si>
    <t>2300 [1400 - 2100]</t>
  </si>
  <si>
    <t>2400 [1600 - 2300]</t>
  </si>
  <si>
    <t>2300 [1600 - 2200]</t>
  </si>
  <si>
    <t>2100 [1500 - 2100]</t>
  </si>
  <si>
    <t>2200 [1600 - 2200]</t>
  </si>
  <si>
    <t>2200 [1500 - 2100]</t>
  </si>
  <si>
    <t>2000 [1400 - 1800]</t>
  </si>
  <si>
    <t>4500 [2900 - 6400]</t>
  </si>
  <si>
    <t>5700 [3800 - 8000]</t>
  </si>
  <si>
    <t>6900 [4700 - 9600]</t>
  </si>
  <si>
    <t>8100 [5800 - 11 000]</t>
  </si>
  <si>
    <t>9300 [6700 - 12 000]</t>
  </si>
  <si>
    <t>10 000 [7600 - 13 000]</t>
  </si>
  <si>
    <t>11 000 [8400 - 14 000]</t>
  </si>
  <si>
    <t>12 000 [9100 - 14 000]</t>
  </si>
  <si>
    <t>12 000 [9700 - 15 000]</t>
  </si>
  <si>
    <t>12 000 [10 000 - 14 000]</t>
  </si>
  <si>
    <t>12 000 [9900 - 14 000]</t>
  </si>
  <si>
    <t>11 000 [9700 - 13 000]</t>
  </si>
  <si>
    <t>11 000 [9300 - 12 000]</t>
  </si>
  <si>
    <t>9800 [8500 - 11 000]</t>
  </si>
  <si>
    <t>8400 [7200 - 9900]</t>
  </si>
  <si>
    <t>7400 [6200 - 8900]</t>
  </si>
  <si>
    <t>6500 [5400 - 8000]</t>
  </si>
  <si>
    <t>6100 [4900 - 7600]</t>
  </si>
  <si>
    <t>6400 [5100 - 8000]</t>
  </si>
  <si>
    <t>6200 [5000 - 7900]</t>
  </si>
  <si>
    <t>5700 [4600 - 7300]</t>
  </si>
  <si>
    <t>5100 [4000 - 6700]</t>
  </si>
  <si>
    <t>4800 [3700 - 6400]</t>
  </si>
  <si>
    <t>4600 [3500 - 6100]</t>
  </si>
  <si>
    <t>&lt;1000 [&lt;500 - 1500]</t>
  </si>
  <si>
    <t>1500 [&lt;1000 - 2300]</t>
  </si>
  <si>
    <t>1700 [1100 - 2500]</t>
  </si>
  <si>
    <t>1900 [1300 - 2700]</t>
  </si>
  <si>
    <t>2100 [1500 - 2800]</t>
  </si>
  <si>
    <t>2300 [1700 - 2900]</t>
  </si>
  <si>
    <t>2400 [1800 - 3000]</t>
  </si>
  <si>
    <t>2500 [2000 - 3000]</t>
  </si>
  <si>
    <t>2400 [2000 - 2900]</t>
  </si>
  <si>
    <t>1800 [1400 - 2100]</t>
  </si>
  <si>
    <t>1600 [1300 - 1900]</t>
  </si>
  <si>
    <t>1500 [1200 - 1800]</t>
  </si>
  <si>
    <t>1400 [1100 - 1700]</t>
  </si>
  <si>
    <t>1300 [1000 - 1700]</t>
  </si>
  <si>
    <t>2600 [&lt;1000 - 6000]</t>
  </si>
  <si>
    <t>4200 [2000 - 9300]</t>
  </si>
  <si>
    <t>6700 [3500 - 14 000]</t>
  </si>
  <si>
    <t>10 000 [5600 - 22 000]</t>
  </si>
  <si>
    <t>15 000 [8100 - 33 000]</t>
  </si>
  <si>
    <t>22 000 [12 000 - 45 000]</t>
  </si>
  <si>
    <t>30 000 [18 000 - 57 000]</t>
  </si>
  <si>
    <t>41 000 [26 000 - 71 000]</t>
  </si>
  <si>
    <t>53 000 [37 000 - 89 000]</t>
  </si>
  <si>
    <t>67 000 [47 000 - 110 000]</t>
  </si>
  <si>
    <t>82 000 [59 000 - 140 000]</t>
  </si>
  <si>
    <t>97 000 [71 000 - 170 000]</t>
  </si>
  <si>
    <t>110 000 [83 000 - 200 000]</t>
  </si>
  <si>
    <t>130 000 [93 000 - 230 000]</t>
  </si>
  <si>
    <t>140 000 [100 000 - 260 000]</t>
  </si>
  <si>
    <t>150 000 [110 000 - 270 000]</t>
  </si>
  <si>
    <t>140 000 [99 000 - 250 000]</t>
  </si>
  <si>
    <t>130 000 [94 000 - 200 000]</t>
  </si>
  <si>
    <t>120 000 [86 000 - 200 000]</t>
  </si>
  <si>
    <t>100 000 [77 000 - 180 000]</t>
  </si>
  <si>
    <t>96 000 [73 000 - 130 000]</t>
  </si>
  <si>
    <t>88 000 [69 000 - 120 000]</t>
  </si>
  <si>
    <t>76 000 [57 000 - 110 000]</t>
  </si>
  <si>
    <t>68 000 [47 000 - 99 000]</t>
  </si>
  <si>
    <t>62 000 [43 000 - 91 000]</t>
  </si>
  <si>
    <t>&lt;500 [&lt;500 - &lt;1000] (Historical incidence trends were not available or not reliable.)</t>
  </si>
  <si>
    <t>1000 [&lt;1000 - 1400] (Historical incidence trends were not available or not reliable.)</t>
  </si>
  <si>
    <t>1600 [1100 - 2100] (Historical incidence trends were not available or not reliable.)</t>
  </si>
  <si>
    <t>2400 [1600 - 3100] (Historical incidence trends were not available or not reliable.)</t>
  </si>
  <si>
    <t>3400 [2400 - 4400] (Historical incidence trends were not available or not reliable.)</t>
  </si>
  <si>
    <t>4800 [3500 - 6100] (Historical incidence trends were not available or not reliable.)</t>
  </si>
  <si>
    <t>6600 [4800 - 8400] (Historical incidence trends were not available or not reliable.)</t>
  </si>
  <si>
    <t>8800 [6600 - 11 000] (Historical incidence trends were not available or not reliable.)</t>
  </si>
  <si>
    <t>11 000 [8600 - 14 000] (Historical incidence trends were not available or not reliable.)</t>
  </si>
  <si>
    <t>13 000 [10 000 - 16 000] (Historical incidence trends were not available or not reliable.)</t>
  </si>
  <si>
    <t>16 000 [13 000 - 20 000] (Historical incidence trends were not available or not reliable.)</t>
  </si>
  <si>
    <t>20 000 [16 000 - 24 000] (Historical incidence trends were not available or not reliable.)</t>
  </si>
  <si>
    <t>23 000 [19 000 - 27 000] (Historical incidence trends were not available or not reliable.)</t>
  </si>
  <si>
    <t>26 000 [22 000 - 31 000] (Historical incidence trends were not available or not reliable.)</t>
  </si>
  <si>
    <t>30 000 [25 000 - 34 000] (Historical incidence trends were not available or not reliable.)</t>
  </si>
  <si>
    <t>33 000 [28 000 - 37 000] (Historical incidence trends were not available or not reliable.)</t>
  </si>
  <si>
    <t>35 000 [31 000 - 40 000] (Historical incidence trends were not available or not reliable.)</t>
  </si>
  <si>
    <t>37 000 [32 000 - 41 000] (Historical incidence trends were not available or not reliable.)</t>
  </si>
  <si>
    <t>38 000 [34 000 - 43 000] (Historical incidence trends were not available or not reliable.)</t>
  </si>
  <si>
    <t>Iran (Islamic Republic of)</t>
  </si>
  <si>
    <t>&lt;500 [&lt;200 - 1000]</t>
  </si>
  <si>
    <t>&lt;500 [&lt;500 - 1300]</t>
  </si>
  <si>
    <t>&lt;1000 [&lt;500 - 1900]</t>
  </si>
  <si>
    <t>&lt;1000 [&lt;500 - 2200]</t>
  </si>
  <si>
    <t>1100 [&lt;1000 - 2500]</t>
  </si>
  <si>
    <t>1400 [&lt;1000 - 2900]</t>
  </si>
  <si>
    <t>1700 [&lt;1000 - 3200]</t>
  </si>
  <si>
    <t>2100 [1200 - 3600]</t>
  </si>
  <si>
    <t>2700 [1700 - 4300]</t>
  </si>
  <si>
    <t>3000 [2000 - 4500]</t>
  </si>
  <si>
    <t>3300 [2200 - 4800]</t>
  </si>
  <si>
    <t>3600 [2400 - 5100]</t>
  </si>
  <si>
    <t>3800 [2600 - 5400]</t>
  </si>
  <si>
    <t>3900 [2700 - 5600]</t>
  </si>
  <si>
    <t>4000 [2600 - 5800]</t>
  </si>
  <si>
    <t>4000 [2500 - 6200]</t>
  </si>
  <si>
    <t>... [... - ...] (Historical incidence trends were not available or not reliable before 2000.)</t>
  </si>
  <si>
    <t>1400 [1000 - 1800] (Historical incidence trends were not available or not reliable.)</t>
  </si>
  <si>
    <t>1600 [1200 - 2000] (Historical incidence trends were not available or not reliable.)</t>
  </si>
  <si>
    <t>1700 [1400 - 2200] (Historical incidence trends were not available or not reliable.)</t>
  </si>
  <si>
    <t>1900 [1500 - 2300] (Historical incidence trends were not available or not reliable.)</t>
  </si>
  <si>
    <t>2000 [1600 - 2400] (Historical incidence trends were not available or not reliable.)</t>
  </si>
  <si>
    <t>2100 [1700 - 2500] (Historical incidence trends were not available or not reliable.)</t>
  </si>
  <si>
    <t>2100 [1700 - 2600] (Historical incidence trends were not available or not reliable.)</t>
  </si>
  <si>
    <t>1800 [1500 - 2200] (Historical incidence trends were not available or not reliable.)</t>
  </si>
  <si>
    <t>1800 [1400 - 2100] (Historical incidence trends were not available or not reliable.)</t>
  </si>
  <si>
    <t>1600 [1300 - 2000] (Historical incidence trends were not available or not reliable.)</t>
  </si>
  <si>
    <t>1500 [1200 - 1900] (Historical incidence trends were not available or not reliable.)</t>
  </si>
  <si>
    <t>1400 [1100 - 1700] (Historical incidence trends were not available or not reliable.)</t>
  </si>
  <si>
    <t>1400 [1000 - 1700] (Historical incidence trends were not available or not reliable.)</t>
  </si>
  <si>
    <t>1300 [&lt;1000 - 1600] (Historical incidence trends were not available or not reliable.)</t>
  </si>
  <si>
    <t>1200 [&lt;1000 - 1500] (Historical incidence trends were not available or not reliable.)</t>
  </si>
  <si>
    <t>20 000 [14 000 - 28 000]</t>
  </si>
  <si>
    <t>26 000 [18 000 - 38 000]</t>
  </si>
  <si>
    <t>35 000 [24 000 - 48 000]</t>
  </si>
  <si>
    <t>44 000 [31 000 - 60 000]</t>
  </si>
  <si>
    <t>55 000 [40 000 - 74 000]</t>
  </si>
  <si>
    <t>66 000 [49 000 - 88 000]</t>
  </si>
  <si>
    <t>78 000 [58 000 - 100 000]</t>
  </si>
  <si>
    <t>89 000 [68 000 - 110 000]</t>
  </si>
  <si>
    <t>100 000 [78 000 - 130 000]</t>
  </si>
  <si>
    <t>110 000 [88 000 - 140 000]</t>
  </si>
  <si>
    <t>120 000 [96 000 - 140 000]</t>
  </si>
  <si>
    <t>130 000 [100 000 - 150 000]</t>
  </si>
  <si>
    <t>130 000 [110 000 - 150 000]</t>
  </si>
  <si>
    <t>130 000 [120 000 - 150 000]</t>
  </si>
  <si>
    <t>130 000 [110 000 - 140 000]</t>
  </si>
  <si>
    <t>120 000 [100 000 - 130 000]</t>
  </si>
  <si>
    <t>99 000 [86 000 - 110 000]</t>
  </si>
  <si>
    <t>86 000 [74 000 - 98 000]</t>
  </si>
  <si>
    <t>74 000 [63 000 - 85 000]</t>
  </si>
  <si>
    <t>64 000 [53 000 - 75 000]</t>
  </si>
  <si>
    <t>57 000 [46 000 - 69 000]</t>
  </si>
  <si>
    <t>49 000 [38 000 - 60 000]</t>
  </si>
  <si>
    <t>48 000 [37 000 - 60 000]</t>
  </si>
  <si>
    <t>43 000 [33 000 - 54 000]</t>
  </si>
  <si>
    <t>36 000 [27 000 - 46 000]</t>
  </si>
  <si>
    <t>Lebanon</t>
  </si>
  <si>
    <t>2200 [1500 - 2900]</t>
  </si>
  <si>
    <t>3200 [2300 - 4300]</t>
  </si>
  <si>
    <t>7300 [5500 - 9500]</t>
  </si>
  <si>
    <t>8900 [6800 - 11 000]</t>
  </si>
  <si>
    <t>11 000 [8200 - 13 000]</t>
  </si>
  <si>
    <t>15 000 [13 000 - 17 000]</t>
  </si>
  <si>
    <t>10 000 [9100 - 12 000]</t>
  </si>
  <si>
    <t>9100 [7800 - 10 000]</t>
  </si>
  <si>
    <t>8500 [7200 - 9700]</t>
  </si>
  <si>
    <t>8100 [6800 - 9400]</t>
  </si>
  <si>
    <t>10 000 [8500 - 11 000]</t>
  </si>
  <si>
    <t>10 000 [9000 - 12 000]</t>
  </si>
  <si>
    <t>9900 [8500 - 11 000]</t>
  </si>
  <si>
    <t>&lt;1000 [&lt;500 - 2000]</t>
  </si>
  <si>
    <t>1100 [&lt;500 - 2300]</t>
  </si>
  <si>
    <t>1400 [&lt;1000 - 2700]</t>
  </si>
  <si>
    <t>1800 [&lt;1000 - 3200]</t>
  </si>
  <si>
    <t>2200 [1000 - 3800]</t>
  </si>
  <si>
    <t>2700 [1300 - 4300]</t>
  </si>
  <si>
    <t>3200 [1700 - 5000]</t>
  </si>
  <si>
    <t>3700 [2100 - 5600]</t>
  </si>
  <si>
    <t>4200 [2500 - 6000]</t>
  </si>
  <si>
    <t>4500 [2800 - 6100]</t>
  </si>
  <si>
    <t>4700 [3200 - 6200]</t>
  </si>
  <si>
    <t>4800 [3500 - 6100]</t>
  </si>
  <si>
    <t>4900 [3700 - 5900]</t>
  </si>
  <si>
    <t>4900 [4000 - 5800]</t>
  </si>
  <si>
    <t>4900 [4200 - 5700]</t>
  </si>
  <si>
    <t>4900 [4300 - 5600]</t>
  </si>
  <si>
    <t>4600 [4000 - 5200]</t>
  </si>
  <si>
    <t>4400 [3800 - 5000]</t>
  </si>
  <si>
    <t>4200 [3500 - 4800]</t>
  </si>
  <si>
    <t>3900 [3200 - 4500]</t>
  </si>
  <si>
    <t>3500 [2800 - 4200]</t>
  </si>
  <si>
    <t>3200 [2400 - 3900]</t>
  </si>
  <si>
    <t>2900 [2200 - 3700]</t>
  </si>
  <si>
    <t>2900 [2200 - 3600]</t>
  </si>
  <si>
    <t>2800 [2100 - 3500]</t>
  </si>
  <si>
    <t>&lt;100 [&lt;100 - &lt;100] (Estimates were unavailable at the time of publication.)</t>
  </si>
  <si>
    <t>&lt;1000 [&lt;1000 - 1500]</t>
  </si>
  <si>
    <t>1100 [&lt;1000 - 1700]</t>
  </si>
  <si>
    <t>1200 [&lt;1000 - 1700]</t>
  </si>
  <si>
    <t>1300 [&lt;1000 - 1700]</t>
  </si>
  <si>
    <t>1400 [1200 - 1800]</t>
  </si>
  <si>
    <t>1500 [1200 - 1900]</t>
  </si>
  <si>
    <t>1600 [1300 - 2000]</t>
  </si>
  <si>
    <t>18 000 [14 000 - 24 000]</t>
  </si>
  <si>
    <t>22 000 [17 000 - 28 000]</t>
  </si>
  <si>
    <t>26 000 [20 000 - 32 000]</t>
  </si>
  <si>
    <t>30 000 [24 000 - 37 000]</t>
  </si>
  <si>
    <t>34 000 [28 000 - 42 000]</t>
  </si>
  <si>
    <t>39 000 [32 000 - 48 000]</t>
  </si>
  <si>
    <t>44 000 [36 000 - 54 000]</t>
  </si>
  <si>
    <t>50 000 [41 000 - 59 000]</t>
  </si>
  <si>
    <t>55 000 [46 000 - 65 000]</t>
  </si>
  <si>
    <t>59 000 [50 000 - 69 000]</t>
  </si>
  <si>
    <t>63 000 [54 000 - 74 000]</t>
  </si>
  <si>
    <t>67 000 [58 000 - 77 000]</t>
  </si>
  <si>
    <t>70 000 [61 000 - 79 000]</t>
  </si>
  <si>
    <t>73 000 [64 000 - 81 000]</t>
  </si>
  <si>
    <t>74 000 [66 000 - 82 000]</t>
  </si>
  <si>
    <t>73 000 [65 000 - 80 000]</t>
  </si>
  <si>
    <t>70 000 [62 000 - 76 000]</t>
  </si>
  <si>
    <t>64 000 [57 000 - 70 000]</t>
  </si>
  <si>
    <t>57 000 [51 000 - 62 000]</t>
  </si>
  <si>
    <t>51 000 [45 000 - 56 000]</t>
  </si>
  <si>
    <t>45 000 [39 000 - 51 000]</t>
  </si>
  <si>
    <t>41 000 [35 000 - 47 000]</t>
  </si>
  <si>
    <t>37 000 [32 000 - 43 000]</t>
  </si>
  <si>
    <t>32 000 [26 000 - 38 000]</t>
  </si>
  <si>
    <t>28 000 [23 000 - 34 000]</t>
  </si>
  <si>
    <t>26 000 [21 000 - 33 000]</t>
  </si>
  <si>
    <t>24 000 [20 000 - 31 000]</t>
  </si>
  <si>
    <t>&lt;1000 [&lt;200 - &lt;1000]</t>
  </si>
  <si>
    <t>1200 [&lt;500 - 1800]</t>
  </si>
  <si>
    <t>2200 [1000 - 3200]</t>
  </si>
  <si>
    <t>3300 [1900 - 4700]</t>
  </si>
  <si>
    <t>4500 [2900 - 6200]</t>
  </si>
  <si>
    <t>5500 [3800 - 7300]</t>
  </si>
  <si>
    <t>6400 [4700 - 8300]</t>
  </si>
  <si>
    <t>7100 [5500 - 9000]</t>
  </si>
  <si>
    <t>7700 [6100 - 9600]</t>
  </si>
  <si>
    <t>8200 [6500 - 10 000]</t>
  </si>
  <si>
    <t>8200 [6700 - 10 000]</t>
  </si>
  <si>
    <t>8300 [6800 - 10 000]</t>
  </si>
  <si>
    <t>8400 [6900 - 10 000]</t>
  </si>
  <si>
    <t>8500 [6900 - 10 000]</t>
  </si>
  <si>
    <t>8400 [7000 - 10 000]</t>
  </si>
  <si>
    <t>8500 [7100 - 10 000]</t>
  </si>
  <si>
    <t>8300 [7000 - 9900]</t>
  </si>
  <si>
    <t>7800 [6500 - 9200]</t>
  </si>
  <si>
    <t>7000 [5900 - 8300]</t>
  </si>
  <si>
    <t>1600 [&lt;1000 - 3400]</t>
  </si>
  <si>
    <t>1900 [&lt;1000 - 4100]</t>
  </si>
  <si>
    <t>2300 [1100 - 4700]</t>
  </si>
  <si>
    <t>2700 [1300 - 5300]</t>
  </si>
  <si>
    <t>3100 [1600 - 5800]</t>
  </si>
  <si>
    <t>3600 [1900 - 6200]</t>
  </si>
  <si>
    <t>4000 [2300 - 6600]</t>
  </si>
  <si>
    <t>4500 [2700 - 7000]</t>
  </si>
  <si>
    <t>4900 [3100 - 7200]</t>
  </si>
  <si>
    <t>5300 [3500 - 7500]</t>
  </si>
  <si>
    <t>5800 [4000 - 7600]</t>
  </si>
  <si>
    <t>6200 [4500 - 7800]</t>
  </si>
  <si>
    <t>6600 [5000 - 8000]</t>
  </si>
  <si>
    <t>6900 [5500 - 8100]</t>
  </si>
  <si>
    <t>7100 [5900 - 8100]</t>
  </si>
  <si>
    <t>6900 [5900 - 7800]</t>
  </si>
  <si>
    <t>7000 [6100 - 8000]</t>
  </si>
  <si>
    <t>6500 [5600 - 7500]</t>
  </si>
  <si>
    <t>6100 [5100 - 7100]</t>
  </si>
  <si>
    <t>5700 [4700 - 6800]</t>
  </si>
  <si>
    <t>5500 [4300 - 6500]</t>
  </si>
  <si>
    <t>5200 [4000 - 6300]</t>
  </si>
  <si>
    <t>4800 [3500 - 6000]</t>
  </si>
  <si>
    <t>5300 [4000 - 6500]</t>
  </si>
  <si>
    <t>6200 [4900 - 7500]</t>
  </si>
  <si>
    <t>6400 [5200 - 7700]</t>
  </si>
  <si>
    <t>6100 [4800 - 7500]</t>
  </si>
  <si>
    <t>&lt;100 [&lt;100 - &lt;500] (Historical incidence trends were not available or not reliable.)</t>
  </si>
  <si>
    <t>&lt;500 [&lt;200 - &lt;500] (Historical incidence trends were not available or not reliable.)</t>
  </si>
  <si>
    <t>&lt;1000 [&lt;1000 - &lt;1000] (Historical incidence trends were not available or not reliable.)</t>
  </si>
  <si>
    <t>&lt;1000 [&lt;1000 - 1000] (Historical incidence trends were not available or not reliable.)</t>
  </si>
  <si>
    <t>&lt;1000 [&lt;1000 - 1100] (Historical incidence trends were not available or not reliable.)</t>
  </si>
  <si>
    <t>2500 [2000 - 3100]</t>
  </si>
  <si>
    <t>2900 [2400 - 3600]</t>
  </si>
  <si>
    <t>3400 [2800 - 4100]</t>
  </si>
  <si>
    <t>3900 [3200 - 4600]</t>
  </si>
  <si>
    <t>4500 [3800 - 5200]</t>
  </si>
  <si>
    <t>4700 [4100 - 5500]</t>
  </si>
  <si>
    <t>5100 [4400 - 5900]</t>
  </si>
  <si>
    <t>5600 [4800 - 6300]</t>
  </si>
  <si>
    <t>6100 [5300 - 6900]</t>
  </si>
  <si>
    <t>6400 [5600 - 7200]</t>
  </si>
  <si>
    <t>6200 [5500 - 6900]</t>
  </si>
  <si>
    <t>6100 [5400 - 6800]</t>
  </si>
  <si>
    <t>5800 [5100 - 6500]</t>
  </si>
  <si>
    <t>5400 [4700 - 6200]</t>
  </si>
  <si>
    <t>5700 [4900 - 6400]</t>
  </si>
  <si>
    <t>5700 [4900 - 6500]</t>
  </si>
  <si>
    <t>5400 [4600 - 6200]</t>
  </si>
  <si>
    <t>5200 [4400 - 6000]</t>
  </si>
  <si>
    <t>5100 [4300 - 6000]</t>
  </si>
  <si>
    <t>5400 [4500 - 6300]</t>
  </si>
  <si>
    <t>5700 [4800 - 6600]</t>
  </si>
  <si>
    <t>5700 [4700 - 6600]</t>
  </si>
  <si>
    <t>5000 [4000 - 5900]</t>
  </si>
  <si>
    <t>4900 [3900 - 5900]</t>
  </si>
  <si>
    <t>4800 [3800 - 5900]</t>
  </si>
  <si>
    <t>4200 [3300 - 5300]</t>
  </si>
  <si>
    <t>3000 [1700 - 5100]</t>
  </si>
  <si>
    <t>4200 [2500 - 7000]</t>
  </si>
  <si>
    <t>5900 [3700 - 9500]</t>
  </si>
  <si>
    <t>8200 [5300 - 13 000]</t>
  </si>
  <si>
    <t>11 000 [7300 - 16 000]</t>
  </si>
  <si>
    <t>14 000 [9700 - 20 000]</t>
  </si>
  <si>
    <t>19 000 [13 000 - 26 000]</t>
  </si>
  <si>
    <t>23 000 [16 000 - 32 000]</t>
  </si>
  <si>
    <t>29 000 [21 000 - 38 000]</t>
  </si>
  <si>
    <t>35 000 [26 000 - 46 000]</t>
  </si>
  <si>
    <t>42 000 [31 000 - 54 000]</t>
  </si>
  <si>
    <t>49 000 [37 000 - 63 000]</t>
  </si>
  <si>
    <t>57 000 [43 000 - 72 000]</t>
  </si>
  <si>
    <t>65 000 [49 000 - 81 000]</t>
  </si>
  <si>
    <t>72 000 [56 000 - 89 000]</t>
  </si>
  <si>
    <t>78 000 [62 000 - 96 000]</t>
  </si>
  <si>
    <t>84 000 [68 000 - 100 000]</t>
  </si>
  <si>
    <t>84 000 [69 000 - 100 000]</t>
  </si>
  <si>
    <t>81 000 [67 000 - 95 000]</t>
  </si>
  <si>
    <t>81 000 [68 000 - 94 000]</t>
  </si>
  <si>
    <t>82 000 [70 000 - 93 000]</t>
  </si>
  <si>
    <t>83 000 [71 000 - 94 000]</t>
  </si>
  <si>
    <t>84 000 [72 000 - 94 000]</t>
  </si>
  <si>
    <t>79 000 [68 000 - 90 000]</t>
  </si>
  <si>
    <t>70 000 [59 000 - 80 000]</t>
  </si>
  <si>
    <t>62 000 [50 000 - 73 000]</t>
  </si>
  <si>
    <t>2000 [1200 - 2900]</t>
  </si>
  <si>
    <t>3000 [1900 - 4100]</t>
  </si>
  <si>
    <t>4100 [2800 - 5500]</t>
  </si>
  <si>
    <t>5400 [3900 - 7100]</t>
  </si>
  <si>
    <t>6800 [5000 - 8800]</t>
  </si>
  <si>
    <t>8300 [6200 - 11 000]</t>
  </si>
  <si>
    <t>9900 [7600 - 13 000]</t>
  </si>
  <si>
    <t>12 000 [9000 - 15 000]</t>
  </si>
  <si>
    <t>16 000 [13 000 - 20 000]</t>
  </si>
  <si>
    <t>17 000 [14 000 - 21 000]</t>
  </si>
  <si>
    <t>17 000 [14 000 - 20 000]</t>
  </si>
  <si>
    <t>17 000 [14 000 - 19 000]</t>
  </si>
  <si>
    <t>16 000 [13 000 - 19 000]</t>
  </si>
  <si>
    <t>10 000 [8500 - 12 000]</t>
  </si>
  <si>
    <t>8900 [7000 - 11 000]</t>
  </si>
  <si>
    <t>7800 [5900 - 9800]</t>
  </si>
  <si>
    <t>2900 [2100 - 3900]</t>
  </si>
  <si>
    <t>3900 [2900 - 5200]</t>
  </si>
  <si>
    <t>5100 [3800 - 6600]</t>
  </si>
  <si>
    <t>6400 [4800 - 8100]</t>
  </si>
  <si>
    <t>7600 [5900 - 9600]</t>
  </si>
  <si>
    <t>10 000 [8100 - 12 000]</t>
  </si>
  <si>
    <t>12 000 [9800 - 14 000]</t>
  </si>
  <si>
    <t>11 000 [9400 - 13 000]</t>
  </si>
  <si>
    <t>9700 [8200 - 11 000]</t>
  </si>
  <si>
    <t>7700 [6400 - 8800]</t>
  </si>
  <si>
    <t>5700 [4500 - 6700]</t>
  </si>
  <si>
    <t>4900 [3800 - 5900]</t>
  </si>
  <si>
    <t>4800 [3700 - 5800]</t>
  </si>
  <si>
    <t>3800 [3000 - 4900]</t>
  </si>
  <si>
    <t>3600 [2800 - 4700]</t>
  </si>
  <si>
    <t>3700 [2800 - 4700]</t>
  </si>
  <si>
    <t>4300 [3300 - 5400]</t>
  </si>
  <si>
    <t>4300 [3300 - 5500]</t>
  </si>
  <si>
    <t>1500 [1100 - 1900]</t>
  </si>
  <si>
    <t>1800 [1400 - 2200]</t>
  </si>
  <si>
    <t>2300 [1900 - 2900]</t>
  </si>
  <si>
    <t>2600 [2100 - 3100]</t>
  </si>
  <si>
    <t>2700 [2200 - 3100]</t>
  </si>
  <si>
    <t>2600 [2200 - 3000]</t>
  </si>
  <si>
    <t>2500 [2100 - 2800]</t>
  </si>
  <si>
    <t>2400 [2100 - 2700]</t>
  </si>
  <si>
    <t>2300 [2000 - 2600]</t>
  </si>
  <si>
    <t>2200 [1900 - 2500]</t>
  </si>
  <si>
    <t>2100 [1700 - 2400]</t>
  </si>
  <si>
    <t>1900 [1600 - 2200]</t>
  </si>
  <si>
    <t>1700 [1400 - 2100]</t>
  </si>
  <si>
    <t>1500 [1100 - 2200]</t>
  </si>
  <si>
    <t>1900 [1300 - 2600]</t>
  </si>
  <si>
    <t>2300 [1700 - 3100]</t>
  </si>
  <si>
    <t>2700 [2000 - 3600]</t>
  </si>
  <si>
    <t>3200 [2300 - 4200]</t>
  </si>
  <si>
    <t>3600 [2700 - 4700]</t>
  </si>
  <si>
    <t>4000 [3100 - 5100]</t>
  </si>
  <si>
    <t>4400 [3400 - 5500]</t>
  </si>
  <si>
    <t>4700 [3700 - 5800]</t>
  </si>
  <si>
    <t>4900 [4000 - 6000]</t>
  </si>
  <si>
    <t>4900 [4100 - 6000]</t>
  </si>
  <si>
    <t>4900 [4000 - 5900]</t>
  </si>
  <si>
    <t>4800 [4000 - 5800]</t>
  </si>
  <si>
    <t>4700 [3900 - 5600]</t>
  </si>
  <si>
    <t>4000 [3300 - 4700]</t>
  </si>
  <si>
    <t>3700 [3000 - 4300]</t>
  </si>
  <si>
    <t>3200 [2700 - 3800]</t>
  </si>
  <si>
    <t>3400 [2900 - 4000]</t>
  </si>
  <si>
    <t>29 000 [11 000 - 54 000]</t>
  </si>
  <si>
    <t>36 000 [14 000 - 65 000]</t>
  </si>
  <si>
    <t>44 000 [19 000 - 77 000]</t>
  </si>
  <si>
    <t>53 000 [24 000 - 89 000]</t>
  </si>
  <si>
    <t>63 000 [30 000 - 100 000]</t>
  </si>
  <si>
    <t>73 000 [37 000 - 120 000]</t>
  </si>
  <si>
    <t>85 000 [45 000 - 130 000]</t>
  </si>
  <si>
    <t>98 000 [55 000 - 150 000]</t>
  </si>
  <si>
    <t>110 000 [66 000 - 170 000]</t>
  </si>
  <si>
    <t>130 000 [78 000 - 190 000]</t>
  </si>
  <si>
    <t>140 000 [89 000 - 210 000]</t>
  </si>
  <si>
    <t>160 000 [100 000 - 230 000]</t>
  </si>
  <si>
    <t>170 000 [110 000 - 240 000]</t>
  </si>
  <si>
    <t>180 000 [120 000 - 260 000]</t>
  </si>
  <si>
    <t>190 000 [130 000 - 270 000]</t>
  </si>
  <si>
    <t>200 000 [140 000 - 280 000]</t>
  </si>
  <si>
    <t>210 000 [140 000 - 280 000]</t>
  </si>
  <si>
    <t>210 000 [150 000 - 280 000]</t>
  </si>
  <si>
    <t>200 000 [140 000 - 270 000]</t>
  </si>
  <si>
    <t>190 000 [130 000 - 260 000]</t>
  </si>
  <si>
    <t>160 000 [110 000 - 230 000]</t>
  </si>
  <si>
    <t>1900 [1300 - 2500]</t>
  </si>
  <si>
    <t>2600 [1900 - 3300]</t>
  </si>
  <si>
    <t>3300 [2500 - 4100]</t>
  </si>
  <si>
    <t>4100 [3200 - 5000]</t>
  </si>
  <si>
    <t>4800 [3900 - 5800]</t>
  </si>
  <si>
    <t>5500 [4500 - 6600]</t>
  </si>
  <si>
    <t>&lt;500 [&lt;200 - &lt;500] (Historical incidence trends were not available or not reliable before 2000.)</t>
  </si>
  <si>
    <t>&lt;500 [&lt;500 - &lt;500] (Historical incidence trends were not available or not reliable before 2000.)</t>
  </si>
  <si>
    <t>&lt;500 [&lt;500 - &lt;1000] (Historical incidence trends were not available or not reliable before 2000.)</t>
  </si>
  <si>
    <t>&lt;1000 [&lt;500 - &lt;1000] (Historical incidence trends were not available or not reliable before 2000.)</t>
  </si>
  <si>
    <t>1900 [1400 - 2400]</t>
  </si>
  <si>
    <t>2000 [1500 - 2500]</t>
  </si>
  <si>
    <t>1700 [1300 - 2000]</t>
  </si>
  <si>
    <t>1700 [1400 - 2000]</t>
  </si>
  <si>
    <t>1500 [1300 - 1800]</t>
  </si>
  <si>
    <t>1300 [1100 - 1600]</t>
  </si>
  <si>
    <t>1200 [&lt;1000 - 1400]</t>
  </si>
  <si>
    <t>&lt;200 [&lt;200 - &lt;1000]</t>
  </si>
  <si>
    <t>&lt;500 [&lt;500 - 1100]</t>
  </si>
  <si>
    <t>3100 [2000 - 4400] (Historical incidence trends were not available or not reliable.)</t>
  </si>
  <si>
    <t>3600 [2500 - 5000] (Historical incidence trends were not available or not reliable.)</t>
  </si>
  <si>
    <t>4100 [2800 - 5500] (Historical incidence trends were not available or not reliable.)</t>
  </si>
  <si>
    <t>4500 [3200 - 6000] (Historical incidence trends were not available or not reliable.)</t>
  </si>
  <si>
    <t>4800 [3500 - 6400] (Historical incidence trends were not available or not reliable.)</t>
  </si>
  <si>
    <t>5100 [3700 - 6700] (Historical incidence trends were not available or not reliable.)</t>
  </si>
  <si>
    <t>5300 [4000 - 6800] (Historical incidence trends were not available or not reliable.)</t>
  </si>
  <si>
    <t>5500 [4200 - 7000] (Historical incidence trends were not available or not reliable.)</t>
  </si>
  <si>
    <t>5600 [4400 - 7200] (Historical incidence trends were not available or not reliable.)</t>
  </si>
  <si>
    <t>5700 [4600 - 7400] (Historical incidence trends were not available or not reliable.)</t>
  </si>
  <si>
    <t>5800 [4700 - 7500] (Historical incidence trends were not available or not reliable.)</t>
  </si>
  <si>
    <t>5800 [4800 - 7600] (Historical incidence trends were not available or not reliable.)</t>
  </si>
  <si>
    <t>5800 [4800 - 7700] (Historical incidence trends were not available or not reliable.)</t>
  </si>
  <si>
    <t>5500 [4600 - 7300] (Historical incidence trends were not available or not reliable.)</t>
  </si>
  <si>
    <t>5200 [4400 - 7000] (Historical incidence trends were not available or not reliable.)</t>
  </si>
  <si>
    <t>5200 [4300 - 6900] (Historical incidence trends were not available or not reliable.)</t>
  </si>
  <si>
    <t>5000 [4100 - 6500] (Historical incidence trends were not available or not reliable.)</t>
  </si>
  <si>
    <t>4500 [3600 - 6000] (Historical incidence trends were not available or not reliable.)</t>
  </si>
  <si>
    <t>3900 [3100 - 5300] (Historical incidence trends were not available or not reliable.)</t>
  </si>
  <si>
    <t>3600 [2800 - 5000] (Historical incidence trends were not available or not reliable.)</t>
  </si>
  <si>
    <t>2900 [2200 - 4100] (Historical incidence trends were not available or not reliable.)</t>
  </si>
  <si>
    <t>2300 [1600 - 3400] (Historical incidence trends were not available or not reliable.)</t>
  </si>
  <si>
    <t>2200 [1500 - 3400] (Historical incidence trends were not available or not reliable.)</t>
  </si>
  <si>
    <t>2000 [1300 - 3200] (Historical incidence trends were not available or not reliable.)</t>
  </si>
  <si>
    <t>2100 [1300 - 3400] (Historical incidence trends were not available or not reliable.)</t>
  </si>
  <si>
    <t>2100 [1300 - 3300] (Historical incidence trends were not available or not reliable.)</t>
  </si>
  <si>
    <t>2200 [1400 - 3500] (Historical incidence trends were not available or not reliable.)</t>
  </si>
  <si>
    <t>1900 [&lt;1000 - 3800]</t>
  </si>
  <si>
    <t>2400 [1000 - 4600]</t>
  </si>
  <si>
    <t>3000 [1400 - 5300]</t>
  </si>
  <si>
    <t>4500 [2400 - 7200]</t>
  </si>
  <si>
    <t>5600 [3200 - 8400]</t>
  </si>
  <si>
    <t>6900 [4200 - 10 000]</t>
  </si>
  <si>
    <t>8500 [5600 - 12 000]</t>
  </si>
  <si>
    <t>10 000 [7000 - 14 000]</t>
  </si>
  <si>
    <t>12 000 [8600 - 15 000]</t>
  </si>
  <si>
    <t>13 000 [10 000 - 16 000]</t>
  </si>
  <si>
    <t>16 000 [14 000 - 18 000]</t>
  </si>
  <si>
    <t>12 000 [11 000 - 13 000]</t>
  </si>
  <si>
    <t>9100 [7500 - 11 000]</t>
  </si>
  <si>
    <t>7700 [6100 - 9400]</t>
  </si>
  <si>
    <t>6700 [5000 - 8600]</t>
  </si>
  <si>
    <t>5600 [4100 - 7400]</t>
  </si>
  <si>
    <t>4600 [3300 - 6200]</t>
  </si>
  <si>
    <t>4000 [3000 - 5400]</t>
  </si>
  <si>
    <t>3700 [2900 - 4800]</t>
  </si>
  <si>
    <t>3500 [2700 - 4500]</t>
  </si>
  <si>
    <t>3400 [2600 - 4400]</t>
  </si>
  <si>
    <t>1400 [1000 - 1900]</t>
  </si>
  <si>
    <t>1800 [1400 - 2400]</t>
  </si>
  <si>
    <t>2100 [1600 - 2700]</t>
  </si>
  <si>
    <t>2300 [1800 - 3000]</t>
  </si>
  <si>
    <t>2500 [2000 - 3200]</t>
  </si>
  <si>
    <t>2700 [2200 - 3400]</t>
  </si>
  <si>
    <t>2600 [2100 - 3300]</t>
  </si>
  <si>
    <t>1600 [1200 - 2100]</t>
  </si>
  <si>
    <t>1500 [1100 - 2000]</t>
  </si>
  <si>
    <t>1800 [1400 - 2300]</t>
  </si>
  <si>
    <t>2100 [1700 - 2600]</t>
  </si>
  <si>
    <t>Serbia</t>
  </si>
  <si>
    <t>&lt;500 [&lt;100 - &lt;1000] (Historical incidence trends were not available or not reliable.)</t>
  </si>
  <si>
    <t>&lt;500 [&lt;100 - 1100] (Historical incidence trends were not available or not reliable.)</t>
  </si>
  <si>
    <t>&lt;500 [&lt;200 - 1300] (Historical incidence trends were not available or not reliable.)</t>
  </si>
  <si>
    <t>&lt;500 [&lt;200 - 1400] (Historical incidence trends were not available or not reliable.)</t>
  </si>
  <si>
    <t>&lt;1000 [&lt;200 - 1600] (Historical incidence trends were not available or not reliable.)</t>
  </si>
  <si>
    <t>&lt;1000 [&lt;500 - 1700] (Historical incidence trends were not available or not reliable.)</t>
  </si>
  <si>
    <t>&lt;1000 [&lt;500 - 1800] (Historical incidence trends were not available or not reliable.)</t>
  </si>
  <si>
    <t>&lt;1000 [&lt;500 - 1900] (Historical incidence trends were not available or not reliable.)</t>
  </si>
  <si>
    <t>&lt;1000 [&lt;500 - 2000] (Historical incidence trends were not available or not reliable.)</t>
  </si>
  <si>
    <t>1000 [&lt;1000 - 2000] (Historical incidence trends were not available or not reliable.)</t>
  </si>
  <si>
    <t>1200 [&lt;1000 - 2100] (Historical incidence trends were not available or not reliable.)</t>
  </si>
  <si>
    <t>1300 [&lt;1000 - 2200] (Historical incidence trends were not available or not reliable.)</t>
  </si>
  <si>
    <t>1500 [&lt;1000 - 2300] (Historical incidence trends were not available or not reliable.)</t>
  </si>
  <si>
    <t>1800 [1200 - 2500] (Historical incidence trends were not available or not reliable.)</t>
  </si>
  <si>
    <t>2000 [1400 - 2700] (Historical incidence trends were not available or not reliable.)</t>
  </si>
  <si>
    <t>2200 [1600 - 2900] (Historical incidence trends were not available or not reliable.)</t>
  </si>
  <si>
    <t>2400 [1800 - 3000] (Historical incidence trends were not available or not reliable.)</t>
  </si>
  <si>
    <t>2500 [2000 - 3100] (Historical incidence trends were not available or not reliable.)</t>
  </si>
  <si>
    <t>2700 [2100 - 3300] (Historical incidence trends were not available or not reliable.)</t>
  </si>
  <si>
    <t>2600 [2100 - 3300] (Historical incidence trends were not available or not reliable.)</t>
  </si>
  <si>
    <t>2600 [2000 - 3300] (Historical incidence trends were not available or not reliable.)</t>
  </si>
  <si>
    <t>2500 [1900 - 3200] (Historical incidence trends were not available or not reliable.)</t>
  </si>
  <si>
    <t>2600 [1900 - 3400] (Historical incidence trends were not available or not reliable.)</t>
  </si>
  <si>
    <t>2800 [2000 - 3800] (Historical incidence trends were not available or not reliable.)</t>
  </si>
  <si>
    <t>2900 [2000 - 4000] (Historical incidence trends were not available or not reliable.)</t>
  </si>
  <si>
    <t>2800 [1900 - 4100] (Historical incidence trends were not available or not reliable.)</t>
  </si>
  <si>
    <t>Somalia</t>
  </si>
  <si>
    <t>&lt;500 [&lt;200 - 1200]</t>
  </si>
  <si>
    <t>&lt;1000 [&lt;200 - 1400]</t>
  </si>
  <si>
    <t>&lt;1000 [&lt;500 - 1800]</t>
  </si>
  <si>
    <t>1100 [&lt;500 - 2000]</t>
  </si>
  <si>
    <t>1600 [&lt;1000 - 2500]</t>
  </si>
  <si>
    <t>1900 [1400 - 2800]</t>
  </si>
  <si>
    <t>2000 [1400 - 2800]</t>
  </si>
  <si>
    <t>2000 [1500 - 2700]</t>
  </si>
  <si>
    <t>2000 [1400 - 2600]</t>
  </si>
  <si>
    <t>1900 [1400 - 2500]</t>
  </si>
  <si>
    <t>1800 [1300 - 2400]</t>
  </si>
  <si>
    <t>1700 [1200 - 2300]</t>
  </si>
  <si>
    <t>2000 [1300 - 2700]</t>
  </si>
  <si>
    <t>3700 [2500 - 5000]</t>
  </si>
  <si>
    <t>6500 [4400 - 8800]</t>
  </si>
  <si>
    <t>11 000 [7600 - 15 000]</t>
  </si>
  <si>
    <t>18 000 [12 000 - 24 000]</t>
  </si>
  <si>
    <t>28 000 [19 000 - 37 000]</t>
  </si>
  <si>
    <t>41 000 [29 000 - 55 000]</t>
  </si>
  <si>
    <t>58 000 [41 000 - 77 000]</t>
  </si>
  <si>
    <t>79 000 [58 000 - 100 000]</t>
  </si>
  <si>
    <t>100 000 [77 000 - 130 000]</t>
  </si>
  <si>
    <t>130 000 [100 000 - 160 000]</t>
  </si>
  <si>
    <t>160 000 [130 000 - 200 000]</t>
  </si>
  <si>
    <t>190 000 [150 000 - 230 000]</t>
  </si>
  <si>
    <t>220 000 [180 000 - 260 000]</t>
  </si>
  <si>
    <t>250 000 [210 000 - 290 000]</t>
  </si>
  <si>
    <t>270 000 [240 000 - 310 000]</t>
  </si>
  <si>
    <t>280 000 [250 000 - 310 000]</t>
  </si>
  <si>
    <t>280 000 [250 000 - 300 000]</t>
  </si>
  <si>
    <t>260 000 [240 000 - 280 000]</t>
  </si>
  <si>
    <t>240 000 [220 000 - 260 000]</t>
  </si>
  <si>
    <t>210 000 [190 000 - 230 000]</t>
  </si>
  <si>
    <t>190 000 [170 000 - 210 000]</t>
  </si>
  <si>
    <t>150 000 [130 000 - 180 000]</t>
  </si>
  <si>
    <t>110 000 [85 000 - 140 000]</t>
  </si>
  <si>
    <t>South Sudan</t>
  </si>
  <si>
    <t>1400 [&lt;1000 - 2800]</t>
  </si>
  <si>
    <t>2000 [&lt;1000 - 3800]</t>
  </si>
  <si>
    <t>2700 [1100 - 5000]</t>
  </si>
  <si>
    <t>3600 [1600 - 6300]</t>
  </si>
  <si>
    <t>4600 [2200 - 7700]</t>
  </si>
  <si>
    <t>5700 [2800 - 9100]</t>
  </si>
  <si>
    <t>6900 [3500 - 11 000]</t>
  </si>
  <si>
    <t>8100 [4500 - 12 000]</t>
  </si>
  <si>
    <t>9300 [5500 - 13 000]</t>
  </si>
  <si>
    <t>11 000 [6600 - 15 000]</t>
  </si>
  <si>
    <t>12 000 [7700 - 16 000]</t>
  </si>
  <si>
    <t>12 000 [8700 - 17 000]</t>
  </si>
  <si>
    <t>13 000 [9300 - 17 000]</t>
  </si>
  <si>
    <t>Sudan</t>
  </si>
  <si>
    <t>&lt;500 [&lt;200 - 1400]</t>
  </si>
  <si>
    <t>&lt;500 [&lt;500 - 1500]</t>
  </si>
  <si>
    <t>&lt;1000 [&lt;500 - 1700]</t>
  </si>
  <si>
    <t>1100 [&lt;1000 - 2100]</t>
  </si>
  <si>
    <t>1200 [&lt;1000 - 2200]</t>
  </si>
  <si>
    <t>1600 [1000 - 2600]</t>
  </si>
  <si>
    <t>1700 [1100 - 2400]</t>
  </si>
  <si>
    <t>1700 [1200 - 2400]</t>
  </si>
  <si>
    <t>2000 [1500 - 2600]</t>
  </si>
  <si>
    <t>2300 [1800 - 2900]</t>
  </si>
  <si>
    <t>2500 [2000 - 3300]</t>
  </si>
  <si>
    <t>2700 [2100 - 3500]</t>
  </si>
  <si>
    <t>2900 [2200 - 3900]</t>
  </si>
  <si>
    <t>3000 [2200 - 4300]</t>
  </si>
  <si>
    <t>2700 [1900 - 3700]</t>
  </si>
  <si>
    <t>4700 [3500 - 6200]</t>
  </si>
  <si>
    <t>5800 [4500 - 7600]</t>
  </si>
  <si>
    <t>7000 [5500 - 8900]</t>
  </si>
  <si>
    <t>8100 [6500 - 10 000]</t>
  </si>
  <si>
    <t>9000 [7400 - 11 000]</t>
  </si>
  <si>
    <t>9700 [8100 - 11 000]</t>
  </si>
  <si>
    <t>10 000 [8700 - 12 000]</t>
  </si>
  <si>
    <t>9500 [8400 - 10 000]</t>
  </si>
  <si>
    <t>8400 [7500 - 9200]</t>
  </si>
  <si>
    <t>7700 [6900 - 8400]</t>
  </si>
  <si>
    <t>7000 [6300 - 7700]</t>
  </si>
  <si>
    <t>6500 [5800 - 7200]</t>
  </si>
  <si>
    <t>5300 [4600 - 6000]</t>
  </si>
  <si>
    <t>4800 [4100 - 5500]</t>
  </si>
  <si>
    <t>4300 [3600 - 5100]</t>
  </si>
  <si>
    <t>4000 [3400 - 4700]</t>
  </si>
  <si>
    <t>3900 [3400 - 4400]</t>
  </si>
  <si>
    <t>Syrian Arab Republic</t>
  </si>
  <si>
    <t>2300 [&lt;1000 - 3400]</t>
  </si>
  <si>
    <t>4800 [2400 - 7100]</t>
  </si>
  <si>
    <t>8400 [4800 - 12 000]</t>
  </si>
  <si>
    <t>13 000 [8400 - 18 000]</t>
  </si>
  <si>
    <t>19 000 [13 000 - 25 000]</t>
  </si>
  <si>
    <t>26 000 [20 000 - 33 000]</t>
  </si>
  <si>
    <t>33 000 [27 000 - 40 000]</t>
  </si>
  <si>
    <t>40 000 [33 000 - 47 000]</t>
  </si>
  <si>
    <t>46 000 [40 000 - 53 000]</t>
  </si>
  <si>
    <t>51 000 [45 000 - 57 000]</t>
  </si>
  <si>
    <t>54 000 [48 000 - 60 000]</t>
  </si>
  <si>
    <t>55 000 [49 000 - 62 000]</t>
  </si>
  <si>
    <t>54 000 [48 000 - 61 000]</t>
  </si>
  <si>
    <t>51 000 [44 000 - 59 000]</t>
  </si>
  <si>
    <t>42 000 [35 000 - 51 000]</t>
  </si>
  <si>
    <t>33 000 [24 000 - 42 000]</t>
  </si>
  <si>
    <t>29 000 [20 000 - 39 000]</t>
  </si>
  <si>
    <t>27 000 [17 000 - 37 000]</t>
  </si>
  <si>
    <t>25 000 [15 000 - 36 000]</t>
  </si>
  <si>
    <t>23 000 [14 000 - 35 000]</t>
  </si>
  <si>
    <t>21 000 [13 000 - 33 000]</t>
  </si>
  <si>
    <t>20 000 [12 000 - 31 000]</t>
  </si>
  <si>
    <t>19 000 [11 000 - 30 000]</t>
  </si>
  <si>
    <t>18 000 [11 000 - 28 000]</t>
  </si>
  <si>
    <t>16 000 [11 000 - 25 000]</t>
  </si>
  <si>
    <t>16 000 [10 000 - 23 000]</t>
  </si>
  <si>
    <t>The former Yugoslav Republic of Macedonia</t>
  </si>
  <si>
    <t>Timor-Leste</t>
  </si>
  <si>
    <t>1200 [&lt;1000 - 2100]</t>
  </si>
  <si>
    <t>1500 [&lt;1000 - 2700]</t>
  </si>
  <si>
    <t>2000 [1100 - 3400]</t>
  </si>
  <si>
    <t>2500 [1400 - 4200]</t>
  </si>
  <si>
    <t>3100 [1800 - 5100]</t>
  </si>
  <si>
    <t>3700 [2200 - 6100]</t>
  </si>
  <si>
    <t>4500 [2700 - 7200]</t>
  </si>
  <si>
    <t>5200 [3200 - 8200]</t>
  </si>
  <si>
    <t>6000 [3600 - 9200]</t>
  </si>
  <si>
    <t>6700 [4100 - 10 000]</t>
  </si>
  <si>
    <t>7500 [4600 - 11 000]</t>
  </si>
  <si>
    <t>8000 [5100 - 12 000]</t>
  </si>
  <si>
    <t>8400 [5300 - 13 000]</t>
  </si>
  <si>
    <t>8500 [5500 - 13 000]</t>
  </si>
  <si>
    <t>8300 [5300 - 12 000]</t>
  </si>
  <si>
    <t>8400 [5400 - 12 000]</t>
  </si>
  <si>
    <t>8600 [5700 - 13 000]</t>
  </si>
  <si>
    <t>8400 [5500 - 12 000]</t>
  </si>
  <si>
    <t>7600 [5000 - 11 000]</t>
  </si>
  <si>
    <t>6700 [4200 - 10 000]</t>
  </si>
  <si>
    <t>6300 [3900 - 9500]</t>
  </si>
  <si>
    <t>5900 [3600 - 9100]</t>
  </si>
  <si>
    <t>5900 [3600 - 8900]</t>
  </si>
  <si>
    <t>5600 [3500 - 8500]</t>
  </si>
  <si>
    <t>5100 [3100 - 7700]</t>
  </si>
  <si>
    <t>Turkmenistan</t>
  </si>
  <si>
    <t>64 000 [47 000 - 85 000]</t>
  </si>
  <si>
    <t>73 000 [55 000 - 96 000]</t>
  </si>
  <si>
    <t>82 000 [63 000 - 100 000]</t>
  </si>
  <si>
    <t>89 000 [71 000 - 110 000]</t>
  </si>
  <si>
    <t>95 000 [77 000 - 110 000]</t>
  </si>
  <si>
    <t>99 000 [82 000 - 120 000]</t>
  </si>
  <si>
    <t>100 000 [86 000 - 120 000]</t>
  </si>
  <si>
    <t>100 000 [88 000 - 120 000]</t>
  </si>
  <si>
    <t>100 000 [90 000 - 120 000]</t>
  </si>
  <si>
    <t>100 000 [91 000 - 120 000]</t>
  </si>
  <si>
    <t>99 000 [87 000 - 110 000]</t>
  </si>
  <si>
    <t>96 000 [84 000 - 110 000]</t>
  </si>
  <si>
    <t>92 000 [81 000 - 100 000]</t>
  </si>
  <si>
    <t>84 000 [73 000 - 95 000]</t>
  </si>
  <si>
    <t>76 000 [66 000 - 86 000]</t>
  </si>
  <si>
    <t>77 000 [67 000 - 89 000]</t>
  </si>
  <si>
    <t>76 000 [66 000 - 88 000]</t>
  </si>
  <si>
    <t>69 000 [60 000 - 80 000]</t>
  </si>
  <si>
    <t>57 000 [48 000 - 68 000]</t>
  </si>
  <si>
    <t>52 000 [44 000 - 63 000]</t>
  </si>
  <si>
    <t>43 000 [35 000 - 53 000]</t>
  </si>
  <si>
    <t>36 000 [28 000 - 46 000]</t>
  </si>
  <si>
    <t>31 000 [24 000 - 40 000]</t>
  </si>
  <si>
    <t>28 000 [22 000 - 38 000]</t>
  </si>
  <si>
    <t>2200 [1400 - 3500]</t>
  </si>
  <si>
    <t>2900 [1800 - 4500]</t>
  </si>
  <si>
    <t>3900 [2500 - 5600]</t>
  </si>
  <si>
    <t>5000 [3300 - 6900]</t>
  </si>
  <si>
    <t>6200 [4200 - 8200]</t>
  </si>
  <si>
    <t>7500 [5300 - 9600]</t>
  </si>
  <si>
    <t>8800 [6600 - 11 000]</t>
  </si>
  <si>
    <t>10 000 [7800 - 12 000]</t>
  </si>
  <si>
    <t>11 000 [8600 - 13 000]</t>
  </si>
  <si>
    <t>11 000 [9300 - 13 000]</t>
  </si>
  <si>
    <t>12 000 [9900 - 13 000]</t>
  </si>
  <si>
    <t>11 000 [8900 - 12 000]</t>
  </si>
  <si>
    <t>7000 [5300 - 8500]</t>
  </si>
  <si>
    <t>6700 [5000 - 8200]</t>
  </si>
  <si>
    <t>8500 [6400 - 10 000]</t>
  </si>
  <si>
    <t>25 000 [18 000 - 33 000]</t>
  </si>
  <si>
    <t>41 000 [30 000 - 52 000]</t>
  </si>
  <si>
    <t>50 000 [37 000 - 63 000]</t>
  </si>
  <si>
    <t>59 000 [45 000 - 74 000]</t>
  </si>
  <si>
    <t>68 000 [53 000 - 85 000]</t>
  </si>
  <si>
    <t>77 000 [61 000 - 95 000]</t>
  </si>
  <si>
    <t>86 000 [68 000 - 100 000]</t>
  </si>
  <si>
    <t>93 000 [75 000 - 110 000]</t>
  </si>
  <si>
    <t>100 000 [82 000 - 120 000]</t>
  </si>
  <si>
    <t>110 000 [88 000 - 120 000]</t>
  </si>
  <si>
    <t>110 000 [94 000 - 130 000]</t>
  </si>
  <si>
    <t>110 000 [98 000 - 130 000]</t>
  </si>
  <si>
    <t>110 000 [100 000 - 120 000]</t>
  </si>
  <si>
    <t>100 000 [89 000 - 110 000]</t>
  </si>
  <si>
    <t>82 000 [72 000 - 91 000]</t>
  </si>
  <si>
    <t>78 000 [69 000 - 88 000]</t>
  </si>
  <si>
    <t>71 000 [62 000 - 80 000]</t>
  </si>
  <si>
    <t>63 000 [54 000 - 72 000]</t>
  </si>
  <si>
    <t>64 000 [55 000 - 72 000]</t>
  </si>
  <si>
    <t>50 000 [40 000 - 58 000]</t>
  </si>
  <si>
    <t>41 000 [32 000 - 50 000]</t>
  </si>
  <si>
    <t>36 000 [28 000 - 45 000]</t>
  </si>
  <si>
    <t>United States</t>
  </si>
  <si>
    <t>... [... - ...] (Estimates available only through 2008-2014.)</t>
  </si>
  <si>
    <t>&lt;500 [&lt;500 - &lt;500] (Historical incidence trends were not available or not reliable.)</t>
  </si>
  <si>
    <t>Uzbekistan</t>
  </si>
  <si>
    <t>1600 [1200 - 1900]</t>
  </si>
  <si>
    <t>1900 [1500 - 2300]</t>
  </si>
  <si>
    <t>2000 [1600 - 2300]</t>
  </si>
  <si>
    <t>2200 [1800 - 2500]</t>
  </si>
  <si>
    <t>2200 [1900 - 2600]</t>
  </si>
  <si>
    <t>1800 [1500 - 2100]</t>
  </si>
  <si>
    <t>1900 [1500 - 2200]</t>
  </si>
  <si>
    <t>2000 [1700 - 2400]</t>
  </si>
  <si>
    <t>2400 [1900 - 2800]</t>
  </si>
  <si>
    <t>3300 [2800 - 3700]</t>
  </si>
  <si>
    <t>1500 [&lt;1000 - 2100]</t>
  </si>
  <si>
    <t>2300 [1500 - 3100]</t>
  </si>
  <si>
    <t>3300 [2200 - 4400]</t>
  </si>
  <si>
    <t>4500 [3100 - 5800]</t>
  </si>
  <si>
    <t>5800 [4300 - 7500]</t>
  </si>
  <si>
    <t>7300 [5600 - 9200]</t>
  </si>
  <si>
    <t>8800 [6900 - 11 000]</t>
  </si>
  <si>
    <t>10 000 [8200 - 12 000]</t>
  </si>
  <si>
    <t>11 000 [9000 - 13 000]</t>
  </si>
  <si>
    <t>9500 [8000 - 11 000]</t>
  </si>
  <si>
    <t>8500 [7000 - 9900]</t>
  </si>
  <si>
    <t>8600 [7100 - 10 000]</t>
  </si>
  <si>
    <t>9000 [7300 - 11 000]</t>
  </si>
  <si>
    <t>9100 [7300 - 11 000]</t>
  </si>
  <si>
    <t>9200 [7400 - 11 000]</t>
  </si>
  <si>
    <t>8900 [7100 - 11 000]</t>
  </si>
  <si>
    <t>8600 [6800 - 11 000]</t>
  </si>
  <si>
    <t>8000 [6100 - 10 000]</t>
  </si>
  <si>
    <t>10 000 [6500 - 15 000]</t>
  </si>
  <si>
    <t>14 000 [9000 - 19 000]</t>
  </si>
  <si>
    <t>18 000 [12 000 - 25 000]</t>
  </si>
  <si>
    <t>23 000 [15 000 - 31 000]</t>
  </si>
  <si>
    <t>28 000 [20 000 - 38 000]</t>
  </si>
  <si>
    <t>34 000 [24 000 - 45 000]</t>
  </si>
  <si>
    <t>40 000 [29 000 - 52 000]</t>
  </si>
  <si>
    <t>46 000 [35 000 - 58 000]</t>
  </si>
  <si>
    <t>52 000 [40 000 - 65 000]</t>
  </si>
  <si>
    <t>57 000 [45 000 - 70 000]</t>
  </si>
  <si>
    <t>61 000 [50 000 - 74 000]</t>
  </si>
  <si>
    <t>65 000 [54 000 - 78 000]</t>
  </si>
  <si>
    <t>68 000 [58 000 - 81 000]</t>
  </si>
  <si>
    <t>70 000 [61 000 - 82 000]</t>
  </si>
  <si>
    <t>68 000 [59 000 - 78 000]</t>
  </si>
  <si>
    <t>64 000 [56 000 - 74 000]</t>
  </si>
  <si>
    <t>60 000 [53 000 - 69 000]</t>
  </si>
  <si>
    <t>55 000 [48 000 - 63 000]</t>
  </si>
  <si>
    <t>43 000 [37 000 - 51 000]</t>
  </si>
  <si>
    <t>35 000 [29 000 - 42 000]</t>
  </si>
  <si>
    <t>29 000 [24 000 - 36 000]</t>
  </si>
  <si>
    <t>27 000 [21 000 - 34 000]</t>
  </si>
  <si>
    <t>25 000 [20 000 - 32 000]</t>
  </si>
  <si>
    <t>24 000 [19 000 - 31 000]</t>
  </si>
  <si>
    <t>22 000 [18 000 - 29 000]</t>
  </si>
  <si>
    <t>22 000 [17 000 - 30 000]</t>
  </si>
  <si>
    <t>21 000 [17 000 - 28 000]</t>
  </si>
  <si>
    <t>23 000 [15 000 - 32 000]</t>
  </si>
  <si>
    <t>29 000 [20 000 - 40 000]</t>
  </si>
  <si>
    <t>37 000 [25 000 - 49 000]</t>
  </si>
  <si>
    <t>45 000 [32 000 - 58 000]</t>
  </si>
  <si>
    <t>53 000 [39 000 - 68 000]</t>
  </si>
  <si>
    <t>62 000 [47 000 - 78 000]</t>
  </si>
  <si>
    <t>71 000 [56 000 - 87 000]</t>
  </si>
  <si>
    <t>80 000 [64 000 - 95 000]</t>
  </si>
  <si>
    <t>94 000 [80 000 - 110 000]</t>
  </si>
  <si>
    <t>100 000 [91 000 - 110 000]</t>
  </si>
  <si>
    <t>100 000 [95 000 - 110 000]</t>
  </si>
  <si>
    <t>110 000 [97 000 - 110 000]</t>
  </si>
  <si>
    <t>110 000 [98 000 - 110 000]</t>
  </si>
  <si>
    <t>100 000 [94 000 - 110 000]</t>
  </si>
  <si>
    <t>96 000 [89 000 - 100 000]</t>
  </si>
  <si>
    <t>89 000 [80 000 - 97 000]</t>
  </si>
  <si>
    <t>80 000 [72 000 - 89 000]</t>
  </si>
  <si>
    <t>59 000 [49 000 - 69 000]</t>
  </si>
  <si>
    <t>37 000 [30 000 - 46 000]</t>
  </si>
  <si>
    <t>31 000 [26 000 - 37 000]</t>
  </si>
  <si>
    <t>Global</t>
  </si>
  <si>
    <t>310 000 [220 000 - 430 000]</t>
  </si>
  <si>
    <t>390 000 [280 000 - 540 000]</t>
  </si>
  <si>
    <t>490 000 [350 000 - 650 000]</t>
  </si>
  <si>
    <t>590 000 [430 000 - 780 000]</t>
  </si>
  <si>
    <t>710 000 [530 000 - 920 000]</t>
  </si>
  <si>
    <t>840 000 [640 000 - 1 100 000]</t>
  </si>
  <si>
    <t>960 000 [740 000 - 1 200 000]</t>
  </si>
  <si>
    <t>1 100 000 [830 000 - 1 400 000]</t>
  </si>
  <si>
    <t>1 200 000 [950 000 - 1 500 000]</t>
  </si>
  <si>
    <t>1 400 000 [1 100 000 - 1 700 000]</t>
  </si>
  <si>
    <t>1 500 000 [1 200 000 - 1 800 000]</t>
  </si>
  <si>
    <t>1 600 000 [1 300 000 - 1 900 000]</t>
  </si>
  <si>
    <t>1 800 000 [1 500 000 - 2 100 000]</t>
  </si>
  <si>
    <t>1 900 000 [1 600 000 - 2 200 000]</t>
  </si>
  <si>
    <t>1 900 000 [1 700 000 - 2 200 000]</t>
  </si>
  <si>
    <t>1 900 000 [1 600 000 - 2 100 000]</t>
  </si>
  <si>
    <t>1 800 000 [1 600 000 - 2 000 000]</t>
  </si>
  <si>
    <t>1 700 000 [1 500 000 - 1 900 000]</t>
  </si>
  <si>
    <t>1 600 000 [1 400 000 - 1 800 000]</t>
  </si>
  <si>
    <t>1 500 000 [1 300 000 - 1 700 000]</t>
  </si>
  <si>
    <t>1 400 000 [1 200 000 - 1 600 000]</t>
  </si>
  <si>
    <t>1 300 000 [1 100 000 - 1 500 000]</t>
  </si>
  <si>
    <t>1 200 000 [1 000 000 - 1 400 000]</t>
  </si>
  <si>
    <t>1 100 000 [940 000 - 1 300 000]</t>
  </si>
  <si>
    <t>1 100 000 [880 000 - 1 300 000]</t>
  </si>
  <si>
    <t>1 000 000 [830 000 - 1 200 000]</t>
  </si>
  <si>
    <t>Number of AIDs Related Deaths</t>
  </si>
  <si>
    <t>Source: http://aidsinfo.unaids.org/</t>
  </si>
  <si>
    <t>TRIPS - Country Status</t>
  </si>
  <si>
    <t>Source: https://www.wto.org/english/thewto_e/whatis_e/tif_e/org7_e.htm</t>
  </si>
  <si>
    <t>Least Developped Country</t>
  </si>
  <si>
    <t>Tanzinia</t>
  </si>
  <si>
    <t>Vanatu</t>
  </si>
  <si>
    <t>Source: http://www.oxfordscholarship.com/view/10.1093/acprof:oso/9780199550616.001.0001/acprof-9780199550616-chapter-3</t>
  </si>
  <si>
    <t>Developing Country</t>
  </si>
  <si>
    <t>Year</t>
  </si>
  <si>
    <t>Deaths</t>
  </si>
  <si>
    <t>Bolivia</t>
  </si>
  <si>
    <t>Iran</t>
  </si>
  <si>
    <t>Venezuela</t>
  </si>
  <si>
    <t>Least Developed Country</t>
  </si>
  <si>
    <t>TRIPS In Force</t>
  </si>
  <si>
    <t>TRIPS In Force (Year)</t>
  </si>
  <si>
    <t>Pharma Patents In Force</t>
  </si>
  <si>
    <t>Time Before/After Pharma Patents</t>
  </si>
  <si>
    <t>Pharma in Effect</t>
  </si>
  <si>
    <t xml:space="preserve"> </t>
  </si>
  <si>
    <t>Country Code</t>
  </si>
  <si>
    <t>Entry</t>
  </si>
  <si>
    <t>TRIPS in Force (Dummy)</t>
  </si>
  <si>
    <t>Source: https://data.worldbank.org/indicator/SP.POP.TOTL</t>
  </si>
  <si>
    <t>Country Name</t>
  </si>
  <si>
    <t>Indicator Name</t>
  </si>
  <si>
    <t>Indicator Code</t>
  </si>
  <si>
    <t>Aruba</t>
  </si>
  <si>
    <t>ABW</t>
  </si>
  <si>
    <t>Population, total</t>
  </si>
  <si>
    <t>SP.POP.TOTL</t>
  </si>
  <si>
    <t>AFG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</si>
  <si>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</si>
  <si>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</si>
  <si>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</si>
  <si>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</si>
  <si>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</si>
  <si>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</si>
  <si>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</si>
  <si>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</si>
  <si>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</si>
  <si>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</si>
  <si>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</si>
  <si>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</si>
  <si>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</si>
  <si>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</si>
  <si>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</si>
  <si>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</si>
  <si>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</si>
  <si>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</si>
  <si>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</si>
  <si>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</si>
  <si>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</si>
  <si>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</si>
  <si>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</si>
  <si>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</si>
  <si>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</si>
  <si>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</si>
  <si>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</si>
  <si>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</si>
  <si>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</si>
  <si>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</si>
  <si>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</si>
  <si>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</si>
  <si>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</si>
  <si>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</si>
  <si>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</si>
  <si>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</si>
  <si>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</si>
  <si>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</si>
  <si>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</si>
  <si>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</si>
  <si>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</si>
  <si>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</si>
  <si>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</si>
  <si>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</si>
  <si>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</si>
  <si>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</si>
  <si>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</si>
  <si>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</si>
  <si>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</si>
  <si>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</si>
  <si>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</si>
  <si>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</si>
  <si>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</si>
  <si>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</si>
  <si>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</si>
  <si>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</si>
  <si>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</si>
  <si>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</si>
  <si>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</si>
  <si>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</si>
  <si>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</si>
  <si>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</si>
  <si>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</si>
  <si>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</si>
  <si>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</si>
  <si>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</si>
  <si>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</si>
  <si>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</si>
  <si>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</si>
  <si>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</si>
  <si>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</si>
  <si>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</si>
  <si>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</si>
  <si>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</si>
  <si>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</si>
  <si>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</si>
  <si>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</si>
  <si>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</si>
  <si>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</si>
  <si>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</si>
  <si>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</si>
  <si>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</si>
  <si>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</si>
  <si>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</si>
  <si>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</si>
  <si>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</si>
  <si>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</si>
  <si>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</si>
  <si>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</si>
  <si>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</si>
  <si>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</si>
  <si>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</si>
  <si>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</si>
  <si>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</si>
  <si>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</si>
  <si>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</si>
  <si>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</si>
  <si>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</si>
  <si>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</si>
  <si>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</si>
  <si>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</si>
  <si>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</si>
  <si>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</si>
  <si>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GMB</t>
  </si>
  <si>
    <t>GNB</t>
  </si>
  <si>
    <t>GNQ</t>
  </si>
  <si>
    <t>GRC</t>
  </si>
  <si>
    <t>GRD</t>
  </si>
  <si>
    <t>Greenland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</si>
  <si>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</si>
  <si>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</si>
  <si>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</si>
  <si>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</si>
  <si>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</si>
  <si>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</si>
  <si>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</si>
  <si>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</si>
  <si>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</si>
  <si>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</si>
  <si>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</si>
  <si>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</si>
  <si>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</si>
  <si>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</si>
  <si>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</si>
  <si>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</si>
  <si>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</si>
  <si>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</si>
  <si>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</si>
  <si>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</si>
  <si>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</si>
  <si>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</si>
  <si>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</si>
  <si>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</si>
  <si>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</si>
  <si>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</si>
  <si>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</si>
  <si>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</si>
  <si>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</si>
  <si>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</si>
  <si>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</si>
  <si>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</si>
  <si>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IRN</t>
  </si>
  <si>
    <t>Iraq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</si>
  <si>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</si>
  <si>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</si>
  <si>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</si>
  <si>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</si>
  <si>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</si>
  <si>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</si>
  <si>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</si>
  <si>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</si>
  <si>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</si>
  <si>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</si>
  <si>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</si>
  <si>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Kiribati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</si>
  <si>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</si>
  <si>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</si>
  <si>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</si>
  <si>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</si>
  <si>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</si>
  <si>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</si>
  <si>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</si>
  <si>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</si>
  <si>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</si>
  <si>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</si>
  <si>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</si>
  <si>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</si>
  <si>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</si>
  <si>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</si>
  <si>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</si>
  <si>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</si>
  <si>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</si>
  <si>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</si>
  <si>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</si>
  <si>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</si>
  <si>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</si>
  <si>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</si>
  <si>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</si>
  <si>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</si>
  <si>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</si>
  <si>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</si>
  <si>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</si>
  <si>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</si>
  <si>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</si>
  <si>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</si>
  <si>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</si>
  <si>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</si>
  <si>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</si>
  <si>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</si>
  <si>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</si>
  <si>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</si>
  <si>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</si>
  <si>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</si>
  <si>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</si>
  <si>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</si>
  <si>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</si>
  <si>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</si>
  <si>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</si>
  <si>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</si>
  <si>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</si>
  <si>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</si>
  <si>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</si>
  <si>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</si>
  <si>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</si>
  <si>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</si>
  <si>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</si>
  <si>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</si>
  <si>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</si>
  <si>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</si>
  <si>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</si>
  <si>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</si>
  <si>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</si>
  <si>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</si>
  <si>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</si>
  <si>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</si>
  <si>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</si>
  <si>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</si>
  <si>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</si>
  <si>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</si>
  <si>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</si>
  <si>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</si>
  <si>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</si>
  <si>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</si>
  <si>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</si>
  <si>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</si>
  <si>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New Caledonia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</si>
  <si>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</si>
  <si>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</si>
  <si>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</si>
  <si>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</si>
  <si>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</si>
  <si>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</si>
  <si>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</si>
  <si>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</si>
  <si>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</si>
  <si>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</si>
  <si>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</si>
  <si>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</si>
  <si>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</si>
  <si>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</si>
  <si>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</si>
  <si>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</si>
  <si>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</si>
  <si>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</si>
  <si>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</si>
  <si>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</si>
  <si>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</si>
  <si>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</si>
  <si>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</si>
  <si>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</si>
  <si>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</si>
  <si>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</si>
  <si>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</si>
  <si>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</si>
  <si>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</si>
  <si>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</si>
  <si>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</si>
  <si>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</si>
  <si>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</si>
  <si>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</si>
  <si>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</si>
  <si>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</si>
  <si>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</si>
  <si>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</si>
  <si>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</si>
  <si>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</si>
  <si>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</si>
  <si>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</si>
  <si>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</si>
  <si>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</si>
  <si>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</si>
  <si>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</si>
  <si>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</si>
  <si>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</si>
  <si>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</si>
  <si>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</si>
  <si>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</si>
  <si>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</si>
  <si>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</si>
  <si>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</si>
  <si>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</si>
  <si>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</si>
  <si>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</si>
  <si>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</si>
  <si>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</si>
  <si>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</si>
  <si>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</si>
  <si>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</si>
  <si>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</si>
  <si>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</si>
  <si>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</si>
  <si>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</si>
  <si>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</si>
  <si>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</si>
  <si>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</si>
  <si>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</si>
  <si>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</si>
  <si>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</si>
  <si>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</si>
  <si>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</si>
  <si>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</si>
  <si>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</si>
  <si>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</si>
  <si>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</si>
  <si>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</si>
  <si>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</si>
  <si>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</si>
  <si>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</si>
  <si>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</si>
  <si>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</si>
  <si>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</si>
  <si>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</si>
  <si>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</si>
  <si>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</si>
  <si>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</si>
  <si>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</si>
  <si>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</si>
  <si>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</si>
  <si>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</si>
  <si>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</si>
  <si>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</si>
  <si>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</si>
  <si>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</si>
  <si>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</si>
  <si>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</si>
  <si>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</si>
  <si>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</si>
  <si>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</si>
  <si>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</si>
  <si>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</si>
  <si>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</si>
  <si>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</si>
  <si>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</si>
  <si>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</si>
  <si>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</si>
  <si>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</si>
  <si>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</si>
  <si>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</si>
  <si>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</si>
  <si>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</si>
  <si>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</si>
  <si>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</si>
  <si>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</si>
  <si>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</si>
  <si>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</si>
  <si>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</si>
  <si>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World</t>
  </si>
  <si>
    <t>WLD</t>
  </si>
  <si>
    <t>WSM</t>
  </si>
  <si>
    <t>Kosovo</t>
  </si>
  <si>
    <t>XKX</t>
  </si>
  <si>
    <t>YEM</t>
  </si>
  <si>
    <t>ZAF</t>
  </si>
  <si>
    <t>ZMB</t>
  </si>
  <si>
    <t>ZWE</t>
  </si>
  <si>
    <t>Population</t>
  </si>
  <si>
    <t>No Pharmacutical Patents</t>
  </si>
  <si>
    <t>Source: http://journals.plos.org/plosmedicine/article?id=10.1371/journal.pmed.1001154</t>
  </si>
  <si>
    <t>Note: Data is through the end of 2011</t>
  </si>
  <si>
    <t>Compulsory License</t>
  </si>
  <si>
    <t>Macedonia</t>
  </si>
  <si>
    <t>entry</t>
  </si>
  <si>
    <t>country</t>
  </si>
  <si>
    <t>countrycode</t>
  </si>
  <si>
    <t>year</t>
  </si>
  <si>
    <t>deaths</t>
  </si>
  <si>
    <t>population</t>
  </si>
  <si>
    <t>compulsorylicense</t>
  </si>
  <si>
    <t>nopharmacuticalpatents</t>
  </si>
  <si>
    <t>tripsinforce</t>
  </si>
  <si>
    <t>tripsinforcedummy</t>
  </si>
  <si>
    <t>pharmapatentsinforce</t>
  </si>
  <si>
    <t>timebeforeafterpharmapatents</t>
  </si>
  <si>
    <t>pharmaineffect</t>
  </si>
  <si>
    <t>deaths_per_10000</t>
  </si>
  <si>
    <t>YEAR</t>
  </si>
  <si>
    <t>TOTAL</t>
  </si>
  <si>
    <t>DEV</t>
  </si>
  <si>
    <t>DC</t>
  </si>
  <si>
    <t>timebeforeaferTRIPS</t>
  </si>
  <si>
    <t>Before/After</t>
  </si>
  <si>
    <t>Countries</t>
  </si>
  <si>
    <t>Deaths/10000</t>
  </si>
  <si>
    <t>Ones</t>
  </si>
  <si>
    <t>Death/10000/Country</t>
  </si>
  <si>
    <t>TRIPS_in_force</t>
  </si>
  <si>
    <t>LDCxTRIPS_in_force</t>
  </si>
  <si>
    <t>DCxTRIPS_in_force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</si>
</sst>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vertical="center" wrapText="1"/>
    </xf>
    <xf numFmtId="0" fontId="2" fillId="0" borderId="0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/>
    <xf numFmtId="0" fontId="1" fillId="0" borderId="0" xfId="0" applyFont="1"/>
    <xf numFmtId="0" fontId="4" fillId="0" borderId="0" xfId="0" applyNumberFormat="1" applyFont="1" applyFill="1" applyBorder="1" applyAlignment="1" applyProtection="1">
      <alignment horizontal="center"/>
    </xf>
    <xf numFmtId="14" fontId="4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left"/>
    </xf>
    <xf numFmtId="11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2: </a:t>
            </a:r>
            <a:r>
              <a:rPr lang="en-US"/>
              <a:t>deaths_per_10000, by country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'Stata Data - Dropped Countries'!$Y$1</c:f>
              <c:strCache>
                <c:ptCount val="1"/>
                <c:pt idx="0">
                  <c:v>DEV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Countries'!$W$2:$W$28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Countries'!$Y$2:$Y$28</c:f>
              <c:numCache>
                <c:formatCode>General</c:formatCode>
                <c:ptCount val="27"/>
                <c:pt idx="0">
                  <c:v>1.2505848741379306</c:v>
                </c:pt>
                <c:pt idx="1">
                  <c:v>1.5255862310344832</c:v>
                </c:pt>
                <c:pt idx="2">
                  <c:v>1.8244206310344826</c:v>
                </c:pt>
                <c:pt idx="3">
                  <c:v>2.170942794827587</c:v>
                </c:pt>
                <c:pt idx="4">
                  <c:v>2.5342986568965515</c:v>
                </c:pt>
                <c:pt idx="5">
                  <c:v>3.0098744879310337</c:v>
                </c:pt>
                <c:pt idx="6">
                  <c:v>3.488267705172412</c:v>
                </c:pt>
                <c:pt idx="7">
                  <c:v>4.0125634379310364</c:v>
                </c:pt>
                <c:pt idx="8">
                  <c:v>4.6848785793103431</c:v>
                </c:pt>
                <c:pt idx="9">
                  <c:v>5.2326386206896549</c:v>
                </c:pt>
                <c:pt idx="10">
                  <c:v>5.6782661568965516</c:v>
                </c:pt>
                <c:pt idx="11">
                  <c:v>6.155515344827589</c:v>
                </c:pt>
                <c:pt idx="12">
                  <c:v>6.3688451793103429</c:v>
                </c:pt>
                <c:pt idx="13">
                  <c:v>6.4764841189655158</c:v>
                </c:pt>
                <c:pt idx="14">
                  <c:v>6.3331808758620722</c:v>
                </c:pt>
                <c:pt idx="15">
                  <c:v>5.937277203448275</c:v>
                </c:pt>
                <c:pt idx="16">
                  <c:v>5.5015403551724162</c:v>
                </c:pt>
                <c:pt idx="17">
                  <c:v>4.9380431448275868</c:v>
                </c:pt>
                <c:pt idx="18">
                  <c:v>4.4945897999999991</c:v>
                </c:pt>
                <c:pt idx="19">
                  <c:v>4.0623931017241377</c:v>
                </c:pt>
                <c:pt idx="20">
                  <c:v>3.7852518913793118</c:v>
                </c:pt>
                <c:pt idx="21">
                  <c:v>3.6191556982758617</c:v>
                </c:pt>
                <c:pt idx="22">
                  <c:v>3.4431200948275862</c:v>
                </c:pt>
                <c:pt idx="23">
                  <c:v>3.1478036620689651</c:v>
                </c:pt>
                <c:pt idx="24">
                  <c:v>2.9480458258620703</c:v>
                </c:pt>
                <c:pt idx="25">
                  <c:v>2.8211876534482756</c:v>
                </c:pt>
                <c:pt idx="26">
                  <c:v>2.6809977603448267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E-423B-BA75-8319221F4BA8}"/>
            </c:ext>
          </c:extLst>
        </c:ser>
        <c:ser>
          <c:idx val="1"/>
          <c:order val="1"/>
          <c:tx>
            <c:strRef>
              <c:f>'Stata Data - Dropped Countries'!$Z$1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Countries'!$W$2:$W$28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Countries'!$Z$2:$Z$28</c:f>
              <c:numCache>
                <c:formatCode>General</c:formatCode>
                <c:ptCount val="27"/>
                <c:pt idx="0">
                  <c:v>1.5423060527777777</c:v>
                </c:pt>
                <c:pt idx="1">
                  <c:v>1.963333875</c:v>
                </c:pt>
                <c:pt idx="2">
                  <c:v>2.4661575000000004</c:v>
                </c:pt>
                <c:pt idx="3">
                  <c:v>2.8793656777777779</c:v>
                </c:pt>
                <c:pt idx="4">
                  <c:v>3.5828927416666669</c:v>
                </c:pt>
                <c:pt idx="5">
                  <c:v>4.245159905555556</c:v>
                </c:pt>
                <c:pt idx="6">
                  <c:v>4.9393621305555557</c:v>
                </c:pt>
                <c:pt idx="7">
                  <c:v>5.7026083583333325</c:v>
                </c:pt>
                <c:pt idx="8">
                  <c:v>6.5542503500000002</c:v>
                </c:pt>
                <c:pt idx="9">
                  <c:v>7.3407372611111095</c:v>
                </c:pt>
                <c:pt idx="10">
                  <c:v>8.0750092416666668</c:v>
                </c:pt>
                <c:pt idx="11">
                  <c:v>8.6679208638888898</c:v>
                </c:pt>
                <c:pt idx="12">
                  <c:v>9.0830622694444472</c:v>
                </c:pt>
                <c:pt idx="13">
                  <c:v>9.8130381833333331</c:v>
                </c:pt>
                <c:pt idx="14">
                  <c:v>10.076584811111111</c:v>
                </c:pt>
                <c:pt idx="15">
                  <c:v>9.6224703944444432</c:v>
                </c:pt>
                <c:pt idx="16">
                  <c:v>8.8969032194444448</c:v>
                </c:pt>
                <c:pt idx="17">
                  <c:v>8.1327311027777771</c:v>
                </c:pt>
                <c:pt idx="18">
                  <c:v>7.2290942499999993</c:v>
                </c:pt>
                <c:pt idx="19">
                  <c:v>6.4916400305555548</c:v>
                </c:pt>
                <c:pt idx="20">
                  <c:v>5.7779387138888882</c:v>
                </c:pt>
                <c:pt idx="21">
                  <c:v>5.1692186638888886</c:v>
                </c:pt>
                <c:pt idx="22">
                  <c:v>4.5285440111111113</c:v>
                </c:pt>
                <c:pt idx="23">
                  <c:v>4.1210032333333331</c:v>
                </c:pt>
                <c:pt idx="24">
                  <c:v>3.7719982222222219</c:v>
                </c:pt>
                <c:pt idx="25">
                  <c:v>3.6322845527777776</c:v>
                </c:pt>
                <c:pt idx="26">
                  <c:v>3.3962916888888888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E-423B-BA75-8319221F4BA8}"/>
            </c:ext>
          </c:extLst>
        </c:ser>
        <c:ser>
          <c:idx val="2"/>
          <c:order val="2"/>
          <c:tx>
            <c:strRef>
              <c:f>'Stata Data - Dropped Countries'!$AA$1</c:f>
              <c:strCache>
                <c:ptCount val="1"/>
                <c:pt idx="0">
                  <c:v>LDC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Countries'!$W$2:$W$28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Countries'!$AA$2:$AA$28</c:f>
              <c:numCache>
                <c:formatCode>General</c:formatCode>
                <c:ptCount val="27"/>
                <c:pt idx="0">
                  <c:v>3.5421330266666673</c:v>
                </c:pt>
                <c:pt idx="1">
                  <c:v>4.1716747833333327</c:v>
                </c:pt>
                <c:pt idx="2">
                  <c:v>4.8453964566666663</c:v>
                </c:pt>
                <c:pt idx="3">
                  <c:v>5.6093051800000016</c:v>
                </c:pt>
                <c:pt idx="4">
                  <c:v>6.4818923066666665</c:v>
                </c:pt>
                <c:pt idx="5">
                  <c:v>7.3760243766666651</c:v>
                </c:pt>
                <c:pt idx="6">
                  <c:v>8.4330293466666664</c:v>
                </c:pt>
                <c:pt idx="7">
                  <c:v>9.3373796166666683</c:v>
                </c:pt>
                <c:pt idx="8">
                  <c:v>10.315264579999999</c:v>
                </c:pt>
                <c:pt idx="9">
                  <c:v>11.147099580000001</c:v>
                </c:pt>
                <c:pt idx="10">
                  <c:v>11.992337326666666</c:v>
                </c:pt>
                <c:pt idx="11">
                  <c:v>12.985247436666667</c:v>
                </c:pt>
                <c:pt idx="12">
                  <c:v>13.538137286666663</c:v>
                </c:pt>
                <c:pt idx="13">
                  <c:v>13.890014560000003</c:v>
                </c:pt>
                <c:pt idx="14">
                  <c:v>13.912176819999994</c:v>
                </c:pt>
                <c:pt idx="15">
                  <c:v>13.632266176666667</c:v>
                </c:pt>
                <c:pt idx="16">
                  <c:v>13.001240373333333</c:v>
                </c:pt>
                <c:pt idx="17">
                  <c:v>11.859351463333333</c:v>
                </c:pt>
                <c:pt idx="18">
                  <c:v>10.407137946666669</c:v>
                </c:pt>
                <c:pt idx="19">
                  <c:v>9.3308116966666681</c:v>
                </c:pt>
                <c:pt idx="20">
                  <c:v>8.4910502733333342</c:v>
                </c:pt>
                <c:pt idx="21">
                  <c:v>7.8801361266666676</c:v>
                </c:pt>
                <c:pt idx="22">
                  <c:v>7.500447386666667</c:v>
                </c:pt>
                <c:pt idx="23">
                  <c:v>7.0978168833333353</c:v>
                </c:pt>
                <c:pt idx="24">
                  <c:v>6.7930048266666665</c:v>
                </c:pt>
                <c:pt idx="25">
                  <c:v>6.4134277499999985</c:v>
                </c:pt>
                <c:pt idx="26">
                  <c:v>5.9459763833333321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E-423B-BA75-8319221F4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474040"/>
        <c:axId val="778476992"/>
      </c:lineChart>
      <c:dateAx>
        <c:axId val="77847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76992"/>
        <c:crosses val="autoZero"/>
        <c:auto val="0"/>
        <c:lblOffset val="100"/>
        <c:baseTimeUnit val="days"/>
      </c:dateAx>
      <c:valAx>
        <c:axId val="7784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7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1: </a:t>
            </a:r>
            <a:r>
              <a:rPr lang="en-US"/>
              <a:t>deaths_per_10000,</a:t>
            </a:r>
            <a:r>
              <a:rPr lang="en-US" baseline="0"/>
              <a:t> all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Countries'!$W$2:$W$28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Countries'!$X$2:$X$28</c:f>
              <c:numCache>
                <c:formatCode>General</c:formatCode>
                <c:ptCount val="27"/>
                <c:pt idx="0">
                  <c:v>1.8896849306451615</c:v>
                </c:pt>
                <c:pt idx="1">
                  <c:v>2.2928569709677431</c:v>
                </c:pt>
                <c:pt idx="2">
                  <c:v>2.7416125830645153</c:v>
                </c:pt>
                <c:pt idx="3">
                  <c:v>3.208475821774194</c:v>
                </c:pt>
                <c:pt idx="4">
                  <c:v>3.7937921774193546</c:v>
                </c:pt>
                <c:pt idx="5">
                  <c:v>4.424832324193547</c:v>
                </c:pt>
                <c:pt idx="6">
                  <c:v>5.1058664838709653</c:v>
                </c:pt>
                <c:pt idx="7">
                  <c:v>5.7914836193548389</c:v>
                </c:pt>
                <c:pt idx="8">
                  <c:v>6.5897895774193564</c:v>
                </c:pt>
                <c:pt idx="9">
                  <c:v>7.2755852322580639</c:v>
                </c:pt>
                <c:pt idx="10">
                  <c:v>7.9016926580645173</c:v>
                </c:pt>
                <c:pt idx="11">
                  <c:v>8.5372779370967731</c:v>
                </c:pt>
                <c:pt idx="12">
                  <c:v>8.891349844354842</c:v>
                </c:pt>
                <c:pt idx="13">
                  <c:v>9.2387571798387071</c:v>
                </c:pt>
                <c:pt idx="14">
                  <c:v>9.2536036177419358</c:v>
                </c:pt>
                <c:pt idx="15">
                  <c:v>8.8688628814516139</c:v>
                </c:pt>
                <c:pt idx="16">
                  <c:v>8.3017344169354832</c:v>
                </c:pt>
                <c:pt idx="17">
                  <c:v>7.5400432741935459</c:v>
                </c:pt>
                <c:pt idx="18">
                  <c:v>6.7189333854838713</c:v>
                </c:pt>
                <c:pt idx="19">
                  <c:v>6.0422757411290338</c:v>
                </c:pt>
                <c:pt idx="20">
                  <c:v>5.5022734806451661</c:v>
                </c:pt>
                <c:pt idx="21">
                  <c:v>5.100056340322582</c:v>
                </c:pt>
                <c:pt idx="22">
                  <c:v>4.7398546088709672</c:v>
                </c:pt>
                <c:pt idx="23">
                  <c:v>4.385993833064517</c:v>
                </c:pt>
                <c:pt idx="24">
                  <c:v>4.117489828225807</c:v>
                </c:pt>
                <c:pt idx="25">
                  <c:v>3.9257577443548382</c:v>
                </c:pt>
                <c:pt idx="26">
                  <c:v>3.6785779225806463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2-4CBE-9916-DDDDB9C65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33520"/>
        <c:axId val="780828928"/>
      </c:lineChart>
      <c:dateAx>
        <c:axId val="7808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28928"/>
        <c:crosses val="autoZero"/>
        <c:auto val="0"/>
        <c:lblOffset val="100"/>
        <c:baseTimeUnit val="days"/>
      </c:dateAx>
      <c:valAx>
        <c:axId val="7808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3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4: </a:t>
            </a:r>
            <a:r>
              <a:rPr lang="en-US"/>
              <a:t>TRIPS in Force, by country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'Stata Data - Dropped Countries'!$Y$36</c:f>
              <c:strCache>
                <c:ptCount val="1"/>
                <c:pt idx="0">
                  <c:v>DEV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Countries'!$W$37:$W$63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Countries'!$Y$37:$Y$63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36</c:v>
                </c:pt>
                <c:pt idx="11">
                  <c:v>37</c:v>
                </c:pt>
                <c:pt idx="12">
                  <c:v>37</c:v>
                </c:pt>
                <c:pt idx="13">
                  <c:v>39</c:v>
                </c:pt>
                <c:pt idx="14">
                  <c:v>39</c:v>
                </c:pt>
                <c:pt idx="15">
                  <c:v>40</c:v>
                </c:pt>
                <c:pt idx="16">
                  <c:v>40</c:v>
                </c:pt>
                <c:pt idx="17">
                  <c:v>41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45</c:v>
                </c:pt>
                <c:pt idx="24">
                  <c:v>45</c:v>
                </c:pt>
                <c:pt idx="25">
                  <c:v>46</c:v>
                </c:pt>
                <c:pt idx="2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9-4F59-A125-6097F92B4A22}"/>
            </c:ext>
          </c:extLst>
        </c:ser>
        <c:ser>
          <c:idx val="1"/>
          <c:order val="1"/>
          <c:tx>
            <c:strRef>
              <c:f>'Stata Data - Dropped Countries'!$Z$36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Countries'!$W$37:$W$63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Countries'!$Z$37:$Z$63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33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9-4F59-A125-6097F92B4A22}"/>
            </c:ext>
          </c:extLst>
        </c:ser>
        <c:ser>
          <c:idx val="2"/>
          <c:order val="2"/>
          <c:tx>
            <c:strRef>
              <c:f>'Stata Data - Dropped Countries'!$AA$36</c:f>
              <c:strCache>
                <c:ptCount val="1"/>
                <c:pt idx="0">
                  <c:v>LDC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Countries'!$W$37:$W$63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Countries'!$AA$37:$AA$63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9-4F59-A125-6097F92B4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746304"/>
        <c:axId val="794741056"/>
      </c:lineChart>
      <c:dateAx>
        <c:axId val="7947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41056"/>
        <c:crosses val="autoZero"/>
        <c:auto val="0"/>
        <c:lblOffset val="100"/>
        <c:baseTimeUnit val="days"/>
      </c:dateAx>
      <c:valAx>
        <c:axId val="7947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countries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3:</a:t>
            </a:r>
            <a:r>
              <a:rPr lang="en-US" baseline="0"/>
              <a:t> </a:t>
            </a:r>
            <a:r>
              <a:rPr lang="en-US"/>
              <a:t>TRIPS in Force, all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Countries'!$W$37:$W$64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'Stata Data - Dropped Countries'!$X$37:$X$63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</c:v>
                </c:pt>
                <c:pt idx="6">
                  <c:v>85</c:v>
                </c:pt>
                <c:pt idx="7">
                  <c:v>89</c:v>
                </c:pt>
                <c:pt idx="8">
                  <c:v>90</c:v>
                </c:pt>
                <c:pt idx="9">
                  <c:v>91</c:v>
                </c:pt>
                <c:pt idx="10">
                  <c:v>95</c:v>
                </c:pt>
                <c:pt idx="11">
                  <c:v>96</c:v>
                </c:pt>
                <c:pt idx="12">
                  <c:v>96</c:v>
                </c:pt>
                <c:pt idx="13">
                  <c:v>98</c:v>
                </c:pt>
                <c:pt idx="14">
                  <c:v>100</c:v>
                </c:pt>
                <c:pt idx="15">
                  <c:v>101</c:v>
                </c:pt>
                <c:pt idx="16">
                  <c:v>101</c:v>
                </c:pt>
                <c:pt idx="17">
                  <c:v>102</c:v>
                </c:pt>
                <c:pt idx="18">
                  <c:v>104</c:v>
                </c:pt>
                <c:pt idx="19">
                  <c:v>104</c:v>
                </c:pt>
                <c:pt idx="20">
                  <c:v>104</c:v>
                </c:pt>
                <c:pt idx="21">
                  <c:v>104</c:v>
                </c:pt>
                <c:pt idx="22">
                  <c:v>105</c:v>
                </c:pt>
                <c:pt idx="23">
                  <c:v>107</c:v>
                </c:pt>
                <c:pt idx="24">
                  <c:v>108</c:v>
                </c:pt>
                <c:pt idx="25">
                  <c:v>109</c:v>
                </c:pt>
                <c:pt idx="26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9-4A4D-A27A-1C76733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707464"/>
        <c:axId val="573710744"/>
      </c:lineChart>
      <c:dateAx>
        <c:axId val="57370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10744"/>
        <c:crosses val="autoZero"/>
        <c:auto val="0"/>
        <c:lblOffset val="100"/>
        <c:baseTimeUnit val="days"/>
      </c:dateAx>
      <c:valAx>
        <c:axId val="57371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07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6: </a:t>
            </a:r>
            <a:r>
              <a:rPr lang="en-US"/>
              <a:t>deaths_per_10000, by country category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'Stata Data - Dropped Countries'!$AG$71</c:f>
              <c:strCache>
                <c:ptCount val="1"/>
                <c:pt idx="0">
                  <c:v>DEV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Countries'!$W$88:$W$119</c:f>
              <c:numCache>
                <c:formatCode>General</c:formatCode>
                <c:ptCount val="32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</c:numCache>
            </c:numRef>
          </c:cat>
          <c:val>
            <c:numRef>
              <c:f>'Stata Data - Dropped Countries'!$AG$88:$AG$119</c:f>
              <c:numCache>
                <c:formatCode>General</c:formatCode>
                <c:ptCount val="32"/>
                <c:pt idx="0">
                  <c:v>0.72875005384615388</c:v>
                </c:pt>
                <c:pt idx="1">
                  <c:v>0.72680430714285715</c:v>
                </c:pt>
                <c:pt idx="2">
                  <c:v>0.70924789333333349</c:v>
                </c:pt>
                <c:pt idx="3">
                  <c:v>1.0890380611111112</c:v>
                </c:pt>
                <c:pt idx="4">
                  <c:v>1.2250365714285716</c:v>
                </c:pt>
                <c:pt idx="5">
                  <c:v>1.546067949999999</c:v>
                </c:pt>
                <c:pt idx="6">
                  <c:v>1.7874603869565224</c:v>
                </c:pt>
                <c:pt idx="7">
                  <c:v>2.1709515782608704</c:v>
                </c:pt>
                <c:pt idx="8">
                  <c:v>2.602595993478261</c:v>
                </c:pt>
                <c:pt idx="9">
                  <c:v>3.0460833782608696</c:v>
                </c:pt>
                <c:pt idx="10">
                  <c:v>3.6320448478260867</c:v>
                </c:pt>
                <c:pt idx="11">
                  <c:v>4.1798278673913032</c:v>
                </c:pt>
                <c:pt idx="12">
                  <c:v>4.8332257866666684</c:v>
                </c:pt>
                <c:pt idx="13">
                  <c:v>5.3448148755555538</c:v>
                </c:pt>
                <c:pt idx="14">
                  <c:v>6.1524044409090939</c:v>
                </c:pt>
                <c:pt idx="15">
                  <c:v>6.788439769767443</c:v>
                </c:pt>
                <c:pt idx="16">
                  <c:v>7.3353625302325627</c:v>
                </c:pt>
                <c:pt idx="17">
                  <c:v>7.5601851651162786</c:v>
                </c:pt>
                <c:pt idx="18">
                  <c:v>7.6606635465116275</c:v>
                </c:pt>
                <c:pt idx="19">
                  <c:v>7.6858158146341484</c:v>
                </c:pt>
                <c:pt idx="20">
                  <c:v>7.288974657499999</c:v>
                </c:pt>
                <c:pt idx="21">
                  <c:v>6.6721912199999993</c:v>
                </c:pt>
                <c:pt idx="22">
                  <c:v>5.9427543512820504</c:v>
                </c:pt>
                <c:pt idx="23">
                  <c:v>5.3221977230769237</c:v>
                </c:pt>
                <c:pt idx="24">
                  <c:v>5.0385829297297295</c:v>
                </c:pt>
                <c:pt idx="25">
                  <c:v>4.6662379567567571</c:v>
                </c:pt>
                <c:pt idx="26">
                  <c:v>4.4587826361111125</c:v>
                </c:pt>
                <c:pt idx="27">
                  <c:v>4.5594516696969691</c:v>
                </c:pt>
                <c:pt idx="28">
                  <c:v>4.2446790937499985</c:v>
                </c:pt>
                <c:pt idx="29">
                  <c:v>4.0328394870967736</c:v>
                </c:pt>
                <c:pt idx="30">
                  <c:v>3.8066249571428572</c:v>
                </c:pt>
                <c:pt idx="31">
                  <c:v>3.9885687919999993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A-478D-B8AF-11FB1F712A29}"/>
            </c:ext>
          </c:extLst>
        </c:ser>
        <c:ser>
          <c:idx val="1"/>
          <c:order val="1"/>
          <c:tx>
            <c:strRef>
              <c:f>'Stata Data - Dropped Countries'!$AH$71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Countries'!$W$88:$W$119</c:f>
              <c:numCache>
                <c:formatCode>General</c:formatCode>
                <c:ptCount val="32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</c:numCache>
            </c:numRef>
          </c:cat>
          <c:val>
            <c:numRef>
              <c:f>'Stata Data - Dropped Countries'!$AH$88:$AH$119</c:f>
              <c:numCache>
                <c:formatCode>General</c:formatCode>
                <c:ptCount val="32"/>
                <c:pt idx="0">
                  <c:v>0.28085300000000002</c:v>
                </c:pt>
                <c:pt idx="1">
                  <c:v>0.26642280000000002</c:v>
                </c:pt>
                <c:pt idx="2">
                  <c:v>0.25200359999999999</c:v>
                </c:pt>
                <c:pt idx="3">
                  <c:v>0.34827049999999998</c:v>
                </c:pt>
                <c:pt idx="4">
                  <c:v>0.55693552000000002</c:v>
                </c:pt>
                <c:pt idx="5">
                  <c:v>1.5860774</c:v>
                </c:pt>
                <c:pt idx="6">
                  <c:v>2.0362411199999997</c:v>
                </c:pt>
                <c:pt idx="7">
                  <c:v>2.5447787685714292</c:v>
                </c:pt>
                <c:pt idx="8">
                  <c:v>2.9735185314285713</c:v>
                </c:pt>
                <c:pt idx="9">
                  <c:v>3.7132048771428572</c:v>
                </c:pt>
                <c:pt idx="10">
                  <c:v>4.3918867628571432</c:v>
                </c:pt>
                <c:pt idx="11">
                  <c:v>5.0913947428571431</c:v>
                </c:pt>
                <c:pt idx="12">
                  <c:v>5.8753271600000003</c:v>
                </c:pt>
                <c:pt idx="13">
                  <c:v>6.7764506628571421</c:v>
                </c:pt>
                <c:pt idx="14">
                  <c:v>7.5617803457142845</c:v>
                </c:pt>
                <c:pt idx="15">
                  <c:v>8.3113206400000017</c:v>
                </c:pt>
                <c:pt idx="16">
                  <c:v>8.9297655314285738</c:v>
                </c:pt>
                <c:pt idx="17">
                  <c:v>9.3531339971428586</c:v>
                </c:pt>
                <c:pt idx="18">
                  <c:v>10.098602897142856</c:v>
                </c:pt>
                <c:pt idx="19">
                  <c:v>10.365353451428572</c:v>
                </c:pt>
                <c:pt idx="20">
                  <c:v>9.8789126714285711</c:v>
                </c:pt>
                <c:pt idx="21">
                  <c:v>9.1078369514285722</c:v>
                </c:pt>
                <c:pt idx="22">
                  <c:v>8.3241032514285695</c:v>
                </c:pt>
                <c:pt idx="23">
                  <c:v>7.3712846600000006</c:v>
                </c:pt>
                <c:pt idx="24">
                  <c:v>6.6535634085714266</c:v>
                </c:pt>
                <c:pt idx="25">
                  <c:v>5.9244925885714288</c:v>
                </c:pt>
                <c:pt idx="26">
                  <c:v>5.3066509485714279</c:v>
                </c:pt>
                <c:pt idx="27">
                  <c:v>4.7637399529411759</c:v>
                </c:pt>
                <c:pt idx="28">
                  <c:v>4.3371026705882354</c:v>
                </c:pt>
                <c:pt idx="29">
                  <c:v>3.9547272205882344</c:v>
                </c:pt>
                <c:pt idx="30">
                  <c:v>3.9096075545454543</c:v>
                </c:pt>
                <c:pt idx="31">
                  <c:v>3.9141308000000001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A-478D-B8AF-11FB1F712A29}"/>
            </c:ext>
          </c:extLst>
        </c:ser>
        <c:ser>
          <c:idx val="2"/>
          <c:order val="2"/>
          <c:tx>
            <c:strRef>
              <c:f>'Stata Data - Dropped Countries'!$AI$71</c:f>
              <c:strCache>
                <c:ptCount val="1"/>
                <c:pt idx="0">
                  <c:v>LDC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Countries'!$W$88:$W$119</c:f>
              <c:numCache>
                <c:formatCode>General</c:formatCode>
                <c:ptCount val="32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</c:numCache>
            </c:numRef>
          </c:cat>
          <c:val>
            <c:numRef>
              <c:f>'Stata Data - Dropped Countries'!$AI$88:$AI$119</c:f>
              <c:numCache>
                <c:formatCode>General</c:formatCode>
                <c:ptCount val="32"/>
                <c:pt idx="0">
                  <c:v>2.7029550499999999</c:v>
                </c:pt>
                <c:pt idx="1">
                  <c:v>2.4741426333333334</c:v>
                </c:pt>
                <c:pt idx="2">
                  <c:v>2.4486433166666668</c:v>
                </c:pt>
                <c:pt idx="3">
                  <c:v>2.470956133333333</c:v>
                </c:pt>
                <c:pt idx="4">
                  <c:v>2.2159385333333335</c:v>
                </c:pt>
                <c:pt idx="5">
                  <c:v>3.970991283333333</c:v>
                </c:pt>
                <c:pt idx="6">
                  <c:v>4.6234813366666669</c:v>
                </c:pt>
                <c:pt idx="7">
                  <c:v>5.2480685333333339</c:v>
                </c:pt>
                <c:pt idx="8">
                  <c:v>6.0016278566666665</c:v>
                </c:pt>
                <c:pt idx="9">
                  <c:v>6.7551655500000001</c:v>
                </c:pt>
                <c:pt idx="10">
                  <c:v>7.6096902333333336</c:v>
                </c:pt>
                <c:pt idx="11">
                  <c:v>8.9171276607142858</c:v>
                </c:pt>
                <c:pt idx="12">
                  <c:v>9.6874394357142855</c:v>
                </c:pt>
                <c:pt idx="13">
                  <c:v>11.119935070370367</c:v>
                </c:pt>
                <c:pt idx="14">
                  <c:v>12.218001576923077</c:v>
                </c:pt>
                <c:pt idx="15">
                  <c:v>13.12766508076923</c:v>
                </c:pt>
                <c:pt idx="16">
                  <c:v>14.38608103076923</c:v>
                </c:pt>
                <c:pt idx="17">
                  <c:v>14.854615553846152</c:v>
                </c:pt>
                <c:pt idx="18">
                  <c:v>15.144090026923077</c:v>
                </c:pt>
                <c:pt idx="19">
                  <c:v>15.17691288461538</c:v>
                </c:pt>
                <c:pt idx="20">
                  <c:v>14.757582442307692</c:v>
                </c:pt>
                <c:pt idx="21">
                  <c:v>14.075036330769231</c:v>
                </c:pt>
                <c:pt idx="22">
                  <c:v>12.92666059615385</c:v>
                </c:pt>
                <c:pt idx="23">
                  <c:v>12.137923770833334</c:v>
                </c:pt>
                <c:pt idx="24">
                  <c:v>10.9079867125</c:v>
                </c:pt>
                <c:pt idx="25">
                  <c:v>9.9629904666666675</c:v>
                </c:pt>
                <c:pt idx="26">
                  <c:v>9.2892948958333346</c:v>
                </c:pt>
                <c:pt idx="27">
                  <c:v>8.8390243625</c:v>
                </c:pt>
                <c:pt idx="28">
                  <c:v>8.3823015750000014</c:v>
                </c:pt>
                <c:pt idx="29">
                  <c:v>8.0628916749999995</c:v>
                </c:pt>
                <c:pt idx="30">
                  <c:v>7.5797665208333322</c:v>
                </c:pt>
                <c:pt idx="31">
                  <c:v>8.3022832666666648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A-478D-B8AF-11FB1F71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593848"/>
        <c:axId val="366590896"/>
      </c:lineChart>
      <c:catAx>
        <c:axId val="366593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before/after</a:t>
                </a:r>
                <a:r>
                  <a:rPr lang="en-US" baseline="0"/>
                  <a:t> TRIPS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90896"/>
        <c:crosses val="autoZero"/>
        <c:auto val="1"/>
        <c:lblAlgn val="ctr"/>
        <c:lblOffset val="100"/>
        <c:noMultiLvlLbl val="0"/>
      </c:catAx>
      <c:valAx>
        <c:axId val="3665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9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5: </a:t>
            </a:r>
            <a:r>
              <a:rPr lang="en-US"/>
              <a:t>deaths_per_10000, all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'Stata Data - Dropped Countries'!$W$88:$W$119</c:f>
              <c:numCache>
                <c:formatCode>General</c:formatCode>
                <c:ptCount val="32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</c:numCache>
            </c:numRef>
          </c:cat>
          <c:val>
            <c:numRef>
              <c:f>'Stata Data - Dropped Countries'!$AF$88:$AF$119</c:f>
              <c:numCache>
                <c:formatCode>General</c:formatCode>
                <c:ptCount val="32"/>
                <c:pt idx="0">
                  <c:v>1.2986167</c:v>
                </c:pt>
                <c:pt idx="1">
                  <c:v>1.2041208999999999</c:v>
                </c:pt>
                <c:pt idx="2">
                  <c:v>1.1628446318181818</c:v>
                </c:pt>
                <c:pt idx="3">
                  <c:v>1.3509601115384615</c:v>
                </c:pt>
                <c:pt idx="4">
                  <c:v>1.4500449473684212</c:v>
                </c:pt>
                <c:pt idx="5">
                  <c:v>2.2140682270270262</c:v>
                </c:pt>
                <c:pt idx="6">
                  <c:v>2.6323969108108112</c:v>
                </c:pt>
                <c:pt idx="7">
                  <c:v>3.1204782477477484</c:v>
                </c:pt>
                <c:pt idx="8">
                  <c:v>3.6382108108108104</c:v>
                </c:pt>
                <c:pt idx="9">
                  <c:v>4.2588916450450451</c:v>
                </c:pt>
                <c:pt idx="10">
                  <c:v>4.9466739342342345</c:v>
                </c:pt>
                <c:pt idx="11">
                  <c:v>5.6894538752293569</c:v>
                </c:pt>
                <c:pt idx="12">
                  <c:v>6.4294436592592605</c:v>
                </c:pt>
                <c:pt idx="13">
                  <c:v>7.2703802757009335</c:v>
                </c:pt>
                <c:pt idx="14">
                  <c:v>8.1241537952380956</c:v>
                </c:pt>
                <c:pt idx="15">
                  <c:v>8.8857540826923085</c:v>
                </c:pt>
                <c:pt idx="16">
                  <c:v>9.6346200884615403</c:v>
                </c:pt>
                <c:pt idx="17">
                  <c:v>9.9871890038461526</c:v>
                </c:pt>
                <c:pt idx="18">
                  <c:v>10.351980525</c:v>
                </c:pt>
                <c:pt idx="19">
                  <c:v>10.514760335294119</c:v>
                </c:pt>
                <c:pt idx="20">
                  <c:v>10.109089834653465</c:v>
                </c:pt>
                <c:pt idx="21">
                  <c:v>9.4219097693069305</c:v>
                </c:pt>
                <c:pt idx="22">
                  <c:v>8.5920420899999996</c:v>
                </c:pt>
                <c:pt idx="23">
                  <c:v>7.7231718857142866</c:v>
                </c:pt>
                <c:pt idx="24">
                  <c:v>7.0947288416666652</c:v>
                </c:pt>
                <c:pt idx="25">
                  <c:v>6.449164752083334</c:v>
                </c:pt>
                <c:pt idx="26">
                  <c:v>5.9914951115789483</c:v>
                </c:pt>
                <c:pt idx="27">
                  <c:v>5.7644576725274721</c:v>
                </c:pt>
                <c:pt idx="28">
                  <c:v>5.3829606622222226</c:v>
                </c:pt>
                <c:pt idx="29">
                  <c:v>5.0897544921348308</c:v>
                </c:pt>
                <c:pt idx="30">
                  <c:v>4.9119640541176466</c:v>
                </c:pt>
                <c:pt idx="31">
                  <c:v>5.0216334602739714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F-4793-9337-7D2580819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92576"/>
        <c:axId val="502288968"/>
      </c:lineChart>
      <c:catAx>
        <c:axId val="50229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  <a:r>
                  <a:rPr lang="en-US" baseline="0"/>
                  <a:t> before/after TRIPS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88968"/>
        <c:crosses val="autoZero"/>
        <c:auto val="1"/>
        <c:lblAlgn val="ctr"/>
        <c:lblOffset val="100"/>
        <c:noMultiLvlLbl val="0"/>
      </c:catAx>
      <c:valAx>
        <c:axId val="5022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9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193675</xdr:colOff>
      <xdr:row>17</xdr:row>
      <xdr:rowOff>22225</xdr:rowOff>
    </xdr:from>
    <xdr:to>
      <xdr:col>34</xdr:col>
      <xdr:colOff>498475</xdr:colOff>
      <xdr:row>32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B20AF-75E6-4AC4-AD8A-A0AE5D6D7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161925</xdr:colOff>
      <xdr:row>1</xdr:row>
      <xdr:rowOff>98425</xdr:rowOff>
    </xdr:from>
    <xdr:to>
      <xdr:col>34</xdr:col>
      <xdr:colOff>466725</xdr:colOff>
      <xdr:row>16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0AE66E-D32D-4134-8998-FC2D728FF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244475</xdr:colOff>
      <xdr:row>35</xdr:row>
      <xdr:rowOff>41275</xdr:rowOff>
    </xdr:from>
    <xdr:to>
      <xdr:col>34</xdr:col>
      <xdr:colOff>549275</xdr:colOff>
      <xdr:row>50</xdr:row>
      <xdr:rowOff>22225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ABD102-EE29-4FF4-8B82-45ACCFB74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193675</xdr:colOff>
      <xdr:row>50</xdr:row>
      <xdr:rowOff>168275</xdr:rowOff>
    </xdr:from>
    <xdr:to>
      <xdr:col>34</xdr:col>
      <xdr:colOff>498475</xdr:colOff>
      <xdr:row>65</xdr:row>
      <xdr:rowOff>149225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D8420F-E738-460B-8794-7609C5F49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320675</xdr:colOff>
      <xdr:row>87</xdr:row>
      <xdr:rowOff>104775</xdr:rowOff>
    </xdr:from>
    <xdr:to>
      <xdr:col>43</xdr:col>
      <xdr:colOff>15875</xdr:colOff>
      <xdr:row>102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B96D06-66E1-4D57-B52E-20FC69CA5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261056</xdr:colOff>
      <xdr:row>72</xdr:row>
      <xdr:rowOff>81844</xdr:rowOff>
    </xdr:from>
    <xdr:to>
      <xdr:col>42</xdr:col>
      <xdr:colOff>585612</xdr:colOff>
      <xdr:row>87</xdr:row>
      <xdr:rowOff>73377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57EE8-0A22-4ECB-BE0A-76BA53EDF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901EF-B334-4A3C-9C0E-1AE632300DF9}">
  <sheetPr codeName="Sheet3"/>
  <dimension ref="A1:AB171"/>
  <sheetViews>
    <sheetView workbookViewId="0">
      <selection activeCell="B1" sqref="B1"/>
    </sheetView>
  </sheetViews>
  <sheetFormatPr defaultRowHeight="14.5" x14ac:dyDescent="0.35"/>
  <cols>
    <col min="2" max="2" width="17.7265625" customWidth="1"/>
  </cols>
  <sheetData>
    <row r="1" spans="1:28" x14ac:dyDescent="0.35">
      <c r="A1" t="s">
        <v>1610</v>
      </c>
      <c r="B1" t="s">
        <v>1611</v>
      </c>
    </row>
    <row r="2" spans="1:28" x14ac:dyDescent="0.35">
      <c r="A2" s="4" t="s">
        <v>166</v>
      </c>
      <c r="B2" s="4" t="s">
        <v>167</v>
      </c>
      <c r="C2" s="4" t="s">
        <v>168</v>
      </c>
      <c r="D2" s="4" t="s">
        <v>169</v>
      </c>
      <c r="E2" s="4" t="s">
        <v>170</v>
      </c>
      <c r="F2" s="4" t="s">
        <v>171</v>
      </c>
      <c r="G2" s="4" t="s">
        <v>172</v>
      </c>
      <c r="H2" s="4" t="s">
        <v>173</v>
      </c>
      <c r="I2" s="4" t="s">
        <v>174</v>
      </c>
      <c r="J2" s="4" t="s">
        <v>175</v>
      </c>
      <c r="K2" s="4" t="s">
        <v>176</v>
      </c>
      <c r="L2" s="4" t="s">
        <v>177</v>
      </c>
      <c r="M2" s="4" t="s">
        <v>178</v>
      </c>
      <c r="N2" s="4" t="s">
        <v>179</v>
      </c>
      <c r="O2" s="4" t="s">
        <v>180</v>
      </c>
      <c r="P2" s="4" t="s">
        <v>181</v>
      </c>
      <c r="Q2" s="4" t="s">
        <v>182</v>
      </c>
      <c r="R2" s="4" t="s">
        <v>183</v>
      </c>
      <c r="S2" s="4" t="s">
        <v>184</v>
      </c>
      <c r="T2" s="4" t="s">
        <v>185</v>
      </c>
      <c r="U2" s="4" t="s">
        <v>186</v>
      </c>
      <c r="V2" s="4" t="s">
        <v>187</v>
      </c>
      <c r="W2" s="4" t="s">
        <v>188</v>
      </c>
      <c r="X2" s="4" t="s">
        <v>189</v>
      </c>
      <c r="Y2" s="4" t="s">
        <v>190</v>
      </c>
      <c r="Z2" s="4" t="s">
        <v>191</v>
      </c>
      <c r="AA2" s="4" t="s">
        <v>192</v>
      </c>
      <c r="AB2" s="4" t="s">
        <v>193</v>
      </c>
    </row>
    <row r="3" spans="1:28" x14ac:dyDescent="0.35">
      <c r="A3" t="s">
        <v>2</v>
      </c>
      <c r="B3" t="s">
        <v>194</v>
      </c>
      <c r="C3" t="s">
        <v>194</v>
      </c>
      <c r="D3" t="s">
        <v>194</v>
      </c>
      <c r="E3" t="s">
        <v>194</v>
      </c>
      <c r="F3" t="s">
        <v>194</v>
      </c>
      <c r="G3" t="s">
        <v>194</v>
      </c>
      <c r="H3" t="s">
        <v>194</v>
      </c>
      <c r="I3" t="s">
        <v>195</v>
      </c>
      <c r="J3" t="s">
        <v>195</v>
      </c>
      <c r="K3" t="s">
        <v>195</v>
      </c>
      <c r="L3" t="s">
        <v>195</v>
      </c>
      <c r="M3" t="s">
        <v>196</v>
      </c>
      <c r="N3" t="s">
        <v>197</v>
      </c>
      <c r="O3" t="s">
        <v>197</v>
      </c>
      <c r="P3" t="s">
        <v>197</v>
      </c>
      <c r="Q3" t="s">
        <v>197</v>
      </c>
      <c r="R3" t="s">
        <v>198</v>
      </c>
      <c r="S3" t="s">
        <v>198</v>
      </c>
      <c r="T3" t="s">
        <v>199</v>
      </c>
      <c r="U3" t="s">
        <v>199</v>
      </c>
      <c r="V3" t="s">
        <v>199</v>
      </c>
      <c r="W3" t="s">
        <v>199</v>
      </c>
      <c r="X3" t="s">
        <v>200</v>
      </c>
      <c r="Y3" t="s">
        <v>200</v>
      </c>
      <c r="Z3" t="s">
        <v>200</v>
      </c>
      <c r="AA3" t="s">
        <v>200</v>
      </c>
      <c r="AB3" t="s">
        <v>200</v>
      </c>
    </row>
    <row r="4" spans="1:28" x14ac:dyDescent="0.35">
      <c r="A4" t="s">
        <v>3</v>
      </c>
      <c r="B4" s="5" t="s">
        <v>201</v>
      </c>
      <c r="C4" s="5" t="s">
        <v>201</v>
      </c>
      <c r="D4" s="5" t="s">
        <v>201</v>
      </c>
      <c r="E4" s="5" t="s">
        <v>201</v>
      </c>
      <c r="F4" s="5" t="s">
        <v>201</v>
      </c>
      <c r="G4" s="5" t="s">
        <v>201</v>
      </c>
      <c r="H4" s="5" t="s">
        <v>201</v>
      </c>
      <c r="I4" s="5" t="s">
        <v>201</v>
      </c>
      <c r="J4" s="5" t="s">
        <v>201</v>
      </c>
      <c r="K4" s="5" t="s">
        <v>201</v>
      </c>
      <c r="L4" s="5" t="s">
        <v>201</v>
      </c>
      <c r="M4" s="5" t="s">
        <v>201</v>
      </c>
      <c r="N4" s="5" t="s">
        <v>201</v>
      </c>
      <c r="O4" s="5" t="s">
        <v>201</v>
      </c>
      <c r="P4" s="5" t="s">
        <v>201</v>
      </c>
      <c r="Q4" s="5" t="s">
        <v>201</v>
      </c>
      <c r="R4" s="5" t="s">
        <v>201</v>
      </c>
      <c r="S4" s="5" t="s">
        <v>201</v>
      </c>
      <c r="T4" s="5" t="s">
        <v>201</v>
      </c>
      <c r="U4" s="5" t="s">
        <v>201</v>
      </c>
      <c r="V4" s="5" t="s">
        <v>201</v>
      </c>
      <c r="W4" s="5" t="s">
        <v>201</v>
      </c>
      <c r="X4" s="5" t="s">
        <v>201</v>
      </c>
      <c r="Y4" s="5" t="s">
        <v>201</v>
      </c>
      <c r="Z4" s="5" t="s">
        <v>201</v>
      </c>
      <c r="AA4" s="5" t="s">
        <v>201</v>
      </c>
      <c r="AB4" s="5" t="s">
        <v>201</v>
      </c>
    </row>
    <row r="5" spans="1:28" x14ac:dyDescent="0.35">
      <c r="A5" t="s">
        <v>202</v>
      </c>
      <c r="B5" t="s">
        <v>194</v>
      </c>
      <c r="C5" t="s">
        <v>194</v>
      </c>
      <c r="D5" t="s">
        <v>194</v>
      </c>
      <c r="E5" t="s">
        <v>194</v>
      </c>
      <c r="F5" t="s">
        <v>195</v>
      </c>
      <c r="G5" t="s">
        <v>196</v>
      </c>
      <c r="H5" t="s">
        <v>203</v>
      </c>
      <c r="I5" t="s">
        <v>203</v>
      </c>
      <c r="J5" t="s">
        <v>203</v>
      </c>
      <c r="K5" t="s">
        <v>203</v>
      </c>
      <c r="L5" t="s">
        <v>198</v>
      </c>
      <c r="M5" t="s">
        <v>199</v>
      </c>
      <c r="N5" t="s">
        <v>199</v>
      </c>
      <c r="O5" t="s">
        <v>204</v>
      </c>
      <c r="P5" t="s">
        <v>204</v>
      </c>
      <c r="Q5" t="s">
        <v>204</v>
      </c>
      <c r="R5" t="s">
        <v>204</v>
      </c>
      <c r="S5" t="s">
        <v>204</v>
      </c>
      <c r="T5" t="s">
        <v>204</v>
      </c>
      <c r="U5" t="s">
        <v>204</v>
      </c>
      <c r="V5" t="s">
        <v>204</v>
      </c>
      <c r="W5" t="s">
        <v>204</v>
      </c>
      <c r="X5" t="s">
        <v>204</v>
      </c>
      <c r="Y5" t="s">
        <v>204</v>
      </c>
      <c r="Z5" t="s">
        <v>204</v>
      </c>
      <c r="AA5" t="s">
        <v>199</v>
      </c>
      <c r="AB5" t="s">
        <v>198</v>
      </c>
    </row>
    <row r="6" spans="1:28" x14ac:dyDescent="0.35">
      <c r="A6" t="s">
        <v>4</v>
      </c>
      <c r="B6" t="s">
        <v>205</v>
      </c>
      <c r="C6" t="s">
        <v>206</v>
      </c>
      <c r="D6" t="s">
        <v>207</v>
      </c>
      <c r="E6" t="s">
        <v>208</v>
      </c>
      <c r="F6" t="s">
        <v>209</v>
      </c>
      <c r="G6" t="s">
        <v>210</v>
      </c>
      <c r="H6" t="s">
        <v>211</v>
      </c>
      <c r="I6" t="s">
        <v>212</v>
      </c>
      <c r="J6" t="s">
        <v>213</v>
      </c>
      <c r="K6" t="s">
        <v>214</v>
      </c>
      <c r="L6" t="s">
        <v>215</v>
      </c>
      <c r="M6" t="s">
        <v>216</v>
      </c>
      <c r="N6" t="s">
        <v>217</v>
      </c>
      <c r="O6" t="s">
        <v>218</v>
      </c>
      <c r="P6" t="s">
        <v>219</v>
      </c>
      <c r="Q6" t="s">
        <v>220</v>
      </c>
      <c r="R6" t="s">
        <v>221</v>
      </c>
      <c r="S6" t="s">
        <v>222</v>
      </c>
      <c r="T6" t="s">
        <v>223</v>
      </c>
      <c r="U6" t="s">
        <v>224</v>
      </c>
      <c r="V6" t="s">
        <v>225</v>
      </c>
      <c r="W6" t="s">
        <v>226</v>
      </c>
      <c r="X6" t="s">
        <v>227</v>
      </c>
      <c r="Y6" t="s">
        <v>228</v>
      </c>
      <c r="Z6" t="s">
        <v>229</v>
      </c>
      <c r="AA6" t="s">
        <v>230</v>
      </c>
      <c r="AB6" t="s">
        <v>228</v>
      </c>
    </row>
    <row r="7" spans="1:28" x14ac:dyDescent="0.35">
      <c r="A7" t="s">
        <v>6</v>
      </c>
      <c r="B7" t="s">
        <v>231</v>
      </c>
      <c r="C7" t="s">
        <v>232</v>
      </c>
      <c r="D7" t="s">
        <v>233</v>
      </c>
      <c r="E7" t="s">
        <v>234</v>
      </c>
      <c r="F7" t="s">
        <v>235</v>
      </c>
      <c r="G7" t="s">
        <v>236</v>
      </c>
      <c r="H7" t="s">
        <v>237</v>
      </c>
      <c r="I7" t="s">
        <v>238</v>
      </c>
      <c r="J7" t="s">
        <v>239</v>
      </c>
      <c r="K7" t="s">
        <v>240</v>
      </c>
      <c r="L7" t="s">
        <v>240</v>
      </c>
      <c r="M7" t="s">
        <v>241</v>
      </c>
      <c r="N7" t="s">
        <v>242</v>
      </c>
      <c r="O7" t="s">
        <v>242</v>
      </c>
      <c r="P7" t="s">
        <v>242</v>
      </c>
      <c r="Q7" t="s">
        <v>242</v>
      </c>
      <c r="R7" t="s">
        <v>243</v>
      </c>
      <c r="S7" t="s">
        <v>243</v>
      </c>
      <c r="T7" t="s">
        <v>243</v>
      </c>
      <c r="U7" t="s">
        <v>243</v>
      </c>
      <c r="V7" t="s">
        <v>244</v>
      </c>
      <c r="W7" t="s">
        <v>245</v>
      </c>
      <c r="X7" t="s">
        <v>246</v>
      </c>
      <c r="Y7" t="s">
        <v>247</v>
      </c>
      <c r="Z7" t="s">
        <v>248</v>
      </c>
      <c r="AA7" t="s">
        <v>249</v>
      </c>
      <c r="AB7" t="s">
        <v>249</v>
      </c>
    </row>
    <row r="8" spans="1:28" x14ac:dyDescent="0.35">
      <c r="A8" t="s">
        <v>7</v>
      </c>
      <c r="B8" s="5" t="s">
        <v>201</v>
      </c>
      <c r="C8" s="5" t="s">
        <v>201</v>
      </c>
      <c r="D8" s="5" t="s">
        <v>201</v>
      </c>
      <c r="E8" s="5" t="s">
        <v>201</v>
      </c>
      <c r="F8" s="5" t="s">
        <v>201</v>
      </c>
      <c r="G8" s="5" t="s">
        <v>201</v>
      </c>
      <c r="H8" s="5" t="s">
        <v>201</v>
      </c>
      <c r="I8" s="5" t="s">
        <v>201</v>
      </c>
      <c r="J8" s="5" t="s">
        <v>201</v>
      </c>
      <c r="K8" s="5" t="s">
        <v>201</v>
      </c>
      <c r="L8" s="5" t="s">
        <v>201</v>
      </c>
      <c r="M8" s="5" t="s">
        <v>201</v>
      </c>
      <c r="N8" s="5" t="s">
        <v>201</v>
      </c>
      <c r="O8" s="5" t="s">
        <v>250</v>
      </c>
      <c r="P8" s="5" t="s">
        <v>250</v>
      </c>
      <c r="Q8" s="5" t="s">
        <v>251</v>
      </c>
      <c r="R8" s="5" t="s">
        <v>251</v>
      </c>
      <c r="S8" s="5" t="s">
        <v>251</v>
      </c>
      <c r="T8" s="5" t="s">
        <v>252</v>
      </c>
      <c r="U8" s="5" t="s">
        <v>253</v>
      </c>
      <c r="V8" s="5" t="s">
        <v>253</v>
      </c>
      <c r="W8" s="5" t="s">
        <v>253</v>
      </c>
      <c r="X8" s="5" t="s">
        <v>253</v>
      </c>
      <c r="Y8" s="5" t="s">
        <v>253</v>
      </c>
      <c r="Z8" s="5" t="s">
        <v>254</v>
      </c>
      <c r="AA8" s="5" t="s">
        <v>251</v>
      </c>
      <c r="AB8" s="5" t="s">
        <v>251</v>
      </c>
    </row>
    <row r="9" spans="1:28" x14ac:dyDescent="0.35">
      <c r="A9" t="s">
        <v>8</v>
      </c>
      <c r="B9" t="s">
        <v>255</v>
      </c>
      <c r="C9" t="s">
        <v>256</v>
      </c>
      <c r="D9" t="s">
        <v>256</v>
      </c>
      <c r="E9" t="s">
        <v>257</v>
      </c>
      <c r="F9" t="s">
        <v>257</v>
      </c>
      <c r="G9" t="s">
        <v>257</v>
      </c>
      <c r="H9" t="s">
        <v>258</v>
      </c>
      <c r="I9" t="s">
        <v>259</v>
      </c>
      <c r="J9" t="s">
        <v>259</v>
      </c>
      <c r="K9" t="s">
        <v>259</v>
      </c>
      <c r="L9" t="s">
        <v>260</v>
      </c>
      <c r="M9" t="s">
        <v>204</v>
      </c>
      <c r="N9" t="s">
        <v>204</v>
      </c>
      <c r="O9" t="s">
        <v>261</v>
      </c>
      <c r="P9" t="s">
        <v>261</v>
      </c>
      <c r="Q9" t="s">
        <v>261</v>
      </c>
      <c r="R9" t="s">
        <v>261</v>
      </c>
      <c r="S9" t="s">
        <v>261</v>
      </c>
      <c r="T9" t="s">
        <v>261</v>
      </c>
      <c r="U9" t="s">
        <v>261</v>
      </c>
      <c r="V9" t="s">
        <v>260</v>
      </c>
      <c r="W9" t="s">
        <v>260</v>
      </c>
      <c r="X9" t="s">
        <v>260</v>
      </c>
      <c r="Y9" t="s">
        <v>261</v>
      </c>
      <c r="Z9" t="s">
        <v>261</v>
      </c>
      <c r="AA9" t="s">
        <v>261</v>
      </c>
      <c r="AB9" t="s">
        <v>261</v>
      </c>
    </row>
    <row r="10" spans="1:28" x14ac:dyDescent="0.35">
      <c r="A10" t="s">
        <v>9</v>
      </c>
      <c r="B10" s="5" t="s">
        <v>262</v>
      </c>
      <c r="C10" s="5" t="s">
        <v>262</v>
      </c>
      <c r="D10" s="5" t="s">
        <v>262</v>
      </c>
      <c r="E10" s="5" t="s">
        <v>262</v>
      </c>
      <c r="F10" s="5" t="s">
        <v>262</v>
      </c>
      <c r="G10" s="5" t="s">
        <v>262</v>
      </c>
      <c r="H10" s="5" t="s">
        <v>262</v>
      </c>
      <c r="I10" s="5" t="s">
        <v>262</v>
      </c>
      <c r="J10" s="5" t="s">
        <v>262</v>
      </c>
      <c r="K10" s="5" t="s">
        <v>262</v>
      </c>
      <c r="L10" s="5" t="s">
        <v>262</v>
      </c>
      <c r="M10" s="5" t="s">
        <v>262</v>
      </c>
      <c r="N10" s="5" t="s">
        <v>262</v>
      </c>
      <c r="O10" s="5" t="s">
        <v>262</v>
      </c>
      <c r="P10" s="5" t="s">
        <v>262</v>
      </c>
      <c r="Q10" s="5" t="s">
        <v>262</v>
      </c>
      <c r="R10" s="5" t="s">
        <v>262</v>
      </c>
      <c r="S10" s="5" t="s">
        <v>262</v>
      </c>
      <c r="T10" s="5" t="s">
        <v>262</v>
      </c>
      <c r="U10" s="5" t="s">
        <v>262</v>
      </c>
      <c r="V10" s="5" t="s">
        <v>262</v>
      </c>
      <c r="W10" s="5" t="s">
        <v>262</v>
      </c>
      <c r="X10" s="5" t="s">
        <v>262</v>
      </c>
      <c r="Y10" s="5" t="s">
        <v>262</v>
      </c>
      <c r="Z10" s="5" t="s">
        <v>262</v>
      </c>
      <c r="AA10" s="5" t="s">
        <v>262</v>
      </c>
      <c r="AB10" s="5" t="s">
        <v>262</v>
      </c>
    </row>
    <row r="11" spans="1:28" x14ac:dyDescent="0.35">
      <c r="A11" t="s">
        <v>263</v>
      </c>
      <c r="B11" t="s">
        <v>194</v>
      </c>
      <c r="C11" t="s">
        <v>194</v>
      </c>
      <c r="D11" t="s">
        <v>194</v>
      </c>
      <c r="E11" t="s">
        <v>194</v>
      </c>
      <c r="F11" t="s">
        <v>194</v>
      </c>
      <c r="G11" t="s">
        <v>194</v>
      </c>
      <c r="H11" t="s">
        <v>194</v>
      </c>
      <c r="I11" t="s">
        <v>194</v>
      </c>
      <c r="J11" t="s">
        <v>194</v>
      </c>
      <c r="K11" t="s">
        <v>194</v>
      </c>
      <c r="L11" t="s">
        <v>194</v>
      </c>
      <c r="M11" t="s">
        <v>194</v>
      </c>
      <c r="N11" t="s">
        <v>195</v>
      </c>
      <c r="O11" t="s">
        <v>195</v>
      </c>
      <c r="P11" t="s">
        <v>196</v>
      </c>
      <c r="Q11" t="s">
        <v>197</v>
      </c>
      <c r="R11" t="s">
        <v>197</v>
      </c>
      <c r="S11" t="s">
        <v>197</v>
      </c>
      <c r="T11" t="s">
        <v>198</v>
      </c>
      <c r="U11" t="s">
        <v>199</v>
      </c>
      <c r="V11" t="s">
        <v>199</v>
      </c>
      <c r="W11" t="s">
        <v>199</v>
      </c>
      <c r="X11" t="s">
        <v>199</v>
      </c>
      <c r="Y11" t="s">
        <v>199</v>
      </c>
      <c r="Z11" t="s">
        <v>199</v>
      </c>
      <c r="AA11" t="s">
        <v>199</v>
      </c>
      <c r="AB11" t="s">
        <v>199</v>
      </c>
    </row>
    <row r="12" spans="1:28" x14ac:dyDescent="0.35">
      <c r="A12" t="s">
        <v>264</v>
      </c>
      <c r="B12" s="5" t="s">
        <v>265</v>
      </c>
      <c r="C12" s="5" t="s">
        <v>265</v>
      </c>
      <c r="D12" s="5" t="s">
        <v>265</v>
      </c>
      <c r="E12" s="5" t="s">
        <v>265</v>
      </c>
      <c r="F12" s="5" t="s">
        <v>265</v>
      </c>
      <c r="G12" s="5" t="s">
        <v>265</v>
      </c>
      <c r="H12" s="5" t="s">
        <v>265</v>
      </c>
      <c r="I12" s="5" t="s">
        <v>265</v>
      </c>
      <c r="J12" s="5" t="s">
        <v>265</v>
      </c>
      <c r="K12" s="5" t="s">
        <v>265</v>
      </c>
      <c r="L12" s="5" t="s">
        <v>265</v>
      </c>
      <c r="M12" s="5" t="s">
        <v>265</v>
      </c>
      <c r="N12" s="5" t="s">
        <v>265</v>
      </c>
      <c r="O12" s="5" t="s">
        <v>265</v>
      </c>
      <c r="P12" s="5" t="s">
        <v>265</v>
      </c>
      <c r="Q12" s="5" t="s">
        <v>265</v>
      </c>
      <c r="R12" s="5" t="s">
        <v>265</v>
      </c>
      <c r="S12" s="5" t="s">
        <v>265</v>
      </c>
      <c r="T12" s="5" t="s">
        <v>265</v>
      </c>
      <c r="U12" s="5" t="s">
        <v>265</v>
      </c>
      <c r="V12" s="5" t="s">
        <v>265</v>
      </c>
      <c r="W12" s="5" t="s">
        <v>265</v>
      </c>
      <c r="X12" s="5" t="s">
        <v>265</v>
      </c>
      <c r="Y12" s="5" t="s">
        <v>265</v>
      </c>
      <c r="Z12" s="5" t="s">
        <v>265</v>
      </c>
      <c r="AA12" s="5" t="s">
        <v>265</v>
      </c>
      <c r="AB12" s="5" t="s">
        <v>265</v>
      </c>
    </row>
    <row r="13" spans="1:28" x14ac:dyDescent="0.35">
      <c r="A13" t="s">
        <v>10</v>
      </c>
      <c r="B13" s="5" t="s">
        <v>266</v>
      </c>
      <c r="C13" s="5" t="s">
        <v>266</v>
      </c>
      <c r="D13" s="5" t="s">
        <v>266</v>
      </c>
      <c r="E13" s="5" t="s">
        <v>266</v>
      </c>
      <c r="F13" s="5" t="s">
        <v>266</v>
      </c>
      <c r="G13" s="5" t="s">
        <v>266</v>
      </c>
      <c r="H13" s="5" t="s">
        <v>266</v>
      </c>
      <c r="I13" s="5" t="s">
        <v>266</v>
      </c>
      <c r="J13" s="5" t="s">
        <v>266</v>
      </c>
      <c r="K13" s="5" t="s">
        <v>266</v>
      </c>
      <c r="L13" s="5" t="s">
        <v>266</v>
      </c>
      <c r="M13" s="5" t="s">
        <v>266</v>
      </c>
      <c r="N13" s="5" t="s">
        <v>266</v>
      </c>
      <c r="O13" s="5" t="s">
        <v>266</v>
      </c>
      <c r="P13" s="5" t="s">
        <v>266</v>
      </c>
      <c r="Q13" s="5" t="s">
        <v>266</v>
      </c>
      <c r="R13" s="5" t="s">
        <v>266</v>
      </c>
      <c r="S13" s="5" t="s">
        <v>266</v>
      </c>
      <c r="T13" s="5" t="s">
        <v>266</v>
      </c>
      <c r="U13" s="5" t="s">
        <v>266</v>
      </c>
      <c r="V13" s="5" t="s">
        <v>266</v>
      </c>
      <c r="W13" s="5" t="s">
        <v>266</v>
      </c>
      <c r="X13" s="5" t="s">
        <v>266</v>
      </c>
      <c r="Y13" s="5" t="s">
        <v>266</v>
      </c>
      <c r="Z13" s="5" t="s">
        <v>266</v>
      </c>
      <c r="AA13" s="5" t="s">
        <v>266</v>
      </c>
      <c r="AB13" s="5" t="s">
        <v>266</v>
      </c>
    </row>
    <row r="14" spans="1:28" x14ac:dyDescent="0.35">
      <c r="A14" t="s">
        <v>11</v>
      </c>
      <c r="B14" t="s">
        <v>194</v>
      </c>
      <c r="C14" t="s">
        <v>194</v>
      </c>
      <c r="D14" t="s">
        <v>194</v>
      </c>
      <c r="E14" t="s">
        <v>194</v>
      </c>
      <c r="F14" t="s">
        <v>194</v>
      </c>
      <c r="G14" t="s">
        <v>194</v>
      </c>
      <c r="H14" t="s">
        <v>194</v>
      </c>
      <c r="I14" t="s">
        <v>194</v>
      </c>
      <c r="J14" t="s">
        <v>194</v>
      </c>
      <c r="K14" t="s">
        <v>194</v>
      </c>
      <c r="L14" t="s">
        <v>194</v>
      </c>
      <c r="M14" t="s">
        <v>195</v>
      </c>
      <c r="N14" t="s">
        <v>196</v>
      </c>
      <c r="O14" t="s">
        <v>198</v>
      </c>
      <c r="P14" t="s">
        <v>199</v>
      </c>
      <c r="Q14" t="s">
        <v>204</v>
      </c>
      <c r="R14" t="s">
        <v>261</v>
      </c>
      <c r="S14" t="s">
        <v>260</v>
      </c>
      <c r="T14" t="s">
        <v>259</v>
      </c>
      <c r="U14" t="s">
        <v>259</v>
      </c>
      <c r="V14" t="s">
        <v>259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268</v>
      </c>
    </row>
    <row r="15" spans="1:28" x14ac:dyDescent="0.35">
      <c r="A15" t="s">
        <v>12</v>
      </c>
      <c r="B15" s="5" t="s">
        <v>269</v>
      </c>
      <c r="C15" s="5" t="s">
        <v>269</v>
      </c>
      <c r="D15" s="5" t="s">
        <v>269</v>
      </c>
      <c r="E15" s="5" t="s">
        <v>269</v>
      </c>
      <c r="F15" s="5" t="s">
        <v>269</v>
      </c>
      <c r="G15" s="5" t="s">
        <v>269</v>
      </c>
      <c r="H15" s="5" t="s">
        <v>269</v>
      </c>
      <c r="I15" s="5" t="s">
        <v>269</v>
      </c>
      <c r="J15" s="5" t="s">
        <v>269</v>
      </c>
      <c r="K15" s="5" t="s">
        <v>269</v>
      </c>
      <c r="L15" s="5" t="s">
        <v>269</v>
      </c>
      <c r="M15" s="5" t="s">
        <v>269</v>
      </c>
      <c r="N15" s="5" t="s">
        <v>269</v>
      </c>
      <c r="O15" s="5" t="s">
        <v>269</v>
      </c>
      <c r="P15" s="5" t="s">
        <v>269</v>
      </c>
      <c r="Q15" s="5" t="s">
        <v>269</v>
      </c>
      <c r="R15" s="5" t="s">
        <v>269</v>
      </c>
      <c r="S15" s="5" t="s">
        <v>269</v>
      </c>
      <c r="T15" s="5" t="s">
        <v>269</v>
      </c>
      <c r="U15" s="5" t="s">
        <v>269</v>
      </c>
      <c r="V15" s="5" t="s">
        <v>269</v>
      </c>
      <c r="W15" s="5" t="s">
        <v>269</v>
      </c>
      <c r="X15" s="5" t="s">
        <v>269</v>
      </c>
      <c r="Y15" s="5" t="s">
        <v>269</v>
      </c>
      <c r="Z15" s="5" t="s">
        <v>269</v>
      </c>
      <c r="AA15" s="5" t="s">
        <v>269</v>
      </c>
      <c r="AB15" s="5" t="s">
        <v>269</v>
      </c>
    </row>
    <row r="16" spans="1:28" x14ac:dyDescent="0.35">
      <c r="A16" t="s">
        <v>270</v>
      </c>
      <c r="B16" t="s">
        <v>194</v>
      </c>
      <c r="C16" t="s">
        <v>194</v>
      </c>
      <c r="D16" t="s">
        <v>194</v>
      </c>
      <c r="E16" t="s">
        <v>194</v>
      </c>
      <c r="F16" t="s">
        <v>194</v>
      </c>
      <c r="G16" t="s">
        <v>194</v>
      </c>
      <c r="H16" t="s">
        <v>194</v>
      </c>
      <c r="I16" t="s">
        <v>194</v>
      </c>
      <c r="J16" t="s">
        <v>194</v>
      </c>
      <c r="K16" t="s">
        <v>194</v>
      </c>
      <c r="L16" t="s">
        <v>194</v>
      </c>
      <c r="M16" t="s">
        <v>194</v>
      </c>
      <c r="N16" t="s">
        <v>194</v>
      </c>
      <c r="O16" t="s">
        <v>194</v>
      </c>
      <c r="P16" t="s">
        <v>194</v>
      </c>
      <c r="Q16" t="s">
        <v>195</v>
      </c>
      <c r="R16" t="s">
        <v>195</v>
      </c>
      <c r="S16" t="s">
        <v>195</v>
      </c>
      <c r="T16" t="s">
        <v>195</v>
      </c>
      <c r="U16" t="s">
        <v>196</v>
      </c>
      <c r="V16" t="s">
        <v>196</v>
      </c>
      <c r="W16" t="s">
        <v>196</v>
      </c>
      <c r="X16" t="s">
        <v>196</v>
      </c>
      <c r="Y16" t="s">
        <v>197</v>
      </c>
      <c r="Z16" t="s">
        <v>197</v>
      </c>
      <c r="AA16" t="s">
        <v>197</v>
      </c>
      <c r="AB16" t="s">
        <v>197</v>
      </c>
    </row>
    <row r="17" spans="1:28" x14ac:dyDescent="0.35">
      <c r="A17" t="s">
        <v>13</v>
      </c>
      <c r="B17" s="5" t="s">
        <v>262</v>
      </c>
      <c r="C17" s="5" t="s">
        <v>262</v>
      </c>
      <c r="D17" s="5" t="s">
        <v>262</v>
      </c>
      <c r="E17" s="5" t="s">
        <v>262</v>
      </c>
      <c r="F17" s="5" t="s">
        <v>262</v>
      </c>
      <c r="G17" s="5" t="s">
        <v>262</v>
      </c>
      <c r="H17" s="5" t="s">
        <v>262</v>
      </c>
      <c r="I17" s="5" t="s">
        <v>262</v>
      </c>
      <c r="J17" s="5" t="s">
        <v>262</v>
      </c>
      <c r="K17" s="5" t="s">
        <v>262</v>
      </c>
      <c r="L17" s="5" t="s">
        <v>262</v>
      </c>
      <c r="M17" s="5" t="s">
        <v>262</v>
      </c>
      <c r="N17" s="5" t="s">
        <v>262</v>
      </c>
      <c r="O17" s="5" t="s">
        <v>262</v>
      </c>
      <c r="P17" s="5" t="s">
        <v>262</v>
      </c>
      <c r="Q17" s="5" t="s">
        <v>262</v>
      </c>
      <c r="R17" s="5" t="s">
        <v>262</v>
      </c>
      <c r="S17" s="5" t="s">
        <v>262</v>
      </c>
      <c r="T17" s="5" t="s">
        <v>262</v>
      </c>
      <c r="U17" s="5" t="s">
        <v>262</v>
      </c>
      <c r="V17" s="5" t="s">
        <v>262</v>
      </c>
      <c r="W17" s="5" t="s">
        <v>262</v>
      </c>
      <c r="X17" s="5" t="s">
        <v>262</v>
      </c>
      <c r="Y17" s="5" t="s">
        <v>262</v>
      </c>
      <c r="Z17" s="5" t="s">
        <v>262</v>
      </c>
      <c r="AA17" s="5" t="s">
        <v>262</v>
      </c>
      <c r="AB17" s="5" t="s">
        <v>262</v>
      </c>
    </row>
    <row r="18" spans="1:28" x14ac:dyDescent="0.35">
      <c r="A18" t="s">
        <v>14</v>
      </c>
      <c r="B18" s="5" t="s">
        <v>271</v>
      </c>
      <c r="C18" s="5" t="s">
        <v>271</v>
      </c>
      <c r="D18" s="5" t="s">
        <v>271</v>
      </c>
      <c r="E18" s="5" t="s">
        <v>271</v>
      </c>
      <c r="F18" s="5" t="s">
        <v>271</v>
      </c>
      <c r="G18" s="5" t="s">
        <v>271</v>
      </c>
      <c r="H18" s="5" t="s">
        <v>271</v>
      </c>
      <c r="I18" s="5" t="s">
        <v>271</v>
      </c>
      <c r="J18" s="5" t="s">
        <v>271</v>
      </c>
      <c r="K18" s="5" t="s">
        <v>271</v>
      </c>
      <c r="L18" s="5" t="s">
        <v>271</v>
      </c>
      <c r="M18" s="5" t="s">
        <v>271</v>
      </c>
      <c r="N18" s="5" t="s">
        <v>271</v>
      </c>
      <c r="O18" s="5" t="s">
        <v>271</v>
      </c>
      <c r="P18" s="5" t="s">
        <v>271</v>
      </c>
      <c r="Q18" s="5" t="s">
        <v>271</v>
      </c>
      <c r="R18" s="5" t="s">
        <v>271</v>
      </c>
      <c r="S18" s="5" t="s">
        <v>271</v>
      </c>
      <c r="T18" s="5" t="s">
        <v>271</v>
      </c>
      <c r="U18" s="5" t="s">
        <v>272</v>
      </c>
      <c r="V18" s="5" t="s">
        <v>272</v>
      </c>
      <c r="W18" s="5" t="s">
        <v>273</v>
      </c>
      <c r="X18" s="5" t="s">
        <v>273</v>
      </c>
      <c r="Y18" s="5" t="s">
        <v>273</v>
      </c>
      <c r="Z18" s="5" t="s">
        <v>274</v>
      </c>
      <c r="AA18" s="5" t="s">
        <v>275</v>
      </c>
      <c r="AB18" s="5" t="s">
        <v>275</v>
      </c>
    </row>
    <row r="19" spans="1:28" x14ac:dyDescent="0.35">
      <c r="A19" t="s">
        <v>15</v>
      </c>
      <c r="B19" t="s">
        <v>195</v>
      </c>
      <c r="C19" t="s">
        <v>197</v>
      </c>
      <c r="D19" t="s">
        <v>199</v>
      </c>
      <c r="E19" t="s">
        <v>261</v>
      </c>
      <c r="F19" t="s">
        <v>276</v>
      </c>
      <c r="G19" t="s">
        <v>277</v>
      </c>
      <c r="H19" t="s">
        <v>278</v>
      </c>
      <c r="I19" t="s">
        <v>279</v>
      </c>
      <c r="J19" t="s">
        <v>280</v>
      </c>
      <c r="K19" t="s">
        <v>281</v>
      </c>
      <c r="L19" t="s">
        <v>282</v>
      </c>
      <c r="M19" t="s">
        <v>283</v>
      </c>
      <c r="N19" t="s">
        <v>284</v>
      </c>
      <c r="O19" t="s">
        <v>285</v>
      </c>
      <c r="P19" t="s">
        <v>286</v>
      </c>
      <c r="Q19" t="s">
        <v>287</v>
      </c>
      <c r="R19" t="s">
        <v>288</v>
      </c>
      <c r="S19" t="s">
        <v>289</v>
      </c>
      <c r="T19" t="s">
        <v>290</v>
      </c>
      <c r="U19" t="s">
        <v>291</v>
      </c>
      <c r="V19" t="s">
        <v>292</v>
      </c>
      <c r="W19" t="s">
        <v>293</v>
      </c>
      <c r="X19" t="s">
        <v>292</v>
      </c>
      <c r="Y19" t="s">
        <v>293</v>
      </c>
      <c r="Z19" t="s">
        <v>294</v>
      </c>
      <c r="AA19" t="s">
        <v>294</v>
      </c>
      <c r="AB19" t="s">
        <v>292</v>
      </c>
    </row>
    <row r="20" spans="1:28" x14ac:dyDescent="0.35">
      <c r="A20" t="s">
        <v>295</v>
      </c>
      <c r="B20" s="5" t="s">
        <v>262</v>
      </c>
      <c r="C20" s="5" t="s">
        <v>262</v>
      </c>
      <c r="D20" s="5" t="s">
        <v>262</v>
      </c>
      <c r="E20" s="5" t="s">
        <v>262</v>
      </c>
      <c r="F20" s="5" t="s">
        <v>262</v>
      </c>
      <c r="G20" s="5" t="s">
        <v>262</v>
      </c>
      <c r="H20" s="5" t="s">
        <v>262</v>
      </c>
      <c r="I20" s="5" t="s">
        <v>262</v>
      </c>
      <c r="J20" s="5" t="s">
        <v>262</v>
      </c>
      <c r="K20" s="5" t="s">
        <v>262</v>
      </c>
      <c r="L20" s="5" t="s">
        <v>262</v>
      </c>
      <c r="M20" s="5" t="s">
        <v>262</v>
      </c>
      <c r="N20" s="5" t="s">
        <v>262</v>
      </c>
      <c r="O20" s="5" t="s">
        <v>262</v>
      </c>
      <c r="P20" s="5" t="s">
        <v>262</v>
      </c>
      <c r="Q20" s="5" t="s">
        <v>262</v>
      </c>
      <c r="R20" s="5" t="s">
        <v>262</v>
      </c>
      <c r="S20" s="5" t="s">
        <v>262</v>
      </c>
      <c r="T20" s="5" t="s">
        <v>262</v>
      </c>
      <c r="U20" s="5" t="s">
        <v>262</v>
      </c>
      <c r="V20" s="5" t="s">
        <v>262</v>
      </c>
      <c r="W20" s="5" t="s">
        <v>262</v>
      </c>
      <c r="X20" s="5" t="s">
        <v>262</v>
      </c>
      <c r="Y20" s="5" t="s">
        <v>262</v>
      </c>
      <c r="Z20" s="5" t="s">
        <v>262</v>
      </c>
      <c r="AA20" s="5" t="s">
        <v>262</v>
      </c>
      <c r="AB20" s="5" t="s">
        <v>262</v>
      </c>
    </row>
    <row r="21" spans="1:28" x14ac:dyDescent="0.35">
      <c r="A21" t="s">
        <v>16</v>
      </c>
      <c r="B21" t="s">
        <v>194</v>
      </c>
      <c r="C21" t="s">
        <v>194</v>
      </c>
      <c r="D21" t="s">
        <v>194</v>
      </c>
      <c r="E21" t="s">
        <v>194</v>
      </c>
      <c r="F21" t="s">
        <v>194</v>
      </c>
      <c r="G21" t="s">
        <v>194</v>
      </c>
      <c r="H21" t="s">
        <v>195</v>
      </c>
      <c r="I21" t="s">
        <v>195</v>
      </c>
      <c r="J21" t="s">
        <v>197</v>
      </c>
      <c r="K21" t="s">
        <v>296</v>
      </c>
      <c r="L21" t="s">
        <v>199</v>
      </c>
      <c r="M21" t="s">
        <v>200</v>
      </c>
      <c r="N21" t="s">
        <v>261</v>
      </c>
      <c r="O21" t="s">
        <v>260</v>
      </c>
      <c r="P21" t="s">
        <v>260</v>
      </c>
      <c r="Q21" t="s">
        <v>267</v>
      </c>
      <c r="R21" t="s">
        <v>297</v>
      </c>
      <c r="S21" t="s">
        <v>298</v>
      </c>
      <c r="T21" t="s">
        <v>299</v>
      </c>
      <c r="U21" t="s">
        <v>300</v>
      </c>
      <c r="V21" t="s">
        <v>300</v>
      </c>
      <c r="W21" t="s">
        <v>301</v>
      </c>
      <c r="X21" t="s">
        <v>302</v>
      </c>
      <c r="Y21" t="s">
        <v>300</v>
      </c>
      <c r="Z21" t="s">
        <v>303</v>
      </c>
      <c r="AA21" t="s">
        <v>304</v>
      </c>
      <c r="AB21" t="s">
        <v>297</v>
      </c>
    </row>
    <row r="22" spans="1:28" x14ac:dyDescent="0.35">
      <c r="A22" t="s">
        <v>305</v>
      </c>
      <c r="B22" s="5" t="s">
        <v>262</v>
      </c>
      <c r="C22" s="5" t="s">
        <v>262</v>
      </c>
      <c r="D22" s="5" t="s">
        <v>262</v>
      </c>
      <c r="E22" s="5" t="s">
        <v>262</v>
      </c>
      <c r="F22" s="5" t="s">
        <v>262</v>
      </c>
      <c r="G22" s="5" t="s">
        <v>262</v>
      </c>
      <c r="H22" s="5" t="s">
        <v>262</v>
      </c>
      <c r="I22" s="5" t="s">
        <v>262</v>
      </c>
      <c r="J22" s="5" t="s">
        <v>262</v>
      </c>
      <c r="K22" s="5" t="s">
        <v>262</v>
      </c>
      <c r="L22" s="5" t="s">
        <v>262</v>
      </c>
      <c r="M22" s="5" t="s">
        <v>262</v>
      </c>
      <c r="N22" s="5" t="s">
        <v>262</v>
      </c>
      <c r="O22" s="5" t="s">
        <v>262</v>
      </c>
      <c r="P22" s="5" t="s">
        <v>262</v>
      </c>
      <c r="Q22" s="5" t="s">
        <v>262</v>
      </c>
      <c r="R22" s="5" t="s">
        <v>262</v>
      </c>
      <c r="S22" s="5" t="s">
        <v>262</v>
      </c>
      <c r="T22" s="5" t="s">
        <v>262</v>
      </c>
      <c r="U22" s="5" t="s">
        <v>262</v>
      </c>
      <c r="V22" s="5" t="s">
        <v>262</v>
      </c>
      <c r="W22" s="5" t="s">
        <v>262</v>
      </c>
      <c r="X22" s="5" t="s">
        <v>262</v>
      </c>
      <c r="Y22" s="5" t="s">
        <v>262</v>
      </c>
      <c r="Z22" s="5" t="s">
        <v>262</v>
      </c>
      <c r="AA22" s="5" t="s">
        <v>262</v>
      </c>
      <c r="AB22" s="5" t="s">
        <v>262</v>
      </c>
    </row>
    <row r="23" spans="1:28" x14ac:dyDescent="0.35">
      <c r="A23" t="s">
        <v>17</v>
      </c>
      <c r="B23" t="s">
        <v>301</v>
      </c>
      <c r="C23" t="s">
        <v>306</v>
      </c>
      <c r="D23" t="s">
        <v>307</v>
      </c>
      <c r="E23" t="s">
        <v>308</v>
      </c>
      <c r="F23" t="s">
        <v>309</v>
      </c>
      <c r="G23" t="s">
        <v>310</v>
      </c>
      <c r="H23" t="s">
        <v>311</v>
      </c>
      <c r="I23" t="s">
        <v>312</v>
      </c>
      <c r="J23" t="s">
        <v>313</v>
      </c>
      <c r="K23" t="s">
        <v>314</v>
      </c>
      <c r="L23" t="s">
        <v>315</v>
      </c>
      <c r="M23" t="s">
        <v>316</v>
      </c>
      <c r="N23" t="s">
        <v>317</v>
      </c>
      <c r="O23" t="s">
        <v>318</v>
      </c>
      <c r="P23" t="s">
        <v>319</v>
      </c>
      <c r="Q23" t="s">
        <v>320</v>
      </c>
      <c r="R23" t="s">
        <v>321</v>
      </c>
      <c r="S23" t="s">
        <v>322</v>
      </c>
      <c r="T23" t="s">
        <v>323</v>
      </c>
      <c r="U23" t="s">
        <v>324</v>
      </c>
      <c r="V23" t="s">
        <v>325</v>
      </c>
      <c r="W23" t="s">
        <v>326</v>
      </c>
      <c r="X23" t="s">
        <v>327</v>
      </c>
      <c r="Y23" t="s">
        <v>328</v>
      </c>
      <c r="Z23" t="s">
        <v>309</v>
      </c>
      <c r="AA23" t="s">
        <v>329</v>
      </c>
      <c r="AB23" t="s">
        <v>330</v>
      </c>
    </row>
    <row r="24" spans="1:28" x14ac:dyDescent="0.35">
      <c r="A24" t="s">
        <v>18</v>
      </c>
      <c r="B24" t="s">
        <v>225</v>
      </c>
      <c r="C24" t="s">
        <v>331</v>
      </c>
      <c r="D24" t="s">
        <v>332</v>
      </c>
      <c r="E24" t="s">
        <v>333</v>
      </c>
      <c r="F24" t="s">
        <v>334</v>
      </c>
      <c r="G24" t="s">
        <v>335</v>
      </c>
      <c r="H24" t="s">
        <v>336</v>
      </c>
      <c r="I24" t="s">
        <v>333</v>
      </c>
      <c r="J24" t="s">
        <v>337</v>
      </c>
      <c r="K24" t="s">
        <v>338</v>
      </c>
      <c r="L24" t="s">
        <v>339</v>
      </c>
      <c r="M24" t="s">
        <v>340</v>
      </c>
      <c r="N24" t="s">
        <v>341</v>
      </c>
      <c r="O24" t="s">
        <v>342</v>
      </c>
      <c r="P24" t="s">
        <v>341</v>
      </c>
      <c r="Q24" t="s">
        <v>340</v>
      </c>
      <c r="R24" t="s">
        <v>343</v>
      </c>
      <c r="S24" t="s">
        <v>344</v>
      </c>
      <c r="T24" t="s">
        <v>341</v>
      </c>
      <c r="U24" t="s">
        <v>345</v>
      </c>
      <c r="V24" t="s">
        <v>346</v>
      </c>
      <c r="W24" t="s">
        <v>347</v>
      </c>
      <c r="X24" t="s">
        <v>347</v>
      </c>
      <c r="Y24" t="s">
        <v>346</v>
      </c>
      <c r="Z24" t="s">
        <v>348</v>
      </c>
      <c r="AA24" t="s">
        <v>346</v>
      </c>
      <c r="AB24" t="s">
        <v>347</v>
      </c>
    </row>
    <row r="25" spans="1:28" x14ac:dyDescent="0.35">
      <c r="A25" t="s">
        <v>19</v>
      </c>
      <c r="B25" s="5" t="s">
        <v>262</v>
      </c>
      <c r="C25" s="5" t="s">
        <v>262</v>
      </c>
      <c r="D25" s="5" t="s">
        <v>262</v>
      </c>
      <c r="E25" s="5" t="s">
        <v>262</v>
      </c>
      <c r="F25" s="5" t="s">
        <v>262</v>
      </c>
      <c r="G25" s="5" t="s">
        <v>262</v>
      </c>
      <c r="H25" s="5" t="s">
        <v>262</v>
      </c>
      <c r="I25" s="5" t="s">
        <v>262</v>
      </c>
      <c r="J25" s="5" t="s">
        <v>262</v>
      </c>
      <c r="K25" s="5" t="s">
        <v>262</v>
      </c>
      <c r="L25" s="5" t="s">
        <v>262</v>
      </c>
      <c r="M25" s="5" t="s">
        <v>262</v>
      </c>
      <c r="N25" s="5" t="s">
        <v>262</v>
      </c>
      <c r="O25" s="5" t="s">
        <v>262</v>
      </c>
      <c r="P25" s="5" t="s">
        <v>262</v>
      </c>
      <c r="Q25" s="5" t="s">
        <v>262</v>
      </c>
      <c r="R25" s="5" t="s">
        <v>262</v>
      </c>
      <c r="S25" s="5" t="s">
        <v>262</v>
      </c>
      <c r="T25" s="5" t="s">
        <v>262</v>
      </c>
      <c r="U25" s="5" t="s">
        <v>262</v>
      </c>
      <c r="V25" s="5" t="s">
        <v>262</v>
      </c>
      <c r="W25" s="5" t="s">
        <v>262</v>
      </c>
      <c r="X25" s="5" t="s">
        <v>262</v>
      </c>
      <c r="Y25" s="5" t="s">
        <v>262</v>
      </c>
      <c r="Z25" s="5" t="s">
        <v>262</v>
      </c>
      <c r="AA25" s="5" t="s">
        <v>262</v>
      </c>
      <c r="AB25" s="5" t="s">
        <v>262</v>
      </c>
    </row>
    <row r="26" spans="1:28" x14ac:dyDescent="0.35">
      <c r="A26" t="s">
        <v>20</v>
      </c>
      <c r="B26" s="5" t="s">
        <v>349</v>
      </c>
      <c r="C26" s="5" t="s">
        <v>349</v>
      </c>
      <c r="D26" s="5" t="s">
        <v>349</v>
      </c>
      <c r="E26" s="5" t="s">
        <v>349</v>
      </c>
      <c r="F26" s="5" t="s">
        <v>349</v>
      </c>
      <c r="G26" s="5" t="s">
        <v>349</v>
      </c>
      <c r="H26" s="5" t="s">
        <v>349</v>
      </c>
      <c r="I26" s="5" t="s">
        <v>349</v>
      </c>
      <c r="J26" s="5" t="s">
        <v>349</v>
      </c>
      <c r="K26" s="5" t="s">
        <v>349</v>
      </c>
      <c r="L26" s="5" t="s">
        <v>349</v>
      </c>
      <c r="M26" s="5" t="s">
        <v>349</v>
      </c>
      <c r="N26" s="5" t="s">
        <v>349</v>
      </c>
      <c r="O26" s="5" t="s">
        <v>349</v>
      </c>
      <c r="P26" s="5" t="s">
        <v>349</v>
      </c>
      <c r="Q26" s="5" t="s">
        <v>349</v>
      </c>
      <c r="R26" s="5" t="s">
        <v>349</v>
      </c>
      <c r="S26" s="5" t="s">
        <v>349</v>
      </c>
      <c r="T26" s="5" t="s">
        <v>349</v>
      </c>
      <c r="U26" s="5" t="s">
        <v>350</v>
      </c>
      <c r="V26" s="5" t="s">
        <v>350</v>
      </c>
      <c r="W26" s="5" t="s">
        <v>351</v>
      </c>
      <c r="X26" s="5" t="s">
        <v>351</v>
      </c>
      <c r="Y26" s="5" t="s">
        <v>351</v>
      </c>
      <c r="Z26" s="5" t="s">
        <v>352</v>
      </c>
      <c r="AA26" s="5" t="s">
        <v>352</v>
      </c>
      <c r="AB26" s="5" t="s">
        <v>352</v>
      </c>
    </row>
    <row r="27" spans="1:28" x14ac:dyDescent="0.35">
      <c r="A27" t="s">
        <v>21</v>
      </c>
      <c r="B27" t="s">
        <v>353</v>
      </c>
      <c r="C27" t="s">
        <v>354</v>
      </c>
      <c r="D27" t="s">
        <v>355</v>
      </c>
      <c r="E27" t="s">
        <v>356</v>
      </c>
      <c r="F27" t="s">
        <v>357</v>
      </c>
      <c r="G27" t="s">
        <v>358</v>
      </c>
      <c r="H27" t="s">
        <v>359</v>
      </c>
      <c r="I27" t="s">
        <v>360</v>
      </c>
      <c r="J27" t="s">
        <v>361</v>
      </c>
      <c r="K27" t="s">
        <v>362</v>
      </c>
      <c r="L27" t="s">
        <v>363</v>
      </c>
      <c r="M27" t="s">
        <v>363</v>
      </c>
      <c r="N27" t="s">
        <v>364</v>
      </c>
      <c r="O27" t="s">
        <v>314</v>
      </c>
      <c r="P27" t="s">
        <v>365</v>
      </c>
      <c r="Q27" t="s">
        <v>366</v>
      </c>
      <c r="R27" t="s">
        <v>367</v>
      </c>
      <c r="S27" t="s">
        <v>368</v>
      </c>
      <c r="T27" t="s">
        <v>369</v>
      </c>
      <c r="U27" t="s">
        <v>370</v>
      </c>
      <c r="V27" t="s">
        <v>371</v>
      </c>
      <c r="W27" t="s">
        <v>372</v>
      </c>
      <c r="X27" t="s">
        <v>373</v>
      </c>
      <c r="Y27" t="s">
        <v>374</v>
      </c>
      <c r="Z27" t="s">
        <v>375</v>
      </c>
      <c r="AA27" t="s">
        <v>376</v>
      </c>
      <c r="AB27" t="s">
        <v>377</v>
      </c>
    </row>
    <row r="28" spans="1:28" x14ac:dyDescent="0.35">
      <c r="A28" t="s">
        <v>22</v>
      </c>
      <c r="B28" t="s">
        <v>378</v>
      </c>
      <c r="C28" t="s">
        <v>200</v>
      </c>
      <c r="D28" t="s">
        <v>379</v>
      </c>
      <c r="E28" t="s">
        <v>380</v>
      </c>
      <c r="F28" t="s">
        <v>381</v>
      </c>
      <c r="G28" t="s">
        <v>382</v>
      </c>
      <c r="H28" t="s">
        <v>383</v>
      </c>
      <c r="I28" t="s">
        <v>384</v>
      </c>
      <c r="J28" t="s">
        <v>385</v>
      </c>
      <c r="K28" t="s">
        <v>386</v>
      </c>
      <c r="L28" t="s">
        <v>387</v>
      </c>
      <c r="M28" t="s">
        <v>388</v>
      </c>
      <c r="N28" t="s">
        <v>389</v>
      </c>
      <c r="O28" t="s">
        <v>390</v>
      </c>
      <c r="P28" t="s">
        <v>391</v>
      </c>
      <c r="Q28" t="s">
        <v>392</v>
      </c>
      <c r="R28" t="s">
        <v>393</v>
      </c>
      <c r="S28" t="s">
        <v>394</v>
      </c>
      <c r="T28" t="s">
        <v>395</v>
      </c>
      <c r="U28" t="s">
        <v>396</v>
      </c>
      <c r="V28" t="s">
        <v>397</v>
      </c>
      <c r="W28" t="s">
        <v>398</v>
      </c>
      <c r="X28" t="s">
        <v>399</v>
      </c>
      <c r="Y28" t="s">
        <v>400</v>
      </c>
      <c r="Z28" t="s">
        <v>401</v>
      </c>
      <c r="AA28" t="s">
        <v>402</v>
      </c>
      <c r="AB28" t="s">
        <v>403</v>
      </c>
    </row>
    <row r="29" spans="1:28" x14ac:dyDescent="0.35">
      <c r="A29" t="s">
        <v>23</v>
      </c>
      <c r="B29" s="5" t="s">
        <v>404</v>
      </c>
      <c r="C29" s="5" t="s">
        <v>404</v>
      </c>
      <c r="D29" s="5" t="s">
        <v>404</v>
      </c>
      <c r="E29" s="5" t="s">
        <v>404</v>
      </c>
      <c r="F29" s="5" t="s">
        <v>404</v>
      </c>
      <c r="G29" s="5" t="s">
        <v>405</v>
      </c>
      <c r="H29" s="5" t="s">
        <v>405</v>
      </c>
      <c r="I29" s="5" t="s">
        <v>405</v>
      </c>
      <c r="J29" s="5" t="s">
        <v>406</v>
      </c>
      <c r="K29" s="5" t="s">
        <v>406</v>
      </c>
      <c r="L29" s="5" t="s">
        <v>406</v>
      </c>
      <c r="M29" s="5" t="s">
        <v>406</v>
      </c>
      <c r="N29" s="5" t="s">
        <v>407</v>
      </c>
      <c r="O29" s="5" t="s">
        <v>407</v>
      </c>
      <c r="P29" s="5" t="s">
        <v>407</v>
      </c>
      <c r="Q29" s="5" t="s">
        <v>407</v>
      </c>
      <c r="R29" s="5" t="s">
        <v>408</v>
      </c>
      <c r="S29" s="5" t="s">
        <v>406</v>
      </c>
      <c r="T29" s="5" t="s">
        <v>406</v>
      </c>
      <c r="U29" s="5" t="s">
        <v>406</v>
      </c>
      <c r="V29" s="5" t="s">
        <v>406</v>
      </c>
      <c r="W29" s="5" t="s">
        <v>406</v>
      </c>
      <c r="X29" s="5" t="s">
        <v>406</v>
      </c>
      <c r="Y29" s="5" t="s">
        <v>405</v>
      </c>
      <c r="Z29" s="5" t="s">
        <v>405</v>
      </c>
      <c r="AA29" s="5" t="s">
        <v>405</v>
      </c>
      <c r="AB29" s="5" t="s">
        <v>405</v>
      </c>
    </row>
    <row r="30" spans="1:28" x14ac:dyDescent="0.35">
      <c r="A30" t="s">
        <v>24</v>
      </c>
      <c r="B30" t="s">
        <v>194</v>
      </c>
      <c r="C30" t="s">
        <v>194</v>
      </c>
      <c r="D30" t="s">
        <v>195</v>
      </c>
      <c r="E30" t="s">
        <v>199</v>
      </c>
      <c r="F30" t="s">
        <v>260</v>
      </c>
      <c r="G30" t="s">
        <v>301</v>
      </c>
      <c r="H30" t="s">
        <v>409</v>
      </c>
      <c r="I30" t="s">
        <v>410</v>
      </c>
      <c r="J30" t="s">
        <v>411</v>
      </c>
      <c r="K30" t="s">
        <v>412</v>
      </c>
      <c r="L30" t="s">
        <v>413</v>
      </c>
      <c r="M30" t="s">
        <v>414</v>
      </c>
      <c r="N30" t="s">
        <v>415</v>
      </c>
      <c r="O30" t="s">
        <v>416</v>
      </c>
      <c r="P30" t="s">
        <v>417</v>
      </c>
      <c r="Q30" t="s">
        <v>418</v>
      </c>
      <c r="R30" t="s">
        <v>419</v>
      </c>
      <c r="S30" t="s">
        <v>420</v>
      </c>
      <c r="T30" t="s">
        <v>421</v>
      </c>
      <c r="U30" t="s">
        <v>422</v>
      </c>
      <c r="V30" t="s">
        <v>423</v>
      </c>
      <c r="W30" t="s">
        <v>424</v>
      </c>
      <c r="X30" t="s">
        <v>425</v>
      </c>
      <c r="Y30" t="s">
        <v>426</v>
      </c>
      <c r="Z30" t="s">
        <v>427</v>
      </c>
      <c r="AA30" t="s">
        <v>428</v>
      </c>
      <c r="AB30" t="s">
        <v>429</v>
      </c>
    </row>
    <row r="31" spans="1:28" x14ac:dyDescent="0.35">
      <c r="A31" t="s">
        <v>25</v>
      </c>
      <c r="B31" t="s">
        <v>430</v>
      </c>
      <c r="C31" t="s">
        <v>431</v>
      </c>
      <c r="D31" t="s">
        <v>432</v>
      </c>
      <c r="E31" t="s">
        <v>433</v>
      </c>
      <c r="F31" t="s">
        <v>434</v>
      </c>
      <c r="G31" t="s">
        <v>435</v>
      </c>
      <c r="H31" t="s">
        <v>436</v>
      </c>
      <c r="I31" t="s">
        <v>437</v>
      </c>
      <c r="J31" t="s">
        <v>438</v>
      </c>
      <c r="K31" t="s">
        <v>337</v>
      </c>
      <c r="L31" t="s">
        <v>439</v>
      </c>
      <c r="M31" t="s">
        <v>440</v>
      </c>
      <c r="N31" t="s">
        <v>441</v>
      </c>
      <c r="O31" t="s">
        <v>442</v>
      </c>
      <c r="P31" t="s">
        <v>443</v>
      </c>
      <c r="Q31" t="s">
        <v>444</v>
      </c>
      <c r="R31" t="s">
        <v>445</v>
      </c>
      <c r="S31" t="s">
        <v>446</v>
      </c>
      <c r="T31" t="s">
        <v>447</v>
      </c>
      <c r="U31" t="s">
        <v>448</v>
      </c>
      <c r="V31" t="s">
        <v>449</v>
      </c>
      <c r="W31" t="s">
        <v>450</v>
      </c>
      <c r="X31" t="s">
        <v>450</v>
      </c>
      <c r="Y31" t="s">
        <v>451</v>
      </c>
      <c r="Z31" t="s">
        <v>452</v>
      </c>
      <c r="AA31" t="s">
        <v>452</v>
      </c>
      <c r="AB31" t="s">
        <v>453</v>
      </c>
    </row>
    <row r="32" spans="1:28" x14ac:dyDescent="0.35">
      <c r="A32" t="s">
        <v>26</v>
      </c>
      <c r="B32" s="5" t="s">
        <v>262</v>
      </c>
      <c r="C32" s="5" t="s">
        <v>262</v>
      </c>
      <c r="D32" s="5" t="s">
        <v>262</v>
      </c>
      <c r="E32" s="5" t="s">
        <v>262</v>
      </c>
      <c r="F32" s="5" t="s">
        <v>262</v>
      </c>
      <c r="G32" s="5" t="s">
        <v>262</v>
      </c>
      <c r="H32" s="5" t="s">
        <v>262</v>
      </c>
      <c r="I32" s="5" t="s">
        <v>262</v>
      </c>
      <c r="J32" s="5" t="s">
        <v>262</v>
      </c>
      <c r="K32" s="5" t="s">
        <v>262</v>
      </c>
      <c r="L32" s="5" t="s">
        <v>262</v>
      </c>
      <c r="M32" s="5" t="s">
        <v>262</v>
      </c>
      <c r="N32" s="5" t="s">
        <v>262</v>
      </c>
      <c r="O32" s="5" t="s">
        <v>262</v>
      </c>
      <c r="P32" s="5" t="s">
        <v>262</v>
      </c>
      <c r="Q32" s="5" t="s">
        <v>262</v>
      </c>
      <c r="R32" s="5" t="s">
        <v>262</v>
      </c>
      <c r="S32" s="5" t="s">
        <v>262</v>
      </c>
      <c r="T32" s="5" t="s">
        <v>262</v>
      </c>
      <c r="U32" s="5" t="s">
        <v>262</v>
      </c>
      <c r="V32" s="5" t="s">
        <v>262</v>
      </c>
      <c r="W32" s="5" t="s">
        <v>262</v>
      </c>
      <c r="X32" s="5" t="s">
        <v>262</v>
      </c>
      <c r="Y32" s="5" t="s">
        <v>262</v>
      </c>
      <c r="Z32" s="5" t="s">
        <v>262</v>
      </c>
      <c r="AA32" s="5" t="s">
        <v>262</v>
      </c>
      <c r="AB32" s="5" t="s">
        <v>262</v>
      </c>
    </row>
    <row r="33" spans="1:28" x14ac:dyDescent="0.35">
      <c r="A33" t="s">
        <v>27</v>
      </c>
      <c r="B33" t="s">
        <v>276</v>
      </c>
      <c r="C33" t="s">
        <v>454</v>
      </c>
      <c r="D33" t="s">
        <v>455</v>
      </c>
      <c r="E33" t="s">
        <v>456</v>
      </c>
      <c r="F33" t="s">
        <v>457</v>
      </c>
      <c r="G33" t="s">
        <v>458</v>
      </c>
      <c r="H33" t="s">
        <v>459</v>
      </c>
      <c r="I33" t="s">
        <v>460</v>
      </c>
      <c r="J33" t="s">
        <v>461</v>
      </c>
      <c r="K33" t="s">
        <v>462</v>
      </c>
      <c r="L33" t="s">
        <v>463</v>
      </c>
      <c r="M33" t="s">
        <v>363</v>
      </c>
      <c r="N33" t="s">
        <v>363</v>
      </c>
      <c r="O33" t="s">
        <v>464</v>
      </c>
      <c r="P33" t="s">
        <v>464</v>
      </c>
      <c r="Q33" t="s">
        <v>465</v>
      </c>
      <c r="R33" t="s">
        <v>466</v>
      </c>
      <c r="S33" t="s">
        <v>467</v>
      </c>
      <c r="T33" t="s">
        <v>468</v>
      </c>
      <c r="U33" t="s">
        <v>469</v>
      </c>
      <c r="V33" t="s">
        <v>470</v>
      </c>
      <c r="W33" t="s">
        <v>471</v>
      </c>
      <c r="X33" t="s">
        <v>472</v>
      </c>
      <c r="Y33" t="s">
        <v>473</v>
      </c>
      <c r="Z33" t="s">
        <v>415</v>
      </c>
      <c r="AA33" t="s">
        <v>474</v>
      </c>
      <c r="AB33" t="s">
        <v>475</v>
      </c>
    </row>
    <row r="34" spans="1:28" x14ac:dyDescent="0.35">
      <c r="A34" t="s">
        <v>28</v>
      </c>
      <c r="B34" t="s">
        <v>277</v>
      </c>
      <c r="C34" t="s">
        <v>454</v>
      </c>
      <c r="D34" t="s">
        <v>476</v>
      </c>
      <c r="E34" t="s">
        <v>477</v>
      </c>
      <c r="F34" t="s">
        <v>478</v>
      </c>
      <c r="G34" t="s">
        <v>479</v>
      </c>
      <c r="H34" t="s">
        <v>480</v>
      </c>
      <c r="I34" t="s">
        <v>481</v>
      </c>
      <c r="J34" t="s">
        <v>482</v>
      </c>
      <c r="K34" t="s">
        <v>483</v>
      </c>
      <c r="L34" t="s">
        <v>484</v>
      </c>
      <c r="M34" t="s">
        <v>485</v>
      </c>
      <c r="N34" t="s">
        <v>486</v>
      </c>
      <c r="O34" t="s">
        <v>487</v>
      </c>
      <c r="P34" t="s">
        <v>488</v>
      </c>
      <c r="Q34" t="s">
        <v>489</v>
      </c>
      <c r="R34" t="s">
        <v>490</v>
      </c>
      <c r="S34" t="s">
        <v>491</v>
      </c>
      <c r="T34" t="s">
        <v>492</v>
      </c>
      <c r="U34" t="s">
        <v>493</v>
      </c>
      <c r="V34" t="s">
        <v>494</v>
      </c>
      <c r="W34" t="s">
        <v>495</v>
      </c>
      <c r="X34" t="s">
        <v>496</v>
      </c>
      <c r="Y34" t="s">
        <v>497</v>
      </c>
      <c r="Z34" t="s">
        <v>498</v>
      </c>
      <c r="AA34" t="s">
        <v>499</v>
      </c>
      <c r="AB34" t="s">
        <v>500</v>
      </c>
    </row>
    <row r="35" spans="1:28" x14ac:dyDescent="0.35">
      <c r="A35" t="s">
        <v>29</v>
      </c>
      <c r="B35" t="s">
        <v>501</v>
      </c>
      <c r="C35" t="s">
        <v>501</v>
      </c>
      <c r="D35" t="s">
        <v>501</v>
      </c>
      <c r="E35" t="s">
        <v>501</v>
      </c>
      <c r="F35" t="s">
        <v>501</v>
      </c>
      <c r="G35" t="s">
        <v>501</v>
      </c>
      <c r="H35" t="s">
        <v>501</v>
      </c>
      <c r="I35" t="s">
        <v>501</v>
      </c>
      <c r="J35" t="s">
        <v>501</v>
      </c>
      <c r="K35" t="s">
        <v>501</v>
      </c>
      <c r="L35" t="s">
        <v>501</v>
      </c>
      <c r="M35" t="s">
        <v>501</v>
      </c>
      <c r="N35" t="s">
        <v>501</v>
      </c>
      <c r="O35" t="s">
        <v>501</v>
      </c>
      <c r="P35" t="s">
        <v>501</v>
      </c>
      <c r="Q35" t="s">
        <v>501</v>
      </c>
      <c r="R35" t="s">
        <v>501</v>
      </c>
      <c r="S35" t="s">
        <v>501</v>
      </c>
      <c r="T35" t="s">
        <v>501</v>
      </c>
      <c r="U35" t="s">
        <v>501</v>
      </c>
      <c r="V35" t="s">
        <v>501</v>
      </c>
      <c r="W35" t="s">
        <v>501</v>
      </c>
      <c r="X35" t="s">
        <v>501</v>
      </c>
      <c r="Y35" t="s">
        <v>501</v>
      </c>
      <c r="Z35" t="s">
        <v>501</v>
      </c>
      <c r="AA35" t="s">
        <v>501</v>
      </c>
      <c r="AB35" t="s">
        <v>501</v>
      </c>
    </row>
    <row r="36" spans="1:28" x14ac:dyDescent="0.35">
      <c r="A36" t="s">
        <v>30</v>
      </c>
      <c r="B36" s="5" t="s">
        <v>262</v>
      </c>
      <c r="C36" s="5" t="s">
        <v>262</v>
      </c>
      <c r="D36" s="5" t="s">
        <v>262</v>
      </c>
      <c r="E36" s="5" t="s">
        <v>262</v>
      </c>
      <c r="F36" s="5" t="s">
        <v>262</v>
      </c>
      <c r="G36" s="5" t="s">
        <v>262</v>
      </c>
      <c r="H36" s="5" t="s">
        <v>262</v>
      </c>
      <c r="I36" s="5" t="s">
        <v>262</v>
      </c>
      <c r="J36" s="5" t="s">
        <v>262</v>
      </c>
      <c r="K36" s="5" t="s">
        <v>262</v>
      </c>
      <c r="L36" s="5" t="s">
        <v>262</v>
      </c>
      <c r="M36" s="5" t="s">
        <v>262</v>
      </c>
      <c r="N36" s="5" t="s">
        <v>262</v>
      </c>
      <c r="O36" s="5" t="s">
        <v>262</v>
      </c>
      <c r="P36" s="5" t="s">
        <v>262</v>
      </c>
      <c r="Q36" s="5" t="s">
        <v>262</v>
      </c>
      <c r="R36" s="5" t="s">
        <v>262</v>
      </c>
      <c r="S36" s="5" t="s">
        <v>262</v>
      </c>
      <c r="T36" s="5" t="s">
        <v>262</v>
      </c>
      <c r="U36" s="5" t="s">
        <v>262</v>
      </c>
      <c r="V36" s="5" t="s">
        <v>262</v>
      </c>
      <c r="W36" s="5" t="s">
        <v>262</v>
      </c>
      <c r="X36" s="5" t="s">
        <v>262</v>
      </c>
      <c r="Y36" s="5" t="s">
        <v>262</v>
      </c>
      <c r="Z36" s="5" t="s">
        <v>262</v>
      </c>
      <c r="AA36" s="5" t="s">
        <v>262</v>
      </c>
      <c r="AB36" s="5" t="s">
        <v>262</v>
      </c>
    </row>
    <row r="37" spans="1:28" x14ac:dyDescent="0.35">
      <c r="A37" t="s">
        <v>31</v>
      </c>
      <c r="B37" t="s">
        <v>502</v>
      </c>
      <c r="C37" t="s">
        <v>503</v>
      </c>
      <c r="D37" t="s">
        <v>504</v>
      </c>
      <c r="E37" t="s">
        <v>505</v>
      </c>
      <c r="F37" t="s">
        <v>506</v>
      </c>
      <c r="G37" t="s">
        <v>507</v>
      </c>
      <c r="H37" t="s">
        <v>508</v>
      </c>
      <c r="I37" t="s">
        <v>509</v>
      </c>
      <c r="J37" t="s">
        <v>510</v>
      </c>
      <c r="K37" t="s">
        <v>511</v>
      </c>
      <c r="L37" t="s">
        <v>512</v>
      </c>
      <c r="M37" t="s">
        <v>513</v>
      </c>
      <c r="N37" t="s">
        <v>514</v>
      </c>
      <c r="O37" t="s">
        <v>515</v>
      </c>
      <c r="P37" t="s">
        <v>516</v>
      </c>
      <c r="Q37" t="s">
        <v>517</v>
      </c>
      <c r="R37" t="s">
        <v>517</v>
      </c>
      <c r="S37" t="s">
        <v>518</v>
      </c>
      <c r="T37" t="s">
        <v>519</v>
      </c>
      <c r="U37" t="s">
        <v>520</v>
      </c>
      <c r="V37" t="s">
        <v>521</v>
      </c>
      <c r="W37" t="s">
        <v>522</v>
      </c>
      <c r="X37" t="s">
        <v>523</v>
      </c>
      <c r="Y37" t="s">
        <v>524</v>
      </c>
      <c r="Z37" t="s">
        <v>525</v>
      </c>
      <c r="AA37" t="s">
        <v>526</v>
      </c>
      <c r="AB37" t="s">
        <v>527</v>
      </c>
    </row>
    <row r="38" spans="1:28" x14ac:dyDescent="0.35">
      <c r="A38" t="s">
        <v>528</v>
      </c>
      <c r="B38" s="5" t="s">
        <v>201</v>
      </c>
      <c r="C38" s="5" t="s">
        <v>201</v>
      </c>
      <c r="D38" s="5" t="s">
        <v>201</v>
      </c>
      <c r="E38" s="5" t="s">
        <v>201</v>
      </c>
      <c r="F38" s="5" t="s">
        <v>201</v>
      </c>
      <c r="G38" s="5" t="s">
        <v>201</v>
      </c>
      <c r="H38" s="5" t="s">
        <v>201</v>
      </c>
      <c r="I38" s="5" t="s">
        <v>201</v>
      </c>
      <c r="J38" s="5" t="s">
        <v>201</v>
      </c>
      <c r="K38" s="5" t="s">
        <v>201</v>
      </c>
      <c r="L38" s="5" t="s">
        <v>201</v>
      </c>
      <c r="M38" s="5" t="s">
        <v>201</v>
      </c>
      <c r="N38" s="5" t="s">
        <v>201</v>
      </c>
      <c r="O38" s="5" t="s">
        <v>201</v>
      </c>
      <c r="P38" s="5" t="s">
        <v>201</v>
      </c>
      <c r="Q38" s="5" t="s">
        <v>201</v>
      </c>
      <c r="R38" s="5" t="s">
        <v>201</v>
      </c>
      <c r="S38" s="5" t="s">
        <v>201</v>
      </c>
      <c r="T38" s="5" t="s">
        <v>201</v>
      </c>
      <c r="U38" s="5" t="s">
        <v>201</v>
      </c>
      <c r="V38" s="5" t="s">
        <v>201</v>
      </c>
      <c r="W38" s="5" t="s">
        <v>201</v>
      </c>
      <c r="X38" s="5" t="s">
        <v>201</v>
      </c>
      <c r="Y38" s="5" t="s">
        <v>201</v>
      </c>
      <c r="Z38" s="5" t="s">
        <v>201</v>
      </c>
      <c r="AA38" s="5" t="s">
        <v>201</v>
      </c>
      <c r="AB38" s="5" t="s">
        <v>201</v>
      </c>
    </row>
    <row r="39" spans="1:28" x14ac:dyDescent="0.35">
      <c r="A39" t="s">
        <v>32</v>
      </c>
      <c r="B39" t="s">
        <v>298</v>
      </c>
      <c r="C39" t="s">
        <v>529</v>
      </c>
      <c r="D39" t="s">
        <v>530</v>
      </c>
      <c r="E39" t="s">
        <v>531</v>
      </c>
      <c r="F39" t="s">
        <v>532</v>
      </c>
      <c r="G39" t="s">
        <v>533</v>
      </c>
      <c r="H39" t="s">
        <v>534</v>
      </c>
      <c r="I39" t="s">
        <v>535</v>
      </c>
      <c r="J39" t="s">
        <v>536</v>
      </c>
      <c r="K39" t="s">
        <v>537</v>
      </c>
      <c r="L39" t="s">
        <v>538</v>
      </c>
      <c r="M39" t="s">
        <v>539</v>
      </c>
      <c r="N39" t="s">
        <v>540</v>
      </c>
      <c r="O39" t="s">
        <v>541</v>
      </c>
      <c r="P39" t="s">
        <v>542</v>
      </c>
      <c r="Q39" t="s">
        <v>543</v>
      </c>
      <c r="R39" t="s">
        <v>544</v>
      </c>
      <c r="S39" t="s">
        <v>545</v>
      </c>
      <c r="T39" t="s">
        <v>546</v>
      </c>
      <c r="U39" t="s">
        <v>547</v>
      </c>
      <c r="V39" t="s">
        <v>548</v>
      </c>
      <c r="W39" t="s">
        <v>549</v>
      </c>
      <c r="X39" t="s">
        <v>550</v>
      </c>
      <c r="Y39" t="s">
        <v>551</v>
      </c>
      <c r="Z39" t="s">
        <v>552</v>
      </c>
      <c r="AA39" t="s">
        <v>553</v>
      </c>
      <c r="AB39" t="s">
        <v>554</v>
      </c>
    </row>
    <row r="40" spans="1:28" x14ac:dyDescent="0.35">
      <c r="A40" t="s">
        <v>33</v>
      </c>
      <c r="B40" t="s">
        <v>195</v>
      </c>
      <c r="C40" t="s">
        <v>196</v>
      </c>
      <c r="D40" t="s">
        <v>203</v>
      </c>
      <c r="E40" t="s">
        <v>203</v>
      </c>
      <c r="F40" t="s">
        <v>203</v>
      </c>
      <c r="G40" t="s">
        <v>203</v>
      </c>
      <c r="H40" t="s">
        <v>203</v>
      </c>
      <c r="I40" t="s">
        <v>198</v>
      </c>
      <c r="J40" t="s">
        <v>203</v>
      </c>
      <c r="K40" t="s">
        <v>203</v>
      </c>
      <c r="L40" t="s">
        <v>203</v>
      </c>
      <c r="M40" t="s">
        <v>203</v>
      </c>
      <c r="N40" t="s">
        <v>203</v>
      </c>
      <c r="O40" t="s">
        <v>203</v>
      </c>
      <c r="P40" t="s">
        <v>203</v>
      </c>
      <c r="Q40" t="s">
        <v>203</v>
      </c>
      <c r="R40" t="s">
        <v>196</v>
      </c>
      <c r="S40" t="s">
        <v>203</v>
      </c>
      <c r="T40" t="s">
        <v>196</v>
      </c>
      <c r="U40" t="s">
        <v>196</v>
      </c>
      <c r="V40" t="s">
        <v>196</v>
      </c>
      <c r="W40" t="s">
        <v>196</v>
      </c>
      <c r="X40" t="s">
        <v>203</v>
      </c>
      <c r="Y40" t="s">
        <v>198</v>
      </c>
      <c r="Z40" t="s">
        <v>198</v>
      </c>
      <c r="AA40" t="s">
        <v>199</v>
      </c>
      <c r="AB40" t="s">
        <v>199</v>
      </c>
    </row>
    <row r="41" spans="1:28" x14ac:dyDescent="0.35">
      <c r="A41" t="s">
        <v>34</v>
      </c>
      <c r="B41" s="5" t="s">
        <v>555</v>
      </c>
      <c r="C41" s="5" t="s">
        <v>555</v>
      </c>
      <c r="D41" s="5" t="s">
        <v>555</v>
      </c>
      <c r="E41" s="5" t="s">
        <v>555</v>
      </c>
      <c r="F41" s="5" t="s">
        <v>555</v>
      </c>
      <c r="G41" s="5" t="s">
        <v>555</v>
      </c>
      <c r="H41" s="5" t="s">
        <v>555</v>
      </c>
      <c r="I41" s="5" t="s">
        <v>555</v>
      </c>
      <c r="J41" s="5" t="s">
        <v>555</v>
      </c>
      <c r="K41" s="5" t="s">
        <v>555</v>
      </c>
      <c r="L41" s="5" t="s">
        <v>555</v>
      </c>
      <c r="M41" s="5" t="s">
        <v>555</v>
      </c>
      <c r="N41" s="5" t="s">
        <v>555</v>
      </c>
      <c r="O41" s="5" t="s">
        <v>555</v>
      </c>
      <c r="P41" s="5" t="s">
        <v>555</v>
      </c>
      <c r="Q41" s="5" t="s">
        <v>555</v>
      </c>
      <c r="R41" s="5" t="s">
        <v>555</v>
      </c>
      <c r="S41" s="5" t="s">
        <v>555</v>
      </c>
      <c r="T41" s="5" t="s">
        <v>555</v>
      </c>
      <c r="U41" s="5" t="s">
        <v>555</v>
      </c>
      <c r="V41" s="5" t="s">
        <v>555</v>
      </c>
      <c r="W41" s="5" t="s">
        <v>555</v>
      </c>
      <c r="X41" s="5" t="s">
        <v>555</v>
      </c>
      <c r="Y41" s="5" t="s">
        <v>555</v>
      </c>
      <c r="Z41" s="5" t="s">
        <v>555</v>
      </c>
      <c r="AA41" s="5" t="s">
        <v>555</v>
      </c>
      <c r="AB41" s="5" t="s">
        <v>555</v>
      </c>
    </row>
    <row r="42" spans="1:28" x14ac:dyDescent="0.35">
      <c r="A42" t="s">
        <v>35</v>
      </c>
      <c r="B42" t="s">
        <v>194</v>
      </c>
      <c r="C42" t="s">
        <v>194</v>
      </c>
      <c r="D42" t="s">
        <v>194</v>
      </c>
      <c r="E42" t="s">
        <v>194</v>
      </c>
      <c r="F42" t="s">
        <v>194</v>
      </c>
      <c r="G42" t="s">
        <v>194</v>
      </c>
      <c r="H42" t="s">
        <v>194</v>
      </c>
      <c r="I42" t="s">
        <v>194</v>
      </c>
      <c r="J42" t="s">
        <v>194</v>
      </c>
      <c r="K42" t="s">
        <v>195</v>
      </c>
      <c r="L42" t="s">
        <v>196</v>
      </c>
      <c r="M42" t="s">
        <v>196</v>
      </c>
      <c r="N42" t="s">
        <v>194</v>
      </c>
      <c r="O42" t="s">
        <v>194</v>
      </c>
      <c r="P42" t="s">
        <v>195</v>
      </c>
      <c r="Q42" t="s">
        <v>195</v>
      </c>
      <c r="R42" t="s">
        <v>195</v>
      </c>
      <c r="S42" t="s">
        <v>196</v>
      </c>
      <c r="T42" t="s">
        <v>196</v>
      </c>
      <c r="U42" t="s">
        <v>203</v>
      </c>
      <c r="V42" t="s">
        <v>203</v>
      </c>
      <c r="W42" t="s">
        <v>196</v>
      </c>
      <c r="X42" t="s">
        <v>197</v>
      </c>
      <c r="Y42" t="s">
        <v>198</v>
      </c>
      <c r="Z42" t="s">
        <v>198</v>
      </c>
      <c r="AA42" t="s">
        <v>198</v>
      </c>
      <c r="AB42" t="s">
        <v>198</v>
      </c>
    </row>
    <row r="43" spans="1:28" x14ac:dyDescent="0.35">
      <c r="A43" t="s">
        <v>36</v>
      </c>
      <c r="B43" s="5" t="s">
        <v>262</v>
      </c>
      <c r="C43" s="5" t="s">
        <v>262</v>
      </c>
      <c r="D43" s="5" t="s">
        <v>262</v>
      </c>
      <c r="E43" s="5" t="s">
        <v>262</v>
      </c>
      <c r="F43" s="5" t="s">
        <v>262</v>
      </c>
      <c r="G43" s="5" t="s">
        <v>262</v>
      </c>
      <c r="H43" s="5" t="s">
        <v>262</v>
      </c>
      <c r="I43" s="5" t="s">
        <v>262</v>
      </c>
      <c r="J43" s="5" t="s">
        <v>262</v>
      </c>
      <c r="K43" s="5" t="s">
        <v>262</v>
      </c>
      <c r="L43" s="5" t="s">
        <v>262</v>
      </c>
      <c r="M43" s="5" t="s">
        <v>262</v>
      </c>
      <c r="N43" s="5" t="s">
        <v>262</v>
      </c>
      <c r="O43" s="5" t="s">
        <v>262</v>
      </c>
      <c r="P43" s="5" t="s">
        <v>262</v>
      </c>
      <c r="Q43" s="5" t="s">
        <v>262</v>
      </c>
      <c r="R43" s="5" t="s">
        <v>262</v>
      </c>
      <c r="S43" s="5" t="s">
        <v>262</v>
      </c>
      <c r="T43" s="5" t="s">
        <v>262</v>
      </c>
      <c r="U43" s="5" t="s">
        <v>262</v>
      </c>
      <c r="V43" s="5" t="s">
        <v>262</v>
      </c>
      <c r="W43" s="5" t="s">
        <v>262</v>
      </c>
      <c r="X43" s="5" t="s">
        <v>262</v>
      </c>
      <c r="Y43" s="5" t="s">
        <v>262</v>
      </c>
      <c r="Z43" s="5" t="s">
        <v>262</v>
      </c>
      <c r="AA43" s="5" t="s">
        <v>262</v>
      </c>
      <c r="AB43" s="5" t="s">
        <v>262</v>
      </c>
    </row>
    <row r="44" spans="1:28" x14ac:dyDescent="0.35">
      <c r="A44" t="s">
        <v>37</v>
      </c>
      <c r="B44" s="5" t="s">
        <v>201</v>
      </c>
      <c r="C44" s="5" t="s">
        <v>201</v>
      </c>
      <c r="D44" s="5" t="s">
        <v>201</v>
      </c>
      <c r="E44" s="5" t="s">
        <v>201</v>
      </c>
      <c r="F44" s="5" t="s">
        <v>201</v>
      </c>
      <c r="G44" s="5" t="s">
        <v>201</v>
      </c>
      <c r="H44" s="5" t="s">
        <v>201</v>
      </c>
      <c r="I44" s="5" t="s">
        <v>201</v>
      </c>
      <c r="J44" s="5" t="s">
        <v>201</v>
      </c>
      <c r="K44" s="5" t="s">
        <v>201</v>
      </c>
      <c r="L44" s="5" t="s">
        <v>201</v>
      </c>
      <c r="M44" s="5" t="s">
        <v>201</v>
      </c>
      <c r="N44" s="5" t="s">
        <v>201</v>
      </c>
      <c r="O44" s="5" t="s">
        <v>201</v>
      </c>
      <c r="P44" s="5" t="s">
        <v>201</v>
      </c>
      <c r="Q44" s="5" t="s">
        <v>201</v>
      </c>
      <c r="R44" s="5" t="s">
        <v>201</v>
      </c>
      <c r="S44" s="5" t="s">
        <v>201</v>
      </c>
      <c r="T44" s="5" t="s">
        <v>201</v>
      </c>
      <c r="U44" s="5" t="s">
        <v>201</v>
      </c>
      <c r="V44" s="5" t="s">
        <v>201</v>
      </c>
      <c r="W44" s="5" t="s">
        <v>201</v>
      </c>
      <c r="X44" s="5" t="s">
        <v>201</v>
      </c>
      <c r="Y44" s="5" t="s">
        <v>201</v>
      </c>
      <c r="Z44" s="5" t="s">
        <v>201</v>
      </c>
      <c r="AA44" s="5" t="s">
        <v>201</v>
      </c>
      <c r="AB44" s="5" t="s">
        <v>201</v>
      </c>
    </row>
    <row r="45" spans="1:28" x14ac:dyDescent="0.35">
      <c r="A45" t="s">
        <v>38</v>
      </c>
      <c r="B45" t="s">
        <v>556</v>
      </c>
      <c r="C45" t="s">
        <v>557</v>
      </c>
      <c r="D45" t="s">
        <v>558</v>
      </c>
      <c r="E45" t="s">
        <v>559</v>
      </c>
      <c r="F45" t="s">
        <v>560</v>
      </c>
      <c r="G45" t="s">
        <v>561</v>
      </c>
      <c r="H45" t="s">
        <v>562</v>
      </c>
      <c r="I45" t="s">
        <v>563</v>
      </c>
      <c r="J45" t="s">
        <v>564</v>
      </c>
      <c r="K45" t="s">
        <v>565</v>
      </c>
      <c r="L45" t="s">
        <v>566</v>
      </c>
      <c r="M45" t="s">
        <v>567</v>
      </c>
      <c r="N45" t="s">
        <v>568</v>
      </c>
      <c r="O45" t="s">
        <v>569</v>
      </c>
      <c r="P45" t="s">
        <v>570</v>
      </c>
      <c r="Q45" t="s">
        <v>571</v>
      </c>
      <c r="R45" t="s">
        <v>572</v>
      </c>
      <c r="S45" t="s">
        <v>573</v>
      </c>
      <c r="T45" t="s">
        <v>574</v>
      </c>
      <c r="U45" t="s">
        <v>574</v>
      </c>
      <c r="V45" t="s">
        <v>575</v>
      </c>
      <c r="W45" t="s">
        <v>576</v>
      </c>
      <c r="X45" t="s">
        <v>451</v>
      </c>
      <c r="Y45" t="s">
        <v>577</v>
      </c>
      <c r="Z45" t="s">
        <v>578</v>
      </c>
      <c r="AA45" t="s">
        <v>451</v>
      </c>
      <c r="AB45" t="s">
        <v>579</v>
      </c>
    </row>
    <row r="46" spans="1:28" x14ac:dyDescent="0.35">
      <c r="A46" t="s">
        <v>580</v>
      </c>
      <c r="B46" s="5" t="s">
        <v>262</v>
      </c>
      <c r="C46" s="5" t="s">
        <v>262</v>
      </c>
      <c r="D46" s="5" t="s">
        <v>262</v>
      </c>
      <c r="E46" s="5" t="s">
        <v>262</v>
      </c>
      <c r="F46" s="5" t="s">
        <v>262</v>
      </c>
      <c r="G46" s="5" t="s">
        <v>262</v>
      </c>
      <c r="H46" s="5" t="s">
        <v>262</v>
      </c>
      <c r="I46" s="5" t="s">
        <v>262</v>
      </c>
      <c r="J46" s="5" t="s">
        <v>262</v>
      </c>
      <c r="K46" s="5" t="s">
        <v>262</v>
      </c>
      <c r="L46" s="5" t="s">
        <v>262</v>
      </c>
      <c r="M46" s="5" t="s">
        <v>262</v>
      </c>
      <c r="N46" s="5" t="s">
        <v>262</v>
      </c>
      <c r="O46" s="5" t="s">
        <v>262</v>
      </c>
      <c r="P46" s="5" t="s">
        <v>262</v>
      </c>
      <c r="Q46" s="5" t="s">
        <v>262</v>
      </c>
      <c r="R46" s="5" t="s">
        <v>262</v>
      </c>
      <c r="S46" s="5" t="s">
        <v>262</v>
      </c>
      <c r="T46" s="5" t="s">
        <v>262</v>
      </c>
      <c r="U46" s="5" t="s">
        <v>262</v>
      </c>
      <c r="V46" s="5" t="s">
        <v>262</v>
      </c>
      <c r="W46" s="5" t="s">
        <v>262</v>
      </c>
      <c r="X46" s="5" t="s">
        <v>262</v>
      </c>
      <c r="Y46" s="5" t="s">
        <v>262</v>
      </c>
      <c r="Z46" s="5" t="s">
        <v>262</v>
      </c>
      <c r="AA46" s="5" t="s">
        <v>262</v>
      </c>
      <c r="AB46" s="5" t="s">
        <v>262</v>
      </c>
    </row>
    <row r="47" spans="1:28" x14ac:dyDescent="0.35">
      <c r="A47" t="s">
        <v>39</v>
      </c>
      <c r="B47" t="s">
        <v>581</v>
      </c>
      <c r="C47" t="s">
        <v>582</v>
      </c>
      <c r="D47" t="s">
        <v>583</v>
      </c>
      <c r="E47" t="s">
        <v>584</v>
      </c>
      <c r="F47" t="s">
        <v>585</v>
      </c>
      <c r="G47" t="s">
        <v>586</v>
      </c>
      <c r="H47" t="s">
        <v>587</v>
      </c>
      <c r="I47" t="s">
        <v>588</v>
      </c>
      <c r="J47" t="s">
        <v>589</v>
      </c>
      <c r="K47" t="s">
        <v>590</v>
      </c>
      <c r="L47" t="s">
        <v>591</v>
      </c>
      <c r="M47" t="s">
        <v>592</v>
      </c>
      <c r="N47" t="s">
        <v>593</v>
      </c>
      <c r="O47" t="s">
        <v>594</v>
      </c>
      <c r="P47" t="s">
        <v>595</v>
      </c>
      <c r="Q47" t="s">
        <v>596</v>
      </c>
      <c r="R47" t="s">
        <v>597</v>
      </c>
      <c r="S47" t="s">
        <v>598</v>
      </c>
      <c r="T47" t="s">
        <v>599</v>
      </c>
      <c r="U47" t="s">
        <v>600</v>
      </c>
      <c r="V47" t="s">
        <v>601</v>
      </c>
      <c r="W47" t="s">
        <v>602</v>
      </c>
      <c r="X47" t="s">
        <v>603</v>
      </c>
      <c r="Y47" t="s">
        <v>604</v>
      </c>
      <c r="Z47" t="s">
        <v>605</v>
      </c>
      <c r="AA47" t="s">
        <v>606</v>
      </c>
      <c r="AB47" t="s">
        <v>607</v>
      </c>
    </row>
    <row r="48" spans="1:28" x14ac:dyDescent="0.35">
      <c r="A48" t="s">
        <v>40</v>
      </c>
      <c r="B48" s="5" t="s">
        <v>262</v>
      </c>
      <c r="C48" s="5" t="s">
        <v>262</v>
      </c>
      <c r="D48" s="5" t="s">
        <v>262</v>
      </c>
      <c r="E48" s="5" t="s">
        <v>262</v>
      </c>
      <c r="F48" s="5" t="s">
        <v>262</v>
      </c>
      <c r="G48" s="5" t="s">
        <v>262</v>
      </c>
      <c r="H48" s="5" t="s">
        <v>262</v>
      </c>
      <c r="I48" s="5" t="s">
        <v>262</v>
      </c>
      <c r="J48" s="5" t="s">
        <v>262</v>
      </c>
      <c r="K48" s="5" t="s">
        <v>262</v>
      </c>
      <c r="L48" s="5" t="s">
        <v>262</v>
      </c>
      <c r="M48" s="5" t="s">
        <v>262</v>
      </c>
      <c r="N48" s="5" t="s">
        <v>262</v>
      </c>
      <c r="O48" s="5" t="s">
        <v>262</v>
      </c>
      <c r="P48" s="5" t="s">
        <v>262</v>
      </c>
      <c r="Q48" s="5" t="s">
        <v>262</v>
      </c>
      <c r="R48" s="5" t="s">
        <v>262</v>
      </c>
      <c r="S48" s="5" t="s">
        <v>262</v>
      </c>
      <c r="T48" s="5" t="s">
        <v>262</v>
      </c>
      <c r="U48" s="5" t="s">
        <v>262</v>
      </c>
      <c r="V48" s="5" t="s">
        <v>262</v>
      </c>
      <c r="W48" s="5" t="s">
        <v>262</v>
      </c>
      <c r="X48" s="5" t="s">
        <v>262</v>
      </c>
      <c r="Y48" s="5" t="s">
        <v>262</v>
      </c>
      <c r="Z48" s="5" t="s">
        <v>262</v>
      </c>
      <c r="AA48" s="5" t="s">
        <v>262</v>
      </c>
      <c r="AB48" s="5" t="s">
        <v>262</v>
      </c>
    </row>
    <row r="49" spans="1:28" x14ac:dyDescent="0.35">
      <c r="A49" t="s">
        <v>41</v>
      </c>
      <c r="B49" t="s">
        <v>194</v>
      </c>
      <c r="C49" t="s">
        <v>194</v>
      </c>
      <c r="D49" t="s">
        <v>194</v>
      </c>
      <c r="E49" t="s">
        <v>194</v>
      </c>
      <c r="F49" t="s">
        <v>195</v>
      </c>
      <c r="G49" t="s">
        <v>195</v>
      </c>
      <c r="H49" t="s">
        <v>197</v>
      </c>
      <c r="I49" t="s">
        <v>197</v>
      </c>
      <c r="J49" t="s">
        <v>199</v>
      </c>
      <c r="K49" t="s">
        <v>200</v>
      </c>
      <c r="L49" t="s">
        <v>261</v>
      </c>
      <c r="M49" t="s">
        <v>260</v>
      </c>
      <c r="N49" t="s">
        <v>260</v>
      </c>
      <c r="O49" t="s">
        <v>260</v>
      </c>
      <c r="P49" t="s">
        <v>276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379</v>
      </c>
      <c r="W49" t="s">
        <v>379</v>
      </c>
      <c r="X49" t="s">
        <v>379</v>
      </c>
      <c r="Y49" t="s">
        <v>276</v>
      </c>
      <c r="Z49" t="s">
        <v>260</v>
      </c>
      <c r="AA49" t="s">
        <v>260</v>
      </c>
      <c r="AB49" t="s">
        <v>260</v>
      </c>
    </row>
    <row r="50" spans="1:28" x14ac:dyDescent="0.35">
      <c r="A50" t="s">
        <v>43</v>
      </c>
      <c r="B50" t="s">
        <v>261</v>
      </c>
      <c r="C50" t="s">
        <v>260</v>
      </c>
      <c r="D50" t="s">
        <v>297</v>
      </c>
      <c r="E50" t="s">
        <v>608</v>
      </c>
      <c r="F50" t="s">
        <v>609</v>
      </c>
      <c r="G50" t="s">
        <v>610</v>
      </c>
      <c r="H50" t="s">
        <v>456</v>
      </c>
      <c r="I50" t="s">
        <v>402</v>
      </c>
      <c r="J50" t="s">
        <v>611</v>
      </c>
      <c r="K50" t="s">
        <v>612</v>
      </c>
      <c r="L50" t="s">
        <v>613</v>
      </c>
      <c r="M50" t="s">
        <v>614</v>
      </c>
      <c r="N50" t="s">
        <v>615</v>
      </c>
      <c r="O50" t="s">
        <v>616</v>
      </c>
      <c r="P50" t="s">
        <v>617</v>
      </c>
      <c r="Q50" t="s">
        <v>618</v>
      </c>
      <c r="R50" t="s">
        <v>619</v>
      </c>
      <c r="S50" t="s">
        <v>620</v>
      </c>
      <c r="T50" t="s">
        <v>621</v>
      </c>
      <c r="U50" t="s">
        <v>612</v>
      </c>
      <c r="V50" t="s">
        <v>622</v>
      </c>
      <c r="W50" t="s">
        <v>623</v>
      </c>
      <c r="X50" t="s">
        <v>624</v>
      </c>
      <c r="Y50" t="s">
        <v>625</v>
      </c>
      <c r="Z50" t="s">
        <v>626</v>
      </c>
      <c r="AA50" t="s">
        <v>627</v>
      </c>
      <c r="AB50" t="s">
        <v>628</v>
      </c>
    </row>
    <row r="51" spans="1:28" x14ac:dyDescent="0.35">
      <c r="A51" t="s">
        <v>44</v>
      </c>
      <c r="B51" s="5" t="s">
        <v>629</v>
      </c>
      <c r="C51" s="5" t="s">
        <v>629</v>
      </c>
      <c r="D51" s="5" t="s">
        <v>630</v>
      </c>
      <c r="E51" s="5" t="s">
        <v>630</v>
      </c>
      <c r="F51" s="5" t="s">
        <v>630</v>
      </c>
      <c r="G51" s="5" t="s">
        <v>631</v>
      </c>
      <c r="H51" s="5" t="s">
        <v>632</v>
      </c>
      <c r="I51" s="5" t="s">
        <v>633</v>
      </c>
      <c r="J51" s="5" t="s">
        <v>634</v>
      </c>
      <c r="K51" s="5" t="s">
        <v>635</v>
      </c>
      <c r="L51" s="5" t="s">
        <v>636</v>
      </c>
      <c r="M51" s="5" t="s">
        <v>637</v>
      </c>
      <c r="N51" s="5" t="s">
        <v>638</v>
      </c>
      <c r="O51" s="5" t="s">
        <v>639</v>
      </c>
      <c r="P51" s="5" t="s">
        <v>640</v>
      </c>
      <c r="Q51" s="5" t="s">
        <v>641</v>
      </c>
      <c r="R51" s="5" t="s">
        <v>641</v>
      </c>
      <c r="S51" s="5" t="s">
        <v>642</v>
      </c>
      <c r="T51" s="5" t="s">
        <v>643</v>
      </c>
      <c r="U51" s="5" t="s">
        <v>644</v>
      </c>
      <c r="V51" s="5" t="s">
        <v>645</v>
      </c>
      <c r="W51" s="5" t="s">
        <v>646</v>
      </c>
      <c r="X51" s="5" t="s">
        <v>632</v>
      </c>
      <c r="Y51" s="5" t="s">
        <v>646</v>
      </c>
      <c r="Z51" s="5" t="s">
        <v>644</v>
      </c>
      <c r="AA51" s="5" t="s">
        <v>633</v>
      </c>
      <c r="AB51" s="5" t="s">
        <v>646</v>
      </c>
    </row>
    <row r="52" spans="1:28" x14ac:dyDescent="0.35">
      <c r="A52" t="s">
        <v>45</v>
      </c>
      <c r="B52" t="s">
        <v>194</v>
      </c>
      <c r="C52" t="s">
        <v>194</v>
      </c>
      <c r="D52" t="s">
        <v>194</v>
      </c>
      <c r="E52" t="s">
        <v>194</v>
      </c>
      <c r="F52" t="s">
        <v>194</v>
      </c>
      <c r="G52" t="s">
        <v>194</v>
      </c>
      <c r="H52" t="s">
        <v>194</v>
      </c>
      <c r="I52" t="s">
        <v>194</v>
      </c>
      <c r="J52" t="s">
        <v>194</v>
      </c>
      <c r="K52" t="s">
        <v>194</v>
      </c>
      <c r="L52" t="s">
        <v>195</v>
      </c>
      <c r="M52" t="s">
        <v>196</v>
      </c>
      <c r="N52" t="s">
        <v>196</v>
      </c>
      <c r="O52" t="s">
        <v>203</v>
      </c>
      <c r="P52" t="s">
        <v>203</v>
      </c>
      <c r="Q52" t="s">
        <v>203</v>
      </c>
      <c r="R52" t="s">
        <v>203</v>
      </c>
      <c r="S52" t="s">
        <v>203</v>
      </c>
      <c r="T52" t="s">
        <v>203</v>
      </c>
      <c r="U52" t="s">
        <v>198</v>
      </c>
      <c r="V52" t="s">
        <v>199</v>
      </c>
      <c r="W52" t="s">
        <v>199</v>
      </c>
      <c r="X52" t="s">
        <v>199</v>
      </c>
      <c r="Y52" t="s">
        <v>199</v>
      </c>
      <c r="Z52" t="s">
        <v>204</v>
      </c>
      <c r="AA52" t="s">
        <v>204</v>
      </c>
      <c r="AB52" t="s">
        <v>204</v>
      </c>
    </row>
    <row r="53" spans="1:28" x14ac:dyDescent="0.35">
      <c r="A53" t="s">
        <v>46</v>
      </c>
      <c r="B53" t="s">
        <v>204</v>
      </c>
      <c r="C53" t="s">
        <v>204</v>
      </c>
      <c r="D53" t="s">
        <v>204</v>
      </c>
      <c r="E53" t="s">
        <v>261</v>
      </c>
      <c r="F53" t="s">
        <v>261</v>
      </c>
      <c r="G53" t="s">
        <v>260</v>
      </c>
      <c r="H53" t="s">
        <v>259</v>
      </c>
      <c r="I53" t="s">
        <v>259</v>
      </c>
      <c r="J53" t="s">
        <v>259</v>
      </c>
      <c r="K53" t="s">
        <v>647</v>
      </c>
      <c r="L53" t="s">
        <v>267</v>
      </c>
      <c r="M53" t="s">
        <v>648</v>
      </c>
      <c r="N53" t="s">
        <v>649</v>
      </c>
      <c r="O53" t="s">
        <v>650</v>
      </c>
      <c r="P53" t="s">
        <v>649</v>
      </c>
      <c r="Q53" t="s">
        <v>267</v>
      </c>
      <c r="R53" t="s">
        <v>259</v>
      </c>
      <c r="S53" t="s">
        <v>259</v>
      </c>
      <c r="T53" t="s">
        <v>259</v>
      </c>
      <c r="U53" t="s">
        <v>259</v>
      </c>
      <c r="V53" t="s">
        <v>260</v>
      </c>
      <c r="W53" t="s">
        <v>260</v>
      </c>
      <c r="X53" t="s">
        <v>260</v>
      </c>
      <c r="Y53" t="s">
        <v>260</v>
      </c>
      <c r="Z53" t="s">
        <v>260</v>
      </c>
      <c r="AA53" t="s">
        <v>259</v>
      </c>
      <c r="AB53" t="s">
        <v>259</v>
      </c>
    </row>
    <row r="54" spans="1:28" x14ac:dyDescent="0.35">
      <c r="A54" t="s">
        <v>651</v>
      </c>
      <c r="B54" t="s">
        <v>652</v>
      </c>
      <c r="C54" t="s">
        <v>378</v>
      </c>
      <c r="D54" t="s">
        <v>378</v>
      </c>
      <c r="E54" t="s">
        <v>200</v>
      </c>
      <c r="F54" t="s">
        <v>200</v>
      </c>
      <c r="G54" t="s">
        <v>200</v>
      </c>
      <c r="H54" t="s">
        <v>261</v>
      </c>
      <c r="I54" t="s">
        <v>261</v>
      </c>
      <c r="J54" t="s">
        <v>260</v>
      </c>
      <c r="K54" t="s">
        <v>260</v>
      </c>
      <c r="L54" t="s">
        <v>260</v>
      </c>
      <c r="M54" t="s">
        <v>260</v>
      </c>
      <c r="N54" t="s">
        <v>647</v>
      </c>
      <c r="O54" t="s">
        <v>267</v>
      </c>
      <c r="P54" t="s">
        <v>297</v>
      </c>
      <c r="Q54" t="s">
        <v>298</v>
      </c>
      <c r="R54" t="s">
        <v>653</v>
      </c>
      <c r="S54" t="s">
        <v>654</v>
      </c>
      <c r="T54" t="s">
        <v>654</v>
      </c>
      <c r="U54" t="s">
        <v>654</v>
      </c>
      <c r="V54" t="s">
        <v>654</v>
      </c>
      <c r="W54" t="s">
        <v>655</v>
      </c>
      <c r="X54" t="s">
        <v>656</v>
      </c>
      <c r="Y54" t="s">
        <v>655</v>
      </c>
      <c r="Z54" t="s">
        <v>297</v>
      </c>
      <c r="AA54" t="s">
        <v>297</v>
      </c>
      <c r="AB54" t="s">
        <v>304</v>
      </c>
    </row>
    <row r="55" spans="1:28" x14ac:dyDescent="0.35">
      <c r="A55" t="s">
        <v>657</v>
      </c>
      <c r="B55" t="s">
        <v>195</v>
      </c>
      <c r="C55" t="s">
        <v>658</v>
      </c>
      <c r="D55" t="s">
        <v>197</v>
      </c>
      <c r="E55" t="s">
        <v>197</v>
      </c>
      <c r="F55" t="s">
        <v>199</v>
      </c>
      <c r="G55" t="s">
        <v>200</v>
      </c>
      <c r="H55" t="s">
        <v>261</v>
      </c>
      <c r="I55" t="s">
        <v>260</v>
      </c>
      <c r="J55" t="s">
        <v>276</v>
      </c>
      <c r="K55" t="s">
        <v>297</v>
      </c>
      <c r="L55" t="s">
        <v>299</v>
      </c>
      <c r="M55" t="s">
        <v>302</v>
      </c>
      <c r="N55" t="s">
        <v>659</v>
      </c>
      <c r="O55" t="s">
        <v>660</v>
      </c>
      <c r="P55" t="s">
        <v>661</v>
      </c>
      <c r="Q55" t="s">
        <v>662</v>
      </c>
      <c r="R55" t="s">
        <v>231</v>
      </c>
      <c r="S55" t="s">
        <v>663</v>
      </c>
      <c r="T55" t="s">
        <v>302</v>
      </c>
      <c r="U55" t="s">
        <v>300</v>
      </c>
      <c r="V55" t="s">
        <v>304</v>
      </c>
      <c r="W55" t="s">
        <v>206</v>
      </c>
      <c r="X55" t="s">
        <v>206</v>
      </c>
      <c r="Y55" t="s">
        <v>664</v>
      </c>
      <c r="Z55" t="s">
        <v>379</v>
      </c>
      <c r="AA55" t="s">
        <v>276</v>
      </c>
      <c r="AB55" t="s">
        <v>276</v>
      </c>
    </row>
    <row r="56" spans="1:28" x14ac:dyDescent="0.35">
      <c r="A56" t="s">
        <v>47</v>
      </c>
      <c r="B56" s="5" t="s">
        <v>262</v>
      </c>
      <c r="C56" s="5" t="s">
        <v>262</v>
      </c>
      <c r="D56" s="5" t="s">
        <v>262</v>
      </c>
      <c r="E56" s="5" t="s">
        <v>262</v>
      </c>
      <c r="F56" s="5" t="s">
        <v>262</v>
      </c>
      <c r="G56" s="5" t="s">
        <v>262</v>
      </c>
      <c r="H56" s="5" t="s">
        <v>262</v>
      </c>
      <c r="I56" s="5" t="s">
        <v>262</v>
      </c>
      <c r="J56" s="5" t="s">
        <v>262</v>
      </c>
      <c r="K56" s="5" t="s">
        <v>262</v>
      </c>
      <c r="L56" s="5" t="s">
        <v>262</v>
      </c>
      <c r="M56" s="5" t="s">
        <v>262</v>
      </c>
      <c r="N56" s="5" t="s">
        <v>262</v>
      </c>
      <c r="O56" s="5" t="s">
        <v>262</v>
      </c>
      <c r="P56" s="5" t="s">
        <v>262</v>
      </c>
      <c r="Q56" s="5" t="s">
        <v>262</v>
      </c>
      <c r="R56" s="5" t="s">
        <v>262</v>
      </c>
      <c r="S56" s="5" t="s">
        <v>262</v>
      </c>
      <c r="T56" s="5" t="s">
        <v>262</v>
      </c>
      <c r="U56" s="5" t="s">
        <v>262</v>
      </c>
      <c r="V56" s="5" t="s">
        <v>262</v>
      </c>
      <c r="W56" s="5" t="s">
        <v>262</v>
      </c>
      <c r="X56" s="5" t="s">
        <v>262</v>
      </c>
      <c r="Y56" s="5" t="s">
        <v>262</v>
      </c>
      <c r="Z56" s="5" t="s">
        <v>262</v>
      </c>
      <c r="AA56" s="5" t="s">
        <v>262</v>
      </c>
      <c r="AB56" s="5" t="s">
        <v>262</v>
      </c>
    </row>
    <row r="57" spans="1:28" x14ac:dyDescent="0.35">
      <c r="A57" t="s">
        <v>665</v>
      </c>
      <c r="B57" t="s">
        <v>666</v>
      </c>
      <c r="C57" t="s">
        <v>667</v>
      </c>
      <c r="D57" t="s">
        <v>559</v>
      </c>
      <c r="E57" t="s">
        <v>668</v>
      </c>
      <c r="F57" t="s">
        <v>669</v>
      </c>
      <c r="G57" t="s">
        <v>670</v>
      </c>
      <c r="H57" t="s">
        <v>671</v>
      </c>
      <c r="I57" t="s">
        <v>672</v>
      </c>
      <c r="J57" t="s">
        <v>673</v>
      </c>
      <c r="K57" t="s">
        <v>674</v>
      </c>
      <c r="L57" t="s">
        <v>675</v>
      </c>
      <c r="M57" t="s">
        <v>676</v>
      </c>
      <c r="N57" t="s">
        <v>677</v>
      </c>
      <c r="O57" t="s">
        <v>678</v>
      </c>
      <c r="P57" t="s">
        <v>679</v>
      </c>
      <c r="Q57" t="s">
        <v>680</v>
      </c>
      <c r="R57" t="s">
        <v>681</v>
      </c>
      <c r="S57" t="s">
        <v>682</v>
      </c>
      <c r="T57" t="s">
        <v>683</v>
      </c>
      <c r="U57" t="s">
        <v>684</v>
      </c>
      <c r="V57" t="s">
        <v>685</v>
      </c>
      <c r="W57" t="s">
        <v>686</v>
      </c>
      <c r="X57" t="s">
        <v>687</v>
      </c>
      <c r="Y57" t="s">
        <v>688</v>
      </c>
      <c r="Z57" t="s">
        <v>689</v>
      </c>
      <c r="AA57" t="s">
        <v>690</v>
      </c>
      <c r="AB57" t="s">
        <v>691</v>
      </c>
    </row>
    <row r="58" spans="1:28" x14ac:dyDescent="0.35">
      <c r="A58" t="s">
        <v>49</v>
      </c>
      <c r="B58" s="5" t="s">
        <v>349</v>
      </c>
      <c r="C58" s="5" t="s">
        <v>349</v>
      </c>
      <c r="D58" s="5" t="s">
        <v>349</v>
      </c>
      <c r="E58" s="5" t="s">
        <v>349</v>
      </c>
      <c r="F58" s="5" t="s">
        <v>349</v>
      </c>
      <c r="G58" s="5" t="s">
        <v>349</v>
      </c>
      <c r="H58" s="5" t="s">
        <v>349</v>
      </c>
      <c r="I58" s="5" t="s">
        <v>349</v>
      </c>
      <c r="J58" s="5" t="s">
        <v>349</v>
      </c>
      <c r="K58" s="5" t="s">
        <v>349</v>
      </c>
      <c r="L58" s="5" t="s">
        <v>349</v>
      </c>
      <c r="M58" s="5" t="s">
        <v>349</v>
      </c>
      <c r="N58" s="5" t="s">
        <v>349</v>
      </c>
      <c r="O58" s="5" t="s">
        <v>349</v>
      </c>
      <c r="P58" s="5" t="s">
        <v>349</v>
      </c>
      <c r="Q58" s="5" t="s">
        <v>349</v>
      </c>
      <c r="R58" s="5" t="s">
        <v>349</v>
      </c>
      <c r="S58" s="5" t="s">
        <v>349</v>
      </c>
      <c r="T58" s="5" t="s">
        <v>349</v>
      </c>
      <c r="U58" s="5" t="s">
        <v>349</v>
      </c>
      <c r="V58" s="5" t="s">
        <v>349</v>
      </c>
      <c r="W58" s="5" t="s">
        <v>349</v>
      </c>
      <c r="X58" s="5" t="s">
        <v>349</v>
      </c>
      <c r="Y58" s="5" t="s">
        <v>349</v>
      </c>
      <c r="Z58" s="5" t="s">
        <v>349</v>
      </c>
      <c r="AA58" s="5" t="s">
        <v>349</v>
      </c>
      <c r="AB58" s="5" t="s">
        <v>349</v>
      </c>
    </row>
    <row r="59" spans="1:28" x14ac:dyDescent="0.35">
      <c r="A59" t="s">
        <v>50</v>
      </c>
      <c r="B59" s="5" t="s">
        <v>262</v>
      </c>
      <c r="C59" s="5" t="s">
        <v>262</v>
      </c>
      <c r="D59" s="5" t="s">
        <v>262</v>
      </c>
      <c r="E59" s="5" t="s">
        <v>262</v>
      </c>
      <c r="F59" s="5" t="s">
        <v>262</v>
      </c>
      <c r="G59" s="5" t="s">
        <v>262</v>
      </c>
      <c r="H59" s="5" t="s">
        <v>262</v>
      </c>
      <c r="I59" s="5" t="s">
        <v>262</v>
      </c>
      <c r="J59" s="5" t="s">
        <v>262</v>
      </c>
      <c r="K59" s="5" t="s">
        <v>262</v>
      </c>
      <c r="L59" s="5" t="s">
        <v>262</v>
      </c>
      <c r="M59" s="5" t="s">
        <v>262</v>
      </c>
      <c r="N59" s="5" t="s">
        <v>262</v>
      </c>
      <c r="O59" s="5" t="s">
        <v>262</v>
      </c>
      <c r="P59" s="5" t="s">
        <v>262</v>
      </c>
      <c r="Q59" s="5" t="s">
        <v>262</v>
      </c>
      <c r="R59" s="5" t="s">
        <v>262</v>
      </c>
      <c r="S59" s="5" t="s">
        <v>262</v>
      </c>
      <c r="T59" s="5" t="s">
        <v>262</v>
      </c>
      <c r="U59" s="5" t="s">
        <v>262</v>
      </c>
      <c r="V59" s="5" t="s">
        <v>262</v>
      </c>
      <c r="W59" s="5" t="s">
        <v>262</v>
      </c>
      <c r="X59" s="5" t="s">
        <v>262</v>
      </c>
      <c r="Y59" s="5" t="s">
        <v>262</v>
      </c>
      <c r="Z59" s="5" t="s">
        <v>262</v>
      </c>
      <c r="AA59" s="5" t="s">
        <v>262</v>
      </c>
      <c r="AB59" s="5" t="s">
        <v>262</v>
      </c>
    </row>
    <row r="60" spans="1:28" x14ac:dyDescent="0.35">
      <c r="A60" t="s">
        <v>51</v>
      </c>
      <c r="B60" s="5" t="s">
        <v>692</v>
      </c>
      <c r="C60" s="5" t="s">
        <v>693</v>
      </c>
      <c r="D60" s="5" t="s">
        <v>694</v>
      </c>
      <c r="E60" s="5" t="s">
        <v>695</v>
      </c>
      <c r="F60" s="5" t="s">
        <v>696</v>
      </c>
      <c r="G60" s="5" t="s">
        <v>697</v>
      </c>
      <c r="H60" s="5" t="s">
        <v>698</v>
      </c>
      <c r="I60" s="5" t="s">
        <v>699</v>
      </c>
      <c r="J60" s="5" t="s">
        <v>700</v>
      </c>
      <c r="K60" s="5" t="s">
        <v>701</v>
      </c>
      <c r="L60" s="5" t="s">
        <v>702</v>
      </c>
      <c r="M60" s="5" t="s">
        <v>703</v>
      </c>
      <c r="N60" s="5" t="s">
        <v>703</v>
      </c>
      <c r="O60" s="5" t="s">
        <v>704</v>
      </c>
      <c r="P60" s="5" t="s">
        <v>705</v>
      </c>
      <c r="Q60" s="5" t="s">
        <v>706</v>
      </c>
      <c r="R60" s="5" t="s">
        <v>706</v>
      </c>
      <c r="S60" s="5" t="s">
        <v>707</v>
      </c>
      <c r="T60" s="5" t="s">
        <v>707</v>
      </c>
      <c r="U60" s="5" t="s">
        <v>707</v>
      </c>
      <c r="V60" s="5" t="s">
        <v>707</v>
      </c>
      <c r="W60" s="5" t="s">
        <v>707</v>
      </c>
      <c r="X60" s="5" t="s">
        <v>707</v>
      </c>
      <c r="Y60" s="5" t="s">
        <v>707</v>
      </c>
      <c r="Z60" s="5" t="s">
        <v>707</v>
      </c>
      <c r="AA60" s="5" t="s">
        <v>707</v>
      </c>
      <c r="AB60" s="5" t="s">
        <v>707</v>
      </c>
    </row>
    <row r="61" spans="1:28" x14ac:dyDescent="0.35">
      <c r="A61" t="s">
        <v>52</v>
      </c>
      <c r="B61" t="s">
        <v>198</v>
      </c>
      <c r="C61" t="s">
        <v>199</v>
      </c>
      <c r="D61" t="s">
        <v>261</v>
      </c>
      <c r="E61" t="s">
        <v>261</v>
      </c>
      <c r="F61" t="s">
        <v>260</v>
      </c>
      <c r="G61" t="s">
        <v>267</v>
      </c>
      <c r="H61" t="s">
        <v>299</v>
      </c>
      <c r="I61" t="s">
        <v>708</v>
      </c>
      <c r="J61" t="s">
        <v>709</v>
      </c>
      <c r="K61" t="s">
        <v>710</v>
      </c>
      <c r="L61" t="s">
        <v>711</v>
      </c>
      <c r="M61" t="s">
        <v>712</v>
      </c>
      <c r="N61" t="s">
        <v>713</v>
      </c>
      <c r="O61" t="s">
        <v>714</v>
      </c>
      <c r="P61" t="s">
        <v>715</v>
      </c>
      <c r="Q61" t="s">
        <v>716</v>
      </c>
      <c r="R61" t="s">
        <v>717</v>
      </c>
      <c r="S61" t="s">
        <v>718</v>
      </c>
      <c r="T61" t="s">
        <v>719</v>
      </c>
      <c r="U61" t="s">
        <v>720</v>
      </c>
      <c r="V61" t="s">
        <v>721</v>
      </c>
      <c r="W61" t="s">
        <v>722</v>
      </c>
      <c r="X61" t="s">
        <v>723</v>
      </c>
      <c r="Y61" t="s">
        <v>724</v>
      </c>
      <c r="Z61" t="s">
        <v>725</v>
      </c>
      <c r="AA61" t="s">
        <v>726</v>
      </c>
      <c r="AB61" t="s">
        <v>727</v>
      </c>
    </row>
    <row r="62" spans="1:28" x14ac:dyDescent="0.35">
      <c r="A62" t="s">
        <v>53</v>
      </c>
      <c r="B62" t="s">
        <v>194</v>
      </c>
      <c r="C62" t="s">
        <v>194</v>
      </c>
      <c r="D62" t="s">
        <v>194</v>
      </c>
      <c r="E62" t="s">
        <v>194</v>
      </c>
      <c r="F62" t="s">
        <v>194</v>
      </c>
      <c r="G62" t="s">
        <v>195</v>
      </c>
      <c r="H62" t="s">
        <v>196</v>
      </c>
      <c r="I62" t="s">
        <v>197</v>
      </c>
      <c r="J62" t="s">
        <v>198</v>
      </c>
      <c r="K62" t="s">
        <v>199</v>
      </c>
      <c r="L62" t="s">
        <v>204</v>
      </c>
      <c r="M62" t="s">
        <v>261</v>
      </c>
      <c r="N62" t="s">
        <v>260</v>
      </c>
      <c r="O62" t="s">
        <v>260</v>
      </c>
      <c r="P62" t="s">
        <v>259</v>
      </c>
      <c r="Q62" t="s">
        <v>267</v>
      </c>
      <c r="R62" t="s">
        <v>267</v>
      </c>
      <c r="S62" t="s">
        <v>298</v>
      </c>
      <c r="T62" t="s">
        <v>654</v>
      </c>
      <c r="U62" t="s">
        <v>654</v>
      </c>
      <c r="V62" t="s">
        <v>654</v>
      </c>
      <c r="W62" t="s">
        <v>653</v>
      </c>
      <c r="X62" t="s">
        <v>297</v>
      </c>
      <c r="Y62" t="s">
        <v>297</v>
      </c>
      <c r="Z62" t="s">
        <v>653</v>
      </c>
      <c r="AA62" t="s">
        <v>650</v>
      </c>
      <c r="AB62" t="s">
        <v>654</v>
      </c>
    </row>
    <row r="63" spans="1:28" x14ac:dyDescent="0.35">
      <c r="A63" t="s">
        <v>54</v>
      </c>
      <c r="B63" t="s">
        <v>194</v>
      </c>
      <c r="C63" t="s">
        <v>194</v>
      </c>
      <c r="D63" t="s">
        <v>194</v>
      </c>
      <c r="E63" t="s">
        <v>194</v>
      </c>
      <c r="F63" t="s">
        <v>194</v>
      </c>
      <c r="G63" t="s">
        <v>194</v>
      </c>
      <c r="H63" t="s">
        <v>194</v>
      </c>
      <c r="I63" t="s">
        <v>194</v>
      </c>
      <c r="J63" t="s">
        <v>195</v>
      </c>
      <c r="K63" t="s">
        <v>195</v>
      </c>
      <c r="L63" t="s">
        <v>195</v>
      </c>
      <c r="M63" t="s">
        <v>196</v>
      </c>
      <c r="N63" t="s">
        <v>196</v>
      </c>
      <c r="O63" t="s">
        <v>198</v>
      </c>
      <c r="P63" t="s">
        <v>198</v>
      </c>
      <c r="Q63" t="s">
        <v>198</v>
      </c>
      <c r="R63" t="s">
        <v>198</v>
      </c>
      <c r="S63" t="s">
        <v>198</v>
      </c>
      <c r="T63" t="s">
        <v>198</v>
      </c>
      <c r="U63" t="s">
        <v>198</v>
      </c>
      <c r="V63" t="s">
        <v>199</v>
      </c>
      <c r="W63" t="s">
        <v>199</v>
      </c>
      <c r="X63" t="s">
        <v>199</v>
      </c>
      <c r="Y63" t="s">
        <v>199</v>
      </c>
      <c r="Z63" t="s">
        <v>199</v>
      </c>
      <c r="AA63" t="s">
        <v>199</v>
      </c>
      <c r="AB63" t="s">
        <v>199</v>
      </c>
    </row>
    <row r="64" spans="1:28" x14ac:dyDescent="0.35">
      <c r="A64" t="s">
        <v>55</v>
      </c>
      <c r="B64" s="5" t="s">
        <v>262</v>
      </c>
      <c r="C64" s="5" t="s">
        <v>262</v>
      </c>
      <c r="D64" s="5" t="s">
        <v>262</v>
      </c>
      <c r="E64" s="5" t="s">
        <v>262</v>
      </c>
      <c r="F64" s="5" t="s">
        <v>262</v>
      </c>
      <c r="G64" s="5" t="s">
        <v>262</v>
      </c>
      <c r="H64" s="5" t="s">
        <v>262</v>
      </c>
      <c r="I64" s="5" t="s">
        <v>262</v>
      </c>
      <c r="J64" s="5" t="s">
        <v>262</v>
      </c>
      <c r="K64" s="5" t="s">
        <v>262</v>
      </c>
      <c r="L64" s="5" t="s">
        <v>262</v>
      </c>
      <c r="M64" s="5" t="s">
        <v>262</v>
      </c>
      <c r="N64" s="5" t="s">
        <v>262</v>
      </c>
      <c r="O64" s="5" t="s">
        <v>262</v>
      </c>
      <c r="P64" s="5" t="s">
        <v>262</v>
      </c>
      <c r="Q64" s="5" t="s">
        <v>262</v>
      </c>
      <c r="R64" s="5" t="s">
        <v>262</v>
      </c>
      <c r="S64" s="5" t="s">
        <v>262</v>
      </c>
      <c r="T64" s="5" t="s">
        <v>262</v>
      </c>
      <c r="U64" s="5" t="s">
        <v>262</v>
      </c>
      <c r="V64" s="5" t="s">
        <v>262</v>
      </c>
      <c r="W64" s="5" t="s">
        <v>262</v>
      </c>
      <c r="X64" s="5" t="s">
        <v>262</v>
      </c>
      <c r="Y64" s="5" t="s">
        <v>262</v>
      </c>
      <c r="Z64" s="5" t="s">
        <v>262</v>
      </c>
      <c r="AA64" s="5" t="s">
        <v>262</v>
      </c>
      <c r="AB64" s="5" t="s">
        <v>262</v>
      </c>
    </row>
    <row r="65" spans="1:28" x14ac:dyDescent="0.35">
      <c r="A65" t="s">
        <v>56</v>
      </c>
      <c r="B65" t="s">
        <v>728</v>
      </c>
      <c r="C65" t="s">
        <v>729</v>
      </c>
      <c r="D65" t="s">
        <v>730</v>
      </c>
      <c r="E65" t="s">
        <v>731</v>
      </c>
      <c r="F65" t="s">
        <v>732</v>
      </c>
      <c r="G65" t="s">
        <v>733</v>
      </c>
      <c r="H65" t="s">
        <v>734</v>
      </c>
      <c r="I65" t="s">
        <v>735</v>
      </c>
      <c r="J65" t="s">
        <v>736</v>
      </c>
      <c r="K65" t="s">
        <v>737</v>
      </c>
      <c r="L65" t="s">
        <v>738</v>
      </c>
      <c r="M65" t="s">
        <v>589</v>
      </c>
      <c r="N65" t="s">
        <v>739</v>
      </c>
      <c r="O65" t="s">
        <v>740</v>
      </c>
      <c r="P65" t="s">
        <v>741</v>
      </c>
      <c r="Q65" t="s">
        <v>742</v>
      </c>
      <c r="R65" t="s">
        <v>743</v>
      </c>
      <c r="S65" t="s">
        <v>744</v>
      </c>
      <c r="T65" t="s">
        <v>745</v>
      </c>
      <c r="U65" t="s">
        <v>442</v>
      </c>
      <c r="V65" t="s">
        <v>746</v>
      </c>
      <c r="W65" t="s">
        <v>747</v>
      </c>
      <c r="X65" t="s">
        <v>748</v>
      </c>
      <c r="Y65" t="s">
        <v>749</v>
      </c>
      <c r="Z65" t="s">
        <v>750</v>
      </c>
      <c r="AA65" t="s">
        <v>751</v>
      </c>
      <c r="AB65" t="s">
        <v>752</v>
      </c>
    </row>
    <row r="66" spans="1:28" x14ac:dyDescent="0.35">
      <c r="A66" t="s">
        <v>57</v>
      </c>
      <c r="B66" s="5" t="s">
        <v>262</v>
      </c>
      <c r="C66" s="5" t="s">
        <v>262</v>
      </c>
      <c r="D66" s="5" t="s">
        <v>262</v>
      </c>
      <c r="E66" s="5" t="s">
        <v>262</v>
      </c>
      <c r="F66" s="5" t="s">
        <v>262</v>
      </c>
      <c r="G66" s="5" t="s">
        <v>262</v>
      </c>
      <c r="H66" s="5" t="s">
        <v>262</v>
      </c>
      <c r="I66" s="5" t="s">
        <v>262</v>
      </c>
      <c r="J66" s="5" t="s">
        <v>262</v>
      </c>
      <c r="K66" s="5" t="s">
        <v>262</v>
      </c>
      <c r="L66" s="5" t="s">
        <v>262</v>
      </c>
      <c r="M66" s="5" t="s">
        <v>262</v>
      </c>
      <c r="N66" s="5" t="s">
        <v>262</v>
      </c>
      <c r="O66" s="5" t="s">
        <v>262</v>
      </c>
      <c r="P66" s="5" t="s">
        <v>262</v>
      </c>
      <c r="Q66" s="5" t="s">
        <v>262</v>
      </c>
      <c r="R66" s="5" t="s">
        <v>262</v>
      </c>
      <c r="S66" s="5" t="s">
        <v>262</v>
      </c>
      <c r="T66" s="5" t="s">
        <v>262</v>
      </c>
      <c r="U66" s="5" t="s">
        <v>262</v>
      </c>
      <c r="V66" s="5" t="s">
        <v>262</v>
      </c>
      <c r="W66" s="5" t="s">
        <v>262</v>
      </c>
      <c r="X66" s="5" t="s">
        <v>262</v>
      </c>
      <c r="Y66" s="5" t="s">
        <v>262</v>
      </c>
      <c r="Z66" s="5" t="s">
        <v>262</v>
      </c>
      <c r="AA66" s="5" t="s">
        <v>262</v>
      </c>
      <c r="AB66" s="5" t="s">
        <v>262</v>
      </c>
    </row>
    <row r="67" spans="1:28" x14ac:dyDescent="0.35">
      <c r="A67" t="s">
        <v>59</v>
      </c>
      <c r="B67" t="s">
        <v>194</v>
      </c>
      <c r="C67" t="s">
        <v>194</v>
      </c>
      <c r="D67" t="s">
        <v>194</v>
      </c>
      <c r="E67" t="s">
        <v>194</v>
      </c>
      <c r="F67" t="s">
        <v>194</v>
      </c>
      <c r="G67" t="s">
        <v>195</v>
      </c>
      <c r="H67" t="s">
        <v>195</v>
      </c>
      <c r="I67" t="s">
        <v>197</v>
      </c>
      <c r="J67" t="s">
        <v>197</v>
      </c>
      <c r="K67" t="s">
        <v>199</v>
      </c>
      <c r="L67" t="s">
        <v>200</v>
      </c>
      <c r="M67" t="s">
        <v>261</v>
      </c>
      <c r="N67" t="s">
        <v>260</v>
      </c>
      <c r="O67" t="s">
        <v>276</v>
      </c>
      <c r="P67" t="s">
        <v>260</v>
      </c>
      <c r="Q67" t="s">
        <v>260</v>
      </c>
      <c r="R67" t="s">
        <v>379</v>
      </c>
      <c r="S67" t="s">
        <v>379</v>
      </c>
      <c r="T67" t="s">
        <v>276</v>
      </c>
      <c r="U67" t="s">
        <v>379</v>
      </c>
      <c r="V67" t="s">
        <v>276</v>
      </c>
      <c r="W67" t="s">
        <v>260</v>
      </c>
      <c r="X67" t="s">
        <v>260</v>
      </c>
      <c r="Y67" t="s">
        <v>206</v>
      </c>
      <c r="Z67" t="s">
        <v>753</v>
      </c>
      <c r="AA67" t="s">
        <v>754</v>
      </c>
      <c r="AB67" t="s">
        <v>755</v>
      </c>
    </row>
    <row r="68" spans="1:28" x14ac:dyDescent="0.35">
      <c r="A68" t="s">
        <v>60</v>
      </c>
      <c r="B68" t="s">
        <v>756</v>
      </c>
      <c r="C68" t="s">
        <v>757</v>
      </c>
      <c r="D68" t="s">
        <v>758</v>
      </c>
      <c r="E68" t="s">
        <v>759</v>
      </c>
      <c r="F68" t="s">
        <v>760</v>
      </c>
      <c r="G68" t="s">
        <v>761</v>
      </c>
      <c r="H68" t="s">
        <v>762</v>
      </c>
      <c r="I68" t="s">
        <v>763</v>
      </c>
      <c r="J68" t="s">
        <v>764</v>
      </c>
      <c r="K68" t="s">
        <v>765</v>
      </c>
      <c r="L68" t="s">
        <v>766</v>
      </c>
      <c r="M68" t="s">
        <v>767</v>
      </c>
      <c r="N68" t="s">
        <v>768</v>
      </c>
      <c r="O68" t="s">
        <v>769</v>
      </c>
      <c r="P68" t="s">
        <v>770</v>
      </c>
      <c r="Q68" t="s">
        <v>771</v>
      </c>
      <c r="R68" t="s">
        <v>772</v>
      </c>
      <c r="S68" t="s">
        <v>773</v>
      </c>
      <c r="T68" t="s">
        <v>774</v>
      </c>
      <c r="U68" t="s">
        <v>775</v>
      </c>
      <c r="V68" t="s">
        <v>776</v>
      </c>
      <c r="W68" t="s">
        <v>777</v>
      </c>
      <c r="X68" t="s">
        <v>778</v>
      </c>
      <c r="Y68" t="s">
        <v>779</v>
      </c>
      <c r="Z68" t="s">
        <v>780</v>
      </c>
      <c r="AA68" t="s">
        <v>781</v>
      </c>
      <c r="AB68" t="s">
        <v>782</v>
      </c>
    </row>
    <row r="69" spans="1:28" x14ac:dyDescent="0.35">
      <c r="A69" t="s">
        <v>61</v>
      </c>
      <c r="B69" t="s">
        <v>194</v>
      </c>
      <c r="C69" t="s">
        <v>194</v>
      </c>
      <c r="D69" t="s">
        <v>195</v>
      </c>
      <c r="E69" t="s">
        <v>195</v>
      </c>
      <c r="F69" t="s">
        <v>197</v>
      </c>
      <c r="G69" t="s">
        <v>198</v>
      </c>
      <c r="H69" t="s">
        <v>199</v>
      </c>
      <c r="I69" t="s">
        <v>199</v>
      </c>
      <c r="J69" t="s">
        <v>261</v>
      </c>
      <c r="K69" t="s">
        <v>261</v>
      </c>
      <c r="L69" t="s">
        <v>260</v>
      </c>
      <c r="M69" t="s">
        <v>267</v>
      </c>
      <c r="N69" t="s">
        <v>653</v>
      </c>
      <c r="O69" t="s">
        <v>655</v>
      </c>
      <c r="P69" t="s">
        <v>783</v>
      </c>
      <c r="Q69" t="s">
        <v>784</v>
      </c>
      <c r="R69" t="s">
        <v>785</v>
      </c>
      <c r="S69" t="s">
        <v>786</v>
      </c>
      <c r="T69" t="s">
        <v>787</v>
      </c>
      <c r="U69" t="s">
        <v>788</v>
      </c>
      <c r="V69" t="s">
        <v>789</v>
      </c>
      <c r="W69" t="s">
        <v>790</v>
      </c>
      <c r="X69" t="s">
        <v>791</v>
      </c>
      <c r="Y69" t="s">
        <v>792</v>
      </c>
      <c r="Z69" t="s">
        <v>793</v>
      </c>
      <c r="AA69" t="s">
        <v>794</v>
      </c>
      <c r="AB69" t="s">
        <v>795</v>
      </c>
    </row>
    <row r="70" spans="1:28" x14ac:dyDescent="0.35">
      <c r="A70" t="s">
        <v>62</v>
      </c>
      <c r="B70" t="s">
        <v>194</v>
      </c>
      <c r="C70" t="s">
        <v>194</v>
      </c>
      <c r="D70" t="s">
        <v>194</v>
      </c>
      <c r="E70" t="s">
        <v>194</v>
      </c>
      <c r="F70" t="s">
        <v>194</v>
      </c>
      <c r="G70" t="s">
        <v>194</v>
      </c>
      <c r="H70" t="s">
        <v>194</v>
      </c>
      <c r="I70" t="s">
        <v>194</v>
      </c>
      <c r="J70" t="s">
        <v>194</v>
      </c>
      <c r="K70" t="s">
        <v>195</v>
      </c>
      <c r="L70" t="s">
        <v>196</v>
      </c>
      <c r="M70" t="s">
        <v>196</v>
      </c>
      <c r="N70" t="s">
        <v>198</v>
      </c>
      <c r="O70" t="s">
        <v>198</v>
      </c>
      <c r="P70" t="s">
        <v>198</v>
      </c>
      <c r="Q70" t="s">
        <v>203</v>
      </c>
      <c r="R70" t="s">
        <v>196</v>
      </c>
      <c r="S70" t="s">
        <v>195</v>
      </c>
      <c r="T70" t="s">
        <v>195</v>
      </c>
      <c r="U70" t="s">
        <v>195</v>
      </c>
      <c r="V70" t="s">
        <v>195</v>
      </c>
      <c r="W70" t="s">
        <v>196</v>
      </c>
      <c r="X70" t="s">
        <v>196</v>
      </c>
      <c r="Y70" t="s">
        <v>196</v>
      </c>
      <c r="Z70" t="s">
        <v>196</v>
      </c>
      <c r="AA70" t="s">
        <v>196</v>
      </c>
      <c r="AB70" t="s">
        <v>196</v>
      </c>
    </row>
    <row r="71" spans="1:28" x14ac:dyDescent="0.35">
      <c r="A71" t="s">
        <v>63</v>
      </c>
      <c r="B71" t="s">
        <v>796</v>
      </c>
      <c r="C71" t="s">
        <v>797</v>
      </c>
      <c r="D71" t="s">
        <v>798</v>
      </c>
      <c r="E71" t="s">
        <v>799</v>
      </c>
      <c r="F71" t="s">
        <v>800</v>
      </c>
      <c r="G71" t="s">
        <v>801</v>
      </c>
      <c r="H71" t="s">
        <v>802</v>
      </c>
      <c r="I71" t="s">
        <v>803</v>
      </c>
      <c r="J71" t="s">
        <v>804</v>
      </c>
      <c r="K71" t="s">
        <v>365</v>
      </c>
      <c r="L71" t="s">
        <v>805</v>
      </c>
      <c r="M71" t="s">
        <v>805</v>
      </c>
      <c r="N71" t="s">
        <v>805</v>
      </c>
      <c r="O71" t="s">
        <v>806</v>
      </c>
      <c r="P71" t="s">
        <v>807</v>
      </c>
      <c r="Q71" t="s">
        <v>808</v>
      </c>
      <c r="R71" t="s">
        <v>809</v>
      </c>
      <c r="S71" t="s">
        <v>810</v>
      </c>
      <c r="T71" t="s">
        <v>811</v>
      </c>
      <c r="U71" t="s">
        <v>812</v>
      </c>
      <c r="V71" t="s">
        <v>813</v>
      </c>
      <c r="W71" t="s">
        <v>814</v>
      </c>
      <c r="X71" t="s">
        <v>815</v>
      </c>
      <c r="Y71" t="s">
        <v>816</v>
      </c>
      <c r="Z71" t="s">
        <v>817</v>
      </c>
      <c r="AA71" t="s">
        <v>818</v>
      </c>
      <c r="AB71" t="s">
        <v>819</v>
      </c>
    </row>
    <row r="72" spans="1:28" x14ac:dyDescent="0.35">
      <c r="A72" t="s">
        <v>64</v>
      </c>
      <c r="B72" t="s">
        <v>261</v>
      </c>
      <c r="C72" t="s">
        <v>276</v>
      </c>
      <c r="D72" t="s">
        <v>206</v>
      </c>
      <c r="E72" t="s">
        <v>820</v>
      </c>
      <c r="F72" t="s">
        <v>454</v>
      </c>
      <c r="G72" t="s">
        <v>381</v>
      </c>
      <c r="H72" t="s">
        <v>821</v>
      </c>
      <c r="I72" t="s">
        <v>822</v>
      </c>
      <c r="J72" t="s">
        <v>823</v>
      </c>
      <c r="K72" t="s">
        <v>824</v>
      </c>
      <c r="L72" t="s">
        <v>825</v>
      </c>
      <c r="M72" t="s">
        <v>826</v>
      </c>
      <c r="N72" t="s">
        <v>827</v>
      </c>
      <c r="O72" t="s">
        <v>828</v>
      </c>
      <c r="P72" t="s">
        <v>241</v>
      </c>
      <c r="Q72" t="s">
        <v>242</v>
      </c>
      <c r="R72" t="s">
        <v>829</v>
      </c>
      <c r="S72" t="s">
        <v>830</v>
      </c>
      <c r="T72" t="s">
        <v>831</v>
      </c>
      <c r="U72" t="s">
        <v>832</v>
      </c>
      <c r="V72" t="s">
        <v>833</v>
      </c>
      <c r="W72" t="s">
        <v>656</v>
      </c>
      <c r="X72" t="s">
        <v>655</v>
      </c>
      <c r="Y72" t="s">
        <v>654</v>
      </c>
      <c r="Z72" t="s">
        <v>654</v>
      </c>
      <c r="AA72" t="s">
        <v>299</v>
      </c>
      <c r="AB72" t="s">
        <v>298</v>
      </c>
    </row>
    <row r="73" spans="1:28" x14ac:dyDescent="0.35">
      <c r="A73" t="s">
        <v>66</v>
      </c>
      <c r="B73" s="5" t="s">
        <v>262</v>
      </c>
      <c r="C73" s="5" t="s">
        <v>262</v>
      </c>
      <c r="D73" s="5" t="s">
        <v>262</v>
      </c>
      <c r="E73" s="5" t="s">
        <v>262</v>
      </c>
      <c r="F73" s="5" t="s">
        <v>262</v>
      </c>
      <c r="G73" s="5" t="s">
        <v>262</v>
      </c>
      <c r="H73" s="5" t="s">
        <v>262</v>
      </c>
      <c r="I73" s="5" t="s">
        <v>262</v>
      </c>
      <c r="J73" s="5" t="s">
        <v>262</v>
      </c>
      <c r="K73" s="5" t="s">
        <v>262</v>
      </c>
      <c r="L73" s="5" t="s">
        <v>262</v>
      </c>
      <c r="M73" s="5" t="s">
        <v>262</v>
      </c>
      <c r="N73" s="5" t="s">
        <v>262</v>
      </c>
      <c r="O73" s="5" t="s">
        <v>262</v>
      </c>
      <c r="P73" s="5" t="s">
        <v>262</v>
      </c>
      <c r="Q73" s="5" t="s">
        <v>262</v>
      </c>
      <c r="R73" s="5" t="s">
        <v>262</v>
      </c>
      <c r="S73" s="5" t="s">
        <v>262</v>
      </c>
      <c r="T73" s="5" t="s">
        <v>262</v>
      </c>
      <c r="U73" s="5" t="s">
        <v>262</v>
      </c>
      <c r="V73" s="5" t="s">
        <v>262</v>
      </c>
      <c r="W73" s="5" t="s">
        <v>262</v>
      </c>
      <c r="X73" s="5" t="s">
        <v>262</v>
      </c>
      <c r="Y73" s="5" t="s">
        <v>262</v>
      </c>
      <c r="Z73" s="5" t="s">
        <v>262</v>
      </c>
      <c r="AA73" s="5" t="s">
        <v>262</v>
      </c>
      <c r="AB73" s="5" t="s">
        <v>262</v>
      </c>
    </row>
    <row r="74" spans="1:28" x14ac:dyDescent="0.35">
      <c r="A74" t="s">
        <v>67</v>
      </c>
      <c r="B74" s="5" t="s">
        <v>262</v>
      </c>
      <c r="C74" s="5" t="s">
        <v>262</v>
      </c>
      <c r="D74" s="5" t="s">
        <v>262</v>
      </c>
      <c r="E74" s="5" t="s">
        <v>262</v>
      </c>
      <c r="F74" s="5" t="s">
        <v>262</v>
      </c>
      <c r="G74" s="5" t="s">
        <v>262</v>
      </c>
      <c r="H74" s="5" t="s">
        <v>262</v>
      </c>
      <c r="I74" s="5" t="s">
        <v>262</v>
      </c>
      <c r="J74" s="5" t="s">
        <v>262</v>
      </c>
      <c r="K74" s="5" t="s">
        <v>262</v>
      </c>
      <c r="L74" s="5" t="s">
        <v>262</v>
      </c>
      <c r="M74" s="5" t="s">
        <v>262</v>
      </c>
      <c r="N74" s="5" t="s">
        <v>262</v>
      </c>
      <c r="O74" s="5" t="s">
        <v>262</v>
      </c>
      <c r="P74" s="5" t="s">
        <v>262</v>
      </c>
      <c r="Q74" s="5" t="s">
        <v>262</v>
      </c>
      <c r="R74" s="5" t="s">
        <v>262</v>
      </c>
      <c r="S74" s="5" t="s">
        <v>262</v>
      </c>
      <c r="T74" s="5" t="s">
        <v>262</v>
      </c>
      <c r="U74" s="5" t="s">
        <v>262</v>
      </c>
      <c r="V74" s="5" t="s">
        <v>262</v>
      </c>
      <c r="W74" s="5" t="s">
        <v>262</v>
      </c>
      <c r="X74" s="5" t="s">
        <v>262</v>
      </c>
      <c r="Y74" s="5" t="s">
        <v>262</v>
      </c>
      <c r="Z74" s="5" t="s">
        <v>262</v>
      </c>
      <c r="AA74" s="5" t="s">
        <v>262</v>
      </c>
      <c r="AB74" s="5" t="s">
        <v>262</v>
      </c>
    </row>
    <row r="75" spans="1:28" x14ac:dyDescent="0.35">
      <c r="A75" t="s">
        <v>68</v>
      </c>
      <c r="B75" t="s">
        <v>834</v>
      </c>
      <c r="C75" t="s">
        <v>835</v>
      </c>
      <c r="D75" t="s">
        <v>836</v>
      </c>
      <c r="E75" t="s">
        <v>837</v>
      </c>
      <c r="F75" t="s">
        <v>838</v>
      </c>
      <c r="G75" t="s">
        <v>839</v>
      </c>
      <c r="H75" t="s">
        <v>840</v>
      </c>
      <c r="I75" t="s">
        <v>841</v>
      </c>
      <c r="J75" t="s">
        <v>842</v>
      </c>
      <c r="K75" t="s">
        <v>843</v>
      </c>
      <c r="L75" t="s">
        <v>844</v>
      </c>
      <c r="M75" t="s">
        <v>845</v>
      </c>
      <c r="N75" t="s">
        <v>846</v>
      </c>
      <c r="O75" t="s">
        <v>847</v>
      </c>
      <c r="P75" t="s">
        <v>848</v>
      </c>
      <c r="Q75" t="s">
        <v>849</v>
      </c>
      <c r="R75" t="s">
        <v>849</v>
      </c>
      <c r="S75" t="s">
        <v>849</v>
      </c>
      <c r="T75" t="s">
        <v>850</v>
      </c>
      <c r="U75" t="s">
        <v>851</v>
      </c>
      <c r="V75" t="s">
        <v>852</v>
      </c>
      <c r="W75" t="s">
        <v>853</v>
      </c>
      <c r="X75" t="s">
        <v>854</v>
      </c>
      <c r="Y75" t="s">
        <v>855</v>
      </c>
      <c r="Z75" t="s">
        <v>856</v>
      </c>
      <c r="AA75" t="s">
        <v>857</v>
      </c>
      <c r="AB75" t="s">
        <v>858</v>
      </c>
    </row>
    <row r="76" spans="1:28" x14ac:dyDescent="0.35">
      <c r="A76" t="s">
        <v>69</v>
      </c>
      <c r="B76" s="5" t="s">
        <v>404</v>
      </c>
      <c r="C76" s="5" t="s">
        <v>404</v>
      </c>
      <c r="D76" s="5" t="s">
        <v>404</v>
      </c>
      <c r="E76" s="5" t="s">
        <v>404</v>
      </c>
      <c r="F76" s="5" t="s">
        <v>404</v>
      </c>
      <c r="G76" s="5" t="s">
        <v>405</v>
      </c>
      <c r="H76" s="5" t="s">
        <v>407</v>
      </c>
      <c r="I76" s="5" t="s">
        <v>859</v>
      </c>
      <c r="J76" s="5" t="s">
        <v>631</v>
      </c>
      <c r="K76" s="5" t="s">
        <v>860</v>
      </c>
      <c r="L76" s="5" t="s">
        <v>861</v>
      </c>
      <c r="M76" s="5" t="s">
        <v>862</v>
      </c>
      <c r="N76" s="5" t="s">
        <v>863</v>
      </c>
      <c r="O76" s="5" t="s">
        <v>864</v>
      </c>
      <c r="P76" s="5" t="s">
        <v>865</v>
      </c>
      <c r="Q76" s="5" t="s">
        <v>866</v>
      </c>
      <c r="R76" s="5" t="s">
        <v>867</v>
      </c>
      <c r="S76" s="5" t="s">
        <v>868</v>
      </c>
      <c r="T76" s="5" t="s">
        <v>869</v>
      </c>
      <c r="U76" s="5" t="s">
        <v>870</v>
      </c>
      <c r="V76" s="5" t="s">
        <v>871</v>
      </c>
      <c r="W76" s="5" t="s">
        <v>872</v>
      </c>
      <c r="X76" s="5" t="s">
        <v>873</v>
      </c>
      <c r="Y76" s="5" t="s">
        <v>874</v>
      </c>
      <c r="Z76" s="5" t="s">
        <v>875</v>
      </c>
      <c r="AA76" s="5" t="s">
        <v>876</v>
      </c>
      <c r="AB76" s="5" t="s">
        <v>877</v>
      </c>
    </row>
    <row r="77" spans="1:28" x14ac:dyDescent="0.35">
      <c r="A77" t="s">
        <v>878</v>
      </c>
      <c r="B77" t="s">
        <v>197</v>
      </c>
      <c r="C77" t="s">
        <v>197</v>
      </c>
      <c r="D77" t="s">
        <v>652</v>
      </c>
      <c r="E77" t="s">
        <v>652</v>
      </c>
      <c r="F77" t="s">
        <v>200</v>
      </c>
      <c r="G77" t="s">
        <v>200</v>
      </c>
      <c r="H77" t="s">
        <v>200</v>
      </c>
      <c r="I77" t="s">
        <v>200</v>
      </c>
      <c r="J77" t="s">
        <v>879</v>
      </c>
      <c r="K77" t="s">
        <v>880</v>
      </c>
      <c r="L77" t="s">
        <v>207</v>
      </c>
      <c r="M77" t="s">
        <v>881</v>
      </c>
      <c r="N77" t="s">
        <v>882</v>
      </c>
      <c r="O77" t="s">
        <v>883</v>
      </c>
      <c r="P77" t="s">
        <v>884</v>
      </c>
      <c r="Q77" t="s">
        <v>885</v>
      </c>
      <c r="R77" t="s">
        <v>886</v>
      </c>
      <c r="S77" t="s">
        <v>292</v>
      </c>
      <c r="T77" t="s">
        <v>887</v>
      </c>
      <c r="U77" t="s">
        <v>888</v>
      </c>
      <c r="V77" t="s">
        <v>889</v>
      </c>
      <c r="W77" t="s">
        <v>890</v>
      </c>
      <c r="X77" t="s">
        <v>891</v>
      </c>
      <c r="Y77" t="s">
        <v>892</v>
      </c>
      <c r="Z77" t="s">
        <v>457</v>
      </c>
      <c r="AA77" t="s">
        <v>893</v>
      </c>
      <c r="AB77" t="s">
        <v>894</v>
      </c>
    </row>
    <row r="78" spans="1:28" x14ac:dyDescent="0.35">
      <c r="A78" t="s">
        <v>70</v>
      </c>
      <c r="B78" s="5" t="s">
        <v>895</v>
      </c>
      <c r="C78" s="5" t="s">
        <v>895</v>
      </c>
      <c r="D78" s="5" t="s">
        <v>895</v>
      </c>
      <c r="E78" s="5" t="s">
        <v>895</v>
      </c>
      <c r="F78" s="5" t="s">
        <v>895</v>
      </c>
      <c r="G78" s="5" t="s">
        <v>895</v>
      </c>
      <c r="H78" s="5" t="s">
        <v>895</v>
      </c>
      <c r="I78" s="5" t="s">
        <v>895</v>
      </c>
      <c r="J78" s="5" t="s">
        <v>895</v>
      </c>
      <c r="K78" s="5" t="s">
        <v>895</v>
      </c>
      <c r="L78" s="5" t="s">
        <v>895</v>
      </c>
      <c r="M78" s="5" t="s">
        <v>895</v>
      </c>
      <c r="N78" s="5" t="s">
        <v>895</v>
      </c>
      <c r="O78" s="5" t="s">
        <v>895</v>
      </c>
      <c r="P78" s="5" t="s">
        <v>895</v>
      </c>
      <c r="Q78" s="5" t="s">
        <v>895</v>
      </c>
      <c r="R78" s="5" t="s">
        <v>895</v>
      </c>
      <c r="S78" s="5" t="s">
        <v>895</v>
      </c>
      <c r="T78" s="5" t="s">
        <v>895</v>
      </c>
      <c r="U78" s="5" t="s">
        <v>895</v>
      </c>
      <c r="V78" s="5" t="s">
        <v>895</v>
      </c>
      <c r="W78" s="5" t="s">
        <v>895</v>
      </c>
      <c r="X78" s="5" t="s">
        <v>895</v>
      </c>
      <c r="Y78" s="5" t="s">
        <v>895</v>
      </c>
      <c r="Z78" s="5" t="s">
        <v>895</v>
      </c>
      <c r="AA78" s="5" t="s">
        <v>895</v>
      </c>
      <c r="AB78" s="5" t="s">
        <v>895</v>
      </c>
    </row>
    <row r="79" spans="1:28" x14ac:dyDescent="0.35">
      <c r="A79" t="s">
        <v>71</v>
      </c>
      <c r="B79" s="5" t="s">
        <v>262</v>
      </c>
      <c r="C79" s="5" t="s">
        <v>262</v>
      </c>
      <c r="D79" s="5" t="s">
        <v>262</v>
      </c>
      <c r="E79" s="5" t="s">
        <v>262</v>
      </c>
      <c r="F79" s="5" t="s">
        <v>262</v>
      </c>
      <c r="G79" s="5" t="s">
        <v>262</v>
      </c>
      <c r="H79" s="5" t="s">
        <v>262</v>
      </c>
      <c r="I79" s="5" t="s">
        <v>262</v>
      </c>
      <c r="J79" s="5" t="s">
        <v>262</v>
      </c>
      <c r="K79" s="5" t="s">
        <v>262</v>
      </c>
      <c r="L79" s="5" t="s">
        <v>262</v>
      </c>
      <c r="M79" s="5" t="s">
        <v>262</v>
      </c>
      <c r="N79" s="5" t="s">
        <v>262</v>
      </c>
      <c r="O79" s="5" t="s">
        <v>262</v>
      </c>
      <c r="P79" s="5" t="s">
        <v>262</v>
      </c>
      <c r="Q79" s="5" t="s">
        <v>262</v>
      </c>
      <c r="R79" s="5" t="s">
        <v>262</v>
      </c>
      <c r="S79" s="5" t="s">
        <v>262</v>
      </c>
      <c r="T79" s="5" t="s">
        <v>262</v>
      </c>
      <c r="U79" s="5" t="s">
        <v>262</v>
      </c>
      <c r="V79" s="5" t="s">
        <v>262</v>
      </c>
      <c r="W79" s="5" t="s">
        <v>262</v>
      </c>
      <c r="X79" s="5" t="s">
        <v>262</v>
      </c>
      <c r="Y79" s="5" t="s">
        <v>262</v>
      </c>
      <c r="Z79" s="5" t="s">
        <v>262</v>
      </c>
      <c r="AA79" s="5" t="s">
        <v>262</v>
      </c>
      <c r="AB79" s="5" t="s">
        <v>262</v>
      </c>
    </row>
    <row r="80" spans="1:28" x14ac:dyDescent="0.35">
      <c r="A80" t="s">
        <v>72</v>
      </c>
      <c r="B80" t="s">
        <v>501</v>
      </c>
      <c r="C80" t="s">
        <v>501</v>
      </c>
      <c r="D80" t="s">
        <v>501</v>
      </c>
      <c r="E80" t="s">
        <v>501</v>
      </c>
      <c r="F80" t="s">
        <v>501</v>
      </c>
      <c r="G80" t="s">
        <v>501</v>
      </c>
      <c r="H80" t="s">
        <v>501</v>
      </c>
      <c r="I80" t="s">
        <v>501</v>
      </c>
      <c r="J80" t="s">
        <v>501</v>
      </c>
      <c r="K80" t="s">
        <v>501</v>
      </c>
      <c r="L80" t="s">
        <v>501</v>
      </c>
      <c r="M80" t="s">
        <v>501</v>
      </c>
      <c r="N80" t="s">
        <v>501</v>
      </c>
      <c r="O80" t="s">
        <v>501</v>
      </c>
      <c r="P80" t="s">
        <v>501</v>
      </c>
      <c r="Q80" t="s">
        <v>501</v>
      </c>
      <c r="R80" t="s">
        <v>501</v>
      </c>
      <c r="S80" t="s">
        <v>501</v>
      </c>
      <c r="T80" t="s">
        <v>501</v>
      </c>
      <c r="U80" t="s">
        <v>501</v>
      </c>
      <c r="V80" t="s">
        <v>501</v>
      </c>
      <c r="W80" t="s">
        <v>501</v>
      </c>
      <c r="X80" t="s">
        <v>501</v>
      </c>
      <c r="Y80" t="s">
        <v>501</v>
      </c>
      <c r="Z80" t="s">
        <v>501</v>
      </c>
      <c r="AA80" t="s">
        <v>501</v>
      </c>
      <c r="AB80" t="s">
        <v>501</v>
      </c>
    </row>
    <row r="81" spans="1:28" x14ac:dyDescent="0.35">
      <c r="A81" t="s">
        <v>73</v>
      </c>
      <c r="B81" s="5" t="s">
        <v>629</v>
      </c>
      <c r="C81" s="5" t="s">
        <v>629</v>
      </c>
      <c r="D81" s="5" t="s">
        <v>630</v>
      </c>
      <c r="E81" s="5" t="s">
        <v>859</v>
      </c>
      <c r="F81" s="5" t="s">
        <v>631</v>
      </c>
      <c r="G81" s="5" t="s">
        <v>646</v>
      </c>
      <c r="H81" s="5" t="s">
        <v>644</v>
      </c>
      <c r="I81" s="5" t="s">
        <v>636</v>
      </c>
      <c r="J81" s="5" t="s">
        <v>896</v>
      </c>
      <c r="K81" s="5" t="s">
        <v>897</v>
      </c>
      <c r="L81" s="5" t="s">
        <v>898</v>
      </c>
      <c r="M81" s="5" t="s">
        <v>899</v>
      </c>
      <c r="N81" s="5" t="s">
        <v>900</v>
      </c>
      <c r="O81" s="5" t="s">
        <v>901</v>
      </c>
      <c r="P81" s="5" t="s">
        <v>902</v>
      </c>
      <c r="Q81" s="5" t="s">
        <v>902</v>
      </c>
      <c r="R81" s="5" t="s">
        <v>903</v>
      </c>
      <c r="S81" s="5" t="s">
        <v>904</v>
      </c>
      <c r="T81" s="5" t="s">
        <v>905</v>
      </c>
      <c r="U81" s="5" t="s">
        <v>906</v>
      </c>
      <c r="V81" s="5" t="s">
        <v>907</v>
      </c>
      <c r="W81" s="5" t="s">
        <v>907</v>
      </c>
      <c r="X81" s="5" t="s">
        <v>908</v>
      </c>
      <c r="Y81" s="5" t="s">
        <v>909</v>
      </c>
      <c r="Z81" s="5" t="s">
        <v>910</v>
      </c>
      <c r="AA81" s="5" t="s">
        <v>909</v>
      </c>
      <c r="AB81" s="5" t="s">
        <v>909</v>
      </c>
    </row>
    <row r="82" spans="1:28" x14ac:dyDescent="0.35">
      <c r="A82" t="s">
        <v>74</v>
      </c>
      <c r="B82" s="5" t="s">
        <v>262</v>
      </c>
      <c r="C82" s="5" t="s">
        <v>262</v>
      </c>
      <c r="D82" s="5" t="s">
        <v>262</v>
      </c>
      <c r="E82" s="5" t="s">
        <v>262</v>
      </c>
      <c r="F82" s="5" t="s">
        <v>262</v>
      </c>
      <c r="G82" s="5" t="s">
        <v>262</v>
      </c>
      <c r="H82" s="5" t="s">
        <v>262</v>
      </c>
      <c r="I82" s="5" t="s">
        <v>262</v>
      </c>
      <c r="J82" s="5" t="s">
        <v>262</v>
      </c>
      <c r="K82" s="5" t="s">
        <v>262</v>
      </c>
      <c r="L82" s="5" t="s">
        <v>262</v>
      </c>
      <c r="M82" s="5" t="s">
        <v>262</v>
      </c>
      <c r="N82" s="5" t="s">
        <v>262</v>
      </c>
      <c r="O82" s="5" t="s">
        <v>262</v>
      </c>
      <c r="P82" s="5" t="s">
        <v>262</v>
      </c>
      <c r="Q82" s="5" t="s">
        <v>262</v>
      </c>
      <c r="R82" s="5" t="s">
        <v>262</v>
      </c>
      <c r="S82" s="5" t="s">
        <v>262</v>
      </c>
      <c r="T82" s="5" t="s">
        <v>262</v>
      </c>
      <c r="U82" s="5" t="s">
        <v>262</v>
      </c>
      <c r="V82" s="5" t="s">
        <v>262</v>
      </c>
      <c r="W82" s="5" t="s">
        <v>262</v>
      </c>
      <c r="X82" s="5" t="s">
        <v>262</v>
      </c>
      <c r="Y82" s="5" t="s">
        <v>262</v>
      </c>
      <c r="Z82" s="5" t="s">
        <v>262</v>
      </c>
      <c r="AA82" s="5" t="s">
        <v>262</v>
      </c>
      <c r="AB82" s="5" t="s">
        <v>262</v>
      </c>
    </row>
    <row r="83" spans="1:28" x14ac:dyDescent="0.35">
      <c r="A83" t="s">
        <v>75</v>
      </c>
      <c r="B83" s="5" t="s">
        <v>266</v>
      </c>
      <c r="C83" s="5" t="s">
        <v>266</v>
      </c>
      <c r="D83" s="5" t="s">
        <v>266</v>
      </c>
      <c r="E83" s="5" t="s">
        <v>266</v>
      </c>
      <c r="F83" s="5" t="s">
        <v>266</v>
      </c>
      <c r="G83" s="5" t="s">
        <v>266</v>
      </c>
      <c r="H83" s="5" t="s">
        <v>266</v>
      </c>
      <c r="I83" s="5" t="s">
        <v>266</v>
      </c>
      <c r="J83" s="5" t="s">
        <v>266</v>
      </c>
      <c r="K83" s="5" t="s">
        <v>266</v>
      </c>
      <c r="L83" s="5" t="s">
        <v>266</v>
      </c>
      <c r="M83" s="5" t="s">
        <v>266</v>
      </c>
      <c r="N83" s="5" t="s">
        <v>266</v>
      </c>
      <c r="O83" s="5" t="s">
        <v>266</v>
      </c>
      <c r="P83" s="5" t="s">
        <v>266</v>
      </c>
      <c r="Q83" s="5" t="s">
        <v>266</v>
      </c>
      <c r="R83" s="5" t="s">
        <v>266</v>
      </c>
      <c r="S83" s="5" t="s">
        <v>266</v>
      </c>
      <c r="T83" s="5" t="s">
        <v>266</v>
      </c>
      <c r="U83" s="5" t="s">
        <v>266</v>
      </c>
      <c r="V83" s="5" t="s">
        <v>266</v>
      </c>
      <c r="W83" s="5" t="s">
        <v>266</v>
      </c>
      <c r="X83" s="5" t="s">
        <v>266</v>
      </c>
      <c r="Y83" s="5" t="s">
        <v>266</v>
      </c>
      <c r="Z83" s="5" t="s">
        <v>266</v>
      </c>
      <c r="AA83" s="5" t="s">
        <v>266</v>
      </c>
      <c r="AB83" s="5" t="s">
        <v>266</v>
      </c>
    </row>
    <row r="84" spans="1:28" x14ac:dyDescent="0.35">
      <c r="A84" t="s">
        <v>76</v>
      </c>
      <c r="B84" t="s">
        <v>194</v>
      </c>
      <c r="C84" t="s">
        <v>194</v>
      </c>
      <c r="D84" t="s">
        <v>194</v>
      </c>
      <c r="E84" t="s">
        <v>194</v>
      </c>
      <c r="F84" t="s">
        <v>194</v>
      </c>
      <c r="G84" t="s">
        <v>194</v>
      </c>
      <c r="H84" t="s">
        <v>195</v>
      </c>
      <c r="I84" t="s">
        <v>195</v>
      </c>
      <c r="J84" t="s">
        <v>195</v>
      </c>
      <c r="K84" t="s">
        <v>195</v>
      </c>
      <c r="L84" t="s">
        <v>196</v>
      </c>
      <c r="M84" t="s">
        <v>197</v>
      </c>
      <c r="N84" t="s">
        <v>198</v>
      </c>
      <c r="O84" t="s">
        <v>199</v>
      </c>
      <c r="P84" t="s">
        <v>204</v>
      </c>
      <c r="Q84" t="s">
        <v>204</v>
      </c>
      <c r="R84" t="s">
        <v>204</v>
      </c>
      <c r="S84" t="s">
        <v>261</v>
      </c>
      <c r="T84" t="s">
        <v>261</v>
      </c>
      <c r="U84" t="s">
        <v>260</v>
      </c>
      <c r="V84" t="s">
        <v>260</v>
      </c>
      <c r="W84" t="s">
        <v>260</v>
      </c>
      <c r="X84" t="s">
        <v>260</v>
      </c>
      <c r="Y84" t="s">
        <v>260</v>
      </c>
      <c r="Z84" t="s">
        <v>259</v>
      </c>
      <c r="AA84" t="s">
        <v>259</v>
      </c>
      <c r="AB84" t="s">
        <v>259</v>
      </c>
    </row>
    <row r="85" spans="1:28" x14ac:dyDescent="0.35">
      <c r="A85" t="s">
        <v>77</v>
      </c>
      <c r="B85" t="s">
        <v>911</v>
      </c>
      <c r="C85" t="s">
        <v>912</v>
      </c>
      <c r="D85" t="s">
        <v>913</v>
      </c>
      <c r="E85" t="s">
        <v>914</v>
      </c>
      <c r="F85" t="s">
        <v>915</v>
      </c>
      <c r="G85" t="s">
        <v>916</v>
      </c>
      <c r="H85" t="s">
        <v>917</v>
      </c>
      <c r="I85" t="s">
        <v>918</v>
      </c>
      <c r="J85" t="s">
        <v>919</v>
      </c>
      <c r="K85" t="s">
        <v>920</v>
      </c>
      <c r="L85" t="s">
        <v>921</v>
      </c>
      <c r="M85" t="s">
        <v>922</v>
      </c>
      <c r="N85" t="s">
        <v>923</v>
      </c>
      <c r="O85" t="s">
        <v>923</v>
      </c>
      <c r="P85" t="s">
        <v>924</v>
      </c>
      <c r="Q85" t="s">
        <v>925</v>
      </c>
      <c r="R85" t="s">
        <v>926</v>
      </c>
      <c r="S85" t="s">
        <v>927</v>
      </c>
      <c r="T85" t="s">
        <v>928</v>
      </c>
      <c r="U85" t="s">
        <v>929</v>
      </c>
      <c r="V85" t="s">
        <v>930</v>
      </c>
      <c r="W85" t="s">
        <v>931</v>
      </c>
      <c r="X85" t="s">
        <v>932</v>
      </c>
      <c r="Y85" t="s">
        <v>933</v>
      </c>
      <c r="Z85" t="s">
        <v>569</v>
      </c>
      <c r="AA85" t="s">
        <v>934</v>
      </c>
      <c r="AB85" t="s">
        <v>935</v>
      </c>
    </row>
    <row r="86" spans="1:28" x14ac:dyDescent="0.35">
      <c r="A86" t="s">
        <v>78</v>
      </c>
      <c r="B86" s="5" t="s">
        <v>266</v>
      </c>
      <c r="C86" s="5" t="s">
        <v>266</v>
      </c>
      <c r="D86" s="5" t="s">
        <v>266</v>
      </c>
      <c r="E86" s="5" t="s">
        <v>266</v>
      </c>
      <c r="F86" s="5" t="s">
        <v>266</v>
      </c>
      <c r="G86" s="5" t="s">
        <v>266</v>
      </c>
      <c r="H86" s="5" t="s">
        <v>266</v>
      </c>
      <c r="I86" s="5" t="s">
        <v>266</v>
      </c>
      <c r="J86" s="5" t="s">
        <v>266</v>
      </c>
      <c r="K86" s="5" t="s">
        <v>266</v>
      </c>
      <c r="L86" s="5" t="s">
        <v>266</v>
      </c>
      <c r="M86" s="5" t="s">
        <v>266</v>
      </c>
      <c r="N86" s="5" t="s">
        <v>266</v>
      </c>
      <c r="O86" s="5" t="s">
        <v>266</v>
      </c>
      <c r="P86" s="5" t="s">
        <v>266</v>
      </c>
      <c r="Q86" s="5" t="s">
        <v>266</v>
      </c>
      <c r="R86" s="5" t="s">
        <v>266</v>
      </c>
      <c r="S86" s="5" t="s">
        <v>266</v>
      </c>
      <c r="T86" s="5" t="s">
        <v>266</v>
      </c>
      <c r="U86" s="5" t="s">
        <v>266</v>
      </c>
      <c r="V86" s="5" t="s">
        <v>266</v>
      </c>
      <c r="W86" s="5" t="s">
        <v>266</v>
      </c>
      <c r="X86" s="5" t="s">
        <v>266</v>
      </c>
      <c r="Y86" s="5" t="s">
        <v>266</v>
      </c>
      <c r="Z86" s="5" t="s">
        <v>266</v>
      </c>
      <c r="AA86" s="5" t="s">
        <v>266</v>
      </c>
      <c r="AB86" s="5" t="s">
        <v>266</v>
      </c>
    </row>
    <row r="87" spans="1:28" x14ac:dyDescent="0.35">
      <c r="A87" t="s">
        <v>79</v>
      </c>
      <c r="B87" t="s">
        <v>194</v>
      </c>
      <c r="C87" t="s">
        <v>194</v>
      </c>
      <c r="D87" t="s">
        <v>194</v>
      </c>
      <c r="E87" t="s">
        <v>194</v>
      </c>
      <c r="F87" t="s">
        <v>194</v>
      </c>
      <c r="G87" t="s">
        <v>194</v>
      </c>
      <c r="H87" t="s">
        <v>194</v>
      </c>
      <c r="I87" t="s">
        <v>194</v>
      </c>
      <c r="J87" t="s">
        <v>194</v>
      </c>
      <c r="K87" t="s">
        <v>194</v>
      </c>
      <c r="L87" t="s">
        <v>195</v>
      </c>
      <c r="M87" t="s">
        <v>195</v>
      </c>
      <c r="N87" t="s">
        <v>195</v>
      </c>
      <c r="O87" t="s">
        <v>195</v>
      </c>
      <c r="P87" t="s">
        <v>195</v>
      </c>
      <c r="Q87" t="s">
        <v>196</v>
      </c>
      <c r="R87" t="s">
        <v>197</v>
      </c>
      <c r="S87" t="s">
        <v>197</v>
      </c>
      <c r="T87" t="s">
        <v>197</v>
      </c>
      <c r="U87" t="s">
        <v>198</v>
      </c>
      <c r="V87" t="s">
        <v>198</v>
      </c>
      <c r="W87" t="s">
        <v>199</v>
      </c>
      <c r="X87" t="s">
        <v>199</v>
      </c>
      <c r="Y87" t="s">
        <v>199</v>
      </c>
      <c r="Z87" t="s">
        <v>199</v>
      </c>
      <c r="AA87" t="s">
        <v>199</v>
      </c>
      <c r="AB87" t="s">
        <v>199</v>
      </c>
    </row>
    <row r="88" spans="1:28" x14ac:dyDescent="0.35">
      <c r="A88" t="s">
        <v>80</v>
      </c>
      <c r="B88" t="s">
        <v>194</v>
      </c>
      <c r="C88" t="s">
        <v>194</v>
      </c>
      <c r="D88" t="s">
        <v>194</v>
      </c>
      <c r="E88" t="s">
        <v>194</v>
      </c>
      <c r="F88" t="s">
        <v>194</v>
      </c>
      <c r="G88" t="s">
        <v>194</v>
      </c>
      <c r="H88" t="s">
        <v>194</v>
      </c>
      <c r="I88" t="s">
        <v>194</v>
      </c>
      <c r="J88" t="s">
        <v>194</v>
      </c>
      <c r="K88" t="s">
        <v>194</v>
      </c>
      <c r="L88" t="s">
        <v>194</v>
      </c>
      <c r="M88" t="s">
        <v>194</v>
      </c>
      <c r="N88" t="s">
        <v>194</v>
      </c>
      <c r="O88" t="s">
        <v>196</v>
      </c>
      <c r="P88" t="s">
        <v>203</v>
      </c>
      <c r="Q88" t="s">
        <v>198</v>
      </c>
      <c r="R88" t="s">
        <v>198</v>
      </c>
      <c r="S88" t="s">
        <v>199</v>
      </c>
      <c r="T88" t="s">
        <v>199</v>
      </c>
      <c r="U88" t="s">
        <v>204</v>
      </c>
      <c r="V88" t="s">
        <v>204</v>
      </c>
      <c r="W88" t="s">
        <v>204</v>
      </c>
      <c r="X88" t="s">
        <v>204</v>
      </c>
      <c r="Y88" t="s">
        <v>204</v>
      </c>
      <c r="Z88" t="s">
        <v>204</v>
      </c>
      <c r="AA88" t="s">
        <v>204</v>
      </c>
      <c r="AB88" t="s">
        <v>204</v>
      </c>
    </row>
    <row r="89" spans="1:28" x14ac:dyDescent="0.35">
      <c r="A89" t="s">
        <v>81</v>
      </c>
      <c r="B89" t="s">
        <v>194</v>
      </c>
      <c r="C89" t="s">
        <v>194</v>
      </c>
      <c r="D89" t="s">
        <v>194</v>
      </c>
      <c r="E89" t="s">
        <v>194</v>
      </c>
      <c r="F89" t="s">
        <v>195</v>
      </c>
      <c r="G89" t="s">
        <v>196</v>
      </c>
      <c r="H89" t="s">
        <v>198</v>
      </c>
      <c r="I89" t="s">
        <v>199</v>
      </c>
      <c r="J89" t="s">
        <v>204</v>
      </c>
      <c r="K89" t="s">
        <v>204</v>
      </c>
      <c r="L89" t="s">
        <v>204</v>
      </c>
      <c r="M89" t="s">
        <v>204</v>
      </c>
      <c r="N89" t="s">
        <v>204</v>
      </c>
      <c r="O89" t="s">
        <v>204</v>
      </c>
      <c r="P89" t="s">
        <v>204</v>
      </c>
      <c r="Q89" t="s">
        <v>204</v>
      </c>
      <c r="R89" t="s">
        <v>204</v>
      </c>
      <c r="S89" t="s">
        <v>204</v>
      </c>
      <c r="T89" t="s">
        <v>204</v>
      </c>
      <c r="U89" t="s">
        <v>204</v>
      </c>
      <c r="V89" t="s">
        <v>204</v>
      </c>
      <c r="W89" t="s">
        <v>204</v>
      </c>
      <c r="X89" t="s">
        <v>204</v>
      </c>
      <c r="Y89" t="s">
        <v>204</v>
      </c>
      <c r="Z89" t="s">
        <v>204</v>
      </c>
      <c r="AA89" t="s">
        <v>204</v>
      </c>
      <c r="AB89" t="s">
        <v>204</v>
      </c>
    </row>
    <row r="90" spans="1:28" x14ac:dyDescent="0.35">
      <c r="A90" t="s">
        <v>936</v>
      </c>
      <c r="B90" s="5" t="s">
        <v>201</v>
      </c>
      <c r="C90" s="5" t="s">
        <v>201</v>
      </c>
      <c r="D90" s="5" t="s">
        <v>201</v>
      </c>
      <c r="E90" s="5" t="s">
        <v>201</v>
      </c>
      <c r="F90" s="5" t="s">
        <v>201</v>
      </c>
      <c r="G90" s="5" t="s">
        <v>201</v>
      </c>
      <c r="H90" s="5" t="s">
        <v>201</v>
      </c>
      <c r="I90" s="5" t="s">
        <v>201</v>
      </c>
      <c r="J90" s="5" t="s">
        <v>201</v>
      </c>
      <c r="K90" s="5" t="s">
        <v>201</v>
      </c>
      <c r="L90" s="5" t="s">
        <v>201</v>
      </c>
      <c r="M90" s="5" t="s">
        <v>201</v>
      </c>
      <c r="N90" s="5" t="s">
        <v>201</v>
      </c>
      <c r="O90" s="5" t="s">
        <v>201</v>
      </c>
      <c r="P90" s="5" t="s">
        <v>201</v>
      </c>
      <c r="Q90" s="5" t="s">
        <v>201</v>
      </c>
      <c r="R90" s="5" t="s">
        <v>201</v>
      </c>
      <c r="S90" s="5" t="s">
        <v>201</v>
      </c>
      <c r="T90" s="5" t="s">
        <v>201</v>
      </c>
      <c r="U90" s="5" t="s">
        <v>201</v>
      </c>
      <c r="V90" s="5" t="s">
        <v>201</v>
      </c>
      <c r="W90" s="5" t="s">
        <v>201</v>
      </c>
      <c r="X90" s="5" t="s">
        <v>201</v>
      </c>
      <c r="Y90" s="5" t="s">
        <v>201</v>
      </c>
      <c r="Z90" s="5" t="s">
        <v>201</v>
      </c>
      <c r="AA90" s="5" t="s">
        <v>201</v>
      </c>
      <c r="AB90" s="5" t="s">
        <v>201</v>
      </c>
    </row>
    <row r="91" spans="1:28" x14ac:dyDescent="0.35">
      <c r="A91" t="s">
        <v>82</v>
      </c>
      <c r="B91" t="s">
        <v>196</v>
      </c>
      <c r="C91" t="s">
        <v>199</v>
      </c>
      <c r="D91" t="s">
        <v>261</v>
      </c>
      <c r="E91" t="s">
        <v>267</v>
      </c>
      <c r="F91" t="s">
        <v>659</v>
      </c>
      <c r="G91" t="s">
        <v>937</v>
      </c>
      <c r="H91" t="s">
        <v>938</v>
      </c>
      <c r="I91" t="s">
        <v>483</v>
      </c>
      <c r="J91" t="s">
        <v>387</v>
      </c>
      <c r="K91" t="s">
        <v>939</v>
      </c>
      <c r="L91" t="s">
        <v>940</v>
      </c>
      <c r="M91" t="s">
        <v>941</v>
      </c>
      <c r="N91" t="s">
        <v>804</v>
      </c>
      <c r="O91" t="s">
        <v>314</v>
      </c>
      <c r="P91" t="s">
        <v>465</v>
      </c>
      <c r="Q91" t="s">
        <v>315</v>
      </c>
      <c r="R91" t="s">
        <v>942</v>
      </c>
      <c r="S91" t="s">
        <v>320</v>
      </c>
      <c r="T91" t="s">
        <v>943</v>
      </c>
      <c r="U91" t="s">
        <v>944</v>
      </c>
      <c r="V91" t="s">
        <v>945</v>
      </c>
      <c r="W91" t="s">
        <v>946</v>
      </c>
      <c r="X91" t="s">
        <v>322</v>
      </c>
      <c r="Y91" t="s">
        <v>473</v>
      </c>
      <c r="Z91" t="s">
        <v>947</v>
      </c>
      <c r="AA91" t="s">
        <v>948</v>
      </c>
      <c r="AB91" t="s">
        <v>949</v>
      </c>
    </row>
    <row r="92" spans="1:28" x14ac:dyDescent="0.35">
      <c r="A92" t="s">
        <v>83</v>
      </c>
      <c r="B92" t="s">
        <v>207</v>
      </c>
      <c r="C92" t="s">
        <v>950</v>
      </c>
      <c r="D92" t="s">
        <v>951</v>
      </c>
      <c r="E92" t="s">
        <v>952</v>
      </c>
      <c r="F92" t="s">
        <v>953</v>
      </c>
      <c r="G92" t="s">
        <v>954</v>
      </c>
      <c r="H92" t="s">
        <v>955</v>
      </c>
      <c r="I92" t="s">
        <v>956</v>
      </c>
      <c r="J92" t="s">
        <v>957</v>
      </c>
      <c r="K92" t="s">
        <v>958</v>
      </c>
      <c r="L92" t="s">
        <v>959</v>
      </c>
      <c r="M92" t="s">
        <v>960</v>
      </c>
      <c r="N92" t="s">
        <v>961</v>
      </c>
      <c r="O92" t="s">
        <v>962</v>
      </c>
      <c r="P92" t="s">
        <v>963</v>
      </c>
      <c r="Q92" t="s">
        <v>964</v>
      </c>
      <c r="R92" t="s">
        <v>965</v>
      </c>
      <c r="S92" t="s">
        <v>966</v>
      </c>
      <c r="T92" t="s">
        <v>967</v>
      </c>
      <c r="U92" t="s">
        <v>968</v>
      </c>
      <c r="V92" t="s">
        <v>969</v>
      </c>
      <c r="W92" t="s">
        <v>970</v>
      </c>
      <c r="X92" t="s">
        <v>971</v>
      </c>
      <c r="Y92" t="s">
        <v>718</v>
      </c>
      <c r="Z92" t="s">
        <v>972</v>
      </c>
      <c r="AA92" t="s">
        <v>973</v>
      </c>
      <c r="AB92" t="s">
        <v>974</v>
      </c>
    </row>
    <row r="93" spans="1:28" x14ac:dyDescent="0.35">
      <c r="A93" t="s">
        <v>85</v>
      </c>
      <c r="B93" s="5" t="s">
        <v>201</v>
      </c>
      <c r="C93" s="5" t="s">
        <v>201</v>
      </c>
      <c r="D93" s="5" t="s">
        <v>201</v>
      </c>
      <c r="E93" s="5" t="s">
        <v>201</v>
      </c>
      <c r="F93" s="5" t="s">
        <v>201</v>
      </c>
      <c r="G93" s="5" t="s">
        <v>201</v>
      </c>
      <c r="H93" s="5" t="s">
        <v>201</v>
      </c>
      <c r="I93" s="5" t="s">
        <v>201</v>
      </c>
      <c r="J93" s="5" t="s">
        <v>201</v>
      </c>
      <c r="K93" s="5" t="s">
        <v>201</v>
      </c>
      <c r="L93" s="5" t="s">
        <v>201</v>
      </c>
      <c r="M93" s="5" t="s">
        <v>201</v>
      </c>
      <c r="N93" s="5" t="s">
        <v>201</v>
      </c>
      <c r="O93" s="5" t="s">
        <v>201</v>
      </c>
      <c r="P93" s="5" t="s">
        <v>201</v>
      </c>
      <c r="Q93" s="5" t="s">
        <v>201</v>
      </c>
      <c r="R93" s="5" t="s">
        <v>201</v>
      </c>
      <c r="S93" s="5" t="s">
        <v>201</v>
      </c>
      <c r="T93" s="5" t="s">
        <v>250</v>
      </c>
      <c r="U93" s="5" t="s">
        <v>250</v>
      </c>
      <c r="V93" s="5" t="s">
        <v>251</v>
      </c>
      <c r="W93" s="5" t="s">
        <v>254</v>
      </c>
      <c r="X93" s="5" t="s">
        <v>251</v>
      </c>
      <c r="Y93" s="5" t="s">
        <v>251</v>
      </c>
      <c r="Z93" s="5" t="s">
        <v>250</v>
      </c>
      <c r="AA93" s="5" t="s">
        <v>250</v>
      </c>
      <c r="AB93" s="5" t="s">
        <v>251</v>
      </c>
    </row>
    <row r="94" spans="1:28" x14ac:dyDescent="0.35">
      <c r="A94" t="s">
        <v>86</v>
      </c>
      <c r="B94" s="5" t="s">
        <v>975</v>
      </c>
      <c r="C94" s="5" t="s">
        <v>975</v>
      </c>
      <c r="D94" s="5" t="s">
        <v>975</v>
      </c>
      <c r="E94" s="5" t="s">
        <v>975</v>
      </c>
      <c r="F94" s="5" t="s">
        <v>975</v>
      </c>
      <c r="G94" s="5" t="s">
        <v>975</v>
      </c>
      <c r="H94" s="5" t="s">
        <v>975</v>
      </c>
      <c r="I94" s="5" t="s">
        <v>975</v>
      </c>
      <c r="J94" s="5" t="s">
        <v>975</v>
      </c>
      <c r="K94" s="5" t="s">
        <v>975</v>
      </c>
      <c r="L94" s="5" t="s">
        <v>975</v>
      </c>
      <c r="M94" s="5" t="s">
        <v>975</v>
      </c>
      <c r="N94" s="5" t="s">
        <v>975</v>
      </c>
      <c r="O94" s="5" t="s">
        <v>975</v>
      </c>
      <c r="P94" s="5" t="s">
        <v>975</v>
      </c>
      <c r="Q94" s="5" t="s">
        <v>975</v>
      </c>
      <c r="R94" s="5" t="s">
        <v>975</v>
      </c>
      <c r="S94" s="5" t="s">
        <v>975</v>
      </c>
      <c r="T94" s="5" t="s">
        <v>975</v>
      </c>
      <c r="U94" s="5" t="s">
        <v>975</v>
      </c>
      <c r="V94" s="5" t="s">
        <v>975</v>
      </c>
      <c r="W94" s="5" t="s">
        <v>975</v>
      </c>
      <c r="X94" s="5" t="s">
        <v>975</v>
      </c>
      <c r="Y94" s="5" t="s">
        <v>975</v>
      </c>
      <c r="Z94" s="5" t="s">
        <v>975</v>
      </c>
      <c r="AA94" s="5" t="s">
        <v>975</v>
      </c>
      <c r="AB94" s="5" t="s">
        <v>975</v>
      </c>
    </row>
    <row r="95" spans="1:28" x14ac:dyDescent="0.35">
      <c r="A95" t="s">
        <v>88</v>
      </c>
      <c r="B95" t="s">
        <v>194</v>
      </c>
      <c r="C95" t="s">
        <v>194</v>
      </c>
      <c r="D95" t="s">
        <v>194</v>
      </c>
      <c r="E95" t="s">
        <v>195</v>
      </c>
      <c r="F95" t="s">
        <v>658</v>
      </c>
      <c r="G95" t="s">
        <v>197</v>
      </c>
      <c r="H95" t="s">
        <v>197</v>
      </c>
      <c r="I95" t="s">
        <v>200</v>
      </c>
      <c r="J95" t="s">
        <v>200</v>
      </c>
      <c r="K95" t="s">
        <v>261</v>
      </c>
      <c r="L95" t="s">
        <v>276</v>
      </c>
      <c r="M95" t="s">
        <v>664</v>
      </c>
      <c r="N95" t="s">
        <v>206</v>
      </c>
      <c r="O95" t="s">
        <v>976</v>
      </c>
      <c r="P95" t="s">
        <v>301</v>
      </c>
      <c r="Q95" t="s">
        <v>977</v>
      </c>
      <c r="R95" t="s">
        <v>978</v>
      </c>
      <c r="S95" t="s">
        <v>979</v>
      </c>
      <c r="T95" t="s">
        <v>833</v>
      </c>
      <c r="U95" t="s">
        <v>832</v>
      </c>
      <c r="V95" t="s">
        <v>832</v>
      </c>
      <c r="W95" t="s">
        <v>980</v>
      </c>
      <c r="X95" t="s">
        <v>831</v>
      </c>
      <c r="Y95" t="s">
        <v>831</v>
      </c>
      <c r="Z95" t="s">
        <v>981</v>
      </c>
      <c r="AA95" t="s">
        <v>830</v>
      </c>
      <c r="AB95" t="s">
        <v>982</v>
      </c>
    </row>
    <row r="96" spans="1:28" x14ac:dyDescent="0.35">
      <c r="A96" t="s">
        <v>89</v>
      </c>
      <c r="B96" t="s">
        <v>983</v>
      </c>
      <c r="C96" t="s">
        <v>984</v>
      </c>
      <c r="D96" t="s">
        <v>985</v>
      </c>
      <c r="E96" t="s">
        <v>986</v>
      </c>
      <c r="F96" t="s">
        <v>987</v>
      </c>
      <c r="G96" t="s">
        <v>988</v>
      </c>
      <c r="H96" t="s">
        <v>989</v>
      </c>
      <c r="I96" t="s">
        <v>990</v>
      </c>
      <c r="J96" t="s">
        <v>991</v>
      </c>
      <c r="K96" t="s">
        <v>992</v>
      </c>
      <c r="L96" t="s">
        <v>993</v>
      </c>
      <c r="M96" t="s">
        <v>994</v>
      </c>
      <c r="N96" t="s">
        <v>995</v>
      </c>
      <c r="O96" t="s">
        <v>996</v>
      </c>
      <c r="P96" t="s">
        <v>997</v>
      </c>
      <c r="Q96" t="s">
        <v>998</v>
      </c>
      <c r="R96" t="s">
        <v>999</v>
      </c>
      <c r="S96" t="s">
        <v>1000</v>
      </c>
      <c r="T96" t="s">
        <v>1001</v>
      </c>
      <c r="U96" t="s">
        <v>1002</v>
      </c>
      <c r="V96" t="s">
        <v>1003</v>
      </c>
      <c r="W96" t="s">
        <v>1004</v>
      </c>
      <c r="X96" t="s">
        <v>1005</v>
      </c>
      <c r="Y96" t="s">
        <v>1006</v>
      </c>
      <c r="Z96" t="s">
        <v>1007</v>
      </c>
      <c r="AA96" t="s">
        <v>1008</v>
      </c>
      <c r="AB96" t="s">
        <v>1009</v>
      </c>
    </row>
    <row r="97" spans="1:28" x14ac:dyDescent="0.35">
      <c r="A97" t="s">
        <v>90</v>
      </c>
      <c r="B97" t="s">
        <v>194</v>
      </c>
      <c r="C97" t="s">
        <v>197</v>
      </c>
      <c r="D97" t="s">
        <v>1010</v>
      </c>
      <c r="E97" t="s">
        <v>1011</v>
      </c>
      <c r="F97" t="s">
        <v>1012</v>
      </c>
      <c r="G97" t="s">
        <v>1013</v>
      </c>
      <c r="H97" t="s">
        <v>1014</v>
      </c>
      <c r="I97" t="s">
        <v>1015</v>
      </c>
      <c r="J97" t="s">
        <v>1016</v>
      </c>
      <c r="K97" t="s">
        <v>1017</v>
      </c>
      <c r="L97" t="s">
        <v>1018</v>
      </c>
      <c r="M97" t="s">
        <v>1019</v>
      </c>
      <c r="N97" t="s">
        <v>1020</v>
      </c>
      <c r="O97" t="s">
        <v>1020</v>
      </c>
      <c r="P97" t="s">
        <v>1021</v>
      </c>
      <c r="Q97" t="s">
        <v>1022</v>
      </c>
      <c r="R97" t="s">
        <v>1023</v>
      </c>
      <c r="S97" t="s">
        <v>414</v>
      </c>
      <c r="T97" t="s">
        <v>414</v>
      </c>
      <c r="U97" t="s">
        <v>414</v>
      </c>
      <c r="V97" t="s">
        <v>414</v>
      </c>
      <c r="W97" t="s">
        <v>414</v>
      </c>
      <c r="X97" t="s">
        <v>1024</v>
      </c>
      <c r="Y97" t="s">
        <v>1025</v>
      </c>
      <c r="Z97" t="s">
        <v>1026</v>
      </c>
      <c r="AA97" t="s">
        <v>1027</v>
      </c>
      <c r="AB97" t="s">
        <v>1028</v>
      </c>
    </row>
    <row r="98" spans="1:28" x14ac:dyDescent="0.35">
      <c r="A98" t="s">
        <v>91</v>
      </c>
      <c r="B98" s="5" t="s">
        <v>262</v>
      </c>
      <c r="C98" s="5" t="s">
        <v>262</v>
      </c>
      <c r="D98" s="5" t="s">
        <v>262</v>
      </c>
      <c r="E98" s="5" t="s">
        <v>262</v>
      </c>
      <c r="F98" s="5" t="s">
        <v>262</v>
      </c>
      <c r="G98" s="5" t="s">
        <v>262</v>
      </c>
      <c r="H98" s="5" t="s">
        <v>262</v>
      </c>
      <c r="I98" s="5" t="s">
        <v>262</v>
      </c>
      <c r="J98" s="5" t="s">
        <v>262</v>
      </c>
      <c r="K98" s="5" t="s">
        <v>262</v>
      </c>
      <c r="L98" s="5" t="s">
        <v>262</v>
      </c>
      <c r="M98" s="5" t="s">
        <v>262</v>
      </c>
      <c r="N98" s="5" t="s">
        <v>262</v>
      </c>
      <c r="O98" s="5" t="s">
        <v>262</v>
      </c>
      <c r="P98" s="5" t="s">
        <v>262</v>
      </c>
      <c r="Q98" s="5" t="s">
        <v>262</v>
      </c>
      <c r="R98" s="5" t="s">
        <v>262</v>
      </c>
      <c r="S98" s="5" t="s">
        <v>262</v>
      </c>
      <c r="T98" s="5" t="s">
        <v>262</v>
      </c>
      <c r="U98" s="5" t="s">
        <v>262</v>
      </c>
      <c r="V98" s="5" t="s">
        <v>262</v>
      </c>
      <c r="W98" s="5" t="s">
        <v>262</v>
      </c>
      <c r="X98" s="5" t="s">
        <v>262</v>
      </c>
      <c r="Y98" s="5" t="s">
        <v>262</v>
      </c>
      <c r="Z98" s="5" t="s">
        <v>262</v>
      </c>
      <c r="AA98" s="5" t="s">
        <v>262</v>
      </c>
      <c r="AB98" s="5" t="s">
        <v>262</v>
      </c>
    </row>
    <row r="99" spans="1:28" x14ac:dyDescent="0.35">
      <c r="A99" t="s">
        <v>92</v>
      </c>
      <c r="B99" t="s">
        <v>1029</v>
      </c>
      <c r="C99" t="s">
        <v>1030</v>
      </c>
      <c r="D99" t="s">
        <v>1031</v>
      </c>
      <c r="E99" t="s">
        <v>1032</v>
      </c>
      <c r="F99" t="s">
        <v>1033</v>
      </c>
      <c r="G99" t="s">
        <v>1034</v>
      </c>
      <c r="H99" t="s">
        <v>1035</v>
      </c>
      <c r="I99" t="s">
        <v>1036</v>
      </c>
      <c r="J99" t="s">
        <v>1037</v>
      </c>
      <c r="K99" t="s">
        <v>1038</v>
      </c>
      <c r="L99" t="s">
        <v>1039</v>
      </c>
      <c r="M99" t="s">
        <v>1040</v>
      </c>
      <c r="N99" t="s">
        <v>1041</v>
      </c>
      <c r="O99" t="s">
        <v>1042</v>
      </c>
      <c r="P99" t="s">
        <v>1043</v>
      </c>
      <c r="Q99" t="s">
        <v>1044</v>
      </c>
      <c r="R99" t="s">
        <v>1045</v>
      </c>
      <c r="S99" t="s">
        <v>1046</v>
      </c>
      <c r="T99" t="s">
        <v>1047</v>
      </c>
      <c r="U99" t="s">
        <v>1048</v>
      </c>
      <c r="V99" t="s">
        <v>1049</v>
      </c>
      <c r="W99" t="s">
        <v>1050</v>
      </c>
      <c r="X99" t="s">
        <v>1051</v>
      </c>
      <c r="Y99" t="s">
        <v>1052</v>
      </c>
      <c r="Z99" t="s">
        <v>1053</v>
      </c>
      <c r="AA99" t="s">
        <v>1054</v>
      </c>
      <c r="AB99" t="s">
        <v>1055</v>
      </c>
    </row>
    <row r="100" spans="1:28" x14ac:dyDescent="0.35">
      <c r="A100" t="s">
        <v>93</v>
      </c>
      <c r="B100" s="5" t="s">
        <v>349</v>
      </c>
      <c r="C100" s="5" t="s">
        <v>349</v>
      </c>
      <c r="D100" s="5" t="s">
        <v>349</v>
      </c>
      <c r="E100" s="5" t="s">
        <v>349</v>
      </c>
      <c r="F100" s="5" t="s">
        <v>349</v>
      </c>
      <c r="G100" s="5" t="s">
        <v>349</v>
      </c>
      <c r="H100" s="5" t="s">
        <v>349</v>
      </c>
      <c r="I100" s="5" t="s">
        <v>349</v>
      </c>
      <c r="J100" s="5" t="s">
        <v>349</v>
      </c>
      <c r="K100" s="5" t="s">
        <v>349</v>
      </c>
      <c r="L100" s="5" t="s">
        <v>349</v>
      </c>
      <c r="M100" s="5" t="s">
        <v>349</v>
      </c>
      <c r="N100" s="5" t="s">
        <v>349</v>
      </c>
      <c r="O100" s="5" t="s">
        <v>349</v>
      </c>
      <c r="P100" s="5" t="s">
        <v>349</v>
      </c>
      <c r="Q100" s="5" t="s">
        <v>349</v>
      </c>
      <c r="R100" s="5" t="s">
        <v>349</v>
      </c>
      <c r="S100" s="5" t="s">
        <v>349</v>
      </c>
      <c r="T100" s="5" t="s">
        <v>349</v>
      </c>
      <c r="U100" s="5" t="s">
        <v>349</v>
      </c>
      <c r="V100" s="5" t="s">
        <v>349</v>
      </c>
      <c r="W100" s="5" t="s">
        <v>349</v>
      </c>
      <c r="X100" s="5" t="s">
        <v>349</v>
      </c>
      <c r="Y100" s="5" t="s">
        <v>349</v>
      </c>
      <c r="Z100" s="5" t="s">
        <v>349</v>
      </c>
      <c r="AA100" s="5" t="s">
        <v>349</v>
      </c>
      <c r="AB100" s="5" t="s">
        <v>349</v>
      </c>
    </row>
    <row r="101" spans="1:28" x14ac:dyDescent="0.35">
      <c r="A101" t="s">
        <v>94</v>
      </c>
      <c r="B101" s="5" t="s">
        <v>405</v>
      </c>
      <c r="C101" s="5" t="s">
        <v>1056</v>
      </c>
      <c r="D101" s="5" t="s">
        <v>1056</v>
      </c>
      <c r="E101" s="5" t="s">
        <v>1056</v>
      </c>
      <c r="F101" s="5" t="s">
        <v>1056</v>
      </c>
      <c r="G101" s="5" t="s">
        <v>629</v>
      </c>
      <c r="H101" s="5" t="s">
        <v>629</v>
      </c>
      <c r="I101" s="5" t="s">
        <v>1057</v>
      </c>
      <c r="J101" s="5" t="s">
        <v>630</v>
      </c>
      <c r="K101" s="5" t="s">
        <v>859</v>
      </c>
      <c r="L101" s="5" t="s">
        <v>859</v>
      </c>
      <c r="M101" s="5" t="s">
        <v>631</v>
      </c>
      <c r="N101" s="5" t="s">
        <v>631</v>
      </c>
      <c r="O101" s="5" t="s">
        <v>631</v>
      </c>
      <c r="P101" s="5" t="s">
        <v>1058</v>
      </c>
      <c r="Q101" s="5" t="s">
        <v>1059</v>
      </c>
      <c r="R101" s="5" t="s">
        <v>1059</v>
      </c>
      <c r="S101" s="5" t="s">
        <v>1060</v>
      </c>
      <c r="T101" s="5" t="s">
        <v>1059</v>
      </c>
      <c r="U101" s="5" t="s">
        <v>1060</v>
      </c>
      <c r="V101" s="5" t="s">
        <v>1060</v>
      </c>
      <c r="W101" s="5" t="s">
        <v>1060</v>
      </c>
      <c r="X101" s="5" t="s">
        <v>1060</v>
      </c>
      <c r="Y101" s="5" t="s">
        <v>645</v>
      </c>
      <c r="Z101" s="5" t="s">
        <v>645</v>
      </c>
      <c r="AA101" s="5" t="s">
        <v>645</v>
      </c>
      <c r="AB101" s="5" t="s">
        <v>645</v>
      </c>
    </row>
    <row r="102" spans="1:28" x14ac:dyDescent="0.35">
      <c r="A102" t="s">
        <v>96</v>
      </c>
      <c r="B102" t="s">
        <v>1061</v>
      </c>
      <c r="C102" t="s">
        <v>1062</v>
      </c>
      <c r="D102" t="s">
        <v>1063</v>
      </c>
      <c r="E102" t="s">
        <v>1064</v>
      </c>
      <c r="F102" t="s">
        <v>553</v>
      </c>
      <c r="G102" t="s">
        <v>1065</v>
      </c>
      <c r="H102" t="s">
        <v>1066</v>
      </c>
      <c r="I102" t="s">
        <v>1067</v>
      </c>
      <c r="J102" t="s">
        <v>1068</v>
      </c>
      <c r="K102" t="s">
        <v>1069</v>
      </c>
      <c r="L102" t="s">
        <v>1070</v>
      </c>
      <c r="M102" t="s">
        <v>1071</v>
      </c>
      <c r="N102" t="s">
        <v>1072</v>
      </c>
      <c r="O102" t="s">
        <v>1073</v>
      </c>
      <c r="P102" t="s">
        <v>1074</v>
      </c>
      <c r="Q102" t="s">
        <v>1075</v>
      </c>
      <c r="R102" t="s">
        <v>1076</v>
      </c>
      <c r="S102" t="s">
        <v>1077</v>
      </c>
      <c r="T102" t="s">
        <v>1078</v>
      </c>
      <c r="U102" t="s">
        <v>1079</v>
      </c>
      <c r="V102" t="s">
        <v>1080</v>
      </c>
      <c r="W102" t="s">
        <v>1081</v>
      </c>
      <c r="X102" t="s">
        <v>1082</v>
      </c>
      <c r="Y102" t="s">
        <v>1083</v>
      </c>
      <c r="Z102" t="s">
        <v>1084</v>
      </c>
      <c r="AA102" t="s">
        <v>1085</v>
      </c>
      <c r="AB102" t="s">
        <v>1086</v>
      </c>
    </row>
    <row r="103" spans="1:28" x14ac:dyDescent="0.35">
      <c r="A103" t="s">
        <v>97</v>
      </c>
      <c r="B103" s="5" t="s">
        <v>201</v>
      </c>
      <c r="C103" s="5" t="s">
        <v>201</v>
      </c>
      <c r="D103" s="5" t="s">
        <v>201</v>
      </c>
      <c r="E103" s="5" t="s">
        <v>201</v>
      </c>
      <c r="F103" s="5" t="s">
        <v>201</v>
      </c>
      <c r="G103" s="5" t="s">
        <v>201</v>
      </c>
      <c r="H103" s="5" t="s">
        <v>201</v>
      </c>
      <c r="I103" s="5" t="s">
        <v>201</v>
      </c>
      <c r="J103" s="5" t="s">
        <v>201</v>
      </c>
      <c r="K103" s="5" t="s">
        <v>201</v>
      </c>
      <c r="L103" s="5" t="s">
        <v>201</v>
      </c>
      <c r="M103" s="5" t="s">
        <v>201</v>
      </c>
      <c r="N103" s="5" t="s">
        <v>201</v>
      </c>
      <c r="O103" s="5" t="s">
        <v>201</v>
      </c>
      <c r="P103" s="5" t="s">
        <v>201</v>
      </c>
      <c r="Q103" s="5" t="s">
        <v>201</v>
      </c>
      <c r="R103" s="5" t="s">
        <v>201</v>
      </c>
      <c r="S103" s="5" t="s">
        <v>201</v>
      </c>
      <c r="T103" s="5" t="s">
        <v>201</v>
      </c>
      <c r="U103" s="5" t="s">
        <v>201</v>
      </c>
      <c r="V103" s="5" t="s">
        <v>201</v>
      </c>
      <c r="W103" s="5" t="s">
        <v>201</v>
      </c>
      <c r="X103" s="5" t="s">
        <v>201</v>
      </c>
      <c r="Y103" s="5" t="s">
        <v>201</v>
      </c>
      <c r="Z103" s="5" t="s">
        <v>201</v>
      </c>
      <c r="AA103" s="5" t="s">
        <v>201</v>
      </c>
      <c r="AB103" s="5" t="s">
        <v>201</v>
      </c>
    </row>
    <row r="104" spans="1:28" x14ac:dyDescent="0.35">
      <c r="A104" t="s">
        <v>98</v>
      </c>
      <c r="B104" s="5" t="s">
        <v>201</v>
      </c>
      <c r="C104" s="5" t="s">
        <v>201</v>
      </c>
      <c r="D104" s="5" t="s">
        <v>201</v>
      </c>
      <c r="E104" s="5" t="s">
        <v>201</v>
      </c>
      <c r="F104" s="5" t="s">
        <v>201</v>
      </c>
      <c r="G104" s="5" t="s">
        <v>201</v>
      </c>
      <c r="H104" s="5" t="s">
        <v>201</v>
      </c>
      <c r="I104" s="5" t="s">
        <v>201</v>
      </c>
      <c r="J104" s="5" t="s">
        <v>201</v>
      </c>
      <c r="K104" s="5" t="s">
        <v>201</v>
      </c>
      <c r="L104" s="5" t="s">
        <v>201</v>
      </c>
      <c r="M104" s="5" t="s">
        <v>201</v>
      </c>
      <c r="N104" s="5" t="s">
        <v>201</v>
      </c>
      <c r="O104" s="5" t="s">
        <v>201</v>
      </c>
      <c r="P104" s="5" t="s">
        <v>201</v>
      </c>
      <c r="Q104" s="5" t="s">
        <v>201</v>
      </c>
      <c r="R104" s="5" t="s">
        <v>201</v>
      </c>
      <c r="S104" s="5" t="s">
        <v>201</v>
      </c>
      <c r="T104" s="5" t="s">
        <v>201</v>
      </c>
      <c r="U104" s="5" t="s">
        <v>201</v>
      </c>
      <c r="V104" s="5" t="s">
        <v>201</v>
      </c>
      <c r="W104" s="5" t="s">
        <v>201</v>
      </c>
      <c r="X104" s="5" t="s">
        <v>201</v>
      </c>
      <c r="Y104" s="5" t="s">
        <v>201</v>
      </c>
      <c r="Z104" s="5" t="s">
        <v>201</v>
      </c>
      <c r="AA104" s="5" t="s">
        <v>201</v>
      </c>
      <c r="AB104" s="5" t="s">
        <v>201</v>
      </c>
    </row>
    <row r="105" spans="1:28" x14ac:dyDescent="0.35">
      <c r="A105" t="s">
        <v>99</v>
      </c>
      <c r="B105" t="s">
        <v>194</v>
      </c>
      <c r="C105" t="s">
        <v>194</v>
      </c>
      <c r="D105" t="s">
        <v>195</v>
      </c>
      <c r="E105" t="s">
        <v>195</v>
      </c>
      <c r="F105" t="s">
        <v>195</v>
      </c>
      <c r="G105" t="s">
        <v>197</v>
      </c>
      <c r="H105" t="s">
        <v>197</v>
      </c>
      <c r="I105" t="s">
        <v>197</v>
      </c>
      <c r="J105" t="s">
        <v>198</v>
      </c>
      <c r="K105" t="s">
        <v>199</v>
      </c>
      <c r="L105" t="s">
        <v>199</v>
      </c>
      <c r="M105" t="s">
        <v>261</v>
      </c>
      <c r="N105" t="s">
        <v>261</v>
      </c>
      <c r="O105" t="s">
        <v>261</v>
      </c>
      <c r="P105" t="s">
        <v>261</v>
      </c>
      <c r="Q105" t="s">
        <v>261</v>
      </c>
      <c r="R105" t="s">
        <v>261</v>
      </c>
      <c r="S105" t="s">
        <v>260</v>
      </c>
      <c r="T105" t="s">
        <v>260</v>
      </c>
      <c r="U105" t="s">
        <v>260</v>
      </c>
      <c r="V105" t="s">
        <v>260</v>
      </c>
      <c r="W105" t="s">
        <v>260</v>
      </c>
      <c r="X105" t="s">
        <v>260</v>
      </c>
      <c r="Y105" t="s">
        <v>260</v>
      </c>
      <c r="Z105" t="s">
        <v>260</v>
      </c>
      <c r="AA105" t="s">
        <v>260</v>
      </c>
      <c r="AB105" t="s">
        <v>276</v>
      </c>
    </row>
    <row r="106" spans="1:28" x14ac:dyDescent="0.35">
      <c r="A106" t="s">
        <v>100</v>
      </c>
      <c r="B106" t="s">
        <v>1087</v>
      </c>
      <c r="C106" t="s">
        <v>1088</v>
      </c>
      <c r="D106" t="s">
        <v>1089</v>
      </c>
      <c r="E106" t="s">
        <v>1090</v>
      </c>
      <c r="F106" t="s">
        <v>1091</v>
      </c>
      <c r="G106" t="s">
        <v>1092</v>
      </c>
      <c r="H106" t="s">
        <v>1093</v>
      </c>
      <c r="I106" t="s">
        <v>1094</v>
      </c>
      <c r="J106" t="s">
        <v>1095</v>
      </c>
      <c r="K106" t="s">
        <v>1096</v>
      </c>
      <c r="L106" t="s">
        <v>1097</v>
      </c>
      <c r="M106" t="s">
        <v>1098</v>
      </c>
      <c r="N106" t="s">
        <v>1099</v>
      </c>
      <c r="O106" t="s">
        <v>1100</v>
      </c>
      <c r="P106" t="s">
        <v>1101</v>
      </c>
      <c r="Q106" t="s">
        <v>1102</v>
      </c>
      <c r="R106" t="s">
        <v>1103</v>
      </c>
      <c r="S106" t="s">
        <v>1104</v>
      </c>
      <c r="T106" t="s">
        <v>1105</v>
      </c>
      <c r="U106" t="s">
        <v>681</v>
      </c>
      <c r="V106" t="s">
        <v>1106</v>
      </c>
      <c r="W106" t="s">
        <v>1107</v>
      </c>
      <c r="X106" t="s">
        <v>1108</v>
      </c>
      <c r="Y106" t="s">
        <v>1109</v>
      </c>
      <c r="Z106" t="s">
        <v>1110</v>
      </c>
      <c r="AA106" t="s">
        <v>1111</v>
      </c>
      <c r="AB106" t="s">
        <v>1112</v>
      </c>
    </row>
    <row r="107" spans="1:28" x14ac:dyDescent="0.35">
      <c r="A107" t="s">
        <v>101</v>
      </c>
      <c r="B107" t="s">
        <v>194</v>
      </c>
      <c r="C107" t="s">
        <v>196</v>
      </c>
      <c r="D107" t="s">
        <v>199</v>
      </c>
      <c r="E107" t="s">
        <v>276</v>
      </c>
      <c r="F107" t="s">
        <v>608</v>
      </c>
      <c r="G107" t="s">
        <v>1113</v>
      </c>
      <c r="H107" t="s">
        <v>1114</v>
      </c>
      <c r="I107" t="s">
        <v>1115</v>
      </c>
      <c r="J107" t="s">
        <v>1116</v>
      </c>
      <c r="K107" t="s">
        <v>1117</v>
      </c>
      <c r="L107" t="s">
        <v>1118</v>
      </c>
      <c r="M107" t="s">
        <v>1119</v>
      </c>
      <c r="N107" t="s">
        <v>1120</v>
      </c>
      <c r="O107" t="s">
        <v>362</v>
      </c>
      <c r="P107" t="s">
        <v>337</v>
      </c>
      <c r="Q107" t="s">
        <v>1121</v>
      </c>
      <c r="R107" t="s">
        <v>1122</v>
      </c>
      <c r="S107" t="s">
        <v>1122</v>
      </c>
      <c r="T107" t="s">
        <v>1123</v>
      </c>
      <c r="U107" t="s">
        <v>1124</v>
      </c>
      <c r="V107" t="s">
        <v>1125</v>
      </c>
      <c r="W107" t="s">
        <v>464</v>
      </c>
      <c r="X107" t="s">
        <v>364</v>
      </c>
      <c r="Y107" t="s">
        <v>805</v>
      </c>
      <c r="Z107" t="s">
        <v>1126</v>
      </c>
      <c r="AA107" t="s">
        <v>1127</v>
      </c>
      <c r="AB107" t="s">
        <v>1128</v>
      </c>
    </row>
    <row r="108" spans="1:28" x14ac:dyDescent="0.35">
      <c r="A108" t="s">
        <v>102</v>
      </c>
      <c r="B108" t="s">
        <v>199</v>
      </c>
      <c r="C108" t="s">
        <v>204</v>
      </c>
      <c r="D108" t="s">
        <v>260</v>
      </c>
      <c r="E108" t="s">
        <v>298</v>
      </c>
      <c r="F108" t="s">
        <v>727</v>
      </c>
      <c r="G108" t="s">
        <v>824</v>
      </c>
      <c r="H108" t="s">
        <v>1129</v>
      </c>
      <c r="I108" t="s">
        <v>1130</v>
      </c>
      <c r="J108" t="s">
        <v>1131</v>
      </c>
      <c r="K108" t="s">
        <v>1132</v>
      </c>
      <c r="L108" t="s">
        <v>1133</v>
      </c>
      <c r="M108" t="s">
        <v>1127</v>
      </c>
      <c r="N108" t="s">
        <v>1134</v>
      </c>
      <c r="O108" t="s">
        <v>366</v>
      </c>
      <c r="P108" t="s">
        <v>1135</v>
      </c>
      <c r="Q108" t="s">
        <v>1136</v>
      </c>
      <c r="R108" t="s">
        <v>1137</v>
      </c>
      <c r="S108" t="s">
        <v>1138</v>
      </c>
      <c r="T108" t="s">
        <v>1139</v>
      </c>
      <c r="U108" t="s">
        <v>1140</v>
      </c>
      <c r="V108" t="s">
        <v>1141</v>
      </c>
      <c r="W108" t="s">
        <v>1086</v>
      </c>
      <c r="X108" t="s">
        <v>1142</v>
      </c>
      <c r="Y108" t="s">
        <v>1143</v>
      </c>
      <c r="Z108" t="s">
        <v>1144</v>
      </c>
      <c r="AA108" t="s">
        <v>1145</v>
      </c>
      <c r="AB108" t="s">
        <v>1146</v>
      </c>
    </row>
    <row r="109" spans="1:28" x14ac:dyDescent="0.35">
      <c r="A109" t="s">
        <v>103</v>
      </c>
      <c r="B109" t="s">
        <v>194</v>
      </c>
      <c r="C109" t="s">
        <v>194</v>
      </c>
      <c r="D109" t="s">
        <v>194</v>
      </c>
      <c r="E109" t="s">
        <v>194</v>
      </c>
      <c r="F109" t="s">
        <v>194</v>
      </c>
      <c r="G109" t="s">
        <v>195</v>
      </c>
      <c r="H109" t="s">
        <v>197</v>
      </c>
      <c r="I109" t="s">
        <v>199</v>
      </c>
      <c r="J109" t="s">
        <v>261</v>
      </c>
      <c r="K109" t="s">
        <v>260</v>
      </c>
      <c r="L109" t="s">
        <v>267</v>
      </c>
      <c r="M109" t="s">
        <v>655</v>
      </c>
      <c r="N109" t="s">
        <v>1147</v>
      </c>
      <c r="O109" t="s">
        <v>1148</v>
      </c>
      <c r="P109" t="s">
        <v>245</v>
      </c>
      <c r="Q109" t="s">
        <v>1149</v>
      </c>
      <c r="R109" t="s">
        <v>1150</v>
      </c>
      <c r="S109" t="s">
        <v>1151</v>
      </c>
      <c r="T109" t="s">
        <v>1152</v>
      </c>
      <c r="U109" t="s">
        <v>238</v>
      </c>
      <c r="V109" t="s">
        <v>1153</v>
      </c>
      <c r="W109" t="s">
        <v>1154</v>
      </c>
      <c r="X109" t="s">
        <v>1155</v>
      </c>
      <c r="Y109" t="s">
        <v>1156</v>
      </c>
      <c r="Z109" t="s">
        <v>1157</v>
      </c>
      <c r="AA109" t="s">
        <v>1158</v>
      </c>
      <c r="AB109" t="s">
        <v>1159</v>
      </c>
    </row>
    <row r="110" spans="1:28" x14ac:dyDescent="0.35">
      <c r="A110" t="s">
        <v>104</v>
      </c>
      <c r="B110" t="s">
        <v>204</v>
      </c>
      <c r="C110" t="s">
        <v>204</v>
      </c>
      <c r="D110" t="s">
        <v>261</v>
      </c>
      <c r="E110" t="s">
        <v>261</v>
      </c>
      <c r="F110" t="s">
        <v>260</v>
      </c>
      <c r="G110" t="s">
        <v>259</v>
      </c>
      <c r="H110" t="s">
        <v>260</v>
      </c>
      <c r="I110" t="s">
        <v>199</v>
      </c>
      <c r="J110" t="s">
        <v>196</v>
      </c>
      <c r="K110" t="s">
        <v>197</v>
      </c>
      <c r="L110" t="s">
        <v>196</v>
      </c>
      <c r="M110" t="s">
        <v>198</v>
      </c>
      <c r="N110" t="s">
        <v>198</v>
      </c>
      <c r="O110" t="s">
        <v>198</v>
      </c>
      <c r="P110" t="s">
        <v>199</v>
      </c>
      <c r="Q110" t="s">
        <v>198</v>
      </c>
      <c r="R110" t="s">
        <v>198</v>
      </c>
      <c r="S110" t="s">
        <v>198</v>
      </c>
      <c r="T110" t="s">
        <v>198</v>
      </c>
      <c r="U110" t="s">
        <v>198</v>
      </c>
      <c r="V110" t="s">
        <v>198</v>
      </c>
      <c r="W110" t="s">
        <v>198</v>
      </c>
      <c r="X110" t="s">
        <v>198</v>
      </c>
      <c r="Y110" t="s">
        <v>199</v>
      </c>
      <c r="Z110" t="s">
        <v>199</v>
      </c>
      <c r="AA110" t="s">
        <v>199</v>
      </c>
      <c r="AB110" t="s">
        <v>198</v>
      </c>
    </row>
    <row r="111" spans="1:28" x14ac:dyDescent="0.35">
      <c r="A111" t="s">
        <v>105</v>
      </c>
      <c r="B111" s="5" t="s">
        <v>262</v>
      </c>
      <c r="C111" s="5" t="s">
        <v>262</v>
      </c>
      <c r="D111" s="5" t="s">
        <v>262</v>
      </c>
      <c r="E111" s="5" t="s">
        <v>262</v>
      </c>
      <c r="F111" s="5" t="s">
        <v>262</v>
      </c>
      <c r="G111" s="5" t="s">
        <v>262</v>
      </c>
      <c r="H111" s="5" t="s">
        <v>262</v>
      </c>
      <c r="I111" s="5" t="s">
        <v>262</v>
      </c>
      <c r="J111" s="5" t="s">
        <v>262</v>
      </c>
      <c r="K111" s="5" t="s">
        <v>262</v>
      </c>
      <c r="L111" s="5" t="s">
        <v>262</v>
      </c>
      <c r="M111" s="5" t="s">
        <v>262</v>
      </c>
      <c r="N111" s="5" t="s">
        <v>262</v>
      </c>
      <c r="O111" s="5" t="s">
        <v>262</v>
      </c>
      <c r="P111" s="5" t="s">
        <v>262</v>
      </c>
      <c r="Q111" s="5" t="s">
        <v>262</v>
      </c>
      <c r="R111" s="5" t="s">
        <v>262</v>
      </c>
      <c r="S111" s="5" t="s">
        <v>262</v>
      </c>
      <c r="T111" s="5" t="s">
        <v>262</v>
      </c>
      <c r="U111" s="5" t="s">
        <v>262</v>
      </c>
      <c r="V111" s="5" t="s">
        <v>262</v>
      </c>
      <c r="W111" s="5" t="s">
        <v>262</v>
      </c>
      <c r="X111" s="5" t="s">
        <v>262</v>
      </c>
      <c r="Y111" s="5" t="s">
        <v>262</v>
      </c>
      <c r="Z111" s="5" t="s">
        <v>262</v>
      </c>
      <c r="AA111" s="5" t="s">
        <v>262</v>
      </c>
      <c r="AB111" s="5" t="s">
        <v>262</v>
      </c>
    </row>
    <row r="112" spans="1:28" x14ac:dyDescent="0.35">
      <c r="A112" t="s">
        <v>106</v>
      </c>
      <c r="B112" t="s">
        <v>195</v>
      </c>
      <c r="C112" t="s">
        <v>195</v>
      </c>
      <c r="D112" t="s">
        <v>197</v>
      </c>
      <c r="E112" t="s">
        <v>197</v>
      </c>
      <c r="F112" t="s">
        <v>197</v>
      </c>
      <c r="G112" t="s">
        <v>199</v>
      </c>
      <c r="H112" t="s">
        <v>200</v>
      </c>
      <c r="I112" t="s">
        <v>200</v>
      </c>
      <c r="J112" t="s">
        <v>261</v>
      </c>
      <c r="K112" t="s">
        <v>261</v>
      </c>
      <c r="L112" t="s">
        <v>261</v>
      </c>
      <c r="M112" t="s">
        <v>260</v>
      </c>
      <c r="N112" t="s">
        <v>260</v>
      </c>
      <c r="O112" t="s">
        <v>260</v>
      </c>
      <c r="P112" t="s">
        <v>260</v>
      </c>
      <c r="Q112" t="s">
        <v>276</v>
      </c>
      <c r="R112" t="s">
        <v>276</v>
      </c>
      <c r="S112" t="s">
        <v>260</v>
      </c>
      <c r="T112" t="s">
        <v>260</v>
      </c>
      <c r="U112" t="s">
        <v>260</v>
      </c>
      <c r="V112" t="s">
        <v>260</v>
      </c>
      <c r="W112" t="s">
        <v>260</v>
      </c>
      <c r="X112" t="s">
        <v>261</v>
      </c>
      <c r="Y112" t="s">
        <v>261</v>
      </c>
      <c r="Z112" t="s">
        <v>261</v>
      </c>
      <c r="AA112" t="s">
        <v>261</v>
      </c>
      <c r="AB112" t="s">
        <v>200</v>
      </c>
    </row>
    <row r="113" spans="1:28" x14ac:dyDescent="0.35">
      <c r="A113" t="s">
        <v>107</v>
      </c>
      <c r="B113" t="s">
        <v>199</v>
      </c>
      <c r="C113" t="s">
        <v>261</v>
      </c>
      <c r="D113" t="s">
        <v>260</v>
      </c>
      <c r="E113" t="s">
        <v>379</v>
      </c>
      <c r="F113" t="s">
        <v>304</v>
      </c>
      <c r="G113" t="s">
        <v>608</v>
      </c>
      <c r="H113" t="s">
        <v>1160</v>
      </c>
      <c r="I113" t="s">
        <v>1161</v>
      </c>
      <c r="J113" t="s">
        <v>1162</v>
      </c>
      <c r="K113" t="s">
        <v>1163</v>
      </c>
      <c r="L113" t="s">
        <v>1164</v>
      </c>
      <c r="M113" t="s">
        <v>1165</v>
      </c>
      <c r="N113" t="s">
        <v>1166</v>
      </c>
      <c r="O113" t="s">
        <v>1167</v>
      </c>
      <c r="P113" t="s">
        <v>1168</v>
      </c>
      <c r="Q113" t="s">
        <v>1169</v>
      </c>
      <c r="R113" t="s">
        <v>1170</v>
      </c>
      <c r="S113" t="s">
        <v>1171</v>
      </c>
      <c r="T113" t="s">
        <v>1172</v>
      </c>
      <c r="U113" t="s">
        <v>1173</v>
      </c>
      <c r="V113" t="s">
        <v>1174</v>
      </c>
      <c r="W113" t="s">
        <v>1064</v>
      </c>
      <c r="X113" t="s">
        <v>1175</v>
      </c>
      <c r="Y113" t="s">
        <v>1063</v>
      </c>
      <c r="Z113" t="s">
        <v>1176</v>
      </c>
      <c r="AA113" t="s">
        <v>1177</v>
      </c>
      <c r="AB113" t="s">
        <v>1177</v>
      </c>
    </row>
    <row r="114" spans="1:28" x14ac:dyDescent="0.35">
      <c r="A114" t="s">
        <v>108</v>
      </c>
      <c r="B114" t="s">
        <v>1178</v>
      </c>
      <c r="C114" t="s">
        <v>1179</v>
      </c>
      <c r="D114" t="s">
        <v>1180</v>
      </c>
      <c r="E114" t="s">
        <v>1181</v>
      </c>
      <c r="F114" t="s">
        <v>1182</v>
      </c>
      <c r="G114" t="s">
        <v>1183</v>
      </c>
      <c r="H114" t="s">
        <v>1184</v>
      </c>
      <c r="I114" t="s">
        <v>1185</v>
      </c>
      <c r="J114" t="s">
        <v>1186</v>
      </c>
      <c r="K114" t="s">
        <v>1187</v>
      </c>
      <c r="L114" t="s">
        <v>1188</v>
      </c>
      <c r="M114" t="s">
        <v>1189</v>
      </c>
      <c r="N114" t="s">
        <v>1190</v>
      </c>
      <c r="O114" t="s">
        <v>1191</v>
      </c>
      <c r="P114" t="s">
        <v>1192</v>
      </c>
      <c r="Q114" t="s">
        <v>1193</v>
      </c>
      <c r="R114" t="s">
        <v>1194</v>
      </c>
      <c r="S114" t="s">
        <v>1194</v>
      </c>
      <c r="T114" t="s">
        <v>1195</v>
      </c>
      <c r="U114" t="s">
        <v>1193</v>
      </c>
      <c r="V114" t="s">
        <v>1193</v>
      </c>
      <c r="W114" t="s">
        <v>1194</v>
      </c>
      <c r="X114" t="s">
        <v>1196</v>
      </c>
      <c r="Y114" t="s">
        <v>1197</v>
      </c>
      <c r="Z114" t="s">
        <v>1190</v>
      </c>
      <c r="AA114" t="s">
        <v>1198</v>
      </c>
      <c r="AB114" t="s">
        <v>1198</v>
      </c>
    </row>
    <row r="115" spans="1:28" x14ac:dyDescent="0.35">
      <c r="A115" t="s">
        <v>109</v>
      </c>
      <c r="B115" s="5" t="s">
        <v>262</v>
      </c>
      <c r="C115" s="5" t="s">
        <v>262</v>
      </c>
      <c r="D115" s="5" t="s">
        <v>262</v>
      </c>
      <c r="E115" s="5" t="s">
        <v>262</v>
      </c>
      <c r="F115" s="5" t="s">
        <v>262</v>
      </c>
      <c r="G115" s="5" t="s">
        <v>262</v>
      </c>
      <c r="H115" s="5" t="s">
        <v>262</v>
      </c>
      <c r="I115" s="5" t="s">
        <v>262</v>
      </c>
      <c r="J115" s="5" t="s">
        <v>262</v>
      </c>
      <c r="K115" s="5" t="s">
        <v>262</v>
      </c>
      <c r="L115" s="5" t="s">
        <v>262</v>
      </c>
      <c r="M115" s="5" t="s">
        <v>262</v>
      </c>
      <c r="N115" s="5" t="s">
        <v>262</v>
      </c>
      <c r="O115" s="5" t="s">
        <v>262</v>
      </c>
      <c r="P115" s="5" t="s">
        <v>262</v>
      </c>
      <c r="Q115" s="5" t="s">
        <v>262</v>
      </c>
      <c r="R115" s="5" t="s">
        <v>262</v>
      </c>
      <c r="S115" s="5" t="s">
        <v>262</v>
      </c>
      <c r="T115" s="5" t="s">
        <v>262</v>
      </c>
      <c r="U115" s="5" t="s">
        <v>262</v>
      </c>
      <c r="V115" s="5" t="s">
        <v>262</v>
      </c>
      <c r="W115" s="5" t="s">
        <v>262</v>
      </c>
      <c r="X115" s="5" t="s">
        <v>262</v>
      </c>
      <c r="Y115" s="5" t="s">
        <v>262</v>
      </c>
      <c r="Z115" s="5" t="s">
        <v>262</v>
      </c>
      <c r="AA115" s="5" t="s">
        <v>262</v>
      </c>
      <c r="AB115" s="5" t="s">
        <v>262</v>
      </c>
    </row>
    <row r="116" spans="1:28" x14ac:dyDescent="0.35">
      <c r="A116" t="s">
        <v>110</v>
      </c>
      <c r="B116" s="5" t="s">
        <v>262</v>
      </c>
      <c r="C116" s="5" t="s">
        <v>262</v>
      </c>
      <c r="D116" s="5" t="s">
        <v>262</v>
      </c>
      <c r="E116" s="5" t="s">
        <v>262</v>
      </c>
      <c r="F116" s="5" t="s">
        <v>262</v>
      </c>
      <c r="G116" s="5" t="s">
        <v>262</v>
      </c>
      <c r="H116" s="5" t="s">
        <v>262</v>
      </c>
      <c r="I116" s="5" t="s">
        <v>262</v>
      </c>
      <c r="J116" s="5" t="s">
        <v>262</v>
      </c>
      <c r="K116" s="5" t="s">
        <v>262</v>
      </c>
      <c r="L116" s="5" t="s">
        <v>262</v>
      </c>
      <c r="M116" s="5" t="s">
        <v>262</v>
      </c>
      <c r="N116" s="5" t="s">
        <v>262</v>
      </c>
      <c r="O116" s="5" t="s">
        <v>262</v>
      </c>
      <c r="P116" s="5" t="s">
        <v>262</v>
      </c>
      <c r="Q116" s="5" t="s">
        <v>262</v>
      </c>
      <c r="R116" s="5" t="s">
        <v>262</v>
      </c>
      <c r="S116" s="5" t="s">
        <v>262</v>
      </c>
      <c r="T116" s="5" t="s">
        <v>262</v>
      </c>
      <c r="U116" s="5" t="s">
        <v>262</v>
      </c>
      <c r="V116" s="5" t="s">
        <v>262</v>
      </c>
      <c r="W116" s="5" t="s">
        <v>262</v>
      </c>
      <c r="X116" s="5" t="s">
        <v>262</v>
      </c>
      <c r="Y116" s="5" t="s">
        <v>262</v>
      </c>
      <c r="Z116" s="5" t="s">
        <v>262</v>
      </c>
      <c r="AA116" s="5" t="s">
        <v>262</v>
      </c>
      <c r="AB116" s="5" t="s">
        <v>262</v>
      </c>
    </row>
    <row r="117" spans="1:28" x14ac:dyDescent="0.35">
      <c r="A117" t="s">
        <v>111</v>
      </c>
      <c r="B117" t="s">
        <v>194</v>
      </c>
      <c r="C117" t="s">
        <v>194</v>
      </c>
      <c r="D117" t="s">
        <v>194</v>
      </c>
      <c r="E117" t="s">
        <v>194</v>
      </c>
      <c r="F117" t="s">
        <v>194</v>
      </c>
      <c r="G117" t="s">
        <v>194</v>
      </c>
      <c r="H117" t="s">
        <v>194</v>
      </c>
      <c r="I117" t="s">
        <v>194</v>
      </c>
      <c r="J117" t="s">
        <v>194</v>
      </c>
      <c r="K117" t="s">
        <v>194</v>
      </c>
      <c r="L117" t="s">
        <v>194</v>
      </c>
      <c r="M117" t="s">
        <v>194</v>
      </c>
      <c r="N117" t="s">
        <v>194</v>
      </c>
      <c r="O117" t="s">
        <v>194</v>
      </c>
      <c r="P117" t="s">
        <v>194</v>
      </c>
      <c r="Q117" t="s">
        <v>194</v>
      </c>
      <c r="R117" t="s">
        <v>198</v>
      </c>
      <c r="S117" t="s">
        <v>199</v>
      </c>
      <c r="T117" t="s">
        <v>260</v>
      </c>
      <c r="U117" t="s">
        <v>297</v>
      </c>
      <c r="V117" t="s">
        <v>708</v>
      </c>
      <c r="W117" t="s">
        <v>1199</v>
      </c>
      <c r="X117" t="s">
        <v>1200</v>
      </c>
      <c r="Y117" t="s">
        <v>1201</v>
      </c>
      <c r="Z117" t="s">
        <v>1202</v>
      </c>
      <c r="AA117" t="s">
        <v>1203</v>
      </c>
      <c r="AB117" t="s">
        <v>1204</v>
      </c>
    </row>
    <row r="118" spans="1:28" x14ac:dyDescent="0.35">
      <c r="A118" t="s">
        <v>112</v>
      </c>
      <c r="B118" s="5" t="s">
        <v>272</v>
      </c>
      <c r="C118" s="5" t="s">
        <v>273</v>
      </c>
      <c r="D118" s="5" t="s">
        <v>275</v>
      </c>
      <c r="E118" s="5" t="s">
        <v>1205</v>
      </c>
      <c r="F118" s="5" t="s">
        <v>1206</v>
      </c>
      <c r="G118" s="5" t="s">
        <v>1206</v>
      </c>
      <c r="H118" s="5" t="s">
        <v>1207</v>
      </c>
      <c r="I118" s="5" t="s">
        <v>1208</v>
      </c>
      <c r="J118" s="5" t="s">
        <v>707</v>
      </c>
      <c r="K118" s="5" t="s">
        <v>707</v>
      </c>
      <c r="L118" s="5" t="s">
        <v>1207</v>
      </c>
      <c r="M118" s="5" t="s">
        <v>1208</v>
      </c>
      <c r="N118" s="5" t="s">
        <v>707</v>
      </c>
      <c r="O118" s="5" t="s">
        <v>707</v>
      </c>
      <c r="P118" s="5" t="s">
        <v>707</v>
      </c>
      <c r="Q118" s="5" t="s">
        <v>707</v>
      </c>
      <c r="R118" s="5" t="s">
        <v>707</v>
      </c>
      <c r="S118" s="5" t="s">
        <v>707</v>
      </c>
      <c r="T118" s="5" t="s">
        <v>707</v>
      </c>
      <c r="U118" s="5" t="s">
        <v>1208</v>
      </c>
      <c r="V118" s="5" t="s">
        <v>1207</v>
      </c>
      <c r="W118" s="5" t="s">
        <v>1208</v>
      </c>
      <c r="X118" s="5" t="s">
        <v>1208</v>
      </c>
      <c r="Y118" s="5" t="s">
        <v>1208</v>
      </c>
      <c r="Z118" s="5" t="s">
        <v>1208</v>
      </c>
      <c r="AA118" s="5" t="s">
        <v>1208</v>
      </c>
      <c r="AB118" s="5" t="s">
        <v>1208</v>
      </c>
    </row>
    <row r="119" spans="1:28" x14ac:dyDescent="0.35">
      <c r="A119" t="s">
        <v>113</v>
      </c>
      <c r="B119" t="s">
        <v>194</v>
      </c>
      <c r="C119" t="s">
        <v>194</v>
      </c>
      <c r="D119" t="s">
        <v>194</v>
      </c>
      <c r="E119" t="s">
        <v>195</v>
      </c>
      <c r="F119" t="s">
        <v>195</v>
      </c>
      <c r="G119" t="s">
        <v>197</v>
      </c>
      <c r="H119" t="s">
        <v>199</v>
      </c>
      <c r="I119" t="s">
        <v>199</v>
      </c>
      <c r="J119" t="s">
        <v>261</v>
      </c>
      <c r="K119" t="s">
        <v>260</v>
      </c>
      <c r="L119" t="s">
        <v>379</v>
      </c>
      <c r="M119" t="s">
        <v>298</v>
      </c>
      <c r="N119" t="s">
        <v>302</v>
      </c>
      <c r="O119" t="s">
        <v>659</v>
      </c>
      <c r="P119" t="s">
        <v>306</v>
      </c>
      <c r="Q119" t="s">
        <v>1209</v>
      </c>
      <c r="R119" t="s">
        <v>1210</v>
      </c>
      <c r="S119" t="s">
        <v>232</v>
      </c>
      <c r="T119" t="s">
        <v>1211</v>
      </c>
      <c r="U119" t="s">
        <v>830</v>
      </c>
      <c r="V119" t="s">
        <v>1211</v>
      </c>
      <c r="W119" t="s">
        <v>1159</v>
      </c>
      <c r="X119" t="s">
        <v>1212</v>
      </c>
      <c r="Y119" t="s">
        <v>1213</v>
      </c>
      <c r="Z119" t="s">
        <v>1214</v>
      </c>
      <c r="AA119" t="s">
        <v>1215</v>
      </c>
      <c r="AB119" t="s">
        <v>654</v>
      </c>
    </row>
    <row r="120" spans="1:28" x14ac:dyDescent="0.35">
      <c r="A120" t="s">
        <v>114</v>
      </c>
      <c r="B120" t="s">
        <v>194</v>
      </c>
      <c r="C120" t="s">
        <v>194</v>
      </c>
      <c r="D120" t="s">
        <v>194</v>
      </c>
      <c r="E120" t="s">
        <v>195</v>
      </c>
      <c r="F120" t="s">
        <v>195</v>
      </c>
      <c r="G120" t="s">
        <v>197</v>
      </c>
      <c r="H120" t="s">
        <v>197</v>
      </c>
      <c r="I120" t="s">
        <v>198</v>
      </c>
      <c r="J120" t="s">
        <v>1216</v>
      </c>
      <c r="K120" t="s">
        <v>200</v>
      </c>
      <c r="L120" t="s">
        <v>200</v>
      </c>
      <c r="M120" t="s">
        <v>200</v>
      </c>
      <c r="N120" t="s">
        <v>200</v>
      </c>
      <c r="O120" t="s">
        <v>261</v>
      </c>
      <c r="P120" t="s">
        <v>205</v>
      </c>
      <c r="Q120" t="s">
        <v>379</v>
      </c>
      <c r="R120" t="s">
        <v>276</v>
      </c>
      <c r="S120" t="s">
        <v>205</v>
      </c>
      <c r="T120" t="s">
        <v>205</v>
      </c>
      <c r="U120" t="s">
        <v>200</v>
      </c>
      <c r="V120" t="s">
        <v>261</v>
      </c>
      <c r="W120" t="s">
        <v>1217</v>
      </c>
      <c r="X120" t="s">
        <v>664</v>
      </c>
      <c r="Y120" t="s">
        <v>206</v>
      </c>
      <c r="Z120" t="s">
        <v>206</v>
      </c>
      <c r="AA120" t="s">
        <v>277</v>
      </c>
      <c r="AB120" t="s">
        <v>207</v>
      </c>
    </row>
    <row r="121" spans="1:28" x14ac:dyDescent="0.35">
      <c r="A121" t="s">
        <v>115</v>
      </c>
      <c r="B121" s="5" t="s">
        <v>1218</v>
      </c>
      <c r="C121" s="5" t="s">
        <v>1219</v>
      </c>
      <c r="D121" s="5" t="s">
        <v>1220</v>
      </c>
      <c r="E121" s="5" t="s">
        <v>1221</v>
      </c>
      <c r="F121" s="5" t="s">
        <v>1222</v>
      </c>
      <c r="G121" s="5" t="s">
        <v>1223</v>
      </c>
      <c r="H121" s="5" t="s">
        <v>1224</v>
      </c>
      <c r="I121" s="5" t="s">
        <v>1225</v>
      </c>
      <c r="J121" s="5" t="s">
        <v>1226</v>
      </c>
      <c r="K121" s="5" t="s">
        <v>1227</v>
      </c>
      <c r="L121" s="5" t="s">
        <v>1228</v>
      </c>
      <c r="M121" s="5" t="s">
        <v>1229</v>
      </c>
      <c r="N121" s="5" t="s">
        <v>1230</v>
      </c>
      <c r="O121" s="5" t="s">
        <v>1231</v>
      </c>
      <c r="P121" s="5" t="s">
        <v>1232</v>
      </c>
      <c r="Q121" s="5" t="s">
        <v>1233</v>
      </c>
      <c r="R121" s="5" t="s">
        <v>1234</v>
      </c>
      <c r="S121" s="5" t="s">
        <v>1235</v>
      </c>
      <c r="T121" s="5" t="s">
        <v>1236</v>
      </c>
      <c r="U121" s="5" t="s">
        <v>1237</v>
      </c>
      <c r="V121" s="5" t="s">
        <v>1238</v>
      </c>
      <c r="W121" s="5" t="s">
        <v>1239</v>
      </c>
      <c r="X121" s="5" t="s">
        <v>1240</v>
      </c>
      <c r="Y121" s="5" t="s">
        <v>1241</v>
      </c>
      <c r="Z121" s="5" t="s">
        <v>1242</v>
      </c>
      <c r="AA121" s="5" t="s">
        <v>1243</v>
      </c>
      <c r="AB121" s="5" t="s">
        <v>1244</v>
      </c>
    </row>
    <row r="122" spans="1:28" x14ac:dyDescent="0.35">
      <c r="A122" t="s">
        <v>116</v>
      </c>
      <c r="B122" t="s">
        <v>194</v>
      </c>
      <c r="C122" t="s">
        <v>194</v>
      </c>
      <c r="D122" t="s">
        <v>194</v>
      </c>
      <c r="E122" t="s">
        <v>194</v>
      </c>
      <c r="F122" t="s">
        <v>194</v>
      </c>
      <c r="G122" t="s">
        <v>194</v>
      </c>
      <c r="H122" t="s">
        <v>194</v>
      </c>
      <c r="I122" t="s">
        <v>194</v>
      </c>
      <c r="J122" t="s">
        <v>194</v>
      </c>
      <c r="K122" t="s">
        <v>194</v>
      </c>
      <c r="L122" t="s">
        <v>194</v>
      </c>
      <c r="M122" t="s">
        <v>194</v>
      </c>
      <c r="N122" t="s">
        <v>194</v>
      </c>
      <c r="O122" t="s">
        <v>194</v>
      </c>
      <c r="P122" t="s">
        <v>194</v>
      </c>
      <c r="Q122" t="s">
        <v>195</v>
      </c>
      <c r="R122" t="s">
        <v>196</v>
      </c>
      <c r="S122" t="s">
        <v>196</v>
      </c>
      <c r="T122" t="s">
        <v>196</v>
      </c>
      <c r="U122" t="s">
        <v>203</v>
      </c>
      <c r="V122" t="s">
        <v>198</v>
      </c>
      <c r="W122" t="s">
        <v>199</v>
      </c>
      <c r="X122" t="s">
        <v>199</v>
      </c>
      <c r="Y122" t="s">
        <v>204</v>
      </c>
      <c r="Z122" t="s">
        <v>261</v>
      </c>
      <c r="AA122" t="s">
        <v>261</v>
      </c>
      <c r="AB122" t="s">
        <v>260</v>
      </c>
    </row>
    <row r="123" spans="1:28" x14ac:dyDescent="0.35">
      <c r="A123" t="s">
        <v>117</v>
      </c>
      <c r="B123" s="5" t="s">
        <v>262</v>
      </c>
      <c r="C123" s="5" t="s">
        <v>262</v>
      </c>
      <c r="D123" s="5" t="s">
        <v>262</v>
      </c>
      <c r="E123" s="5" t="s">
        <v>262</v>
      </c>
      <c r="F123" s="5" t="s">
        <v>262</v>
      </c>
      <c r="G123" s="5" t="s">
        <v>262</v>
      </c>
      <c r="H123" s="5" t="s">
        <v>262</v>
      </c>
      <c r="I123" s="5" t="s">
        <v>262</v>
      </c>
      <c r="J123" s="5" t="s">
        <v>262</v>
      </c>
      <c r="K123" s="5" t="s">
        <v>262</v>
      </c>
      <c r="L123" s="5" t="s">
        <v>262</v>
      </c>
      <c r="M123" s="5" t="s">
        <v>262</v>
      </c>
      <c r="N123" s="5" t="s">
        <v>262</v>
      </c>
      <c r="O123" s="5" t="s">
        <v>262</v>
      </c>
      <c r="P123" s="5" t="s">
        <v>262</v>
      </c>
      <c r="Q123" s="5" t="s">
        <v>262</v>
      </c>
      <c r="R123" s="5" t="s">
        <v>262</v>
      </c>
      <c r="S123" s="5" t="s">
        <v>262</v>
      </c>
      <c r="T123" s="5" t="s">
        <v>262</v>
      </c>
      <c r="U123" s="5" t="s">
        <v>262</v>
      </c>
      <c r="V123" s="5" t="s">
        <v>262</v>
      </c>
      <c r="W123" s="5" t="s">
        <v>262</v>
      </c>
      <c r="X123" s="5" t="s">
        <v>262</v>
      </c>
      <c r="Y123" s="5" t="s">
        <v>262</v>
      </c>
      <c r="Z123" s="5" t="s">
        <v>262</v>
      </c>
      <c r="AA123" s="5" t="s">
        <v>262</v>
      </c>
      <c r="AB123" s="5" t="s">
        <v>262</v>
      </c>
    </row>
    <row r="124" spans="1:28" x14ac:dyDescent="0.35">
      <c r="A124" t="s">
        <v>118</v>
      </c>
      <c r="B124" s="5" t="s">
        <v>262</v>
      </c>
      <c r="C124" s="5" t="s">
        <v>262</v>
      </c>
      <c r="D124" s="5" t="s">
        <v>262</v>
      </c>
      <c r="E124" s="5" t="s">
        <v>262</v>
      </c>
      <c r="F124" s="5" t="s">
        <v>262</v>
      </c>
      <c r="G124" s="5" t="s">
        <v>262</v>
      </c>
      <c r="H124" s="5" t="s">
        <v>262</v>
      </c>
      <c r="I124" s="5" t="s">
        <v>262</v>
      </c>
      <c r="J124" s="5" t="s">
        <v>262</v>
      </c>
      <c r="K124" s="5" t="s">
        <v>262</v>
      </c>
      <c r="L124" s="5" t="s">
        <v>262</v>
      </c>
      <c r="M124" s="5" t="s">
        <v>262</v>
      </c>
      <c r="N124" s="5" t="s">
        <v>262</v>
      </c>
      <c r="O124" s="5" t="s">
        <v>262</v>
      </c>
      <c r="P124" s="5" t="s">
        <v>262</v>
      </c>
      <c r="Q124" s="5" t="s">
        <v>262</v>
      </c>
      <c r="R124" s="5" t="s">
        <v>262</v>
      </c>
      <c r="S124" s="5" t="s">
        <v>262</v>
      </c>
      <c r="T124" s="5" t="s">
        <v>262</v>
      </c>
      <c r="U124" s="5" t="s">
        <v>262</v>
      </c>
      <c r="V124" s="5" t="s">
        <v>262</v>
      </c>
      <c r="W124" s="5" t="s">
        <v>262</v>
      </c>
      <c r="X124" s="5" t="s">
        <v>262</v>
      </c>
      <c r="Y124" s="5" t="s">
        <v>262</v>
      </c>
      <c r="Z124" s="5" t="s">
        <v>262</v>
      </c>
      <c r="AA124" s="5" t="s">
        <v>262</v>
      </c>
      <c r="AB124" s="5" t="s">
        <v>262</v>
      </c>
    </row>
    <row r="125" spans="1:28" x14ac:dyDescent="0.35">
      <c r="A125" t="s">
        <v>119</v>
      </c>
      <c r="B125" s="5" t="s">
        <v>266</v>
      </c>
      <c r="C125" s="5" t="s">
        <v>266</v>
      </c>
      <c r="D125" s="5" t="s">
        <v>266</v>
      </c>
      <c r="E125" s="5" t="s">
        <v>266</v>
      </c>
      <c r="F125" s="5" t="s">
        <v>266</v>
      </c>
      <c r="G125" s="5" t="s">
        <v>266</v>
      </c>
      <c r="H125" s="5" t="s">
        <v>266</v>
      </c>
      <c r="I125" s="5" t="s">
        <v>266</v>
      </c>
      <c r="J125" s="5" t="s">
        <v>266</v>
      </c>
      <c r="K125" s="5" t="s">
        <v>266</v>
      </c>
      <c r="L125" s="5" t="s">
        <v>266</v>
      </c>
      <c r="M125" s="5" t="s">
        <v>266</v>
      </c>
      <c r="N125" s="5" t="s">
        <v>266</v>
      </c>
      <c r="O125" s="5" t="s">
        <v>266</v>
      </c>
      <c r="P125" s="5" t="s">
        <v>266</v>
      </c>
      <c r="Q125" s="5" t="s">
        <v>266</v>
      </c>
      <c r="R125" s="5" t="s">
        <v>266</v>
      </c>
      <c r="S125" s="5" t="s">
        <v>266</v>
      </c>
      <c r="T125" s="5" t="s">
        <v>266</v>
      </c>
      <c r="U125" s="5" t="s">
        <v>266</v>
      </c>
      <c r="V125" s="5" t="s">
        <v>266</v>
      </c>
      <c r="W125" s="5" t="s">
        <v>266</v>
      </c>
      <c r="X125" s="5" t="s">
        <v>266</v>
      </c>
      <c r="Y125" s="5" t="s">
        <v>266</v>
      </c>
      <c r="Z125" s="5" t="s">
        <v>266</v>
      </c>
      <c r="AA125" s="5" t="s">
        <v>266</v>
      </c>
      <c r="AB125" s="5" t="s">
        <v>266</v>
      </c>
    </row>
    <row r="126" spans="1:28" x14ac:dyDescent="0.35">
      <c r="A126" t="s">
        <v>120</v>
      </c>
      <c r="B126" s="5" t="s">
        <v>262</v>
      </c>
      <c r="C126" s="5" t="s">
        <v>262</v>
      </c>
      <c r="D126" s="5" t="s">
        <v>262</v>
      </c>
      <c r="E126" s="5" t="s">
        <v>262</v>
      </c>
      <c r="F126" s="5" t="s">
        <v>262</v>
      </c>
      <c r="G126" s="5" t="s">
        <v>262</v>
      </c>
      <c r="H126" s="5" t="s">
        <v>262</v>
      </c>
      <c r="I126" s="5" t="s">
        <v>262</v>
      </c>
      <c r="J126" s="5" t="s">
        <v>262</v>
      </c>
      <c r="K126" s="5" t="s">
        <v>262</v>
      </c>
      <c r="L126" s="5" t="s">
        <v>262</v>
      </c>
      <c r="M126" s="5" t="s">
        <v>262</v>
      </c>
      <c r="N126" s="5" t="s">
        <v>262</v>
      </c>
      <c r="O126" s="5" t="s">
        <v>262</v>
      </c>
      <c r="P126" s="5" t="s">
        <v>262</v>
      </c>
      <c r="Q126" s="5" t="s">
        <v>262</v>
      </c>
      <c r="R126" s="5" t="s">
        <v>262</v>
      </c>
      <c r="S126" s="5" t="s">
        <v>262</v>
      </c>
      <c r="T126" s="5" t="s">
        <v>262</v>
      </c>
      <c r="U126" s="5" t="s">
        <v>262</v>
      </c>
      <c r="V126" s="5" t="s">
        <v>262</v>
      </c>
      <c r="W126" s="5" t="s">
        <v>262</v>
      </c>
      <c r="X126" s="5" t="s">
        <v>262</v>
      </c>
      <c r="Y126" s="5" t="s">
        <v>262</v>
      </c>
      <c r="Z126" s="5" t="s">
        <v>262</v>
      </c>
      <c r="AA126" s="5" t="s">
        <v>262</v>
      </c>
      <c r="AB126" s="5" t="s">
        <v>262</v>
      </c>
    </row>
    <row r="127" spans="1:28" x14ac:dyDescent="0.35">
      <c r="A127" t="s">
        <v>121</v>
      </c>
      <c r="B127" t="s">
        <v>194</v>
      </c>
      <c r="C127" t="s">
        <v>194</v>
      </c>
      <c r="D127" t="s">
        <v>195</v>
      </c>
      <c r="E127" t="s">
        <v>195</v>
      </c>
      <c r="F127" t="s">
        <v>195</v>
      </c>
      <c r="G127" t="s">
        <v>195</v>
      </c>
      <c r="H127" t="s">
        <v>195</v>
      </c>
      <c r="I127" t="s">
        <v>195</v>
      </c>
      <c r="J127" t="s">
        <v>197</v>
      </c>
      <c r="K127" t="s">
        <v>197</v>
      </c>
      <c r="L127" t="s">
        <v>197</v>
      </c>
      <c r="M127" t="s">
        <v>198</v>
      </c>
      <c r="N127" t="s">
        <v>199</v>
      </c>
      <c r="O127" t="s">
        <v>199</v>
      </c>
      <c r="P127" t="s">
        <v>199</v>
      </c>
      <c r="Q127" t="s">
        <v>204</v>
      </c>
      <c r="R127" t="s">
        <v>261</v>
      </c>
      <c r="S127" t="s">
        <v>261</v>
      </c>
      <c r="T127" t="s">
        <v>261</v>
      </c>
      <c r="U127" t="s">
        <v>261</v>
      </c>
      <c r="V127" t="s">
        <v>261</v>
      </c>
      <c r="W127" t="s">
        <v>261</v>
      </c>
      <c r="X127" t="s">
        <v>261</v>
      </c>
      <c r="Y127" t="s">
        <v>261</v>
      </c>
      <c r="Z127" t="s">
        <v>261</v>
      </c>
      <c r="AA127" t="s">
        <v>261</v>
      </c>
      <c r="AB127" t="s">
        <v>261</v>
      </c>
    </row>
    <row r="128" spans="1:28" x14ac:dyDescent="0.35">
      <c r="A128" t="s">
        <v>122</v>
      </c>
      <c r="B128" t="s">
        <v>204</v>
      </c>
      <c r="C128" t="s">
        <v>204</v>
      </c>
      <c r="D128" t="s">
        <v>261</v>
      </c>
      <c r="E128" t="s">
        <v>261</v>
      </c>
      <c r="F128" t="s">
        <v>260</v>
      </c>
      <c r="G128" t="s">
        <v>260</v>
      </c>
      <c r="H128" t="s">
        <v>260</v>
      </c>
      <c r="I128" t="s">
        <v>260</v>
      </c>
      <c r="J128" t="s">
        <v>259</v>
      </c>
      <c r="K128" t="s">
        <v>259</v>
      </c>
      <c r="L128" t="s">
        <v>259</v>
      </c>
      <c r="M128" t="s">
        <v>261</v>
      </c>
      <c r="N128" t="s">
        <v>198</v>
      </c>
      <c r="O128" t="s">
        <v>203</v>
      </c>
      <c r="P128" t="s">
        <v>203</v>
      </c>
      <c r="Q128" t="s">
        <v>203</v>
      </c>
      <c r="R128" t="s">
        <v>203</v>
      </c>
      <c r="S128" t="s">
        <v>198</v>
      </c>
      <c r="T128" t="s">
        <v>198</v>
      </c>
      <c r="U128" t="s">
        <v>198</v>
      </c>
      <c r="V128" t="s">
        <v>196</v>
      </c>
      <c r="W128" t="s">
        <v>196</v>
      </c>
      <c r="X128" t="s">
        <v>197</v>
      </c>
      <c r="Y128" t="s">
        <v>198</v>
      </c>
      <c r="Z128" t="s">
        <v>198</v>
      </c>
      <c r="AA128" t="s">
        <v>198</v>
      </c>
      <c r="AB128" t="s">
        <v>198</v>
      </c>
    </row>
    <row r="129" spans="1:28" x14ac:dyDescent="0.35">
      <c r="A129" t="s">
        <v>123</v>
      </c>
      <c r="B129" s="5" t="s">
        <v>262</v>
      </c>
      <c r="C129" s="5" t="s">
        <v>262</v>
      </c>
      <c r="D129" s="5" t="s">
        <v>262</v>
      </c>
      <c r="E129" s="5" t="s">
        <v>262</v>
      </c>
      <c r="F129" s="5" t="s">
        <v>262</v>
      </c>
      <c r="G129" s="5" t="s">
        <v>262</v>
      </c>
      <c r="H129" s="5" t="s">
        <v>262</v>
      </c>
      <c r="I129" s="5" t="s">
        <v>262</v>
      </c>
      <c r="J129" s="5" t="s">
        <v>262</v>
      </c>
      <c r="K129" s="5" t="s">
        <v>262</v>
      </c>
      <c r="L129" s="5" t="s">
        <v>262</v>
      </c>
      <c r="M129" s="5" t="s">
        <v>262</v>
      </c>
      <c r="N129" s="5" t="s">
        <v>262</v>
      </c>
      <c r="O129" s="5" t="s">
        <v>262</v>
      </c>
      <c r="P129" s="5" t="s">
        <v>262</v>
      </c>
      <c r="Q129" s="5" t="s">
        <v>262</v>
      </c>
      <c r="R129" s="5" t="s">
        <v>262</v>
      </c>
      <c r="S129" s="5" t="s">
        <v>262</v>
      </c>
      <c r="T129" s="5" t="s">
        <v>262</v>
      </c>
      <c r="U129" s="5" t="s">
        <v>262</v>
      </c>
      <c r="V129" s="5" t="s">
        <v>262</v>
      </c>
      <c r="W129" s="5" t="s">
        <v>262</v>
      </c>
      <c r="X129" s="5" t="s">
        <v>262</v>
      </c>
      <c r="Y129" s="5" t="s">
        <v>262</v>
      </c>
      <c r="Z129" s="5" t="s">
        <v>262</v>
      </c>
      <c r="AA129" s="5" t="s">
        <v>262</v>
      </c>
      <c r="AB129" s="5" t="s">
        <v>262</v>
      </c>
    </row>
    <row r="130" spans="1:28" x14ac:dyDescent="0.35">
      <c r="A130" t="s">
        <v>124</v>
      </c>
      <c r="B130" t="s">
        <v>1245</v>
      </c>
      <c r="C130" t="s">
        <v>1246</v>
      </c>
      <c r="D130" t="s">
        <v>1247</v>
      </c>
      <c r="E130" t="s">
        <v>1034</v>
      </c>
      <c r="F130" t="s">
        <v>1248</v>
      </c>
      <c r="G130" t="s">
        <v>1249</v>
      </c>
      <c r="H130" t="s">
        <v>1250</v>
      </c>
      <c r="I130" t="s">
        <v>1251</v>
      </c>
      <c r="J130" t="s">
        <v>1252</v>
      </c>
      <c r="K130" t="s">
        <v>1253</v>
      </c>
      <c r="L130" t="s">
        <v>1254</v>
      </c>
      <c r="M130" t="s">
        <v>363</v>
      </c>
      <c r="N130" t="s">
        <v>315</v>
      </c>
      <c r="O130" t="s">
        <v>1255</v>
      </c>
      <c r="P130" t="s">
        <v>1255</v>
      </c>
      <c r="Q130" t="s">
        <v>942</v>
      </c>
      <c r="R130" t="s">
        <v>1256</v>
      </c>
      <c r="S130" t="s">
        <v>1257</v>
      </c>
      <c r="T130" t="s">
        <v>1258</v>
      </c>
      <c r="U130" t="s">
        <v>1259</v>
      </c>
      <c r="V130" t="s">
        <v>1260</v>
      </c>
      <c r="W130" t="s">
        <v>1261</v>
      </c>
      <c r="X130" t="s">
        <v>1262</v>
      </c>
      <c r="Y130" t="s">
        <v>1263</v>
      </c>
      <c r="Z130" t="s">
        <v>1264</v>
      </c>
      <c r="AA130" t="s">
        <v>1265</v>
      </c>
      <c r="AB130" t="s">
        <v>715</v>
      </c>
    </row>
    <row r="131" spans="1:28" x14ac:dyDescent="0.35">
      <c r="A131" t="s">
        <v>129</v>
      </c>
      <c r="B131" t="s">
        <v>194</v>
      </c>
      <c r="C131" t="s">
        <v>194</v>
      </c>
      <c r="D131" t="s">
        <v>194</v>
      </c>
      <c r="E131" t="s">
        <v>194</v>
      </c>
      <c r="F131" t="s">
        <v>194</v>
      </c>
      <c r="G131" t="s">
        <v>194</v>
      </c>
      <c r="H131" t="s">
        <v>194</v>
      </c>
      <c r="I131" t="s">
        <v>194</v>
      </c>
      <c r="J131" t="s">
        <v>194</v>
      </c>
      <c r="K131" t="s">
        <v>194</v>
      </c>
      <c r="L131" t="s">
        <v>194</v>
      </c>
      <c r="M131" t="s">
        <v>194</v>
      </c>
      <c r="N131" t="s">
        <v>194</v>
      </c>
      <c r="O131" t="s">
        <v>194</v>
      </c>
      <c r="P131" t="s">
        <v>194</v>
      </c>
      <c r="Q131" t="s">
        <v>194</v>
      </c>
      <c r="R131" t="s">
        <v>195</v>
      </c>
      <c r="S131" t="s">
        <v>195</v>
      </c>
      <c r="T131" t="s">
        <v>196</v>
      </c>
      <c r="U131" t="s">
        <v>196</v>
      </c>
      <c r="V131" t="s">
        <v>196</v>
      </c>
      <c r="W131" t="s">
        <v>203</v>
      </c>
      <c r="X131" t="s">
        <v>203</v>
      </c>
      <c r="Y131" t="s">
        <v>198</v>
      </c>
      <c r="Z131" t="s">
        <v>198</v>
      </c>
      <c r="AA131" t="s">
        <v>199</v>
      </c>
      <c r="AB131" t="s">
        <v>199</v>
      </c>
    </row>
    <row r="132" spans="1:28" x14ac:dyDescent="0.35">
      <c r="A132" t="s">
        <v>130</v>
      </c>
      <c r="B132" t="s">
        <v>199</v>
      </c>
      <c r="C132" t="s">
        <v>199</v>
      </c>
      <c r="D132" t="s">
        <v>204</v>
      </c>
      <c r="E132" t="s">
        <v>261</v>
      </c>
      <c r="F132" t="s">
        <v>261</v>
      </c>
      <c r="G132" t="s">
        <v>260</v>
      </c>
      <c r="H132" t="s">
        <v>260</v>
      </c>
      <c r="I132" t="s">
        <v>297</v>
      </c>
      <c r="J132" t="s">
        <v>299</v>
      </c>
      <c r="K132" t="s">
        <v>302</v>
      </c>
      <c r="L132" t="s">
        <v>1266</v>
      </c>
      <c r="M132" t="s">
        <v>306</v>
      </c>
      <c r="N132" t="s">
        <v>1267</v>
      </c>
      <c r="O132" t="s">
        <v>1268</v>
      </c>
      <c r="P132" t="s">
        <v>1269</v>
      </c>
      <c r="Q132" t="s">
        <v>1270</v>
      </c>
      <c r="R132" t="s">
        <v>1271</v>
      </c>
      <c r="S132" t="s">
        <v>1272</v>
      </c>
      <c r="T132" t="s">
        <v>1273</v>
      </c>
      <c r="U132" t="s">
        <v>1147</v>
      </c>
      <c r="V132" t="s">
        <v>1274</v>
      </c>
      <c r="W132" t="s">
        <v>662</v>
      </c>
      <c r="X132" t="s">
        <v>1275</v>
      </c>
      <c r="Y132" t="s">
        <v>1210</v>
      </c>
      <c r="Z132" t="s">
        <v>1276</v>
      </c>
      <c r="AA132" t="s">
        <v>244</v>
      </c>
      <c r="AB132" t="s">
        <v>232</v>
      </c>
    </row>
    <row r="133" spans="1:28" x14ac:dyDescent="0.35">
      <c r="A133" t="s">
        <v>1277</v>
      </c>
      <c r="B133" s="5" t="s">
        <v>201</v>
      </c>
      <c r="C133" s="5" t="s">
        <v>201</v>
      </c>
      <c r="D133" s="5" t="s">
        <v>201</v>
      </c>
      <c r="E133" s="5" t="s">
        <v>201</v>
      </c>
      <c r="F133" s="5" t="s">
        <v>201</v>
      </c>
      <c r="G133" s="5" t="s">
        <v>201</v>
      </c>
      <c r="H133" s="5" t="s">
        <v>250</v>
      </c>
      <c r="I133" s="5" t="s">
        <v>250</v>
      </c>
      <c r="J133" s="5" t="s">
        <v>250</v>
      </c>
      <c r="K133" s="5" t="s">
        <v>250</v>
      </c>
      <c r="L133" s="5" t="s">
        <v>250</v>
      </c>
      <c r="M133" s="5" t="s">
        <v>250</v>
      </c>
      <c r="N133" s="5" t="s">
        <v>250</v>
      </c>
      <c r="O133" s="5" t="s">
        <v>201</v>
      </c>
      <c r="P133" s="5" t="s">
        <v>201</v>
      </c>
      <c r="Q133" s="5" t="s">
        <v>201</v>
      </c>
      <c r="R133" s="5" t="s">
        <v>201</v>
      </c>
      <c r="S133" s="5" t="s">
        <v>201</v>
      </c>
      <c r="T133" s="5" t="s">
        <v>201</v>
      </c>
      <c r="U133" s="5" t="s">
        <v>201</v>
      </c>
      <c r="V133" s="5" t="s">
        <v>201</v>
      </c>
      <c r="W133" s="5" t="s">
        <v>201</v>
      </c>
      <c r="X133" s="5" t="s">
        <v>201</v>
      </c>
      <c r="Y133" s="5" t="s">
        <v>201</v>
      </c>
      <c r="Z133" s="5" t="s">
        <v>201</v>
      </c>
      <c r="AA133" s="5" t="s">
        <v>201</v>
      </c>
      <c r="AB133" s="5" t="s">
        <v>201</v>
      </c>
    </row>
    <row r="134" spans="1:28" x14ac:dyDescent="0.35">
      <c r="A134" t="s">
        <v>132</v>
      </c>
      <c r="B134" s="5" t="s">
        <v>1278</v>
      </c>
      <c r="C134" s="5" t="s">
        <v>1279</v>
      </c>
      <c r="D134" s="5" t="s">
        <v>1280</v>
      </c>
      <c r="E134" s="5" t="s">
        <v>1281</v>
      </c>
      <c r="F134" s="5" t="s">
        <v>1282</v>
      </c>
      <c r="G134" s="5" t="s">
        <v>1283</v>
      </c>
      <c r="H134" s="5" t="s">
        <v>1284</v>
      </c>
      <c r="I134" s="5" t="s">
        <v>1285</v>
      </c>
      <c r="J134" s="5" t="s">
        <v>1286</v>
      </c>
      <c r="K134" s="5" t="s">
        <v>1287</v>
      </c>
      <c r="L134" s="5" t="s">
        <v>1288</v>
      </c>
      <c r="M134" s="5" t="s">
        <v>1289</v>
      </c>
      <c r="N134" s="5" t="s">
        <v>1290</v>
      </c>
      <c r="O134" s="5" t="s">
        <v>1291</v>
      </c>
      <c r="P134" s="5" t="s">
        <v>1292</v>
      </c>
      <c r="Q134" s="5" t="s">
        <v>1293</v>
      </c>
      <c r="R134" s="5" t="s">
        <v>1294</v>
      </c>
      <c r="S134" s="5" t="s">
        <v>1295</v>
      </c>
      <c r="T134" s="5" t="s">
        <v>1296</v>
      </c>
      <c r="U134" s="5" t="s">
        <v>1296</v>
      </c>
      <c r="V134" s="5" t="s">
        <v>1297</v>
      </c>
      <c r="W134" s="5" t="s">
        <v>1298</v>
      </c>
      <c r="X134" s="5" t="s">
        <v>1299</v>
      </c>
      <c r="Y134" s="5" t="s">
        <v>1300</v>
      </c>
      <c r="Z134" s="5" t="s">
        <v>1301</v>
      </c>
      <c r="AA134" s="5" t="s">
        <v>1302</v>
      </c>
      <c r="AB134" s="5" t="s">
        <v>1303</v>
      </c>
    </row>
    <row r="135" spans="1:28" x14ac:dyDescent="0.35">
      <c r="A135" t="s">
        <v>133</v>
      </c>
      <c r="B135" s="5" t="s">
        <v>262</v>
      </c>
      <c r="C135" s="5" t="s">
        <v>262</v>
      </c>
      <c r="D135" s="5" t="s">
        <v>262</v>
      </c>
      <c r="E135" s="5" t="s">
        <v>262</v>
      </c>
      <c r="F135" s="5" t="s">
        <v>262</v>
      </c>
      <c r="G135" s="5" t="s">
        <v>262</v>
      </c>
      <c r="H135" s="5" t="s">
        <v>262</v>
      </c>
      <c r="I135" s="5" t="s">
        <v>262</v>
      </c>
      <c r="J135" s="5" t="s">
        <v>262</v>
      </c>
      <c r="K135" s="5" t="s">
        <v>262</v>
      </c>
      <c r="L135" s="5" t="s">
        <v>262</v>
      </c>
      <c r="M135" s="5" t="s">
        <v>262</v>
      </c>
      <c r="N135" s="5" t="s">
        <v>262</v>
      </c>
      <c r="O135" s="5" t="s">
        <v>262</v>
      </c>
      <c r="P135" s="5" t="s">
        <v>262</v>
      </c>
      <c r="Q135" s="5" t="s">
        <v>262</v>
      </c>
      <c r="R135" s="5" t="s">
        <v>262</v>
      </c>
      <c r="S135" s="5" t="s">
        <v>262</v>
      </c>
      <c r="T135" s="5" t="s">
        <v>262</v>
      </c>
      <c r="U135" s="5" t="s">
        <v>262</v>
      </c>
      <c r="V135" s="5" t="s">
        <v>262</v>
      </c>
      <c r="W135" s="5" t="s">
        <v>262</v>
      </c>
      <c r="X135" s="5" t="s">
        <v>262</v>
      </c>
      <c r="Y135" s="5" t="s">
        <v>262</v>
      </c>
      <c r="Z135" s="5" t="s">
        <v>262</v>
      </c>
      <c r="AA135" s="5" t="s">
        <v>262</v>
      </c>
      <c r="AB135" s="5" t="s">
        <v>262</v>
      </c>
    </row>
    <row r="136" spans="1:28" x14ac:dyDescent="0.35">
      <c r="A136" t="s">
        <v>134</v>
      </c>
      <c r="B136" s="5" t="s">
        <v>201</v>
      </c>
      <c r="C136" s="5" t="s">
        <v>201</v>
      </c>
      <c r="D136" s="5" t="s">
        <v>201</v>
      </c>
      <c r="E136" s="5" t="s">
        <v>201</v>
      </c>
      <c r="F136" s="5" t="s">
        <v>201</v>
      </c>
      <c r="G136" s="5" t="s">
        <v>201</v>
      </c>
      <c r="H136" s="5" t="s">
        <v>201</v>
      </c>
      <c r="I136" s="5" t="s">
        <v>201</v>
      </c>
      <c r="J136" s="5" t="s">
        <v>201</v>
      </c>
      <c r="K136" s="5" t="s">
        <v>201</v>
      </c>
      <c r="L136" s="5" t="s">
        <v>201</v>
      </c>
      <c r="M136" s="5" t="s">
        <v>201</v>
      </c>
      <c r="N136" s="5" t="s">
        <v>201</v>
      </c>
      <c r="O136" s="5" t="s">
        <v>201</v>
      </c>
      <c r="P136" s="5" t="s">
        <v>201</v>
      </c>
      <c r="Q136" s="5" t="s">
        <v>201</v>
      </c>
      <c r="R136" s="5" t="s">
        <v>201</v>
      </c>
      <c r="S136" s="5" t="s">
        <v>201</v>
      </c>
      <c r="T136" s="5" t="s">
        <v>201</v>
      </c>
      <c r="U136" s="5" t="s">
        <v>201</v>
      </c>
      <c r="V136" s="5" t="s">
        <v>201</v>
      </c>
      <c r="W136" s="5" t="s">
        <v>201</v>
      </c>
      <c r="X136" s="5" t="s">
        <v>201</v>
      </c>
      <c r="Y136" s="5" t="s">
        <v>201</v>
      </c>
      <c r="Z136" s="5" t="s">
        <v>201</v>
      </c>
      <c r="AA136" s="5" t="s">
        <v>201</v>
      </c>
      <c r="AB136" s="5" t="s">
        <v>201</v>
      </c>
    </row>
    <row r="137" spans="1:28" x14ac:dyDescent="0.35">
      <c r="A137" t="s">
        <v>135</v>
      </c>
      <c r="B137" s="5" t="s">
        <v>201</v>
      </c>
      <c r="C137" s="5" t="s">
        <v>201</v>
      </c>
      <c r="D137" s="5" t="s">
        <v>201</v>
      </c>
      <c r="E137" s="5" t="s">
        <v>201</v>
      </c>
      <c r="F137" s="5" t="s">
        <v>201</v>
      </c>
      <c r="G137" s="5" t="s">
        <v>201</v>
      </c>
      <c r="H137" s="5" t="s">
        <v>201</v>
      </c>
      <c r="I137" s="5" t="s">
        <v>201</v>
      </c>
      <c r="J137" s="5" t="s">
        <v>201</v>
      </c>
      <c r="K137" s="5" t="s">
        <v>201</v>
      </c>
      <c r="L137" s="5" t="s">
        <v>201</v>
      </c>
      <c r="M137" s="5" t="s">
        <v>201</v>
      </c>
      <c r="N137" s="5" t="s">
        <v>201</v>
      </c>
      <c r="O137" s="5" t="s">
        <v>201</v>
      </c>
      <c r="P137" s="5" t="s">
        <v>201</v>
      </c>
      <c r="Q137" s="5" t="s">
        <v>201</v>
      </c>
      <c r="R137" s="5" t="s">
        <v>201</v>
      </c>
      <c r="S137" s="5" t="s">
        <v>201</v>
      </c>
      <c r="T137" s="5" t="s">
        <v>201</v>
      </c>
      <c r="U137" s="5" t="s">
        <v>201</v>
      </c>
      <c r="V137" s="5" t="s">
        <v>201</v>
      </c>
      <c r="W137" s="5" t="s">
        <v>201</v>
      </c>
      <c r="X137" s="5" t="s">
        <v>201</v>
      </c>
      <c r="Y137" s="5" t="s">
        <v>201</v>
      </c>
      <c r="Z137" s="5" t="s">
        <v>201</v>
      </c>
      <c r="AA137" s="5" t="s">
        <v>201</v>
      </c>
      <c r="AB137" s="5" t="s">
        <v>201</v>
      </c>
    </row>
    <row r="138" spans="1:28" x14ac:dyDescent="0.35">
      <c r="A138" t="s">
        <v>1304</v>
      </c>
      <c r="B138" t="s">
        <v>658</v>
      </c>
      <c r="C138" t="s">
        <v>658</v>
      </c>
      <c r="D138" t="s">
        <v>197</v>
      </c>
      <c r="E138" t="s">
        <v>652</v>
      </c>
      <c r="F138" t="s">
        <v>378</v>
      </c>
      <c r="G138" t="s">
        <v>378</v>
      </c>
      <c r="H138" t="s">
        <v>1305</v>
      </c>
      <c r="I138" t="s">
        <v>1306</v>
      </c>
      <c r="J138" t="s">
        <v>207</v>
      </c>
      <c r="K138" t="s">
        <v>1307</v>
      </c>
      <c r="L138" t="s">
        <v>1308</v>
      </c>
      <c r="M138" t="s">
        <v>381</v>
      </c>
      <c r="N138" t="s">
        <v>821</v>
      </c>
      <c r="O138" t="s">
        <v>1309</v>
      </c>
      <c r="P138" t="s">
        <v>477</v>
      </c>
      <c r="Q138" t="s">
        <v>431</v>
      </c>
      <c r="R138" t="s">
        <v>1310</v>
      </c>
      <c r="S138" t="s">
        <v>1311</v>
      </c>
      <c r="T138" t="s">
        <v>1312</v>
      </c>
      <c r="U138" t="s">
        <v>1312</v>
      </c>
      <c r="V138" t="s">
        <v>1313</v>
      </c>
      <c r="W138" t="s">
        <v>1314</v>
      </c>
      <c r="X138" t="s">
        <v>1314</v>
      </c>
      <c r="Y138" t="s">
        <v>1315</v>
      </c>
      <c r="Z138" t="s">
        <v>1315</v>
      </c>
      <c r="AA138" t="s">
        <v>725</v>
      </c>
      <c r="AB138" t="s">
        <v>1316</v>
      </c>
    </row>
    <row r="139" spans="1:28" x14ac:dyDescent="0.35">
      <c r="A139" t="s">
        <v>137</v>
      </c>
      <c r="B139" t="s">
        <v>1317</v>
      </c>
      <c r="C139" t="s">
        <v>1318</v>
      </c>
      <c r="D139" t="s">
        <v>1319</v>
      </c>
      <c r="E139" t="s">
        <v>1320</v>
      </c>
      <c r="F139" t="s">
        <v>1321</v>
      </c>
      <c r="G139" t="s">
        <v>1322</v>
      </c>
      <c r="H139" t="s">
        <v>1323</v>
      </c>
      <c r="I139" t="s">
        <v>1324</v>
      </c>
      <c r="J139" t="s">
        <v>1325</v>
      </c>
      <c r="K139" t="s">
        <v>1326</v>
      </c>
      <c r="L139" t="s">
        <v>1327</v>
      </c>
      <c r="M139" t="s">
        <v>1328</v>
      </c>
      <c r="N139" t="s">
        <v>1329</v>
      </c>
      <c r="O139" t="s">
        <v>1330</v>
      </c>
      <c r="P139" t="s">
        <v>1331</v>
      </c>
      <c r="Q139" t="s">
        <v>1332</v>
      </c>
      <c r="R139" t="s">
        <v>1333</v>
      </c>
      <c r="S139" t="s">
        <v>1334</v>
      </c>
      <c r="T139" t="s">
        <v>1335</v>
      </c>
      <c r="U139" t="s">
        <v>1336</v>
      </c>
      <c r="V139" t="s">
        <v>1337</v>
      </c>
      <c r="W139" t="s">
        <v>1338</v>
      </c>
      <c r="X139" t="s">
        <v>1339</v>
      </c>
      <c r="Y139" t="s">
        <v>1327</v>
      </c>
      <c r="Z139" t="s">
        <v>920</v>
      </c>
      <c r="AA139" t="s">
        <v>1340</v>
      </c>
      <c r="AB139" t="s">
        <v>920</v>
      </c>
    </row>
    <row r="140" spans="1:28" x14ac:dyDescent="0.35">
      <c r="A140" t="s">
        <v>1341</v>
      </c>
      <c r="B140" t="s">
        <v>194</v>
      </c>
      <c r="C140" t="s">
        <v>195</v>
      </c>
      <c r="D140" t="s">
        <v>195</v>
      </c>
      <c r="E140" t="s">
        <v>197</v>
      </c>
      <c r="F140" t="s">
        <v>652</v>
      </c>
      <c r="G140" t="s">
        <v>200</v>
      </c>
      <c r="H140" t="s">
        <v>206</v>
      </c>
      <c r="I140" t="s">
        <v>950</v>
      </c>
      <c r="J140" t="s">
        <v>1342</v>
      </c>
      <c r="K140" t="s">
        <v>1343</v>
      </c>
      <c r="L140" t="s">
        <v>1344</v>
      </c>
      <c r="M140" t="s">
        <v>1345</v>
      </c>
      <c r="N140" t="s">
        <v>1346</v>
      </c>
      <c r="O140" t="s">
        <v>1347</v>
      </c>
      <c r="P140" t="s">
        <v>1348</v>
      </c>
      <c r="Q140" t="s">
        <v>1349</v>
      </c>
      <c r="R140" t="s">
        <v>1350</v>
      </c>
      <c r="S140" t="s">
        <v>1351</v>
      </c>
      <c r="T140" t="s">
        <v>1352</v>
      </c>
      <c r="U140" t="s">
        <v>1353</v>
      </c>
      <c r="V140" t="s">
        <v>1354</v>
      </c>
      <c r="W140" t="s">
        <v>340</v>
      </c>
      <c r="X140" t="s">
        <v>332</v>
      </c>
      <c r="Y140" t="s">
        <v>332</v>
      </c>
      <c r="Z140" t="s">
        <v>332</v>
      </c>
      <c r="AA140" t="s">
        <v>340</v>
      </c>
      <c r="AB140" t="s">
        <v>343</v>
      </c>
    </row>
    <row r="141" spans="1:28" x14ac:dyDescent="0.35">
      <c r="A141" t="s">
        <v>138</v>
      </c>
      <c r="B141" t="s">
        <v>501</v>
      </c>
      <c r="C141" t="s">
        <v>501</v>
      </c>
      <c r="D141" t="s">
        <v>501</v>
      </c>
      <c r="E141" t="s">
        <v>501</v>
      </c>
      <c r="F141" t="s">
        <v>501</v>
      </c>
      <c r="G141" t="s">
        <v>501</v>
      </c>
      <c r="H141" t="s">
        <v>501</v>
      </c>
      <c r="I141" t="s">
        <v>501</v>
      </c>
      <c r="J141" t="s">
        <v>501</v>
      </c>
      <c r="K141" t="s">
        <v>501</v>
      </c>
      <c r="L141" t="s">
        <v>501</v>
      </c>
      <c r="M141" t="s">
        <v>501</v>
      </c>
      <c r="N141" t="s">
        <v>501</v>
      </c>
      <c r="O141" t="s">
        <v>501</v>
      </c>
      <c r="P141" t="s">
        <v>501</v>
      </c>
      <c r="Q141" t="s">
        <v>501</v>
      </c>
      <c r="R141" t="s">
        <v>501</v>
      </c>
      <c r="S141" t="s">
        <v>501</v>
      </c>
      <c r="T141" t="s">
        <v>501</v>
      </c>
      <c r="U141" t="s">
        <v>501</v>
      </c>
      <c r="V141" t="s">
        <v>501</v>
      </c>
      <c r="W141" t="s">
        <v>501</v>
      </c>
      <c r="X141" t="s">
        <v>501</v>
      </c>
      <c r="Y141" t="s">
        <v>501</v>
      </c>
      <c r="Z141" t="s">
        <v>501</v>
      </c>
      <c r="AA141" t="s">
        <v>501</v>
      </c>
      <c r="AB141" t="s">
        <v>501</v>
      </c>
    </row>
    <row r="142" spans="1:28" x14ac:dyDescent="0.35">
      <c r="A142" t="s">
        <v>139</v>
      </c>
      <c r="B142" s="5" t="s">
        <v>201</v>
      </c>
      <c r="C142" s="5" t="s">
        <v>201</v>
      </c>
      <c r="D142" s="5" t="s">
        <v>201</v>
      </c>
      <c r="E142" s="5" t="s">
        <v>201</v>
      </c>
      <c r="F142" s="5" t="s">
        <v>201</v>
      </c>
      <c r="G142" s="5" t="s">
        <v>201</v>
      </c>
      <c r="H142" s="5" t="s">
        <v>201</v>
      </c>
      <c r="I142" s="5" t="s">
        <v>201</v>
      </c>
      <c r="J142" s="5" t="s">
        <v>201</v>
      </c>
      <c r="K142" s="5" t="s">
        <v>201</v>
      </c>
      <c r="L142" s="5" t="s">
        <v>201</v>
      </c>
      <c r="M142" s="5" t="s">
        <v>201</v>
      </c>
      <c r="N142" s="5" t="s">
        <v>201</v>
      </c>
      <c r="O142" s="5" t="s">
        <v>201</v>
      </c>
      <c r="P142" s="5" t="s">
        <v>201</v>
      </c>
      <c r="Q142" s="5" t="s">
        <v>201</v>
      </c>
      <c r="R142" s="5" t="s">
        <v>201</v>
      </c>
      <c r="S142" s="5" t="s">
        <v>201</v>
      </c>
      <c r="T142" s="5" t="s">
        <v>201</v>
      </c>
      <c r="U142" s="5" t="s">
        <v>201</v>
      </c>
      <c r="V142" s="5" t="s">
        <v>250</v>
      </c>
      <c r="W142" s="5" t="s">
        <v>250</v>
      </c>
      <c r="X142" s="5" t="s">
        <v>250</v>
      </c>
      <c r="Y142" s="5" t="s">
        <v>250</v>
      </c>
      <c r="Z142" s="5" t="s">
        <v>250</v>
      </c>
      <c r="AA142" s="5" t="s">
        <v>250</v>
      </c>
      <c r="AB142" s="5" t="s">
        <v>251</v>
      </c>
    </row>
    <row r="143" spans="1:28" x14ac:dyDescent="0.35">
      <c r="A143" t="s">
        <v>1355</v>
      </c>
      <c r="B143" t="s">
        <v>195</v>
      </c>
      <c r="C143" t="s">
        <v>658</v>
      </c>
      <c r="D143" t="s">
        <v>197</v>
      </c>
      <c r="E143" t="s">
        <v>652</v>
      </c>
      <c r="F143" t="s">
        <v>652</v>
      </c>
      <c r="G143" t="s">
        <v>378</v>
      </c>
      <c r="H143" t="s">
        <v>879</v>
      </c>
      <c r="I143" t="s">
        <v>1305</v>
      </c>
      <c r="J143" t="s">
        <v>1356</v>
      </c>
      <c r="K143" t="s">
        <v>1357</v>
      </c>
      <c r="L143" t="s">
        <v>1358</v>
      </c>
      <c r="M143" t="s">
        <v>881</v>
      </c>
      <c r="N143" t="s">
        <v>950</v>
      </c>
      <c r="O143" t="s">
        <v>950</v>
      </c>
      <c r="P143" t="s">
        <v>1359</v>
      </c>
      <c r="Q143" t="s">
        <v>1360</v>
      </c>
      <c r="R143" t="s">
        <v>279</v>
      </c>
      <c r="S143" t="s">
        <v>1361</v>
      </c>
      <c r="T143" t="s">
        <v>477</v>
      </c>
      <c r="U143" t="s">
        <v>1362</v>
      </c>
      <c r="V143" t="s">
        <v>1363</v>
      </c>
      <c r="W143" t="s">
        <v>1364</v>
      </c>
      <c r="X143" t="s">
        <v>1365</v>
      </c>
      <c r="Y143" t="s">
        <v>1366</v>
      </c>
      <c r="Z143" t="s">
        <v>1367</v>
      </c>
      <c r="AA143" t="s">
        <v>1368</v>
      </c>
      <c r="AB143" t="s">
        <v>1369</v>
      </c>
    </row>
    <row r="144" spans="1:28" x14ac:dyDescent="0.35">
      <c r="A144" t="s">
        <v>140</v>
      </c>
      <c r="B144" t="s">
        <v>194</v>
      </c>
      <c r="C144" t="s">
        <v>194</v>
      </c>
      <c r="D144" t="s">
        <v>194</v>
      </c>
      <c r="E144" t="s">
        <v>194</v>
      </c>
      <c r="F144" t="s">
        <v>194</v>
      </c>
      <c r="G144" t="s">
        <v>194</v>
      </c>
      <c r="H144" t="s">
        <v>195</v>
      </c>
      <c r="I144" t="s">
        <v>195</v>
      </c>
      <c r="J144" t="s">
        <v>196</v>
      </c>
      <c r="K144" t="s">
        <v>196</v>
      </c>
      <c r="L144" t="s">
        <v>197</v>
      </c>
      <c r="M144" t="s">
        <v>198</v>
      </c>
      <c r="N144" t="s">
        <v>198</v>
      </c>
      <c r="O144" t="s">
        <v>199</v>
      </c>
      <c r="P144" t="s">
        <v>199</v>
      </c>
      <c r="Q144" t="s">
        <v>199</v>
      </c>
      <c r="R144" t="s">
        <v>198</v>
      </c>
      <c r="S144" t="s">
        <v>198</v>
      </c>
      <c r="T144" t="s">
        <v>198</v>
      </c>
      <c r="U144" t="s">
        <v>203</v>
      </c>
      <c r="V144" t="s">
        <v>203</v>
      </c>
      <c r="W144" t="s">
        <v>203</v>
      </c>
      <c r="X144" t="s">
        <v>203</v>
      </c>
      <c r="Y144" t="s">
        <v>203</v>
      </c>
      <c r="Z144" t="s">
        <v>198</v>
      </c>
      <c r="AA144" t="s">
        <v>203</v>
      </c>
      <c r="AB144" t="s">
        <v>203</v>
      </c>
    </row>
    <row r="145" spans="1:28" x14ac:dyDescent="0.35">
      <c r="A145" t="s">
        <v>141</v>
      </c>
      <c r="B145" t="s">
        <v>195</v>
      </c>
      <c r="C145" t="s">
        <v>198</v>
      </c>
      <c r="D145" t="s">
        <v>261</v>
      </c>
      <c r="E145" t="s">
        <v>647</v>
      </c>
      <c r="F145" t="s">
        <v>978</v>
      </c>
      <c r="G145" t="s">
        <v>1161</v>
      </c>
      <c r="H145" t="s">
        <v>1370</v>
      </c>
      <c r="I145" t="s">
        <v>433</v>
      </c>
      <c r="J145" t="s">
        <v>1371</v>
      </c>
      <c r="K145" t="s">
        <v>1372</v>
      </c>
      <c r="L145" t="s">
        <v>1373</v>
      </c>
      <c r="M145" t="s">
        <v>1374</v>
      </c>
      <c r="N145" t="s">
        <v>1375</v>
      </c>
      <c r="O145" t="s">
        <v>1376</v>
      </c>
      <c r="P145" t="s">
        <v>1377</v>
      </c>
      <c r="Q145" t="s">
        <v>948</v>
      </c>
      <c r="R145" t="s">
        <v>1378</v>
      </c>
      <c r="S145" t="s">
        <v>1379</v>
      </c>
      <c r="T145" t="s">
        <v>1380</v>
      </c>
      <c r="U145" t="s">
        <v>1381</v>
      </c>
      <c r="V145" t="s">
        <v>1382</v>
      </c>
      <c r="W145" t="s">
        <v>1383</v>
      </c>
      <c r="X145" t="s">
        <v>1384</v>
      </c>
      <c r="Y145" t="s">
        <v>1385</v>
      </c>
      <c r="Z145" t="s">
        <v>1386</v>
      </c>
      <c r="AA145" t="s">
        <v>1387</v>
      </c>
      <c r="AB145" t="s">
        <v>1387</v>
      </c>
    </row>
    <row r="146" spans="1:28" x14ac:dyDescent="0.35">
      <c r="A146" t="s">
        <v>142</v>
      </c>
      <c r="B146" t="s">
        <v>204</v>
      </c>
      <c r="C146" t="s">
        <v>204</v>
      </c>
      <c r="D146" t="s">
        <v>204</v>
      </c>
      <c r="E146" t="s">
        <v>204</v>
      </c>
      <c r="F146" t="s">
        <v>204</v>
      </c>
      <c r="G146" t="s">
        <v>204</v>
      </c>
      <c r="H146" t="s">
        <v>204</v>
      </c>
      <c r="I146" t="s">
        <v>199</v>
      </c>
      <c r="J146" t="s">
        <v>199</v>
      </c>
      <c r="K146" t="s">
        <v>199</v>
      </c>
      <c r="L146" t="s">
        <v>204</v>
      </c>
      <c r="M146" t="s">
        <v>204</v>
      </c>
      <c r="N146" t="s">
        <v>204</v>
      </c>
      <c r="O146" t="s">
        <v>204</v>
      </c>
      <c r="P146" t="s">
        <v>204</v>
      </c>
      <c r="Q146" t="s">
        <v>204</v>
      </c>
      <c r="R146" t="s">
        <v>204</v>
      </c>
      <c r="S146" t="s">
        <v>204</v>
      </c>
      <c r="T146" t="s">
        <v>204</v>
      </c>
      <c r="U146" t="s">
        <v>204</v>
      </c>
      <c r="V146" t="s">
        <v>198</v>
      </c>
      <c r="W146" t="s">
        <v>198</v>
      </c>
      <c r="X146" t="s">
        <v>198</v>
      </c>
      <c r="Y146" t="s">
        <v>196</v>
      </c>
      <c r="Z146" t="s">
        <v>195</v>
      </c>
      <c r="AA146" t="s">
        <v>194</v>
      </c>
      <c r="AB146" t="s">
        <v>194</v>
      </c>
    </row>
    <row r="147" spans="1:28" x14ac:dyDescent="0.35">
      <c r="A147" t="s">
        <v>143</v>
      </c>
      <c r="B147" s="5" t="s">
        <v>262</v>
      </c>
      <c r="C147" s="5" t="s">
        <v>262</v>
      </c>
      <c r="D147" s="5" t="s">
        <v>262</v>
      </c>
      <c r="E147" s="5" t="s">
        <v>262</v>
      </c>
      <c r="F147" s="5" t="s">
        <v>262</v>
      </c>
      <c r="G147" s="5" t="s">
        <v>262</v>
      </c>
      <c r="H147" s="5" t="s">
        <v>262</v>
      </c>
      <c r="I147" s="5" t="s">
        <v>262</v>
      </c>
      <c r="J147" s="5" t="s">
        <v>262</v>
      </c>
      <c r="K147" s="5" t="s">
        <v>262</v>
      </c>
      <c r="L147" s="5" t="s">
        <v>262</v>
      </c>
      <c r="M147" s="5" t="s">
        <v>262</v>
      </c>
      <c r="N147" s="5" t="s">
        <v>262</v>
      </c>
      <c r="O147" s="5" t="s">
        <v>262</v>
      </c>
      <c r="P147" s="5" t="s">
        <v>262</v>
      </c>
      <c r="Q147" s="5" t="s">
        <v>262</v>
      </c>
      <c r="R147" s="5" t="s">
        <v>262</v>
      </c>
      <c r="S147" s="5" t="s">
        <v>262</v>
      </c>
      <c r="T147" s="5" t="s">
        <v>262</v>
      </c>
      <c r="U147" s="5" t="s">
        <v>262</v>
      </c>
      <c r="V147" s="5" t="s">
        <v>262</v>
      </c>
      <c r="W147" s="5" t="s">
        <v>262</v>
      </c>
      <c r="X147" s="5" t="s">
        <v>262</v>
      </c>
      <c r="Y147" s="5" t="s">
        <v>262</v>
      </c>
      <c r="Z147" s="5" t="s">
        <v>262</v>
      </c>
      <c r="AA147" s="5" t="s">
        <v>262</v>
      </c>
      <c r="AB147" s="5" t="s">
        <v>262</v>
      </c>
    </row>
    <row r="148" spans="1:28" x14ac:dyDescent="0.35">
      <c r="A148" t="s">
        <v>1388</v>
      </c>
      <c r="B148" s="5" t="s">
        <v>262</v>
      </c>
      <c r="C148" s="5" t="s">
        <v>262</v>
      </c>
      <c r="D148" s="5" t="s">
        <v>262</v>
      </c>
      <c r="E148" s="5" t="s">
        <v>262</v>
      </c>
      <c r="F148" s="5" t="s">
        <v>262</v>
      </c>
      <c r="G148" s="5" t="s">
        <v>262</v>
      </c>
      <c r="H148" s="5" t="s">
        <v>262</v>
      </c>
      <c r="I148" s="5" t="s">
        <v>262</v>
      </c>
      <c r="J148" s="5" t="s">
        <v>262</v>
      </c>
      <c r="K148" s="5" t="s">
        <v>262</v>
      </c>
      <c r="L148" s="5" t="s">
        <v>262</v>
      </c>
      <c r="M148" s="5" t="s">
        <v>262</v>
      </c>
      <c r="N148" s="5" t="s">
        <v>262</v>
      </c>
      <c r="O148" s="5" t="s">
        <v>262</v>
      </c>
      <c r="P148" s="5" t="s">
        <v>262</v>
      </c>
      <c r="Q148" s="5" t="s">
        <v>262</v>
      </c>
      <c r="R148" s="5" t="s">
        <v>262</v>
      </c>
      <c r="S148" s="5" t="s">
        <v>262</v>
      </c>
      <c r="T148" s="5" t="s">
        <v>262</v>
      </c>
      <c r="U148" s="5" t="s">
        <v>262</v>
      </c>
      <c r="V148" s="5" t="s">
        <v>262</v>
      </c>
      <c r="W148" s="5" t="s">
        <v>262</v>
      </c>
      <c r="X148" s="5" t="s">
        <v>262</v>
      </c>
      <c r="Y148" s="5" t="s">
        <v>262</v>
      </c>
      <c r="Z148" s="5" t="s">
        <v>262</v>
      </c>
      <c r="AA148" s="5" t="s">
        <v>262</v>
      </c>
      <c r="AB148" s="5" t="s">
        <v>262</v>
      </c>
    </row>
    <row r="149" spans="1:28" x14ac:dyDescent="0.35">
      <c r="A149" t="s">
        <v>145</v>
      </c>
      <c r="B149" t="s">
        <v>194</v>
      </c>
      <c r="C149" t="s">
        <v>194</v>
      </c>
      <c r="D149" t="s">
        <v>194</v>
      </c>
      <c r="E149" t="s">
        <v>194</v>
      </c>
      <c r="F149" t="s">
        <v>194</v>
      </c>
      <c r="G149" t="s">
        <v>194</v>
      </c>
      <c r="H149" t="s">
        <v>194</v>
      </c>
      <c r="I149" t="s">
        <v>194</v>
      </c>
      <c r="J149" t="s">
        <v>194</v>
      </c>
      <c r="K149" t="s">
        <v>194</v>
      </c>
      <c r="L149" t="s">
        <v>194</v>
      </c>
      <c r="M149" t="s">
        <v>194</v>
      </c>
      <c r="N149" t="s">
        <v>194</v>
      </c>
      <c r="O149" t="s">
        <v>195</v>
      </c>
      <c r="P149" t="s">
        <v>196</v>
      </c>
      <c r="Q149" t="s">
        <v>197</v>
      </c>
      <c r="R149" t="s">
        <v>199</v>
      </c>
      <c r="S149" t="s">
        <v>199</v>
      </c>
      <c r="T149" t="s">
        <v>204</v>
      </c>
      <c r="U149" t="s">
        <v>261</v>
      </c>
      <c r="V149" t="s">
        <v>261</v>
      </c>
      <c r="W149" t="s">
        <v>260</v>
      </c>
      <c r="X149" t="s">
        <v>260</v>
      </c>
      <c r="Y149" t="s">
        <v>260</v>
      </c>
      <c r="Z149" t="s">
        <v>260</v>
      </c>
      <c r="AA149" t="s">
        <v>260</v>
      </c>
      <c r="AB149" t="s">
        <v>260</v>
      </c>
    </row>
    <row r="150" spans="1:28" x14ac:dyDescent="0.35">
      <c r="A150" t="s">
        <v>146</v>
      </c>
      <c r="B150" t="s">
        <v>379</v>
      </c>
      <c r="C150" t="s">
        <v>1389</v>
      </c>
      <c r="D150" t="s">
        <v>1390</v>
      </c>
      <c r="E150" t="s">
        <v>1391</v>
      </c>
      <c r="F150" t="s">
        <v>1392</v>
      </c>
      <c r="G150" t="s">
        <v>1393</v>
      </c>
      <c r="H150" t="s">
        <v>1394</v>
      </c>
      <c r="I150" t="s">
        <v>1395</v>
      </c>
      <c r="J150" t="s">
        <v>1396</v>
      </c>
      <c r="K150" t="s">
        <v>1397</v>
      </c>
      <c r="L150" t="s">
        <v>1398</v>
      </c>
      <c r="M150" t="s">
        <v>1399</v>
      </c>
      <c r="N150" t="s">
        <v>1400</v>
      </c>
      <c r="O150" t="s">
        <v>1401</v>
      </c>
      <c r="P150" t="s">
        <v>1402</v>
      </c>
      <c r="Q150" t="s">
        <v>1403</v>
      </c>
      <c r="R150" t="s">
        <v>1404</v>
      </c>
      <c r="S150" t="s">
        <v>1405</v>
      </c>
      <c r="T150" t="s">
        <v>1406</v>
      </c>
      <c r="U150" t="s">
        <v>1407</v>
      </c>
      <c r="V150" t="s">
        <v>1408</v>
      </c>
      <c r="W150" t="s">
        <v>1409</v>
      </c>
      <c r="X150" t="s">
        <v>1410</v>
      </c>
      <c r="Y150" t="s">
        <v>1411</v>
      </c>
      <c r="Z150" t="s">
        <v>1412</v>
      </c>
      <c r="AA150" t="s">
        <v>1413</v>
      </c>
      <c r="AB150" t="s">
        <v>1414</v>
      </c>
    </row>
    <row r="151" spans="1:28" x14ac:dyDescent="0.35">
      <c r="A151" t="s">
        <v>1415</v>
      </c>
      <c r="B151" s="5" t="s">
        <v>201</v>
      </c>
      <c r="C151" s="5" t="s">
        <v>201</v>
      </c>
      <c r="D151" s="5" t="s">
        <v>201</v>
      </c>
      <c r="E151" s="5" t="s">
        <v>201</v>
      </c>
      <c r="F151" s="5" t="s">
        <v>201</v>
      </c>
      <c r="G151" s="5" t="s">
        <v>201</v>
      </c>
      <c r="H151" s="5" t="s">
        <v>201</v>
      </c>
      <c r="I151" s="5" t="s">
        <v>201</v>
      </c>
      <c r="J151" s="5" t="s">
        <v>201</v>
      </c>
      <c r="K151" s="5" t="s">
        <v>201</v>
      </c>
      <c r="L151" s="5" t="s">
        <v>201</v>
      </c>
      <c r="M151" s="5" t="s">
        <v>201</v>
      </c>
      <c r="N151" s="5" t="s">
        <v>201</v>
      </c>
      <c r="O151" s="5" t="s">
        <v>201</v>
      </c>
      <c r="P151" s="5" t="s">
        <v>201</v>
      </c>
      <c r="Q151" s="5" t="s">
        <v>201</v>
      </c>
      <c r="R151" s="5" t="s">
        <v>201</v>
      </c>
      <c r="S151" s="5" t="s">
        <v>201</v>
      </c>
      <c r="T151" s="5" t="s">
        <v>201</v>
      </c>
      <c r="U151" s="5" t="s">
        <v>201</v>
      </c>
      <c r="V151" s="5" t="s">
        <v>201</v>
      </c>
      <c r="W151" s="5" t="s">
        <v>201</v>
      </c>
      <c r="X151" s="5" t="s">
        <v>201</v>
      </c>
      <c r="Y151" s="5" t="s">
        <v>201</v>
      </c>
      <c r="Z151" s="5" t="s">
        <v>201</v>
      </c>
      <c r="AA151" s="5" t="s">
        <v>201</v>
      </c>
      <c r="AB151" s="5" t="s">
        <v>201</v>
      </c>
    </row>
    <row r="152" spans="1:28" x14ac:dyDescent="0.35">
      <c r="A152" t="s">
        <v>1416</v>
      </c>
      <c r="B152" s="5" t="s">
        <v>262</v>
      </c>
      <c r="C152" s="5" t="s">
        <v>262</v>
      </c>
      <c r="D152" s="5" t="s">
        <v>262</v>
      </c>
      <c r="E152" s="5" t="s">
        <v>262</v>
      </c>
      <c r="F152" s="5" t="s">
        <v>262</v>
      </c>
      <c r="G152" s="5" t="s">
        <v>262</v>
      </c>
      <c r="H152" s="5" t="s">
        <v>262</v>
      </c>
      <c r="I152" s="5" t="s">
        <v>262</v>
      </c>
      <c r="J152" s="5" t="s">
        <v>262</v>
      </c>
      <c r="K152" s="5" t="s">
        <v>262</v>
      </c>
      <c r="L152" s="5" t="s">
        <v>262</v>
      </c>
      <c r="M152" s="5" t="s">
        <v>262</v>
      </c>
      <c r="N152" s="5" t="s">
        <v>262</v>
      </c>
      <c r="O152" s="5" t="s">
        <v>262</v>
      </c>
      <c r="P152" s="5" t="s">
        <v>262</v>
      </c>
      <c r="Q152" s="5" t="s">
        <v>262</v>
      </c>
      <c r="R152" s="5" t="s">
        <v>262</v>
      </c>
      <c r="S152" s="5" t="s">
        <v>262</v>
      </c>
      <c r="T152" s="5" t="s">
        <v>262</v>
      </c>
      <c r="U152" s="5" t="s">
        <v>262</v>
      </c>
      <c r="V152" s="5" t="s">
        <v>262</v>
      </c>
      <c r="W152" s="5" t="s">
        <v>262</v>
      </c>
      <c r="X152" s="5" t="s">
        <v>262</v>
      </c>
      <c r="Y152" s="5" t="s">
        <v>262</v>
      </c>
      <c r="Z152" s="5" t="s">
        <v>262</v>
      </c>
      <c r="AA152" s="5" t="s">
        <v>262</v>
      </c>
      <c r="AB152" s="5" t="s">
        <v>262</v>
      </c>
    </row>
    <row r="153" spans="1:28" x14ac:dyDescent="0.35">
      <c r="A153" t="s">
        <v>147</v>
      </c>
      <c r="B153" t="s">
        <v>664</v>
      </c>
      <c r="C153" t="s">
        <v>207</v>
      </c>
      <c r="D153" t="s">
        <v>1417</v>
      </c>
      <c r="E153" t="s">
        <v>1418</v>
      </c>
      <c r="F153" t="s">
        <v>1419</v>
      </c>
      <c r="G153" t="s">
        <v>1420</v>
      </c>
      <c r="H153" t="s">
        <v>1421</v>
      </c>
      <c r="I153" t="s">
        <v>1422</v>
      </c>
      <c r="J153" t="s">
        <v>1423</v>
      </c>
      <c r="K153" t="s">
        <v>1424</v>
      </c>
      <c r="L153" t="s">
        <v>1425</v>
      </c>
      <c r="M153" t="s">
        <v>1426</v>
      </c>
      <c r="N153" t="s">
        <v>1427</v>
      </c>
      <c r="O153" t="s">
        <v>1428</v>
      </c>
      <c r="P153" t="s">
        <v>1429</v>
      </c>
      <c r="Q153" t="s">
        <v>1430</v>
      </c>
      <c r="R153" t="s">
        <v>1431</v>
      </c>
      <c r="S153" t="s">
        <v>1432</v>
      </c>
      <c r="T153" t="s">
        <v>1433</v>
      </c>
      <c r="U153" t="s">
        <v>1434</v>
      </c>
      <c r="V153" t="s">
        <v>1435</v>
      </c>
      <c r="W153" t="s">
        <v>1436</v>
      </c>
      <c r="X153" t="s">
        <v>1437</v>
      </c>
      <c r="Y153" t="s">
        <v>1438</v>
      </c>
      <c r="Z153" t="s">
        <v>1439</v>
      </c>
      <c r="AA153" t="s">
        <v>1440</v>
      </c>
      <c r="AB153" t="s">
        <v>1441</v>
      </c>
    </row>
    <row r="154" spans="1:28" x14ac:dyDescent="0.35">
      <c r="A154" t="s">
        <v>149</v>
      </c>
      <c r="B154" t="s">
        <v>194</v>
      </c>
      <c r="C154" t="s">
        <v>194</v>
      </c>
      <c r="D154" t="s">
        <v>194</v>
      </c>
      <c r="E154" t="s">
        <v>194</v>
      </c>
      <c r="F154" t="s">
        <v>195</v>
      </c>
      <c r="G154" t="s">
        <v>195</v>
      </c>
      <c r="H154" t="s">
        <v>196</v>
      </c>
      <c r="I154" t="s">
        <v>197</v>
      </c>
      <c r="J154" t="s">
        <v>198</v>
      </c>
      <c r="K154" t="s">
        <v>199</v>
      </c>
      <c r="L154" t="s">
        <v>199</v>
      </c>
      <c r="M154" t="s">
        <v>204</v>
      </c>
      <c r="N154" t="s">
        <v>204</v>
      </c>
      <c r="O154" t="s">
        <v>204</v>
      </c>
      <c r="P154" t="s">
        <v>204</v>
      </c>
      <c r="Q154" t="s">
        <v>204</v>
      </c>
      <c r="R154" t="s">
        <v>204</v>
      </c>
      <c r="S154" t="s">
        <v>204</v>
      </c>
      <c r="T154" t="s">
        <v>204</v>
      </c>
      <c r="U154" t="s">
        <v>204</v>
      </c>
      <c r="V154" t="s">
        <v>204</v>
      </c>
      <c r="W154" t="s">
        <v>204</v>
      </c>
      <c r="X154" t="s">
        <v>204</v>
      </c>
      <c r="Y154" t="s">
        <v>204</v>
      </c>
      <c r="Z154" t="s">
        <v>204</v>
      </c>
      <c r="AA154" t="s">
        <v>204</v>
      </c>
      <c r="AB154" t="s">
        <v>199</v>
      </c>
    </row>
    <row r="155" spans="1:28" x14ac:dyDescent="0.35">
      <c r="A155" t="s">
        <v>150</v>
      </c>
      <c r="B155" s="5" t="s">
        <v>201</v>
      </c>
      <c r="C155" s="5" t="s">
        <v>201</v>
      </c>
      <c r="D155" s="5" t="s">
        <v>201</v>
      </c>
      <c r="E155" s="5" t="s">
        <v>201</v>
      </c>
      <c r="F155" s="5" t="s">
        <v>201</v>
      </c>
      <c r="G155" s="5" t="s">
        <v>201</v>
      </c>
      <c r="H155" s="5" t="s">
        <v>201</v>
      </c>
      <c r="I155" s="5" t="s">
        <v>201</v>
      </c>
      <c r="J155" s="5" t="s">
        <v>201</v>
      </c>
      <c r="K155" s="5" t="s">
        <v>201</v>
      </c>
      <c r="L155" s="5" t="s">
        <v>201</v>
      </c>
      <c r="M155" s="5" t="s">
        <v>201</v>
      </c>
      <c r="N155" s="5" t="s">
        <v>201</v>
      </c>
      <c r="O155" s="5" t="s">
        <v>201</v>
      </c>
      <c r="P155" s="5" t="s">
        <v>201</v>
      </c>
      <c r="Q155" s="5" t="s">
        <v>201</v>
      </c>
      <c r="R155" s="5" t="s">
        <v>201</v>
      </c>
      <c r="S155" s="5" t="s">
        <v>201</v>
      </c>
      <c r="T155" s="5" t="s">
        <v>201</v>
      </c>
      <c r="U155" s="5" t="s">
        <v>201</v>
      </c>
      <c r="V155" s="5" t="s">
        <v>201</v>
      </c>
      <c r="W155" s="5" t="s">
        <v>201</v>
      </c>
      <c r="X155" s="5" t="s">
        <v>201</v>
      </c>
      <c r="Y155" s="5" t="s">
        <v>201</v>
      </c>
      <c r="Z155" s="5" t="s">
        <v>250</v>
      </c>
      <c r="AA155" s="5" t="s">
        <v>250</v>
      </c>
      <c r="AB155" s="5" t="s">
        <v>250</v>
      </c>
    </row>
    <row r="156" spans="1:28" x14ac:dyDescent="0.35">
      <c r="A156" t="s">
        <v>151</v>
      </c>
      <c r="B156" s="5" t="s">
        <v>262</v>
      </c>
      <c r="C156" s="5" t="s">
        <v>262</v>
      </c>
      <c r="D156" s="5" t="s">
        <v>262</v>
      </c>
      <c r="E156" s="5" t="s">
        <v>262</v>
      </c>
      <c r="F156" s="5" t="s">
        <v>262</v>
      </c>
      <c r="G156" s="5" t="s">
        <v>262</v>
      </c>
      <c r="H156" s="5" t="s">
        <v>262</v>
      </c>
      <c r="I156" s="5" t="s">
        <v>262</v>
      </c>
      <c r="J156" s="5" t="s">
        <v>262</v>
      </c>
      <c r="K156" s="5" t="s">
        <v>262</v>
      </c>
      <c r="L156" s="5" t="s">
        <v>262</v>
      </c>
      <c r="M156" s="5" t="s">
        <v>262</v>
      </c>
      <c r="N156" s="5" t="s">
        <v>262</v>
      </c>
      <c r="O156" s="5" t="s">
        <v>262</v>
      </c>
      <c r="P156" s="5" t="s">
        <v>262</v>
      </c>
      <c r="Q156" s="5" t="s">
        <v>262</v>
      </c>
      <c r="R156" s="5" t="s">
        <v>262</v>
      </c>
      <c r="S156" s="5" t="s">
        <v>262</v>
      </c>
      <c r="T156" s="5" t="s">
        <v>262</v>
      </c>
      <c r="U156" s="5" t="s">
        <v>262</v>
      </c>
      <c r="V156" s="5" t="s">
        <v>262</v>
      </c>
      <c r="W156" s="5" t="s">
        <v>262</v>
      </c>
      <c r="X156" s="5" t="s">
        <v>262</v>
      </c>
      <c r="Y156" s="5" t="s">
        <v>262</v>
      </c>
      <c r="Z156" s="5" t="s">
        <v>262</v>
      </c>
      <c r="AA156" s="5" t="s">
        <v>262</v>
      </c>
      <c r="AB156" s="5" t="s">
        <v>262</v>
      </c>
    </row>
    <row r="157" spans="1:28" x14ac:dyDescent="0.35">
      <c r="A157" t="s">
        <v>1442</v>
      </c>
      <c r="B157" s="5" t="s">
        <v>262</v>
      </c>
      <c r="C157" s="5" t="s">
        <v>262</v>
      </c>
      <c r="D157" s="5" t="s">
        <v>262</v>
      </c>
      <c r="E157" s="5" t="s">
        <v>262</v>
      </c>
      <c r="F157" s="5" t="s">
        <v>262</v>
      </c>
      <c r="G157" s="5" t="s">
        <v>262</v>
      </c>
      <c r="H157" s="5" t="s">
        <v>262</v>
      </c>
      <c r="I157" s="5" t="s">
        <v>262</v>
      </c>
      <c r="J157" s="5" t="s">
        <v>262</v>
      </c>
      <c r="K157" s="5" t="s">
        <v>262</v>
      </c>
      <c r="L157" s="5" t="s">
        <v>262</v>
      </c>
      <c r="M157" s="5" t="s">
        <v>262</v>
      </c>
      <c r="N157" s="5" t="s">
        <v>262</v>
      </c>
      <c r="O157" s="5" t="s">
        <v>262</v>
      </c>
      <c r="P157" s="5" t="s">
        <v>262</v>
      </c>
      <c r="Q157" s="5" t="s">
        <v>262</v>
      </c>
      <c r="R157" s="5" t="s">
        <v>262</v>
      </c>
      <c r="S157" s="5" t="s">
        <v>262</v>
      </c>
      <c r="T157" s="5" t="s">
        <v>262</v>
      </c>
      <c r="U157" s="5" t="s">
        <v>262</v>
      </c>
      <c r="V157" s="5" t="s">
        <v>262</v>
      </c>
      <c r="W157" s="5" t="s">
        <v>262</v>
      </c>
      <c r="X157" s="5" t="s">
        <v>262</v>
      </c>
      <c r="Y157" s="5" t="s">
        <v>262</v>
      </c>
      <c r="Z157" s="5" t="s">
        <v>262</v>
      </c>
      <c r="AA157" s="5" t="s">
        <v>262</v>
      </c>
      <c r="AB157" s="5" t="s">
        <v>262</v>
      </c>
    </row>
    <row r="158" spans="1:28" x14ac:dyDescent="0.35">
      <c r="A158" t="s">
        <v>152</v>
      </c>
      <c r="B158" t="s">
        <v>1443</v>
      </c>
      <c r="C158" t="s">
        <v>1444</v>
      </c>
      <c r="D158" t="s">
        <v>1445</v>
      </c>
      <c r="E158" t="s">
        <v>1446</v>
      </c>
      <c r="F158" t="s">
        <v>1447</v>
      </c>
      <c r="G158" t="s">
        <v>1448</v>
      </c>
      <c r="H158" t="s">
        <v>1449</v>
      </c>
      <c r="I158" t="s">
        <v>1450</v>
      </c>
      <c r="J158" t="s">
        <v>1451</v>
      </c>
      <c r="K158" t="s">
        <v>1452</v>
      </c>
      <c r="L158" t="s">
        <v>1451</v>
      </c>
      <c r="M158" t="s">
        <v>1451</v>
      </c>
      <c r="N158" t="s">
        <v>1453</v>
      </c>
      <c r="O158" t="s">
        <v>1454</v>
      </c>
      <c r="P158" t="s">
        <v>1455</v>
      </c>
      <c r="Q158" t="s">
        <v>1456</v>
      </c>
      <c r="R158" t="s">
        <v>1457</v>
      </c>
      <c r="S158" t="s">
        <v>1458</v>
      </c>
      <c r="T158" t="s">
        <v>1459</v>
      </c>
      <c r="U158" t="s">
        <v>1460</v>
      </c>
      <c r="V158" t="s">
        <v>993</v>
      </c>
      <c r="W158" t="s">
        <v>1461</v>
      </c>
      <c r="X158" t="s">
        <v>1462</v>
      </c>
      <c r="Y158" t="s">
        <v>1463</v>
      </c>
      <c r="Z158" t="s">
        <v>1464</v>
      </c>
      <c r="AA158" t="s">
        <v>1465</v>
      </c>
      <c r="AB158" t="s">
        <v>1466</v>
      </c>
    </row>
    <row r="159" spans="1:28" x14ac:dyDescent="0.35">
      <c r="A159" t="s">
        <v>153</v>
      </c>
      <c r="B159" t="s">
        <v>200</v>
      </c>
      <c r="C159" t="s">
        <v>261</v>
      </c>
      <c r="D159" t="s">
        <v>261</v>
      </c>
      <c r="E159" t="s">
        <v>664</v>
      </c>
      <c r="F159" t="s">
        <v>976</v>
      </c>
      <c r="G159" t="s">
        <v>1417</v>
      </c>
      <c r="H159" t="s">
        <v>210</v>
      </c>
      <c r="I159" t="s">
        <v>1467</v>
      </c>
      <c r="J159" t="s">
        <v>1468</v>
      </c>
      <c r="K159" t="s">
        <v>1469</v>
      </c>
      <c r="L159" t="s">
        <v>1470</v>
      </c>
      <c r="M159" t="s">
        <v>1471</v>
      </c>
      <c r="N159" t="s">
        <v>1472</v>
      </c>
      <c r="O159" t="s">
        <v>1473</v>
      </c>
      <c r="P159" t="s">
        <v>1474</v>
      </c>
      <c r="Q159" t="s">
        <v>1475</v>
      </c>
      <c r="R159" t="s">
        <v>1476</v>
      </c>
      <c r="S159" t="s">
        <v>805</v>
      </c>
      <c r="T159" t="s">
        <v>805</v>
      </c>
      <c r="U159" t="s">
        <v>805</v>
      </c>
      <c r="V159" t="s">
        <v>1477</v>
      </c>
      <c r="W159" t="s">
        <v>1136</v>
      </c>
      <c r="X159" t="s">
        <v>1478</v>
      </c>
      <c r="Y159" t="s">
        <v>1023</v>
      </c>
      <c r="Z159" t="s">
        <v>1479</v>
      </c>
      <c r="AA159" t="s">
        <v>1480</v>
      </c>
      <c r="AB159" t="s">
        <v>1481</v>
      </c>
    </row>
    <row r="160" spans="1:28" x14ac:dyDescent="0.35">
      <c r="A160" t="s">
        <v>154</v>
      </c>
      <c r="B160" s="5" t="s">
        <v>262</v>
      </c>
      <c r="C160" s="5" t="s">
        <v>262</v>
      </c>
      <c r="D160" s="5" t="s">
        <v>262</v>
      </c>
      <c r="E160" s="5" t="s">
        <v>262</v>
      </c>
      <c r="F160" s="5" t="s">
        <v>262</v>
      </c>
      <c r="G160" s="5" t="s">
        <v>262</v>
      </c>
      <c r="H160" s="5" t="s">
        <v>262</v>
      </c>
      <c r="I160" s="5" t="s">
        <v>262</v>
      </c>
      <c r="J160" s="5" t="s">
        <v>262</v>
      </c>
      <c r="K160" s="5" t="s">
        <v>262</v>
      </c>
      <c r="L160" s="5" t="s">
        <v>262</v>
      </c>
      <c r="M160" s="5" t="s">
        <v>262</v>
      </c>
      <c r="N160" s="5" t="s">
        <v>262</v>
      </c>
      <c r="O160" s="5" t="s">
        <v>262</v>
      </c>
      <c r="P160" s="5" t="s">
        <v>262</v>
      </c>
      <c r="Q160" s="5" t="s">
        <v>262</v>
      </c>
      <c r="R160" s="5" t="s">
        <v>262</v>
      </c>
      <c r="S160" s="5" t="s">
        <v>262</v>
      </c>
      <c r="T160" s="5" t="s">
        <v>262</v>
      </c>
      <c r="U160" s="5" t="s">
        <v>262</v>
      </c>
      <c r="V160" s="5" t="s">
        <v>262</v>
      </c>
      <c r="W160" s="5" t="s">
        <v>262</v>
      </c>
      <c r="X160" s="5" t="s">
        <v>262</v>
      </c>
      <c r="Y160" s="5" t="s">
        <v>262</v>
      </c>
      <c r="Z160" s="5" t="s">
        <v>262</v>
      </c>
      <c r="AA160" s="5" t="s">
        <v>262</v>
      </c>
      <c r="AB160" s="5" t="s">
        <v>262</v>
      </c>
    </row>
    <row r="161" spans="1:28" x14ac:dyDescent="0.35">
      <c r="A161" t="s">
        <v>155</v>
      </c>
      <c r="B161" s="5" t="s">
        <v>262</v>
      </c>
      <c r="C161" s="5" t="s">
        <v>262</v>
      </c>
      <c r="D161" s="5" t="s">
        <v>262</v>
      </c>
      <c r="E161" s="5" t="s">
        <v>262</v>
      </c>
      <c r="F161" s="5" t="s">
        <v>262</v>
      </c>
      <c r="G161" s="5" t="s">
        <v>262</v>
      </c>
      <c r="H161" s="5" t="s">
        <v>262</v>
      </c>
      <c r="I161" s="5" t="s">
        <v>262</v>
      </c>
      <c r="J161" s="5" t="s">
        <v>262</v>
      </c>
      <c r="K161" s="5" t="s">
        <v>262</v>
      </c>
      <c r="L161" s="5" t="s">
        <v>262</v>
      </c>
      <c r="M161" s="5" t="s">
        <v>262</v>
      </c>
      <c r="N161" s="5" t="s">
        <v>262</v>
      </c>
      <c r="O161" s="5" t="s">
        <v>262</v>
      </c>
      <c r="P161" s="5" t="s">
        <v>262</v>
      </c>
      <c r="Q161" s="5" t="s">
        <v>262</v>
      </c>
      <c r="R161" s="5" t="s">
        <v>262</v>
      </c>
      <c r="S161" s="5" t="s">
        <v>262</v>
      </c>
      <c r="T161" s="5" t="s">
        <v>262</v>
      </c>
      <c r="U161" s="5" t="s">
        <v>262</v>
      </c>
      <c r="V161" s="5" t="s">
        <v>262</v>
      </c>
      <c r="W161" s="5" t="s">
        <v>262</v>
      </c>
      <c r="X161" s="5" t="s">
        <v>262</v>
      </c>
      <c r="Y161" s="5" t="s">
        <v>262</v>
      </c>
      <c r="Z161" s="5" t="s">
        <v>262</v>
      </c>
      <c r="AA161" s="5" t="s">
        <v>262</v>
      </c>
      <c r="AB161" s="5" t="s">
        <v>262</v>
      </c>
    </row>
    <row r="162" spans="1:28" x14ac:dyDescent="0.35">
      <c r="A162" t="s">
        <v>156</v>
      </c>
      <c r="B162" t="s">
        <v>1093</v>
      </c>
      <c r="C162" t="s">
        <v>1482</v>
      </c>
      <c r="D162" t="s">
        <v>1404</v>
      </c>
      <c r="E162" t="s">
        <v>1483</v>
      </c>
      <c r="F162" t="s">
        <v>1484</v>
      </c>
      <c r="G162" t="s">
        <v>1485</v>
      </c>
      <c r="H162" t="s">
        <v>1486</v>
      </c>
      <c r="I162" t="s">
        <v>1487</v>
      </c>
      <c r="J162" t="s">
        <v>1488</v>
      </c>
      <c r="K162" t="s">
        <v>1489</v>
      </c>
      <c r="L162" t="s">
        <v>1490</v>
      </c>
      <c r="M162" t="s">
        <v>1491</v>
      </c>
      <c r="N162" t="s">
        <v>1492</v>
      </c>
      <c r="O162" t="s">
        <v>1493</v>
      </c>
      <c r="P162" t="s">
        <v>926</v>
      </c>
      <c r="Q162" t="s">
        <v>926</v>
      </c>
      <c r="R162" t="s">
        <v>1494</v>
      </c>
      <c r="S162" t="s">
        <v>1495</v>
      </c>
      <c r="T162" t="s">
        <v>1496</v>
      </c>
      <c r="U162" t="s">
        <v>1497</v>
      </c>
      <c r="V162" t="s">
        <v>1498</v>
      </c>
      <c r="W162" t="s">
        <v>1499</v>
      </c>
      <c r="X162" t="s">
        <v>1500</v>
      </c>
      <c r="Y162" t="s">
        <v>1501</v>
      </c>
      <c r="Z162" t="s">
        <v>1502</v>
      </c>
      <c r="AA162" t="s">
        <v>1503</v>
      </c>
      <c r="AB162" t="s">
        <v>590</v>
      </c>
    </row>
    <row r="163" spans="1:28" x14ac:dyDescent="0.35">
      <c r="A163" t="s">
        <v>1504</v>
      </c>
      <c r="B163" s="5" t="s">
        <v>1505</v>
      </c>
      <c r="C163" s="5" t="s">
        <v>1505</v>
      </c>
      <c r="D163" s="5" t="s">
        <v>1505</v>
      </c>
      <c r="E163" s="5" t="s">
        <v>1505</v>
      </c>
      <c r="F163" s="5" t="s">
        <v>1505</v>
      </c>
      <c r="G163" s="5" t="s">
        <v>1505</v>
      </c>
      <c r="H163" s="5" t="s">
        <v>1505</v>
      </c>
      <c r="I163" s="5" t="s">
        <v>1505</v>
      </c>
      <c r="J163" s="5" t="s">
        <v>1505</v>
      </c>
      <c r="K163" s="5" t="s">
        <v>1505</v>
      </c>
      <c r="L163" s="5" t="s">
        <v>1505</v>
      </c>
      <c r="M163" s="5" t="s">
        <v>1505</v>
      </c>
      <c r="N163" s="5" t="s">
        <v>1505</v>
      </c>
      <c r="O163" s="5" t="s">
        <v>1505</v>
      </c>
      <c r="P163" s="5" t="s">
        <v>1505</v>
      </c>
      <c r="Q163" s="5" t="s">
        <v>1505</v>
      </c>
      <c r="R163" s="5" t="s">
        <v>1505</v>
      </c>
      <c r="S163" s="5" t="s">
        <v>1505</v>
      </c>
      <c r="T163" s="5" t="s">
        <v>1505</v>
      </c>
      <c r="U163" s="5" t="s">
        <v>1505</v>
      </c>
      <c r="V163" s="5" t="s">
        <v>1505</v>
      </c>
      <c r="W163" s="5" t="s">
        <v>1505</v>
      </c>
      <c r="X163" s="5" t="s">
        <v>1505</v>
      </c>
      <c r="Y163" s="5" t="s">
        <v>1505</v>
      </c>
      <c r="Z163" s="5" t="s">
        <v>1505</v>
      </c>
      <c r="AA163" s="5" t="s">
        <v>1505</v>
      </c>
      <c r="AB163" s="5" t="s">
        <v>1505</v>
      </c>
    </row>
    <row r="164" spans="1:28" x14ac:dyDescent="0.35">
      <c r="A164" t="s">
        <v>157</v>
      </c>
      <c r="B164" s="5" t="s">
        <v>404</v>
      </c>
      <c r="C164" s="5" t="s">
        <v>404</v>
      </c>
      <c r="D164" s="5" t="s">
        <v>404</v>
      </c>
      <c r="E164" s="5" t="s">
        <v>404</v>
      </c>
      <c r="F164" s="5" t="s">
        <v>405</v>
      </c>
      <c r="G164" s="5" t="s">
        <v>405</v>
      </c>
      <c r="H164" s="5" t="s">
        <v>406</v>
      </c>
      <c r="I164" s="5" t="s">
        <v>629</v>
      </c>
      <c r="J164" s="5" t="s">
        <v>406</v>
      </c>
      <c r="K164" s="5" t="s">
        <v>406</v>
      </c>
      <c r="L164" s="5" t="s">
        <v>406</v>
      </c>
      <c r="M164" s="5" t="s">
        <v>629</v>
      </c>
      <c r="N164" s="5" t="s">
        <v>629</v>
      </c>
      <c r="O164" s="5" t="s">
        <v>407</v>
      </c>
      <c r="P164" s="5" t="s">
        <v>1057</v>
      </c>
      <c r="Q164" s="5" t="s">
        <v>1506</v>
      </c>
      <c r="R164" s="5" t="s">
        <v>859</v>
      </c>
      <c r="S164" s="5" t="s">
        <v>859</v>
      </c>
      <c r="T164" s="5" t="s">
        <v>631</v>
      </c>
      <c r="U164" s="5" t="s">
        <v>631</v>
      </c>
      <c r="V164" s="5" t="s">
        <v>1058</v>
      </c>
      <c r="W164" s="5" t="s">
        <v>1058</v>
      </c>
      <c r="X164" s="5" t="s">
        <v>631</v>
      </c>
      <c r="Y164" s="5" t="s">
        <v>859</v>
      </c>
      <c r="Z164" s="5" t="s">
        <v>1506</v>
      </c>
      <c r="AA164" s="5" t="s">
        <v>1506</v>
      </c>
      <c r="AB164" s="5" t="s">
        <v>1057</v>
      </c>
    </row>
    <row r="165" spans="1:28" x14ac:dyDescent="0.35">
      <c r="A165" t="s">
        <v>1507</v>
      </c>
      <c r="B165" s="5" t="s">
        <v>262</v>
      </c>
      <c r="C165" s="5" t="s">
        <v>262</v>
      </c>
      <c r="D165" s="5" t="s">
        <v>262</v>
      </c>
      <c r="E165" s="5" t="s">
        <v>262</v>
      </c>
      <c r="F165" s="5" t="s">
        <v>262</v>
      </c>
      <c r="G165" s="5" t="s">
        <v>262</v>
      </c>
      <c r="H165" s="5" t="s">
        <v>262</v>
      </c>
      <c r="I165" s="5" t="s">
        <v>262</v>
      </c>
      <c r="J165" s="5" t="s">
        <v>262</v>
      </c>
      <c r="K165" s="5" t="s">
        <v>262</v>
      </c>
      <c r="L165" s="5" t="s">
        <v>262</v>
      </c>
      <c r="M165" s="5" t="s">
        <v>262</v>
      </c>
      <c r="N165" s="5" t="s">
        <v>262</v>
      </c>
      <c r="O165" s="5" t="s">
        <v>262</v>
      </c>
      <c r="P165" s="5" t="s">
        <v>262</v>
      </c>
      <c r="Q165" s="5" t="s">
        <v>262</v>
      </c>
      <c r="R165" s="5" t="s">
        <v>262</v>
      </c>
      <c r="S165" s="5" t="s">
        <v>262</v>
      </c>
      <c r="T165" s="5" t="s">
        <v>262</v>
      </c>
      <c r="U165" s="5" t="s">
        <v>262</v>
      </c>
      <c r="V165" s="5" t="s">
        <v>262</v>
      </c>
      <c r="W165" s="5" t="s">
        <v>262</v>
      </c>
      <c r="X165" s="5" t="s">
        <v>262</v>
      </c>
      <c r="Y165" s="5" t="s">
        <v>262</v>
      </c>
      <c r="Z165" s="5" t="s">
        <v>262</v>
      </c>
      <c r="AA165" s="5" t="s">
        <v>262</v>
      </c>
      <c r="AB165" s="5" t="s">
        <v>262</v>
      </c>
    </row>
    <row r="166" spans="1:28" x14ac:dyDescent="0.35">
      <c r="A166" t="s">
        <v>159</v>
      </c>
      <c r="B166" t="s">
        <v>195</v>
      </c>
      <c r="C166" t="s">
        <v>196</v>
      </c>
      <c r="D166" t="s">
        <v>198</v>
      </c>
      <c r="E166" t="s">
        <v>199</v>
      </c>
      <c r="F166" t="s">
        <v>261</v>
      </c>
      <c r="G166" t="s">
        <v>260</v>
      </c>
      <c r="H166" t="s">
        <v>259</v>
      </c>
      <c r="I166" t="s">
        <v>298</v>
      </c>
      <c r="J166" t="s">
        <v>656</v>
      </c>
      <c r="K166" t="s">
        <v>1508</v>
      </c>
      <c r="L166" t="s">
        <v>1509</v>
      </c>
      <c r="M166" t="s">
        <v>242</v>
      </c>
      <c r="N166" t="s">
        <v>1510</v>
      </c>
      <c r="O166" t="s">
        <v>1510</v>
      </c>
      <c r="P166" t="s">
        <v>1157</v>
      </c>
      <c r="Q166" t="s">
        <v>1511</v>
      </c>
      <c r="R166" t="s">
        <v>1512</v>
      </c>
      <c r="S166" t="s">
        <v>1513</v>
      </c>
      <c r="T166" t="s">
        <v>1514</v>
      </c>
      <c r="U166" t="s">
        <v>1515</v>
      </c>
      <c r="V166" t="s">
        <v>242</v>
      </c>
      <c r="W166" t="s">
        <v>1509</v>
      </c>
      <c r="X166" t="s">
        <v>241</v>
      </c>
      <c r="Y166" t="s">
        <v>1516</v>
      </c>
      <c r="Z166" t="s">
        <v>235</v>
      </c>
      <c r="AA166" t="s">
        <v>1517</v>
      </c>
      <c r="AB166" t="s">
        <v>238</v>
      </c>
    </row>
    <row r="167" spans="1:28" x14ac:dyDescent="0.35">
      <c r="A167" t="s">
        <v>160</v>
      </c>
      <c r="B167" t="s">
        <v>194</v>
      </c>
      <c r="C167" t="s">
        <v>194</v>
      </c>
      <c r="D167" t="s">
        <v>194</v>
      </c>
      <c r="E167" t="s">
        <v>195</v>
      </c>
      <c r="F167" t="s">
        <v>197</v>
      </c>
      <c r="G167" t="s">
        <v>199</v>
      </c>
      <c r="H167" t="s">
        <v>260</v>
      </c>
      <c r="I167" t="s">
        <v>298</v>
      </c>
      <c r="J167" t="s">
        <v>1518</v>
      </c>
      <c r="K167" t="s">
        <v>1519</v>
      </c>
      <c r="L167" t="s">
        <v>1520</v>
      </c>
      <c r="M167" t="s">
        <v>1521</v>
      </c>
      <c r="N167" t="s">
        <v>1522</v>
      </c>
      <c r="O167" t="s">
        <v>1523</v>
      </c>
      <c r="P167" t="s">
        <v>1524</v>
      </c>
      <c r="Q167" t="s">
        <v>1525</v>
      </c>
      <c r="R167" t="s">
        <v>1526</v>
      </c>
      <c r="S167" t="s">
        <v>366</v>
      </c>
      <c r="T167" t="s">
        <v>1527</v>
      </c>
      <c r="U167" t="s">
        <v>1528</v>
      </c>
      <c r="V167" t="s">
        <v>1529</v>
      </c>
      <c r="W167" t="s">
        <v>1530</v>
      </c>
      <c r="X167" t="s">
        <v>1531</v>
      </c>
      <c r="Y167" t="s">
        <v>1532</v>
      </c>
      <c r="Z167" t="s">
        <v>1533</v>
      </c>
      <c r="AA167" t="s">
        <v>1534</v>
      </c>
      <c r="AB167" t="s">
        <v>1535</v>
      </c>
    </row>
    <row r="168" spans="1:28" x14ac:dyDescent="0.35">
      <c r="A168" t="s">
        <v>161</v>
      </c>
      <c r="B168" t="s">
        <v>194</v>
      </c>
      <c r="C168" t="s">
        <v>194</v>
      </c>
      <c r="D168" t="s">
        <v>194</v>
      </c>
      <c r="E168" t="s">
        <v>195</v>
      </c>
      <c r="F168" t="s">
        <v>195</v>
      </c>
      <c r="G168" t="s">
        <v>195</v>
      </c>
      <c r="H168" t="s">
        <v>195</v>
      </c>
      <c r="I168" t="s">
        <v>196</v>
      </c>
      <c r="J168" t="s">
        <v>197</v>
      </c>
      <c r="K168" t="s">
        <v>197</v>
      </c>
      <c r="L168" t="s">
        <v>197</v>
      </c>
      <c r="M168" t="s">
        <v>197</v>
      </c>
      <c r="N168" t="s">
        <v>197</v>
      </c>
      <c r="O168" t="s">
        <v>197</v>
      </c>
      <c r="P168" t="s">
        <v>296</v>
      </c>
      <c r="Q168" t="s">
        <v>199</v>
      </c>
      <c r="R168" t="s">
        <v>199</v>
      </c>
      <c r="S168" t="s">
        <v>199</v>
      </c>
      <c r="T168" t="s">
        <v>199</v>
      </c>
      <c r="U168" t="s">
        <v>199</v>
      </c>
      <c r="V168" t="s">
        <v>199</v>
      </c>
      <c r="W168" t="s">
        <v>199</v>
      </c>
      <c r="X168" t="s">
        <v>200</v>
      </c>
      <c r="Y168" t="s">
        <v>200</v>
      </c>
      <c r="Z168" t="s">
        <v>200</v>
      </c>
      <c r="AA168" t="s">
        <v>200</v>
      </c>
      <c r="AB168" t="s">
        <v>200</v>
      </c>
    </row>
    <row r="169" spans="1:28" x14ac:dyDescent="0.35">
      <c r="A169" t="s">
        <v>162</v>
      </c>
      <c r="B169" t="s">
        <v>1536</v>
      </c>
      <c r="C169" t="s">
        <v>1537</v>
      </c>
      <c r="D169" t="s">
        <v>1538</v>
      </c>
      <c r="E169" t="s">
        <v>1539</v>
      </c>
      <c r="F169" t="s">
        <v>1540</v>
      </c>
      <c r="G169" t="s">
        <v>1541</v>
      </c>
      <c r="H169" t="s">
        <v>1542</v>
      </c>
      <c r="I169" t="s">
        <v>1543</v>
      </c>
      <c r="J169" t="s">
        <v>1544</v>
      </c>
      <c r="K169" t="s">
        <v>1545</v>
      </c>
      <c r="L169" t="s">
        <v>1546</v>
      </c>
      <c r="M169" t="s">
        <v>1547</v>
      </c>
      <c r="N169" t="s">
        <v>1548</v>
      </c>
      <c r="O169" t="s">
        <v>1549</v>
      </c>
      <c r="P169" t="s">
        <v>1550</v>
      </c>
      <c r="Q169" t="s">
        <v>1551</v>
      </c>
      <c r="R169" t="s">
        <v>1552</v>
      </c>
      <c r="S169" t="s">
        <v>1553</v>
      </c>
      <c r="T169" t="s">
        <v>1554</v>
      </c>
      <c r="U169" t="s">
        <v>1555</v>
      </c>
      <c r="V169" t="s">
        <v>1556</v>
      </c>
      <c r="W169" t="s">
        <v>1557</v>
      </c>
      <c r="X169" t="s">
        <v>1558</v>
      </c>
      <c r="Y169" t="s">
        <v>1559</v>
      </c>
      <c r="Z169" t="s">
        <v>1560</v>
      </c>
      <c r="AA169" t="s">
        <v>1561</v>
      </c>
      <c r="AB169" t="s">
        <v>1562</v>
      </c>
    </row>
    <row r="170" spans="1:28" x14ac:dyDescent="0.35">
      <c r="A170" t="s">
        <v>163</v>
      </c>
      <c r="B170" t="s">
        <v>1563</v>
      </c>
      <c r="C170" t="s">
        <v>1564</v>
      </c>
      <c r="D170" t="s">
        <v>1565</v>
      </c>
      <c r="E170" t="s">
        <v>1566</v>
      </c>
      <c r="F170" t="s">
        <v>1567</v>
      </c>
      <c r="G170" t="s">
        <v>1568</v>
      </c>
      <c r="H170" t="s">
        <v>1569</v>
      </c>
      <c r="I170" t="s">
        <v>1570</v>
      </c>
      <c r="J170" t="s">
        <v>679</v>
      </c>
      <c r="K170" t="s">
        <v>1571</v>
      </c>
      <c r="L170" t="s">
        <v>927</v>
      </c>
      <c r="M170" t="s">
        <v>1572</v>
      </c>
      <c r="N170" t="s">
        <v>1573</v>
      </c>
      <c r="O170" t="s">
        <v>1574</v>
      </c>
      <c r="P170" t="s">
        <v>1575</v>
      </c>
      <c r="Q170" t="s">
        <v>1576</v>
      </c>
      <c r="R170" t="s">
        <v>1577</v>
      </c>
      <c r="S170" t="s">
        <v>1578</v>
      </c>
      <c r="T170" t="s">
        <v>1579</v>
      </c>
      <c r="U170" t="s">
        <v>1498</v>
      </c>
      <c r="V170" t="s">
        <v>1580</v>
      </c>
      <c r="W170" t="s">
        <v>570</v>
      </c>
      <c r="X170" t="s">
        <v>1502</v>
      </c>
      <c r="Y170" t="s">
        <v>1581</v>
      </c>
      <c r="Z170" t="s">
        <v>1395</v>
      </c>
      <c r="AA170" t="s">
        <v>1582</v>
      </c>
      <c r="AB170" t="s">
        <v>745</v>
      </c>
    </row>
    <row r="171" spans="1:28" x14ac:dyDescent="0.35">
      <c r="A171" t="s">
        <v>1583</v>
      </c>
      <c r="B171" t="s">
        <v>1584</v>
      </c>
      <c r="C171" t="s">
        <v>1585</v>
      </c>
      <c r="D171" t="s">
        <v>1586</v>
      </c>
      <c r="E171" t="s">
        <v>1587</v>
      </c>
      <c r="F171" t="s">
        <v>1588</v>
      </c>
      <c r="G171" t="s">
        <v>1589</v>
      </c>
      <c r="H171" t="s">
        <v>1590</v>
      </c>
      <c r="I171" t="s">
        <v>1591</v>
      </c>
      <c r="J171" t="s">
        <v>1592</v>
      </c>
      <c r="K171" t="s">
        <v>1593</v>
      </c>
      <c r="L171" t="s">
        <v>1594</v>
      </c>
      <c r="M171" t="s">
        <v>1595</v>
      </c>
      <c r="N171" t="s">
        <v>1596</v>
      </c>
      <c r="O171" t="s">
        <v>1597</v>
      </c>
      <c r="P171" t="s">
        <v>1597</v>
      </c>
      <c r="Q171" t="s">
        <v>1598</v>
      </c>
      <c r="R171" t="s">
        <v>1599</v>
      </c>
      <c r="S171" t="s">
        <v>1600</v>
      </c>
      <c r="T171" t="s">
        <v>1601</v>
      </c>
      <c r="U171" t="s">
        <v>1602</v>
      </c>
      <c r="V171" t="s">
        <v>1603</v>
      </c>
      <c r="W171" t="s">
        <v>1604</v>
      </c>
      <c r="X171" t="s">
        <v>1605</v>
      </c>
      <c r="Y171" t="s">
        <v>1606</v>
      </c>
      <c r="Z171" t="s">
        <v>1607</v>
      </c>
      <c r="AA171" t="s">
        <v>1608</v>
      </c>
      <c r="AB171" t="s">
        <v>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748A1-0437-4EF8-A4D3-84FEAB84E0EC}">
  <dimension ref="A1:AE266"/>
  <sheetViews>
    <sheetView topLeftCell="A27" workbookViewId="0">
      <selection activeCell="A42" sqref="A42"/>
    </sheetView>
  </sheetViews>
  <sheetFormatPr defaultRowHeight="14.5" x14ac:dyDescent="0.35"/>
  <cols>
    <col min="1" max="1" width="17.08984375" customWidth="1"/>
  </cols>
  <sheetData>
    <row r="1" spans="1:31" x14ac:dyDescent="0.35">
      <c r="A1" t="s">
        <v>1634</v>
      </c>
    </row>
    <row r="2" spans="1:31" x14ac:dyDescent="0.35">
      <c r="A2" s="6" t="s">
        <v>1635</v>
      </c>
      <c r="B2" s="6" t="s">
        <v>1631</v>
      </c>
      <c r="C2" s="6" t="s">
        <v>1636</v>
      </c>
      <c r="D2" s="6" t="s">
        <v>1637</v>
      </c>
      <c r="E2" s="6">
        <v>1990</v>
      </c>
      <c r="F2" s="6">
        <f>E2+1</f>
        <v>1991</v>
      </c>
      <c r="G2" s="6">
        <f t="shared" ref="G2:AE2" si="0">F2+1</f>
        <v>1992</v>
      </c>
      <c r="H2" s="6">
        <f t="shared" si="0"/>
        <v>1993</v>
      </c>
      <c r="I2" s="6">
        <f t="shared" si="0"/>
        <v>1994</v>
      </c>
      <c r="J2" s="6">
        <f t="shared" si="0"/>
        <v>1995</v>
      </c>
      <c r="K2" s="6">
        <f t="shared" si="0"/>
        <v>1996</v>
      </c>
      <c r="L2" s="6">
        <f t="shared" si="0"/>
        <v>1997</v>
      </c>
      <c r="M2" s="6">
        <f t="shared" si="0"/>
        <v>1998</v>
      </c>
      <c r="N2" s="6">
        <f t="shared" si="0"/>
        <v>1999</v>
      </c>
      <c r="O2" s="6">
        <f t="shared" si="0"/>
        <v>2000</v>
      </c>
      <c r="P2" s="6">
        <f t="shared" si="0"/>
        <v>2001</v>
      </c>
      <c r="Q2" s="6">
        <f t="shared" si="0"/>
        <v>2002</v>
      </c>
      <c r="R2" s="6">
        <f t="shared" si="0"/>
        <v>2003</v>
      </c>
      <c r="S2" s="6">
        <f t="shared" si="0"/>
        <v>2004</v>
      </c>
      <c r="T2" s="6">
        <f t="shared" si="0"/>
        <v>2005</v>
      </c>
      <c r="U2" s="6">
        <f t="shared" si="0"/>
        <v>2006</v>
      </c>
      <c r="V2" s="6">
        <f t="shared" si="0"/>
        <v>2007</v>
      </c>
      <c r="W2" s="6">
        <f t="shared" si="0"/>
        <v>2008</v>
      </c>
      <c r="X2" s="6">
        <f t="shared" si="0"/>
        <v>2009</v>
      </c>
      <c r="Y2" s="6">
        <f t="shared" si="0"/>
        <v>2010</v>
      </c>
      <c r="Z2" s="6">
        <f t="shared" si="0"/>
        <v>2011</v>
      </c>
      <c r="AA2" s="6">
        <f t="shared" si="0"/>
        <v>2012</v>
      </c>
      <c r="AB2" s="6">
        <f t="shared" si="0"/>
        <v>2013</v>
      </c>
      <c r="AC2" s="6">
        <f t="shared" si="0"/>
        <v>2014</v>
      </c>
      <c r="AD2" s="6">
        <f t="shared" si="0"/>
        <v>2015</v>
      </c>
      <c r="AE2" s="6">
        <f t="shared" si="0"/>
        <v>2016</v>
      </c>
    </row>
    <row r="3" spans="1:31" x14ac:dyDescent="0.35">
      <c r="A3" t="s">
        <v>1638</v>
      </c>
      <c r="B3" t="s">
        <v>1639</v>
      </c>
      <c r="C3" t="s">
        <v>1640</v>
      </c>
      <c r="D3" t="s">
        <v>1641</v>
      </c>
      <c r="E3">
        <v>62149</v>
      </c>
      <c r="F3">
        <v>64622</v>
      </c>
      <c r="G3">
        <v>68235</v>
      </c>
      <c r="H3">
        <v>72504</v>
      </c>
      <c r="I3">
        <v>76700</v>
      </c>
      <c r="J3">
        <v>80324</v>
      </c>
      <c r="K3">
        <v>83200</v>
      </c>
      <c r="L3">
        <v>85451</v>
      </c>
      <c r="M3">
        <v>87277</v>
      </c>
      <c r="N3">
        <v>89005</v>
      </c>
      <c r="O3">
        <v>90853</v>
      </c>
      <c r="P3">
        <v>92898</v>
      </c>
      <c r="Q3">
        <v>94992</v>
      </c>
      <c r="R3">
        <v>97017</v>
      </c>
      <c r="S3">
        <v>98737</v>
      </c>
      <c r="T3">
        <v>100031</v>
      </c>
      <c r="U3">
        <v>100832</v>
      </c>
      <c r="V3">
        <v>101220</v>
      </c>
      <c r="W3">
        <v>101353</v>
      </c>
      <c r="X3">
        <v>101453</v>
      </c>
      <c r="Y3">
        <v>101669</v>
      </c>
      <c r="Z3">
        <v>102053</v>
      </c>
      <c r="AA3">
        <v>102577</v>
      </c>
      <c r="AB3">
        <v>103187</v>
      </c>
      <c r="AC3">
        <v>103795</v>
      </c>
      <c r="AD3">
        <v>104341</v>
      </c>
      <c r="AE3">
        <v>104822</v>
      </c>
    </row>
    <row r="4" spans="1:31" x14ac:dyDescent="0.35">
      <c r="A4" t="s">
        <v>2</v>
      </c>
      <c r="B4" t="s">
        <v>1642</v>
      </c>
      <c r="C4" t="s">
        <v>1640</v>
      </c>
      <c r="D4" t="s">
        <v>1641</v>
      </c>
      <c r="E4">
        <v>12249114</v>
      </c>
      <c r="F4">
        <v>12993657</v>
      </c>
      <c r="G4">
        <v>13981231</v>
      </c>
      <c r="H4">
        <v>15095099</v>
      </c>
      <c r="I4">
        <v>16172719</v>
      </c>
      <c r="J4">
        <v>17099541</v>
      </c>
      <c r="K4">
        <v>17822884</v>
      </c>
      <c r="L4">
        <v>18381605</v>
      </c>
      <c r="M4">
        <v>18863999</v>
      </c>
      <c r="N4">
        <v>19403676</v>
      </c>
      <c r="O4">
        <v>20093756</v>
      </c>
      <c r="P4">
        <v>20966463</v>
      </c>
      <c r="Q4">
        <v>21979923</v>
      </c>
      <c r="R4">
        <v>23064851</v>
      </c>
      <c r="S4">
        <v>24118979</v>
      </c>
      <c r="T4">
        <v>25070798</v>
      </c>
      <c r="U4">
        <v>25893450</v>
      </c>
      <c r="V4">
        <v>26616792</v>
      </c>
      <c r="W4">
        <v>27294031</v>
      </c>
      <c r="X4">
        <v>28004331</v>
      </c>
      <c r="Y4">
        <v>28803167</v>
      </c>
      <c r="Z4">
        <v>29708599</v>
      </c>
      <c r="AA4">
        <v>30696958</v>
      </c>
      <c r="AB4">
        <v>31731688</v>
      </c>
      <c r="AC4">
        <v>32758020</v>
      </c>
      <c r="AD4">
        <v>33736494</v>
      </c>
      <c r="AE4">
        <v>34656032</v>
      </c>
    </row>
    <row r="5" spans="1:31" x14ac:dyDescent="0.35">
      <c r="A5" t="s">
        <v>4</v>
      </c>
      <c r="B5" t="s">
        <v>1643</v>
      </c>
      <c r="C5" t="s">
        <v>1640</v>
      </c>
      <c r="D5" t="s">
        <v>1641</v>
      </c>
      <c r="E5">
        <v>12171441</v>
      </c>
      <c r="F5">
        <v>12553446</v>
      </c>
      <c r="G5">
        <v>12968345</v>
      </c>
      <c r="H5">
        <v>13403734</v>
      </c>
      <c r="I5">
        <v>13841301</v>
      </c>
      <c r="J5">
        <v>14268994</v>
      </c>
      <c r="K5">
        <v>14682284</v>
      </c>
      <c r="L5">
        <v>15088981</v>
      </c>
      <c r="M5">
        <v>15504318</v>
      </c>
      <c r="N5">
        <v>15949766</v>
      </c>
      <c r="O5">
        <v>16440924</v>
      </c>
      <c r="P5">
        <v>16983266</v>
      </c>
      <c r="Q5">
        <v>17572649</v>
      </c>
      <c r="R5">
        <v>18203369</v>
      </c>
      <c r="S5">
        <v>18865716</v>
      </c>
      <c r="T5">
        <v>19552542</v>
      </c>
      <c r="U5">
        <v>20262399</v>
      </c>
      <c r="V5">
        <v>20997687</v>
      </c>
      <c r="W5">
        <v>21759420</v>
      </c>
      <c r="X5">
        <v>22549547</v>
      </c>
      <c r="Y5">
        <v>23369131</v>
      </c>
      <c r="Z5">
        <v>24218565</v>
      </c>
      <c r="AA5">
        <v>25096150</v>
      </c>
      <c r="AB5">
        <v>25998340</v>
      </c>
      <c r="AC5">
        <v>26920466</v>
      </c>
      <c r="AD5">
        <v>27859305</v>
      </c>
      <c r="AE5">
        <v>28813463</v>
      </c>
    </row>
    <row r="6" spans="1:31" x14ac:dyDescent="0.35">
      <c r="A6" t="s">
        <v>3</v>
      </c>
      <c r="B6" t="s">
        <v>1644</v>
      </c>
      <c r="C6" t="s">
        <v>1640</v>
      </c>
      <c r="D6" t="s">
        <v>1641</v>
      </c>
      <c r="E6">
        <v>3286542</v>
      </c>
      <c r="F6">
        <v>3266790</v>
      </c>
      <c r="G6">
        <v>3247039</v>
      </c>
      <c r="H6">
        <v>3227287</v>
      </c>
      <c r="I6">
        <v>3207536</v>
      </c>
      <c r="J6">
        <v>3187784</v>
      </c>
      <c r="K6">
        <v>3168033</v>
      </c>
      <c r="L6">
        <v>3148281</v>
      </c>
      <c r="M6">
        <v>3128530</v>
      </c>
      <c r="N6">
        <v>3108778</v>
      </c>
      <c r="O6">
        <v>3089027</v>
      </c>
      <c r="P6">
        <v>3060173</v>
      </c>
      <c r="Q6">
        <v>3051010</v>
      </c>
      <c r="R6">
        <v>3039616</v>
      </c>
      <c r="S6">
        <v>3026939</v>
      </c>
      <c r="T6">
        <v>3011487</v>
      </c>
      <c r="U6">
        <v>2992547</v>
      </c>
      <c r="V6">
        <v>2970017</v>
      </c>
      <c r="W6">
        <v>2947314</v>
      </c>
      <c r="X6">
        <v>2927519</v>
      </c>
      <c r="Y6">
        <v>2913021</v>
      </c>
      <c r="Z6">
        <v>2905195</v>
      </c>
      <c r="AA6">
        <v>2900401</v>
      </c>
      <c r="AB6">
        <v>2895092</v>
      </c>
      <c r="AC6">
        <v>2889104</v>
      </c>
      <c r="AD6">
        <v>2880703</v>
      </c>
      <c r="AE6">
        <v>2876101</v>
      </c>
    </row>
    <row r="7" spans="1:31" x14ac:dyDescent="0.35">
      <c r="A7" t="s">
        <v>1645</v>
      </c>
      <c r="B7" t="s">
        <v>1646</v>
      </c>
      <c r="C7" t="s">
        <v>1640</v>
      </c>
      <c r="D7" t="s">
        <v>1641</v>
      </c>
      <c r="E7">
        <v>54509</v>
      </c>
      <c r="F7">
        <v>56671</v>
      </c>
      <c r="G7">
        <v>58888</v>
      </c>
      <c r="H7">
        <v>60971</v>
      </c>
      <c r="I7">
        <v>62677</v>
      </c>
      <c r="J7">
        <v>63850</v>
      </c>
      <c r="K7">
        <v>64360</v>
      </c>
      <c r="L7">
        <v>64327</v>
      </c>
      <c r="M7">
        <v>64142</v>
      </c>
      <c r="N7">
        <v>64370</v>
      </c>
      <c r="O7">
        <v>65390</v>
      </c>
      <c r="P7">
        <v>67341</v>
      </c>
      <c r="Q7">
        <v>70049</v>
      </c>
      <c r="R7">
        <v>73182</v>
      </c>
      <c r="S7">
        <v>76244</v>
      </c>
      <c r="T7">
        <v>78867</v>
      </c>
      <c r="U7">
        <v>80991</v>
      </c>
      <c r="V7">
        <v>82683</v>
      </c>
      <c r="W7">
        <v>83861</v>
      </c>
      <c r="X7">
        <v>84462</v>
      </c>
      <c r="Y7">
        <v>84449</v>
      </c>
      <c r="Z7">
        <v>83751</v>
      </c>
      <c r="AA7">
        <v>82431</v>
      </c>
      <c r="AB7">
        <v>80788</v>
      </c>
      <c r="AC7">
        <v>79223</v>
      </c>
      <c r="AD7">
        <v>78014</v>
      </c>
      <c r="AE7">
        <v>77281</v>
      </c>
    </row>
    <row r="8" spans="1:31" x14ac:dyDescent="0.35">
      <c r="A8" t="s">
        <v>1647</v>
      </c>
      <c r="B8" t="s">
        <v>1648</v>
      </c>
      <c r="C8" t="s">
        <v>1640</v>
      </c>
      <c r="D8" t="s">
        <v>1641</v>
      </c>
      <c r="E8">
        <v>224735446</v>
      </c>
      <c r="F8">
        <v>230829868</v>
      </c>
      <c r="G8">
        <v>235037179</v>
      </c>
      <c r="H8">
        <v>241286091</v>
      </c>
      <c r="I8">
        <v>247435930</v>
      </c>
      <c r="J8">
        <v>255029671</v>
      </c>
      <c r="K8">
        <v>260843462</v>
      </c>
      <c r="L8">
        <v>266575075</v>
      </c>
      <c r="M8">
        <v>272235146</v>
      </c>
      <c r="N8">
        <v>277962869</v>
      </c>
      <c r="O8">
        <v>283832016</v>
      </c>
      <c r="P8">
        <v>289850357</v>
      </c>
      <c r="Q8">
        <v>296026575</v>
      </c>
      <c r="R8">
        <v>302434519</v>
      </c>
      <c r="S8">
        <v>309162029</v>
      </c>
      <c r="T8">
        <v>316264728</v>
      </c>
      <c r="U8">
        <v>323773264</v>
      </c>
      <c r="V8">
        <v>331653797</v>
      </c>
      <c r="W8">
        <v>339825483</v>
      </c>
      <c r="X8">
        <v>348145094</v>
      </c>
      <c r="Y8">
        <v>356508908</v>
      </c>
      <c r="Z8">
        <v>364895878</v>
      </c>
      <c r="AA8">
        <v>373306993</v>
      </c>
      <c r="AB8">
        <v>381702086</v>
      </c>
      <c r="AC8">
        <v>390043028</v>
      </c>
      <c r="AD8">
        <v>398304960</v>
      </c>
      <c r="AE8">
        <v>406452690</v>
      </c>
    </row>
    <row r="9" spans="1:31" x14ac:dyDescent="0.35">
      <c r="A9" t="s">
        <v>154</v>
      </c>
      <c r="B9" t="s">
        <v>1649</v>
      </c>
      <c r="C9" t="s">
        <v>1640</v>
      </c>
      <c r="D9" t="s">
        <v>1641</v>
      </c>
      <c r="E9">
        <v>1860174</v>
      </c>
      <c r="F9">
        <v>1970026</v>
      </c>
      <c r="G9">
        <v>2086639</v>
      </c>
      <c r="H9">
        <v>2207405</v>
      </c>
      <c r="I9">
        <v>2328686</v>
      </c>
      <c r="J9">
        <v>2448820</v>
      </c>
      <c r="K9">
        <v>2571020</v>
      </c>
      <c r="L9">
        <v>2700010</v>
      </c>
      <c r="M9">
        <v>2838145</v>
      </c>
      <c r="N9">
        <v>2988162</v>
      </c>
      <c r="O9">
        <v>3154925</v>
      </c>
      <c r="P9">
        <v>3326032</v>
      </c>
      <c r="Q9">
        <v>3507232</v>
      </c>
      <c r="R9">
        <v>3741932</v>
      </c>
      <c r="S9">
        <v>4087931</v>
      </c>
      <c r="T9">
        <v>4579562</v>
      </c>
      <c r="U9">
        <v>5242032</v>
      </c>
      <c r="V9">
        <v>6044067</v>
      </c>
      <c r="W9">
        <v>6894278</v>
      </c>
      <c r="X9">
        <v>7666393</v>
      </c>
      <c r="Y9">
        <v>8270684</v>
      </c>
      <c r="Z9">
        <v>8672475</v>
      </c>
      <c r="AA9">
        <v>8900453</v>
      </c>
      <c r="AB9">
        <v>9006263</v>
      </c>
      <c r="AC9">
        <v>9070867</v>
      </c>
      <c r="AD9">
        <v>9154302</v>
      </c>
      <c r="AE9">
        <v>9269612</v>
      </c>
    </row>
    <row r="10" spans="1:31" x14ac:dyDescent="0.35">
      <c r="A10" t="s">
        <v>6</v>
      </c>
      <c r="B10" t="s">
        <v>1650</v>
      </c>
      <c r="C10" t="s">
        <v>1640</v>
      </c>
      <c r="D10" t="s">
        <v>1641</v>
      </c>
      <c r="E10">
        <v>32729739</v>
      </c>
      <c r="F10">
        <v>33193918</v>
      </c>
      <c r="G10">
        <v>33655151</v>
      </c>
      <c r="H10">
        <v>34110917</v>
      </c>
      <c r="I10">
        <v>34558115</v>
      </c>
      <c r="J10">
        <v>34994814</v>
      </c>
      <c r="K10">
        <v>35419682</v>
      </c>
      <c r="L10">
        <v>35833969</v>
      </c>
      <c r="M10">
        <v>36241590</v>
      </c>
      <c r="N10">
        <v>36648068</v>
      </c>
      <c r="O10">
        <v>37057452</v>
      </c>
      <c r="P10">
        <v>37471509</v>
      </c>
      <c r="Q10">
        <v>37889370</v>
      </c>
      <c r="R10">
        <v>38309379</v>
      </c>
      <c r="S10">
        <v>38728696</v>
      </c>
      <c r="T10">
        <v>39145488</v>
      </c>
      <c r="U10">
        <v>39558890</v>
      </c>
      <c r="V10">
        <v>39970224</v>
      </c>
      <c r="W10">
        <v>40382389</v>
      </c>
      <c r="X10">
        <v>40799407</v>
      </c>
      <c r="Y10">
        <v>41223889</v>
      </c>
      <c r="Z10">
        <v>41656879</v>
      </c>
      <c r="AA10">
        <v>42096739</v>
      </c>
      <c r="AB10">
        <v>42539925</v>
      </c>
      <c r="AC10">
        <v>42981515</v>
      </c>
      <c r="AD10">
        <v>43417765</v>
      </c>
      <c r="AE10">
        <v>43847430</v>
      </c>
    </row>
    <row r="11" spans="1:31" x14ac:dyDescent="0.35">
      <c r="A11" t="s">
        <v>7</v>
      </c>
      <c r="B11" t="s">
        <v>1651</v>
      </c>
      <c r="C11" t="s">
        <v>1640</v>
      </c>
      <c r="D11" t="s">
        <v>1641</v>
      </c>
      <c r="E11">
        <v>3538165</v>
      </c>
      <c r="F11">
        <v>3505251</v>
      </c>
      <c r="G11">
        <v>3442810</v>
      </c>
      <c r="H11">
        <v>3363098</v>
      </c>
      <c r="I11">
        <v>3283660</v>
      </c>
      <c r="J11">
        <v>3217342</v>
      </c>
      <c r="K11">
        <v>3168215</v>
      </c>
      <c r="L11">
        <v>3133086</v>
      </c>
      <c r="M11">
        <v>3108684</v>
      </c>
      <c r="N11">
        <v>3089017</v>
      </c>
      <c r="O11">
        <v>3069588</v>
      </c>
      <c r="P11">
        <v>3050655</v>
      </c>
      <c r="Q11">
        <v>3033897</v>
      </c>
      <c r="R11">
        <v>3017806</v>
      </c>
      <c r="S11">
        <v>3000612</v>
      </c>
      <c r="T11">
        <v>2981259</v>
      </c>
      <c r="U11">
        <v>2958500</v>
      </c>
      <c r="V11">
        <v>2933056</v>
      </c>
      <c r="W11">
        <v>2908220</v>
      </c>
      <c r="X11">
        <v>2888584</v>
      </c>
      <c r="Y11">
        <v>2877311</v>
      </c>
      <c r="Z11">
        <v>2875581</v>
      </c>
      <c r="AA11">
        <v>2881922</v>
      </c>
      <c r="AB11">
        <v>2893509</v>
      </c>
      <c r="AC11">
        <v>2906220</v>
      </c>
      <c r="AD11">
        <v>2916950</v>
      </c>
      <c r="AE11">
        <v>2924816</v>
      </c>
    </row>
    <row r="12" spans="1:31" x14ac:dyDescent="0.35">
      <c r="A12" t="s">
        <v>1652</v>
      </c>
      <c r="B12" t="s">
        <v>1653</v>
      </c>
      <c r="C12" t="s">
        <v>1640</v>
      </c>
      <c r="D12" t="s">
        <v>1641</v>
      </c>
      <c r="E12">
        <v>47038</v>
      </c>
      <c r="F12">
        <v>48375</v>
      </c>
      <c r="G12">
        <v>49593</v>
      </c>
      <c r="H12">
        <v>50720</v>
      </c>
      <c r="I12">
        <v>51803</v>
      </c>
      <c r="J12">
        <v>52868</v>
      </c>
      <c r="K12">
        <v>53929</v>
      </c>
      <c r="L12">
        <v>54941</v>
      </c>
      <c r="M12">
        <v>55901</v>
      </c>
      <c r="N12">
        <v>56770</v>
      </c>
      <c r="O12">
        <v>57521</v>
      </c>
      <c r="P12">
        <v>58175</v>
      </c>
      <c r="Q12">
        <v>58731</v>
      </c>
      <c r="R12">
        <v>59117</v>
      </c>
      <c r="S12">
        <v>59264</v>
      </c>
      <c r="T12">
        <v>59118</v>
      </c>
      <c r="U12">
        <v>58650</v>
      </c>
      <c r="V12">
        <v>57903</v>
      </c>
      <c r="W12">
        <v>57030</v>
      </c>
      <c r="X12">
        <v>56227</v>
      </c>
      <c r="Y12">
        <v>55637</v>
      </c>
      <c r="Z12">
        <v>55320</v>
      </c>
      <c r="AA12">
        <v>55230</v>
      </c>
      <c r="AB12">
        <v>55307</v>
      </c>
      <c r="AC12">
        <v>55437</v>
      </c>
      <c r="AD12">
        <v>55537</v>
      </c>
      <c r="AE12">
        <v>55599</v>
      </c>
    </row>
    <row r="13" spans="1:31" x14ac:dyDescent="0.35">
      <c r="A13" t="s">
        <v>5</v>
      </c>
      <c r="B13" t="s">
        <v>1654</v>
      </c>
      <c r="C13" t="s">
        <v>1640</v>
      </c>
      <c r="D13" t="s">
        <v>1641</v>
      </c>
      <c r="E13">
        <v>66696</v>
      </c>
      <c r="F13">
        <v>67307</v>
      </c>
      <c r="G13">
        <v>68427</v>
      </c>
      <c r="H13">
        <v>69938</v>
      </c>
      <c r="I13">
        <v>71719</v>
      </c>
      <c r="J13">
        <v>73619</v>
      </c>
      <c r="K13">
        <v>75628</v>
      </c>
      <c r="L13">
        <v>77739</v>
      </c>
      <c r="M13">
        <v>79851</v>
      </c>
      <c r="N13">
        <v>81831</v>
      </c>
      <c r="O13">
        <v>83584</v>
      </c>
      <c r="P13">
        <v>85057</v>
      </c>
      <c r="Q13">
        <v>86266</v>
      </c>
      <c r="R13">
        <v>87293</v>
      </c>
      <c r="S13">
        <v>88257</v>
      </c>
      <c r="T13">
        <v>89253</v>
      </c>
      <c r="U13">
        <v>90301</v>
      </c>
      <c r="V13">
        <v>91381</v>
      </c>
      <c r="W13">
        <v>92478</v>
      </c>
      <c r="X13">
        <v>93581</v>
      </c>
      <c r="Y13">
        <v>94661</v>
      </c>
      <c r="Z13">
        <v>95719</v>
      </c>
      <c r="AA13">
        <v>96777</v>
      </c>
      <c r="AB13">
        <v>97824</v>
      </c>
      <c r="AC13">
        <v>98875</v>
      </c>
      <c r="AD13">
        <v>99923</v>
      </c>
      <c r="AE13">
        <v>100963</v>
      </c>
    </row>
    <row r="14" spans="1:31" x14ac:dyDescent="0.35">
      <c r="A14" t="s">
        <v>8</v>
      </c>
      <c r="B14" t="s">
        <v>1655</v>
      </c>
      <c r="C14" t="s">
        <v>1640</v>
      </c>
      <c r="D14" t="s">
        <v>1641</v>
      </c>
      <c r="E14">
        <v>17065100</v>
      </c>
      <c r="F14">
        <v>17284000</v>
      </c>
      <c r="G14">
        <v>17495000</v>
      </c>
      <c r="H14">
        <v>17667000</v>
      </c>
      <c r="I14">
        <v>17855000</v>
      </c>
      <c r="J14">
        <v>18072000</v>
      </c>
      <c r="K14">
        <v>18311000</v>
      </c>
      <c r="L14">
        <v>18517000</v>
      </c>
      <c r="M14">
        <v>18711000</v>
      </c>
      <c r="N14">
        <v>18926000</v>
      </c>
      <c r="O14">
        <v>19153000</v>
      </c>
      <c r="P14">
        <v>19413000</v>
      </c>
      <c r="Q14">
        <v>19651400</v>
      </c>
      <c r="R14">
        <v>19895400</v>
      </c>
      <c r="S14">
        <v>20127400</v>
      </c>
      <c r="T14">
        <v>20394800</v>
      </c>
      <c r="U14">
        <v>20697900</v>
      </c>
      <c r="V14">
        <v>20827600</v>
      </c>
      <c r="W14">
        <v>21249200</v>
      </c>
      <c r="X14">
        <v>21691700</v>
      </c>
      <c r="Y14">
        <v>22031750</v>
      </c>
      <c r="Z14">
        <v>22340024</v>
      </c>
      <c r="AA14">
        <v>22728254</v>
      </c>
      <c r="AB14">
        <v>23117353</v>
      </c>
      <c r="AC14">
        <v>23460694</v>
      </c>
      <c r="AD14">
        <v>23789338</v>
      </c>
      <c r="AE14">
        <v>24127159</v>
      </c>
    </row>
    <row r="15" spans="1:31" x14ac:dyDescent="0.35">
      <c r="A15" t="s">
        <v>9</v>
      </c>
      <c r="B15" t="s">
        <v>1656</v>
      </c>
      <c r="C15" t="s">
        <v>1640</v>
      </c>
      <c r="D15" t="s">
        <v>1641</v>
      </c>
      <c r="E15">
        <v>7677850</v>
      </c>
      <c r="F15">
        <v>7754891</v>
      </c>
      <c r="G15">
        <v>7840709</v>
      </c>
      <c r="H15">
        <v>7905633</v>
      </c>
      <c r="I15">
        <v>7936118</v>
      </c>
      <c r="J15">
        <v>7948278</v>
      </c>
      <c r="K15">
        <v>7959017</v>
      </c>
      <c r="L15">
        <v>7968041</v>
      </c>
      <c r="M15">
        <v>7976789</v>
      </c>
      <c r="N15">
        <v>7992324</v>
      </c>
      <c r="O15">
        <v>8011566</v>
      </c>
      <c r="P15">
        <v>8042293</v>
      </c>
      <c r="Q15">
        <v>8081957</v>
      </c>
      <c r="R15">
        <v>8121423</v>
      </c>
      <c r="S15">
        <v>8171966</v>
      </c>
      <c r="T15">
        <v>8227829</v>
      </c>
      <c r="U15">
        <v>8268641</v>
      </c>
      <c r="V15">
        <v>8295487</v>
      </c>
      <c r="W15">
        <v>8321496</v>
      </c>
      <c r="X15">
        <v>8343323</v>
      </c>
      <c r="Y15">
        <v>8363404</v>
      </c>
      <c r="Z15">
        <v>8391643</v>
      </c>
      <c r="AA15">
        <v>8429991</v>
      </c>
      <c r="AB15">
        <v>8479375</v>
      </c>
      <c r="AC15">
        <v>8541575</v>
      </c>
      <c r="AD15">
        <v>8633169</v>
      </c>
      <c r="AE15">
        <v>8747358</v>
      </c>
    </row>
    <row r="16" spans="1:31" x14ac:dyDescent="0.35">
      <c r="A16" t="s">
        <v>263</v>
      </c>
      <c r="B16" t="s">
        <v>1657</v>
      </c>
      <c r="C16" t="s">
        <v>1640</v>
      </c>
      <c r="D16" t="s">
        <v>1641</v>
      </c>
      <c r="E16">
        <v>7159000</v>
      </c>
      <c r="F16">
        <v>7271000</v>
      </c>
      <c r="G16">
        <v>7382000</v>
      </c>
      <c r="H16">
        <v>7495000</v>
      </c>
      <c r="I16">
        <v>7597000</v>
      </c>
      <c r="J16">
        <v>7685000</v>
      </c>
      <c r="K16">
        <v>7763000</v>
      </c>
      <c r="L16">
        <v>7838250</v>
      </c>
      <c r="M16">
        <v>7913000</v>
      </c>
      <c r="N16">
        <v>7982750</v>
      </c>
      <c r="O16">
        <v>8048600</v>
      </c>
      <c r="P16">
        <v>8111200</v>
      </c>
      <c r="Q16">
        <v>8171950</v>
      </c>
      <c r="R16">
        <v>8234100</v>
      </c>
      <c r="S16">
        <v>8306500</v>
      </c>
      <c r="T16">
        <v>8391850</v>
      </c>
      <c r="U16">
        <v>8484550</v>
      </c>
      <c r="V16">
        <v>8581300</v>
      </c>
      <c r="W16">
        <v>8763400</v>
      </c>
      <c r="X16">
        <v>8947243</v>
      </c>
      <c r="Y16">
        <v>9054332</v>
      </c>
      <c r="Z16">
        <v>9173082</v>
      </c>
      <c r="AA16">
        <v>9295784</v>
      </c>
      <c r="AB16">
        <v>9416801</v>
      </c>
      <c r="AC16">
        <v>9535079</v>
      </c>
      <c r="AD16">
        <v>9649341</v>
      </c>
      <c r="AE16">
        <v>9762274</v>
      </c>
    </row>
    <row r="17" spans="1:31" x14ac:dyDescent="0.35">
      <c r="A17" t="s">
        <v>22</v>
      </c>
      <c r="B17" t="s">
        <v>1658</v>
      </c>
      <c r="C17" t="s">
        <v>1640</v>
      </c>
      <c r="D17" t="s">
        <v>1641</v>
      </c>
      <c r="E17">
        <v>5415415</v>
      </c>
      <c r="F17">
        <v>5542048</v>
      </c>
      <c r="G17">
        <v>5661139</v>
      </c>
      <c r="H17">
        <v>5771398</v>
      </c>
      <c r="I17">
        <v>5871607</v>
      </c>
      <c r="J17">
        <v>5962058</v>
      </c>
      <c r="K17">
        <v>6041112</v>
      </c>
      <c r="L17">
        <v>6112097</v>
      </c>
      <c r="M17">
        <v>6186352</v>
      </c>
      <c r="N17">
        <v>6278940</v>
      </c>
      <c r="O17">
        <v>6400706</v>
      </c>
      <c r="P17">
        <v>6555829</v>
      </c>
      <c r="Q17">
        <v>6741569</v>
      </c>
      <c r="R17">
        <v>6953113</v>
      </c>
      <c r="S17">
        <v>7182451</v>
      </c>
      <c r="T17">
        <v>7423289</v>
      </c>
      <c r="U17">
        <v>7675338</v>
      </c>
      <c r="V17">
        <v>7939573</v>
      </c>
      <c r="W17">
        <v>8212264</v>
      </c>
      <c r="X17">
        <v>8489031</v>
      </c>
      <c r="Y17">
        <v>8766930</v>
      </c>
      <c r="Z17">
        <v>9043508</v>
      </c>
      <c r="AA17">
        <v>9319710</v>
      </c>
      <c r="AB17">
        <v>9600186</v>
      </c>
      <c r="AC17">
        <v>9891790</v>
      </c>
      <c r="AD17">
        <v>10199270</v>
      </c>
      <c r="AE17">
        <v>10524117</v>
      </c>
    </row>
    <row r="18" spans="1:31" x14ac:dyDescent="0.35">
      <c r="A18" t="s">
        <v>13</v>
      </c>
      <c r="B18" t="s">
        <v>1659</v>
      </c>
      <c r="C18" t="s">
        <v>1640</v>
      </c>
      <c r="D18" t="s">
        <v>1641</v>
      </c>
      <c r="E18">
        <v>9967379</v>
      </c>
      <c r="F18">
        <v>10004486</v>
      </c>
      <c r="G18">
        <v>10045158</v>
      </c>
      <c r="H18">
        <v>10084475</v>
      </c>
      <c r="I18">
        <v>10115603</v>
      </c>
      <c r="J18">
        <v>10136811</v>
      </c>
      <c r="K18">
        <v>10156637</v>
      </c>
      <c r="L18">
        <v>10181245</v>
      </c>
      <c r="M18">
        <v>10203008</v>
      </c>
      <c r="N18">
        <v>10226419</v>
      </c>
      <c r="O18">
        <v>10251250</v>
      </c>
      <c r="P18">
        <v>10286570</v>
      </c>
      <c r="Q18">
        <v>10332785</v>
      </c>
      <c r="R18">
        <v>10376133</v>
      </c>
      <c r="S18">
        <v>10421137</v>
      </c>
      <c r="T18">
        <v>10478617</v>
      </c>
      <c r="U18">
        <v>10547958</v>
      </c>
      <c r="V18">
        <v>10625700</v>
      </c>
      <c r="W18">
        <v>10709973</v>
      </c>
      <c r="X18">
        <v>10796493</v>
      </c>
      <c r="Y18">
        <v>10895586</v>
      </c>
      <c r="Z18">
        <v>11047744</v>
      </c>
      <c r="AA18">
        <v>11128246</v>
      </c>
      <c r="AB18">
        <v>11182817</v>
      </c>
      <c r="AC18">
        <v>11209057</v>
      </c>
      <c r="AD18">
        <v>11274196</v>
      </c>
      <c r="AE18">
        <v>11348159</v>
      </c>
    </row>
    <row r="19" spans="1:31" x14ac:dyDescent="0.35">
      <c r="A19" t="s">
        <v>15</v>
      </c>
      <c r="B19" t="s">
        <v>1660</v>
      </c>
      <c r="C19" t="s">
        <v>1640</v>
      </c>
      <c r="D19" t="s">
        <v>1641</v>
      </c>
      <c r="E19">
        <v>4978496</v>
      </c>
      <c r="F19">
        <v>5149499</v>
      </c>
      <c r="G19">
        <v>5331803</v>
      </c>
      <c r="H19">
        <v>5521763</v>
      </c>
      <c r="I19">
        <v>5714220</v>
      </c>
      <c r="J19">
        <v>5905558</v>
      </c>
      <c r="K19">
        <v>6094259</v>
      </c>
      <c r="L19">
        <v>6281639</v>
      </c>
      <c r="M19">
        <v>6470265</v>
      </c>
      <c r="N19">
        <v>6664098</v>
      </c>
      <c r="O19">
        <v>6865951</v>
      </c>
      <c r="P19">
        <v>7076733</v>
      </c>
      <c r="Q19">
        <v>7295394</v>
      </c>
      <c r="R19">
        <v>7520555</v>
      </c>
      <c r="S19">
        <v>7750004</v>
      </c>
      <c r="T19">
        <v>7982225</v>
      </c>
      <c r="U19">
        <v>8216896</v>
      </c>
      <c r="V19">
        <v>8454791</v>
      </c>
      <c r="W19">
        <v>8696916</v>
      </c>
      <c r="X19">
        <v>8944706</v>
      </c>
      <c r="Y19">
        <v>9199259</v>
      </c>
      <c r="Z19">
        <v>9460802</v>
      </c>
      <c r="AA19">
        <v>9729160</v>
      </c>
      <c r="AB19">
        <v>10004451</v>
      </c>
      <c r="AC19">
        <v>10286712</v>
      </c>
      <c r="AD19">
        <v>10575952</v>
      </c>
      <c r="AE19">
        <v>10872298</v>
      </c>
    </row>
    <row r="20" spans="1:31" x14ac:dyDescent="0.35">
      <c r="A20" t="s">
        <v>21</v>
      </c>
      <c r="B20" t="s">
        <v>1661</v>
      </c>
      <c r="C20" t="s">
        <v>1640</v>
      </c>
      <c r="D20" t="s">
        <v>1641</v>
      </c>
      <c r="E20">
        <v>8811034</v>
      </c>
      <c r="F20">
        <v>9050084</v>
      </c>
      <c r="G20">
        <v>9297113</v>
      </c>
      <c r="H20">
        <v>9552476</v>
      </c>
      <c r="I20">
        <v>9816588</v>
      </c>
      <c r="J20">
        <v>10089878</v>
      </c>
      <c r="K20">
        <v>10372745</v>
      </c>
      <c r="L20">
        <v>10665546</v>
      </c>
      <c r="M20">
        <v>10968724</v>
      </c>
      <c r="N20">
        <v>11282701</v>
      </c>
      <c r="O20">
        <v>11607942</v>
      </c>
      <c r="P20">
        <v>11944587</v>
      </c>
      <c r="Q20">
        <v>12293100</v>
      </c>
      <c r="R20">
        <v>12654621</v>
      </c>
      <c r="S20">
        <v>13030569</v>
      </c>
      <c r="T20">
        <v>13421930</v>
      </c>
      <c r="U20">
        <v>13829177</v>
      </c>
      <c r="V20">
        <v>14252021</v>
      </c>
      <c r="W20">
        <v>14689726</v>
      </c>
      <c r="X20">
        <v>15141099</v>
      </c>
      <c r="Y20">
        <v>15605217</v>
      </c>
      <c r="Z20">
        <v>16081904</v>
      </c>
      <c r="AA20">
        <v>16571216</v>
      </c>
      <c r="AB20">
        <v>17072723</v>
      </c>
      <c r="AC20">
        <v>17585977</v>
      </c>
      <c r="AD20">
        <v>18110624</v>
      </c>
      <c r="AE20">
        <v>18646433</v>
      </c>
    </row>
    <row r="21" spans="1:31" x14ac:dyDescent="0.35">
      <c r="A21" t="s">
        <v>11</v>
      </c>
      <c r="B21" t="s">
        <v>1662</v>
      </c>
      <c r="C21" t="s">
        <v>1640</v>
      </c>
      <c r="D21" t="s">
        <v>1641</v>
      </c>
      <c r="E21">
        <v>106188642</v>
      </c>
      <c r="F21">
        <v>108727432</v>
      </c>
      <c r="G21">
        <v>111221938</v>
      </c>
      <c r="H21">
        <v>113695139</v>
      </c>
      <c r="I21">
        <v>116182267</v>
      </c>
      <c r="J21">
        <v>118706871</v>
      </c>
      <c r="K21">
        <v>121269645</v>
      </c>
      <c r="L21">
        <v>123854640</v>
      </c>
      <c r="M21">
        <v>126447965</v>
      </c>
      <c r="N21">
        <v>129029691</v>
      </c>
      <c r="O21">
        <v>131581243</v>
      </c>
      <c r="P21">
        <v>134107160</v>
      </c>
      <c r="Q21">
        <v>136600667</v>
      </c>
      <c r="R21">
        <v>139019001</v>
      </c>
      <c r="S21">
        <v>141307489</v>
      </c>
      <c r="T21">
        <v>143431101</v>
      </c>
      <c r="U21">
        <v>145368004</v>
      </c>
      <c r="V21">
        <v>147139191</v>
      </c>
      <c r="W21">
        <v>148805814</v>
      </c>
      <c r="X21">
        <v>150454708</v>
      </c>
      <c r="Y21">
        <v>152149102</v>
      </c>
      <c r="Z21">
        <v>153911916</v>
      </c>
      <c r="AA21">
        <v>155727053</v>
      </c>
      <c r="AB21">
        <v>157571292</v>
      </c>
      <c r="AC21">
        <v>159405279</v>
      </c>
      <c r="AD21">
        <v>161200886</v>
      </c>
      <c r="AE21">
        <v>162951560</v>
      </c>
    </row>
    <row r="22" spans="1:31" x14ac:dyDescent="0.35">
      <c r="A22" t="s">
        <v>20</v>
      </c>
      <c r="B22" t="s">
        <v>1663</v>
      </c>
      <c r="C22" t="s">
        <v>1640</v>
      </c>
      <c r="D22" t="s">
        <v>1641</v>
      </c>
      <c r="E22">
        <v>8718289</v>
      </c>
      <c r="F22">
        <v>8632367</v>
      </c>
      <c r="G22">
        <v>8540164</v>
      </c>
      <c r="H22">
        <v>8472313</v>
      </c>
      <c r="I22">
        <v>8443591</v>
      </c>
      <c r="J22">
        <v>8406067</v>
      </c>
      <c r="K22">
        <v>8362826</v>
      </c>
      <c r="L22">
        <v>8312068</v>
      </c>
      <c r="M22">
        <v>8256786</v>
      </c>
      <c r="N22">
        <v>8210624</v>
      </c>
      <c r="O22">
        <v>8170172</v>
      </c>
      <c r="P22">
        <v>8009142</v>
      </c>
      <c r="Q22">
        <v>7837161</v>
      </c>
      <c r="R22">
        <v>7775327</v>
      </c>
      <c r="S22">
        <v>7716860</v>
      </c>
      <c r="T22">
        <v>7658972</v>
      </c>
      <c r="U22">
        <v>7601022</v>
      </c>
      <c r="V22">
        <v>7545338</v>
      </c>
      <c r="W22">
        <v>7492561</v>
      </c>
      <c r="X22">
        <v>7444443</v>
      </c>
      <c r="Y22">
        <v>7395599</v>
      </c>
      <c r="Z22">
        <v>7348328</v>
      </c>
      <c r="AA22">
        <v>7305888</v>
      </c>
      <c r="AB22">
        <v>7265115</v>
      </c>
      <c r="AC22">
        <v>7223938</v>
      </c>
      <c r="AD22">
        <v>7177991</v>
      </c>
      <c r="AE22">
        <v>7127822</v>
      </c>
    </row>
    <row r="23" spans="1:31" x14ac:dyDescent="0.35">
      <c r="A23" t="s">
        <v>10</v>
      </c>
      <c r="B23" t="s">
        <v>1664</v>
      </c>
      <c r="C23" t="s">
        <v>1640</v>
      </c>
      <c r="D23" t="s">
        <v>1641</v>
      </c>
      <c r="E23">
        <v>495931</v>
      </c>
      <c r="F23">
        <v>509765</v>
      </c>
      <c r="G23">
        <v>523087</v>
      </c>
      <c r="H23">
        <v>536213</v>
      </c>
      <c r="I23">
        <v>549588</v>
      </c>
      <c r="J23">
        <v>563699</v>
      </c>
      <c r="K23">
        <v>578668</v>
      </c>
      <c r="L23">
        <v>594930</v>
      </c>
      <c r="M23">
        <v>613702</v>
      </c>
      <c r="N23">
        <v>636545</v>
      </c>
      <c r="O23">
        <v>664614</v>
      </c>
      <c r="P23">
        <v>697549</v>
      </c>
      <c r="Q23">
        <v>735148</v>
      </c>
      <c r="R23">
        <v>778711</v>
      </c>
      <c r="S23">
        <v>829848</v>
      </c>
      <c r="T23">
        <v>889168</v>
      </c>
      <c r="U23">
        <v>958414</v>
      </c>
      <c r="V23">
        <v>1035891</v>
      </c>
      <c r="W23">
        <v>1114590</v>
      </c>
      <c r="X23">
        <v>1185029</v>
      </c>
      <c r="Y23">
        <v>1240862</v>
      </c>
      <c r="Z23">
        <v>1278269</v>
      </c>
      <c r="AA23">
        <v>1300217</v>
      </c>
      <c r="AB23">
        <v>1315411</v>
      </c>
      <c r="AC23">
        <v>1336397</v>
      </c>
      <c r="AD23">
        <v>1371855</v>
      </c>
      <c r="AE23">
        <v>1425171</v>
      </c>
    </row>
    <row r="24" spans="1:31" x14ac:dyDescent="0.35">
      <c r="A24" t="s">
        <v>1665</v>
      </c>
      <c r="B24" t="s">
        <v>1666</v>
      </c>
      <c r="C24" t="s">
        <v>1640</v>
      </c>
      <c r="D24" t="s">
        <v>1641</v>
      </c>
      <c r="E24">
        <v>256336</v>
      </c>
      <c r="F24">
        <v>261116</v>
      </c>
      <c r="G24">
        <v>266134</v>
      </c>
      <c r="H24">
        <v>271165</v>
      </c>
      <c r="I24">
        <v>275895</v>
      </c>
      <c r="J24">
        <v>280150</v>
      </c>
      <c r="K24">
        <v>283790</v>
      </c>
      <c r="L24">
        <v>286970</v>
      </c>
      <c r="M24">
        <v>290060</v>
      </c>
      <c r="N24">
        <v>293572</v>
      </c>
      <c r="O24">
        <v>297890</v>
      </c>
      <c r="P24">
        <v>303135</v>
      </c>
      <c r="Q24">
        <v>309157</v>
      </c>
      <c r="R24">
        <v>315746</v>
      </c>
      <c r="S24">
        <v>322526</v>
      </c>
      <c r="T24">
        <v>329249</v>
      </c>
      <c r="U24">
        <v>335830</v>
      </c>
      <c r="V24">
        <v>342328</v>
      </c>
      <c r="W24">
        <v>348676</v>
      </c>
      <c r="X24">
        <v>354856</v>
      </c>
      <c r="Y24">
        <v>360832</v>
      </c>
      <c r="Z24">
        <v>366568</v>
      </c>
      <c r="AA24">
        <v>372039</v>
      </c>
      <c r="AB24">
        <v>377240</v>
      </c>
      <c r="AC24">
        <v>382169</v>
      </c>
      <c r="AD24">
        <v>386838</v>
      </c>
      <c r="AE24">
        <v>391232</v>
      </c>
    </row>
    <row r="25" spans="1:31" x14ac:dyDescent="0.35">
      <c r="A25" t="s">
        <v>305</v>
      </c>
      <c r="B25" t="s">
        <v>1667</v>
      </c>
      <c r="C25" t="s">
        <v>1640</v>
      </c>
      <c r="D25" t="s">
        <v>1641</v>
      </c>
      <c r="E25">
        <v>4463422</v>
      </c>
      <c r="F25">
        <v>4371603</v>
      </c>
      <c r="G25">
        <v>4239154</v>
      </c>
      <c r="H25">
        <v>4087999</v>
      </c>
      <c r="I25">
        <v>3948816</v>
      </c>
      <c r="J25">
        <v>3843712</v>
      </c>
      <c r="K25">
        <v>3780378</v>
      </c>
      <c r="L25">
        <v>3752431</v>
      </c>
      <c r="M25">
        <v>3750485</v>
      </c>
      <c r="N25">
        <v>3759118</v>
      </c>
      <c r="O25">
        <v>3766706</v>
      </c>
      <c r="P25">
        <v>3771284</v>
      </c>
      <c r="Q25">
        <v>3775807</v>
      </c>
      <c r="R25">
        <v>3779247</v>
      </c>
      <c r="S25">
        <v>3781287</v>
      </c>
      <c r="T25">
        <v>3781530</v>
      </c>
      <c r="U25">
        <v>3779468</v>
      </c>
      <c r="V25">
        <v>3774000</v>
      </c>
      <c r="W25">
        <v>3763599</v>
      </c>
      <c r="X25">
        <v>3746561</v>
      </c>
      <c r="Y25">
        <v>3722084</v>
      </c>
      <c r="Z25">
        <v>3688865</v>
      </c>
      <c r="AA25">
        <v>3648200</v>
      </c>
      <c r="AB25">
        <v>3604999</v>
      </c>
      <c r="AC25">
        <v>3566002</v>
      </c>
      <c r="AD25">
        <v>3535961</v>
      </c>
      <c r="AE25">
        <v>3516816</v>
      </c>
    </row>
    <row r="26" spans="1:31" x14ac:dyDescent="0.35">
      <c r="A26" t="s">
        <v>270</v>
      </c>
      <c r="B26" t="s">
        <v>1668</v>
      </c>
      <c r="C26" t="s">
        <v>1640</v>
      </c>
      <c r="D26" t="s">
        <v>1641</v>
      </c>
      <c r="E26">
        <v>10189000</v>
      </c>
      <c r="F26">
        <v>10194000</v>
      </c>
      <c r="G26">
        <v>10216000</v>
      </c>
      <c r="H26">
        <v>10239000</v>
      </c>
      <c r="I26">
        <v>10227000</v>
      </c>
      <c r="J26">
        <v>10194000</v>
      </c>
      <c r="K26">
        <v>10160000</v>
      </c>
      <c r="L26">
        <v>10117000</v>
      </c>
      <c r="M26">
        <v>10069000</v>
      </c>
      <c r="N26">
        <v>10026738</v>
      </c>
      <c r="O26">
        <v>9979610</v>
      </c>
      <c r="P26">
        <v>9928549</v>
      </c>
      <c r="Q26">
        <v>9865548</v>
      </c>
      <c r="R26">
        <v>9796749</v>
      </c>
      <c r="S26">
        <v>9730146</v>
      </c>
      <c r="T26">
        <v>9663915</v>
      </c>
      <c r="U26">
        <v>9604924</v>
      </c>
      <c r="V26">
        <v>9560953</v>
      </c>
      <c r="W26">
        <v>9527985</v>
      </c>
      <c r="X26">
        <v>9506765</v>
      </c>
      <c r="Y26">
        <v>9490583</v>
      </c>
      <c r="Z26">
        <v>9473172</v>
      </c>
      <c r="AA26">
        <v>9464495</v>
      </c>
      <c r="AB26">
        <v>9465997</v>
      </c>
      <c r="AC26">
        <v>9474511</v>
      </c>
      <c r="AD26">
        <v>9489616</v>
      </c>
      <c r="AE26">
        <v>9507120</v>
      </c>
    </row>
    <row r="27" spans="1:31" x14ac:dyDescent="0.35">
      <c r="A27" t="s">
        <v>14</v>
      </c>
      <c r="B27" t="s">
        <v>1669</v>
      </c>
      <c r="C27" t="s">
        <v>1640</v>
      </c>
      <c r="D27" t="s">
        <v>1641</v>
      </c>
      <c r="E27">
        <v>187552</v>
      </c>
      <c r="F27">
        <v>191126</v>
      </c>
      <c r="G27">
        <v>194317</v>
      </c>
      <c r="H27">
        <v>197616</v>
      </c>
      <c r="I27">
        <v>201674</v>
      </c>
      <c r="J27">
        <v>206963</v>
      </c>
      <c r="K27">
        <v>213676</v>
      </c>
      <c r="L27">
        <v>221606</v>
      </c>
      <c r="M27">
        <v>230284</v>
      </c>
      <c r="N27">
        <v>239026</v>
      </c>
      <c r="O27">
        <v>247315</v>
      </c>
      <c r="P27">
        <v>254984</v>
      </c>
      <c r="Q27">
        <v>262206</v>
      </c>
      <c r="R27">
        <v>269130</v>
      </c>
      <c r="S27">
        <v>276089</v>
      </c>
      <c r="T27">
        <v>283277</v>
      </c>
      <c r="U27">
        <v>290747</v>
      </c>
      <c r="V27">
        <v>298407</v>
      </c>
      <c r="W27">
        <v>306165</v>
      </c>
      <c r="X27">
        <v>313929</v>
      </c>
      <c r="Y27">
        <v>321608</v>
      </c>
      <c r="Z27">
        <v>329192</v>
      </c>
      <c r="AA27">
        <v>336701</v>
      </c>
      <c r="AB27">
        <v>344181</v>
      </c>
      <c r="AC27">
        <v>351694</v>
      </c>
      <c r="AD27">
        <v>359288</v>
      </c>
      <c r="AE27">
        <v>366954</v>
      </c>
    </row>
    <row r="28" spans="1:31" x14ac:dyDescent="0.35">
      <c r="A28" t="s">
        <v>1670</v>
      </c>
      <c r="B28" t="s">
        <v>1671</v>
      </c>
      <c r="C28" t="s">
        <v>1640</v>
      </c>
      <c r="D28" t="s">
        <v>1641</v>
      </c>
      <c r="E28">
        <v>59326</v>
      </c>
      <c r="F28">
        <v>59021</v>
      </c>
      <c r="G28">
        <v>58595</v>
      </c>
      <c r="H28">
        <v>58910</v>
      </c>
      <c r="I28">
        <v>59320</v>
      </c>
      <c r="J28">
        <v>59746</v>
      </c>
      <c r="K28">
        <v>60129</v>
      </c>
      <c r="L28">
        <v>60497</v>
      </c>
      <c r="M28">
        <v>60943</v>
      </c>
      <c r="N28">
        <v>61285</v>
      </c>
      <c r="O28">
        <v>61833</v>
      </c>
      <c r="P28">
        <v>62504</v>
      </c>
      <c r="Q28">
        <v>62912</v>
      </c>
      <c r="R28">
        <v>63325</v>
      </c>
      <c r="S28">
        <v>63740</v>
      </c>
      <c r="T28">
        <v>64154</v>
      </c>
      <c r="U28">
        <v>64523</v>
      </c>
      <c r="V28">
        <v>64888</v>
      </c>
      <c r="W28">
        <v>65273</v>
      </c>
      <c r="X28">
        <v>65636</v>
      </c>
      <c r="Y28">
        <v>65124</v>
      </c>
      <c r="Z28">
        <v>64564</v>
      </c>
      <c r="AA28">
        <v>64798</v>
      </c>
      <c r="AB28">
        <v>65001</v>
      </c>
      <c r="AC28">
        <v>65139</v>
      </c>
      <c r="AD28">
        <v>65235</v>
      </c>
      <c r="AE28">
        <v>65331</v>
      </c>
    </row>
    <row r="29" spans="1:31" x14ac:dyDescent="0.35">
      <c r="A29" t="s">
        <v>1621</v>
      </c>
      <c r="B29" t="s">
        <v>1672</v>
      </c>
      <c r="C29" t="s">
        <v>1640</v>
      </c>
      <c r="D29" t="s">
        <v>1641</v>
      </c>
      <c r="E29">
        <v>6856244</v>
      </c>
      <c r="F29">
        <v>6992521</v>
      </c>
      <c r="G29">
        <v>7131707</v>
      </c>
      <c r="H29">
        <v>7273825</v>
      </c>
      <c r="I29">
        <v>7418861</v>
      </c>
      <c r="J29">
        <v>7566714</v>
      </c>
      <c r="K29">
        <v>7717443</v>
      </c>
      <c r="L29">
        <v>7870855</v>
      </c>
      <c r="M29">
        <v>8026254</v>
      </c>
      <c r="N29">
        <v>8182712</v>
      </c>
      <c r="O29">
        <v>8339512</v>
      </c>
      <c r="P29">
        <v>8496375</v>
      </c>
      <c r="Q29">
        <v>8653345</v>
      </c>
      <c r="R29">
        <v>8810420</v>
      </c>
      <c r="S29">
        <v>8967741</v>
      </c>
      <c r="T29">
        <v>9125409</v>
      </c>
      <c r="U29">
        <v>9283334</v>
      </c>
      <c r="V29">
        <v>9441444</v>
      </c>
      <c r="W29">
        <v>9599855</v>
      </c>
      <c r="X29">
        <v>9758748</v>
      </c>
      <c r="Y29">
        <v>9918242</v>
      </c>
      <c r="Z29">
        <v>10078343</v>
      </c>
      <c r="AA29">
        <v>10239004</v>
      </c>
      <c r="AB29">
        <v>10400264</v>
      </c>
      <c r="AC29">
        <v>10562159</v>
      </c>
      <c r="AD29">
        <v>10724705</v>
      </c>
      <c r="AE29">
        <v>10887882</v>
      </c>
    </row>
    <row r="30" spans="1:31" x14ac:dyDescent="0.35">
      <c r="A30" t="s">
        <v>18</v>
      </c>
      <c r="B30" t="s">
        <v>1673</v>
      </c>
      <c r="C30" t="s">
        <v>1640</v>
      </c>
      <c r="D30" t="s">
        <v>1641</v>
      </c>
      <c r="E30">
        <v>149352145</v>
      </c>
      <c r="F30">
        <v>151976577</v>
      </c>
      <c r="G30">
        <v>154564278</v>
      </c>
      <c r="H30">
        <v>157132682</v>
      </c>
      <c r="I30">
        <v>159705123</v>
      </c>
      <c r="J30">
        <v>162296612</v>
      </c>
      <c r="K30">
        <v>164913306</v>
      </c>
      <c r="L30">
        <v>167545164</v>
      </c>
      <c r="M30">
        <v>170170640</v>
      </c>
      <c r="N30">
        <v>172759243</v>
      </c>
      <c r="O30">
        <v>175287587</v>
      </c>
      <c r="P30">
        <v>177750670</v>
      </c>
      <c r="Q30">
        <v>180151021</v>
      </c>
      <c r="R30">
        <v>182482149</v>
      </c>
      <c r="S30">
        <v>184738458</v>
      </c>
      <c r="T30">
        <v>186917361</v>
      </c>
      <c r="U30">
        <v>189012412</v>
      </c>
      <c r="V30">
        <v>191026637</v>
      </c>
      <c r="W30">
        <v>192979029</v>
      </c>
      <c r="X30">
        <v>194895996</v>
      </c>
      <c r="Y30">
        <v>196796269</v>
      </c>
      <c r="Z30">
        <v>198686688</v>
      </c>
      <c r="AA30">
        <v>200560983</v>
      </c>
      <c r="AB30">
        <v>202408632</v>
      </c>
      <c r="AC30">
        <v>204213133</v>
      </c>
      <c r="AD30">
        <v>205962108</v>
      </c>
      <c r="AE30">
        <v>207652865</v>
      </c>
    </row>
    <row r="31" spans="1:31" x14ac:dyDescent="0.35">
      <c r="A31" t="s">
        <v>12</v>
      </c>
      <c r="B31" t="s">
        <v>1674</v>
      </c>
      <c r="C31" t="s">
        <v>1640</v>
      </c>
      <c r="D31" t="s">
        <v>1641</v>
      </c>
      <c r="E31">
        <v>260374</v>
      </c>
      <c r="F31">
        <v>261275</v>
      </c>
      <c r="G31">
        <v>262184</v>
      </c>
      <c r="H31">
        <v>263089</v>
      </c>
      <c r="I31">
        <v>264015</v>
      </c>
      <c r="J31">
        <v>264959</v>
      </c>
      <c r="K31">
        <v>265942</v>
      </c>
      <c r="L31">
        <v>266945</v>
      </c>
      <c r="M31">
        <v>267950</v>
      </c>
      <c r="N31">
        <v>268922</v>
      </c>
      <c r="O31">
        <v>269847</v>
      </c>
      <c r="P31">
        <v>270685</v>
      </c>
      <c r="Q31">
        <v>271478</v>
      </c>
      <c r="R31">
        <v>272258</v>
      </c>
      <c r="S31">
        <v>273091</v>
      </c>
      <c r="T31">
        <v>274009</v>
      </c>
      <c r="U31">
        <v>275039</v>
      </c>
      <c r="V31">
        <v>276150</v>
      </c>
      <c r="W31">
        <v>277319</v>
      </c>
      <c r="X31">
        <v>278470</v>
      </c>
      <c r="Y31">
        <v>279569</v>
      </c>
      <c r="Z31">
        <v>280601</v>
      </c>
      <c r="AA31">
        <v>281585</v>
      </c>
      <c r="AB31">
        <v>282509</v>
      </c>
      <c r="AC31">
        <v>283385</v>
      </c>
      <c r="AD31">
        <v>284217</v>
      </c>
      <c r="AE31">
        <v>284996</v>
      </c>
    </row>
    <row r="32" spans="1:31" x14ac:dyDescent="0.35">
      <c r="A32" t="s">
        <v>19</v>
      </c>
      <c r="B32" t="s">
        <v>1675</v>
      </c>
      <c r="C32" t="s">
        <v>1640</v>
      </c>
      <c r="D32" t="s">
        <v>1641</v>
      </c>
      <c r="E32">
        <v>258785</v>
      </c>
      <c r="F32">
        <v>266274</v>
      </c>
      <c r="G32">
        <v>273963</v>
      </c>
      <c r="H32">
        <v>281751</v>
      </c>
      <c r="I32">
        <v>289525</v>
      </c>
      <c r="J32">
        <v>297192</v>
      </c>
      <c r="K32">
        <v>304699</v>
      </c>
      <c r="L32">
        <v>312038</v>
      </c>
      <c r="M32">
        <v>319222</v>
      </c>
      <c r="N32">
        <v>326289</v>
      </c>
      <c r="O32">
        <v>333241</v>
      </c>
      <c r="P32">
        <v>340117</v>
      </c>
      <c r="Q32">
        <v>346867</v>
      </c>
      <c r="R32">
        <v>353389</v>
      </c>
      <c r="S32">
        <v>359523</v>
      </c>
      <c r="T32">
        <v>365158</v>
      </c>
      <c r="U32">
        <v>370250</v>
      </c>
      <c r="V32">
        <v>374864</v>
      </c>
      <c r="W32">
        <v>379252</v>
      </c>
      <c r="X32">
        <v>383772</v>
      </c>
      <c r="Y32">
        <v>388662</v>
      </c>
      <c r="Z32">
        <v>394013</v>
      </c>
      <c r="AA32">
        <v>399748</v>
      </c>
      <c r="AB32">
        <v>405716</v>
      </c>
      <c r="AC32">
        <v>411704</v>
      </c>
      <c r="AD32">
        <v>417542</v>
      </c>
      <c r="AE32">
        <v>423196</v>
      </c>
    </row>
    <row r="33" spans="1:31" x14ac:dyDescent="0.35">
      <c r="A33" t="s">
        <v>295</v>
      </c>
      <c r="B33" t="s">
        <v>1676</v>
      </c>
      <c r="C33" t="s">
        <v>1640</v>
      </c>
      <c r="D33" t="s">
        <v>1641</v>
      </c>
      <c r="E33">
        <v>537280</v>
      </c>
      <c r="F33">
        <v>537284</v>
      </c>
      <c r="G33">
        <v>531525</v>
      </c>
      <c r="H33">
        <v>523117</v>
      </c>
      <c r="I33">
        <v>516503</v>
      </c>
      <c r="J33">
        <v>514877</v>
      </c>
      <c r="K33">
        <v>519282</v>
      </c>
      <c r="L33">
        <v>528754</v>
      </c>
      <c r="M33">
        <v>542155</v>
      </c>
      <c r="N33">
        <v>557543</v>
      </c>
      <c r="O33">
        <v>573416</v>
      </c>
      <c r="P33">
        <v>589600</v>
      </c>
      <c r="Q33">
        <v>606399</v>
      </c>
      <c r="R33">
        <v>623434</v>
      </c>
      <c r="S33">
        <v>640282</v>
      </c>
      <c r="T33">
        <v>656639</v>
      </c>
      <c r="U33">
        <v>672228</v>
      </c>
      <c r="V33">
        <v>686958</v>
      </c>
      <c r="W33">
        <v>700950</v>
      </c>
      <c r="X33">
        <v>714458</v>
      </c>
      <c r="Y33">
        <v>727641</v>
      </c>
      <c r="Z33">
        <v>740510</v>
      </c>
      <c r="AA33">
        <v>752967</v>
      </c>
      <c r="AB33">
        <v>764961</v>
      </c>
      <c r="AC33">
        <v>776448</v>
      </c>
      <c r="AD33">
        <v>787386</v>
      </c>
      <c r="AE33">
        <v>797765</v>
      </c>
    </row>
    <row r="34" spans="1:31" x14ac:dyDescent="0.35">
      <c r="A34" t="s">
        <v>17</v>
      </c>
      <c r="B34" t="s">
        <v>1677</v>
      </c>
      <c r="C34" t="s">
        <v>1640</v>
      </c>
      <c r="D34" t="s">
        <v>1641</v>
      </c>
      <c r="E34">
        <v>1377912</v>
      </c>
      <c r="F34">
        <v>1416731</v>
      </c>
      <c r="G34">
        <v>1455833</v>
      </c>
      <c r="H34">
        <v>1494693</v>
      </c>
      <c r="I34">
        <v>1532622</v>
      </c>
      <c r="J34">
        <v>1569094</v>
      </c>
      <c r="K34">
        <v>1604060</v>
      </c>
      <c r="L34">
        <v>1637635</v>
      </c>
      <c r="M34">
        <v>1669625</v>
      </c>
      <c r="N34">
        <v>1699862</v>
      </c>
      <c r="O34">
        <v>1728340</v>
      </c>
      <c r="P34">
        <v>1754935</v>
      </c>
      <c r="Q34">
        <v>1779953</v>
      </c>
      <c r="R34">
        <v>1804339</v>
      </c>
      <c r="S34">
        <v>1829330</v>
      </c>
      <c r="T34">
        <v>1855852</v>
      </c>
      <c r="U34">
        <v>1884238</v>
      </c>
      <c r="V34">
        <v>1914414</v>
      </c>
      <c r="W34">
        <v>1946351</v>
      </c>
      <c r="X34">
        <v>1979882</v>
      </c>
      <c r="Y34">
        <v>2014866</v>
      </c>
      <c r="Z34">
        <v>2051339</v>
      </c>
      <c r="AA34">
        <v>2089315</v>
      </c>
      <c r="AB34">
        <v>2128507</v>
      </c>
      <c r="AC34">
        <v>2168573</v>
      </c>
      <c r="AD34">
        <v>2209197</v>
      </c>
      <c r="AE34">
        <v>2250260</v>
      </c>
    </row>
    <row r="35" spans="1:31" x14ac:dyDescent="0.35">
      <c r="A35" t="s">
        <v>27</v>
      </c>
      <c r="B35" t="s">
        <v>1678</v>
      </c>
      <c r="C35" t="s">
        <v>1640</v>
      </c>
      <c r="D35" t="s">
        <v>1641</v>
      </c>
      <c r="E35">
        <v>2939780</v>
      </c>
      <c r="F35">
        <v>3014624</v>
      </c>
      <c r="G35">
        <v>3095807</v>
      </c>
      <c r="H35">
        <v>3181222</v>
      </c>
      <c r="I35">
        <v>3267670</v>
      </c>
      <c r="J35">
        <v>3352767</v>
      </c>
      <c r="K35">
        <v>3435821</v>
      </c>
      <c r="L35">
        <v>3517309</v>
      </c>
      <c r="M35">
        <v>3597385</v>
      </c>
      <c r="N35">
        <v>3676508</v>
      </c>
      <c r="O35">
        <v>3754986</v>
      </c>
      <c r="P35">
        <v>3832203</v>
      </c>
      <c r="Q35">
        <v>3907612</v>
      </c>
      <c r="R35">
        <v>3981665</v>
      </c>
      <c r="S35">
        <v>4055036</v>
      </c>
      <c r="T35">
        <v>4127910</v>
      </c>
      <c r="U35">
        <v>4201758</v>
      </c>
      <c r="V35">
        <v>4275800</v>
      </c>
      <c r="W35">
        <v>4345386</v>
      </c>
      <c r="X35">
        <v>4404230</v>
      </c>
      <c r="Y35">
        <v>4448525</v>
      </c>
      <c r="Z35">
        <v>4476153</v>
      </c>
      <c r="AA35">
        <v>4490416</v>
      </c>
      <c r="AB35">
        <v>4499653</v>
      </c>
      <c r="AC35">
        <v>4515392</v>
      </c>
      <c r="AD35">
        <v>4546100</v>
      </c>
      <c r="AE35">
        <v>4594621</v>
      </c>
    </row>
    <row r="36" spans="1:31" x14ac:dyDescent="0.35">
      <c r="A36" t="s">
        <v>26</v>
      </c>
      <c r="B36" t="s">
        <v>1679</v>
      </c>
      <c r="C36" t="s">
        <v>1640</v>
      </c>
      <c r="D36" t="s">
        <v>1641</v>
      </c>
      <c r="E36">
        <v>27791000</v>
      </c>
      <c r="F36">
        <v>28171682</v>
      </c>
      <c r="G36">
        <v>28519597</v>
      </c>
      <c r="H36">
        <v>28833410</v>
      </c>
      <c r="I36">
        <v>29111906</v>
      </c>
      <c r="J36">
        <v>29354000</v>
      </c>
      <c r="K36">
        <v>29671900</v>
      </c>
      <c r="L36">
        <v>29987200</v>
      </c>
      <c r="M36">
        <v>30247900</v>
      </c>
      <c r="N36">
        <v>30499200</v>
      </c>
      <c r="O36">
        <v>30769700</v>
      </c>
      <c r="P36">
        <v>31081900</v>
      </c>
      <c r="Q36">
        <v>31362000</v>
      </c>
      <c r="R36">
        <v>31676000</v>
      </c>
      <c r="S36">
        <v>31995000</v>
      </c>
      <c r="T36">
        <v>32312000</v>
      </c>
      <c r="U36">
        <v>32570505</v>
      </c>
      <c r="V36">
        <v>32887928</v>
      </c>
      <c r="W36">
        <v>33245773</v>
      </c>
      <c r="X36">
        <v>33628571</v>
      </c>
      <c r="Y36">
        <v>34005274</v>
      </c>
      <c r="Z36">
        <v>34342780</v>
      </c>
      <c r="AA36">
        <v>34750545</v>
      </c>
      <c r="AB36">
        <v>35155451</v>
      </c>
      <c r="AC36">
        <v>35544564</v>
      </c>
      <c r="AD36">
        <v>35848610</v>
      </c>
      <c r="AE36">
        <v>36286425</v>
      </c>
    </row>
    <row r="37" spans="1:31" x14ac:dyDescent="0.35">
      <c r="A37" t="s">
        <v>1680</v>
      </c>
      <c r="B37" t="s">
        <v>1681</v>
      </c>
      <c r="C37" t="s">
        <v>1640</v>
      </c>
      <c r="D37" t="s">
        <v>1641</v>
      </c>
      <c r="E37">
        <v>110745760</v>
      </c>
      <c r="F37">
        <v>110290445</v>
      </c>
      <c r="G37">
        <v>110005636</v>
      </c>
      <c r="H37">
        <v>110081461</v>
      </c>
      <c r="I37">
        <v>110019570</v>
      </c>
      <c r="J37">
        <v>109913216</v>
      </c>
      <c r="K37">
        <v>109563097</v>
      </c>
      <c r="L37">
        <v>109459093</v>
      </c>
      <c r="M37">
        <v>109207205</v>
      </c>
      <c r="N37">
        <v>109102354</v>
      </c>
      <c r="O37">
        <v>108405522</v>
      </c>
      <c r="P37">
        <v>107800399</v>
      </c>
      <c r="Q37">
        <v>107097577</v>
      </c>
      <c r="R37">
        <v>106760768</v>
      </c>
      <c r="S37">
        <v>106466116</v>
      </c>
      <c r="T37">
        <v>106173766</v>
      </c>
      <c r="U37">
        <v>105901322</v>
      </c>
      <c r="V37">
        <v>105504531</v>
      </c>
      <c r="W37">
        <v>105126686</v>
      </c>
      <c r="X37">
        <v>104924372</v>
      </c>
      <c r="Y37">
        <v>104543801</v>
      </c>
      <c r="Z37">
        <v>104174038</v>
      </c>
      <c r="AA37">
        <v>103935318</v>
      </c>
      <c r="AB37">
        <v>103713726</v>
      </c>
      <c r="AC37">
        <v>103496179</v>
      </c>
      <c r="AD37">
        <v>103257751</v>
      </c>
      <c r="AE37">
        <v>102974082</v>
      </c>
    </row>
    <row r="38" spans="1:31" x14ac:dyDescent="0.35">
      <c r="A38" t="s">
        <v>143</v>
      </c>
      <c r="B38" t="s">
        <v>1682</v>
      </c>
      <c r="C38" t="s">
        <v>1640</v>
      </c>
      <c r="D38" t="s">
        <v>1641</v>
      </c>
      <c r="E38">
        <v>6715519</v>
      </c>
      <c r="F38">
        <v>6799978</v>
      </c>
      <c r="G38">
        <v>6875364</v>
      </c>
      <c r="H38">
        <v>6938265</v>
      </c>
      <c r="I38">
        <v>6993795</v>
      </c>
      <c r="J38">
        <v>7040687</v>
      </c>
      <c r="K38">
        <v>7071850</v>
      </c>
      <c r="L38">
        <v>7088906</v>
      </c>
      <c r="M38">
        <v>7110001</v>
      </c>
      <c r="N38">
        <v>7143991</v>
      </c>
      <c r="O38">
        <v>7184250</v>
      </c>
      <c r="P38">
        <v>7229854</v>
      </c>
      <c r="Q38">
        <v>7284753</v>
      </c>
      <c r="R38">
        <v>7339001</v>
      </c>
      <c r="S38">
        <v>7389625</v>
      </c>
      <c r="T38">
        <v>7437115</v>
      </c>
      <c r="U38">
        <v>7483934</v>
      </c>
      <c r="V38">
        <v>7551117</v>
      </c>
      <c r="W38">
        <v>7647675</v>
      </c>
      <c r="X38">
        <v>7743831</v>
      </c>
      <c r="Y38">
        <v>7824909</v>
      </c>
      <c r="Z38">
        <v>7912398</v>
      </c>
      <c r="AA38">
        <v>7996861</v>
      </c>
      <c r="AB38">
        <v>8089346</v>
      </c>
      <c r="AC38">
        <v>8188649</v>
      </c>
      <c r="AD38">
        <v>8282396</v>
      </c>
      <c r="AE38">
        <v>8372098</v>
      </c>
    </row>
    <row r="39" spans="1:31" x14ac:dyDescent="0.35">
      <c r="A39" t="s">
        <v>1683</v>
      </c>
      <c r="B39" t="s">
        <v>1684</v>
      </c>
      <c r="C39" t="s">
        <v>1640</v>
      </c>
      <c r="D39" t="s">
        <v>1641</v>
      </c>
      <c r="E39">
        <v>140671</v>
      </c>
      <c r="F39">
        <v>141568</v>
      </c>
      <c r="G39">
        <v>142258</v>
      </c>
      <c r="H39">
        <v>142819</v>
      </c>
      <c r="I39">
        <v>143384</v>
      </c>
      <c r="J39">
        <v>144046</v>
      </c>
      <c r="K39">
        <v>144829</v>
      </c>
      <c r="L39">
        <v>145715</v>
      </c>
      <c r="M39">
        <v>146671</v>
      </c>
      <c r="N39">
        <v>147687</v>
      </c>
      <c r="O39">
        <v>148725</v>
      </c>
      <c r="P39">
        <v>149793</v>
      </c>
      <c r="Q39">
        <v>150901</v>
      </c>
      <c r="R39">
        <v>152038</v>
      </c>
      <c r="S39">
        <v>153170</v>
      </c>
      <c r="T39">
        <v>154294</v>
      </c>
      <c r="U39">
        <v>155411</v>
      </c>
      <c r="V39">
        <v>156513</v>
      </c>
      <c r="W39">
        <v>157581</v>
      </c>
      <c r="X39">
        <v>158603</v>
      </c>
      <c r="Y39">
        <v>159581</v>
      </c>
      <c r="Z39">
        <v>160497</v>
      </c>
      <c r="AA39">
        <v>161358</v>
      </c>
      <c r="AB39">
        <v>162180</v>
      </c>
      <c r="AC39">
        <v>162969</v>
      </c>
      <c r="AD39">
        <v>163758</v>
      </c>
      <c r="AE39">
        <v>164541</v>
      </c>
    </row>
    <row r="40" spans="1:31" x14ac:dyDescent="0.35">
      <c r="A40" t="s">
        <v>29</v>
      </c>
      <c r="B40" t="s">
        <v>1685</v>
      </c>
      <c r="C40" t="s">
        <v>1640</v>
      </c>
      <c r="D40" t="s">
        <v>1641</v>
      </c>
      <c r="E40">
        <v>13242132</v>
      </c>
      <c r="F40">
        <v>13457244</v>
      </c>
      <c r="G40">
        <v>13671033</v>
      </c>
      <c r="H40">
        <v>13882668</v>
      </c>
      <c r="I40">
        <v>14091389</v>
      </c>
      <c r="J40">
        <v>14296613</v>
      </c>
      <c r="K40">
        <v>14497826</v>
      </c>
      <c r="L40">
        <v>14694835</v>
      </c>
      <c r="M40">
        <v>14887756</v>
      </c>
      <c r="N40">
        <v>15076952</v>
      </c>
      <c r="O40">
        <v>15262754</v>
      </c>
      <c r="P40">
        <v>15444969</v>
      </c>
      <c r="Q40">
        <v>15623635</v>
      </c>
      <c r="R40">
        <v>15799542</v>
      </c>
      <c r="S40">
        <v>15973778</v>
      </c>
      <c r="T40">
        <v>16147064</v>
      </c>
      <c r="U40">
        <v>16319792</v>
      </c>
      <c r="V40">
        <v>16491687</v>
      </c>
      <c r="W40">
        <v>16661942</v>
      </c>
      <c r="X40">
        <v>16829442</v>
      </c>
      <c r="Y40">
        <v>16993354</v>
      </c>
      <c r="Z40">
        <v>17153357</v>
      </c>
      <c r="AA40">
        <v>17309746</v>
      </c>
      <c r="AB40">
        <v>17462982</v>
      </c>
      <c r="AC40">
        <v>17613798</v>
      </c>
      <c r="AD40">
        <v>17762681</v>
      </c>
      <c r="AE40">
        <v>17909754</v>
      </c>
    </row>
    <row r="41" spans="1:31" x14ac:dyDescent="0.35">
      <c r="A41" t="s">
        <v>30</v>
      </c>
      <c r="B41" t="s">
        <v>1686</v>
      </c>
      <c r="C41" t="s">
        <v>1640</v>
      </c>
      <c r="D41" t="s">
        <v>1641</v>
      </c>
      <c r="E41">
        <v>1135185000</v>
      </c>
      <c r="F41">
        <v>1150780000</v>
      </c>
      <c r="G41">
        <v>1164970000</v>
      </c>
      <c r="H41">
        <v>1178440000</v>
      </c>
      <c r="I41">
        <v>1191835000</v>
      </c>
      <c r="J41">
        <v>1204855000</v>
      </c>
      <c r="K41">
        <v>1217550000</v>
      </c>
      <c r="L41">
        <v>1230075000</v>
      </c>
      <c r="M41">
        <v>1241935000</v>
      </c>
      <c r="N41">
        <v>1252735000</v>
      </c>
      <c r="O41">
        <v>1262645000</v>
      </c>
      <c r="P41">
        <v>1271850000</v>
      </c>
      <c r="Q41">
        <v>1280400000</v>
      </c>
      <c r="R41">
        <v>1288400000</v>
      </c>
      <c r="S41">
        <v>1296075000</v>
      </c>
      <c r="T41">
        <v>1303720000</v>
      </c>
      <c r="U41">
        <v>1311020000</v>
      </c>
      <c r="V41">
        <v>1317885000</v>
      </c>
      <c r="W41">
        <v>1324655000</v>
      </c>
      <c r="X41">
        <v>1331260000</v>
      </c>
      <c r="Y41">
        <v>1337705000</v>
      </c>
      <c r="Z41">
        <v>1344130000</v>
      </c>
      <c r="AA41">
        <v>1350695000</v>
      </c>
      <c r="AB41">
        <v>1357380000</v>
      </c>
      <c r="AC41">
        <v>1364270000</v>
      </c>
      <c r="AD41">
        <v>1371220000</v>
      </c>
      <c r="AE41">
        <v>1378665000</v>
      </c>
    </row>
    <row r="42" spans="1:31" x14ac:dyDescent="0.35">
      <c r="A42" t="s">
        <v>38</v>
      </c>
      <c r="B42" t="s">
        <v>1687</v>
      </c>
      <c r="C42" t="s">
        <v>1640</v>
      </c>
      <c r="D42" t="s">
        <v>1641</v>
      </c>
      <c r="E42">
        <v>12267754</v>
      </c>
      <c r="F42">
        <v>12710008</v>
      </c>
      <c r="G42">
        <v>13163019</v>
      </c>
      <c r="H42">
        <v>13622731</v>
      </c>
      <c r="I42">
        <v>14083611</v>
      </c>
      <c r="J42">
        <v>14540820</v>
      </c>
      <c r="K42">
        <v>14995249</v>
      </c>
      <c r="L42">
        <v>15445986</v>
      </c>
      <c r="M42">
        <v>15884552</v>
      </c>
      <c r="N42">
        <v>16300233</v>
      </c>
      <c r="O42">
        <v>16686561</v>
      </c>
      <c r="P42">
        <v>17040152</v>
      </c>
      <c r="Q42">
        <v>17366517</v>
      </c>
      <c r="R42">
        <v>17679355</v>
      </c>
      <c r="S42">
        <v>17997738</v>
      </c>
      <c r="T42">
        <v>18336303</v>
      </c>
      <c r="U42">
        <v>18699435</v>
      </c>
      <c r="V42">
        <v>19085941</v>
      </c>
      <c r="W42">
        <v>19497986</v>
      </c>
      <c r="X42">
        <v>19936366</v>
      </c>
      <c r="Y42">
        <v>20401331</v>
      </c>
      <c r="Z42">
        <v>20895311</v>
      </c>
      <c r="AA42">
        <v>21418603</v>
      </c>
      <c r="AB42">
        <v>21966312</v>
      </c>
      <c r="AC42">
        <v>22531350</v>
      </c>
      <c r="AD42">
        <v>23108472</v>
      </c>
      <c r="AE42">
        <v>23695919</v>
      </c>
    </row>
    <row r="43" spans="1:31" x14ac:dyDescent="0.35">
      <c r="A43" t="s">
        <v>25</v>
      </c>
      <c r="B43" t="s">
        <v>1688</v>
      </c>
      <c r="C43" t="s">
        <v>1640</v>
      </c>
      <c r="D43" t="s">
        <v>1641</v>
      </c>
      <c r="E43">
        <v>11715218</v>
      </c>
      <c r="F43">
        <v>12060729</v>
      </c>
      <c r="G43">
        <v>12408931</v>
      </c>
      <c r="H43">
        <v>12758881</v>
      </c>
      <c r="I43">
        <v>13109660</v>
      </c>
      <c r="J43">
        <v>13460994</v>
      </c>
      <c r="K43">
        <v>13812472</v>
      </c>
      <c r="L43">
        <v>14165423</v>
      </c>
      <c r="M43">
        <v>14523570</v>
      </c>
      <c r="N43">
        <v>14891891</v>
      </c>
      <c r="O43">
        <v>15274234</v>
      </c>
      <c r="P43">
        <v>15671927</v>
      </c>
      <c r="Q43">
        <v>16084886</v>
      </c>
      <c r="R43">
        <v>16513822</v>
      </c>
      <c r="S43">
        <v>16959081</v>
      </c>
      <c r="T43">
        <v>17420795</v>
      </c>
      <c r="U43">
        <v>17899562</v>
      </c>
      <c r="V43">
        <v>18395389</v>
      </c>
      <c r="W43">
        <v>18907008</v>
      </c>
      <c r="X43">
        <v>19432541</v>
      </c>
      <c r="Y43">
        <v>19970495</v>
      </c>
      <c r="Z43">
        <v>20520447</v>
      </c>
      <c r="AA43">
        <v>21082383</v>
      </c>
      <c r="AB43">
        <v>21655715</v>
      </c>
      <c r="AC43">
        <v>22239904</v>
      </c>
      <c r="AD43">
        <v>22834522</v>
      </c>
      <c r="AE43">
        <v>23439189</v>
      </c>
    </row>
    <row r="44" spans="1:31" x14ac:dyDescent="0.35">
      <c r="A44" t="s">
        <v>39</v>
      </c>
      <c r="B44" t="s">
        <v>1689</v>
      </c>
      <c r="C44" t="s">
        <v>1640</v>
      </c>
      <c r="D44" t="s">
        <v>1641</v>
      </c>
      <c r="E44">
        <v>34614581</v>
      </c>
      <c r="F44">
        <v>35914825</v>
      </c>
      <c r="G44">
        <v>37346147</v>
      </c>
      <c r="H44">
        <v>38833595</v>
      </c>
      <c r="I44">
        <v>40273701</v>
      </c>
      <c r="J44">
        <v>41595744</v>
      </c>
      <c r="K44">
        <v>42770544</v>
      </c>
      <c r="L44">
        <v>43830146</v>
      </c>
      <c r="M44">
        <v>44840529</v>
      </c>
      <c r="N44">
        <v>45898667</v>
      </c>
      <c r="O44">
        <v>47076387</v>
      </c>
      <c r="P44">
        <v>48394338</v>
      </c>
      <c r="Q44">
        <v>49835756</v>
      </c>
      <c r="R44">
        <v>51390033</v>
      </c>
      <c r="S44">
        <v>53034217</v>
      </c>
      <c r="T44">
        <v>54751476</v>
      </c>
      <c r="U44">
        <v>56543011</v>
      </c>
      <c r="V44">
        <v>58417562</v>
      </c>
      <c r="W44">
        <v>60373608</v>
      </c>
      <c r="X44">
        <v>62409435</v>
      </c>
      <c r="Y44">
        <v>64523263</v>
      </c>
      <c r="Z44">
        <v>66713597</v>
      </c>
      <c r="AA44">
        <v>68978682</v>
      </c>
      <c r="AB44">
        <v>71316033</v>
      </c>
      <c r="AC44">
        <v>73722860</v>
      </c>
      <c r="AD44">
        <v>76196619</v>
      </c>
      <c r="AE44">
        <v>78736153</v>
      </c>
    </row>
    <row r="45" spans="1:31" x14ac:dyDescent="0.35">
      <c r="A45" t="s">
        <v>32</v>
      </c>
      <c r="B45" t="s">
        <v>1690</v>
      </c>
      <c r="C45" t="s">
        <v>1640</v>
      </c>
      <c r="D45" t="s">
        <v>1641</v>
      </c>
      <c r="E45">
        <v>2440457</v>
      </c>
      <c r="F45">
        <v>2507772</v>
      </c>
      <c r="G45">
        <v>2577035</v>
      </c>
      <c r="H45">
        <v>2648507</v>
      </c>
      <c r="I45">
        <v>2722497</v>
      </c>
      <c r="J45">
        <v>2799255</v>
      </c>
      <c r="K45">
        <v>2879222</v>
      </c>
      <c r="L45">
        <v>2962470</v>
      </c>
      <c r="M45">
        <v>3048453</v>
      </c>
      <c r="N45">
        <v>3136344</v>
      </c>
      <c r="O45">
        <v>3225727</v>
      </c>
      <c r="P45">
        <v>3315806</v>
      </c>
      <c r="Q45">
        <v>3407180</v>
      </c>
      <c r="R45">
        <v>3502519</v>
      </c>
      <c r="S45">
        <v>3605439</v>
      </c>
      <c r="T45">
        <v>3718243</v>
      </c>
      <c r="U45">
        <v>3842365</v>
      </c>
      <c r="V45">
        <v>3976246</v>
      </c>
      <c r="W45">
        <v>4115435</v>
      </c>
      <c r="X45">
        <v>4253712</v>
      </c>
      <c r="Y45">
        <v>4386693</v>
      </c>
      <c r="Z45">
        <v>4512730</v>
      </c>
      <c r="AA45">
        <v>4633363</v>
      </c>
      <c r="AB45">
        <v>4751393</v>
      </c>
      <c r="AC45">
        <v>4871101</v>
      </c>
      <c r="AD45">
        <v>4995648</v>
      </c>
      <c r="AE45">
        <v>5125821</v>
      </c>
    </row>
    <row r="46" spans="1:31" x14ac:dyDescent="0.35">
      <c r="A46" t="s">
        <v>31</v>
      </c>
      <c r="B46" t="s">
        <v>1691</v>
      </c>
      <c r="C46" t="s">
        <v>1640</v>
      </c>
      <c r="D46" t="s">
        <v>1641</v>
      </c>
      <c r="E46">
        <v>34271565</v>
      </c>
      <c r="F46">
        <v>34916766</v>
      </c>
      <c r="G46">
        <v>35558682</v>
      </c>
      <c r="H46">
        <v>36195168</v>
      </c>
      <c r="I46">
        <v>36823537</v>
      </c>
      <c r="J46">
        <v>37441977</v>
      </c>
      <c r="K46">
        <v>38049038</v>
      </c>
      <c r="L46">
        <v>38645411</v>
      </c>
      <c r="M46">
        <v>39234062</v>
      </c>
      <c r="N46">
        <v>39819279</v>
      </c>
      <c r="O46">
        <v>40403958</v>
      </c>
      <c r="P46">
        <v>40988909</v>
      </c>
      <c r="Q46">
        <v>41572491</v>
      </c>
      <c r="R46">
        <v>42152151</v>
      </c>
      <c r="S46">
        <v>42724163</v>
      </c>
      <c r="T46">
        <v>43285634</v>
      </c>
      <c r="U46">
        <v>43835722</v>
      </c>
      <c r="V46">
        <v>44374572</v>
      </c>
      <c r="W46">
        <v>44901544</v>
      </c>
      <c r="X46">
        <v>45416181</v>
      </c>
      <c r="Y46">
        <v>45918097</v>
      </c>
      <c r="Z46">
        <v>46406646</v>
      </c>
      <c r="AA46">
        <v>46881475</v>
      </c>
      <c r="AB46">
        <v>47342981</v>
      </c>
      <c r="AC46">
        <v>47791911</v>
      </c>
      <c r="AD46">
        <v>48228697</v>
      </c>
      <c r="AE46">
        <v>48653419</v>
      </c>
    </row>
    <row r="47" spans="1:31" x14ac:dyDescent="0.35">
      <c r="A47" t="s">
        <v>528</v>
      </c>
      <c r="B47" t="s">
        <v>1692</v>
      </c>
      <c r="C47" t="s">
        <v>1640</v>
      </c>
      <c r="D47" t="s">
        <v>1641</v>
      </c>
      <c r="E47">
        <v>411594</v>
      </c>
      <c r="F47">
        <v>423872</v>
      </c>
      <c r="G47">
        <v>436448</v>
      </c>
      <c r="H47">
        <v>449274</v>
      </c>
      <c r="I47">
        <v>462277</v>
      </c>
      <c r="J47">
        <v>475394</v>
      </c>
      <c r="K47">
        <v>488627</v>
      </c>
      <c r="L47">
        <v>501953</v>
      </c>
      <c r="M47">
        <v>515385</v>
      </c>
      <c r="N47">
        <v>528848</v>
      </c>
      <c r="O47">
        <v>542357</v>
      </c>
      <c r="P47">
        <v>555888</v>
      </c>
      <c r="Q47">
        <v>569479</v>
      </c>
      <c r="R47">
        <v>583211</v>
      </c>
      <c r="S47">
        <v>597228</v>
      </c>
      <c r="T47">
        <v>611627</v>
      </c>
      <c r="U47">
        <v>626425</v>
      </c>
      <c r="V47">
        <v>641620</v>
      </c>
      <c r="W47">
        <v>657229</v>
      </c>
      <c r="X47">
        <v>673252</v>
      </c>
      <c r="Y47">
        <v>689692</v>
      </c>
      <c r="Z47">
        <v>706569</v>
      </c>
      <c r="AA47">
        <v>723868</v>
      </c>
      <c r="AB47">
        <v>741500</v>
      </c>
      <c r="AC47">
        <v>759385</v>
      </c>
      <c r="AD47">
        <v>777424</v>
      </c>
      <c r="AE47">
        <v>795601</v>
      </c>
    </row>
    <row r="48" spans="1:31" x14ac:dyDescent="0.35">
      <c r="A48" t="s">
        <v>23</v>
      </c>
      <c r="B48" t="s">
        <v>1693</v>
      </c>
      <c r="C48" t="s">
        <v>1640</v>
      </c>
      <c r="D48" t="s">
        <v>1641</v>
      </c>
      <c r="E48">
        <v>341883</v>
      </c>
      <c r="F48">
        <v>349934</v>
      </c>
      <c r="G48">
        <v>359090</v>
      </c>
      <c r="H48">
        <v>369014</v>
      </c>
      <c r="I48">
        <v>379156</v>
      </c>
      <c r="J48">
        <v>389127</v>
      </c>
      <c r="K48">
        <v>398773</v>
      </c>
      <c r="L48">
        <v>408175</v>
      </c>
      <c r="M48">
        <v>417323</v>
      </c>
      <c r="N48">
        <v>426285</v>
      </c>
      <c r="O48">
        <v>435079</v>
      </c>
      <c r="P48">
        <v>443716</v>
      </c>
      <c r="Q48">
        <v>452106</v>
      </c>
      <c r="R48">
        <v>460147</v>
      </c>
      <c r="S48">
        <v>467664</v>
      </c>
      <c r="T48">
        <v>474567</v>
      </c>
      <c r="U48">
        <v>480795</v>
      </c>
      <c r="V48">
        <v>486438</v>
      </c>
      <c r="W48">
        <v>491723</v>
      </c>
      <c r="X48">
        <v>496963</v>
      </c>
      <c r="Y48">
        <v>502384</v>
      </c>
      <c r="Z48">
        <v>508067</v>
      </c>
      <c r="AA48">
        <v>513979</v>
      </c>
      <c r="AB48">
        <v>520106</v>
      </c>
      <c r="AC48">
        <v>526437</v>
      </c>
      <c r="AD48">
        <v>532913</v>
      </c>
      <c r="AE48">
        <v>539560</v>
      </c>
    </row>
    <row r="49" spans="1:31" x14ac:dyDescent="0.35">
      <c r="A49" t="s">
        <v>33</v>
      </c>
      <c r="B49" t="s">
        <v>1694</v>
      </c>
      <c r="C49" t="s">
        <v>1640</v>
      </c>
      <c r="D49" t="s">
        <v>1641</v>
      </c>
      <c r="E49">
        <v>3095995</v>
      </c>
      <c r="F49">
        <v>3175649</v>
      </c>
      <c r="G49">
        <v>3257466</v>
      </c>
      <c r="H49">
        <v>3341004</v>
      </c>
      <c r="I49">
        <v>3425690</v>
      </c>
      <c r="J49">
        <v>3510926</v>
      </c>
      <c r="K49">
        <v>3596732</v>
      </c>
      <c r="L49">
        <v>3682725</v>
      </c>
      <c r="M49">
        <v>3767373</v>
      </c>
      <c r="N49">
        <v>3848723</v>
      </c>
      <c r="O49">
        <v>3925443</v>
      </c>
      <c r="P49">
        <v>3996798</v>
      </c>
      <c r="Q49">
        <v>4063204</v>
      </c>
      <c r="R49">
        <v>4125971</v>
      </c>
      <c r="S49">
        <v>4187038</v>
      </c>
      <c r="T49">
        <v>4247841</v>
      </c>
      <c r="U49">
        <v>4308794</v>
      </c>
      <c r="V49">
        <v>4369469</v>
      </c>
      <c r="W49">
        <v>4429508</v>
      </c>
      <c r="X49">
        <v>4488263</v>
      </c>
      <c r="Y49">
        <v>4545280</v>
      </c>
      <c r="Z49">
        <v>4600474</v>
      </c>
      <c r="AA49">
        <v>4654122</v>
      </c>
      <c r="AB49">
        <v>4706401</v>
      </c>
      <c r="AC49">
        <v>4757575</v>
      </c>
      <c r="AD49">
        <v>4807852</v>
      </c>
      <c r="AE49">
        <v>4857274</v>
      </c>
    </row>
    <row r="50" spans="1:31" x14ac:dyDescent="0.35">
      <c r="A50" t="s">
        <v>1695</v>
      </c>
      <c r="B50" t="s">
        <v>1696</v>
      </c>
      <c r="C50" t="s">
        <v>1640</v>
      </c>
      <c r="D50" t="s">
        <v>1641</v>
      </c>
      <c r="E50">
        <v>6021614</v>
      </c>
      <c r="F50">
        <v>6070204</v>
      </c>
      <c r="G50">
        <v>6124265</v>
      </c>
      <c r="H50">
        <v>6181538</v>
      </c>
      <c r="I50">
        <v>6238576</v>
      </c>
      <c r="J50">
        <v>6292827</v>
      </c>
      <c r="K50">
        <v>6343683</v>
      </c>
      <c r="L50">
        <v>6392040</v>
      </c>
      <c r="M50">
        <v>6438587</v>
      </c>
      <c r="N50">
        <v>6484510</v>
      </c>
      <c r="O50">
        <v>6530691</v>
      </c>
      <c r="P50">
        <v>6577216</v>
      </c>
      <c r="Q50">
        <v>6623792</v>
      </c>
      <c r="R50">
        <v>6670276</v>
      </c>
      <c r="S50">
        <v>6716373</v>
      </c>
      <c r="T50">
        <v>6761932</v>
      </c>
      <c r="U50">
        <v>6806838</v>
      </c>
      <c r="V50">
        <v>6851221</v>
      </c>
      <c r="W50">
        <v>6895315</v>
      </c>
      <c r="X50">
        <v>6939534</v>
      </c>
      <c r="Y50">
        <v>6984096</v>
      </c>
      <c r="Z50">
        <v>7029022</v>
      </c>
      <c r="AA50">
        <v>7074129</v>
      </c>
      <c r="AB50">
        <v>7118888</v>
      </c>
      <c r="AC50">
        <v>7162679</v>
      </c>
      <c r="AD50">
        <v>7204948</v>
      </c>
      <c r="AE50">
        <v>7245472</v>
      </c>
    </row>
    <row r="51" spans="1:31" x14ac:dyDescent="0.35">
      <c r="A51" t="s">
        <v>35</v>
      </c>
      <c r="B51" t="s">
        <v>1697</v>
      </c>
      <c r="C51" t="s">
        <v>1640</v>
      </c>
      <c r="D51" t="s">
        <v>1641</v>
      </c>
      <c r="E51">
        <v>10582081</v>
      </c>
      <c r="F51">
        <v>10663585</v>
      </c>
      <c r="G51">
        <v>10733363</v>
      </c>
      <c r="H51">
        <v>10794135</v>
      </c>
      <c r="I51">
        <v>10850585</v>
      </c>
      <c r="J51">
        <v>10906043</v>
      </c>
      <c r="K51">
        <v>10961012</v>
      </c>
      <c r="L51">
        <v>11013983</v>
      </c>
      <c r="M51">
        <v>11064097</v>
      </c>
      <c r="N51">
        <v>11110004</v>
      </c>
      <c r="O51">
        <v>11150736</v>
      </c>
      <c r="P51">
        <v>11186542</v>
      </c>
      <c r="Q51">
        <v>11217998</v>
      </c>
      <c r="R51">
        <v>11244885</v>
      </c>
      <c r="S51">
        <v>11266941</v>
      </c>
      <c r="T51">
        <v>11284253</v>
      </c>
      <c r="U51">
        <v>11296233</v>
      </c>
      <c r="V51">
        <v>11303687</v>
      </c>
      <c r="W51">
        <v>11309754</v>
      </c>
      <c r="X51">
        <v>11318602</v>
      </c>
      <c r="Y51">
        <v>11333051</v>
      </c>
      <c r="Z51">
        <v>11354651</v>
      </c>
      <c r="AA51">
        <v>11382146</v>
      </c>
      <c r="AB51">
        <v>11412167</v>
      </c>
      <c r="AC51">
        <v>11439767</v>
      </c>
      <c r="AD51">
        <v>11461432</v>
      </c>
      <c r="AE51">
        <v>11475982</v>
      </c>
    </row>
    <row r="52" spans="1:31" x14ac:dyDescent="0.35">
      <c r="A52" t="s">
        <v>1698</v>
      </c>
      <c r="B52" t="s">
        <v>1699</v>
      </c>
      <c r="C52" t="s">
        <v>1640</v>
      </c>
      <c r="D52" t="s">
        <v>1641</v>
      </c>
      <c r="E52">
        <v>145400</v>
      </c>
      <c r="F52">
        <v>144403</v>
      </c>
      <c r="G52">
        <v>143912</v>
      </c>
      <c r="H52">
        <v>144299</v>
      </c>
      <c r="I52">
        <v>144630</v>
      </c>
      <c r="J52">
        <v>145139</v>
      </c>
      <c r="K52">
        <v>146306</v>
      </c>
      <c r="L52">
        <v>146956</v>
      </c>
      <c r="M52">
        <v>144472</v>
      </c>
      <c r="N52">
        <v>139428</v>
      </c>
      <c r="O52">
        <v>133860</v>
      </c>
      <c r="P52">
        <v>129047</v>
      </c>
      <c r="Q52">
        <v>129205</v>
      </c>
      <c r="R52">
        <v>131897</v>
      </c>
      <c r="S52">
        <v>134192</v>
      </c>
      <c r="T52">
        <v>137658</v>
      </c>
      <c r="U52">
        <v>141239</v>
      </c>
      <c r="V52">
        <v>144056</v>
      </c>
      <c r="W52">
        <v>145880</v>
      </c>
      <c r="X52">
        <v>146833</v>
      </c>
      <c r="Y52">
        <v>148703</v>
      </c>
      <c r="Z52">
        <v>150831</v>
      </c>
      <c r="AA52">
        <v>152088</v>
      </c>
      <c r="AB52">
        <v>153822</v>
      </c>
      <c r="AC52">
        <v>155909</v>
      </c>
      <c r="AD52">
        <v>157979</v>
      </c>
      <c r="AE52">
        <v>159999</v>
      </c>
    </row>
    <row r="53" spans="1:31" x14ac:dyDescent="0.35">
      <c r="A53" t="s">
        <v>1700</v>
      </c>
      <c r="B53" t="s">
        <v>1701</v>
      </c>
      <c r="C53" t="s">
        <v>1640</v>
      </c>
      <c r="D53" t="s">
        <v>1641</v>
      </c>
      <c r="E53">
        <v>25010</v>
      </c>
      <c r="F53">
        <v>26213</v>
      </c>
      <c r="G53">
        <v>27404</v>
      </c>
      <c r="H53">
        <v>28646</v>
      </c>
      <c r="I53">
        <v>30055</v>
      </c>
      <c r="J53">
        <v>31672</v>
      </c>
      <c r="K53">
        <v>33536</v>
      </c>
      <c r="L53">
        <v>35597</v>
      </c>
      <c r="M53">
        <v>37740</v>
      </c>
      <c r="N53">
        <v>39808</v>
      </c>
      <c r="O53">
        <v>41687</v>
      </c>
      <c r="P53">
        <v>43316</v>
      </c>
      <c r="Q53">
        <v>44738</v>
      </c>
      <c r="R53">
        <v>46028</v>
      </c>
      <c r="S53">
        <v>47299</v>
      </c>
      <c r="T53">
        <v>48622</v>
      </c>
      <c r="U53">
        <v>50031</v>
      </c>
      <c r="V53">
        <v>51483</v>
      </c>
      <c r="W53">
        <v>52926</v>
      </c>
      <c r="X53">
        <v>54279</v>
      </c>
      <c r="Y53">
        <v>55507</v>
      </c>
      <c r="Z53">
        <v>56579</v>
      </c>
      <c r="AA53">
        <v>57523</v>
      </c>
      <c r="AB53">
        <v>58371</v>
      </c>
      <c r="AC53">
        <v>59172</v>
      </c>
      <c r="AD53">
        <v>59963</v>
      </c>
      <c r="AE53">
        <v>60765</v>
      </c>
    </row>
    <row r="54" spans="1:31" x14ac:dyDescent="0.35">
      <c r="A54" t="s">
        <v>36</v>
      </c>
      <c r="B54" t="s">
        <v>1702</v>
      </c>
      <c r="C54" t="s">
        <v>1640</v>
      </c>
      <c r="D54" t="s">
        <v>1641</v>
      </c>
      <c r="E54">
        <v>766614</v>
      </c>
      <c r="F54">
        <v>783129</v>
      </c>
      <c r="G54">
        <v>800609</v>
      </c>
      <c r="H54">
        <v>818751</v>
      </c>
      <c r="I54">
        <v>837110</v>
      </c>
      <c r="J54">
        <v>855384</v>
      </c>
      <c r="K54">
        <v>873423</v>
      </c>
      <c r="L54">
        <v>891192</v>
      </c>
      <c r="M54">
        <v>908704</v>
      </c>
      <c r="N54">
        <v>926050</v>
      </c>
      <c r="O54">
        <v>943286</v>
      </c>
      <c r="P54">
        <v>960282</v>
      </c>
      <c r="Q54">
        <v>976966</v>
      </c>
      <c r="R54">
        <v>993563</v>
      </c>
      <c r="S54">
        <v>1010410</v>
      </c>
      <c r="T54">
        <v>1027658</v>
      </c>
      <c r="U54">
        <v>1045509</v>
      </c>
      <c r="V54">
        <v>1063712</v>
      </c>
      <c r="W54">
        <v>1081563</v>
      </c>
      <c r="X54">
        <v>1098076</v>
      </c>
      <c r="Y54">
        <v>1112607</v>
      </c>
      <c r="Z54">
        <v>1124835</v>
      </c>
      <c r="AA54">
        <v>1135062</v>
      </c>
      <c r="AB54">
        <v>1143896</v>
      </c>
      <c r="AC54">
        <v>1152309</v>
      </c>
      <c r="AD54">
        <v>1160985</v>
      </c>
      <c r="AE54">
        <v>1170125</v>
      </c>
    </row>
    <row r="55" spans="1:31" x14ac:dyDescent="0.35">
      <c r="A55" t="s">
        <v>37</v>
      </c>
      <c r="B55" t="s">
        <v>1703</v>
      </c>
      <c r="C55" t="s">
        <v>1640</v>
      </c>
      <c r="D55" t="s">
        <v>1641</v>
      </c>
      <c r="E55">
        <v>10333355</v>
      </c>
      <c r="F55">
        <v>10308578</v>
      </c>
      <c r="G55">
        <v>10319123</v>
      </c>
      <c r="H55">
        <v>10329855</v>
      </c>
      <c r="I55">
        <v>10333587</v>
      </c>
      <c r="J55">
        <v>10327253</v>
      </c>
      <c r="K55">
        <v>10315241</v>
      </c>
      <c r="L55">
        <v>10304131</v>
      </c>
      <c r="M55">
        <v>10294373</v>
      </c>
      <c r="N55">
        <v>10283860</v>
      </c>
      <c r="O55">
        <v>10255063</v>
      </c>
      <c r="P55">
        <v>10216605</v>
      </c>
      <c r="Q55">
        <v>10196916</v>
      </c>
      <c r="R55">
        <v>10193998</v>
      </c>
      <c r="S55">
        <v>10197101</v>
      </c>
      <c r="T55">
        <v>10211216</v>
      </c>
      <c r="U55">
        <v>10238905</v>
      </c>
      <c r="V55">
        <v>10298828</v>
      </c>
      <c r="W55">
        <v>10384603</v>
      </c>
      <c r="X55">
        <v>10443936</v>
      </c>
      <c r="Y55">
        <v>10474410</v>
      </c>
      <c r="Z55">
        <v>10496088</v>
      </c>
      <c r="AA55">
        <v>10510785</v>
      </c>
      <c r="AB55">
        <v>10514272</v>
      </c>
      <c r="AC55">
        <v>10525347</v>
      </c>
      <c r="AD55">
        <v>10546059</v>
      </c>
      <c r="AE55">
        <v>10561633</v>
      </c>
    </row>
    <row r="56" spans="1:31" x14ac:dyDescent="0.35">
      <c r="A56" t="s">
        <v>55</v>
      </c>
      <c r="B56" t="s">
        <v>1704</v>
      </c>
      <c r="C56" t="s">
        <v>1640</v>
      </c>
      <c r="D56" t="s">
        <v>1641</v>
      </c>
      <c r="E56">
        <v>79433029</v>
      </c>
      <c r="F56">
        <v>80013896</v>
      </c>
      <c r="G56">
        <v>80624598</v>
      </c>
      <c r="H56">
        <v>81156363</v>
      </c>
      <c r="I56">
        <v>81438348</v>
      </c>
      <c r="J56">
        <v>81678051</v>
      </c>
      <c r="K56">
        <v>81914831</v>
      </c>
      <c r="L56">
        <v>82034771</v>
      </c>
      <c r="M56">
        <v>82047195</v>
      </c>
      <c r="N56">
        <v>82100243</v>
      </c>
      <c r="O56">
        <v>82211508</v>
      </c>
      <c r="P56">
        <v>82349925</v>
      </c>
      <c r="Q56">
        <v>82488495</v>
      </c>
      <c r="R56">
        <v>82534176</v>
      </c>
      <c r="S56">
        <v>82516260</v>
      </c>
      <c r="T56">
        <v>82469422</v>
      </c>
      <c r="U56">
        <v>82376451</v>
      </c>
      <c r="V56">
        <v>82266372</v>
      </c>
      <c r="W56">
        <v>82110097</v>
      </c>
      <c r="X56">
        <v>81902307</v>
      </c>
      <c r="Y56">
        <v>81776930</v>
      </c>
      <c r="Z56">
        <v>80274983</v>
      </c>
      <c r="AA56">
        <v>80425823</v>
      </c>
      <c r="AB56">
        <v>80645605</v>
      </c>
      <c r="AC56">
        <v>80982500</v>
      </c>
      <c r="AD56">
        <v>81686611</v>
      </c>
      <c r="AE56">
        <v>82667685</v>
      </c>
    </row>
    <row r="57" spans="1:31" x14ac:dyDescent="0.35">
      <c r="A57" t="s">
        <v>41</v>
      </c>
      <c r="B57" t="s">
        <v>1705</v>
      </c>
      <c r="C57" t="s">
        <v>1640</v>
      </c>
      <c r="D57" t="s">
        <v>1641</v>
      </c>
      <c r="E57">
        <v>590398</v>
      </c>
      <c r="F57">
        <v>606844</v>
      </c>
      <c r="G57">
        <v>615054</v>
      </c>
      <c r="H57">
        <v>618495</v>
      </c>
      <c r="I57">
        <v>622366</v>
      </c>
      <c r="J57">
        <v>630388</v>
      </c>
      <c r="K57">
        <v>643682</v>
      </c>
      <c r="L57">
        <v>660953</v>
      </c>
      <c r="M57">
        <v>680612</v>
      </c>
      <c r="N57">
        <v>700099</v>
      </c>
      <c r="O57">
        <v>717584</v>
      </c>
      <c r="P57">
        <v>732711</v>
      </c>
      <c r="Q57">
        <v>746221</v>
      </c>
      <c r="R57">
        <v>758615</v>
      </c>
      <c r="S57">
        <v>770752</v>
      </c>
      <c r="T57">
        <v>783254</v>
      </c>
      <c r="U57">
        <v>796208</v>
      </c>
      <c r="V57">
        <v>809402</v>
      </c>
      <c r="W57">
        <v>822934</v>
      </c>
      <c r="X57">
        <v>836840</v>
      </c>
      <c r="Y57">
        <v>851146</v>
      </c>
      <c r="Z57">
        <v>865937</v>
      </c>
      <c r="AA57">
        <v>881185</v>
      </c>
      <c r="AB57">
        <v>896688</v>
      </c>
      <c r="AC57">
        <v>912164</v>
      </c>
      <c r="AD57">
        <v>927414</v>
      </c>
      <c r="AE57">
        <v>942333</v>
      </c>
    </row>
    <row r="58" spans="1:31" x14ac:dyDescent="0.35">
      <c r="A58" t="s">
        <v>42</v>
      </c>
      <c r="B58" t="s">
        <v>1706</v>
      </c>
      <c r="C58" t="s">
        <v>1640</v>
      </c>
      <c r="D58" t="s">
        <v>1641</v>
      </c>
      <c r="E58">
        <v>70926</v>
      </c>
      <c r="F58">
        <v>70842</v>
      </c>
      <c r="G58">
        <v>70970</v>
      </c>
      <c r="H58">
        <v>71210</v>
      </c>
      <c r="I58">
        <v>71373</v>
      </c>
      <c r="J58">
        <v>71368</v>
      </c>
      <c r="K58">
        <v>71145</v>
      </c>
      <c r="L58">
        <v>70753</v>
      </c>
      <c r="M58">
        <v>70290</v>
      </c>
      <c r="N58">
        <v>69903</v>
      </c>
      <c r="O58">
        <v>69676</v>
      </c>
      <c r="P58">
        <v>69670</v>
      </c>
      <c r="Q58">
        <v>69824</v>
      </c>
      <c r="R58">
        <v>70093</v>
      </c>
      <c r="S58">
        <v>70379</v>
      </c>
      <c r="T58">
        <v>70627</v>
      </c>
      <c r="U58">
        <v>70807</v>
      </c>
      <c r="V58">
        <v>70950</v>
      </c>
      <c r="W58">
        <v>71074</v>
      </c>
      <c r="X58">
        <v>71229</v>
      </c>
      <c r="Y58">
        <v>71440</v>
      </c>
      <c r="Z58">
        <v>71718</v>
      </c>
      <c r="AA58">
        <v>72044</v>
      </c>
      <c r="AB58">
        <v>72400</v>
      </c>
      <c r="AC58">
        <v>72778</v>
      </c>
      <c r="AD58">
        <v>73162</v>
      </c>
      <c r="AE58">
        <v>73543</v>
      </c>
    </row>
    <row r="59" spans="1:31" x14ac:dyDescent="0.35">
      <c r="A59" t="s">
        <v>40</v>
      </c>
      <c r="B59" t="s">
        <v>1707</v>
      </c>
      <c r="C59" t="s">
        <v>1640</v>
      </c>
      <c r="D59" t="s">
        <v>1641</v>
      </c>
      <c r="E59">
        <v>5140939</v>
      </c>
      <c r="F59">
        <v>5154298</v>
      </c>
      <c r="G59">
        <v>5171370</v>
      </c>
      <c r="H59">
        <v>5188628</v>
      </c>
      <c r="I59">
        <v>5206180</v>
      </c>
      <c r="J59">
        <v>5233373</v>
      </c>
      <c r="K59">
        <v>5263074</v>
      </c>
      <c r="L59">
        <v>5284991</v>
      </c>
      <c r="M59">
        <v>5304219</v>
      </c>
      <c r="N59">
        <v>5321799</v>
      </c>
      <c r="O59">
        <v>5339616</v>
      </c>
      <c r="P59">
        <v>5358783</v>
      </c>
      <c r="Q59">
        <v>5375931</v>
      </c>
      <c r="R59">
        <v>5390574</v>
      </c>
      <c r="S59">
        <v>5404523</v>
      </c>
      <c r="T59">
        <v>5419432</v>
      </c>
      <c r="U59">
        <v>5437272</v>
      </c>
      <c r="V59">
        <v>5461438</v>
      </c>
      <c r="W59">
        <v>5493621</v>
      </c>
      <c r="X59">
        <v>5523095</v>
      </c>
      <c r="Y59">
        <v>5547683</v>
      </c>
      <c r="Z59">
        <v>5570572</v>
      </c>
      <c r="AA59">
        <v>5591572</v>
      </c>
      <c r="AB59">
        <v>5614932</v>
      </c>
      <c r="AC59">
        <v>5643475</v>
      </c>
      <c r="AD59">
        <v>5683483</v>
      </c>
      <c r="AE59">
        <v>5731118</v>
      </c>
    </row>
    <row r="60" spans="1:31" x14ac:dyDescent="0.35">
      <c r="A60" t="s">
        <v>43</v>
      </c>
      <c r="B60" t="s">
        <v>1708</v>
      </c>
      <c r="C60" t="s">
        <v>1640</v>
      </c>
      <c r="D60" t="s">
        <v>1641</v>
      </c>
      <c r="E60">
        <v>7183647</v>
      </c>
      <c r="F60">
        <v>7325622</v>
      </c>
      <c r="G60">
        <v>7468551</v>
      </c>
      <c r="H60">
        <v>7611465</v>
      </c>
      <c r="I60">
        <v>7753052</v>
      </c>
      <c r="J60">
        <v>7892423</v>
      </c>
      <c r="K60">
        <v>8029113</v>
      </c>
      <c r="L60">
        <v>8163472</v>
      </c>
      <c r="M60">
        <v>8296375</v>
      </c>
      <c r="N60">
        <v>8429112</v>
      </c>
      <c r="O60">
        <v>8562622</v>
      </c>
      <c r="P60">
        <v>8697126</v>
      </c>
      <c r="Q60">
        <v>8832285</v>
      </c>
      <c r="R60">
        <v>8967760</v>
      </c>
      <c r="S60">
        <v>9102998</v>
      </c>
      <c r="T60">
        <v>9237566</v>
      </c>
      <c r="U60">
        <v>9371338</v>
      </c>
      <c r="V60">
        <v>9504353</v>
      </c>
      <c r="W60">
        <v>9636520</v>
      </c>
      <c r="X60">
        <v>9767758</v>
      </c>
      <c r="Y60">
        <v>9897985</v>
      </c>
      <c r="Z60">
        <v>10027095</v>
      </c>
      <c r="AA60">
        <v>10154950</v>
      </c>
      <c r="AB60">
        <v>10281296</v>
      </c>
      <c r="AC60">
        <v>10405844</v>
      </c>
      <c r="AD60">
        <v>10528394</v>
      </c>
      <c r="AE60">
        <v>10648791</v>
      </c>
    </row>
    <row r="61" spans="1:31" x14ac:dyDescent="0.35">
      <c r="A61" t="s">
        <v>202</v>
      </c>
      <c r="B61" t="s">
        <v>1709</v>
      </c>
      <c r="C61" t="s">
        <v>1640</v>
      </c>
      <c r="D61" t="s">
        <v>1641</v>
      </c>
      <c r="E61">
        <v>25912367</v>
      </c>
      <c r="F61">
        <v>26554329</v>
      </c>
      <c r="G61">
        <v>27181094</v>
      </c>
      <c r="H61">
        <v>27786259</v>
      </c>
      <c r="I61">
        <v>28362253</v>
      </c>
      <c r="J61">
        <v>28904298</v>
      </c>
      <c r="K61">
        <v>29411415</v>
      </c>
      <c r="L61">
        <v>29886839</v>
      </c>
      <c r="M61">
        <v>30335732</v>
      </c>
      <c r="N61">
        <v>30765613</v>
      </c>
      <c r="O61">
        <v>31183660</v>
      </c>
      <c r="P61">
        <v>31592153</v>
      </c>
      <c r="Q61">
        <v>31995046</v>
      </c>
      <c r="R61">
        <v>32403514</v>
      </c>
      <c r="S61">
        <v>32831096</v>
      </c>
      <c r="T61">
        <v>33288437</v>
      </c>
      <c r="U61">
        <v>33777915</v>
      </c>
      <c r="V61">
        <v>34300076</v>
      </c>
      <c r="W61">
        <v>34860715</v>
      </c>
      <c r="X61">
        <v>35465760</v>
      </c>
      <c r="Y61">
        <v>36117637</v>
      </c>
      <c r="Z61">
        <v>36819558</v>
      </c>
      <c r="AA61">
        <v>37565847</v>
      </c>
      <c r="AB61">
        <v>38338562</v>
      </c>
      <c r="AC61">
        <v>39113313</v>
      </c>
      <c r="AD61">
        <v>39871528</v>
      </c>
      <c r="AE61">
        <v>40606052</v>
      </c>
    </row>
    <row r="62" spans="1:31" x14ac:dyDescent="0.35">
      <c r="A62" t="s">
        <v>1710</v>
      </c>
      <c r="B62" t="s">
        <v>1711</v>
      </c>
      <c r="C62" t="s">
        <v>1640</v>
      </c>
      <c r="D62" t="s">
        <v>1641</v>
      </c>
      <c r="E62">
        <v>1602333626</v>
      </c>
      <c r="F62">
        <v>1626573153</v>
      </c>
      <c r="G62">
        <v>1649254066</v>
      </c>
      <c r="H62">
        <v>1671105718</v>
      </c>
      <c r="I62">
        <v>1692831189</v>
      </c>
      <c r="J62">
        <v>1714178345</v>
      </c>
      <c r="K62">
        <v>1735206930</v>
      </c>
      <c r="L62">
        <v>1756055502</v>
      </c>
      <c r="M62">
        <v>1776225147</v>
      </c>
      <c r="N62">
        <v>1795288998</v>
      </c>
      <c r="O62">
        <v>1813301554</v>
      </c>
      <c r="P62">
        <v>1830514334</v>
      </c>
      <c r="Q62">
        <v>1846954095</v>
      </c>
      <c r="R62">
        <v>1862791918</v>
      </c>
      <c r="S62">
        <v>1878255588</v>
      </c>
      <c r="T62">
        <v>1893574455</v>
      </c>
      <c r="U62">
        <v>1908392032</v>
      </c>
      <c r="V62">
        <v>1922657606</v>
      </c>
      <c r="W62">
        <v>1936774935</v>
      </c>
      <c r="X62">
        <v>1950768124</v>
      </c>
      <c r="Y62">
        <v>1964691596</v>
      </c>
      <c r="Z62">
        <v>1978727582</v>
      </c>
      <c r="AA62">
        <v>1993008684</v>
      </c>
      <c r="AB62">
        <v>2007434775</v>
      </c>
      <c r="AC62">
        <v>2022021082</v>
      </c>
      <c r="AD62">
        <v>2036552598</v>
      </c>
      <c r="AE62">
        <v>2051431154</v>
      </c>
    </row>
    <row r="63" spans="1:31" x14ac:dyDescent="0.35">
      <c r="A63" t="s">
        <v>1712</v>
      </c>
      <c r="B63" t="s">
        <v>1713</v>
      </c>
      <c r="C63" t="s">
        <v>1640</v>
      </c>
      <c r="D63" t="s">
        <v>1641</v>
      </c>
      <c r="E63">
        <v>2031055831</v>
      </c>
      <c r="F63">
        <v>2075649490</v>
      </c>
      <c r="G63">
        <v>2119850957</v>
      </c>
      <c r="H63">
        <v>2163826818</v>
      </c>
      <c r="I63">
        <v>2207779855</v>
      </c>
      <c r="J63">
        <v>2251918069</v>
      </c>
      <c r="K63">
        <v>2296329568</v>
      </c>
      <c r="L63">
        <v>2340898615</v>
      </c>
      <c r="M63">
        <v>2385398260</v>
      </c>
      <c r="N63">
        <v>2429667617</v>
      </c>
      <c r="O63">
        <v>2473774746</v>
      </c>
      <c r="P63">
        <v>2517286127</v>
      </c>
      <c r="Q63">
        <v>2560644470.8828726</v>
      </c>
      <c r="R63">
        <v>2603838624.8989267</v>
      </c>
      <c r="S63">
        <v>2647027405.9913721</v>
      </c>
      <c r="T63">
        <v>2690316623.2439661</v>
      </c>
      <c r="U63">
        <v>2733734510.4849863</v>
      </c>
      <c r="V63">
        <v>2777285768.9909286</v>
      </c>
      <c r="W63">
        <v>2820959886.2955341</v>
      </c>
      <c r="X63">
        <v>2864730145.1102009</v>
      </c>
      <c r="Y63">
        <v>2908808244.3622274</v>
      </c>
      <c r="Z63">
        <v>2952873719.3578157</v>
      </c>
      <c r="AA63">
        <v>2996573424.0772333</v>
      </c>
      <c r="AB63">
        <v>3040240927.6100821</v>
      </c>
      <c r="AC63">
        <v>3083836359.739162</v>
      </c>
      <c r="AD63">
        <v>3127290268.6820292</v>
      </c>
      <c r="AE63">
        <v>3170542188</v>
      </c>
    </row>
    <row r="64" spans="1:31" x14ac:dyDescent="0.35">
      <c r="A64" t="s">
        <v>1714</v>
      </c>
      <c r="B64" t="s">
        <v>1715</v>
      </c>
      <c r="C64" t="s">
        <v>1640</v>
      </c>
      <c r="D64" t="s">
        <v>1641</v>
      </c>
      <c r="E64">
        <v>1819288343</v>
      </c>
      <c r="F64">
        <v>1845101737</v>
      </c>
      <c r="G64">
        <v>1869217918</v>
      </c>
      <c r="H64">
        <v>1892440716</v>
      </c>
      <c r="I64">
        <v>1915670711</v>
      </c>
      <c r="J64">
        <v>1938715324</v>
      </c>
      <c r="K64">
        <v>1961419043</v>
      </c>
      <c r="L64">
        <v>1983653425</v>
      </c>
      <c r="M64">
        <v>2005143552</v>
      </c>
      <c r="N64">
        <v>2025300644</v>
      </c>
      <c r="O64">
        <v>2044496088</v>
      </c>
      <c r="P64">
        <v>2063002418</v>
      </c>
      <c r="Q64">
        <v>2080534724</v>
      </c>
      <c r="R64">
        <v>2097265008</v>
      </c>
      <c r="S64">
        <v>2113465324</v>
      </c>
      <c r="T64">
        <v>2129445086</v>
      </c>
      <c r="U64">
        <v>2145245494</v>
      </c>
      <c r="V64">
        <v>2160431752</v>
      </c>
      <c r="W64">
        <v>2175832008</v>
      </c>
      <c r="X64">
        <v>2190811045</v>
      </c>
      <c r="Y64">
        <v>2205614879</v>
      </c>
      <c r="Z64">
        <v>2220357890</v>
      </c>
      <c r="AA64">
        <v>2235430359</v>
      </c>
      <c r="AB64">
        <v>2250552199</v>
      </c>
      <c r="AC64">
        <v>2265898057</v>
      </c>
      <c r="AD64">
        <v>2281203360</v>
      </c>
      <c r="AE64">
        <v>2296786207</v>
      </c>
    </row>
    <row r="65" spans="1:31" x14ac:dyDescent="0.35">
      <c r="A65" t="s">
        <v>1716</v>
      </c>
      <c r="B65" t="s">
        <v>1717</v>
      </c>
      <c r="C65" t="s">
        <v>1640</v>
      </c>
      <c r="D65" t="s">
        <v>1641</v>
      </c>
      <c r="E65">
        <v>390207446</v>
      </c>
      <c r="F65">
        <v>391907109</v>
      </c>
      <c r="G65">
        <v>393481005</v>
      </c>
      <c r="H65">
        <v>394905543</v>
      </c>
      <c r="I65">
        <v>395568548</v>
      </c>
      <c r="J65">
        <v>396053579</v>
      </c>
      <c r="K65">
        <v>396285161</v>
      </c>
      <c r="L65">
        <v>396772932</v>
      </c>
      <c r="M65">
        <v>396999014</v>
      </c>
      <c r="N65">
        <v>397071924</v>
      </c>
      <c r="O65">
        <v>397083969</v>
      </c>
      <c r="P65">
        <v>396886165</v>
      </c>
      <c r="Q65">
        <v>396574307</v>
      </c>
      <c r="R65">
        <v>396720391</v>
      </c>
      <c r="S65">
        <v>397064999</v>
      </c>
      <c r="T65">
        <v>397469492</v>
      </c>
      <c r="U65">
        <v>398011334</v>
      </c>
      <c r="V65">
        <v>398693705</v>
      </c>
      <c r="W65">
        <v>399739094</v>
      </c>
      <c r="X65">
        <v>401472949</v>
      </c>
      <c r="Y65">
        <v>403470694</v>
      </c>
      <c r="Z65">
        <v>405521953</v>
      </c>
      <c r="AA65">
        <v>407706585</v>
      </c>
      <c r="AB65">
        <v>410126644</v>
      </c>
      <c r="AC65">
        <v>412510951</v>
      </c>
      <c r="AD65">
        <v>414975737</v>
      </c>
      <c r="AE65">
        <v>417424643</v>
      </c>
    </row>
    <row r="66" spans="1:31" x14ac:dyDescent="0.35">
      <c r="A66" t="s">
        <v>1718</v>
      </c>
      <c r="B66" t="s">
        <v>1719</v>
      </c>
      <c r="C66" t="s">
        <v>1640</v>
      </c>
      <c r="D66" t="s">
        <v>1641</v>
      </c>
      <c r="E66">
        <v>842848473</v>
      </c>
      <c r="F66">
        <v>846178277</v>
      </c>
      <c r="G66">
        <v>849656744</v>
      </c>
      <c r="H66">
        <v>852762014</v>
      </c>
      <c r="I66">
        <v>854723057</v>
      </c>
      <c r="J66">
        <v>856352861</v>
      </c>
      <c r="K66">
        <v>857652703</v>
      </c>
      <c r="L66">
        <v>859112727</v>
      </c>
      <c r="M66">
        <v>860236344</v>
      </c>
      <c r="N66">
        <v>861380105</v>
      </c>
      <c r="O66">
        <v>862304084</v>
      </c>
      <c r="P66">
        <v>863615633</v>
      </c>
      <c r="Q66">
        <v>865196877</v>
      </c>
      <c r="R66">
        <v>867457662</v>
      </c>
      <c r="S66">
        <v>870030758</v>
      </c>
      <c r="T66">
        <v>872661621</v>
      </c>
      <c r="U66">
        <v>875343230</v>
      </c>
      <c r="V66">
        <v>878465992</v>
      </c>
      <c r="W66">
        <v>881965816</v>
      </c>
      <c r="X66">
        <v>885591693</v>
      </c>
      <c r="Y66">
        <v>889016221</v>
      </c>
      <c r="Z66">
        <v>891094964</v>
      </c>
      <c r="AA66">
        <v>894666669</v>
      </c>
      <c r="AB66">
        <v>898855113</v>
      </c>
      <c r="AC66">
        <v>903094668</v>
      </c>
      <c r="AD66">
        <v>907424836</v>
      </c>
      <c r="AE66">
        <v>911995305</v>
      </c>
    </row>
    <row r="67" spans="1:31" x14ac:dyDescent="0.35">
      <c r="A67" t="s">
        <v>44</v>
      </c>
      <c r="B67" t="s">
        <v>1720</v>
      </c>
      <c r="C67" t="s">
        <v>1640</v>
      </c>
      <c r="D67" t="s">
        <v>1641</v>
      </c>
      <c r="E67">
        <v>10218091</v>
      </c>
      <c r="F67">
        <v>10460990</v>
      </c>
      <c r="G67">
        <v>10705667</v>
      </c>
      <c r="H67">
        <v>10951202</v>
      </c>
      <c r="I67">
        <v>11196479</v>
      </c>
      <c r="J67">
        <v>11440583</v>
      </c>
      <c r="K67">
        <v>11683479</v>
      </c>
      <c r="L67">
        <v>11924993</v>
      </c>
      <c r="M67">
        <v>12163885</v>
      </c>
      <c r="N67">
        <v>12398691</v>
      </c>
      <c r="O67">
        <v>12628596</v>
      </c>
      <c r="P67">
        <v>12852755</v>
      </c>
      <c r="Q67">
        <v>13072060</v>
      </c>
      <c r="R67">
        <v>13289601</v>
      </c>
      <c r="S67">
        <v>13509647</v>
      </c>
      <c r="T67">
        <v>13735233</v>
      </c>
      <c r="U67">
        <v>13967480</v>
      </c>
      <c r="V67">
        <v>14205453</v>
      </c>
      <c r="W67">
        <v>14447562</v>
      </c>
      <c r="X67">
        <v>14691275</v>
      </c>
      <c r="Y67">
        <v>14934690</v>
      </c>
      <c r="Z67">
        <v>15177355</v>
      </c>
      <c r="AA67">
        <v>15419666</v>
      </c>
      <c r="AB67">
        <v>15661547</v>
      </c>
      <c r="AC67">
        <v>15903112</v>
      </c>
      <c r="AD67">
        <v>16144368</v>
      </c>
      <c r="AE67">
        <v>16385068</v>
      </c>
    </row>
    <row r="68" spans="1:31" x14ac:dyDescent="0.35">
      <c r="A68" t="s">
        <v>45</v>
      </c>
      <c r="B68" t="s">
        <v>1721</v>
      </c>
      <c r="C68" t="s">
        <v>1640</v>
      </c>
      <c r="D68" t="s">
        <v>1641</v>
      </c>
      <c r="E68">
        <v>57412215</v>
      </c>
      <c r="F68">
        <v>58752390</v>
      </c>
      <c r="G68">
        <v>60035536</v>
      </c>
      <c r="H68">
        <v>61275601</v>
      </c>
      <c r="I68">
        <v>62495745</v>
      </c>
      <c r="J68">
        <v>63714386</v>
      </c>
      <c r="K68">
        <v>64933456</v>
      </c>
      <c r="L68">
        <v>66151117</v>
      </c>
      <c r="M68">
        <v>67378056</v>
      </c>
      <c r="N68">
        <v>68626664</v>
      </c>
      <c r="O68">
        <v>69905988</v>
      </c>
      <c r="P68">
        <v>71226940</v>
      </c>
      <c r="Q68">
        <v>72590118</v>
      </c>
      <c r="R68">
        <v>73981942</v>
      </c>
      <c r="S68">
        <v>75381899</v>
      </c>
      <c r="T68">
        <v>76778149</v>
      </c>
      <c r="U68">
        <v>78159048</v>
      </c>
      <c r="V68">
        <v>79537253</v>
      </c>
      <c r="W68">
        <v>80953881</v>
      </c>
      <c r="X68">
        <v>82465022</v>
      </c>
      <c r="Y68">
        <v>84107606</v>
      </c>
      <c r="Z68">
        <v>85897561</v>
      </c>
      <c r="AA68">
        <v>87813257</v>
      </c>
      <c r="AB68">
        <v>89807433</v>
      </c>
      <c r="AC68">
        <v>91812566</v>
      </c>
      <c r="AD68">
        <v>93778172</v>
      </c>
      <c r="AE68">
        <v>95688681</v>
      </c>
    </row>
    <row r="69" spans="1:31" x14ac:dyDescent="0.35">
      <c r="A69" t="s">
        <v>1722</v>
      </c>
      <c r="B69" t="s">
        <v>1723</v>
      </c>
      <c r="C69" t="s">
        <v>1640</v>
      </c>
      <c r="D69" t="s">
        <v>1641</v>
      </c>
      <c r="E69">
        <v>311539698</v>
      </c>
      <c r="F69">
        <v>312708143</v>
      </c>
      <c r="G69">
        <v>314162055</v>
      </c>
      <c r="H69">
        <v>315449102</v>
      </c>
      <c r="I69">
        <v>316366781</v>
      </c>
      <c r="J69">
        <v>317181450</v>
      </c>
      <c r="K69">
        <v>318003013</v>
      </c>
      <c r="L69">
        <v>318761758</v>
      </c>
      <c r="M69">
        <v>319433986</v>
      </c>
      <c r="N69">
        <v>320258899</v>
      </c>
      <c r="O69">
        <v>321310785</v>
      </c>
      <c r="P69">
        <v>322547881</v>
      </c>
      <c r="Q69">
        <v>324125338</v>
      </c>
      <c r="R69">
        <v>325885962</v>
      </c>
      <c r="S69">
        <v>327682509</v>
      </c>
      <c r="T69">
        <v>329380418</v>
      </c>
      <c r="U69">
        <v>330922786</v>
      </c>
      <c r="V69">
        <v>332645168</v>
      </c>
      <c r="W69">
        <v>334274731</v>
      </c>
      <c r="X69">
        <v>335360887</v>
      </c>
      <c r="Y69">
        <v>336151479</v>
      </c>
      <c r="Z69">
        <v>335425831</v>
      </c>
      <c r="AA69">
        <v>336167296</v>
      </c>
      <c r="AB69">
        <v>337296873</v>
      </c>
      <c r="AC69">
        <v>338429646</v>
      </c>
      <c r="AD69">
        <v>339519210</v>
      </c>
      <c r="AE69">
        <v>340894606</v>
      </c>
    </row>
    <row r="70" spans="1:31" x14ac:dyDescent="0.35">
      <c r="A70" t="s">
        <v>657</v>
      </c>
      <c r="B70" t="s">
        <v>1724</v>
      </c>
      <c r="C70" t="s">
        <v>1640</v>
      </c>
      <c r="D70" t="s">
        <v>1641</v>
      </c>
      <c r="E70">
        <v>3113311</v>
      </c>
      <c r="F70">
        <v>3127297</v>
      </c>
      <c r="G70">
        <v>3118582</v>
      </c>
      <c r="H70">
        <v>3099047</v>
      </c>
      <c r="I70">
        <v>3085443</v>
      </c>
      <c r="J70">
        <v>3090159</v>
      </c>
      <c r="K70">
        <v>3116379</v>
      </c>
      <c r="L70">
        <v>3161350</v>
      </c>
      <c r="M70">
        <v>3224223</v>
      </c>
      <c r="N70">
        <v>3302263</v>
      </c>
      <c r="O70">
        <v>3392801</v>
      </c>
      <c r="P70">
        <v>3497124</v>
      </c>
      <c r="Q70">
        <v>3614639</v>
      </c>
      <c r="R70">
        <v>3738265</v>
      </c>
      <c r="S70">
        <v>3858623</v>
      </c>
      <c r="T70">
        <v>3969007</v>
      </c>
      <c r="U70">
        <v>4066648</v>
      </c>
      <c r="V70">
        <v>4153332</v>
      </c>
      <c r="W70">
        <v>4232636</v>
      </c>
      <c r="X70">
        <v>4310334</v>
      </c>
      <c r="Y70">
        <v>4390840</v>
      </c>
      <c r="Z70">
        <v>4474690</v>
      </c>
    </row>
    <row r="71" spans="1:31" x14ac:dyDescent="0.35">
      <c r="A71" t="s">
        <v>138</v>
      </c>
      <c r="B71" t="s">
        <v>1725</v>
      </c>
      <c r="C71" t="s">
        <v>1640</v>
      </c>
      <c r="D71" t="s">
        <v>1641</v>
      </c>
      <c r="E71">
        <v>38867322</v>
      </c>
      <c r="F71">
        <v>38966376</v>
      </c>
      <c r="G71">
        <v>39157685</v>
      </c>
      <c r="H71">
        <v>39361262</v>
      </c>
      <c r="I71">
        <v>39549108</v>
      </c>
      <c r="J71">
        <v>39724050</v>
      </c>
      <c r="K71">
        <v>39889852</v>
      </c>
      <c r="L71">
        <v>40057389</v>
      </c>
      <c r="M71">
        <v>40223509</v>
      </c>
      <c r="N71">
        <v>40386875</v>
      </c>
      <c r="O71">
        <v>40567864</v>
      </c>
      <c r="P71">
        <v>40850412</v>
      </c>
      <c r="Q71">
        <v>41431558</v>
      </c>
      <c r="R71">
        <v>42187645</v>
      </c>
      <c r="S71">
        <v>42921895</v>
      </c>
      <c r="T71">
        <v>43653155</v>
      </c>
      <c r="U71">
        <v>44397319</v>
      </c>
      <c r="V71">
        <v>45226803</v>
      </c>
      <c r="W71">
        <v>45954106</v>
      </c>
      <c r="X71">
        <v>46362946</v>
      </c>
      <c r="Y71">
        <v>46576897</v>
      </c>
      <c r="Z71">
        <v>46742697</v>
      </c>
      <c r="AA71">
        <v>46773055</v>
      </c>
      <c r="AB71">
        <v>46620045</v>
      </c>
      <c r="AC71">
        <v>46480882</v>
      </c>
      <c r="AD71">
        <v>46447697</v>
      </c>
      <c r="AE71">
        <v>46443959</v>
      </c>
    </row>
    <row r="72" spans="1:31" x14ac:dyDescent="0.35">
      <c r="A72" t="s">
        <v>47</v>
      </c>
      <c r="B72" t="s">
        <v>1726</v>
      </c>
      <c r="C72" t="s">
        <v>1640</v>
      </c>
      <c r="D72" t="s">
        <v>1641</v>
      </c>
      <c r="E72">
        <v>1569174</v>
      </c>
      <c r="F72">
        <v>1561314</v>
      </c>
      <c r="G72">
        <v>1533091</v>
      </c>
      <c r="H72">
        <v>1494128</v>
      </c>
      <c r="I72">
        <v>1462514</v>
      </c>
      <c r="J72">
        <v>1436634</v>
      </c>
      <c r="K72">
        <v>1415594</v>
      </c>
      <c r="L72">
        <v>1399535</v>
      </c>
      <c r="M72">
        <v>1386156</v>
      </c>
      <c r="N72">
        <v>1390244</v>
      </c>
      <c r="O72">
        <v>1396985</v>
      </c>
      <c r="P72">
        <v>1388115</v>
      </c>
      <c r="Q72">
        <v>1379350</v>
      </c>
      <c r="R72">
        <v>1370720</v>
      </c>
      <c r="S72">
        <v>1362550</v>
      </c>
      <c r="T72">
        <v>1354775</v>
      </c>
      <c r="U72">
        <v>1346810</v>
      </c>
      <c r="V72">
        <v>1340680</v>
      </c>
      <c r="W72">
        <v>1337090</v>
      </c>
      <c r="X72">
        <v>1334515</v>
      </c>
      <c r="Y72">
        <v>1331475</v>
      </c>
      <c r="Z72">
        <v>1327439</v>
      </c>
      <c r="AA72">
        <v>1322696</v>
      </c>
      <c r="AB72">
        <v>1317997</v>
      </c>
      <c r="AC72">
        <v>1314545</v>
      </c>
      <c r="AD72">
        <v>1315407</v>
      </c>
      <c r="AE72">
        <v>1316481</v>
      </c>
    </row>
    <row r="73" spans="1:31" x14ac:dyDescent="0.35">
      <c r="A73" t="s">
        <v>665</v>
      </c>
      <c r="B73" t="s">
        <v>1727</v>
      </c>
      <c r="C73" t="s">
        <v>1640</v>
      </c>
      <c r="D73" t="s">
        <v>1641</v>
      </c>
      <c r="E73">
        <v>48086516</v>
      </c>
      <c r="F73">
        <v>49821083</v>
      </c>
      <c r="G73">
        <v>51647768</v>
      </c>
      <c r="H73">
        <v>53532956</v>
      </c>
      <c r="I73">
        <v>55431123</v>
      </c>
      <c r="J73">
        <v>57309880</v>
      </c>
      <c r="K73">
        <v>59155148</v>
      </c>
      <c r="L73">
        <v>60976450</v>
      </c>
      <c r="M73">
        <v>62794151</v>
      </c>
      <c r="N73">
        <v>64640054</v>
      </c>
      <c r="O73">
        <v>66537331</v>
      </c>
      <c r="P73">
        <v>68492257</v>
      </c>
      <c r="Q73">
        <v>70497192</v>
      </c>
      <c r="R73">
        <v>72545144</v>
      </c>
      <c r="S73">
        <v>74624405</v>
      </c>
      <c r="T73">
        <v>76727083</v>
      </c>
      <c r="U73">
        <v>78850689</v>
      </c>
      <c r="V73">
        <v>81000409</v>
      </c>
      <c r="W73">
        <v>83184892</v>
      </c>
      <c r="X73">
        <v>85416253</v>
      </c>
      <c r="Y73">
        <v>87702670</v>
      </c>
      <c r="Z73">
        <v>90046756</v>
      </c>
      <c r="AA73">
        <v>92444183</v>
      </c>
      <c r="AB73">
        <v>94887724</v>
      </c>
      <c r="AC73">
        <v>97366774</v>
      </c>
      <c r="AD73">
        <v>99873033</v>
      </c>
      <c r="AE73">
        <v>102403196</v>
      </c>
    </row>
    <row r="74" spans="1:31" x14ac:dyDescent="0.35">
      <c r="A74" t="s">
        <v>1728</v>
      </c>
      <c r="B74" t="s">
        <v>1729</v>
      </c>
      <c r="C74" t="s">
        <v>1640</v>
      </c>
      <c r="D74" t="s">
        <v>1641</v>
      </c>
      <c r="E74">
        <v>478005307</v>
      </c>
      <c r="F74">
        <v>478976406</v>
      </c>
      <c r="G74">
        <v>480438473</v>
      </c>
      <c r="H74">
        <v>482099284</v>
      </c>
      <c r="I74">
        <v>483262847</v>
      </c>
      <c r="J74">
        <v>484271345</v>
      </c>
      <c r="K74">
        <v>485000714</v>
      </c>
      <c r="L74">
        <v>485892088</v>
      </c>
      <c r="M74">
        <v>486565874</v>
      </c>
      <c r="N74">
        <v>487539363</v>
      </c>
      <c r="O74">
        <v>488178830</v>
      </c>
      <c r="P74">
        <v>489155666</v>
      </c>
      <c r="Q74">
        <v>490390251</v>
      </c>
      <c r="R74">
        <v>492200115</v>
      </c>
      <c r="S74">
        <v>494162545</v>
      </c>
      <c r="T74">
        <v>496115011</v>
      </c>
      <c r="U74">
        <v>497973707</v>
      </c>
      <c r="V74">
        <v>499916649</v>
      </c>
      <c r="W74">
        <v>501808478</v>
      </c>
      <c r="X74">
        <v>503317964</v>
      </c>
      <c r="Y74">
        <v>504421131</v>
      </c>
      <c r="Z74">
        <v>504012082</v>
      </c>
      <c r="AA74">
        <v>505104334</v>
      </c>
      <c r="AB74">
        <v>506592457</v>
      </c>
      <c r="AC74">
        <v>508157247</v>
      </c>
      <c r="AD74">
        <v>509703315</v>
      </c>
      <c r="AE74">
        <v>511497415</v>
      </c>
    </row>
    <row r="75" spans="1:31" x14ac:dyDescent="0.35">
      <c r="A75" t="s">
        <v>1730</v>
      </c>
      <c r="B75" t="s">
        <v>1731</v>
      </c>
      <c r="C75" t="s">
        <v>1640</v>
      </c>
      <c r="D75" t="s">
        <v>1641</v>
      </c>
      <c r="E75">
        <v>262862202</v>
      </c>
      <c r="F75">
        <v>270090401</v>
      </c>
      <c r="G75">
        <v>277863547</v>
      </c>
      <c r="H75">
        <v>285986364</v>
      </c>
      <c r="I75">
        <v>294177517</v>
      </c>
      <c r="J75">
        <v>302240865</v>
      </c>
      <c r="K75">
        <v>310098332</v>
      </c>
      <c r="L75">
        <v>317827011</v>
      </c>
      <c r="M75">
        <v>325374011</v>
      </c>
      <c r="N75">
        <v>333069571</v>
      </c>
      <c r="O75">
        <v>341295147</v>
      </c>
      <c r="P75">
        <v>350015363</v>
      </c>
      <c r="Q75">
        <v>359110192</v>
      </c>
      <c r="R75">
        <v>368514375</v>
      </c>
      <c r="S75">
        <v>378123879</v>
      </c>
      <c r="T75">
        <v>387862311</v>
      </c>
      <c r="U75">
        <v>397732436</v>
      </c>
      <c r="V75">
        <v>407747286</v>
      </c>
      <c r="W75">
        <v>417919663</v>
      </c>
      <c r="X75">
        <v>428246870</v>
      </c>
      <c r="Y75">
        <v>438737943</v>
      </c>
      <c r="Z75">
        <v>449398455</v>
      </c>
      <c r="AA75">
        <v>460228236</v>
      </c>
      <c r="AB75">
        <v>471253115</v>
      </c>
      <c r="AC75">
        <v>482474449</v>
      </c>
      <c r="AD75">
        <v>493919601</v>
      </c>
      <c r="AE75">
        <v>505635987</v>
      </c>
    </row>
    <row r="76" spans="1:31" x14ac:dyDescent="0.35">
      <c r="A76" t="s">
        <v>50</v>
      </c>
      <c r="B76" t="s">
        <v>1732</v>
      </c>
      <c r="C76" t="s">
        <v>1640</v>
      </c>
      <c r="D76" t="s">
        <v>1641</v>
      </c>
      <c r="E76">
        <v>4986431</v>
      </c>
      <c r="F76">
        <v>5013740</v>
      </c>
      <c r="G76">
        <v>5041992</v>
      </c>
      <c r="H76">
        <v>5066447</v>
      </c>
      <c r="I76">
        <v>5088333</v>
      </c>
      <c r="J76">
        <v>5107790</v>
      </c>
      <c r="K76">
        <v>5124573</v>
      </c>
      <c r="L76">
        <v>5139835</v>
      </c>
      <c r="M76">
        <v>5153498</v>
      </c>
      <c r="N76">
        <v>5165474</v>
      </c>
      <c r="O76">
        <v>5176209</v>
      </c>
      <c r="P76">
        <v>5188008</v>
      </c>
      <c r="Q76">
        <v>5200598</v>
      </c>
      <c r="R76">
        <v>5213014</v>
      </c>
      <c r="S76">
        <v>5228172</v>
      </c>
      <c r="T76">
        <v>5246096</v>
      </c>
      <c r="U76">
        <v>5266268</v>
      </c>
      <c r="V76">
        <v>5288720</v>
      </c>
      <c r="W76">
        <v>5313399</v>
      </c>
      <c r="X76">
        <v>5338871</v>
      </c>
      <c r="Y76">
        <v>5363352</v>
      </c>
      <c r="Z76">
        <v>5388272</v>
      </c>
      <c r="AA76">
        <v>5413971</v>
      </c>
      <c r="AB76">
        <v>5438972</v>
      </c>
      <c r="AC76">
        <v>5461512</v>
      </c>
      <c r="AD76">
        <v>5479531</v>
      </c>
      <c r="AE76">
        <v>5495096</v>
      </c>
    </row>
    <row r="77" spans="1:31" x14ac:dyDescent="0.35">
      <c r="A77" t="s">
        <v>49</v>
      </c>
      <c r="B77" t="s">
        <v>1733</v>
      </c>
      <c r="C77" t="s">
        <v>1640</v>
      </c>
      <c r="D77" t="s">
        <v>1641</v>
      </c>
      <c r="E77">
        <v>728628</v>
      </c>
      <c r="F77">
        <v>735473</v>
      </c>
      <c r="G77">
        <v>744531</v>
      </c>
      <c r="H77">
        <v>755026</v>
      </c>
      <c r="I77">
        <v>765667</v>
      </c>
      <c r="J77">
        <v>775498</v>
      </c>
      <c r="K77">
        <v>784476</v>
      </c>
      <c r="L77">
        <v>792860</v>
      </c>
      <c r="M77">
        <v>800315</v>
      </c>
      <c r="N77">
        <v>806494</v>
      </c>
      <c r="O77">
        <v>811223</v>
      </c>
      <c r="P77">
        <v>814218</v>
      </c>
      <c r="Q77">
        <v>815691</v>
      </c>
      <c r="R77">
        <v>816628</v>
      </c>
      <c r="S77">
        <v>818354</v>
      </c>
      <c r="T77">
        <v>821817</v>
      </c>
      <c r="U77">
        <v>827411</v>
      </c>
      <c r="V77">
        <v>834812</v>
      </c>
      <c r="W77">
        <v>843340</v>
      </c>
      <c r="X77">
        <v>851967</v>
      </c>
      <c r="Y77">
        <v>859950</v>
      </c>
      <c r="Z77">
        <v>867086</v>
      </c>
      <c r="AA77">
        <v>873596</v>
      </c>
      <c r="AB77">
        <v>879715</v>
      </c>
      <c r="AC77">
        <v>885806</v>
      </c>
      <c r="AD77">
        <v>892149</v>
      </c>
      <c r="AE77">
        <v>898760</v>
      </c>
    </row>
    <row r="78" spans="1:31" x14ac:dyDescent="0.35">
      <c r="A78" t="s">
        <v>51</v>
      </c>
      <c r="B78" t="s">
        <v>1734</v>
      </c>
      <c r="C78" t="s">
        <v>1640</v>
      </c>
      <c r="D78" t="s">
        <v>1641</v>
      </c>
      <c r="E78">
        <v>58512808</v>
      </c>
      <c r="F78">
        <v>58559312</v>
      </c>
      <c r="G78">
        <v>58851216</v>
      </c>
      <c r="H78">
        <v>59106766</v>
      </c>
      <c r="I78">
        <v>59327194</v>
      </c>
      <c r="J78">
        <v>59541900</v>
      </c>
      <c r="K78">
        <v>59753098</v>
      </c>
      <c r="L78">
        <v>59964845</v>
      </c>
      <c r="M78">
        <v>60186291</v>
      </c>
      <c r="N78">
        <v>60496715</v>
      </c>
      <c r="O78">
        <v>60912498</v>
      </c>
      <c r="P78">
        <v>61357431</v>
      </c>
      <c r="Q78">
        <v>61805267</v>
      </c>
      <c r="R78">
        <v>62244884</v>
      </c>
      <c r="S78">
        <v>62704897</v>
      </c>
      <c r="T78">
        <v>63179356</v>
      </c>
      <c r="U78">
        <v>63621376</v>
      </c>
      <c r="V78">
        <v>64016229</v>
      </c>
      <c r="W78">
        <v>64374990</v>
      </c>
      <c r="X78">
        <v>64707044</v>
      </c>
      <c r="Y78">
        <v>65027512</v>
      </c>
      <c r="Z78">
        <v>65342776</v>
      </c>
      <c r="AA78">
        <v>65659790</v>
      </c>
      <c r="AB78">
        <v>65998570</v>
      </c>
      <c r="AC78">
        <v>66331957</v>
      </c>
      <c r="AD78">
        <v>66624068</v>
      </c>
      <c r="AE78">
        <v>66896109</v>
      </c>
    </row>
    <row r="79" spans="1:31" x14ac:dyDescent="0.35">
      <c r="A79" t="s">
        <v>1735</v>
      </c>
      <c r="B79" t="s">
        <v>1736</v>
      </c>
      <c r="C79" t="s">
        <v>1640</v>
      </c>
      <c r="D79" t="s">
        <v>1641</v>
      </c>
      <c r="E79">
        <v>47594</v>
      </c>
      <c r="F79">
        <v>47457</v>
      </c>
      <c r="G79">
        <v>47101</v>
      </c>
      <c r="H79">
        <v>46640</v>
      </c>
      <c r="I79">
        <v>46250</v>
      </c>
      <c r="J79">
        <v>46040</v>
      </c>
      <c r="K79">
        <v>46058</v>
      </c>
      <c r="L79">
        <v>46251</v>
      </c>
      <c r="M79">
        <v>46580</v>
      </c>
      <c r="N79">
        <v>46937</v>
      </c>
      <c r="O79">
        <v>47258</v>
      </c>
      <c r="P79">
        <v>47526</v>
      </c>
      <c r="Q79">
        <v>47769</v>
      </c>
      <c r="R79">
        <v>47974</v>
      </c>
      <c r="S79">
        <v>48143</v>
      </c>
      <c r="T79">
        <v>48285</v>
      </c>
      <c r="U79">
        <v>48383</v>
      </c>
      <c r="V79">
        <v>48448</v>
      </c>
      <c r="W79">
        <v>48485</v>
      </c>
      <c r="X79">
        <v>48517</v>
      </c>
      <c r="Y79">
        <v>48550</v>
      </c>
      <c r="Z79">
        <v>48608</v>
      </c>
      <c r="AA79">
        <v>48666</v>
      </c>
      <c r="AB79">
        <v>48747</v>
      </c>
      <c r="AC79">
        <v>48842</v>
      </c>
      <c r="AD79">
        <v>48965</v>
      </c>
      <c r="AE79">
        <v>49117</v>
      </c>
    </row>
    <row r="80" spans="1:31" x14ac:dyDescent="0.35">
      <c r="A80" t="s">
        <v>1737</v>
      </c>
      <c r="B80" t="s">
        <v>1738</v>
      </c>
      <c r="C80" t="s">
        <v>1640</v>
      </c>
      <c r="D80" t="s">
        <v>1641</v>
      </c>
      <c r="E80">
        <v>96331</v>
      </c>
      <c r="F80">
        <v>98799</v>
      </c>
      <c r="G80">
        <v>101413</v>
      </c>
      <c r="H80">
        <v>103934</v>
      </c>
      <c r="I80">
        <v>106057</v>
      </c>
      <c r="J80">
        <v>107556</v>
      </c>
      <c r="K80">
        <v>108344</v>
      </c>
      <c r="L80">
        <v>108502</v>
      </c>
      <c r="M80">
        <v>108238</v>
      </c>
      <c r="N80">
        <v>107816</v>
      </c>
      <c r="O80">
        <v>107432</v>
      </c>
      <c r="P80">
        <v>107165</v>
      </c>
      <c r="Q80">
        <v>106983</v>
      </c>
      <c r="R80">
        <v>106816</v>
      </c>
      <c r="S80">
        <v>106577</v>
      </c>
      <c r="T80">
        <v>106196</v>
      </c>
      <c r="U80">
        <v>105684</v>
      </c>
      <c r="V80">
        <v>105078</v>
      </c>
      <c r="W80">
        <v>104478</v>
      </c>
      <c r="X80">
        <v>103960</v>
      </c>
      <c r="Y80">
        <v>103616</v>
      </c>
      <c r="Z80">
        <v>103468</v>
      </c>
      <c r="AA80">
        <v>103503</v>
      </c>
      <c r="AB80">
        <v>103702</v>
      </c>
      <c r="AC80">
        <v>104015</v>
      </c>
      <c r="AD80">
        <v>104433</v>
      </c>
      <c r="AE80">
        <v>104937</v>
      </c>
    </row>
    <row r="81" spans="1:31" x14ac:dyDescent="0.35">
      <c r="A81" t="s">
        <v>52</v>
      </c>
      <c r="B81" t="s">
        <v>1739</v>
      </c>
      <c r="C81" t="s">
        <v>1640</v>
      </c>
      <c r="D81" t="s">
        <v>1641</v>
      </c>
      <c r="E81">
        <v>952212</v>
      </c>
      <c r="F81">
        <v>978223</v>
      </c>
      <c r="G81">
        <v>1004676</v>
      </c>
      <c r="H81">
        <v>1031504</v>
      </c>
      <c r="I81">
        <v>1058663</v>
      </c>
      <c r="J81">
        <v>1086137</v>
      </c>
      <c r="K81">
        <v>1113994</v>
      </c>
      <c r="L81">
        <v>1142324</v>
      </c>
      <c r="M81">
        <v>1171224</v>
      </c>
      <c r="N81">
        <v>1200773</v>
      </c>
      <c r="O81">
        <v>1231122</v>
      </c>
      <c r="P81">
        <v>1262259</v>
      </c>
      <c r="Q81">
        <v>1294409</v>
      </c>
      <c r="R81">
        <v>1328146</v>
      </c>
      <c r="S81">
        <v>1364205</v>
      </c>
      <c r="T81">
        <v>1403126</v>
      </c>
      <c r="U81">
        <v>1444844</v>
      </c>
      <c r="V81">
        <v>1489193</v>
      </c>
      <c r="W81">
        <v>1536411</v>
      </c>
      <c r="X81">
        <v>1586754</v>
      </c>
      <c r="Y81">
        <v>1640210</v>
      </c>
      <c r="Z81">
        <v>1697101</v>
      </c>
      <c r="AA81">
        <v>1756817</v>
      </c>
      <c r="AB81">
        <v>1817271</v>
      </c>
      <c r="AC81">
        <v>1875713</v>
      </c>
      <c r="AD81">
        <v>1930175</v>
      </c>
      <c r="AE81">
        <v>1979786</v>
      </c>
    </row>
    <row r="82" spans="1:31" x14ac:dyDescent="0.35">
      <c r="A82" t="s">
        <v>155</v>
      </c>
      <c r="B82" t="s">
        <v>1740</v>
      </c>
      <c r="C82" t="s">
        <v>1640</v>
      </c>
      <c r="D82" t="s">
        <v>1641</v>
      </c>
      <c r="E82">
        <v>57247586</v>
      </c>
      <c r="F82">
        <v>57424897</v>
      </c>
      <c r="G82">
        <v>57580402</v>
      </c>
      <c r="H82">
        <v>57718614</v>
      </c>
      <c r="I82">
        <v>57865745</v>
      </c>
      <c r="J82">
        <v>58019030</v>
      </c>
      <c r="K82">
        <v>58166950</v>
      </c>
      <c r="L82">
        <v>58316954</v>
      </c>
      <c r="M82">
        <v>58487141</v>
      </c>
      <c r="N82">
        <v>58682466</v>
      </c>
      <c r="O82">
        <v>58892514</v>
      </c>
      <c r="P82">
        <v>59119673</v>
      </c>
      <c r="Q82">
        <v>59370479</v>
      </c>
      <c r="R82">
        <v>59647577</v>
      </c>
      <c r="S82">
        <v>59987905</v>
      </c>
      <c r="T82">
        <v>60401206</v>
      </c>
      <c r="U82">
        <v>60846820</v>
      </c>
      <c r="V82">
        <v>61322463</v>
      </c>
      <c r="W82">
        <v>61806995</v>
      </c>
      <c r="X82">
        <v>62276270</v>
      </c>
      <c r="Y82">
        <v>62766365</v>
      </c>
      <c r="Z82">
        <v>63258918</v>
      </c>
      <c r="AA82">
        <v>63700300</v>
      </c>
      <c r="AB82">
        <v>64128226</v>
      </c>
      <c r="AC82">
        <v>64613160</v>
      </c>
      <c r="AD82">
        <v>65128861</v>
      </c>
      <c r="AE82">
        <v>65637239</v>
      </c>
    </row>
    <row r="83" spans="1:31" x14ac:dyDescent="0.35">
      <c r="A83" t="s">
        <v>54</v>
      </c>
      <c r="B83" t="s">
        <v>1741</v>
      </c>
      <c r="C83" t="s">
        <v>1640</v>
      </c>
      <c r="D83" t="s">
        <v>1641</v>
      </c>
      <c r="E83">
        <v>4802000</v>
      </c>
      <c r="F83">
        <v>4835900</v>
      </c>
      <c r="G83">
        <v>4873500</v>
      </c>
      <c r="H83">
        <v>4911100</v>
      </c>
      <c r="I83">
        <v>4861600</v>
      </c>
      <c r="J83">
        <v>4734000</v>
      </c>
      <c r="K83">
        <v>4616100</v>
      </c>
      <c r="L83">
        <v>4531600</v>
      </c>
      <c r="M83">
        <v>4487300</v>
      </c>
      <c r="N83">
        <v>4452500</v>
      </c>
      <c r="O83">
        <v>4418300</v>
      </c>
      <c r="P83">
        <v>4386400</v>
      </c>
      <c r="Q83">
        <v>4357000</v>
      </c>
      <c r="R83">
        <v>4301000</v>
      </c>
      <c r="S83">
        <v>4245000</v>
      </c>
      <c r="T83">
        <v>4190000</v>
      </c>
      <c r="U83">
        <v>4136000</v>
      </c>
      <c r="V83">
        <v>4082000</v>
      </c>
      <c r="W83">
        <v>4030000</v>
      </c>
      <c r="X83">
        <v>3978000</v>
      </c>
      <c r="Y83">
        <v>3926000</v>
      </c>
      <c r="Z83">
        <v>3875000</v>
      </c>
      <c r="AA83">
        <v>3825000</v>
      </c>
      <c r="AB83">
        <v>3776000</v>
      </c>
      <c r="AC83">
        <v>3727000</v>
      </c>
      <c r="AD83">
        <v>3717100</v>
      </c>
      <c r="AE83">
        <v>3719300</v>
      </c>
    </row>
    <row r="84" spans="1:31" x14ac:dyDescent="0.35">
      <c r="A84" t="s">
        <v>56</v>
      </c>
      <c r="B84" t="s">
        <v>1742</v>
      </c>
      <c r="C84" t="s">
        <v>1640</v>
      </c>
      <c r="D84" t="s">
        <v>1641</v>
      </c>
      <c r="E84">
        <v>14628260</v>
      </c>
      <c r="F84">
        <v>15039514</v>
      </c>
      <c r="G84">
        <v>15463854</v>
      </c>
      <c r="H84">
        <v>15896432</v>
      </c>
      <c r="I84">
        <v>16330174</v>
      </c>
      <c r="J84">
        <v>16760467</v>
      </c>
      <c r="K84">
        <v>17185608</v>
      </c>
      <c r="L84">
        <v>17608812</v>
      </c>
      <c r="M84">
        <v>18036494</v>
      </c>
      <c r="N84">
        <v>18477612</v>
      </c>
      <c r="O84">
        <v>18938762</v>
      </c>
      <c r="P84">
        <v>19421605</v>
      </c>
      <c r="Q84">
        <v>19924522</v>
      </c>
      <c r="R84">
        <v>20446782</v>
      </c>
      <c r="S84">
        <v>20986536</v>
      </c>
      <c r="T84">
        <v>21542009</v>
      </c>
      <c r="U84">
        <v>22113425</v>
      </c>
      <c r="V84">
        <v>22700212</v>
      </c>
      <c r="W84">
        <v>23298640</v>
      </c>
      <c r="X84">
        <v>23903831</v>
      </c>
      <c r="Y84">
        <v>24512104</v>
      </c>
      <c r="Z84">
        <v>25121796</v>
      </c>
      <c r="AA84">
        <v>25733049</v>
      </c>
      <c r="AB84">
        <v>26346251</v>
      </c>
      <c r="AC84">
        <v>26962563</v>
      </c>
      <c r="AD84">
        <v>27582821</v>
      </c>
      <c r="AE84">
        <v>28206728</v>
      </c>
    </row>
    <row r="85" spans="1:31" x14ac:dyDescent="0.35">
      <c r="A85" t="s">
        <v>1743</v>
      </c>
      <c r="B85" t="s">
        <v>1744</v>
      </c>
      <c r="C85" t="s">
        <v>1640</v>
      </c>
      <c r="D85" t="s">
        <v>1641</v>
      </c>
      <c r="E85">
        <v>29164</v>
      </c>
      <c r="F85">
        <v>29212</v>
      </c>
      <c r="G85">
        <v>29379</v>
      </c>
      <c r="H85">
        <v>29623</v>
      </c>
      <c r="I85">
        <v>29895</v>
      </c>
      <c r="J85">
        <v>30147</v>
      </c>
      <c r="K85">
        <v>30382</v>
      </c>
      <c r="L85">
        <v>30594</v>
      </c>
      <c r="M85">
        <v>30801</v>
      </c>
      <c r="N85">
        <v>30991</v>
      </c>
      <c r="O85">
        <v>31180</v>
      </c>
      <c r="P85">
        <v>31374</v>
      </c>
      <c r="Q85">
        <v>31544</v>
      </c>
      <c r="R85">
        <v>31720</v>
      </c>
      <c r="S85">
        <v>31896</v>
      </c>
      <c r="T85">
        <v>32085</v>
      </c>
      <c r="U85">
        <v>32296</v>
      </c>
      <c r="V85">
        <v>32510</v>
      </c>
      <c r="W85">
        <v>32732</v>
      </c>
      <c r="X85">
        <v>32956</v>
      </c>
      <c r="Y85">
        <v>33189</v>
      </c>
      <c r="Z85">
        <v>33405</v>
      </c>
      <c r="AA85">
        <v>33623</v>
      </c>
      <c r="AB85">
        <v>33831</v>
      </c>
      <c r="AC85">
        <v>34038</v>
      </c>
      <c r="AD85">
        <v>34228</v>
      </c>
      <c r="AE85">
        <v>34408</v>
      </c>
    </row>
    <row r="86" spans="1:31" x14ac:dyDescent="0.35">
      <c r="A86" t="s">
        <v>60</v>
      </c>
      <c r="B86" t="s">
        <v>1745</v>
      </c>
      <c r="C86" t="s">
        <v>1640</v>
      </c>
      <c r="D86" t="s">
        <v>1641</v>
      </c>
      <c r="E86">
        <v>6041094</v>
      </c>
      <c r="F86">
        <v>6374329</v>
      </c>
      <c r="G86">
        <v>6758838</v>
      </c>
      <c r="H86">
        <v>7163236</v>
      </c>
      <c r="I86">
        <v>7544291</v>
      </c>
      <c r="J86">
        <v>7871173</v>
      </c>
      <c r="K86">
        <v>8132552</v>
      </c>
      <c r="L86">
        <v>8337988</v>
      </c>
      <c r="M86">
        <v>8503297</v>
      </c>
      <c r="N86">
        <v>8653769</v>
      </c>
      <c r="O86">
        <v>8808546</v>
      </c>
      <c r="P86">
        <v>8971139</v>
      </c>
      <c r="Q86">
        <v>9137345</v>
      </c>
      <c r="R86">
        <v>9309848</v>
      </c>
      <c r="S86">
        <v>9490229</v>
      </c>
      <c r="T86">
        <v>9679745</v>
      </c>
      <c r="U86">
        <v>9881428</v>
      </c>
      <c r="V86">
        <v>10096727</v>
      </c>
      <c r="W86">
        <v>10323142</v>
      </c>
      <c r="X86">
        <v>10556524</v>
      </c>
      <c r="Y86">
        <v>10794170</v>
      </c>
      <c r="Z86">
        <v>11035170</v>
      </c>
      <c r="AA86">
        <v>11281469</v>
      </c>
      <c r="AB86">
        <v>11536615</v>
      </c>
      <c r="AC86">
        <v>11805509</v>
      </c>
      <c r="AD86">
        <v>12091533</v>
      </c>
      <c r="AE86">
        <v>12395924</v>
      </c>
    </row>
    <row r="87" spans="1:31" x14ac:dyDescent="0.35">
      <c r="A87" t="s">
        <v>53</v>
      </c>
      <c r="B87" t="s">
        <v>1746</v>
      </c>
      <c r="C87" t="s">
        <v>1640</v>
      </c>
      <c r="D87" t="s">
        <v>1641</v>
      </c>
      <c r="E87">
        <v>916808</v>
      </c>
      <c r="F87">
        <v>949493</v>
      </c>
      <c r="G87">
        <v>979718</v>
      </c>
      <c r="H87">
        <v>1008358</v>
      </c>
      <c r="I87">
        <v>1036829</v>
      </c>
      <c r="J87">
        <v>1066223</v>
      </c>
      <c r="K87">
        <v>1096708</v>
      </c>
      <c r="L87">
        <v>1128169</v>
      </c>
      <c r="M87">
        <v>1160944</v>
      </c>
      <c r="N87">
        <v>1195420</v>
      </c>
      <c r="O87">
        <v>1231844</v>
      </c>
      <c r="P87">
        <v>1270495</v>
      </c>
      <c r="Q87">
        <v>1311349</v>
      </c>
      <c r="R87">
        <v>1354194</v>
      </c>
      <c r="S87">
        <v>1398573</v>
      </c>
      <c r="T87">
        <v>1444204</v>
      </c>
      <c r="U87">
        <v>1491021</v>
      </c>
      <c r="V87">
        <v>1539116</v>
      </c>
      <c r="W87">
        <v>1588572</v>
      </c>
      <c r="X87">
        <v>1639560</v>
      </c>
      <c r="Y87">
        <v>1692149</v>
      </c>
      <c r="Z87">
        <v>1746363</v>
      </c>
      <c r="AA87">
        <v>1802125</v>
      </c>
      <c r="AB87">
        <v>1859324</v>
      </c>
      <c r="AC87">
        <v>1917852</v>
      </c>
      <c r="AD87">
        <v>1977590</v>
      </c>
      <c r="AE87">
        <v>2038501</v>
      </c>
    </row>
    <row r="88" spans="1:31" x14ac:dyDescent="0.35">
      <c r="A88" t="s">
        <v>61</v>
      </c>
      <c r="B88" t="s">
        <v>1747</v>
      </c>
      <c r="C88" t="s">
        <v>1640</v>
      </c>
      <c r="D88" t="s">
        <v>1641</v>
      </c>
      <c r="E88">
        <v>1012280</v>
      </c>
      <c r="F88">
        <v>1037155</v>
      </c>
      <c r="G88">
        <v>1062800</v>
      </c>
      <c r="H88">
        <v>1088569</v>
      </c>
      <c r="I88">
        <v>1113541</v>
      </c>
      <c r="J88">
        <v>1137122</v>
      </c>
      <c r="K88">
        <v>1159060</v>
      </c>
      <c r="L88">
        <v>1179727</v>
      </c>
      <c r="M88">
        <v>1199915</v>
      </c>
      <c r="N88">
        <v>1220794</v>
      </c>
      <c r="O88">
        <v>1243229</v>
      </c>
      <c r="P88">
        <v>1267512</v>
      </c>
      <c r="Q88">
        <v>1293523</v>
      </c>
      <c r="R88">
        <v>1321202</v>
      </c>
      <c r="S88">
        <v>1350345</v>
      </c>
      <c r="T88">
        <v>1380838</v>
      </c>
      <c r="U88">
        <v>1412669</v>
      </c>
      <c r="V88">
        <v>1445958</v>
      </c>
      <c r="W88">
        <v>1480841</v>
      </c>
      <c r="X88">
        <v>1517448</v>
      </c>
      <c r="Y88">
        <v>1555880</v>
      </c>
      <c r="Z88">
        <v>1596154</v>
      </c>
      <c r="AA88">
        <v>1638139</v>
      </c>
      <c r="AB88">
        <v>1681495</v>
      </c>
      <c r="AC88">
        <v>1725744</v>
      </c>
      <c r="AD88">
        <v>1770526</v>
      </c>
      <c r="AE88">
        <v>1815698</v>
      </c>
    </row>
    <row r="89" spans="1:31" x14ac:dyDescent="0.35">
      <c r="A89" t="s">
        <v>651</v>
      </c>
      <c r="B89" t="s">
        <v>1748</v>
      </c>
      <c r="C89" t="s">
        <v>1640</v>
      </c>
      <c r="D89" t="s">
        <v>1641</v>
      </c>
      <c r="E89">
        <v>426846</v>
      </c>
      <c r="F89">
        <v>440624</v>
      </c>
      <c r="G89">
        <v>455148</v>
      </c>
      <c r="H89">
        <v>470610</v>
      </c>
      <c r="I89">
        <v>487140</v>
      </c>
      <c r="J89">
        <v>504871</v>
      </c>
      <c r="K89">
        <v>523999</v>
      </c>
      <c r="L89">
        <v>544636</v>
      </c>
      <c r="M89">
        <v>566673</v>
      </c>
      <c r="N89">
        <v>589938</v>
      </c>
      <c r="O89">
        <v>614323</v>
      </c>
      <c r="P89">
        <v>639762</v>
      </c>
      <c r="Q89">
        <v>666407</v>
      </c>
      <c r="R89">
        <v>694611</v>
      </c>
      <c r="S89">
        <v>724817</v>
      </c>
      <c r="T89">
        <v>757317</v>
      </c>
      <c r="U89">
        <v>792217</v>
      </c>
      <c r="V89">
        <v>829327</v>
      </c>
      <c r="W89">
        <v>868418</v>
      </c>
      <c r="X89">
        <v>909111</v>
      </c>
      <c r="Y89">
        <v>951104</v>
      </c>
      <c r="Z89">
        <v>994290</v>
      </c>
      <c r="AA89">
        <v>1038593</v>
      </c>
      <c r="AB89">
        <v>1083746</v>
      </c>
      <c r="AC89">
        <v>1129424</v>
      </c>
      <c r="AD89">
        <v>1175389</v>
      </c>
      <c r="AE89">
        <v>1221490</v>
      </c>
    </row>
    <row r="90" spans="1:31" x14ac:dyDescent="0.35">
      <c r="A90" t="s">
        <v>57</v>
      </c>
      <c r="B90" t="s">
        <v>1749</v>
      </c>
      <c r="C90" t="s">
        <v>1640</v>
      </c>
      <c r="D90" t="s">
        <v>1641</v>
      </c>
      <c r="E90">
        <v>10196792</v>
      </c>
      <c r="F90">
        <v>10319927</v>
      </c>
      <c r="G90">
        <v>10399061</v>
      </c>
      <c r="H90">
        <v>10460415</v>
      </c>
      <c r="I90">
        <v>10512922</v>
      </c>
      <c r="J90">
        <v>10562153</v>
      </c>
      <c r="K90">
        <v>10608800</v>
      </c>
      <c r="L90">
        <v>10661259</v>
      </c>
      <c r="M90">
        <v>10720509</v>
      </c>
      <c r="N90">
        <v>10761698</v>
      </c>
      <c r="O90">
        <v>10805808</v>
      </c>
      <c r="P90">
        <v>10862132</v>
      </c>
      <c r="Q90">
        <v>10902022</v>
      </c>
      <c r="R90">
        <v>10928070</v>
      </c>
      <c r="S90">
        <v>10955141</v>
      </c>
      <c r="T90">
        <v>10987314</v>
      </c>
      <c r="U90">
        <v>11020362</v>
      </c>
      <c r="V90">
        <v>11048473</v>
      </c>
      <c r="W90">
        <v>11077841</v>
      </c>
      <c r="X90">
        <v>11107017</v>
      </c>
      <c r="Y90">
        <v>11121341</v>
      </c>
      <c r="Z90">
        <v>11104899</v>
      </c>
      <c r="AA90">
        <v>11045011</v>
      </c>
      <c r="AB90">
        <v>10965211</v>
      </c>
      <c r="AC90">
        <v>10892413</v>
      </c>
      <c r="AD90">
        <v>10820883</v>
      </c>
      <c r="AE90">
        <v>10746740</v>
      </c>
    </row>
    <row r="91" spans="1:31" x14ac:dyDescent="0.35">
      <c r="A91" t="s">
        <v>58</v>
      </c>
      <c r="B91" t="s">
        <v>1750</v>
      </c>
      <c r="C91" t="s">
        <v>1640</v>
      </c>
      <c r="D91" t="s">
        <v>1641</v>
      </c>
      <c r="E91">
        <v>96283</v>
      </c>
      <c r="F91">
        <v>96454</v>
      </c>
      <c r="G91">
        <v>97198</v>
      </c>
      <c r="H91">
        <v>98305</v>
      </c>
      <c r="I91">
        <v>99405</v>
      </c>
      <c r="J91">
        <v>100255</v>
      </c>
      <c r="K91">
        <v>100796</v>
      </c>
      <c r="L91">
        <v>101122</v>
      </c>
      <c r="M91">
        <v>101309</v>
      </c>
      <c r="N91">
        <v>101442</v>
      </c>
      <c r="O91">
        <v>101619</v>
      </c>
      <c r="P91">
        <v>101849</v>
      </c>
      <c r="Q91">
        <v>102100</v>
      </c>
      <c r="R91">
        <v>102375</v>
      </c>
      <c r="S91">
        <v>102656</v>
      </c>
      <c r="T91">
        <v>102949</v>
      </c>
      <c r="U91">
        <v>103259</v>
      </c>
      <c r="V91">
        <v>103586</v>
      </c>
      <c r="W91">
        <v>103930</v>
      </c>
      <c r="X91">
        <v>104296</v>
      </c>
      <c r="Y91">
        <v>104677</v>
      </c>
      <c r="Z91">
        <v>105075</v>
      </c>
      <c r="AA91">
        <v>105481</v>
      </c>
      <c r="AB91">
        <v>105909</v>
      </c>
      <c r="AC91">
        <v>106360</v>
      </c>
      <c r="AD91">
        <v>106823</v>
      </c>
      <c r="AE91">
        <v>107317</v>
      </c>
    </row>
    <row r="92" spans="1:31" x14ac:dyDescent="0.35">
      <c r="A92" t="s">
        <v>1751</v>
      </c>
      <c r="B92" t="s">
        <v>1752</v>
      </c>
      <c r="C92" t="s">
        <v>1640</v>
      </c>
      <c r="D92" t="s">
        <v>1641</v>
      </c>
      <c r="E92">
        <v>55600</v>
      </c>
      <c r="F92">
        <v>55500</v>
      </c>
      <c r="G92">
        <v>55300</v>
      </c>
      <c r="H92">
        <v>55200</v>
      </c>
      <c r="I92">
        <v>55500</v>
      </c>
      <c r="J92">
        <v>55800</v>
      </c>
      <c r="K92">
        <v>55900</v>
      </c>
      <c r="L92">
        <v>56000</v>
      </c>
      <c r="M92">
        <v>56100</v>
      </c>
      <c r="N92">
        <v>56100</v>
      </c>
      <c r="O92">
        <v>56200</v>
      </c>
      <c r="P92">
        <v>56350</v>
      </c>
      <c r="Q92">
        <v>56609</v>
      </c>
      <c r="R92">
        <v>56765</v>
      </c>
      <c r="S92">
        <v>56911</v>
      </c>
      <c r="T92">
        <v>56935</v>
      </c>
      <c r="U92">
        <v>56774</v>
      </c>
      <c r="V92">
        <v>56555</v>
      </c>
      <c r="W92">
        <v>56328</v>
      </c>
      <c r="X92">
        <v>56323</v>
      </c>
      <c r="Y92">
        <v>56905</v>
      </c>
      <c r="Z92">
        <v>56890</v>
      </c>
      <c r="AA92">
        <v>56810</v>
      </c>
      <c r="AB92">
        <v>56483</v>
      </c>
      <c r="AC92">
        <v>56295</v>
      </c>
      <c r="AD92">
        <v>56114</v>
      </c>
      <c r="AE92">
        <v>56186</v>
      </c>
    </row>
    <row r="93" spans="1:31" x14ac:dyDescent="0.35">
      <c r="A93" t="s">
        <v>59</v>
      </c>
      <c r="B93" t="s">
        <v>1753</v>
      </c>
      <c r="C93" t="s">
        <v>1640</v>
      </c>
      <c r="D93" t="s">
        <v>1641</v>
      </c>
      <c r="E93">
        <v>9263813</v>
      </c>
      <c r="F93">
        <v>9483270</v>
      </c>
      <c r="G93">
        <v>9708544</v>
      </c>
      <c r="H93">
        <v>9938692</v>
      </c>
      <c r="I93">
        <v>10172297</v>
      </c>
      <c r="J93">
        <v>10408489</v>
      </c>
      <c r="K93">
        <v>10646674</v>
      </c>
      <c r="L93">
        <v>10887634</v>
      </c>
      <c r="M93">
        <v>11133501</v>
      </c>
      <c r="N93">
        <v>11387203</v>
      </c>
      <c r="O93">
        <v>11650743</v>
      </c>
      <c r="P93">
        <v>11924946</v>
      </c>
      <c r="Q93">
        <v>12208848</v>
      </c>
      <c r="R93">
        <v>12500478</v>
      </c>
      <c r="S93">
        <v>12796925</v>
      </c>
      <c r="T93">
        <v>13096028</v>
      </c>
      <c r="U93">
        <v>13397008</v>
      </c>
      <c r="V93">
        <v>13700286</v>
      </c>
      <c r="W93">
        <v>14006366</v>
      </c>
      <c r="X93">
        <v>14316208</v>
      </c>
      <c r="Y93">
        <v>14630417</v>
      </c>
      <c r="Z93">
        <v>14948919</v>
      </c>
      <c r="AA93">
        <v>15271056</v>
      </c>
      <c r="AB93">
        <v>15596214</v>
      </c>
      <c r="AC93">
        <v>15923559</v>
      </c>
      <c r="AD93">
        <v>16252429</v>
      </c>
      <c r="AE93">
        <v>16582469</v>
      </c>
    </row>
    <row r="94" spans="1:31" x14ac:dyDescent="0.35">
      <c r="A94" t="s">
        <v>1754</v>
      </c>
      <c r="B94" t="s">
        <v>1755</v>
      </c>
      <c r="C94" t="s">
        <v>1640</v>
      </c>
      <c r="D94" t="s">
        <v>1641</v>
      </c>
      <c r="E94">
        <v>130482</v>
      </c>
      <c r="F94">
        <v>133558</v>
      </c>
      <c r="G94">
        <v>136692</v>
      </c>
      <c r="H94">
        <v>139818</v>
      </c>
      <c r="I94">
        <v>142802</v>
      </c>
      <c r="J94">
        <v>145561</v>
      </c>
      <c r="K94">
        <v>148060</v>
      </c>
      <c r="L94">
        <v>150303</v>
      </c>
      <c r="M94">
        <v>152277</v>
      </c>
      <c r="N94">
        <v>153953</v>
      </c>
      <c r="O94">
        <v>155329</v>
      </c>
      <c r="P94">
        <v>156401</v>
      </c>
      <c r="Q94">
        <v>157175</v>
      </c>
      <c r="R94">
        <v>157714</v>
      </c>
      <c r="S94">
        <v>158099</v>
      </c>
      <c r="T94">
        <v>158402</v>
      </c>
      <c r="U94">
        <v>158648</v>
      </c>
      <c r="V94">
        <v>158855</v>
      </c>
      <c r="W94">
        <v>159035</v>
      </c>
      <c r="X94">
        <v>159231</v>
      </c>
      <c r="Y94">
        <v>159444</v>
      </c>
      <c r="Z94">
        <v>159678</v>
      </c>
      <c r="AA94">
        <v>159973</v>
      </c>
      <c r="AB94">
        <v>160375</v>
      </c>
      <c r="AC94">
        <v>160967</v>
      </c>
      <c r="AD94">
        <v>161797</v>
      </c>
      <c r="AE94">
        <v>162896</v>
      </c>
    </row>
    <row r="95" spans="1:31" x14ac:dyDescent="0.35">
      <c r="A95" t="s">
        <v>62</v>
      </c>
      <c r="B95" t="s">
        <v>1756</v>
      </c>
      <c r="C95" t="s">
        <v>1640</v>
      </c>
      <c r="D95" t="s">
        <v>1641</v>
      </c>
      <c r="E95">
        <v>743309</v>
      </c>
      <c r="F95">
        <v>744289</v>
      </c>
      <c r="G95">
        <v>748134</v>
      </c>
      <c r="H95">
        <v>753484</v>
      </c>
      <c r="I95">
        <v>758342</v>
      </c>
      <c r="J95">
        <v>761291</v>
      </c>
      <c r="K95">
        <v>761861</v>
      </c>
      <c r="L95">
        <v>760510</v>
      </c>
      <c r="M95">
        <v>757952</v>
      </c>
      <c r="N95">
        <v>755278</v>
      </c>
      <c r="O95">
        <v>753301</v>
      </c>
      <c r="P95">
        <v>752263</v>
      </c>
      <c r="Q95">
        <v>751884</v>
      </c>
      <c r="R95">
        <v>751857</v>
      </c>
      <c r="S95">
        <v>751652</v>
      </c>
      <c r="T95">
        <v>750946</v>
      </c>
      <c r="U95">
        <v>749601</v>
      </c>
      <c r="V95">
        <v>747869</v>
      </c>
      <c r="W95">
        <v>746314</v>
      </c>
      <c r="X95">
        <v>745693</v>
      </c>
      <c r="Y95">
        <v>746556</v>
      </c>
      <c r="Z95">
        <v>749100</v>
      </c>
      <c r="AA95">
        <v>753091</v>
      </c>
      <c r="AB95">
        <v>758081</v>
      </c>
      <c r="AC95">
        <v>763393</v>
      </c>
      <c r="AD95">
        <v>768514</v>
      </c>
      <c r="AE95">
        <v>773303</v>
      </c>
    </row>
    <row r="96" spans="1:31" x14ac:dyDescent="0.35">
      <c r="A96" t="s">
        <v>1757</v>
      </c>
      <c r="B96" t="s">
        <v>1758</v>
      </c>
      <c r="C96" t="s">
        <v>1640</v>
      </c>
      <c r="D96" t="s">
        <v>1641</v>
      </c>
      <c r="E96">
        <v>997353719</v>
      </c>
      <c r="F96">
        <v>1005572310</v>
      </c>
      <c r="G96">
        <v>1011955640</v>
      </c>
      <c r="H96">
        <v>1019867916</v>
      </c>
      <c r="I96">
        <v>1027255148</v>
      </c>
      <c r="J96">
        <v>1036155042</v>
      </c>
      <c r="K96">
        <v>1043361631</v>
      </c>
      <c r="L96">
        <v>1050343650</v>
      </c>
      <c r="M96">
        <v>1057108848</v>
      </c>
      <c r="N96">
        <v>1063829397</v>
      </c>
      <c r="O96">
        <v>1070496404</v>
      </c>
      <c r="P96">
        <v>1077634323</v>
      </c>
      <c r="Q96">
        <v>1084822379</v>
      </c>
      <c r="R96">
        <v>1091996228</v>
      </c>
      <c r="S96">
        <v>1099536199</v>
      </c>
      <c r="T96">
        <v>1107240168</v>
      </c>
      <c r="U96">
        <v>1115520890</v>
      </c>
      <c r="V96">
        <v>1124299890</v>
      </c>
      <c r="W96">
        <v>1133634254</v>
      </c>
      <c r="X96">
        <v>1141985286</v>
      </c>
      <c r="Y96">
        <v>1149511694</v>
      </c>
      <c r="Z96">
        <v>1154998991</v>
      </c>
      <c r="AA96">
        <v>1161900127</v>
      </c>
      <c r="AB96">
        <v>1168843771</v>
      </c>
      <c r="AC96">
        <v>1175966521</v>
      </c>
      <c r="AD96">
        <v>1182929820</v>
      </c>
      <c r="AE96">
        <v>1190029421</v>
      </c>
    </row>
    <row r="97" spans="1:31" x14ac:dyDescent="0.35">
      <c r="A97" t="s">
        <v>1759</v>
      </c>
      <c r="B97" t="s">
        <v>1760</v>
      </c>
      <c r="C97" t="s">
        <v>1640</v>
      </c>
      <c r="D97" t="s">
        <v>1641</v>
      </c>
      <c r="E97">
        <v>5704500</v>
      </c>
      <c r="F97">
        <v>5752000</v>
      </c>
      <c r="G97">
        <v>5800500</v>
      </c>
      <c r="H97">
        <v>5901000</v>
      </c>
      <c r="I97">
        <v>6035400</v>
      </c>
      <c r="J97">
        <v>6156100</v>
      </c>
      <c r="K97">
        <v>6435500</v>
      </c>
      <c r="L97">
        <v>6489300</v>
      </c>
      <c r="M97">
        <v>6543700</v>
      </c>
      <c r="N97">
        <v>6606500</v>
      </c>
      <c r="O97">
        <v>6665000</v>
      </c>
      <c r="P97">
        <v>6714300</v>
      </c>
      <c r="Q97">
        <v>6744100</v>
      </c>
      <c r="R97">
        <v>6730800</v>
      </c>
      <c r="S97">
        <v>6783500</v>
      </c>
      <c r="T97">
        <v>6813200</v>
      </c>
      <c r="U97">
        <v>6857100</v>
      </c>
      <c r="V97">
        <v>6916300</v>
      </c>
      <c r="W97">
        <v>6957800</v>
      </c>
      <c r="X97">
        <v>6972800</v>
      </c>
      <c r="Y97">
        <v>7024200</v>
      </c>
      <c r="Z97">
        <v>7071600</v>
      </c>
      <c r="AA97">
        <v>7154600</v>
      </c>
      <c r="AB97">
        <v>7187500</v>
      </c>
      <c r="AC97">
        <v>7241700</v>
      </c>
      <c r="AD97">
        <v>7305700</v>
      </c>
      <c r="AE97">
        <v>7346700</v>
      </c>
    </row>
    <row r="98" spans="1:31" x14ac:dyDescent="0.35">
      <c r="A98" t="s">
        <v>64</v>
      </c>
      <c r="B98" t="s">
        <v>1761</v>
      </c>
      <c r="C98" t="s">
        <v>1640</v>
      </c>
      <c r="D98" t="s">
        <v>1641</v>
      </c>
      <c r="E98">
        <v>4955328</v>
      </c>
      <c r="F98">
        <v>5099951</v>
      </c>
      <c r="G98">
        <v>5247836</v>
      </c>
      <c r="H98">
        <v>5398805</v>
      </c>
      <c r="I98">
        <v>5552625</v>
      </c>
      <c r="J98">
        <v>5709051</v>
      </c>
      <c r="K98">
        <v>5867849</v>
      </c>
      <c r="L98">
        <v>6028882</v>
      </c>
      <c r="M98">
        <v>6192026</v>
      </c>
      <c r="N98">
        <v>6357221</v>
      </c>
      <c r="O98">
        <v>6524283</v>
      </c>
      <c r="P98">
        <v>6693061</v>
      </c>
      <c r="Q98">
        <v>6863157</v>
      </c>
      <c r="R98">
        <v>7033821</v>
      </c>
      <c r="S98">
        <v>7204153</v>
      </c>
      <c r="T98">
        <v>7373430</v>
      </c>
      <c r="U98">
        <v>7541406</v>
      </c>
      <c r="V98">
        <v>7707972</v>
      </c>
      <c r="W98">
        <v>7872658</v>
      </c>
      <c r="X98">
        <v>8035021</v>
      </c>
      <c r="Y98">
        <v>8194778</v>
      </c>
      <c r="Z98">
        <v>8351600</v>
      </c>
      <c r="AA98">
        <v>8505646</v>
      </c>
      <c r="AB98">
        <v>8657785</v>
      </c>
      <c r="AC98">
        <v>8809216</v>
      </c>
      <c r="AD98">
        <v>8960829</v>
      </c>
      <c r="AE98">
        <v>9112867</v>
      </c>
    </row>
    <row r="99" spans="1:31" x14ac:dyDescent="0.35">
      <c r="A99" t="s">
        <v>1762</v>
      </c>
      <c r="B99" t="s">
        <v>1763</v>
      </c>
      <c r="C99" t="s">
        <v>1640</v>
      </c>
      <c r="D99" t="s">
        <v>1641</v>
      </c>
      <c r="E99">
        <v>355762200</v>
      </c>
      <c r="F99">
        <v>366551884</v>
      </c>
      <c r="G99">
        <v>377879250</v>
      </c>
      <c r="H99">
        <v>389594161</v>
      </c>
      <c r="I99">
        <v>401488248</v>
      </c>
      <c r="J99">
        <v>413418810</v>
      </c>
      <c r="K99">
        <v>425324425</v>
      </c>
      <c r="L99">
        <v>437269757</v>
      </c>
      <c r="M99">
        <v>449393754</v>
      </c>
      <c r="N99">
        <v>461899663</v>
      </c>
      <c r="O99">
        <v>474935556</v>
      </c>
      <c r="P99">
        <v>488553040</v>
      </c>
      <c r="Q99">
        <v>502710676</v>
      </c>
      <c r="R99">
        <v>517352559</v>
      </c>
      <c r="S99">
        <v>532385197</v>
      </c>
      <c r="T99">
        <v>547744433</v>
      </c>
      <c r="U99">
        <v>563415107</v>
      </c>
      <c r="V99">
        <v>579434057</v>
      </c>
      <c r="W99">
        <v>595849807</v>
      </c>
      <c r="X99">
        <v>612731524</v>
      </c>
      <c r="Y99">
        <v>630127436</v>
      </c>
      <c r="Z99">
        <v>648053253</v>
      </c>
      <c r="AA99">
        <v>666488623</v>
      </c>
      <c r="AB99">
        <v>685401960</v>
      </c>
      <c r="AC99">
        <v>704745420</v>
      </c>
      <c r="AD99">
        <v>724482652</v>
      </c>
      <c r="AE99">
        <v>744602976</v>
      </c>
    </row>
    <row r="100" spans="1:31" x14ac:dyDescent="0.35">
      <c r="A100" t="s">
        <v>34</v>
      </c>
      <c r="B100" t="s">
        <v>1764</v>
      </c>
      <c r="C100" t="s">
        <v>1640</v>
      </c>
      <c r="D100" t="s">
        <v>1641</v>
      </c>
      <c r="E100">
        <v>4780000</v>
      </c>
      <c r="F100">
        <v>4510000</v>
      </c>
      <c r="G100">
        <v>4470000</v>
      </c>
      <c r="H100">
        <v>4640000</v>
      </c>
      <c r="I100">
        <v>4650000</v>
      </c>
      <c r="J100">
        <v>4669000</v>
      </c>
      <c r="K100">
        <v>4494000</v>
      </c>
      <c r="L100">
        <v>4572000</v>
      </c>
      <c r="M100">
        <v>4501000</v>
      </c>
      <c r="N100">
        <v>4554000</v>
      </c>
      <c r="O100">
        <v>4426000</v>
      </c>
      <c r="P100">
        <v>4440000</v>
      </c>
      <c r="Q100">
        <v>4440000</v>
      </c>
      <c r="R100">
        <v>4440000</v>
      </c>
      <c r="S100">
        <v>4439000</v>
      </c>
      <c r="T100">
        <v>4442000</v>
      </c>
      <c r="U100">
        <v>4440000</v>
      </c>
      <c r="V100">
        <v>4436000</v>
      </c>
      <c r="W100">
        <v>4434508</v>
      </c>
      <c r="X100">
        <v>4429078</v>
      </c>
      <c r="Y100">
        <v>4417781</v>
      </c>
      <c r="Z100">
        <v>4280622</v>
      </c>
      <c r="AA100">
        <v>4267558</v>
      </c>
      <c r="AB100">
        <v>4255689</v>
      </c>
      <c r="AC100">
        <v>4238389</v>
      </c>
      <c r="AD100">
        <v>4203604</v>
      </c>
      <c r="AE100">
        <v>4170600</v>
      </c>
    </row>
    <row r="101" spans="1:31" x14ac:dyDescent="0.35">
      <c r="A101" t="s">
        <v>63</v>
      </c>
      <c r="B101" t="s">
        <v>1765</v>
      </c>
      <c r="C101" t="s">
        <v>1640</v>
      </c>
      <c r="D101" t="s">
        <v>1641</v>
      </c>
      <c r="E101">
        <v>7099732</v>
      </c>
      <c r="F101">
        <v>7243391</v>
      </c>
      <c r="G101">
        <v>7386975</v>
      </c>
      <c r="H101">
        <v>7530705</v>
      </c>
      <c r="I101">
        <v>7674911</v>
      </c>
      <c r="J101">
        <v>7819806</v>
      </c>
      <c r="K101">
        <v>7965553</v>
      </c>
      <c r="L101">
        <v>8111951</v>
      </c>
      <c r="M101">
        <v>8258483</v>
      </c>
      <c r="N101">
        <v>8404398</v>
      </c>
      <c r="O101">
        <v>8549200</v>
      </c>
      <c r="P101">
        <v>8692567</v>
      </c>
      <c r="Q101">
        <v>8834733</v>
      </c>
      <c r="R101">
        <v>8976552</v>
      </c>
      <c r="S101">
        <v>9119178</v>
      </c>
      <c r="T101">
        <v>9263404</v>
      </c>
      <c r="U101">
        <v>9409457</v>
      </c>
      <c r="V101">
        <v>9556889</v>
      </c>
      <c r="W101">
        <v>9705029</v>
      </c>
      <c r="X101">
        <v>9852870</v>
      </c>
      <c r="Y101">
        <v>9999617</v>
      </c>
      <c r="Z101">
        <v>10145054</v>
      </c>
      <c r="AA101">
        <v>10289210</v>
      </c>
      <c r="AB101">
        <v>10431776</v>
      </c>
      <c r="AC101">
        <v>10572466</v>
      </c>
      <c r="AD101">
        <v>10711061</v>
      </c>
      <c r="AE101">
        <v>10847334</v>
      </c>
    </row>
    <row r="102" spans="1:31" x14ac:dyDescent="0.35">
      <c r="A102" t="s">
        <v>66</v>
      </c>
      <c r="B102" t="s">
        <v>1766</v>
      </c>
      <c r="C102" t="s">
        <v>1640</v>
      </c>
      <c r="D102" t="s">
        <v>1641</v>
      </c>
      <c r="E102">
        <v>10373988</v>
      </c>
      <c r="F102">
        <v>10373400</v>
      </c>
      <c r="G102">
        <v>10369341</v>
      </c>
      <c r="H102">
        <v>10357523</v>
      </c>
      <c r="I102">
        <v>10343355</v>
      </c>
      <c r="J102">
        <v>10328965</v>
      </c>
      <c r="K102">
        <v>10311238</v>
      </c>
      <c r="L102">
        <v>10290486</v>
      </c>
      <c r="M102">
        <v>10266570</v>
      </c>
      <c r="N102">
        <v>10237530</v>
      </c>
      <c r="O102">
        <v>10210971</v>
      </c>
      <c r="P102">
        <v>10187576</v>
      </c>
      <c r="Q102">
        <v>10158608</v>
      </c>
      <c r="R102">
        <v>10129552</v>
      </c>
      <c r="S102">
        <v>10107146</v>
      </c>
      <c r="T102">
        <v>10087065</v>
      </c>
      <c r="U102">
        <v>10071370</v>
      </c>
      <c r="V102">
        <v>10055780</v>
      </c>
      <c r="W102">
        <v>10038188</v>
      </c>
      <c r="X102">
        <v>10022650</v>
      </c>
      <c r="Y102">
        <v>10000023</v>
      </c>
      <c r="Z102">
        <v>9971727</v>
      </c>
      <c r="AA102">
        <v>9920362</v>
      </c>
      <c r="AB102">
        <v>9893082</v>
      </c>
      <c r="AC102">
        <v>9866468</v>
      </c>
      <c r="AD102">
        <v>9843028</v>
      </c>
      <c r="AE102">
        <v>9817958</v>
      </c>
    </row>
    <row r="103" spans="1:31" x14ac:dyDescent="0.35">
      <c r="A103" t="s">
        <v>1767</v>
      </c>
      <c r="B103" t="s">
        <v>1768</v>
      </c>
      <c r="C103" t="s">
        <v>1640</v>
      </c>
      <c r="D103" t="s">
        <v>1641</v>
      </c>
      <c r="E103">
        <v>3468363155</v>
      </c>
      <c r="F103">
        <v>3524156900</v>
      </c>
      <c r="G103">
        <v>3578122909</v>
      </c>
      <c r="H103">
        <v>3631077834</v>
      </c>
      <c r="I103">
        <v>3683170309</v>
      </c>
      <c r="J103">
        <v>3734660463</v>
      </c>
      <c r="K103">
        <v>3785506609</v>
      </c>
      <c r="L103">
        <v>3836417837</v>
      </c>
      <c r="M103">
        <v>3886504193</v>
      </c>
      <c r="N103">
        <v>3935412182</v>
      </c>
      <c r="O103">
        <v>3982443142</v>
      </c>
      <c r="P103">
        <v>4028377292</v>
      </c>
      <c r="Q103">
        <v>4073362379.8828726</v>
      </c>
      <c r="R103">
        <v>4118095710.8989267</v>
      </c>
      <c r="S103">
        <v>4162639288.9913726</v>
      </c>
      <c r="T103">
        <v>4207162999.2439656</v>
      </c>
      <c r="U103">
        <v>4251352513.4849868</v>
      </c>
      <c r="V103">
        <v>4295109673.9909286</v>
      </c>
      <c r="W103">
        <v>4339073871.2955341</v>
      </c>
      <c r="X103">
        <v>4383580939.1102009</v>
      </c>
      <c r="Y103">
        <v>4427798045.3622274</v>
      </c>
      <c r="Z103">
        <v>4472295862.3578157</v>
      </c>
      <c r="AA103">
        <v>4517416870.0772333</v>
      </c>
      <c r="AB103">
        <v>4562691124.6100826</v>
      </c>
      <c r="AC103">
        <v>4607807730.7391624</v>
      </c>
      <c r="AD103">
        <v>4652578286.6820297</v>
      </c>
      <c r="AE103">
        <v>4697247117</v>
      </c>
    </row>
    <row r="104" spans="1:31" x14ac:dyDescent="0.35">
      <c r="A104" t="s">
        <v>1769</v>
      </c>
      <c r="B104" t="s">
        <v>1770</v>
      </c>
      <c r="C104" t="s">
        <v>1640</v>
      </c>
      <c r="D104" t="s">
        <v>1641</v>
      </c>
      <c r="E104">
        <v>4310509136</v>
      </c>
      <c r="F104">
        <v>4389375611</v>
      </c>
      <c r="G104">
        <v>4466925145</v>
      </c>
      <c r="H104">
        <v>4543801237</v>
      </c>
      <c r="I104">
        <v>4620029667</v>
      </c>
      <c r="J104">
        <v>4695886903</v>
      </c>
      <c r="K104">
        <v>4771331934</v>
      </c>
      <c r="L104">
        <v>4847036638</v>
      </c>
      <c r="M104">
        <v>4922022165</v>
      </c>
      <c r="N104">
        <v>4996027951</v>
      </c>
      <c r="O104">
        <v>5068859280</v>
      </c>
      <c r="P104">
        <v>5141153664</v>
      </c>
      <c r="Q104">
        <v>5213009068.8828726</v>
      </c>
      <c r="R104">
        <v>5285116715.8989267</v>
      </c>
      <c r="S104">
        <v>5357527607.9913731</v>
      </c>
      <c r="T104">
        <v>5430388379.2439651</v>
      </c>
      <c r="U104">
        <v>5503417422.4849873</v>
      </c>
      <c r="V104">
        <v>5576571342.9909286</v>
      </c>
      <c r="W104">
        <v>5650516692.2955341</v>
      </c>
      <c r="X104">
        <v>5725606720.1102009</v>
      </c>
      <c r="Y104">
        <v>5801348625.3622284</v>
      </c>
      <c r="Z104">
        <v>5877978113.3578157</v>
      </c>
      <c r="AA104">
        <v>5955531931.0772333</v>
      </c>
      <c r="AB104">
        <v>6033914680.6100826</v>
      </c>
      <c r="AC104">
        <v>6112778044.7391624</v>
      </c>
      <c r="AD104">
        <v>6191917217.6820297</v>
      </c>
      <c r="AE104">
        <v>6271593092</v>
      </c>
    </row>
    <row r="105" spans="1:31" x14ac:dyDescent="0.35">
      <c r="A105" t="s">
        <v>1771</v>
      </c>
      <c r="B105" t="s">
        <v>1772</v>
      </c>
      <c r="C105" t="s">
        <v>1640</v>
      </c>
      <c r="D105" t="s">
        <v>1641</v>
      </c>
      <c r="E105">
        <v>842145981</v>
      </c>
      <c r="F105">
        <v>865218711</v>
      </c>
      <c r="G105">
        <v>888802236</v>
      </c>
      <c r="H105">
        <v>912723403</v>
      </c>
      <c r="I105">
        <v>936859358</v>
      </c>
      <c r="J105">
        <v>961226440</v>
      </c>
      <c r="K105">
        <v>985825325</v>
      </c>
      <c r="L105">
        <v>1010618801</v>
      </c>
      <c r="M105">
        <v>1035517972</v>
      </c>
      <c r="N105">
        <v>1060615769</v>
      </c>
      <c r="O105">
        <v>1086416138</v>
      </c>
      <c r="P105">
        <v>1112776372</v>
      </c>
      <c r="Q105">
        <v>1139646689</v>
      </c>
      <c r="R105">
        <v>1167021005</v>
      </c>
      <c r="S105">
        <v>1194888319</v>
      </c>
      <c r="T105">
        <v>1223225380</v>
      </c>
      <c r="U105">
        <v>1252064909</v>
      </c>
      <c r="V105">
        <v>1281461669</v>
      </c>
      <c r="W105">
        <v>1311442821</v>
      </c>
      <c r="X105">
        <v>1342025781</v>
      </c>
      <c r="Y105">
        <v>1373550580</v>
      </c>
      <c r="Z105">
        <v>1405682251</v>
      </c>
      <c r="AA105">
        <v>1438115061</v>
      </c>
      <c r="AB105">
        <v>1471223556</v>
      </c>
      <c r="AC105">
        <v>1504970314</v>
      </c>
      <c r="AD105">
        <v>1539338931</v>
      </c>
      <c r="AE105">
        <v>1574345975</v>
      </c>
    </row>
    <row r="106" spans="1:31" x14ac:dyDescent="0.35">
      <c r="A106" t="s">
        <v>1773</v>
      </c>
      <c r="B106" t="s">
        <v>1774</v>
      </c>
      <c r="C106" t="s">
        <v>1640</v>
      </c>
      <c r="D106" t="s">
        <v>1641</v>
      </c>
      <c r="E106">
        <v>282899816</v>
      </c>
      <c r="F106">
        <v>290487021</v>
      </c>
      <c r="G106">
        <v>298118128</v>
      </c>
      <c r="H106">
        <v>305759721</v>
      </c>
      <c r="I106">
        <v>313402026</v>
      </c>
      <c r="J106">
        <v>321107441</v>
      </c>
      <c r="K106">
        <v>328964394</v>
      </c>
      <c r="L106">
        <v>336924643</v>
      </c>
      <c r="M106">
        <v>344939833</v>
      </c>
      <c r="N106">
        <v>352915069</v>
      </c>
      <c r="O106">
        <v>361050467</v>
      </c>
      <c r="P106">
        <v>369246309</v>
      </c>
      <c r="Q106">
        <v>377544104</v>
      </c>
      <c r="R106">
        <v>385980348</v>
      </c>
      <c r="S106">
        <v>394625729</v>
      </c>
      <c r="T106">
        <v>403526930</v>
      </c>
      <c r="U106">
        <v>412705870</v>
      </c>
      <c r="V106">
        <v>422204235</v>
      </c>
      <c r="W106">
        <v>432032769</v>
      </c>
      <c r="X106">
        <v>442179341</v>
      </c>
      <c r="Y106">
        <v>452947421</v>
      </c>
      <c r="Z106">
        <v>463997812</v>
      </c>
      <c r="AA106">
        <v>474993526</v>
      </c>
      <c r="AB106">
        <v>486261860</v>
      </c>
      <c r="AC106">
        <v>497751634</v>
      </c>
      <c r="AD106">
        <v>509396383</v>
      </c>
      <c r="AE106">
        <v>521159393</v>
      </c>
    </row>
    <row r="107" spans="1:31" x14ac:dyDescent="0.35">
      <c r="A107" t="s">
        <v>69</v>
      </c>
      <c r="B107" t="s">
        <v>1775</v>
      </c>
      <c r="C107" t="s">
        <v>1640</v>
      </c>
      <c r="D107" t="s">
        <v>1641</v>
      </c>
      <c r="E107">
        <v>181436821</v>
      </c>
      <c r="F107">
        <v>184615979</v>
      </c>
      <c r="G107">
        <v>187766086</v>
      </c>
      <c r="H107">
        <v>190879523</v>
      </c>
      <c r="I107">
        <v>193945272</v>
      </c>
      <c r="J107">
        <v>196957849</v>
      </c>
      <c r="K107">
        <v>199914831</v>
      </c>
      <c r="L107">
        <v>202826465</v>
      </c>
      <c r="M107">
        <v>205715544</v>
      </c>
      <c r="N107">
        <v>208612556</v>
      </c>
      <c r="O107">
        <v>211540429</v>
      </c>
      <c r="P107">
        <v>214506502</v>
      </c>
      <c r="Q107">
        <v>217508059</v>
      </c>
      <c r="R107">
        <v>220545214</v>
      </c>
      <c r="S107">
        <v>223614649</v>
      </c>
      <c r="T107">
        <v>226712730</v>
      </c>
      <c r="U107">
        <v>229838202</v>
      </c>
      <c r="V107">
        <v>232989141</v>
      </c>
      <c r="W107">
        <v>236159276</v>
      </c>
      <c r="X107">
        <v>239340478</v>
      </c>
      <c r="Y107">
        <v>242524123</v>
      </c>
      <c r="Z107">
        <v>245707511</v>
      </c>
      <c r="AA107">
        <v>248883232</v>
      </c>
      <c r="AB107">
        <v>252032263</v>
      </c>
      <c r="AC107">
        <v>255131116</v>
      </c>
      <c r="AD107">
        <v>258162113</v>
      </c>
      <c r="AE107">
        <v>261115456</v>
      </c>
    </row>
    <row r="108" spans="1:31" x14ac:dyDescent="0.35">
      <c r="A108" t="s">
        <v>1776</v>
      </c>
      <c r="B108" t="s">
        <v>1777</v>
      </c>
      <c r="C108" t="s">
        <v>1640</v>
      </c>
      <c r="D108" t="s">
        <v>1641</v>
      </c>
      <c r="E108">
        <v>559246165</v>
      </c>
      <c r="F108">
        <v>574731690</v>
      </c>
      <c r="G108">
        <v>590684108</v>
      </c>
      <c r="H108">
        <v>606963682</v>
      </c>
      <c r="I108">
        <v>623457332</v>
      </c>
      <c r="J108">
        <v>640118999</v>
      </c>
      <c r="K108">
        <v>656860931</v>
      </c>
      <c r="L108">
        <v>673694158</v>
      </c>
      <c r="M108">
        <v>690578139</v>
      </c>
      <c r="N108">
        <v>707700700</v>
      </c>
      <c r="O108">
        <v>725365671</v>
      </c>
      <c r="P108">
        <v>743530063</v>
      </c>
      <c r="Q108">
        <v>762102585</v>
      </c>
      <c r="R108">
        <v>781040657</v>
      </c>
      <c r="S108">
        <v>800262590</v>
      </c>
      <c r="T108">
        <v>819698450</v>
      </c>
      <c r="U108">
        <v>839359039</v>
      </c>
      <c r="V108">
        <v>859257434</v>
      </c>
      <c r="W108">
        <v>879410052</v>
      </c>
      <c r="X108">
        <v>899846440</v>
      </c>
      <c r="Y108">
        <v>920603159</v>
      </c>
      <c r="Z108">
        <v>941684439</v>
      </c>
      <c r="AA108">
        <v>963121535</v>
      </c>
      <c r="AB108">
        <v>984961696</v>
      </c>
      <c r="AC108">
        <v>1007218680</v>
      </c>
      <c r="AD108">
        <v>1029942548</v>
      </c>
      <c r="AE108">
        <v>1053186582</v>
      </c>
    </row>
    <row r="109" spans="1:31" x14ac:dyDescent="0.35">
      <c r="A109" t="s">
        <v>1778</v>
      </c>
      <c r="B109" t="s">
        <v>1779</v>
      </c>
      <c r="C109" t="s">
        <v>1640</v>
      </c>
      <c r="D109" t="s">
        <v>1641</v>
      </c>
      <c r="E109">
        <v>68429</v>
      </c>
      <c r="F109">
        <v>69096</v>
      </c>
      <c r="G109">
        <v>69475</v>
      </c>
      <c r="H109">
        <v>69656</v>
      </c>
      <c r="I109">
        <v>69818</v>
      </c>
      <c r="J109">
        <v>70070</v>
      </c>
      <c r="K109">
        <v>70431</v>
      </c>
      <c r="L109">
        <v>70869</v>
      </c>
      <c r="M109">
        <v>71390</v>
      </c>
      <c r="N109">
        <v>71952</v>
      </c>
      <c r="O109">
        <v>72554</v>
      </c>
      <c r="P109">
        <v>73192</v>
      </c>
      <c r="Q109">
        <v>73870</v>
      </c>
      <c r="R109">
        <v>74587</v>
      </c>
      <c r="S109">
        <v>75341</v>
      </c>
      <c r="T109">
        <v>76118</v>
      </c>
      <c r="U109">
        <v>76914</v>
      </c>
      <c r="V109">
        <v>77727</v>
      </c>
      <c r="W109">
        <v>78534</v>
      </c>
      <c r="X109">
        <v>79325</v>
      </c>
      <c r="Y109">
        <v>80072</v>
      </c>
      <c r="Z109">
        <v>80759</v>
      </c>
      <c r="AA109">
        <v>81406</v>
      </c>
      <c r="AB109">
        <v>82013</v>
      </c>
      <c r="AC109">
        <v>82590</v>
      </c>
      <c r="AD109">
        <v>83167</v>
      </c>
      <c r="AE109">
        <v>83737</v>
      </c>
    </row>
    <row r="110" spans="1:31" x14ac:dyDescent="0.35">
      <c r="A110" t="s">
        <v>68</v>
      </c>
      <c r="B110" t="s">
        <v>1780</v>
      </c>
      <c r="C110" t="s">
        <v>1640</v>
      </c>
      <c r="D110" t="s">
        <v>1641</v>
      </c>
      <c r="E110">
        <v>870133480</v>
      </c>
      <c r="F110">
        <v>888054875</v>
      </c>
      <c r="G110">
        <v>906021106</v>
      </c>
      <c r="H110">
        <v>924057817</v>
      </c>
      <c r="I110">
        <v>942204249</v>
      </c>
      <c r="J110">
        <v>960482795</v>
      </c>
      <c r="K110">
        <v>978893217</v>
      </c>
      <c r="L110">
        <v>997405318</v>
      </c>
      <c r="M110">
        <v>1015974042</v>
      </c>
      <c r="N110">
        <v>1034539214</v>
      </c>
      <c r="O110">
        <v>1053050912</v>
      </c>
      <c r="P110">
        <v>1071477855</v>
      </c>
      <c r="Q110">
        <v>1089807112</v>
      </c>
      <c r="R110">
        <v>1108027848</v>
      </c>
      <c r="S110">
        <v>1126135777</v>
      </c>
      <c r="T110">
        <v>1144118674</v>
      </c>
      <c r="U110">
        <v>1161977719</v>
      </c>
      <c r="V110">
        <v>1179681239</v>
      </c>
      <c r="W110">
        <v>1197146906</v>
      </c>
      <c r="X110">
        <v>1214270132</v>
      </c>
      <c r="Y110">
        <v>1230980691</v>
      </c>
      <c r="Z110">
        <v>1247236029</v>
      </c>
      <c r="AA110">
        <v>1263065852</v>
      </c>
      <c r="AB110">
        <v>1278562207</v>
      </c>
      <c r="AC110">
        <v>1293859294</v>
      </c>
      <c r="AD110">
        <v>1309053980</v>
      </c>
      <c r="AE110">
        <v>1324171354</v>
      </c>
    </row>
    <row r="111" spans="1:31" x14ac:dyDescent="0.35">
      <c r="A111" t="s">
        <v>1781</v>
      </c>
      <c r="B111" t="s">
        <v>1782</v>
      </c>
      <c r="C111" t="s">
        <v>1640</v>
      </c>
      <c r="D111" t="s">
        <v>1641</v>
      </c>
    </row>
    <row r="112" spans="1:31" x14ac:dyDescent="0.35">
      <c r="A112" t="s">
        <v>70</v>
      </c>
      <c r="B112" t="s">
        <v>1783</v>
      </c>
      <c r="C112" t="s">
        <v>1640</v>
      </c>
      <c r="D112" t="s">
        <v>1641</v>
      </c>
      <c r="E112">
        <v>3513974</v>
      </c>
      <c r="F112">
        <v>3534235</v>
      </c>
      <c r="G112">
        <v>3558430</v>
      </c>
      <c r="H112">
        <v>3576261</v>
      </c>
      <c r="I112">
        <v>3590386</v>
      </c>
      <c r="J112">
        <v>3608841</v>
      </c>
      <c r="K112">
        <v>3637510</v>
      </c>
      <c r="L112">
        <v>3674171</v>
      </c>
      <c r="M112">
        <v>3712696</v>
      </c>
      <c r="N112">
        <v>3754786</v>
      </c>
      <c r="O112">
        <v>3805174</v>
      </c>
      <c r="P112">
        <v>3866243</v>
      </c>
      <c r="Q112">
        <v>3931947</v>
      </c>
      <c r="R112">
        <v>3996521</v>
      </c>
      <c r="S112">
        <v>4070262</v>
      </c>
      <c r="T112">
        <v>4159914</v>
      </c>
      <c r="U112">
        <v>4273591</v>
      </c>
      <c r="V112">
        <v>4398942</v>
      </c>
      <c r="W112">
        <v>4489544</v>
      </c>
      <c r="X112">
        <v>4535375</v>
      </c>
      <c r="Y112">
        <v>4560155</v>
      </c>
      <c r="Z112">
        <v>4576794</v>
      </c>
      <c r="AA112">
        <v>4586897</v>
      </c>
      <c r="AB112">
        <v>4598294</v>
      </c>
      <c r="AC112">
        <v>4617225</v>
      </c>
      <c r="AD112">
        <v>4676835</v>
      </c>
      <c r="AE112">
        <v>4773095</v>
      </c>
    </row>
    <row r="113" spans="1:31" x14ac:dyDescent="0.35">
      <c r="A113" t="s">
        <v>1622</v>
      </c>
      <c r="B113" t="s">
        <v>1784</v>
      </c>
      <c r="C113" t="s">
        <v>1640</v>
      </c>
      <c r="D113" t="s">
        <v>1641</v>
      </c>
      <c r="E113">
        <v>56226185</v>
      </c>
      <c r="F113">
        <v>57375584</v>
      </c>
      <c r="G113">
        <v>58260738</v>
      </c>
      <c r="H113">
        <v>58991218</v>
      </c>
      <c r="I113">
        <v>59725125</v>
      </c>
      <c r="J113">
        <v>60575644</v>
      </c>
      <c r="K113">
        <v>61583089</v>
      </c>
      <c r="L113">
        <v>62710557</v>
      </c>
      <c r="M113">
        <v>63900630</v>
      </c>
      <c r="N113">
        <v>65062660</v>
      </c>
      <c r="O113">
        <v>66131854</v>
      </c>
      <c r="P113">
        <v>67096414</v>
      </c>
      <c r="Q113">
        <v>67983330</v>
      </c>
      <c r="R113">
        <v>68812713</v>
      </c>
      <c r="S113">
        <v>69617100</v>
      </c>
      <c r="T113">
        <v>70421811</v>
      </c>
      <c r="U113">
        <v>71227880</v>
      </c>
      <c r="V113">
        <v>72031103</v>
      </c>
      <c r="W113">
        <v>72845542</v>
      </c>
      <c r="X113">
        <v>73687565</v>
      </c>
      <c r="Y113">
        <v>74567511</v>
      </c>
      <c r="Z113">
        <v>75491582</v>
      </c>
      <c r="AA113">
        <v>76453574</v>
      </c>
      <c r="AB113">
        <v>77435384</v>
      </c>
      <c r="AC113">
        <v>78411092</v>
      </c>
      <c r="AD113">
        <v>79360487</v>
      </c>
      <c r="AE113">
        <v>80277428</v>
      </c>
    </row>
    <row r="114" spans="1:31" x14ac:dyDescent="0.35">
      <c r="A114" t="s">
        <v>1785</v>
      </c>
      <c r="B114" t="s">
        <v>1786</v>
      </c>
      <c r="C114" t="s">
        <v>1640</v>
      </c>
      <c r="D114" t="s">
        <v>1641</v>
      </c>
      <c r="E114">
        <v>17469005</v>
      </c>
      <c r="F114">
        <v>17942715</v>
      </c>
      <c r="G114">
        <v>18458187</v>
      </c>
      <c r="H114">
        <v>19011917</v>
      </c>
      <c r="I114">
        <v>19597239</v>
      </c>
      <c r="J114">
        <v>20208387</v>
      </c>
      <c r="K114">
        <v>20845893</v>
      </c>
      <c r="L114">
        <v>21509291</v>
      </c>
      <c r="M114">
        <v>22190250</v>
      </c>
      <c r="N114">
        <v>22878156</v>
      </c>
      <c r="O114">
        <v>23565413</v>
      </c>
      <c r="P114">
        <v>24251649</v>
      </c>
      <c r="Q114">
        <v>24939299</v>
      </c>
      <c r="R114">
        <v>25627626</v>
      </c>
      <c r="S114">
        <v>26316609</v>
      </c>
      <c r="T114">
        <v>27008426</v>
      </c>
      <c r="U114">
        <v>27697912</v>
      </c>
      <c r="V114">
        <v>28390433</v>
      </c>
      <c r="W114">
        <v>29111417</v>
      </c>
      <c r="X114">
        <v>29894652</v>
      </c>
      <c r="Y114">
        <v>30762701</v>
      </c>
      <c r="Z114">
        <v>31727053</v>
      </c>
      <c r="AA114">
        <v>32776571</v>
      </c>
      <c r="AB114">
        <v>33883145</v>
      </c>
      <c r="AC114">
        <v>35006080</v>
      </c>
      <c r="AD114">
        <v>36115649</v>
      </c>
      <c r="AE114">
        <v>37202572</v>
      </c>
    </row>
    <row r="115" spans="1:31" x14ac:dyDescent="0.35">
      <c r="A115" t="s">
        <v>67</v>
      </c>
      <c r="B115" t="s">
        <v>1787</v>
      </c>
      <c r="C115" t="s">
        <v>1640</v>
      </c>
      <c r="D115" t="s">
        <v>1641</v>
      </c>
      <c r="E115">
        <v>254826</v>
      </c>
      <c r="F115">
        <v>257797</v>
      </c>
      <c r="G115">
        <v>261057</v>
      </c>
      <c r="H115">
        <v>263725</v>
      </c>
      <c r="I115">
        <v>266021</v>
      </c>
      <c r="J115">
        <v>267468</v>
      </c>
      <c r="K115">
        <v>268916</v>
      </c>
      <c r="L115">
        <v>271128</v>
      </c>
      <c r="M115">
        <v>274047</v>
      </c>
      <c r="N115">
        <v>277381</v>
      </c>
      <c r="O115">
        <v>281205</v>
      </c>
      <c r="P115">
        <v>284968</v>
      </c>
      <c r="Q115">
        <v>287523</v>
      </c>
      <c r="R115">
        <v>289521</v>
      </c>
      <c r="S115">
        <v>292074</v>
      </c>
      <c r="T115">
        <v>296734</v>
      </c>
      <c r="U115">
        <v>303782</v>
      </c>
      <c r="V115">
        <v>311566</v>
      </c>
      <c r="W115">
        <v>317414</v>
      </c>
      <c r="X115">
        <v>318499</v>
      </c>
      <c r="Y115">
        <v>318041</v>
      </c>
      <c r="Z115">
        <v>319014</v>
      </c>
      <c r="AA115">
        <v>320716</v>
      </c>
      <c r="AB115">
        <v>323764</v>
      </c>
      <c r="AC115">
        <v>327386</v>
      </c>
      <c r="AD115">
        <v>330815</v>
      </c>
      <c r="AE115">
        <v>334252</v>
      </c>
    </row>
    <row r="116" spans="1:31" x14ac:dyDescent="0.35">
      <c r="A116" t="s">
        <v>71</v>
      </c>
      <c r="B116" t="s">
        <v>1788</v>
      </c>
      <c r="C116" t="s">
        <v>1640</v>
      </c>
      <c r="D116" t="s">
        <v>1641</v>
      </c>
      <c r="E116">
        <v>4660000</v>
      </c>
      <c r="F116">
        <v>4949000</v>
      </c>
      <c r="G116">
        <v>5123000</v>
      </c>
      <c r="H116">
        <v>5261000</v>
      </c>
      <c r="I116">
        <v>5399000</v>
      </c>
      <c r="J116">
        <v>5545000</v>
      </c>
      <c r="K116">
        <v>5692000</v>
      </c>
      <c r="L116">
        <v>5836000</v>
      </c>
      <c r="M116">
        <v>5971000</v>
      </c>
      <c r="N116">
        <v>6125000</v>
      </c>
      <c r="O116">
        <v>6289000</v>
      </c>
      <c r="P116">
        <v>6439000</v>
      </c>
      <c r="Q116">
        <v>6570000</v>
      </c>
      <c r="R116">
        <v>6689700</v>
      </c>
      <c r="S116">
        <v>6809000</v>
      </c>
      <c r="T116">
        <v>6930100</v>
      </c>
      <c r="U116">
        <v>7053700</v>
      </c>
      <c r="V116">
        <v>7180100</v>
      </c>
      <c r="W116">
        <v>7308800</v>
      </c>
      <c r="X116">
        <v>7485600</v>
      </c>
      <c r="Y116">
        <v>7623600</v>
      </c>
      <c r="Z116">
        <v>7765800</v>
      </c>
      <c r="AA116">
        <v>7910500</v>
      </c>
      <c r="AB116">
        <v>8059500</v>
      </c>
      <c r="AC116">
        <v>8215700</v>
      </c>
      <c r="AD116">
        <v>8380100</v>
      </c>
      <c r="AE116">
        <v>8547100</v>
      </c>
    </row>
    <row r="117" spans="1:31" x14ac:dyDescent="0.35">
      <c r="A117" t="s">
        <v>72</v>
      </c>
      <c r="B117" t="s">
        <v>1789</v>
      </c>
      <c r="C117" t="s">
        <v>1640</v>
      </c>
      <c r="D117" t="s">
        <v>1641</v>
      </c>
      <c r="E117">
        <v>56719240</v>
      </c>
      <c r="F117">
        <v>56758521</v>
      </c>
      <c r="G117">
        <v>56797087</v>
      </c>
      <c r="H117">
        <v>56831821</v>
      </c>
      <c r="I117">
        <v>56843400</v>
      </c>
      <c r="J117">
        <v>56844303</v>
      </c>
      <c r="K117">
        <v>56860281</v>
      </c>
      <c r="L117">
        <v>56890372</v>
      </c>
      <c r="M117">
        <v>56906744</v>
      </c>
      <c r="N117">
        <v>56916317</v>
      </c>
      <c r="O117">
        <v>56942108</v>
      </c>
      <c r="P117">
        <v>56974100</v>
      </c>
      <c r="Q117">
        <v>57059007</v>
      </c>
      <c r="R117">
        <v>57313203</v>
      </c>
      <c r="S117">
        <v>57685327</v>
      </c>
      <c r="T117">
        <v>57969484</v>
      </c>
      <c r="U117">
        <v>58143979</v>
      </c>
      <c r="V117">
        <v>58438310</v>
      </c>
      <c r="W117">
        <v>58826731</v>
      </c>
      <c r="X117">
        <v>59095365</v>
      </c>
      <c r="Y117">
        <v>59277417</v>
      </c>
      <c r="Z117">
        <v>59379449</v>
      </c>
      <c r="AA117">
        <v>59539717</v>
      </c>
      <c r="AB117">
        <v>60233948</v>
      </c>
      <c r="AC117">
        <v>60789140</v>
      </c>
      <c r="AD117">
        <v>60730582</v>
      </c>
      <c r="AE117">
        <v>60600590</v>
      </c>
    </row>
    <row r="118" spans="1:31" x14ac:dyDescent="0.35">
      <c r="A118" t="s">
        <v>73</v>
      </c>
      <c r="B118" t="s">
        <v>1790</v>
      </c>
      <c r="C118" t="s">
        <v>1640</v>
      </c>
      <c r="D118" t="s">
        <v>1641</v>
      </c>
      <c r="E118">
        <v>2424242</v>
      </c>
      <c r="F118">
        <v>2443689</v>
      </c>
      <c r="G118">
        <v>2465362</v>
      </c>
      <c r="H118">
        <v>2488782</v>
      </c>
      <c r="I118">
        <v>2513049</v>
      </c>
      <c r="J118">
        <v>2537440</v>
      </c>
      <c r="K118">
        <v>2561993</v>
      </c>
      <c r="L118">
        <v>2586827</v>
      </c>
      <c r="M118">
        <v>2611367</v>
      </c>
      <c r="N118">
        <v>2634882</v>
      </c>
      <c r="O118">
        <v>2656864</v>
      </c>
      <c r="P118">
        <v>2677011</v>
      </c>
      <c r="Q118">
        <v>2695446</v>
      </c>
      <c r="R118">
        <v>2712511</v>
      </c>
      <c r="S118">
        <v>2728777</v>
      </c>
      <c r="T118">
        <v>2744673</v>
      </c>
      <c r="U118">
        <v>2760279</v>
      </c>
      <c r="V118">
        <v>2775467</v>
      </c>
      <c r="W118">
        <v>2790122</v>
      </c>
      <c r="X118">
        <v>2804082</v>
      </c>
      <c r="Y118">
        <v>2817210</v>
      </c>
      <c r="Z118">
        <v>2829493</v>
      </c>
      <c r="AA118">
        <v>2840992</v>
      </c>
      <c r="AB118">
        <v>2851807</v>
      </c>
      <c r="AC118">
        <v>2862087</v>
      </c>
      <c r="AD118">
        <v>2871934</v>
      </c>
      <c r="AE118">
        <v>2881355</v>
      </c>
    </row>
    <row r="119" spans="1:31" x14ac:dyDescent="0.35">
      <c r="A119" t="s">
        <v>75</v>
      </c>
      <c r="B119" t="s">
        <v>1791</v>
      </c>
      <c r="C119" t="s">
        <v>1640</v>
      </c>
      <c r="D119" t="s">
        <v>1641</v>
      </c>
      <c r="E119">
        <v>3560582</v>
      </c>
      <c r="F119">
        <v>3753433</v>
      </c>
      <c r="G119">
        <v>3968198</v>
      </c>
      <c r="H119">
        <v>4189431</v>
      </c>
      <c r="I119">
        <v>4395953</v>
      </c>
      <c r="J119">
        <v>4572904</v>
      </c>
      <c r="K119">
        <v>4716373</v>
      </c>
      <c r="L119">
        <v>4832267</v>
      </c>
      <c r="M119">
        <v>4927912</v>
      </c>
      <c r="N119">
        <v>5014899</v>
      </c>
      <c r="O119">
        <v>5103130</v>
      </c>
      <c r="P119">
        <v>5193482</v>
      </c>
      <c r="Q119">
        <v>5287488</v>
      </c>
      <c r="R119">
        <v>5396774</v>
      </c>
      <c r="S119">
        <v>5535595</v>
      </c>
      <c r="T119">
        <v>5714111</v>
      </c>
      <c r="U119">
        <v>5934232</v>
      </c>
      <c r="V119">
        <v>6193191</v>
      </c>
      <c r="W119">
        <v>6489822</v>
      </c>
      <c r="X119">
        <v>6821116</v>
      </c>
      <c r="Y119">
        <v>7182390</v>
      </c>
      <c r="Z119">
        <v>7574943</v>
      </c>
      <c r="AA119">
        <v>7992573</v>
      </c>
      <c r="AB119">
        <v>8413464</v>
      </c>
      <c r="AC119">
        <v>8809306</v>
      </c>
      <c r="AD119">
        <v>9159302</v>
      </c>
      <c r="AE119">
        <v>9455802</v>
      </c>
    </row>
    <row r="120" spans="1:31" x14ac:dyDescent="0.35">
      <c r="A120" t="s">
        <v>74</v>
      </c>
      <c r="B120" t="s">
        <v>1792</v>
      </c>
      <c r="C120" t="s">
        <v>1640</v>
      </c>
      <c r="D120" t="s">
        <v>1641</v>
      </c>
      <c r="E120">
        <v>123537000</v>
      </c>
      <c r="F120">
        <v>123921000</v>
      </c>
      <c r="G120">
        <v>124229000</v>
      </c>
      <c r="H120">
        <v>124536000</v>
      </c>
      <c r="I120">
        <v>124961000</v>
      </c>
      <c r="J120">
        <v>125439000</v>
      </c>
      <c r="K120">
        <v>125757000</v>
      </c>
      <c r="L120">
        <v>126057000</v>
      </c>
      <c r="M120">
        <v>126400000</v>
      </c>
      <c r="N120">
        <v>126631000</v>
      </c>
      <c r="O120">
        <v>126843000</v>
      </c>
      <c r="P120">
        <v>127149000</v>
      </c>
      <c r="Q120">
        <v>127445000</v>
      </c>
      <c r="R120">
        <v>127718000</v>
      </c>
      <c r="S120">
        <v>127761000</v>
      </c>
      <c r="T120">
        <v>127773000</v>
      </c>
      <c r="U120">
        <v>127854000</v>
      </c>
      <c r="V120">
        <v>128001000</v>
      </c>
      <c r="W120">
        <v>128063000</v>
      </c>
      <c r="X120">
        <v>128047000</v>
      </c>
      <c r="Y120">
        <v>128070000</v>
      </c>
      <c r="Z120">
        <v>127833000</v>
      </c>
      <c r="AA120">
        <v>127629000</v>
      </c>
      <c r="AB120">
        <v>127445000</v>
      </c>
      <c r="AC120">
        <v>127276000</v>
      </c>
      <c r="AD120">
        <v>127141000</v>
      </c>
      <c r="AE120">
        <v>126994511</v>
      </c>
    </row>
    <row r="121" spans="1:31" x14ac:dyDescent="0.35">
      <c r="A121" t="s">
        <v>76</v>
      </c>
      <c r="B121" t="s">
        <v>1793</v>
      </c>
      <c r="C121" t="s">
        <v>1640</v>
      </c>
      <c r="D121" t="s">
        <v>1641</v>
      </c>
      <c r="E121">
        <v>16348000</v>
      </c>
      <c r="F121">
        <v>16450500</v>
      </c>
      <c r="G121">
        <v>16439095</v>
      </c>
      <c r="H121">
        <v>16330419</v>
      </c>
      <c r="I121">
        <v>16095199</v>
      </c>
      <c r="J121">
        <v>15815626</v>
      </c>
      <c r="K121">
        <v>15577894</v>
      </c>
      <c r="L121">
        <v>15333703</v>
      </c>
      <c r="M121">
        <v>15071300</v>
      </c>
      <c r="N121">
        <v>14928426</v>
      </c>
      <c r="O121">
        <v>14883626</v>
      </c>
      <c r="P121">
        <v>14858335</v>
      </c>
      <c r="Q121">
        <v>14858948</v>
      </c>
      <c r="R121">
        <v>14909018</v>
      </c>
      <c r="S121">
        <v>15012985</v>
      </c>
      <c r="T121">
        <v>15147029</v>
      </c>
      <c r="U121">
        <v>15308084</v>
      </c>
      <c r="V121">
        <v>15484192</v>
      </c>
      <c r="W121">
        <v>15674000</v>
      </c>
      <c r="X121">
        <v>16092701</v>
      </c>
      <c r="Y121">
        <v>16321581</v>
      </c>
      <c r="Z121">
        <v>16556600</v>
      </c>
      <c r="AA121">
        <v>16791425</v>
      </c>
      <c r="AB121">
        <v>17035275</v>
      </c>
      <c r="AC121">
        <v>17289224</v>
      </c>
      <c r="AD121">
        <v>17544126</v>
      </c>
      <c r="AE121">
        <v>17797032</v>
      </c>
    </row>
    <row r="122" spans="1:31" x14ac:dyDescent="0.35">
      <c r="A122" t="s">
        <v>77</v>
      </c>
      <c r="B122" t="s">
        <v>1794</v>
      </c>
      <c r="C122" t="s">
        <v>1640</v>
      </c>
      <c r="D122" t="s">
        <v>1641</v>
      </c>
      <c r="E122">
        <v>23402507</v>
      </c>
      <c r="F122">
        <v>24179598</v>
      </c>
      <c r="G122">
        <v>24963953</v>
      </c>
      <c r="H122">
        <v>25754114</v>
      </c>
      <c r="I122">
        <v>26548486</v>
      </c>
      <c r="J122">
        <v>27346456</v>
      </c>
      <c r="K122">
        <v>28147734</v>
      </c>
      <c r="L122">
        <v>28954114</v>
      </c>
      <c r="M122">
        <v>29769803</v>
      </c>
      <c r="N122">
        <v>30600397</v>
      </c>
      <c r="O122">
        <v>31450483</v>
      </c>
      <c r="P122">
        <v>32321482</v>
      </c>
      <c r="Q122">
        <v>33214009</v>
      </c>
      <c r="R122">
        <v>34130852</v>
      </c>
      <c r="S122">
        <v>35074931</v>
      </c>
      <c r="T122">
        <v>36048288</v>
      </c>
      <c r="U122">
        <v>37052050</v>
      </c>
      <c r="V122">
        <v>38085909</v>
      </c>
      <c r="W122">
        <v>39148416</v>
      </c>
      <c r="X122">
        <v>40237204</v>
      </c>
      <c r="Y122">
        <v>41350152</v>
      </c>
      <c r="Z122">
        <v>42486839</v>
      </c>
      <c r="AA122">
        <v>43646629</v>
      </c>
      <c r="AB122">
        <v>44826849</v>
      </c>
      <c r="AC122">
        <v>46024250</v>
      </c>
      <c r="AD122">
        <v>47236259</v>
      </c>
      <c r="AE122">
        <v>48461567</v>
      </c>
    </row>
    <row r="123" spans="1:31" x14ac:dyDescent="0.35">
      <c r="A123" t="s">
        <v>79</v>
      </c>
      <c r="B123" t="s">
        <v>1795</v>
      </c>
      <c r="C123" t="s">
        <v>1640</v>
      </c>
      <c r="D123" t="s">
        <v>1641</v>
      </c>
      <c r="E123">
        <v>4391200</v>
      </c>
      <c r="F123">
        <v>4463600</v>
      </c>
      <c r="G123">
        <v>4515400</v>
      </c>
      <c r="H123">
        <v>4516700</v>
      </c>
      <c r="I123">
        <v>4515100</v>
      </c>
      <c r="J123">
        <v>4560400</v>
      </c>
      <c r="K123">
        <v>4628400</v>
      </c>
      <c r="L123">
        <v>4696400</v>
      </c>
      <c r="M123">
        <v>4769000</v>
      </c>
      <c r="N123">
        <v>4840400</v>
      </c>
      <c r="O123">
        <v>4898400</v>
      </c>
      <c r="P123">
        <v>4945100</v>
      </c>
      <c r="Q123">
        <v>4990700</v>
      </c>
      <c r="R123">
        <v>5043300</v>
      </c>
      <c r="S123">
        <v>5104700</v>
      </c>
      <c r="T123">
        <v>5162600</v>
      </c>
      <c r="U123">
        <v>5218400</v>
      </c>
      <c r="V123">
        <v>5268400</v>
      </c>
      <c r="W123">
        <v>5318700</v>
      </c>
      <c r="X123">
        <v>5383300</v>
      </c>
      <c r="Y123">
        <v>5447900</v>
      </c>
      <c r="Z123">
        <v>5514600</v>
      </c>
      <c r="AA123">
        <v>5607200</v>
      </c>
      <c r="AB123">
        <v>5719600</v>
      </c>
      <c r="AC123">
        <v>5835500</v>
      </c>
      <c r="AD123">
        <v>5956900</v>
      </c>
      <c r="AE123">
        <v>6082700</v>
      </c>
    </row>
    <row r="124" spans="1:31" x14ac:dyDescent="0.35">
      <c r="A124" t="s">
        <v>24</v>
      </c>
      <c r="B124" t="s">
        <v>1796</v>
      </c>
      <c r="C124" t="s">
        <v>1640</v>
      </c>
      <c r="D124" t="s">
        <v>1641</v>
      </c>
      <c r="E124">
        <v>8973342</v>
      </c>
      <c r="F124">
        <v>9286976</v>
      </c>
      <c r="G124">
        <v>9621504</v>
      </c>
      <c r="H124">
        <v>9968275</v>
      </c>
      <c r="I124">
        <v>10315376</v>
      </c>
      <c r="J124">
        <v>10653558</v>
      </c>
      <c r="K124">
        <v>10980273</v>
      </c>
      <c r="L124">
        <v>11295880</v>
      </c>
      <c r="M124">
        <v>11597739</v>
      </c>
      <c r="N124">
        <v>11883636</v>
      </c>
      <c r="O124">
        <v>12152354</v>
      </c>
      <c r="P124">
        <v>12402473</v>
      </c>
      <c r="Q124">
        <v>12634729</v>
      </c>
      <c r="R124">
        <v>12853124</v>
      </c>
      <c r="S124">
        <v>13063377</v>
      </c>
      <c r="T124">
        <v>13270201</v>
      </c>
      <c r="U124">
        <v>13474489</v>
      </c>
      <c r="V124">
        <v>13676693</v>
      </c>
      <c r="W124">
        <v>13880509</v>
      </c>
      <c r="X124">
        <v>14090208</v>
      </c>
      <c r="Y124">
        <v>14308740</v>
      </c>
      <c r="Z124">
        <v>14537886</v>
      </c>
      <c r="AA124">
        <v>14776866</v>
      </c>
      <c r="AB124">
        <v>15022692</v>
      </c>
      <c r="AC124">
        <v>15270790</v>
      </c>
      <c r="AD124">
        <v>15517635</v>
      </c>
      <c r="AE124">
        <v>15762370</v>
      </c>
    </row>
    <row r="125" spans="1:31" x14ac:dyDescent="0.35">
      <c r="A125" t="s">
        <v>1797</v>
      </c>
      <c r="B125" t="s">
        <v>1798</v>
      </c>
      <c r="C125" t="s">
        <v>1640</v>
      </c>
      <c r="D125" t="s">
        <v>1641</v>
      </c>
      <c r="E125">
        <v>72412</v>
      </c>
      <c r="F125">
        <v>73700</v>
      </c>
      <c r="G125">
        <v>74769</v>
      </c>
      <c r="H125">
        <v>75719</v>
      </c>
      <c r="I125">
        <v>76671</v>
      </c>
      <c r="J125">
        <v>77730</v>
      </c>
      <c r="K125">
        <v>78907</v>
      </c>
      <c r="L125">
        <v>80184</v>
      </c>
      <c r="M125">
        <v>81550</v>
      </c>
      <c r="N125">
        <v>82966</v>
      </c>
      <c r="O125">
        <v>84406</v>
      </c>
      <c r="P125">
        <v>85858</v>
      </c>
      <c r="Q125">
        <v>87343</v>
      </c>
      <c r="R125">
        <v>88895</v>
      </c>
      <c r="S125">
        <v>90542</v>
      </c>
      <c r="T125">
        <v>92325</v>
      </c>
      <c r="U125">
        <v>94260</v>
      </c>
      <c r="V125">
        <v>96311</v>
      </c>
      <c r="W125">
        <v>98440</v>
      </c>
      <c r="X125">
        <v>100568</v>
      </c>
      <c r="Y125">
        <v>102652</v>
      </c>
      <c r="Z125">
        <v>104656</v>
      </c>
      <c r="AA125">
        <v>106613</v>
      </c>
      <c r="AB125">
        <v>108535</v>
      </c>
      <c r="AC125">
        <v>110458</v>
      </c>
      <c r="AD125">
        <v>112407</v>
      </c>
      <c r="AE125">
        <v>114395</v>
      </c>
    </row>
    <row r="126" spans="1:31" x14ac:dyDescent="0.35">
      <c r="A126" t="s">
        <v>1799</v>
      </c>
      <c r="B126" t="s">
        <v>1800</v>
      </c>
      <c r="C126" t="s">
        <v>1640</v>
      </c>
      <c r="D126" t="s">
        <v>1641</v>
      </c>
      <c r="E126">
        <v>40834</v>
      </c>
      <c r="F126">
        <v>41013</v>
      </c>
      <c r="G126">
        <v>41361</v>
      </c>
      <c r="H126">
        <v>41846</v>
      </c>
      <c r="I126">
        <v>42373</v>
      </c>
      <c r="J126">
        <v>42891</v>
      </c>
      <c r="K126">
        <v>43373</v>
      </c>
      <c r="L126">
        <v>43846</v>
      </c>
      <c r="M126">
        <v>44317</v>
      </c>
      <c r="N126">
        <v>44824</v>
      </c>
      <c r="O126">
        <v>45374</v>
      </c>
      <c r="P126">
        <v>45990</v>
      </c>
      <c r="Q126">
        <v>46641</v>
      </c>
      <c r="R126">
        <v>47306</v>
      </c>
      <c r="S126">
        <v>47971</v>
      </c>
      <c r="T126">
        <v>48611</v>
      </c>
      <c r="U126">
        <v>49210</v>
      </c>
      <c r="V126">
        <v>49783</v>
      </c>
      <c r="W126">
        <v>50332</v>
      </c>
      <c r="X126">
        <v>50886</v>
      </c>
      <c r="Y126">
        <v>51445</v>
      </c>
      <c r="Z126">
        <v>52006</v>
      </c>
      <c r="AA126">
        <v>52591</v>
      </c>
      <c r="AB126">
        <v>53169</v>
      </c>
      <c r="AC126">
        <v>53739</v>
      </c>
      <c r="AD126">
        <v>54288</v>
      </c>
      <c r="AE126">
        <v>54821</v>
      </c>
    </row>
    <row r="127" spans="1:31" x14ac:dyDescent="0.35">
      <c r="A127" t="s">
        <v>1801</v>
      </c>
      <c r="B127" t="s">
        <v>1802</v>
      </c>
      <c r="C127" t="s">
        <v>1640</v>
      </c>
      <c r="D127" t="s">
        <v>1641</v>
      </c>
      <c r="E127">
        <v>42869283</v>
      </c>
      <c r="F127">
        <v>43295704</v>
      </c>
      <c r="G127">
        <v>43747962</v>
      </c>
      <c r="H127">
        <v>44194628</v>
      </c>
      <c r="I127">
        <v>44641540</v>
      </c>
      <c r="J127">
        <v>45092991</v>
      </c>
      <c r="K127">
        <v>45524681</v>
      </c>
      <c r="L127">
        <v>45953580</v>
      </c>
      <c r="M127">
        <v>46286503</v>
      </c>
      <c r="N127">
        <v>46616677</v>
      </c>
      <c r="O127">
        <v>47008111</v>
      </c>
      <c r="P127">
        <v>47370164</v>
      </c>
      <c r="Q127">
        <v>47644736</v>
      </c>
      <c r="R127">
        <v>47892330</v>
      </c>
      <c r="S127">
        <v>48082519</v>
      </c>
      <c r="T127">
        <v>48184561</v>
      </c>
      <c r="U127">
        <v>48438292</v>
      </c>
      <c r="V127">
        <v>48683638</v>
      </c>
      <c r="W127">
        <v>49054708</v>
      </c>
      <c r="X127">
        <v>49307835</v>
      </c>
      <c r="Y127">
        <v>49554112</v>
      </c>
      <c r="Z127">
        <v>49936638</v>
      </c>
      <c r="AA127">
        <v>50199853</v>
      </c>
      <c r="AB127">
        <v>50428893</v>
      </c>
      <c r="AC127">
        <v>50746659</v>
      </c>
      <c r="AD127">
        <v>51014947</v>
      </c>
      <c r="AE127">
        <v>51245707</v>
      </c>
    </row>
    <row r="128" spans="1:31" x14ac:dyDescent="0.35">
      <c r="A128" t="s">
        <v>78</v>
      </c>
      <c r="B128" t="s">
        <v>1803</v>
      </c>
      <c r="C128" t="s">
        <v>1640</v>
      </c>
      <c r="D128" t="s">
        <v>1641</v>
      </c>
      <c r="E128">
        <v>2099615</v>
      </c>
      <c r="F128">
        <v>2035661</v>
      </c>
      <c r="J128">
        <v>1610651</v>
      </c>
      <c r="K128">
        <v>1631740</v>
      </c>
      <c r="L128">
        <v>1715314</v>
      </c>
      <c r="M128">
        <v>1836353</v>
      </c>
      <c r="N128">
        <v>1957066</v>
      </c>
      <c r="O128">
        <v>2050741</v>
      </c>
      <c r="P128">
        <v>2109355</v>
      </c>
      <c r="Q128">
        <v>2143833</v>
      </c>
      <c r="R128">
        <v>2169118</v>
      </c>
      <c r="S128">
        <v>2207939</v>
      </c>
      <c r="T128">
        <v>2276623</v>
      </c>
      <c r="U128">
        <v>2377258</v>
      </c>
      <c r="V128">
        <v>2503410</v>
      </c>
      <c r="W128">
        <v>2652340</v>
      </c>
      <c r="X128">
        <v>2818939</v>
      </c>
      <c r="Y128">
        <v>2998083</v>
      </c>
      <c r="Z128">
        <v>3191051</v>
      </c>
      <c r="AA128">
        <v>3395556</v>
      </c>
      <c r="AB128">
        <v>3598385</v>
      </c>
      <c r="AC128">
        <v>3782450</v>
      </c>
      <c r="AD128">
        <v>3935794</v>
      </c>
      <c r="AE128">
        <v>4052584</v>
      </c>
    </row>
    <row r="129" spans="1:31" x14ac:dyDescent="0.35">
      <c r="A129" t="s">
        <v>1804</v>
      </c>
      <c r="B129" t="s">
        <v>1805</v>
      </c>
      <c r="C129" t="s">
        <v>1640</v>
      </c>
      <c r="D129" t="s">
        <v>1641</v>
      </c>
      <c r="E129">
        <v>422914642</v>
      </c>
      <c r="F129">
        <v>430838594</v>
      </c>
      <c r="G129">
        <v>438771695</v>
      </c>
      <c r="H129">
        <v>446689943</v>
      </c>
      <c r="I129">
        <v>454561464</v>
      </c>
      <c r="J129">
        <v>462360574</v>
      </c>
      <c r="K129">
        <v>470084837</v>
      </c>
      <c r="L129">
        <v>477732904</v>
      </c>
      <c r="M129">
        <v>485282781</v>
      </c>
      <c r="N129">
        <v>492708788</v>
      </c>
      <c r="O129">
        <v>499996505</v>
      </c>
      <c r="P129">
        <v>507131154</v>
      </c>
      <c r="Q129">
        <v>514126613</v>
      </c>
      <c r="R129">
        <v>521033040</v>
      </c>
      <c r="S129">
        <v>527919692</v>
      </c>
      <c r="T129">
        <v>534836570</v>
      </c>
      <c r="U129">
        <v>541798268</v>
      </c>
      <c r="V129">
        <v>548789887</v>
      </c>
      <c r="W129">
        <v>555795034</v>
      </c>
      <c r="X129">
        <v>562785589</v>
      </c>
      <c r="Y129">
        <v>569737872</v>
      </c>
      <c r="Z129">
        <v>576648286</v>
      </c>
      <c r="AA129">
        <v>583515410</v>
      </c>
      <c r="AB129">
        <v>590319145</v>
      </c>
      <c r="AC129">
        <v>597035363</v>
      </c>
      <c r="AD129">
        <v>603644865</v>
      </c>
      <c r="AE129">
        <v>610136397</v>
      </c>
    </row>
    <row r="130" spans="1:31" x14ac:dyDescent="0.35">
      <c r="A130" t="s">
        <v>1806</v>
      </c>
      <c r="B130" t="s">
        <v>1807</v>
      </c>
      <c r="C130" t="s">
        <v>1640</v>
      </c>
      <c r="D130" t="s">
        <v>1641</v>
      </c>
      <c r="E130">
        <v>4258472</v>
      </c>
      <c r="F130">
        <v>4380073</v>
      </c>
      <c r="G130">
        <v>4502363</v>
      </c>
      <c r="H130">
        <v>4623280</v>
      </c>
      <c r="I130">
        <v>4740380</v>
      </c>
      <c r="J130">
        <v>4851923</v>
      </c>
      <c r="K130">
        <v>4957180</v>
      </c>
      <c r="L130">
        <v>5056519</v>
      </c>
      <c r="M130">
        <v>5150763</v>
      </c>
      <c r="N130">
        <v>5241284</v>
      </c>
      <c r="O130">
        <v>5329304</v>
      </c>
      <c r="P130">
        <v>5414568</v>
      </c>
      <c r="Q130">
        <v>5497273</v>
      </c>
      <c r="R130">
        <v>5579656</v>
      </c>
      <c r="S130">
        <v>5664605</v>
      </c>
      <c r="T130">
        <v>5754026</v>
      </c>
      <c r="U130">
        <v>5849356</v>
      </c>
      <c r="V130">
        <v>5949787</v>
      </c>
      <c r="W130">
        <v>6052190</v>
      </c>
      <c r="X130">
        <v>6152036</v>
      </c>
      <c r="Y130">
        <v>6246274</v>
      </c>
      <c r="Z130">
        <v>6333487</v>
      </c>
      <c r="AA130">
        <v>6415169</v>
      </c>
      <c r="AB130">
        <v>6494557</v>
      </c>
      <c r="AC130">
        <v>6576397</v>
      </c>
      <c r="AD130">
        <v>6663967</v>
      </c>
      <c r="AE130">
        <v>6758353</v>
      </c>
    </row>
    <row r="131" spans="1:31" x14ac:dyDescent="0.35">
      <c r="A131" t="s">
        <v>936</v>
      </c>
      <c r="B131" t="s">
        <v>1808</v>
      </c>
      <c r="C131" t="s">
        <v>1640</v>
      </c>
      <c r="D131" t="s">
        <v>1641</v>
      </c>
      <c r="E131">
        <v>2703016</v>
      </c>
      <c r="F131">
        <v>2752462</v>
      </c>
      <c r="G131">
        <v>2821862</v>
      </c>
      <c r="H131">
        <v>2900854</v>
      </c>
      <c r="I131">
        <v>2974640</v>
      </c>
      <c r="J131">
        <v>3033394</v>
      </c>
      <c r="K131">
        <v>3070960</v>
      </c>
      <c r="L131">
        <v>3092670</v>
      </c>
      <c r="M131">
        <v>3113951</v>
      </c>
      <c r="N131">
        <v>3156646</v>
      </c>
      <c r="O131">
        <v>3235366</v>
      </c>
      <c r="P131">
        <v>3359859</v>
      </c>
      <c r="Q131">
        <v>3522837</v>
      </c>
      <c r="R131">
        <v>3701464</v>
      </c>
      <c r="S131">
        <v>3863267</v>
      </c>
      <c r="T131">
        <v>3986852</v>
      </c>
      <c r="U131">
        <v>4057350</v>
      </c>
      <c r="V131">
        <v>4086466</v>
      </c>
      <c r="W131">
        <v>4111047</v>
      </c>
      <c r="X131">
        <v>4183156</v>
      </c>
      <c r="Y131">
        <v>4337141</v>
      </c>
      <c r="Z131">
        <v>4588368</v>
      </c>
      <c r="AA131">
        <v>4916404</v>
      </c>
      <c r="AB131">
        <v>5276102</v>
      </c>
      <c r="AC131">
        <v>5603279</v>
      </c>
      <c r="AD131">
        <v>5851479</v>
      </c>
      <c r="AE131">
        <v>6006668</v>
      </c>
    </row>
    <row r="132" spans="1:31" x14ac:dyDescent="0.35">
      <c r="A132" t="s">
        <v>83</v>
      </c>
      <c r="B132" t="s">
        <v>1809</v>
      </c>
      <c r="C132" t="s">
        <v>1640</v>
      </c>
      <c r="D132" t="s">
        <v>1641</v>
      </c>
      <c r="E132">
        <v>2097232</v>
      </c>
      <c r="F132">
        <v>2060267</v>
      </c>
      <c r="G132">
        <v>2022729</v>
      </c>
      <c r="H132">
        <v>2000248</v>
      </c>
      <c r="I132">
        <v>2012885</v>
      </c>
      <c r="J132">
        <v>2073482</v>
      </c>
      <c r="K132">
        <v>2191179</v>
      </c>
      <c r="L132">
        <v>2358469</v>
      </c>
      <c r="M132">
        <v>2551062</v>
      </c>
      <c r="N132">
        <v>2734518</v>
      </c>
      <c r="O132">
        <v>2884522</v>
      </c>
      <c r="P132">
        <v>2991132</v>
      </c>
      <c r="Q132">
        <v>3062863</v>
      </c>
      <c r="R132">
        <v>3116233</v>
      </c>
      <c r="S132">
        <v>3176414</v>
      </c>
      <c r="T132">
        <v>3261230</v>
      </c>
      <c r="U132">
        <v>3375838</v>
      </c>
      <c r="V132">
        <v>3512932</v>
      </c>
      <c r="W132">
        <v>3662993</v>
      </c>
      <c r="X132">
        <v>3811528</v>
      </c>
      <c r="Y132">
        <v>3948125</v>
      </c>
      <c r="Z132">
        <v>4070167</v>
      </c>
      <c r="AA132">
        <v>4181563</v>
      </c>
      <c r="AB132">
        <v>4286291</v>
      </c>
      <c r="AC132">
        <v>4390737</v>
      </c>
      <c r="AD132">
        <v>4499621</v>
      </c>
      <c r="AE132">
        <v>4613823</v>
      </c>
    </row>
    <row r="133" spans="1:31" x14ac:dyDescent="0.35">
      <c r="A133" t="s">
        <v>1810</v>
      </c>
      <c r="B133" t="s">
        <v>1811</v>
      </c>
      <c r="C133" t="s">
        <v>1640</v>
      </c>
      <c r="D133" t="s">
        <v>1641</v>
      </c>
      <c r="E133">
        <v>4436661</v>
      </c>
      <c r="F133">
        <v>4544293</v>
      </c>
      <c r="G133">
        <v>4651004</v>
      </c>
      <c r="H133">
        <v>4755289</v>
      </c>
      <c r="I133">
        <v>4855003</v>
      </c>
      <c r="J133">
        <v>4948798</v>
      </c>
      <c r="K133">
        <v>5035884</v>
      </c>
      <c r="L133">
        <v>5117269</v>
      </c>
      <c r="M133">
        <v>5195502</v>
      </c>
      <c r="N133">
        <v>5274163</v>
      </c>
      <c r="O133">
        <v>5355751</v>
      </c>
      <c r="P133">
        <v>5440566</v>
      </c>
      <c r="Q133">
        <v>5527515</v>
      </c>
      <c r="R133">
        <v>5615952</v>
      </c>
      <c r="S133">
        <v>5704759</v>
      </c>
      <c r="T133">
        <v>5792688</v>
      </c>
      <c r="U133">
        <v>5881435</v>
      </c>
      <c r="V133">
        <v>5970362</v>
      </c>
      <c r="W133">
        <v>6053078</v>
      </c>
      <c r="X133">
        <v>6121053</v>
      </c>
      <c r="Y133">
        <v>6169140</v>
      </c>
      <c r="Z133">
        <v>6193501</v>
      </c>
      <c r="AA133">
        <v>6198258</v>
      </c>
      <c r="AB133">
        <v>6195970</v>
      </c>
      <c r="AC133">
        <v>6204108</v>
      </c>
      <c r="AD133">
        <v>6234955</v>
      </c>
      <c r="AE133">
        <v>6293253</v>
      </c>
    </row>
    <row r="134" spans="1:31" x14ac:dyDescent="0.35">
      <c r="A134" t="s">
        <v>1812</v>
      </c>
      <c r="B134" t="s">
        <v>1813</v>
      </c>
      <c r="C134" t="s">
        <v>1640</v>
      </c>
      <c r="D134" t="s">
        <v>1641</v>
      </c>
      <c r="E134">
        <v>138185</v>
      </c>
      <c r="F134">
        <v>140156</v>
      </c>
      <c r="G134">
        <v>141925</v>
      </c>
      <c r="H134">
        <v>143565</v>
      </c>
      <c r="I134">
        <v>145247</v>
      </c>
      <c r="J134">
        <v>147044</v>
      </c>
      <c r="K134">
        <v>149004</v>
      </c>
      <c r="L134">
        <v>151086</v>
      </c>
      <c r="M134">
        <v>153183</v>
      </c>
      <c r="N134">
        <v>155172</v>
      </c>
      <c r="O134">
        <v>156949</v>
      </c>
      <c r="P134">
        <v>158464</v>
      </c>
      <c r="Q134">
        <v>159763</v>
      </c>
      <c r="R134">
        <v>160973</v>
      </c>
      <c r="S134">
        <v>162251</v>
      </c>
      <c r="T134">
        <v>163714</v>
      </c>
      <c r="U134">
        <v>165407</v>
      </c>
      <c r="V134">
        <v>167288</v>
      </c>
      <c r="W134">
        <v>169220</v>
      </c>
      <c r="X134">
        <v>171022</v>
      </c>
      <c r="Y134">
        <v>172580</v>
      </c>
      <c r="Z134">
        <v>173832</v>
      </c>
      <c r="AA134">
        <v>174835</v>
      </c>
      <c r="AB134">
        <v>175660</v>
      </c>
      <c r="AC134">
        <v>176421</v>
      </c>
      <c r="AD134">
        <v>177206</v>
      </c>
      <c r="AE134">
        <v>178015</v>
      </c>
    </row>
    <row r="135" spans="1:31" x14ac:dyDescent="0.35">
      <c r="A135" t="s">
        <v>1814</v>
      </c>
      <c r="B135" t="s">
        <v>1815</v>
      </c>
      <c r="C135" t="s">
        <v>1640</v>
      </c>
      <c r="D135" t="s">
        <v>1641</v>
      </c>
      <c r="E135">
        <v>445044474</v>
      </c>
      <c r="F135">
        <v>453251622</v>
      </c>
      <c r="G135">
        <v>461466818</v>
      </c>
      <c r="H135">
        <v>469673464</v>
      </c>
      <c r="I135">
        <v>477832466</v>
      </c>
      <c r="J135">
        <v>485913137</v>
      </c>
      <c r="K135">
        <v>493920486</v>
      </c>
      <c r="L135">
        <v>501837818</v>
      </c>
      <c r="M135">
        <v>509664955</v>
      </c>
      <c r="N135">
        <v>517324341</v>
      </c>
      <c r="O135">
        <v>524829248</v>
      </c>
      <c r="P135">
        <v>532173135</v>
      </c>
      <c r="Q135">
        <v>539373531</v>
      </c>
      <c r="R135">
        <v>546480559</v>
      </c>
      <c r="S135">
        <v>553565401</v>
      </c>
      <c r="T135">
        <v>560677294</v>
      </c>
      <c r="U135">
        <v>567825874</v>
      </c>
      <c r="V135">
        <v>574999132</v>
      </c>
      <c r="W135">
        <v>582185012</v>
      </c>
      <c r="X135">
        <v>589352524</v>
      </c>
      <c r="Y135">
        <v>596477846</v>
      </c>
      <c r="Z135">
        <v>603534610</v>
      </c>
      <c r="AA135">
        <v>610545003</v>
      </c>
      <c r="AB135">
        <v>617492351</v>
      </c>
      <c r="AC135">
        <v>624331830</v>
      </c>
      <c r="AD135">
        <v>631058524</v>
      </c>
      <c r="AE135">
        <v>637664490</v>
      </c>
    </row>
    <row r="136" spans="1:31" x14ac:dyDescent="0.35">
      <c r="A136" t="s">
        <v>1816</v>
      </c>
      <c r="B136" t="s">
        <v>1817</v>
      </c>
      <c r="C136" t="s">
        <v>1640</v>
      </c>
      <c r="D136" t="s">
        <v>1641</v>
      </c>
      <c r="E136">
        <v>510827576</v>
      </c>
      <c r="F136">
        <v>525020368</v>
      </c>
      <c r="G136">
        <v>539720450</v>
      </c>
      <c r="H136">
        <v>554804181</v>
      </c>
      <c r="I136">
        <v>570101958</v>
      </c>
      <c r="J136">
        <v>585496175</v>
      </c>
      <c r="K136">
        <v>600926162</v>
      </c>
      <c r="L136">
        <v>616437048</v>
      </c>
      <c r="M136">
        <v>632146821</v>
      </c>
      <c r="N136">
        <v>648229112</v>
      </c>
      <c r="O136">
        <v>664804763</v>
      </c>
      <c r="P136">
        <v>681932226</v>
      </c>
      <c r="Q136">
        <v>699560739</v>
      </c>
      <c r="R136">
        <v>717572892</v>
      </c>
      <c r="S136">
        <v>735796583</v>
      </c>
      <c r="T136">
        <v>754118072</v>
      </c>
      <c r="U136">
        <v>772488966</v>
      </c>
      <c r="V136">
        <v>790978141</v>
      </c>
      <c r="W136">
        <v>809730997</v>
      </c>
      <c r="X136">
        <v>828953320</v>
      </c>
      <c r="Y136">
        <v>848791962</v>
      </c>
      <c r="Z136">
        <v>869298106</v>
      </c>
      <c r="AA136">
        <v>890423474</v>
      </c>
      <c r="AB136">
        <v>912093996</v>
      </c>
      <c r="AC136">
        <v>934192321</v>
      </c>
      <c r="AD136">
        <v>956631108</v>
      </c>
      <c r="AE136">
        <v>979387925</v>
      </c>
    </row>
    <row r="137" spans="1:31" x14ac:dyDescent="0.35">
      <c r="A137" t="s">
        <v>1818</v>
      </c>
      <c r="B137" t="s">
        <v>1819</v>
      </c>
      <c r="C137" t="s">
        <v>1640</v>
      </c>
      <c r="D137" t="s">
        <v>1641</v>
      </c>
      <c r="E137">
        <v>322686243</v>
      </c>
      <c r="F137">
        <v>331828071</v>
      </c>
      <c r="G137">
        <v>341387303</v>
      </c>
      <c r="H137">
        <v>351272293</v>
      </c>
      <c r="I137">
        <v>361356181</v>
      </c>
      <c r="J137">
        <v>371552946</v>
      </c>
      <c r="K137">
        <v>381823685</v>
      </c>
      <c r="L137">
        <v>392209889</v>
      </c>
      <c r="M137">
        <v>402805256</v>
      </c>
      <c r="N137">
        <v>413745647</v>
      </c>
      <c r="O137">
        <v>425129552</v>
      </c>
      <c r="P137">
        <v>436993814</v>
      </c>
      <c r="Q137">
        <v>449310184</v>
      </c>
      <c r="R137">
        <v>462034389</v>
      </c>
      <c r="S137">
        <v>475094388</v>
      </c>
      <c r="T137">
        <v>488440913</v>
      </c>
      <c r="U137">
        <v>502059411</v>
      </c>
      <c r="V137">
        <v>515977457</v>
      </c>
      <c r="W137">
        <v>530237548</v>
      </c>
      <c r="X137">
        <v>544900284</v>
      </c>
      <c r="Y137">
        <v>560007444</v>
      </c>
      <c r="Z137">
        <v>575572515</v>
      </c>
      <c r="AA137">
        <v>591576162</v>
      </c>
      <c r="AB137">
        <v>607987351</v>
      </c>
      <c r="AC137">
        <v>624759914</v>
      </c>
      <c r="AD137">
        <v>641858608</v>
      </c>
      <c r="AE137">
        <v>659272676</v>
      </c>
    </row>
    <row r="138" spans="1:31" x14ac:dyDescent="0.35">
      <c r="A138" t="s">
        <v>84</v>
      </c>
      <c r="B138" t="s">
        <v>1820</v>
      </c>
      <c r="C138" t="s">
        <v>1640</v>
      </c>
      <c r="D138" t="s">
        <v>1641</v>
      </c>
      <c r="E138">
        <v>28747</v>
      </c>
      <c r="F138">
        <v>29108</v>
      </c>
      <c r="G138">
        <v>29497</v>
      </c>
      <c r="H138">
        <v>29919</v>
      </c>
      <c r="I138">
        <v>30365</v>
      </c>
      <c r="J138">
        <v>30833</v>
      </c>
      <c r="K138">
        <v>31325</v>
      </c>
      <c r="L138">
        <v>31838</v>
      </c>
      <c r="M138">
        <v>32355</v>
      </c>
      <c r="N138">
        <v>32842</v>
      </c>
      <c r="O138">
        <v>33286</v>
      </c>
      <c r="P138">
        <v>33671</v>
      </c>
      <c r="Q138">
        <v>34018</v>
      </c>
      <c r="R138">
        <v>34321</v>
      </c>
      <c r="S138">
        <v>34596</v>
      </c>
      <c r="T138">
        <v>34852</v>
      </c>
      <c r="U138">
        <v>35095</v>
      </c>
      <c r="V138">
        <v>35322</v>
      </c>
      <c r="W138">
        <v>35541</v>
      </c>
      <c r="X138">
        <v>35766</v>
      </c>
      <c r="Y138">
        <v>36003</v>
      </c>
      <c r="Z138">
        <v>36264</v>
      </c>
      <c r="AA138">
        <v>36545</v>
      </c>
      <c r="AB138">
        <v>36834</v>
      </c>
      <c r="AC138">
        <v>37127</v>
      </c>
      <c r="AD138">
        <v>37403</v>
      </c>
      <c r="AE138">
        <v>37666</v>
      </c>
    </row>
    <row r="139" spans="1:31" x14ac:dyDescent="0.35">
      <c r="A139" t="s">
        <v>139</v>
      </c>
      <c r="B139" t="s">
        <v>1821</v>
      </c>
      <c r="C139" t="s">
        <v>1640</v>
      </c>
      <c r="D139" t="s">
        <v>1641</v>
      </c>
      <c r="E139">
        <v>17078000</v>
      </c>
      <c r="F139">
        <v>17306000</v>
      </c>
      <c r="G139">
        <v>17524000</v>
      </c>
      <c r="H139">
        <v>17728000</v>
      </c>
      <c r="I139">
        <v>17912000</v>
      </c>
      <c r="J139">
        <v>18074000</v>
      </c>
      <c r="K139">
        <v>18210000</v>
      </c>
      <c r="L139">
        <v>18323000</v>
      </c>
      <c r="M139">
        <v>18425000</v>
      </c>
      <c r="N139">
        <v>18532000</v>
      </c>
      <c r="O139">
        <v>18655000</v>
      </c>
      <c r="P139">
        <v>18797000</v>
      </c>
      <c r="Q139">
        <v>18939000</v>
      </c>
      <c r="R139">
        <v>19083000</v>
      </c>
      <c r="S139">
        <v>19228000</v>
      </c>
      <c r="T139">
        <v>19373000</v>
      </c>
      <c r="U139">
        <v>19520000</v>
      </c>
      <c r="V139">
        <v>19668000</v>
      </c>
      <c r="W139">
        <v>19817000</v>
      </c>
      <c r="X139">
        <v>19968000</v>
      </c>
      <c r="Y139">
        <v>20119000</v>
      </c>
      <c r="Z139">
        <v>20271000</v>
      </c>
      <c r="AA139">
        <v>20425000</v>
      </c>
      <c r="AB139">
        <v>20585000</v>
      </c>
      <c r="AC139">
        <v>20771000</v>
      </c>
      <c r="AD139">
        <v>20966000</v>
      </c>
      <c r="AE139">
        <v>21203000</v>
      </c>
    </row>
    <row r="140" spans="1:31" x14ac:dyDescent="0.35">
      <c r="A140" t="s">
        <v>1822</v>
      </c>
      <c r="B140" t="s">
        <v>1823</v>
      </c>
      <c r="C140" t="s">
        <v>1640</v>
      </c>
      <c r="D140" t="s">
        <v>1641</v>
      </c>
      <c r="E140">
        <v>1925379611</v>
      </c>
      <c r="F140">
        <v>1966936363</v>
      </c>
      <c r="G140">
        <v>2008612913</v>
      </c>
      <c r="H140">
        <v>2050156017</v>
      </c>
      <c r="I140">
        <v>2091318647</v>
      </c>
      <c r="J140">
        <v>2132343002</v>
      </c>
      <c r="K140">
        <v>2173450913</v>
      </c>
      <c r="L140">
        <v>2214623596</v>
      </c>
      <c r="M140">
        <v>2255687535</v>
      </c>
      <c r="N140">
        <v>2296629842</v>
      </c>
      <c r="O140">
        <v>2337778855</v>
      </c>
      <c r="P140">
        <v>2379053569</v>
      </c>
      <c r="Q140">
        <v>2420369986</v>
      </c>
      <c r="R140">
        <v>2461865840</v>
      </c>
      <c r="S140">
        <v>2503542524</v>
      </c>
      <c r="T140">
        <v>2545319773</v>
      </c>
      <c r="U140">
        <v>2587214235</v>
      </c>
      <c r="V140">
        <v>2629277748</v>
      </c>
      <c r="W140">
        <v>2671499214</v>
      </c>
      <c r="X140">
        <v>2713862748</v>
      </c>
      <c r="Y140">
        <v>2756602745</v>
      </c>
      <c r="Z140">
        <v>2799383507</v>
      </c>
      <c r="AA140">
        <v>2841934571</v>
      </c>
      <c r="AB140">
        <v>2884574006</v>
      </c>
      <c r="AC140">
        <v>2927194316</v>
      </c>
      <c r="AD140">
        <v>2970020158</v>
      </c>
      <c r="AE140">
        <v>3012923806</v>
      </c>
    </row>
    <row r="141" spans="1:31" x14ac:dyDescent="0.35">
      <c r="A141" t="s">
        <v>1824</v>
      </c>
      <c r="B141" t="s">
        <v>1825</v>
      </c>
      <c r="C141" t="s">
        <v>1640</v>
      </c>
      <c r="D141" t="s">
        <v>1641</v>
      </c>
      <c r="E141">
        <v>4287532629</v>
      </c>
      <c r="F141">
        <v>4366505939</v>
      </c>
      <c r="G141">
        <v>4444185609</v>
      </c>
      <c r="H141">
        <v>4521207585</v>
      </c>
      <c r="I141">
        <v>4597585266</v>
      </c>
      <c r="J141">
        <v>4673602296</v>
      </c>
      <c r="K141">
        <v>4749206716</v>
      </c>
      <c r="L141">
        <v>4825054508</v>
      </c>
      <c r="M141">
        <v>4900128612</v>
      </c>
      <c r="N141">
        <v>4974237881</v>
      </c>
      <c r="O141">
        <v>5047578889</v>
      </c>
      <c r="P141">
        <v>5120003794</v>
      </c>
      <c r="Q141">
        <v>5192002038.8828726</v>
      </c>
      <c r="R141">
        <v>5264263345.8989267</v>
      </c>
      <c r="S141">
        <v>5336810798.9913721</v>
      </c>
      <c r="T141">
        <v>5409780630.2439661</v>
      </c>
      <c r="U141">
        <v>5482900367.4849863</v>
      </c>
      <c r="V141">
        <v>5556123156.9909286</v>
      </c>
      <c r="W141">
        <v>5630111419.2955341</v>
      </c>
      <c r="X141">
        <v>5705229263.1102009</v>
      </c>
      <c r="Y141">
        <v>5781145005.3622284</v>
      </c>
      <c r="Z141">
        <v>5857844644.3578157</v>
      </c>
      <c r="AA141">
        <v>5935500538.0772333</v>
      </c>
      <c r="AB141">
        <v>6014016343.6100826</v>
      </c>
      <c r="AC141">
        <v>6093019654.7391624</v>
      </c>
      <c r="AD141">
        <v>6172290591.6820297</v>
      </c>
      <c r="AE141">
        <v>6252106157</v>
      </c>
    </row>
    <row r="142" spans="1:31" x14ac:dyDescent="0.35">
      <c r="A142" t="s">
        <v>82</v>
      </c>
      <c r="B142" t="s">
        <v>1826</v>
      </c>
      <c r="C142" t="s">
        <v>1640</v>
      </c>
      <c r="D142" t="s">
        <v>1641</v>
      </c>
      <c r="E142">
        <v>1603938</v>
      </c>
      <c r="F142">
        <v>1634517</v>
      </c>
      <c r="G142">
        <v>1667121</v>
      </c>
      <c r="H142">
        <v>1700362</v>
      </c>
      <c r="I142">
        <v>1732257</v>
      </c>
      <c r="J142">
        <v>1761359</v>
      </c>
      <c r="K142">
        <v>1787273</v>
      </c>
      <c r="L142">
        <v>1810453</v>
      </c>
      <c r="M142">
        <v>1831298</v>
      </c>
      <c r="N142">
        <v>1850527</v>
      </c>
      <c r="O142">
        <v>1868699</v>
      </c>
      <c r="P142">
        <v>1885955</v>
      </c>
      <c r="Q142">
        <v>1902312</v>
      </c>
      <c r="R142">
        <v>1918097</v>
      </c>
      <c r="S142">
        <v>1933728</v>
      </c>
      <c r="T142">
        <v>1949543</v>
      </c>
      <c r="U142">
        <v>1965662</v>
      </c>
      <c r="V142">
        <v>1982287</v>
      </c>
      <c r="W142">
        <v>1999930</v>
      </c>
      <c r="X142">
        <v>2019209</v>
      </c>
      <c r="Y142">
        <v>2040551</v>
      </c>
      <c r="Z142">
        <v>2064166</v>
      </c>
      <c r="AA142">
        <v>2089928</v>
      </c>
      <c r="AB142">
        <v>2117361</v>
      </c>
      <c r="AC142">
        <v>2145785</v>
      </c>
      <c r="AD142">
        <v>2174645</v>
      </c>
      <c r="AE142">
        <v>2203821</v>
      </c>
    </row>
    <row r="143" spans="1:31" x14ac:dyDescent="0.35">
      <c r="A143" t="s">
        <v>1827</v>
      </c>
      <c r="B143" t="s">
        <v>1828</v>
      </c>
      <c r="C143" t="s">
        <v>1640</v>
      </c>
      <c r="D143" t="s">
        <v>1641</v>
      </c>
      <c r="E143">
        <v>1848804300</v>
      </c>
      <c r="F143">
        <v>1872462246</v>
      </c>
      <c r="G143">
        <v>1892154493</v>
      </c>
      <c r="H143">
        <v>1912802703</v>
      </c>
      <c r="I143">
        <v>1933029510</v>
      </c>
      <c r="J143">
        <v>1954394231</v>
      </c>
      <c r="K143">
        <v>1973716477</v>
      </c>
      <c r="L143">
        <v>1992872162</v>
      </c>
      <c r="M143">
        <v>2011383694</v>
      </c>
      <c r="N143">
        <v>2028688232</v>
      </c>
      <c r="O143">
        <v>2044405728</v>
      </c>
      <c r="P143">
        <v>2059351100</v>
      </c>
      <c r="Q143">
        <v>2073373008</v>
      </c>
      <c r="R143">
        <v>2087062173</v>
      </c>
      <c r="S143">
        <v>2100672286</v>
      </c>
      <c r="T143">
        <v>2114381754</v>
      </c>
      <c r="U143">
        <v>2127904635</v>
      </c>
      <c r="V143">
        <v>2141092280</v>
      </c>
      <c r="W143">
        <v>2154444388</v>
      </c>
      <c r="X143">
        <v>2168123627</v>
      </c>
      <c r="Y143">
        <v>2181250143</v>
      </c>
      <c r="Z143">
        <v>2194503254</v>
      </c>
      <c r="AA143">
        <v>2208049607</v>
      </c>
      <c r="AB143">
        <v>2221689409</v>
      </c>
      <c r="AC143">
        <v>2235382535</v>
      </c>
      <c r="AD143">
        <v>2248927194</v>
      </c>
      <c r="AE143">
        <v>2262709895</v>
      </c>
    </row>
    <row r="144" spans="1:31" x14ac:dyDescent="0.35">
      <c r="A144" t="s">
        <v>85</v>
      </c>
      <c r="B144" t="s">
        <v>1829</v>
      </c>
      <c r="C144" t="s">
        <v>1640</v>
      </c>
      <c r="D144" t="s">
        <v>1641</v>
      </c>
      <c r="E144">
        <v>3697838</v>
      </c>
      <c r="F144">
        <v>3704134</v>
      </c>
      <c r="G144">
        <v>3700114</v>
      </c>
      <c r="H144">
        <v>3682613</v>
      </c>
      <c r="I144">
        <v>3657144</v>
      </c>
      <c r="J144">
        <v>3629102</v>
      </c>
      <c r="K144">
        <v>3601613</v>
      </c>
      <c r="L144">
        <v>3575137</v>
      </c>
      <c r="M144">
        <v>3549331</v>
      </c>
      <c r="N144">
        <v>3524238</v>
      </c>
      <c r="O144">
        <v>3499536</v>
      </c>
      <c r="P144">
        <v>3470818</v>
      </c>
      <c r="Q144">
        <v>3443067</v>
      </c>
      <c r="R144">
        <v>3415213</v>
      </c>
      <c r="S144">
        <v>3377075</v>
      </c>
      <c r="T144">
        <v>3322528</v>
      </c>
      <c r="U144">
        <v>3269909</v>
      </c>
      <c r="V144">
        <v>3231294</v>
      </c>
      <c r="W144">
        <v>3198231</v>
      </c>
      <c r="X144">
        <v>3162916</v>
      </c>
      <c r="Y144">
        <v>3097282</v>
      </c>
      <c r="Z144">
        <v>3028115</v>
      </c>
      <c r="AA144">
        <v>2987773</v>
      </c>
      <c r="AB144">
        <v>2957689</v>
      </c>
      <c r="AC144">
        <v>2932367</v>
      </c>
      <c r="AD144">
        <v>2904910</v>
      </c>
      <c r="AE144">
        <v>2872298</v>
      </c>
    </row>
    <row r="145" spans="1:31" x14ac:dyDescent="0.35">
      <c r="A145" t="s">
        <v>86</v>
      </c>
      <c r="B145" t="s">
        <v>1830</v>
      </c>
      <c r="C145" t="s">
        <v>1640</v>
      </c>
      <c r="D145" t="s">
        <v>1641</v>
      </c>
      <c r="E145">
        <v>381850</v>
      </c>
      <c r="F145">
        <v>387000</v>
      </c>
      <c r="G145">
        <v>392175</v>
      </c>
      <c r="H145">
        <v>397475</v>
      </c>
      <c r="I145">
        <v>402925</v>
      </c>
      <c r="J145">
        <v>408625</v>
      </c>
      <c r="K145">
        <v>414225</v>
      </c>
      <c r="L145">
        <v>419450</v>
      </c>
      <c r="M145">
        <v>424700</v>
      </c>
      <c r="N145">
        <v>430475</v>
      </c>
      <c r="O145">
        <v>436300</v>
      </c>
      <c r="P145">
        <v>441525</v>
      </c>
      <c r="Q145">
        <v>446175</v>
      </c>
      <c r="R145">
        <v>451630</v>
      </c>
      <c r="S145">
        <v>458095</v>
      </c>
      <c r="T145">
        <v>465158</v>
      </c>
      <c r="U145">
        <v>472637</v>
      </c>
      <c r="V145">
        <v>479993</v>
      </c>
      <c r="W145">
        <v>488650</v>
      </c>
      <c r="X145">
        <v>497783</v>
      </c>
      <c r="Y145">
        <v>506953</v>
      </c>
      <c r="Z145">
        <v>518347</v>
      </c>
      <c r="AA145">
        <v>530946</v>
      </c>
      <c r="AB145">
        <v>543360</v>
      </c>
      <c r="AC145">
        <v>556319</v>
      </c>
      <c r="AD145">
        <v>569604</v>
      </c>
      <c r="AE145">
        <v>582972</v>
      </c>
    </row>
    <row r="146" spans="1:31" x14ac:dyDescent="0.35">
      <c r="A146" t="s">
        <v>81</v>
      </c>
      <c r="B146" t="s">
        <v>1831</v>
      </c>
      <c r="C146" t="s">
        <v>1640</v>
      </c>
      <c r="D146" t="s">
        <v>1641</v>
      </c>
      <c r="E146">
        <v>2663151</v>
      </c>
      <c r="F146">
        <v>2650581</v>
      </c>
      <c r="G146">
        <v>2614338</v>
      </c>
      <c r="H146">
        <v>2563290</v>
      </c>
      <c r="I146">
        <v>2520742</v>
      </c>
      <c r="J146">
        <v>2485056</v>
      </c>
      <c r="K146">
        <v>2457222</v>
      </c>
      <c r="L146">
        <v>2432851</v>
      </c>
      <c r="M146">
        <v>2410019</v>
      </c>
      <c r="N146">
        <v>2390482</v>
      </c>
      <c r="O146">
        <v>2367550</v>
      </c>
      <c r="P146">
        <v>2337170</v>
      </c>
      <c r="Q146">
        <v>2310173</v>
      </c>
      <c r="R146">
        <v>2287955</v>
      </c>
      <c r="S146">
        <v>2263122</v>
      </c>
      <c r="T146">
        <v>2238799</v>
      </c>
      <c r="U146">
        <v>2218357</v>
      </c>
      <c r="V146">
        <v>2200325</v>
      </c>
      <c r="W146">
        <v>2177322</v>
      </c>
      <c r="X146">
        <v>2141669</v>
      </c>
      <c r="Y146">
        <v>2097555</v>
      </c>
      <c r="Z146">
        <v>2059709</v>
      </c>
      <c r="AA146">
        <v>2034319</v>
      </c>
      <c r="AB146">
        <v>2012647</v>
      </c>
      <c r="AC146">
        <v>1993782</v>
      </c>
      <c r="AD146">
        <v>1977527</v>
      </c>
      <c r="AE146">
        <v>1960424</v>
      </c>
    </row>
    <row r="147" spans="1:31" x14ac:dyDescent="0.35">
      <c r="A147" t="s">
        <v>1832</v>
      </c>
      <c r="B147" t="s">
        <v>1833</v>
      </c>
      <c r="C147" t="s">
        <v>1640</v>
      </c>
      <c r="D147" t="s">
        <v>1641</v>
      </c>
      <c r="E147">
        <v>343935</v>
      </c>
      <c r="F147">
        <v>353764</v>
      </c>
      <c r="G147">
        <v>362459</v>
      </c>
      <c r="H147">
        <v>370345</v>
      </c>
      <c r="I147">
        <v>377960</v>
      </c>
      <c r="J147">
        <v>385686</v>
      </c>
      <c r="K147">
        <v>393567</v>
      </c>
      <c r="L147">
        <v>401564</v>
      </c>
      <c r="M147">
        <v>409837</v>
      </c>
      <c r="N147">
        <v>418604</v>
      </c>
      <c r="O147">
        <v>427979</v>
      </c>
      <c r="P147">
        <v>438081</v>
      </c>
      <c r="Q147">
        <v>448896</v>
      </c>
      <c r="R147">
        <v>460147</v>
      </c>
      <c r="S147">
        <v>471453</v>
      </c>
      <c r="T147">
        <v>482559</v>
      </c>
      <c r="U147">
        <v>493320</v>
      </c>
      <c r="V147">
        <v>503823</v>
      </c>
      <c r="W147">
        <v>514348</v>
      </c>
      <c r="X147">
        <v>525313</v>
      </c>
      <c r="Y147">
        <v>536969</v>
      </c>
      <c r="Z147">
        <v>549439</v>
      </c>
      <c r="AA147">
        <v>562531</v>
      </c>
      <c r="AB147">
        <v>575841</v>
      </c>
      <c r="AC147">
        <v>588781</v>
      </c>
      <c r="AD147">
        <v>600942</v>
      </c>
      <c r="AE147">
        <v>612167</v>
      </c>
    </row>
    <row r="148" spans="1:31" x14ac:dyDescent="0.35">
      <c r="A148" t="s">
        <v>1834</v>
      </c>
      <c r="B148" t="s">
        <v>1835</v>
      </c>
      <c r="C148" t="s">
        <v>1640</v>
      </c>
      <c r="D148" t="s">
        <v>1641</v>
      </c>
      <c r="E148">
        <v>30036</v>
      </c>
      <c r="F148">
        <v>31821</v>
      </c>
      <c r="G148">
        <v>32892</v>
      </c>
      <c r="H148">
        <v>33238</v>
      </c>
      <c r="I148">
        <v>33098</v>
      </c>
      <c r="J148">
        <v>32712</v>
      </c>
      <c r="K148">
        <v>32102</v>
      </c>
      <c r="L148">
        <v>31304</v>
      </c>
      <c r="M148">
        <v>30358</v>
      </c>
      <c r="N148">
        <v>29305</v>
      </c>
      <c r="O148">
        <v>28384</v>
      </c>
      <c r="P148">
        <v>27782</v>
      </c>
      <c r="Q148">
        <v>27450</v>
      </c>
      <c r="R148">
        <v>27363</v>
      </c>
      <c r="S148">
        <v>27514</v>
      </c>
      <c r="T148">
        <v>27906</v>
      </c>
      <c r="U148">
        <v>28414</v>
      </c>
      <c r="V148">
        <v>28905</v>
      </c>
      <c r="W148">
        <v>29376</v>
      </c>
      <c r="X148">
        <v>29820</v>
      </c>
      <c r="Y148">
        <v>30235</v>
      </c>
      <c r="Z148">
        <v>30615</v>
      </c>
      <c r="AA148">
        <v>30959</v>
      </c>
      <c r="AB148">
        <v>31264</v>
      </c>
      <c r="AC148">
        <v>31530</v>
      </c>
      <c r="AD148">
        <v>31754</v>
      </c>
      <c r="AE148">
        <v>31949</v>
      </c>
    </row>
    <row r="149" spans="1:31" x14ac:dyDescent="0.35">
      <c r="A149" t="s">
        <v>99</v>
      </c>
      <c r="B149" t="s">
        <v>1836</v>
      </c>
      <c r="C149" t="s">
        <v>1640</v>
      </c>
      <c r="D149" t="s">
        <v>1641</v>
      </c>
      <c r="E149">
        <v>24879136</v>
      </c>
      <c r="F149">
        <v>25336862</v>
      </c>
      <c r="G149">
        <v>25791494</v>
      </c>
      <c r="H149">
        <v>26237417</v>
      </c>
      <c r="I149">
        <v>26667048</v>
      </c>
      <c r="J149">
        <v>27075232</v>
      </c>
      <c r="K149">
        <v>27460603</v>
      </c>
      <c r="L149">
        <v>27825901</v>
      </c>
      <c r="M149">
        <v>28175263</v>
      </c>
      <c r="N149">
        <v>28514798</v>
      </c>
      <c r="O149">
        <v>28849621</v>
      </c>
      <c r="P149">
        <v>29181832</v>
      </c>
      <c r="Q149">
        <v>29512368</v>
      </c>
      <c r="R149">
        <v>29843937</v>
      </c>
      <c r="S149">
        <v>30179285</v>
      </c>
      <c r="T149">
        <v>30521070</v>
      </c>
      <c r="U149">
        <v>30869346</v>
      </c>
      <c r="V149">
        <v>31225881</v>
      </c>
      <c r="W149">
        <v>31596855</v>
      </c>
      <c r="X149">
        <v>31989897</v>
      </c>
      <c r="Y149">
        <v>32409639</v>
      </c>
      <c r="Z149">
        <v>32858823</v>
      </c>
      <c r="AA149">
        <v>33333789</v>
      </c>
      <c r="AB149">
        <v>33824769</v>
      </c>
      <c r="AC149">
        <v>34318082</v>
      </c>
      <c r="AD149">
        <v>34803322</v>
      </c>
      <c r="AE149">
        <v>35276786</v>
      </c>
    </row>
    <row r="150" spans="1:31" x14ac:dyDescent="0.35">
      <c r="A150" t="s">
        <v>1837</v>
      </c>
      <c r="B150" t="s">
        <v>1838</v>
      </c>
      <c r="C150" t="s">
        <v>1640</v>
      </c>
      <c r="D150" t="s">
        <v>1641</v>
      </c>
      <c r="E150">
        <v>29439</v>
      </c>
      <c r="F150">
        <v>29624</v>
      </c>
      <c r="G150">
        <v>29863</v>
      </c>
      <c r="H150">
        <v>30138</v>
      </c>
      <c r="I150">
        <v>30427</v>
      </c>
      <c r="J150">
        <v>30691</v>
      </c>
      <c r="K150">
        <v>30967</v>
      </c>
      <c r="L150">
        <v>31251</v>
      </c>
      <c r="M150">
        <v>31523</v>
      </c>
      <c r="N150">
        <v>31800</v>
      </c>
      <c r="O150">
        <v>32082</v>
      </c>
      <c r="P150">
        <v>32360</v>
      </c>
      <c r="Q150">
        <v>32629</v>
      </c>
      <c r="R150">
        <v>32933</v>
      </c>
      <c r="S150">
        <v>33314</v>
      </c>
      <c r="T150">
        <v>33793</v>
      </c>
      <c r="U150">
        <v>34408</v>
      </c>
      <c r="V150">
        <v>35111</v>
      </c>
      <c r="W150">
        <v>35853</v>
      </c>
      <c r="X150">
        <v>36534</v>
      </c>
      <c r="Y150">
        <v>37094</v>
      </c>
      <c r="Z150">
        <v>37497</v>
      </c>
      <c r="AA150">
        <v>37783</v>
      </c>
      <c r="AB150">
        <v>37971</v>
      </c>
      <c r="AC150">
        <v>38132</v>
      </c>
      <c r="AD150">
        <v>38307</v>
      </c>
      <c r="AE150">
        <v>38499</v>
      </c>
    </row>
    <row r="151" spans="1:31" x14ac:dyDescent="0.35">
      <c r="A151" t="s">
        <v>1839</v>
      </c>
      <c r="B151" t="s">
        <v>1840</v>
      </c>
      <c r="C151" t="s">
        <v>1640</v>
      </c>
      <c r="D151" t="s">
        <v>1641</v>
      </c>
      <c r="E151">
        <v>3696000</v>
      </c>
      <c r="F151">
        <v>3704000</v>
      </c>
      <c r="G151">
        <v>3706000</v>
      </c>
      <c r="H151">
        <v>3701000</v>
      </c>
      <c r="I151">
        <v>3691000</v>
      </c>
      <c r="J151">
        <v>3675099</v>
      </c>
      <c r="K151">
        <v>3667748</v>
      </c>
      <c r="L151">
        <v>3654208</v>
      </c>
      <c r="M151">
        <v>3652732</v>
      </c>
      <c r="N151">
        <v>3647001</v>
      </c>
      <c r="O151">
        <v>3639592</v>
      </c>
      <c r="P151">
        <v>3631462</v>
      </c>
      <c r="Q151">
        <v>3623062</v>
      </c>
      <c r="R151">
        <v>3612874</v>
      </c>
      <c r="S151">
        <v>3603945</v>
      </c>
      <c r="T151">
        <v>3595187</v>
      </c>
      <c r="U151">
        <v>3585209</v>
      </c>
      <c r="V151">
        <v>3576910</v>
      </c>
      <c r="W151">
        <v>3570108</v>
      </c>
      <c r="X151">
        <v>3565604</v>
      </c>
      <c r="Y151">
        <v>3562045</v>
      </c>
      <c r="Z151">
        <v>3559986</v>
      </c>
      <c r="AA151">
        <v>3559519</v>
      </c>
      <c r="AB151">
        <v>3558566</v>
      </c>
      <c r="AC151">
        <v>3556397</v>
      </c>
      <c r="AD151">
        <v>3554108</v>
      </c>
      <c r="AE151">
        <v>3552000</v>
      </c>
    </row>
    <row r="152" spans="1:31" x14ac:dyDescent="0.35">
      <c r="A152" t="s">
        <v>88</v>
      </c>
      <c r="B152" t="s">
        <v>1841</v>
      </c>
      <c r="C152" t="s">
        <v>1640</v>
      </c>
      <c r="D152" t="s">
        <v>1641</v>
      </c>
      <c r="E152">
        <v>11598633</v>
      </c>
      <c r="F152">
        <v>11942819</v>
      </c>
      <c r="G152">
        <v>12301336</v>
      </c>
      <c r="H152">
        <v>12675460</v>
      </c>
      <c r="I152">
        <v>13066543</v>
      </c>
      <c r="J152">
        <v>13475400</v>
      </c>
      <c r="K152">
        <v>13902688</v>
      </c>
      <c r="L152">
        <v>14347854</v>
      </c>
      <c r="M152">
        <v>14808791</v>
      </c>
      <c r="N152">
        <v>15282521</v>
      </c>
      <c r="O152">
        <v>15766806</v>
      </c>
      <c r="P152">
        <v>16260932</v>
      </c>
      <c r="Q152">
        <v>16765117</v>
      </c>
      <c r="R152">
        <v>17279141</v>
      </c>
      <c r="S152">
        <v>17802997</v>
      </c>
      <c r="T152">
        <v>18336724</v>
      </c>
      <c r="U152">
        <v>18880268</v>
      </c>
      <c r="V152">
        <v>19433523</v>
      </c>
      <c r="W152">
        <v>19996469</v>
      </c>
      <c r="X152">
        <v>20569121</v>
      </c>
      <c r="Y152">
        <v>21151640</v>
      </c>
      <c r="Z152">
        <v>21743949</v>
      </c>
      <c r="AA152">
        <v>22346573</v>
      </c>
      <c r="AB152">
        <v>22961146</v>
      </c>
      <c r="AC152">
        <v>23589801</v>
      </c>
      <c r="AD152">
        <v>24234088</v>
      </c>
      <c r="AE152">
        <v>24894551</v>
      </c>
    </row>
    <row r="153" spans="1:31" x14ac:dyDescent="0.35">
      <c r="A153" t="s">
        <v>91</v>
      </c>
      <c r="B153" t="s">
        <v>1842</v>
      </c>
      <c r="C153" t="s">
        <v>1640</v>
      </c>
      <c r="D153" t="s">
        <v>1641</v>
      </c>
      <c r="E153">
        <v>218000</v>
      </c>
      <c r="F153">
        <v>227000</v>
      </c>
      <c r="G153">
        <v>234000</v>
      </c>
      <c r="H153">
        <v>242000</v>
      </c>
      <c r="I153">
        <v>245000</v>
      </c>
      <c r="J153">
        <v>255000</v>
      </c>
      <c r="K153">
        <v>262000</v>
      </c>
      <c r="L153">
        <v>264000</v>
      </c>
      <c r="M153">
        <v>271000</v>
      </c>
      <c r="N153">
        <v>280000</v>
      </c>
      <c r="O153">
        <v>286000</v>
      </c>
      <c r="P153">
        <v>292000</v>
      </c>
      <c r="Q153">
        <v>297000</v>
      </c>
      <c r="R153">
        <v>304000</v>
      </c>
      <c r="S153">
        <v>312000</v>
      </c>
      <c r="T153">
        <v>321000</v>
      </c>
      <c r="U153">
        <v>333000</v>
      </c>
      <c r="V153">
        <v>349000</v>
      </c>
      <c r="W153">
        <v>362000</v>
      </c>
      <c r="X153">
        <v>360000</v>
      </c>
      <c r="Y153">
        <v>367000</v>
      </c>
      <c r="Z153">
        <v>377000</v>
      </c>
      <c r="AA153">
        <v>385000</v>
      </c>
      <c r="AB153">
        <v>393000</v>
      </c>
      <c r="AC153">
        <v>401000</v>
      </c>
      <c r="AD153">
        <v>409163</v>
      </c>
      <c r="AE153">
        <v>417492</v>
      </c>
    </row>
    <row r="154" spans="1:31" x14ac:dyDescent="0.35">
      <c r="A154" t="s">
        <v>1843</v>
      </c>
      <c r="B154" t="s">
        <v>1844</v>
      </c>
      <c r="C154" t="s">
        <v>1640</v>
      </c>
      <c r="D154" t="s">
        <v>1641</v>
      </c>
      <c r="E154">
        <v>255989130</v>
      </c>
      <c r="F154">
        <v>262659662</v>
      </c>
      <c r="G154">
        <v>267020622</v>
      </c>
      <c r="H154">
        <v>273204804</v>
      </c>
      <c r="I154">
        <v>279279333</v>
      </c>
      <c r="J154">
        <v>286917385</v>
      </c>
      <c r="K154">
        <v>292934005</v>
      </c>
      <c r="L154">
        <v>298982946</v>
      </c>
      <c r="M154">
        <v>305001541</v>
      </c>
      <c r="N154">
        <v>311053183</v>
      </c>
      <c r="O154">
        <v>317129227</v>
      </c>
      <c r="P154">
        <v>323196354</v>
      </c>
      <c r="Q154">
        <v>329289435</v>
      </c>
      <c r="R154">
        <v>335522845</v>
      </c>
      <c r="S154">
        <v>342046777</v>
      </c>
      <c r="T154">
        <v>348956287</v>
      </c>
      <c r="U154">
        <v>356287693</v>
      </c>
      <c r="V154">
        <v>363996317</v>
      </c>
      <c r="W154">
        <v>371999662</v>
      </c>
      <c r="X154">
        <v>380192587</v>
      </c>
      <c r="Y154">
        <v>388376106</v>
      </c>
      <c r="Z154">
        <v>396573248</v>
      </c>
      <c r="AA154">
        <v>404782447</v>
      </c>
      <c r="AB154">
        <v>412950407</v>
      </c>
      <c r="AC154">
        <v>421022841</v>
      </c>
      <c r="AD154">
        <v>428961724</v>
      </c>
      <c r="AE154">
        <v>436720722</v>
      </c>
    </row>
    <row r="155" spans="1:31" x14ac:dyDescent="0.35">
      <c r="A155" t="s">
        <v>96</v>
      </c>
      <c r="B155" t="s">
        <v>1845</v>
      </c>
      <c r="C155" t="s">
        <v>1640</v>
      </c>
      <c r="D155" t="s">
        <v>1641</v>
      </c>
      <c r="E155">
        <v>85357874</v>
      </c>
      <c r="F155">
        <v>87071512</v>
      </c>
      <c r="G155">
        <v>88828310</v>
      </c>
      <c r="H155">
        <v>90600453</v>
      </c>
      <c r="I155">
        <v>92349147</v>
      </c>
      <c r="J155">
        <v>94045579</v>
      </c>
      <c r="K155">
        <v>95687452</v>
      </c>
      <c r="L155">
        <v>97281739</v>
      </c>
      <c r="M155">
        <v>98821456</v>
      </c>
      <c r="N155">
        <v>100300579</v>
      </c>
      <c r="O155">
        <v>101719673</v>
      </c>
      <c r="P155">
        <v>103067068</v>
      </c>
      <c r="Q155">
        <v>104355608</v>
      </c>
      <c r="R155">
        <v>105640453</v>
      </c>
      <c r="S155">
        <v>106995583</v>
      </c>
      <c r="T155">
        <v>108472228</v>
      </c>
      <c r="U155">
        <v>110092378</v>
      </c>
      <c r="V155">
        <v>111836346</v>
      </c>
      <c r="W155">
        <v>113661809</v>
      </c>
      <c r="X155">
        <v>115505228</v>
      </c>
      <c r="Y155">
        <v>117318941</v>
      </c>
      <c r="Z155">
        <v>119090017</v>
      </c>
      <c r="AA155">
        <v>120828307</v>
      </c>
      <c r="AB155">
        <v>122535969</v>
      </c>
      <c r="AC155">
        <v>124221600</v>
      </c>
      <c r="AD155">
        <v>125890949</v>
      </c>
      <c r="AE155">
        <v>127540423</v>
      </c>
    </row>
    <row r="156" spans="1:31" x14ac:dyDescent="0.35">
      <c r="A156" t="s">
        <v>1846</v>
      </c>
      <c r="B156" t="s">
        <v>1847</v>
      </c>
      <c r="C156" t="s">
        <v>1640</v>
      </c>
      <c r="D156" t="s">
        <v>1641</v>
      </c>
      <c r="E156">
        <v>47298</v>
      </c>
      <c r="F156">
        <v>48475</v>
      </c>
      <c r="G156">
        <v>49378</v>
      </c>
      <c r="H156">
        <v>50048</v>
      </c>
      <c r="I156">
        <v>50575</v>
      </c>
      <c r="J156">
        <v>51015</v>
      </c>
      <c r="K156">
        <v>51401</v>
      </c>
      <c r="L156">
        <v>51692</v>
      </c>
      <c r="M156">
        <v>51925</v>
      </c>
      <c r="N156">
        <v>52079</v>
      </c>
      <c r="O156">
        <v>52159</v>
      </c>
      <c r="P156">
        <v>52183</v>
      </c>
      <c r="Q156">
        <v>52158</v>
      </c>
      <c r="R156">
        <v>52116</v>
      </c>
      <c r="S156">
        <v>52074</v>
      </c>
      <c r="T156">
        <v>52055</v>
      </c>
      <c r="U156">
        <v>52078</v>
      </c>
      <c r="V156">
        <v>52137</v>
      </c>
      <c r="W156">
        <v>52218</v>
      </c>
      <c r="X156">
        <v>52320</v>
      </c>
      <c r="Y156">
        <v>52425</v>
      </c>
      <c r="Z156">
        <v>52542</v>
      </c>
      <c r="AA156">
        <v>52663</v>
      </c>
      <c r="AB156">
        <v>52793</v>
      </c>
      <c r="AC156">
        <v>52898</v>
      </c>
      <c r="AD156">
        <v>52994</v>
      </c>
      <c r="AE156">
        <v>53066</v>
      </c>
    </row>
    <row r="157" spans="1:31" x14ac:dyDescent="0.35">
      <c r="A157" t="s">
        <v>1848</v>
      </c>
      <c r="B157" t="s">
        <v>1849</v>
      </c>
      <c r="C157" t="s">
        <v>1640</v>
      </c>
      <c r="D157" t="s">
        <v>1641</v>
      </c>
      <c r="E157">
        <v>3964846386</v>
      </c>
      <c r="F157">
        <v>4034677868</v>
      </c>
      <c r="G157">
        <v>4102798306</v>
      </c>
      <c r="H157">
        <v>4169935292</v>
      </c>
      <c r="I157">
        <v>4236229085</v>
      </c>
      <c r="J157">
        <v>4302049350</v>
      </c>
      <c r="K157">
        <v>4367383031</v>
      </c>
      <c r="L157">
        <v>4432844619</v>
      </c>
      <c r="M157">
        <v>4497323356</v>
      </c>
      <c r="N157">
        <v>4560492234</v>
      </c>
      <c r="O157">
        <v>4622449337</v>
      </c>
      <c r="P157">
        <v>4683009980</v>
      </c>
      <c r="Q157">
        <v>4742691854.8828726</v>
      </c>
      <c r="R157">
        <v>4802228956.8989267</v>
      </c>
      <c r="S157">
        <v>4861716410.9913721</v>
      </c>
      <c r="T157">
        <v>4921339717.2439661</v>
      </c>
      <c r="U157">
        <v>4980840956.4849863</v>
      </c>
      <c r="V157">
        <v>5040145699.9909286</v>
      </c>
      <c r="W157">
        <v>5099873871.2955341</v>
      </c>
      <c r="X157">
        <v>5160328979.1102009</v>
      </c>
      <c r="Y157">
        <v>5221137561.3622274</v>
      </c>
      <c r="Z157">
        <v>5282272129.3578157</v>
      </c>
      <c r="AA157">
        <v>5343924376.0772333</v>
      </c>
      <c r="AB157">
        <v>5406028992.6100826</v>
      </c>
      <c r="AC157">
        <v>5468259740.7391624</v>
      </c>
      <c r="AD157">
        <v>5530431983.6820297</v>
      </c>
      <c r="AE157">
        <v>5592833481</v>
      </c>
    </row>
    <row r="158" spans="1:31" x14ac:dyDescent="0.35">
      <c r="A158" t="s">
        <v>2003</v>
      </c>
      <c r="B158" t="s">
        <v>1850</v>
      </c>
      <c r="C158" t="s">
        <v>1640</v>
      </c>
      <c r="D158" t="s">
        <v>1641</v>
      </c>
      <c r="E158">
        <v>1996228</v>
      </c>
      <c r="F158">
        <v>1993302</v>
      </c>
      <c r="G158">
        <v>1988659</v>
      </c>
      <c r="H158">
        <v>1984028</v>
      </c>
      <c r="I158">
        <v>1981703</v>
      </c>
      <c r="J158">
        <v>1983252</v>
      </c>
      <c r="K158">
        <v>1989443</v>
      </c>
      <c r="L158">
        <v>1999599</v>
      </c>
      <c r="M158">
        <v>2012057</v>
      </c>
      <c r="N158">
        <v>2024394</v>
      </c>
      <c r="O158">
        <v>2034819</v>
      </c>
      <c r="P158">
        <v>2042842</v>
      </c>
      <c r="Q158">
        <v>2048928</v>
      </c>
      <c r="R158">
        <v>2053426</v>
      </c>
      <c r="S158">
        <v>2057047</v>
      </c>
      <c r="T158">
        <v>2060272</v>
      </c>
      <c r="U158">
        <v>2063145</v>
      </c>
      <c r="V158">
        <v>2065458</v>
      </c>
      <c r="W158">
        <v>2067378</v>
      </c>
      <c r="X158">
        <v>2069093</v>
      </c>
      <c r="Y158">
        <v>2070739</v>
      </c>
      <c r="Z158">
        <v>2072383</v>
      </c>
      <c r="AA158">
        <v>2074036</v>
      </c>
      <c r="AB158">
        <v>2075739</v>
      </c>
      <c r="AC158">
        <v>2077495</v>
      </c>
      <c r="AD158">
        <v>2079308</v>
      </c>
      <c r="AE158">
        <v>2081206</v>
      </c>
    </row>
    <row r="159" spans="1:31" x14ac:dyDescent="0.35">
      <c r="A159" t="s">
        <v>92</v>
      </c>
      <c r="B159" t="s">
        <v>1851</v>
      </c>
      <c r="C159" t="s">
        <v>1640</v>
      </c>
      <c r="D159" t="s">
        <v>1641</v>
      </c>
      <c r="E159">
        <v>8465188</v>
      </c>
      <c r="F159">
        <v>8652514</v>
      </c>
      <c r="G159">
        <v>8868263</v>
      </c>
      <c r="H159">
        <v>9105472</v>
      </c>
      <c r="I159">
        <v>9353385</v>
      </c>
      <c r="J159">
        <v>9604450</v>
      </c>
      <c r="K159">
        <v>9856810</v>
      </c>
      <c r="L159">
        <v>10114094</v>
      </c>
      <c r="M159">
        <v>10380835</v>
      </c>
      <c r="N159">
        <v>10663723</v>
      </c>
      <c r="O159">
        <v>10967690</v>
      </c>
      <c r="P159">
        <v>11293258</v>
      </c>
      <c r="Q159">
        <v>11638929</v>
      </c>
      <c r="R159">
        <v>12005128</v>
      </c>
      <c r="S159">
        <v>12391906</v>
      </c>
      <c r="T159">
        <v>12798763</v>
      </c>
      <c r="U159">
        <v>13227064</v>
      </c>
      <c r="V159">
        <v>13675606</v>
      </c>
      <c r="W159">
        <v>14138216</v>
      </c>
      <c r="X159">
        <v>14606597</v>
      </c>
      <c r="Y159">
        <v>15075085</v>
      </c>
      <c r="Z159">
        <v>15540989</v>
      </c>
      <c r="AA159">
        <v>16006670</v>
      </c>
      <c r="AB159">
        <v>16477818</v>
      </c>
      <c r="AC159">
        <v>16962846</v>
      </c>
      <c r="AD159">
        <v>17467905</v>
      </c>
      <c r="AE159">
        <v>17994837</v>
      </c>
    </row>
    <row r="160" spans="1:31" x14ac:dyDescent="0.35">
      <c r="A160" t="s">
        <v>93</v>
      </c>
      <c r="B160" t="s">
        <v>1852</v>
      </c>
      <c r="C160" t="s">
        <v>1640</v>
      </c>
      <c r="D160" t="s">
        <v>1641</v>
      </c>
      <c r="E160">
        <v>354170</v>
      </c>
      <c r="F160">
        <v>363845</v>
      </c>
      <c r="G160">
        <v>367618</v>
      </c>
      <c r="H160">
        <v>371308</v>
      </c>
      <c r="I160">
        <v>374797</v>
      </c>
      <c r="J160">
        <v>377419</v>
      </c>
      <c r="K160">
        <v>379905</v>
      </c>
      <c r="L160">
        <v>382791</v>
      </c>
      <c r="M160">
        <v>385287</v>
      </c>
      <c r="N160">
        <v>387578</v>
      </c>
      <c r="O160">
        <v>390087</v>
      </c>
      <c r="P160">
        <v>393028</v>
      </c>
      <c r="Q160">
        <v>395969</v>
      </c>
      <c r="R160">
        <v>398582</v>
      </c>
      <c r="S160">
        <v>401268</v>
      </c>
      <c r="T160">
        <v>403834</v>
      </c>
      <c r="U160">
        <v>405308</v>
      </c>
      <c r="V160">
        <v>406724</v>
      </c>
      <c r="W160">
        <v>409379</v>
      </c>
      <c r="X160">
        <v>412477</v>
      </c>
      <c r="Y160">
        <v>414508</v>
      </c>
      <c r="Z160">
        <v>416268</v>
      </c>
      <c r="AA160">
        <v>419455</v>
      </c>
      <c r="AB160">
        <v>423374</v>
      </c>
      <c r="AC160">
        <v>427364</v>
      </c>
      <c r="AD160">
        <v>431874</v>
      </c>
      <c r="AE160">
        <v>436947</v>
      </c>
    </row>
    <row r="161" spans="1:31" x14ac:dyDescent="0.35">
      <c r="A161" t="s">
        <v>101</v>
      </c>
      <c r="B161" t="s">
        <v>1853</v>
      </c>
      <c r="C161" t="s">
        <v>1640</v>
      </c>
      <c r="D161" t="s">
        <v>1641</v>
      </c>
      <c r="E161">
        <v>40626250</v>
      </c>
      <c r="F161">
        <v>41190156</v>
      </c>
      <c r="G161">
        <v>41711465</v>
      </c>
      <c r="H161">
        <v>42209778</v>
      </c>
      <c r="I161">
        <v>42712223</v>
      </c>
      <c r="J161">
        <v>43237792</v>
      </c>
      <c r="K161">
        <v>43793310</v>
      </c>
      <c r="L161">
        <v>44371525</v>
      </c>
      <c r="M161">
        <v>44959935</v>
      </c>
      <c r="N161">
        <v>45539435</v>
      </c>
      <c r="O161">
        <v>46095462</v>
      </c>
      <c r="P161">
        <v>46627994</v>
      </c>
      <c r="Q161">
        <v>47140220</v>
      </c>
      <c r="R161">
        <v>47624894</v>
      </c>
      <c r="S161">
        <v>48073707</v>
      </c>
      <c r="T161">
        <v>48482614</v>
      </c>
      <c r="U161">
        <v>48846474</v>
      </c>
      <c r="V161">
        <v>49171586</v>
      </c>
      <c r="W161">
        <v>49479752</v>
      </c>
      <c r="X161">
        <v>49800690</v>
      </c>
      <c r="Y161">
        <v>50155896</v>
      </c>
      <c r="Z161">
        <v>50553031</v>
      </c>
      <c r="AA161">
        <v>50986514</v>
      </c>
      <c r="AB161">
        <v>51448196</v>
      </c>
      <c r="AC161">
        <v>51924182</v>
      </c>
      <c r="AD161">
        <v>52403669</v>
      </c>
      <c r="AE161">
        <v>52885223</v>
      </c>
    </row>
    <row r="162" spans="1:31" x14ac:dyDescent="0.35">
      <c r="A162" t="s">
        <v>1854</v>
      </c>
      <c r="B162" t="s">
        <v>1855</v>
      </c>
      <c r="C162" t="s">
        <v>1640</v>
      </c>
      <c r="D162" t="s">
        <v>1641</v>
      </c>
      <c r="E162">
        <v>227903820</v>
      </c>
      <c r="F162">
        <v>233582274</v>
      </c>
      <c r="G162">
        <v>239062651</v>
      </c>
      <c r="H162">
        <v>244395451</v>
      </c>
      <c r="I162">
        <v>249660649</v>
      </c>
      <c r="J162">
        <v>254918217</v>
      </c>
      <c r="K162">
        <v>260190124</v>
      </c>
      <c r="L162">
        <v>265463944</v>
      </c>
      <c r="M162">
        <v>270672291</v>
      </c>
      <c r="N162">
        <v>275840061</v>
      </c>
      <c r="O162">
        <v>280955290</v>
      </c>
      <c r="P162">
        <v>286016125</v>
      </c>
      <c r="Q162">
        <v>291051001</v>
      </c>
      <c r="R162">
        <v>296114536</v>
      </c>
      <c r="S162">
        <v>301278295</v>
      </c>
      <c r="T162">
        <v>306595214</v>
      </c>
      <c r="U162">
        <v>312079307</v>
      </c>
      <c r="V162">
        <v>317721161</v>
      </c>
      <c r="W162">
        <v>323531149</v>
      </c>
      <c r="X162">
        <v>329488935</v>
      </c>
      <c r="Y162">
        <v>335581557</v>
      </c>
      <c r="Z162">
        <v>341822043</v>
      </c>
      <c r="AA162">
        <v>348195697</v>
      </c>
      <c r="AB162">
        <v>354641044</v>
      </c>
      <c r="AC162">
        <v>361077997</v>
      </c>
      <c r="AD162">
        <v>367449306</v>
      </c>
      <c r="AE162">
        <v>373719055</v>
      </c>
    </row>
    <row r="163" spans="1:31" x14ac:dyDescent="0.35">
      <c r="A163" t="s">
        <v>98</v>
      </c>
      <c r="B163" t="s">
        <v>1856</v>
      </c>
      <c r="C163" t="s">
        <v>1640</v>
      </c>
      <c r="D163" t="s">
        <v>1641</v>
      </c>
      <c r="E163">
        <v>606372</v>
      </c>
      <c r="F163">
        <v>607105</v>
      </c>
      <c r="G163">
        <v>608516</v>
      </c>
      <c r="H163">
        <v>610170</v>
      </c>
      <c r="I163">
        <v>611389</v>
      </c>
      <c r="J163">
        <v>611712</v>
      </c>
      <c r="K163">
        <v>611003</v>
      </c>
      <c r="L163">
        <v>609520</v>
      </c>
      <c r="M163">
        <v>607662</v>
      </c>
      <c r="N163">
        <v>606001</v>
      </c>
      <c r="O163">
        <v>604950</v>
      </c>
      <c r="P163">
        <v>607389</v>
      </c>
      <c r="Q163">
        <v>609828</v>
      </c>
      <c r="R163">
        <v>612267</v>
      </c>
      <c r="S163">
        <v>613353</v>
      </c>
      <c r="T163">
        <v>614261</v>
      </c>
      <c r="U163">
        <v>615025</v>
      </c>
      <c r="V163">
        <v>615875</v>
      </c>
      <c r="W163">
        <v>616969</v>
      </c>
      <c r="X163">
        <v>618294</v>
      </c>
      <c r="Y163">
        <v>619428</v>
      </c>
      <c r="Z163">
        <v>620079</v>
      </c>
      <c r="AA163">
        <v>620601</v>
      </c>
      <c r="AB163">
        <v>621207</v>
      </c>
      <c r="AC163">
        <v>621810</v>
      </c>
      <c r="AD163">
        <v>622159</v>
      </c>
      <c r="AE163">
        <v>622781</v>
      </c>
    </row>
    <row r="164" spans="1:31" x14ac:dyDescent="0.35">
      <c r="A164" t="s">
        <v>97</v>
      </c>
      <c r="B164" t="s">
        <v>1857</v>
      </c>
      <c r="C164" t="s">
        <v>1640</v>
      </c>
      <c r="D164" t="s">
        <v>1641</v>
      </c>
      <c r="E164">
        <v>2184145</v>
      </c>
      <c r="F164">
        <v>2217918</v>
      </c>
      <c r="G164">
        <v>2243502</v>
      </c>
      <c r="H164">
        <v>2263200</v>
      </c>
      <c r="I164">
        <v>2280496</v>
      </c>
      <c r="J164">
        <v>2298039</v>
      </c>
      <c r="K164">
        <v>2316567</v>
      </c>
      <c r="L164">
        <v>2335695</v>
      </c>
      <c r="M164">
        <v>2355590</v>
      </c>
      <c r="N164">
        <v>2376162</v>
      </c>
      <c r="O164">
        <v>2397436</v>
      </c>
      <c r="P164">
        <v>2419776</v>
      </c>
      <c r="Q164">
        <v>2443659</v>
      </c>
      <c r="R164">
        <v>2469286</v>
      </c>
      <c r="S164">
        <v>2496832</v>
      </c>
      <c r="T164">
        <v>2526446</v>
      </c>
      <c r="U164">
        <v>2558012</v>
      </c>
      <c r="V164">
        <v>2591670</v>
      </c>
      <c r="W164">
        <v>2628131</v>
      </c>
      <c r="X164">
        <v>2668289</v>
      </c>
      <c r="Y164">
        <v>2712650</v>
      </c>
      <c r="Z164">
        <v>2761516</v>
      </c>
      <c r="AA164">
        <v>2814226</v>
      </c>
      <c r="AB164">
        <v>2869107</v>
      </c>
      <c r="AC164">
        <v>2923896</v>
      </c>
      <c r="AD164">
        <v>2976877</v>
      </c>
      <c r="AE164">
        <v>3027398</v>
      </c>
    </row>
    <row r="165" spans="1:31" x14ac:dyDescent="0.35">
      <c r="A165" t="s">
        <v>1858</v>
      </c>
      <c r="B165" t="s">
        <v>1859</v>
      </c>
      <c r="C165" t="s">
        <v>1640</v>
      </c>
      <c r="D165" t="s">
        <v>1641</v>
      </c>
      <c r="E165">
        <v>42538</v>
      </c>
      <c r="F165">
        <v>45249</v>
      </c>
      <c r="G165">
        <v>47919</v>
      </c>
      <c r="H165">
        <v>50602</v>
      </c>
      <c r="I165">
        <v>53380</v>
      </c>
      <c r="J165">
        <v>56278</v>
      </c>
      <c r="K165">
        <v>59364</v>
      </c>
      <c r="L165">
        <v>62528</v>
      </c>
      <c r="M165">
        <v>65474</v>
      </c>
      <c r="N165">
        <v>67755</v>
      </c>
      <c r="O165">
        <v>69094</v>
      </c>
      <c r="P165">
        <v>69388</v>
      </c>
      <c r="Q165">
        <v>68763</v>
      </c>
      <c r="R165">
        <v>67422</v>
      </c>
      <c r="S165">
        <v>65663</v>
      </c>
      <c r="T165">
        <v>63744</v>
      </c>
      <c r="U165">
        <v>61688</v>
      </c>
      <c r="V165">
        <v>59513</v>
      </c>
      <c r="W165">
        <v>57431</v>
      </c>
      <c r="X165">
        <v>55674</v>
      </c>
      <c r="Y165">
        <v>54424</v>
      </c>
      <c r="Z165">
        <v>53786</v>
      </c>
      <c r="AA165">
        <v>53718</v>
      </c>
      <c r="AB165">
        <v>54036</v>
      </c>
      <c r="AC165">
        <v>54468</v>
      </c>
      <c r="AD165">
        <v>54816</v>
      </c>
      <c r="AE165">
        <v>55023</v>
      </c>
    </row>
    <row r="166" spans="1:31" x14ac:dyDescent="0.35">
      <c r="A166" t="s">
        <v>100</v>
      </c>
      <c r="B166" t="s">
        <v>1860</v>
      </c>
      <c r="C166" t="s">
        <v>1640</v>
      </c>
      <c r="D166" t="s">
        <v>1641</v>
      </c>
      <c r="E166">
        <v>13247649</v>
      </c>
      <c r="F166">
        <v>13591970</v>
      </c>
      <c r="G166">
        <v>14071231</v>
      </c>
      <c r="H166">
        <v>14636995</v>
      </c>
      <c r="I166">
        <v>15217044</v>
      </c>
      <c r="J166">
        <v>15759132</v>
      </c>
      <c r="K166">
        <v>16248232</v>
      </c>
      <c r="L166">
        <v>16701351</v>
      </c>
      <c r="M166">
        <v>17136780</v>
      </c>
      <c r="N166">
        <v>17584869</v>
      </c>
      <c r="O166">
        <v>18067687</v>
      </c>
      <c r="P166">
        <v>18588758</v>
      </c>
      <c r="Q166">
        <v>19139658</v>
      </c>
      <c r="R166">
        <v>19716598</v>
      </c>
      <c r="S166">
        <v>20312705</v>
      </c>
      <c r="T166">
        <v>20923070</v>
      </c>
      <c r="U166">
        <v>21547463</v>
      </c>
      <c r="V166">
        <v>22188387</v>
      </c>
      <c r="W166">
        <v>22846758</v>
      </c>
      <c r="X166">
        <v>23524063</v>
      </c>
      <c r="Y166">
        <v>24221405</v>
      </c>
      <c r="Z166">
        <v>24939005</v>
      </c>
      <c r="AA166">
        <v>25676606</v>
      </c>
      <c r="AB166">
        <v>26434372</v>
      </c>
      <c r="AC166">
        <v>27212382</v>
      </c>
      <c r="AD166">
        <v>28010691</v>
      </c>
      <c r="AE166">
        <v>28829476</v>
      </c>
    </row>
    <row r="167" spans="1:31" x14ac:dyDescent="0.35">
      <c r="A167" t="s">
        <v>94</v>
      </c>
      <c r="B167" t="s">
        <v>1861</v>
      </c>
      <c r="C167" t="s">
        <v>1640</v>
      </c>
      <c r="D167" t="s">
        <v>1641</v>
      </c>
      <c r="E167">
        <v>2030140</v>
      </c>
      <c r="F167">
        <v>2085202</v>
      </c>
      <c r="G167">
        <v>2141445</v>
      </c>
      <c r="H167">
        <v>2199791</v>
      </c>
      <c r="I167">
        <v>2261403</v>
      </c>
      <c r="J167">
        <v>2327075</v>
      </c>
      <c r="K167">
        <v>2397245</v>
      </c>
      <c r="L167">
        <v>2471598</v>
      </c>
      <c r="M167">
        <v>2549223</v>
      </c>
      <c r="N167">
        <v>2628803</v>
      </c>
      <c r="O167">
        <v>2709359</v>
      </c>
      <c r="P167">
        <v>2790729</v>
      </c>
      <c r="Q167">
        <v>2873228</v>
      </c>
      <c r="R167">
        <v>2957117</v>
      </c>
      <c r="S167">
        <v>3042823</v>
      </c>
      <c r="T167">
        <v>3130720</v>
      </c>
      <c r="U167">
        <v>3220653</v>
      </c>
      <c r="V167">
        <v>3312665</v>
      </c>
      <c r="W167">
        <v>3407541</v>
      </c>
      <c r="X167">
        <v>3506288</v>
      </c>
      <c r="Y167">
        <v>3609543</v>
      </c>
      <c r="Z167">
        <v>3717672</v>
      </c>
      <c r="AA167">
        <v>3830239</v>
      </c>
      <c r="AB167">
        <v>3946170</v>
      </c>
      <c r="AC167">
        <v>4063920</v>
      </c>
      <c r="AD167">
        <v>4182341</v>
      </c>
      <c r="AE167">
        <v>4301018</v>
      </c>
    </row>
    <row r="168" spans="1:31" x14ac:dyDescent="0.35">
      <c r="A168" t="s">
        <v>95</v>
      </c>
      <c r="B168" t="s">
        <v>1862</v>
      </c>
      <c r="C168" t="s">
        <v>1640</v>
      </c>
      <c r="D168" t="s">
        <v>1641</v>
      </c>
      <c r="E168">
        <v>1058775</v>
      </c>
      <c r="F168">
        <v>1070266</v>
      </c>
      <c r="G168">
        <v>1084441</v>
      </c>
      <c r="H168">
        <v>1097374</v>
      </c>
      <c r="I168">
        <v>1112846</v>
      </c>
      <c r="J168">
        <v>1122457</v>
      </c>
      <c r="K168">
        <v>1133996</v>
      </c>
      <c r="L168">
        <v>1148284</v>
      </c>
      <c r="M168">
        <v>1160421</v>
      </c>
      <c r="N168">
        <v>1175267</v>
      </c>
      <c r="O168">
        <v>1186873</v>
      </c>
      <c r="P168">
        <v>1196287</v>
      </c>
      <c r="Q168">
        <v>1204621</v>
      </c>
      <c r="R168">
        <v>1213370</v>
      </c>
      <c r="S168">
        <v>1221003</v>
      </c>
      <c r="T168">
        <v>1228254</v>
      </c>
      <c r="U168">
        <v>1233996</v>
      </c>
      <c r="V168">
        <v>1239630</v>
      </c>
      <c r="W168">
        <v>1244121</v>
      </c>
      <c r="X168">
        <v>1247429</v>
      </c>
      <c r="Y168">
        <v>1250400</v>
      </c>
      <c r="Z168">
        <v>1252404</v>
      </c>
      <c r="AA168">
        <v>1255882</v>
      </c>
      <c r="AB168">
        <v>1258653</v>
      </c>
      <c r="AC168">
        <v>1260934</v>
      </c>
      <c r="AD168">
        <v>1262605</v>
      </c>
      <c r="AE168">
        <v>1263473</v>
      </c>
    </row>
    <row r="169" spans="1:31" x14ac:dyDescent="0.35">
      <c r="A169" t="s">
        <v>89</v>
      </c>
      <c r="B169" t="s">
        <v>1863</v>
      </c>
      <c r="C169" t="s">
        <v>1640</v>
      </c>
      <c r="D169" t="s">
        <v>1641</v>
      </c>
      <c r="E169">
        <v>9437553</v>
      </c>
      <c r="F169">
        <v>9641153</v>
      </c>
      <c r="G169">
        <v>9729717</v>
      </c>
      <c r="H169">
        <v>9755857</v>
      </c>
      <c r="I169">
        <v>9796976</v>
      </c>
      <c r="J169">
        <v>9909088</v>
      </c>
      <c r="K169">
        <v>10109789</v>
      </c>
      <c r="L169">
        <v>10381862</v>
      </c>
      <c r="M169">
        <v>10704744</v>
      </c>
      <c r="N169">
        <v>11044356</v>
      </c>
      <c r="O169">
        <v>11376172</v>
      </c>
      <c r="P169">
        <v>11695863</v>
      </c>
      <c r="Q169">
        <v>12013711</v>
      </c>
      <c r="R169">
        <v>12336687</v>
      </c>
      <c r="S169">
        <v>12676038</v>
      </c>
      <c r="T169">
        <v>13039711</v>
      </c>
      <c r="U169">
        <v>13429262</v>
      </c>
      <c r="V169">
        <v>13840969</v>
      </c>
      <c r="W169">
        <v>14271234</v>
      </c>
      <c r="X169">
        <v>14714602</v>
      </c>
      <c r="Y169">
        <v>15167095</v>
      </c>
      <c r="Z169">
        <v>15627618</v>
      </c>
      <c r="AA169">
        <v>16097305</v>
      </c>
      <c r="AB169">
        <v>16577147</v>
      </c>
      <c r="AC169">
        <v>17068838</v>
      </c>
      <c r="AD169">
        <v>17573607</v>
      </c>
      <c r="AE169">
        <v>18091575</v>
      </c>
    </row>
    <row r="170" spans="1:31" x14ac:dyDescent="0.35">
      <c r="A170" t="s">
        <v>90</v>
      </c>
      <c r="B170" t="s">
        <v>1864</v>
      </c>
      <c r="C170" t="s">
        <v>1640</v>
      </c>
      <c r="D170" t="s">
        <v>1641</v>
      </c>
      <c r="E170">
        <v>18038321</v>
      </c>
      <c r="F170">
        <v>18529454</v>
      </c>
      <c r="G170">
        <v>19012724</v>
      </c>
      <c r="H170">
        <v>19494967</v>
      </c>
      <c r="I170">
        <v>19986894</v>
      </c>
      <c r="J170">
        <v>20495597</v>
      </c>
      <c r="K170">
        <v>21023321</v>
      </c>
      <c r="L170">
        <v>21565325</v>
      </c>
      <c r="M170">
        <v>22113464</v>
      </c>
      <c r="N170">
        <v>22656286</v>
      </c>
      <c r="O170">
        <v>23185608</v>
      </c>
      <c r="P170">
        <v>23698907</v>
      </c>
      <c r="Q170">
        <v>24198811</v>
      </c>
      <c r="R170">
        <v>24688703</v>
      </c>
      <c r="S170">
        <v>25174109</v>
      </c>
      <c r="T170">
        <v>25659393</v>
      </c>
      <c r="U170">
        <v>26143566</v>
      </c>
      <c r="V170">
        <v>26625845</v>
      </c>
      <c r="W170">
        <v>27111069</v>
      </c>
      <c r="X170">
        <v>27605383</v>
      </c>
      <c r="Y170">
        <v>28112289</v>
      </c>
      <c r="Z170">
        <v>28635128</v>
      </c>
      <c r="AA170">
        <v>29170456</v>
      </c>
      <c r="AB170">
        <v>29706724</v>
      </c>
      <c r="AC170">
        <v>30228017</v>
      </c>
      <c r="AD170">
        <v>30723155</v>
      </c>
      <c r="AE170">
        <v>31187265</v>
      </c>
    </row>
    <row r="171" spans="1:31" x14ac:dyDescent="0.35">
      <c r="A171" t="s">
        <v>1865</v>
      </c>
      <c r="B171" t="s">
        <v>1866</v>
      </c>
      <c r="C171" t="s">
        <v>1640</v>
      </c>
      <c r="D171" t="s">
        <v>1641</v>
      </c>
      <c r="E171">
        <v>277473326</v>
      </c>
      <c r="F171">
        <v>281211703</v>
      </c>
      <c r="G171">
        <v>285092192</v>
      </c>
      <c r="H171">
        <v>288811320</v>
      </c>
      <c r="I171">
        <v>292297226</v>
      </c>
      <c r="J171">
        <v>295691746</v>
      </c>
      <c r="K171">
        <v>299126029</v>
      </c>
      <c r="L171">
        <v>302704697</v>
      </c>
      <c r="M171">
        <v>306162843</v>
      </c>
      <c r="N171">
        <v>309600485</v>
      </c>
      <c r="O171">
        <v>312993944</v>
      </c>
      <c r="P171">
        <v>316113359</v>
      </c>
      <c r="Q171">
        <v>319050105</v>
      </c>
      <c r="R171">
        <v>321847258</v>
      </c>
      <c r="S171">
        <v>324864038</v>
      </c>
      <c r="T171">
        <v>327892753</v>
      </c>
      <c r="U171">
        <v>331014940</v>
      </c>
      <c r="V171">
        <v>334184023</v>
      </c>
      <c r="W171">
        <v>337405012</v>
      </c>
      <c r="X171">
        <v>340465736</v>
      </c>
      <c r="Y171">
        <v>343418591</v>
      </c>
      <c r="Z171">
        <v>346070702</v>
      </c>
      <c r="AA171">
        <v>348813722</v>
      </c>
      <c r="AB171">
        <v>351425360</v>
      </c>
      <c r="AC171">
        <v>354173159</v>
      </c>
      <c r="AD171">
        <v>356810463</v>
      </c>
      <c r="AE171">
        <v>359479269</v>
      </c>
    </row>
    <row r="172" spans="1:31" x14ac:dyDescent="0.35">
      <c r="A172" t="s">
        <v>102</v>
      </c>
      <c r="B172" t="s">
        <v>1867</v>
      </c>
      <c r="C172" t="s">
        <v>1640</v>
      </c>
      <c r="D172" t="s">
        <v>1641</v>
      </c>
      <c r="E172">
        <v>1414692</v>
      </c>
      <c r="F172">
        <v>1465740</v>
      </c>
      <c r="G172">
        <v>1513721</v>
      </c>
      <c r="H172">
        <v>1559983</v>
      </c>
      <c r="I172">
        <v>1606718</v>
      </c>
      <c r="J172">
        <v>1655359</v>
      </c>
      <c r="K172">
        <v>1706489</v>
      </c>
      <c r="L172">
        <v>1758994</v>
      </c>
      <c r="M172">
        <v>1810566</v>
      </c>
      <c r="N172">
        <v>1858042</v>
      </c>
      <c r="O172">
        <v>1899257</v>
      </c>
      <c r="P172">
        <v>1933596</v>
      </c>
      <c r="Q172">
        <v>1962147</v>
      </c>
      <c r="R172">
        <v>1986535</v>
      </c>
      <c r="S172">
        <v>2009228</v>
      </c>
      <c r="T172">
        <v>2032196</v>
      </c>
      <c r="U172">
        <v>2055734</v>
      </c>
      <c r="V172">
        <v>2079915</v>
      </c>
      <c r="W172">
        <v>2106375</v>
      </c>
      <c r="X172">
        <v>2137040</v>
      </c>
      <c r="Y172">
        <v>2173170</v>
      </c>
      <c r="Z172">
        <v>2215621</v>
      </c>
      <c r="AA172">
        <v>2263934</v>
      </c>
      <c r="AB172">
        <v>2316520</v>
      </c>
      <c r="AC172">
        <v>2370992</v>
      </c>
      <c r="AD172">
        <v>2425561</v>
      </c>
      <c r="AE172">
        <v>2479713</v>
      </c>
    </row>
    <row r="173" spans="1:31" x14ac:dyDescent="0.35">
      <c r="A173" t="s">
        <v>1868</v>
      </c>
      <c r="B173" t="s">
        <v>1869</v>
      </c>
      <c r="C173" t="s">
        <v>1640</v>
      </c>
      <c r="D173" t="s">
        <v>1641</v>
      </c>
      <c r="E173">
        <v>170899</v>
      </c>
      <c r="F173">
        <v>175362</v>
      </c>
      <c r="G173">
        <v>179799</v>
      </c>
      <c r="H173">
        <v>184496</v>
      </c>
      <c r="I173">
        <v>189482</v>
      </c>
      <c r="J173">
        <v>193816</v>
      </c>
      <c r="K173">
        <v>197564</v>
      </c>
      <c r="L173">
        <v>201418</v>
      </c>
      <c r="M173">
        <v>205279</v>
      </c>
      <c r="N173">
        <v>209214</v>
      </c>
      <c r="O173">
        <v>213230</v>
      </c>
      <c r="P173">
        <v>217324</v>
      </c>
      <c r="Q173">
        <v>221490</v>
      </c>
      <c r="R173">
        <v>225000</v>
      </c>
      <c r="S173">
        <v>228000</v>
      </c>
      <c r="T173">
        <v>231000</v>
      </c>
      <c r="U173">
        <v>235000</v>
      </c>
      <c r="V173">
        <v>238000</v>
      </c>
      <c r="W173">
        <v>242000</v>
      </c>
      <c r="X173">
        <v>245000</v>
      </c>
      <c r="Y173">
        <v>250000</v>
      </c>
      <c r="Z173">
        <v>254000</v>
      </c>
      <c r="AA173">
        <v>259000</v>
      </c>
      <c r="AB173">
        <v>263000</v>
      </c>
      <c r="AC173">
        <v>268000</v>
      </c>
      <c r="AD173">
        <v>273000</v>
      </c>
      <c r="AE173">
        <v>278000</v>
      </c>
    </row>
    <row r="174" spans="1:31" x14ac:dyDescent="0.35">
      <c r="A174" t="s">
        <v>107</v>
      </c>
      <c r="B174" t="s">
        <v>1870</v>
      </c>
      <c r="C174" t="s">
        <v>1640</v>
      </c>
      <c r="D174" t="s">
        <v>1641</v>
      </c>
      <c r="E174">
        <v>8012861</v>
      </c>
      <c r="F174">
        <v>8272976</v>
      </c>
      <c r="G174">
        <v>8549424</v>
      </c>
      <c r="H174">
        <v>8842415</v>
      </c>
      <c r="I174">
        <v>9151763</v>
      </c>
      <c r="J174">
        <v>9477333</v>
      </c>
      <c r="K174">
        <v>9819964</v>
      </c>
      <c r="L174">
        <v>10180061</v>
      </c>
      <c r="M174">
        <v>10556549</v>
      </c>
      <c r="N174">
        <v>10947829</v>
      </c>
      <c r="O174">
        <v>11352973</v>
      </c>
      <c r="P174">
        <v>11771976</v>
      </c>
      <c r="Q174">
        <v>12206002</v>
      </c>
      <c r="R174">
        <v>12656870</v>
      </c>
      <c r="S174">
        <v>13127012</v>
      </c>
      <c r="T174">
        <v>13618449</v>
      </c>
      <c r="U174">
        <v>14132064</v>
      </c>
      <c r="V174">
        <v>14668338</v>
      </c>
      <c r="W174">
        <v>15228525</v>
      </c>
      <c r="X174">
        <v>15813913</v>
      </c>
      <c r="Y174">
        <v>16425578</v>
      </c>
      <c r="Z174">
        <v>17064636</v>
      </c>
      <c r="AA174">
        <v>17731634</v>
      </c>
      <c r="AB174">
        <v>18426372</v>
      </c>
      <c r="AC174">
        <v>19148219</v>
      </c>
      <c r="AD174">
        <v>19896965</v>
      </c>
      <c r="AE174">
        <v>20672987</v>
      </c>
    </row>
    <row r="175" spans="1:31" x14ac:dyDescent="0.35">
      <c r="A175" t="s">
        <v>108</v>
      </c>
      <c r="B175" t="s">
        <v>1871</v>
      </c>
      <c r="C175" t="s">
        <v>1640</v>
      </c>
      <c r="D175" t="s">
        <v>1641</v>
      </c>
      <c r="E175">
        <v>95269988</v>
      </c>
      <c r="F175">
        <v>97726323</v>
      </c>
      <c r="G175">
        <v>100221563</v>
      </c>
      <c r="H175">
        <v>102761737</v>
      </c>
      <c r="I175">
        <v>105355783</v>
      </c>
      <c r="J175">
        <v>108011465</v>
      </c>
      <c r="K175">
        <v>110732904</v>
      </c>
      <c r="L175">
        <v>113522705</v>
      </c>
      <c r="M175">
        <v>116385750</v>
      </c>
      <c r="N175">
        <v>119327073</v>
      </c>
      <c r="O175">
        <v>122352009</v>
      </c>
      <c r="P175">
        <v>125463434</v>
      </c>
      <c r="Q175">
        <v>128666710</v>
      </c>
      <c r="R175">
        <v>131972533</v>
      </c>
      <c r="S175">
        <v>135393616</v>
      </c>
      <c r="T175">
        <v>138939478</v>
      </c>
      <c r="U175">
        <v>142614094</v>
      </c>
      <c r="V175">
        <v>146417024</v>
      </c>
      <c r="W175">
        <v>150347390</v>
      </c>
      <c r="X175">
        <v>154402181</v>
      </c>
      <c r="Y175">
        <v>158578261</v>
      </c>
      <c r="Z175">
        <v>162877076</v>
      </c>
      <c r="AA175">
        <v>167297284</v>
      </c>
      <c r="AB175">
        <v>171829303</v>
      </c>
      <c r="AC175">
        <v>176460502</v>
      </c>
      <c r="AD175">
        <v>181181744</v>
      </c>
      <c r="AE175">
        <v>185989640</v>
      </c>
    </row>
    <row r="176" spans="1:31" x14ac:dyDescent="0.35">
      <c r="A176" t="s">
        <v>106</v>
      </c>
      <c r="B176" t="s">
        <v>1872</v>
      </c>
      <c r="C176" t="s">
        <v>1640</v>
      </c>
      <c r="D176" t="s">
        <v>1641</v>
      </c>
      <c r="E176">
        <v>4144565</v>
      </c>
      <c r="F176">
        <v>4236801</v>
      </c>
      <c r="G176">
        <v>4331277</v>
      </c>
      <c r="H176">
        <v>4426580</v>
      </c>
      <c r="I176">
        <v>4520725</v>
      </c>
      <c r="J176">
        <v>4612228</v>
      </c>
      <c r="K176">
        <v>4700779</v>
      </c>
      <c r="L176">
        <v>4786640</v>
      </c>
      <c r="M176">
        <v>4869626</v>
      </c>
      <c r="N176">
        <v>4949660</v>
      </c>
      <c r="O176">
        <v>5026796</v>
      </c>
      <c r="P176">
        <v>5100750</v>
      </c>
      <c r="Q176">
        <v>5171734</v>
      </c>
      <c r="R176">
        <v>5240879</v>
      </c>
      <c r="S176">
        <v>5309703</v>
      </c>
      <c r="T176">
        <v>5379328</v>
      </c>
      <c r="U176">
        <v>5450211</v>
      </c>
      <c r="V176">
        <v>5522106</v>
      </c>
      <c r="W176">
        <v>5594506</v>
      </c>
      <c r="X176">
        <v>5666581</v>
      </c>
      <c r="Y176">
        <v>5737723</v>
      </c>
      <c r="Z176">
        <v>5807820</v>
      </c>
      <c r="AA176">
        <v>5877108</v>
      </c>
      <c r="AB176">
        <v>5945747</v>
      </c>
      <c r="AC176">
        <v>6013997</v>
      </c>
      <c r="AD176">
        <v>6082035</v>
      </c>
      <c r="AE176">
        <v>6149928</v>
      </c>
    </row>
    <row r="177" spans="1:31" x14ac:dyDescent="0.35">
      <c r="A177" t="s">
        <v>104</v>
      </c>
      <c r="B177" t="s">
        <v>1873</v>
      </c>
      <c r="C177" t="s">
        <v>1640</v>
      </c>
      <c r="D177" t="s">
        <v>1641</v>
      </c>
      <c r="E177">
        <v>14951510</v>
      </c>
      <c r="F177">
        <v>15069798</v>
      </c>
      <c r="G177">
        <v>15184166</v>
      </c>
      <c r="H177">
        <v>15290368</v>
      </c>
      <c r="I177">
        <v>15382838</v>
      </c>
      <c r="J177">
        <v>15459006</v>
      </c>
      <c r="K177">
        <v>15530498</v>
      </c>
      <c r="L177">
        <v>15610650</v>
      </c>
      <c r="M177">
        <v>15707209</v>
      </c>
      <c r="N177">
        <v>15812088</v>
      </c>
      <c r="O177">
        <v>15925513</v>
      </c>
      <c r="P177">
        <v>16046180</v>
      </c>
      <c r="Q177">
        <v>16148929</v>
      </c>
      <c r="R177">
        <v>16225302</v>
      </c>
      <c r="S177">
        <v>16281779</v>
      </c>
      <c r="T177">
        <v>16319868</v>
      </c>
      <c r="U177">
        <v>16346101</v>
      </c>
      <c r="V177">
        <v>16381696</v>
      </c>
      <c r="W177">
        <v>16445593</v>
      </c>
      <c r="X177">
        <v>16530388</v>
      </c>
      <c r="Y177">
        <v>16615394</v>
      </c>
      <c r="Z177">
        <v>16693074</v>
      </c>
      <c r="AA177">
        <v>16754962</v>
      </c>
      <c r="AB177">
        <v>16804432</v>
      </c>
      <c r="AC177">
        <v>16865008</v>
      </c>
      <c r="AD177">
        <v>16939923</v>
      </c>
      <c r="AE177">
        <v>17018408</v>
      </c>
    </row>
    <row r="178" spans="1:31" x14ac:dyDescent="0.35">
      <c r="A178" t="s">
        <v>109</v>
      </c>
      <c r="B178" t="s">
        <v>1874</v>
      </c>
      <c r="C178" t="s">
        <v>1640</v>
      </c>
      <c r="D178" t="s">
        <v>1641</v>
      </c>
      <c r="E178">
        <v>4241473</v>
      </c>
      <c r="F178">
        <v>4261732</v>
      </c>
      <c r="G178">
        <v>4286401</v>
      </c>
      <c r="H178">
        <v>4311991</v>
      </c>
      <c r="I178">
        <v>4336613</v>
      </c>
      <c r="J178">
        <v>4359184</v>
      </c>
      <c r="K178">
        <v>4381336</v>
      </c>
      <c r="L178">
        <v>4405157</v>
      </c>
      <c r="M178">
        <v>4431464</v>
      </c>
      <c r="N178">
        <v>4461913</v>
      </c>
      <c r="O178">
        <v>4490967</v>
      </c>
      <c r="P178">
        <v>4513751</v>
      </c>
      <c r="Q178">
        <v>4538159</v>
      </c>
      <c r="R178">
        <v>4564855</v>
      </c>
      <c r="S178">
        <v>4591910</v>
      </c>
      <c r="T178">
        <v>4623291</v>
      </c>
      <c r="U178">
        <v>4660677</v>
      </c>
      <c r="V178">
        <v>4709153</v>
      </c>
      <c r="W178">
        <v>4768212</v>
      </c>
      <c r="X178">
        <v>4828726</v>
      </c>
      <c r="Y178">
        <v>4889252</v>
      </c>
      <c r="Z178">
        <v>4953088</v>
      </c>
      <c r="AA178">
        <v>5018573</v>
      </c>
      <c r="AB178">
        <v>5079623</v>
      </c>
      <c r="AC178">
        <v>5137232</v>
      </c>
      <c r="AD178">
        <v>5188607</v>
      </c>
      <c r="AE178">
        <v>5232929</v>
      </c>
    </row>
    <row r="179" spans="1:31" x14ac:dyDescent="0.35">
      <c r="A179" t="s">
        <v>103</v>
      </c>
      <c r="B179" t="s">
        <v>1875</v>
      </c>
      <c r="C179" t="s">
        <v>1640</v>
      </c>
      <c r="D179" t="s">
        <v>1641</v>
      </c>
      <c r="E179">
        <v>18749406</v>
      </c>
      <c r="F179">
        <v>19245054</v>
      </c>
      <c r="G179">
        <v>19773772</v>
      </c>
      <c r="H179">
        <v>20321175</v>
      </c>
      <c r="I179">
        <v>20867130</v>
      </c>
      <c r="J179">
        <v>21396384</v>
      </c>
      <c r="K179">
        <v>21903379</v>
      </c>
      <c r="L179">
        <v>22389803</v>
      </c>
      <c r="M179">
        <v>22856305</v>
      </c>
      <c r="N179">
        <v>23305994</v>
      </c>
      <c r="O179">
        <v>23740911</v>
      </c>
      <c r="P179">
        <v>24161777</v>
      </c>
      <c r="Q179">
        <v>24566342</v>
      </c>
      <c r="R179">
        <v>24950623</v>
      </c>
      <c r="S179">
        <v>25309449</v>
      </c>
      <c r="T179">
        <v>25640287</v>
      </c>
      <c r="U179">
        <v>25940618</v>
      </c>
      <c r="V179">
        <v>26214847</v>
      </c>
      <c r="W179">
        <v>26475859</v>
      </c>
      <c r="X179">
        <v>26741103</v>
      </c>
      <c r="Y179">
        <v>27023137</v>
      </c>
      <c r="Z179">
        <v>27327147</v>
      </c>
      <c r="AA179">
        <v>27649925</v>
      </c>
      <c r="AB179">
        <v>27985310</v>
      </c>
      <c r="AC179">
        <v>28323241</v>
      </c>
      <c r="AD179">
        <v>28656282</v>
      </c>
      <c r="AE179">
        <v>28982771</v>
      </c>
    </row>
    <row r="180" spans="1:31" x14ac:dyDescent="0.35">
      <c r="A180" t="s">
        <v>1876</v>
      </c>
      <c r="B180" t="s">
        <v>1877</v>
      </c>
      <c r="C180" t="s">
        <v>1640</v>
      </c>
      <c r="D180" t="s">
        <v>1641</v>
      </c>
      <c r="E180">
        <v>9157</v>
      </c>
      <c r="F180">
        <v>9354</v>
      </c>
      <c r="G180">
        <v>9544</v>
      </c>
      <c r="H180">
        <v>9719</v>
      </c>
      <c r="I180">
        <v>9863</v>
      </c>
      <c r="J180">
        <v>9970</v>
      </c>
      <c r="K180">
        <v>10033</v>
      </c>
      <c r="L180">
        <v>10056</v>
      </c>
      <c r="M180">
        <v>10054</v>
      </c>
      <c r="N180">
        <v>10044</v>
      </c>
      <c r="O180">
        <v>10042</v>
      </c>
      <c r="P180">
        <v>10053</v>
      </c>
      <c r="Q180">
        <v>10073</v>
      </c>
      <c r="R180">
        <v>10096</v>
      </c>
      <c r="S180">
        <v>10113</v>
      </c>
      <c r="T180">
        <v>10115</v>
      </c>
      <c r="U180">
        <v>10101</v>
      </c>
      <c r="V180">
        <v>10075</v>
      </c>
      <c r="W180">
        <v>10047</v>
      </c>
      <c r="X180">
        <v>10028</v>
      </c>
      <c r="Y180">
        <v>10025</v>
      </c>
      <c r="Z180">
        <v>10057</v>
      </c>
      <c r="AA180">
        <v>10279</v>
      </c>
      <c r="AB180">
        <v>10821</v>
      </c>
      <c r="AC180">
        <v>11853</v>
      </c>
      <c r="AD180">
        <v>12475</v>
      </c>
      <c r="AE180">
        <v>13049</v>
      </c>
    </row>
    <row r="181" spans="1:31" x14ac:dyDescent="0.35">
      <c r="A181" t="s">
        <v>105</v>
      </c>
      <c r="B181" t="s">
        <v>1878</v>
      </c>
      <c r="C181" t="s">
        <v>1640</v>
      </c>
      <c r="D181" t="s">
        <v>1641</v>
      </c>
      <c r="E181">
        <v>3329800</v>
      </c>
      <c r="F181">
        <v>3495100</v>
      </c>
      <c r="G181">
        <v>3531700</v>
      </c>
      <c r="H181">
        <v>3572200</v>
      </c>
      <c r="I181">
        <v>3620000</v>
      </c>
      <c r="J181">
        <v>3673400</v>
      </c>
      <c r="K181">
        <v>3732000</v>
      </c>
      <c r="L181">
        <v>3781300</v>
      </c>
      <c r="M181">
        <v>3815000</v>
      </c>
      <c r="N181">
        <v>3835100</v>
      </c>
      <c r="O181">
        <v>3857700</v>
      </c>
      <c r="P181">
        <v>3880500</v>
      </c>
      <c r="Q181">
        <v>3948500</v>
      </c>
      <c r="R181">
        <v>4027200</v>
      </c>
      <c r="S181">
        <v>4087500</v>
      </c>
      <c r="T181">
        <v>4133900</v>
      </c>
      <c r="U181">
        <v>4184600</v>
      </c>
      <c r="V181">
        <v>4223800</v>
      </c>
      <c r="W181">
        <v>4259800</v>
      </c>
      <c r="X181">
        <v>4302600</v>
      </c>
      <c r="Y181">
        <v>4350700</v>
      </c>
      <c r="Z181">
        <v>4384000</v>
      </c>
      <c r="AA181">
        <v>4408100</v>
      </c>
      <c r="AB181">
        <v>4442100</v>
      </c>
      <c r="AC181">
        <v>4509700</v>
      </c>
      <c r="AD181">
        <v>4595700</v>
      </c>
      <c r="AE181">
        <v>4692700</v>
      </c>
    </row>
    <row r="182" spans="1:31" x14ac:dyDescent="0.35">
      <c r="A182" t="s">
        <v>1879</v>
      </c>
      <c r="B182" t="s">
        <v>1880</v>
      </c>
      <c r="C182" t="s">
        <v>1640</v>
      </c>
      <c r="D182" t="s">
        <v>1641</v>
      </c>
      <c r="E182">
        <v>1069095267</v>
      </c>
      <c r="F182">
        <v>1078768056</v>
      </c>
      <c r="G182">
        <v>1088596983</v>
      </c>
      <c r="H182">
        <v>1097985088</v>
      </c>
      <c r="I182">
        <v>1106885537</v>
      </c>
      <c r="J182">
        <v>1115600406</v>
      </c>
      <c r="K182">
        <v>1124083112</v>
      </c>
      <c r="L182">
        <v>1132508266</v>
      </c>
      <c r="M182">
        <v>1140597139</v>
      </c>
      <c r="N182">
        <v>1148685952</v>
      </c>
      <c r="O182">
        <v>1156568670</v>
      </c>
      <c r="P182">
        <v>1164785029</v>
      </c>
      <c r="Q182">
        <v>1173046153</v>
      </c>
      <c r="R182">
        <v>1181328842</v>
      </c>
      <c r="S182">
        <v>1189684726</v>
      </c>
      <c r="T182">
        <v>1198065132</v>
      </c>
      <c r="U182">
        <v>1206821076</v>
      </c>
      <c r="V182">
        <v>1215883022</v>
      </c>
      <c r="W182">
        <v>1225426692</v>
      </c>
      <c r="X182">
        <v>1234203233</v>
      </c>
      <c r="Y182">
        <v>1242391523</v>
      </c>
      <c r="Z182">
        <v>1248769315</v>
      </c>
      <c r="AA182">
        <v>1256599264</v>
      </c>
      <c r="AB182">
        <v>1264695223</v>
      </c>
      <c r="AC182">
        <v>1273109967</v>
      </c>
      <c r="AD182">
        <v>1281401703</v>
      </c>
      <c r="AE182">
        <v>1289937319</v>
      </c>
    </row>
    <row r="183" spans="1:31" x14ac:dyDescent="0.35">
      <c r="A183" t="s">
        <v>110</v>
      </c>
      <c r="B183" t="s">
        <v>1881</v>
      </c>
      <c r="C183" t="s">
        <v>1640</v>
      </c>
      <c r="D183" t="s">
        <v>1641</v>
      </c>
      <c r="E183">
        <v>1812160</v>
      </c>
      <c r="F183">
        <v>1893771</v>
      </c>
      <c r="G183">
        <v>1983277</v>
      </c>
      <c r="H183">
        <v>2072111</v>
      </c>
      <c r="I183">
        <v>2148428</v>
      </c>
      <c r="J183">
        <v>2204283</v>
      </c>
      <c r="K183">
        <v>2236666</v>
      </c>
      <c r="L183">
        <v>2249773</v>
      </c>
      <c r="M183">
        <v>2251875</v>
      </c>
      <c r="N183">
        <v>2254918</v>
      </c>
      <c r="O183">
        <v>2267991</v>
      </c>
      <c r="P183">
        <v>2294787</v>
      </c>
      <c r="Q183">
        <v>2334285</v>
      </c>
      <c r="R183">
        <v>2385255</v>
      </c>
      <c r="S183">
        <v>2444751</v>
      </c>
      <c r="T183">
        <v>2511269</v>
      </c>
      <c r="U183">
        <v>2582991</v>
      </c>
      <c r="V183">
        <v>2662762</v>
      </c>
      <c r="W183">
        <v>2759014</v>
      </c>
      <c r="X183">
        <v>2882942</v>
      </c>
      <c r="Y183">
        <v>3041460</v>
      </c>
      <c r="Z183">
        <v>3237268</v>
      </c>
      <c r="AA183">
        <v>3464644</v>
      </c>
      <c r="AB183">
        <v>3711481</v>
      </c>
      <c r="AC183">
        <v>3960925</v>
      </c>
      <c r="AD183">
        <v>4199810</v>
      </c>
      <c r="AE183">
        <v>4424762</v>
      </c>
    </row>
    <row r="184" spans="1:31" x14ac:dyDescent="0.35">
      <c r="A184" t="s">
        <v>1882</v>
      </c>
      <c r="B184" t="s">
        <v>1883</v>
      </c>
      <c r="C184" t="s">
        <v>1640</v>
      </c>
      <c r="D184" t="s">
        <v>1641</v>
      </c>
      <c r="E184">
        <v>17465684</v>
      </c>
      <c r="F184">
        <v>17848156</v>
      </c>
      <c r="G184">
        <v>18188830</v>
      </c>
      <c r="H184">
        <v>18507402</v>
      </c>
      <c r="I184">
        <v>18826109</v>
      </c>
      <c r="J184">
        <v>19150245</v>
      </c>
      <c r="K184">
        <v>19481582</v>
      </c>
      <c r="L184">
        <v>19820722</v>
      </c>
      <c r="M184">
        <v>20172617</v>
      </c>
      <c r="N184">
        <v>20555223</v>
      </c>
      <c r="O184">
        <v>20944988</v>
      </c>
      <c r="P184">
        <v>21329094</v>
      </c>
      <c r="Q184">
        <v>21724724</v>
      </c>
      <c r="R184">
        <v>22143131</v>
      </c>
      <c r="S184">
        <v>22602097</v>
      </c>
      <c r="T184">
        <v>23114953</v>
      </c>
      <c r="U184">
        <v>23687194</v>
      </c>
      <c r="V184">
        <v>24313721</v>
      </c>
      <c r="W184">
        <v>24972681</v>
      </c>
      <c r="X184">
        <v>25620918</v>
      </c>
      <c r="Y184">
        <v>26269542</v>
      </c>
      <c r="Z184">
        <v>26902018</v>
      </c>
      <c r="AA184">
        <v>27527819</v>
      </c>
      <c r="AB184">
        <v>28146089</v>
      </c>
      <c r="AC184">
        <v>28759578</v>
      </c>
      <c r="AD184">
        <v>29374084</v>
      </c>
      <c r="AE184">
        <v>29983809</v>
      </c>
    </row>
    <row r="185" spans="1:31" x14ac:dyDescent="0.35">
      <c r="A185" t="s">
        <v>111</v>
      </c>
      <c r="B185" t="s">
        <v>1884</v>
      </c>
      <c r="C185" t="s">
        <v>1640</v>
      </c>
      <c r="D185" t="s">
        <v>1641</v>
      </c>
      <c r="E185">
        <v>107678614</v>
      </c>
      <c r="F185">
        <v>110730420</v>
      </c>
      <c r="G185">
        <v>113747135</v>
      </c>
      <c r="H185">
        <v>116749560</v>
      </c>
      <c r="I185">
        <v>119769556</v>
      </c>
      <c r="J185">
        <v>122829148</v>
      </c>
      <c r="K185">
        <v>125938339</v>
      </c>
      <c r="L185">
        <v>129086987</v>
      </c>
      <c r="M185">
        <v>132253264</v>
      </c>
      <c r="N185">
        <v>135405584</v>
      </c>
      <c r="O185">
        <v>138523285</v>
      </c>
      <c r="P185">
        <v>141601437</v>
      </c>
      <c r="Q185">
        <v>144654143</v>
      </c>
      <c r="R185">
        <v>147703401</v>
      </c>
      <c r="S185">
        <v>150780300</v>
      </c>
      <c r="T185">
        <v>153909667</v>
      </c>
      <c r="U185">
        <v>157093993</v>
      </c>
      <c r="V185">
        <v>160332974</v>
      </c>
      <c r="W185">
        <v>163644603</v>
      </c>
      <c r="X185">
        <v>167049580</v>
      </c>
      <c r="Y185">
        <v>170560182</v>
      </c>
      <c r="Z185">
        <v>174184265</v>
      </c>
      <c r="AA185">
        <v>177911533</v>
      </c>
      <c r="AB185">
        <v>181712595</v>
      </c>
      <c r="AC185">
        <v>185546257</v>
      </c>
      <c r="AD185">
        <v>189380513</v>
      </c>
      <c r="AE185">
        <v>193203476</v>
      </c>
    </row>
    <row r="186" spans="1:31" x14ac:dyDescent="0.35">
      <c r="A186" t="s">
        <v>112</v>
      </c>
      <c r="B186" t="s">
        <v>1885</v>
      </c>
      <c r="C186" t="s">
        <v>1640</v>
      </c>
      <c r="D186" t="s">
        <v>1641</v>
      </c>
      <c r="E186">
        <v>2471009</v>
      </c>
      <c r="F186">
        <v>2523181</v>
      </c>
      <c r="G186">
        <v>2576018</v>
      </c>
      <c r="H186">
        <v>2629644</v>
      </c>
      <c r="I186">
        <v>2684183</v>
      </c>
      <c r="J186">
        <v>2739730</v>
      </c>
      <c r="K186">
        <v>2796344</v>
      </c>
      <c r="L186">
        <v>2853941</v>
      </c>
      <c r="M186">
        <v>2912328</v>
      </c>
      <c r="N186">
        <v>2971197</v>
      </c>
      <c r="O186">
        <v>3030347</v>
      </c>
      <c r="P186">
        <v>3089684</v>
      </c>
      <c r="Q186">
        <v>3149265</v>
      </c>
      <c r="R186">
        <v>3209174</v>
      </c>
      <c r="S186">
        <v>3269541</v>
      </c>
      <c r="T186">
        <v>3330465</v>
      </c>
      <c r="U186">
        <v>3391905</v>
      </c>
      <c r="V186">
        <v>3453807</v>
      </c>
      <c r="W186">
        <v>3516268</v>
      </c>
      <c r="X186">
        <v>3579385</v>
      </c>
      <c r="Y186">
        <v>3643222</v>
      </c>
      <c r="Z186">
        <v>3707782</v>
      </c>
      <c r="AA186">
        <v>3772938</v>
      </c>
      <c r="AB186">
        <v>3838462</v>
      </c>
      <c r="AC186">
        <v>3903986</v>
      </c>
      <c r="AD186">
        <v>3969249</v>
      </c>
      <c r="AE186">
        <v>4034119</v>
      </c>
    </row>
    <row r="187" spans="1:31" x14ac:dyDescent="0.35">
      <c r="A187" t="s">
        <v>115</v>
      </c>
      <c r="B187" t="s">
        <v>1886</v>
      </c>
      <c r="C187" t="s">
        <v>1640</v>
      </c>
      <c r="D187" t="s">
        <v>1641</v>
      </c>
      <c r="E187">
        <v>21826658</v>
      </c>
      <c r="F187">
        <v>22283128</v>
      </c>
      <c r="G187">
        <v>22737056</v>
      </c>
      <c r="H187">
        <v>23184228</v>
      </c>
      <c r="I187">
        <v>23619356</v>
      </c>
      <c r="J187">
        <v>24038760</v>
      </c>
      <c r="K187">
        <v>24441074</v>
      </c>
      <c r="L187">
        <v>24827406</v>
      </c>
      <c r="M187">
        <v>25199748</v>
      </c>
      <c r="N187">
        <v>25561299</v>
      </c>
      <c r="O187">
        <v>25914879</v>
      </c>
      <c r="P187">
        <v>26261363</v>
      </c>
      <c r="Q187">
        <v>26601467</v>
      </c>
      <c r="R187">
        <v>26937738</v>
      </c>
      <c r="S187">
        <v>27273194</v>
      </c>
      <c r="T187">
        <v>27610410</v>
      </c>
      <c r="U187">
        <v>27949944</v>
      </c>
      <c r="V187">
        <v>28292724</v>
      </c>
      <c r="W187">
        <v>28641980</v>
      </c>
      <c r="X187">
        <v>29001507</v>
      </c>
      <c r="Y187">
        <v>29373646</v>
      </c>
      <c r="Z187">
        <v>29759989</v>
      </c>
      <c r="AA187">
        <v>30158966</v>
      </c>
      <c r="AB187">
        <v>30565716</v>
      </c>
      <c r="AC187">
        <v>30973354</v>
      </c>
      <c r="AD187">
        <v>31376671</v>
      </c>
      <c r="AE187">
        <v>31773839</v>
      </c>
    </row>
    <row r="188" spans="1:31" x14ac:dyDescent="0.35">
      <c r="A188" t="s">
        <v>116</v>
      </c>
      <c r="B188" t="s">
        <v>1887</v>
      </c>
      <c r="C188" t="s">
        <v>1640</v>
      </c>
      <c r="D188" t="s">
        <v>1641</v>
      </c>
      <c r="E188">
        <v>61947348</v>
      </c>
      <c r="F188">
        <v>63508459</v>
      </c>
      <c r="G188">
        <v>65075486</v>
      </c>
      <c r="H188">
        <v>66650247</v>
      </c>
      <c r="I188">
        <v>68236230</v>
      </c>
      <c r="J188">
        <v>69835715</v>
      </c>
      <c r="K188">
        <v>71446107</v>
      </c>
      <c r="L188">
        <v>73064764</v>
      </c>
      <c r="M188">
        <v>74693695</v>
      </c>
      <c r="N188">
        <v>76335812</v>
      </c>
      <c r="O188">
        <v>77991569</v>
      </c>
      <c r="P188">
        <v>79665315</v>
      </c>
      <c r="Q188">
        <v>81352060</v>
      </c>
      <c r="R188">
        <v>83031954</v>
      </c>
      <c r="S188">
        <v>84678493</v>
      </c>
      <c r="T188">
        <v>86274237</v>
      </c>
      <c r="U188">
        <v>87809419</v>
      </c>
      <c r="V188">
        <v>89293490</v>
      </c>
      <c r="W188">
        <v>90751864</v>
      </c>
      <c r="X188">
        <v>92220879</v>
      </c>
      <c r="Y188">
        <v>93726624</v>
      </c>
      <c r="Z188">
        <v>95277940</v>
      </c>
      <c r="AA188">
        <v>96866642</v>
      </c>
      <c r="AB188">
        <v>98481032</v>
      </c>
      <c r="AC188">
        <v>100102249</v>
      </c>
      <c r="AD188">
        <v>101716359</v>
      </c>
      <c r="AE188">
        <v>103320222</v>
      </c>
    </row>
    <row r="189" spans="1:31" x14ac:dyDescent="0.35">
      <c r="A189" t="s">
        <v>1888</v>
      </c>
      <c r="B189" t="s">
        <v>1889</v>
      </c>
      <c r="C189" t="s">
        <v>1640</v>
      </c>
      <c r="D189" t="s">
        <v>1641</v>
      </c>
      <c r="E189">
        <v>15088</v>
      </c>
      <c r="F189">
        <v>15474</v>
      </c>
      <c r="G189">
        <v>15894</v>
      </c>
      <c r="H189">
        <v>16342</v>
      </c>
      <c r="I189">
        <v>16806</v>
      </c>
      <c r="J189">
        <v>17253</v>
      </c>
      <c r="K189">
        <v>17691</v>
      </c>
      <c r="L189">
        <v>18123</v>
      </c>
      <c r="M189">
        <v>18524</v>
      </c>
      <c r="N189">
        <v>18879</v>
      </c>
      <c r="O189">
        <v>19175</v>
      </c>
      <c r="P189">
        <v>19404</v>
      </c>
      <c r="Q189">
        <v>19574</v>
      </c>
      <c r="R189">
        <v>19700</v>
      </c>
      <c r="S189">
        <v>19804</v>
      </c>
      <c r="T189">
        <v>19906</v>
      </c>
      <c r="U189">
        <v>20012</v>
      </c>
      <c r="V189">
        <v>20116</v>
      </c>
      <c r="W189">
        <v>20228</v>
      </c>
      <c r="X189">
        <v>20342</v>
      </c>
      <c r="Y189">
        <v>20470</v>
      </c>
      <c r="Z189">
        <v>20599</v>
      </c>
      <c r="AA189">
        <v>20758</v>
      </c>
      <c r="AB189">
        <v>20920</v>
      </c>
      <c r="AC189">
        <v>21094</v>
      </c>
      <c r="AD189">
        <v>21288</v>
      </c>
      <c r="AE189">
        <v>21503</v>
      </c>
    </row>
    <row r="190" spans="1:31" x14ac:dyDescent="0.35">
      <c r="A190" t="s">
        <v>113</v>
      </c>
      <c r="B190" t="s">
        <v>1890</v>
      </c>
      <c r="C190" t="s">
        <v>1640</v>
      </c>
      <c r="D190" t="s">
        <v>1641</v>
      </c>
      <c r="E190">
        <v>4313059</v>
      </c>
      <c r="F190">
        <v>4423007</v>
      </c>
      <c r="G190">
        <v>4535520</v>
      </c>
      <c r="H190">
        <v>4651169</v>
      </c>
      <c r="I190">
        <v>4770606</v>
      </c>
      <c r="J190">
        <v>4894276</v>
      </c>
      <c r="K190">
        <v>5022437</v>
      </c>
      <c r="L190">
        <v>5154910</v>
      </c>
      <c r="M190">
        <v>5291178</v>
      </c>
      <c r="N190">
        <v>5430479</v>
      </c>
      <c r="O190">
        <v>5572222</v>
      </c>
      <c r="P190">
        <v>5716152</v>
      </c>
      <c r="Q190">
        <v>5862316</v>
      </c>
      <c r="R190">
        <v>6010724</v>
      </c>
      <c r="S190">
        <v>6161517</v>
      </c>
      <c r="T190">
        <v>6314709</v>
      </c>
      <c r="U190">
        <v>6470272</v>
      </c>
      <c r="V190">
        <v>6627922</v>
      </c>
      <c r="W190">
        <v>6787187</v>
      </c>
      <c r="X190">
        <v>6947447</v>
      </c>
      <c r="Y190">
        <v>7108239</v>
      </c>
      <c r="Z190">
        <v>7269348</v>
      </c>
      <c r="AA190">
        <v>7430836</v>
      </c>
      <c r="AB190">
        <v>7592865</v>
      </c>
      <c r="AC190">
        <v>7755785</v>
      </c>
      <c r="AD190">
        <v>7919825</v>
      </c>
      <c r="AE190">
        <v>8084991</v>
      </c>
    </row>
    <row r="191" spans="1:31" x14ac:dyDescent="0.35">
      <c r="A191" t="s">
        <v>117</v>
      </c>
      <c r="B191" t="s">
        <v>1891</v>
      </c>
      <c r="C191" t="s">
        <v>1640</v>
      </c>
      <c r="D191" t="s">
        <v>1641</v>
      </c>
      <c r="E191">
        <v>38110782</v>
      </c>
      <c r="F191">
        <v>38246193</v>
      </c>
      <c r="G191">
        <v>38363667</v>
      </c>
      <c r="H191">
        <v>38461408</v>
      </c>
      <c r="I191">
        <v>38542652</v>
      </c>
      <c r="J191">
        <v>38594998</v>
      </c>
      <c r="K191">
        <v>38624370</v>
      </c>
      <c r="L191">
        <v>38649660</v>
      </c>
      <c r="M191">
        <v>38663481</v>
      </c>
      <c r="N191">
        <v>38660271</v>
      </c>
      <c r="O191">
        <v>38258629</v>
      </c>
      <c r="P191">
        <v>38248076</v>
      </c>
      <c r="Q191">
        <v>38230364</v>
      </c>
      <c r="R191">
        <v>38204570</v>
      </c>
      <c r="S191">
        <v>38182222</v>
      </c>
      <c r="T191">
        <v>38165445</v>
      </c>
      <c r="U191">
        <v>38141267</v>
      </c>
      <c r="V191">
        <v>38120560</v>
      </c>
      <c r="W191">
        <v>38125759</v>
      </c>
      <c r="X191">
        <v>38151603</v>
      </c>
      <c r="Y191">
        <v>38042794</v>
      </c>
      <c r="Z191">
        <v>38063255</v>
      </c>
      <c r="AA191">
        <v>38063164</v>
      </c>
      <c r="AB191">
        <v>38040196</v>
      </c>
      <c r="AC191">
        <v>38011735</v>
      </c>
      <c r="AD191">
        <v>37986412</v>
      </c>
      <c r="AE191">
        <v>37948016</v>
      </c>
    </row>
    <row r="192" spans="1:31" x14ac:dyDescent="0.35">
      <c r="A192" t="s">
        <v>1892</v>
      </c>
      <c r="B192" t="s">
        <v>1893</v>
      </c>
      <c r="C192" t="s">
        <v>1640</v>
      </c>
      <c r="D192" t="s">
        <v>1641</v>
      </c>
      <c r="E192">
        <v>417158756</v>
      </c>
      <c r="F192">
        <v>429531376</v>
      </c>
      <c r="G192">
        <v>442573477</v>
      </c>
      <c r="H192">
        <v>456086696</v>
      </c>
      <c r="I192">
        <v>469790790</v>
      </c>
      <c r="J192">
        <v>483495980</v>
      </c>
      <c r="K192">
        <v>497126039</v>
      </c>
      <c r="L192">
        <v>510777895</v>
      </c>
      <c r="M192">
        <v>524647448</v>
      </c>
      <c r="N192">
        <v>539018066</v>
      </c>
      <c r="O192">
        <v>554097477</v>
      </c>
      <c r="P192">
        <v>569959700</v>
      </c>
      <c r="Q192">
        <v>586553190</v>
      </c>
      <c r="R192">
        <v>603809871</v>
      </c>
      <c r="S192">
        <v>621611464</v>
      </c>
      <c r="T192">
        <v>639876871</v>
      </c>
      <c r="U192">
        <v>658586521</v>
      </c>
      <c r="V192">
        <v>677788806</v>
      </c>
      <c r="W192">
        <v>697549138</v>
      </c>
      <c r="X192">
        <v>717959651</v>
      </c>
      <c r="Y192">
        <v>739082260</v>
      </c>
      <c r="Z192">
        <v>760942116</v>
      </c>
      <c r="AA192">
        <v>783505835</v>
      </c>
      <c r="AB192">
        <v>806705375</v>
      </c>
      <c r="AC192">
        <v>830442736</v>
      </c>
      <c r="AD192">
        <v>854646007</v>
      </c>
      <c r="AE192">
        <v>879292453</v>
      </c>
    </row>
    <row r="193" spans="1:31" x14ac:dyDescent="0.35">
      <c r="A193" t="s">
        <v>1894</v>
      </c>
      <c r="B193" t="s">
        <v>1895</v>
      </c>
      <c r="C193" t="s">
        <v>1640</v>
      </c>
      <c r="D193" t="s">
        <v>1641</v>
      </c>
      <c r="E193">
        <v>3537000</v>
      </c>
      <c r="F193">
        <v>3562110</v>
      </c>
      <c r="G193">
        <v>3585176</v>
      </c>
      <c r="H193">
        <v>3615497</v>
      </c>
      <c r="I193">
        <v>3649237</v>
      </c>
      <c r="J193">
        <v>3683103</v>
      </c>
      <c r="K193">
        <v>3724655</v>
      </c>
      <c r="L193">
        <v>3759430</v>
      </c>
      <c r="M193">
        <v>3781101</v>
      </c>
      <c r="N193">
        <v>3800081</v>
      </c>
      <c r="O193">
        <v>3810605</v>
      </c>
      <c r="P193">
        <v>3818774</v>
      </c>
      <c r="Q193">
        <v>3823701</v>
      </c>
      <c r="R193">
        <v>3826095</v>
      </c>
      <c r="S193">
        <v>3826878</v>
      </c>
      <c r="T193">
        <v>3821362</v>
      </c>
      <c r="U193">
        <v>3805214</v>
      </c>
      <c r="V193">
        <v>3782995</v>
      </c>
      <c r="W193">
        <v>3760866</v>
      </c>
      <c r="X193">
        <v>3740410</v>
      </c>
      <c r="Y193">
        <v>3721525</v>
      </c>
      <c r="Z193">
        <v>3678732</v>
      </c>
      <c r="AA193">
        <v>3634488</v>
      </c>
      <c r="AB193">
        <v>3593077</v>
      </c>
      <c r="AC193">
        <v>3534874</v>
      </c>
      <c r="AD193">
        <v>3473181</v>
      </c>
      <c r="AE193">
        <v>3411307</v>
      </c>
    </row>
    <row r="194" spans="1:31" x14ac:dyDescent="0.35">
      <c r="A194" t="s">
        <v>1896</v>
      </c>
      <c r="B194" t="s">
        <v>1897</v>
      </c>
      <c r="C194" t="s">
        <v>1640</v>
      </c>
      <c r="D194" t="s">
        <v>1641</v>
      </c>
      <c r="E194">
        <v>20293054</v>
      </c>
      <c r="F194">
        <v>20609150</v>
      </c>
      <c r="G194">
        <v>20937404</v>
      </c>
      <c r="H194">
        <v>21265834</v>
      </c>
      <c r="I194">
        <v>21577982</v>
      </c>
      <c r="J194">
        <v>21862299</v>
      </c>
      <c r="K194">
        <v>22113548</v>
      </c>
      <c r="L194">
        <v>22335638</v>
      </c>
      <c r="M194">
        <v>22537336</v>
      </c>
      <c r="N194">
        <v>22731985</v>
      </c>
      <c r="O194">
        <v>22929075</v>
      </c>
      <c r="P194">
        <v>23131810</v>
      </c>
      <c r="Q194">
        <v>23336681</v>
      </c>
      <c r="R194">
        <v>23538540</v>
      </c>
      <c r="S194">
        <v>23729498</v>
      </c>
      <c r="T194">
        <v>23904167</v>
      </c>
      <c r="U194">
        <v>24061097</v>
      </c>
      <c r="V194">
        <v>24203289</v>
      </c>
      <c r="W194">
        <v>24335146</v>
      </c>
      <c r="X194">
        <v>24463021</v>
      </c>
      <c r="Y194">
        <v>24591599</v>
      </c>
      <c r="Z194">
        <v>24722298</v>
      </c>
      <c r="AA194">
        <v>24854034</v>
      </c>
      <c r="AB194">
        <v>24985976</v>
      </c>
      <c r="AC194">
        <v>25116363</v>
      </c>
      <c r="AD194">
        <v>25243917</v>
      </c>
      <c r="AE194">
        <v>25368620</v>
      </c>
    </row>
    <row r="195" spans="1:31" x14ac:dyDescent="0.35">
      <c r="A195" t="s">
        <v>118</v>
      </c>
      <c r="B195" t="s">
        <v>1898</v>
      </c>
      <c r="C195" t="s">
        <v>1640</v>
      </c>
      <c r="D195" t="s">
        <v>1641</v>
      </c>
      <c r="E195">
        <v>9983218</v>
      </c>
      <c r="F195">
        <v>9960235</v>
      </c>
      <c r="G195">
        <v>9952494</v>
      </c>
      <c r="H195">
        <v>9964675</v>
      </c>
      <c r="I195">
        <v>9991525</v>
      </c>
      <c r="J195">
        <v>10026176</v>
      </c>
      <c r="K195">
        <v>10063945</v>
      </c>
      <c r="L195">
        <v>10108977</v>
      </c>
      <c r="M195">
        <v>10160196</v>
      </c>
      <c r="N195">
        <v>10217828</v>
      </c>
      <c r="O195">
        <v>10289898</v>
      </c>
      <c r="P195">
        <v>10362722</v>
      </c>
      <c r="Q195">
        <v>10419631</v>
      </c>
      <c r="R195">
        <v>10458821</v>
      </c>
      <c r="S195">
        <v>10483861</v>
      </c>
      <c r="T195">
        <v>10503330</v>
      </c>
      <c r="U195">
        <v>10522288</v>
      </c>
      <c r="V195">
        <v>10542964</v>
      </c>
      <c r="W195">
        <v>10558177</v>
      </c>
      <c r="X195">
        <v>10568247</v>
      </c>
      <c r="Y195">
        <v>10573100</v>
      </c>
      <c r="Z195">
        <v>10557560</v>
      </c>
      <c r="AA195">
        <v>10514844</v>
      </c>
      <c r="AB195">
        <v>10457295</v>
      </c>
      <c r="AC195">
        <v>10401062</v>
      </c>
      <c r="AD195">
        <v>10358076</v>
      </c>
      <c r="AE195">
        <v>10324611</v>
      </c>
    </row>
    <row r="196" spans="1:31" x14ac:dyDescent="0.35">
      <c r="A196" t="s">
        <v>114</v>
      </c>
      <c r="B196" t="s">
        <v>1899</v>
      </c>
      <c r="C196" t="s">
        <v>1640</v>
      </c>
      <c r="D196" t="s">
        <v>1641</v>
      </c>
      <c r="E196">
        <v>4213742</v>
      </c>
      <c r="F196">
        <v>4323410</v>
      </c>
      <c r="G196">
        <v>4432736</v>
      </c>
      <c r="H196">
        <v>4541902</v>
      </c>
      <c r="I196">
        <v>4651225</v>
      </c>
      <c r="J196">
        <v>4760850</v>
      </c>
      <c r="K196">
        <v>4870694</v>
      </c>
      <c r="L196">
        <v>4980344</v>
      </c>
      <c r="M196">
        <v>5089310</v>
      </c>
      <c r="N196">
        <v>5196937</v>
      </c>
      <c r="O196">
        <v>5302700</v>
      </c>
      <c r="P196">
        <v>5406624</v>
      </c>
      <c r="Q196">
        <v>5508611</v>
      </c>
      <c r="R196">
        <v>5607950</v>
      </c>
      <c r="S196">
        <v>5703740</v>
      </c>
      <c r="T196">
        <v>5795494</v>
      </c>
      <c r="U196">
        <v>5882796</v>
      </c>
      <c r="V196">
        <v>5966159</v>
      </c>
      <c r="W196">
        <v>6047117</v>
      </c>
      <c r="X196">
        <v>6127837</v>
      </c>
      <c r="Y196">
        <v>6209877</v>
      </c>
      <c r="Z196">
        <v>6293783</v>
      </c>
      <c r="AA196">
        <v>6379219</v>
      </c>
      <c r="AB196">
        <v>6465740</v>
      </c>
      <c r="AC196">
        <v>6552584</v>
      </c>
      <c r="AD196">
        <v>6639119</v>
      </c>
      <c r="AE196">
        <v>6725308</v>
      </c>
    </row>
    <row r="197" spans="1:31" x14ac:dyDescent="0.35">
      <c r="A197" t="s">
        <v>1900</v>
      </c>
      <c r="B197" t="s">
        <v>1901</v>
      </c>
      <c r="C197" t="s">
        <v>1640</v>
      </c>
      <c r="D197" t="s">
        <v>1641</v>
      </c>
      <c r="E197">
        <v>1978248</v>
      </c>
      <c r="F197">
        <v>2068845</v>
      </c>
      <c r="G197">
        <v>2163591</v>
      </c>
      <c r="H197">
        <v>2262676</v>
      </c>
      <c r="I197">
        <v>2366298</v>
      </c>
      <c r="J197">
        <v>2474666</v>
      </c>
      <c r="K197">
        <v>2587997</v>
      </c>
      <c r="L197">
        <v>2706518</v>
      </c>
      <c r="M197">
        <v>2776568</v>
      </c>
      <c r="N197">
        <v>2848431</v>
      </c>
      <c r="O197">
        <v>2922153</v>
      </c>
      <c r="P197">
        <v>2997784</v>
      </c>
      <c r="Q197">
        <v>3075373</v>
      </c>
      <c r="R197">
        <v>3154969</v>
      </c>
      <c r="S197">
        <v>3236626</v>
      </c>
      <c r="T197">
        <v>3320396</v>
      </c>
      <c r="U197">
        <v>3406334</v>
      </c>
      <c r="V197">
        <v>3494496</v>
      </c>
      <c r="W197">
        <v>3596688</v>
      </c>
      <c r="X197">
        <v>3702218</v>
      </c>
      <c r="Y197">
        <v>3811102</v>
      </c>
      <c r="Z197">
        <v>3927051</v>
      </c>
      <c r="AA197">
        <v>4046901</v>
      </c>
      <c r="AB197">
        <v>4169506</v>
      </c>
      <c r="AC197">
        <v>4294682</v>
      </c>
      <c r="AD197">
        <v>4422143</v>
      </c>
      <c r="AE197">
        <v>4551566</v>
      </c>
    </row>
    <row r="198" spans="1:31" x14ac:dyDescent="0.35">
      <c r="A198" t="s">
        <v>1902</v>
      </c>
      <c r="B198" t="s">
        <v>1903</v>
      </c>
      <c r="C198" t="s">
        <v>1640</v>
      </c>
      <c r="D198" t="s">
        <v>1641</v>
      </c>
      <c r="E198">
        <v>1694410</v>
      </c>
      <c r="F198">
        <v>1721268</v>
      </c>
      <c r="G198">
        <v>1750900</v>
      </c>
      <c r="H198">
        <v>1782065</v>
      </c>
      <c r="I198">
        <v>1812883</v>
      </c>
      <c r="J198">
        <v>1841945</v>
      </c>
      <c r="K198">
        <v>1869030</v>
      </c>
      <c r="L198">
        <v>1894563</v>
      </c>
      <c r="M198">
        <v>1918749</v>
      </c>
      <c r="N198">
        <v>1941852</v>
      </c>
      <c r="O198">
        <v>1964221</v>
      </c>
      <c r="P198">
        <v>1985713</v>
      </c>
      <c r="Q198">
        <v>2006441</v>
      </c>
      <c r="R198">
        <v>2027202</v>
      </c>
      <c r="S198">
        <v>2049012</v>
      </c>
      <c r="T198">
        <v>2072666</v>
      </c>
      <c r="U198">
        <v>2098522</v>
      </c>
      <c r="V198">
        <v>2126308</v>
      </c>
      <c r="W198">
        <v>2155439</v>
      </c>
      <c r="X198">
        <v>2184920</v>
      </c>
      <c r="Y198">
        <v>2214096</v>
      </c>
      <c r="Z198">
        <v>2242763</v>
      </c>
      <c r="AA198">
        <v>2271298</v>
      </c>
      <c r="AB198">
        <v>2300045</v>
      </c>
      <c r="AC198">
        <v>2329458</v>
      </c>
      <c r="AD198">
        <v>2358955</v>
      </c>
      <c r="AE198">
        <v>2388875</v>
      </c>
    </row>
    <row r="199" spans="1:31" x14ac:dyDescent="0.35">
      <c r="A199" t="s">
        <v>1904</v>
      </c>
      <c r="B199" t="s">
        <v>1905</v>
      </c>
      <c r="C199" t="s">
        <v>1640</v>
      </c>
      <c r="D199" t="s">
        <v>1641</v>
      </c>
      <c r="E199">
        <v>964601905</v>
      </c>
      <c r="F199">
        <v>970905788</v>
      </c>
      <c r="G199">
        <v>977731113</v>
      </c>
      <c r="H199">
        <v>984287542</v>
      </c>
      <c r="I199">
        <v>989994339</v>
      </c>
      <c r="J199">
        <v>995414349</v>
      </c>
      <c r="K199">
        <v>1000643917</v>
      </c>
      <c r="L199">
        <v>1005863658</v>
      </c>
      <c r="M199">
        <v>1010698898</v>
      </c>
      <c r="N199">
        <v>1015607141</v>
      </c>
      <c r="O199">
        <v>1020591851</v>
      </c>
      <c r="P199">
        <v>1025668442</v>
      </c>
      <c r="Q199">
        <v>1030742327</v>
      </c>
      <c r="R199">
        <v>1035918960</v>
      </c>
      <c r="S199">
        <v>1041303142</v>
      </c>
      <c r="T199">
        <v>1046610825</v>
      </c>
      <c r="U199">
        <v>1052236679</v>
      </c>
      <c r="V199">
        <v>1058174512</v>
      </c>
      <c r="W199">
        <v>1064603305</v>
      </c>
      <c r="X199">
        <v>1070107590</v>
      </c>
      <c r="Y199">
        <v>1075140985</v>
      </c>
      <c r="Z199">
        <v>1078083259</v>
      </c>
      <c r="AA199">
        <v>1082722218</v>
      </c>
      <c r="AB199">
        <v>1087560614</v>
      </c>
      <c r="AC199">
        <v>1092601669</v>
      </c>
      <c r="AD199">
        <v>1097570905</v>
      </c>
      <c r="AE199">
        <v>1102730983</v>
      </c>
    </row>
    <row r="200" spans="1:31" x14ac:dyDescent="0.35">
      <c r="A200" t="s">
        <v>1906</v>
      </c>
      <c r="B200" t="s">
        <v>1907</v>
      </c>
      <c r="C200" t="s">
        <v>1640</v>
      </c>
      <c r="D200" t="s">
        <v>1641</v>
      </c>
      <c r="E200">
        <v>198375</v>
      </c>
      <c r="F200">
        <v>202016</v>
      </c>
      <c r="G200">
        <v>205266</v>
      </c>
      <c r="H200">
        <v>208345</v>
      </c>
      <c r="I200">
        <v>211579</v>
      </c>
      <c r="J200">
        <v>215196</v>
      </c>
      <c r="K200">
        <v>219283</v>
      </c>
      <c r="L200">
        <v>223731</v>
      </c>
      <c r="M200">
        <v>228376</v>
      </c>
      <c r="N200">
        <v>232952</v>
      </c>
      <c r="O200">
        <v>237258</v>
      </c>
      <c r="P200">
        <v>241273</v>
      </c>
      <c r="Q200">
        <v>245006</v>
      </c>
      <c r="R200">
        <v>248499</v>
      </c>
      <c r="S200">
        <v>251775</v>
      </c>
      <c r="T200">
        <v>254886</v>
      </c>
      <c r="U200">
        <v>257832</v>
      </c>
      <c r="V200">
        <v>260594</v>
      </c>
      <c r="W200">
        <v>263179</v>
      </c>
      <c r="X200">
        <v>265581</v>
      </c>
      <c r="Y200">
        <v>267820</v>
      </c>
      <c r="Z200">
        <v>269843</v>
      </c>
      <c r="AA200">
        <v>271703</v>
      </c>
      <c r="AB200">
        <v>273528</v>
      </c>
      <c r="AC200">
        <v>275484</v>
      </c>
      <c r="AD200">
        <v>277690</v>
      </c>
      <c r="AE200">
        <v>280208</v>
      </c>
    </row>
    <row r="201" spans="1:31" x14ac:dyDescent="0.35">
      <c r="A201" t="s">
        <v>119</v>
      </c>
      <c r="B201" t="s">
        <v>1908</v>
      </c>
      <c r="C201" t="s">
        <v>1640</v>
      </c>
      <c r="D201" t="s">
        <v>1641</v>
      </c>
      <c r="E201">
        <v>476445</v>
      </c>
      <c r="F201">
        <v>487491</v>
      </c>
      <c r="G201">
        <v>495517</v>
      </c>
      <c r="H201">
        <v>501566</v>
      </c>
      <c r="I201">
        <v>507095</v>
      </c>
      <c r="J201">
        <v>513455</v>
      </c>
      <c r="K201">
        <v>522304</v>
      </c>
      <c r="L201">
        <v>534608</v>
      </c>
      <c r="M201">
        <v>550430</v>
      </c>
      <c r="N201">
        <v>569447</v>
      </c>
      <c r="O201">
        <v>592267</v>
      </c>
      <c r="P201">
        <v>616886</v>
      </c>
      <c r="Q201">
        <v>645659</v>
      </c>
      <c r="R201">
        <v>688586</v>
      </c>
      <c r="S201">
        <v>758855</v>
      </c>
      <c r="T201">
        <v>864863</v>
      </c>
      <c r="U201">
        <v>1010382</v>
      </c>
      <c r="V201">
        <v>1189633</v>
      </c>
      <c r="W201">
        <v>1389342</v>
      </c>
      <c r="X201">
        <v>1590780</v>
      </c>
      <c r="Y201">
        <v>1779676</v>
      </c>
      <c r="Z201">
        <v>1952054</v>
      </c>
      <c r="AA201">
        <v>2109568</v>
      </c>
      <c r="AB201">
        <v>2250473</v>
      </c>
      <c r="AC201">
        <v>2374419</v>
      </c>
      <c r="AD201">
        <v>2481539</v>
      </c>
      <c r="AE201">
        <v>2569804</v>
      </c>
    </row>
    <row r="202" spans="1:31" x14ac:dyDescent="0.35">
      <c r="A202" t="s">
        <v>122</v>
      </c>
      <c r="B202" t="s">
        <v>1909</v>
      </c>
      <c r="C202" t="s">
        <v>1640</v>
      </c>
      <c r="D202" t="s">
        <v>1641</v>
      </c>
      <c r="E202">
        <v>23201835</v>
      </c>
      <c r="F202">
        <v>23001155</v>
      </c>
      <c r="G202">
        <v>22794284</v>
      </c>
      <c r="H202">
        <v>22763280</v>
      </c>
      <c r="I202">
        <v>22730211</v>
      </c>
      <c r="J202">
        <v>22684270</v>
      </c>
      <c r="K202">
        <v>22619004</v>
      </c>
      <c r="L202">
        <v>22553978</v>
      </c>
      <c r="M202">
        <v>22507344</v>
      </c>
      <c r="N202">
        <v>22472040</v>
      </c>
      <c r="O202">
        <v>22442971</v>
      </c>
      <c r="P202">
        <v>22131970</v>
      </c>
      <c r="Q202">
        <v>21730496</v>
      </c>
      <c r="R202">
        <v>21574326</v>
      </c>
      <c r="S202">
        <v>21451748</v>
      </c>
      <c r="T202">
        <v>21319685</v>
      </c>
      <c r="U202">
        <v>21193760</v>
      </c>
      <c r="V202">
        <v>20882982</v>
      </c>
      <c r="W202">
        <v>20537875</v>
      </c>
      <c r="X202">
        <v>20367487</v>
      </c>
      <c r="Y202">
        <v>20246871</v>
      </c>
      <c r="Z202">
        <v>20147528</v>
      </c>
      <c r="AA202">
        <v>20058035</v>
      </c>
      <c r="AB202">
        <v>19983693</v>
      </c>
      <c r="AC202">
        <v>19908979</v>
      </c>
      <c r="AD202">
        <v>19815481</v>
      </c>
      <c r="AE202">
        <v>19705301</v>
      </c>
    </row>
    <row r="203" spans="1:31" x14ac:dyDescent="0.35">
      <c r="A203" t="s">
        <v>123</v>
      </c>
      <c r="B203" t="s">
        <v>1910</v>
      </c>
      <c r="C203" t="s">
        <v>1640</v>
      </c>
      <c r="D203" t="s">
        <v>1641</v>
      </c>
      <c r="E203">
        <v>148292000</v>
      </c>
      <c r="F203">
        <v>148624000</v>
      </c>
      <c r="G203">
        <v>148689000</v>
      </c>
      <c r="H203">
        <v>148520000</v>
      </c>
      <c r="I203">
        <v>148336000</v>
      </c>
      <c r="J203">
        <v>148375726</v>
      </c>
      <c r="K203">
        <v>148160042</v>
      </c>
      <c r="L203">
        <v>147915307</v>
      </c>
      <c r="M203">
        <v>147670692</v>
      </c>
      <c r="N203">
        <v>147214392</v>
      </c>
      <c r="O203">
        <v>146596557</v>
      </c>
      <c r="P203">
        <v>145976083</v>
      </c>
      <c r="Q203">
        <v>145306046</v>
      </c>
      <c r="R203">
        <v>144648257</v>
      </c>
      <c r="S203">
        <v>144067054</v>
      </c>
      <c r="T203">
        <v>143518523</v>
      </c>
      <c r="U203">
        <v>143049528</v>
      </c>
      <c r="V203">
        <v>142805088</v>
      </c>
      <c r="W203">
        <v>142742350</v>
      </c>
      <c r="X203">
        <v>142785342</v>
      </c>
      <c r="Y203">
        <v>142849449</v>
      </c>
      <c r="Z203">
        <v>142960868</v>
      </c>
      <c r="AA203">
        <v>143201676</v>
      </c>
      <c r="AB203">
        <v>143506911</v>
      </c>
      <c r="AC203">
        <v>143819666</v>
      </c>
      <c r="AD203">
        <v>144096870</v>
      </c>
      <c r="AE203">
        <v>144342396</v>
      </c>
    </row>
    <row r="204" spans="1:31" x14ac:dyDescent="0.35">
      <c r="A204" t="s">
        <v>124</v>
      </c>
      <c r="B204" t="s">
        <v>1911</v>
      </c>
      <c r="C204" t="s">
        <v>1640</v>
      </c>
      <c r="D204" t="s">
        <v>1641</v>
      </c>
      <c r="E204">
        <v>7235798</v>
      </c>
      <c r="F204">
        <v>7051759</v>
      </c>
      <c r="G204">
        <v>6701851</v>
      </c>
      <c r="H204">
        <v>6299909</v>
      </c>
      <c r="I204">
        <v>6005095</v>
      </c>
      <c r="J204">
        <v>5928078</v>
      </c>
      <c r="K204">
        <v>6115168</v>
      </c>
      <c r="L204">
        <v>6522382</v>
      </c>
      <c r="M204">
        <v>7059813</v>
      </c>
      <c r="N204">
        <v>7593239</v>
      </c>
      <c r="O204">
        <v>8025703</v>
      </c>
      <c r="P204">
        <v>8329406</v>
      </c>
      <c r="Q204">
        <v>8536205</v>
      </c>
      <c r="R204">
        <v>8680346</v>
      </c>
      <c r="S204">
        <v>8818438</v>
      </c>
      <c r="T204">
        <v>8991735</v>
      </c>
      <c r="U204">
        <v>9206580</v>
      </c>
      <c r="V204">
        <v>9447402</v>
      </c>
      <c r="W204">
        <v>9708169</v>
      </c>
      <c r="X204">
        <v>9977446</v>
      </c>
      <c r="Y204">
        <v>10246842</v>
      </c>
      <c r="Z204">
        <v>10516071</v>
      </c>
      <c r="AA204">
        <v>10788853</v>
      </c>
      <c r="AB204">
        <v>11065151</v>
      </c>
      <c r="AC204">
        <v>11345357</v>
      </c>
      <c r="AD204">
        <v>11629553</v>
      </c>
      <c r="AE204">
        <v>11917508</v>
      </c>
    </row>
    <row r="205" spans="1:31" x14ac:dyDescent="0.35">
      <c r="A205" t="s">
        <v>1912</v>
      </c>
      <c r="B205" t="s">
        <v>1913</v>
      </c>
      <c r="C205" t="s">
        <v>1640</v>
      </c>
      <c r="D205" t="s">
        <v>1641</v>
      </c>
      <c r="E205">
        <v>1132832536</v>
      </c>
      <c r="F205">
        <v>1157821722</v>
      </c>
      <c r="G205">
        <v>1183034707</v>
      </c>
      <c r="H205">
        <v>1208411907</v>
      </c>
      <c r="I205">
        <v>1233869424</v>
      </c>
      <c r="J205">
        <v>1259358616</v>
      </c>
      <c r="K205">
        <v>1284818746</v>
      </c>
      <c r="L205">
        <v>1310234107</v>
      </c>
      <c r="M205">
        <v>1335633730</v>
      </c>
      <c r="N205">
        <v>1361053702</v>
      </c>
      <c r="O205">
        <v>1386504523</v>
      </c>
      <c r="P205">
        <v>1411993292</v>
      </c>
      <c r="Q205">
        <v>1437450586</v>
      </c>
      <c r="R205">
        <v>1462776158</v>
      </c>
      <c r="S205">
        <v>1487832276</v>
      </c>
      <c r="T205">
        <v>1512521166</v>
      </c>
      <c r="U205">
        <v>1536799012</v>
      </c>
      <c r="V205">
        <v>1560689001</v>
      </c>
      <c r="W205">
        <v>1584247163</v>
      </c>
      <c r="X205">
        <v>1607562312</v>
      </c>
      <c r="Y205">
        <v>1630729920</v>
      </c>
      <c r="Z205">
        <v>1653756466</v>
      </c>
      <c r="AA205">
        <v>1676614288</v>
      </c>
      <c r="AB205">
        <v>1699306053</v>
      </c>
      <c r="AC205">
        <v>1721840539</v>
      </c>
      <c r="AD205">
        <v>1744190704</v>
      </c>
      <c r="AE205">
        <v>1766383450</v>
      </c>
    </row>
    <row r="206" spans="1:31" x14ac:dyDescent="0.35">
      <c r="A206" t="s">
        <v>129</v>
      </c>
      <c r="B206" t="s">
        <v>1914</v>
      </c>
      <c r="C206" t="s">
        <v>1640</v>
      </c>
      <c r="D206" t="s">
        <v>1641</v>
      </c>
      <c r="E206">
        <v>16326815</v>
      </c>
      <c r="F206">
        <v>16867829</v>
      </c>
      <c r="G206">
        <v>17378833</v>
      </c>
      <c r="H206">
        <v>17859750</v>
      </c>
      <c r="I206">
        <v>18311090</v>
      </c>
      <c r="J206">
        <v>18735841</v>
      </c>
      <c r="K206">
        <v>19131578</v>
      </c>
      <c r="L206">
        <v>19505576</v>
      </c>
      <c r="M206">
        <v>19882458</v>
      </c>
      <c r="N206">
        <v>20294406</v>
      </c>
      <c r="O206">
        <v>20764312</v>
      </c>
      <c r="P206">
        <v>21303592</v>
      </c>
      <c r="Q206">
        <v>21906308</v>
      </c>
      <c r="R206">
        <v>22556425</v>
      </c>
      <c r="S206">
        <v>23228890</v>
      </c>
      <c r="T206">
        <v>23905654</v>
      </c>
      <c r="U206">
        <v>24578301</v>
      </c>
      <c r="V206">
        <v>25252569</v>
      </c>
      <c r="W206">
        <v>25940770</v>
      </c>
      <c r="X206">
        <v>26661492</v>
      </c>
      <c r="Y206">
        <v>27425676</v>
      </c>
      <c r="Z206">
        <v>28238020</v>
      </c>
      <c r="AA206">
        <v>29086357</v>
      </c>
      <c r="AB206">
        <v>29944476</v>
      </c>
      <c r="AC206">
        <v>30776722</v>
      </c>
      <c r="AD206">
        <v>31557144</v>
      </c>
      <c r="AE206">
        <v>32275687</v>
      </c>
    </row>
    <row r="207" spans="1:31" x14ac:dyDescent="0.35">
      <c r="A207" t="s">
        <v>1355</v>
      </c>
      <c r="B207" t="s">
        <v>1915</v>
      </c>
      <c r="C207" t="s">
        <v>1640</v>
      </c>
      <c r="D207" t="s">
        <v>1641</v>
      </c>
      <c r="E207">
        <v>20147590</v>
      </c>
      <c r="F207">
        <v>20893625</v>
      </c>
      <c r="G207">
        <v>21701476</v>
      </c>
      <c r="H207">
        <v>22535937</v>
      </c>
      <c r="I207">
        <v>23347885</v>
      </c>
      <c r="J207">
        <v>24102986</v>
      </c>
      <c r="K207">
        <v>24786190</v>
      </c>
      <c r="L207">
        <v>25410451</v>
      </c>
      <c r="M207">
        <v>26003542</v>
      </c>
      <c r="N207">
        <v>26607042</v>
      </c>
      <c r="O207">
        <v>27250535</v>
      </c>
      <c r="P207">
        <v>27945005</v>
      </c>
      <c r="Q207">
        <v>28679565</v>
      </c>
      <c r="R207">
        <v>29435944</v>
      </c>
      <c r="S207">
        <v>30186341</v>
      </c>
      <c r="T207">
        <v>30911914</v>
      </c>
      <c r="U207">
        <v>31607064</v>
      </c>
      <c r="V207">
        <v>32282526</v>
      </c>
      <c r="W207">
        <v>32955496</v>
      </c>
      <c r="X207">
        <v>33650619</v>
      </c>
      <c r="Y207">
        <v>34385963</v>
      </c>
      <c r="Z207">
        <v>35167314</v>
      </c>
      <c r="AA207">
        <v>35990192</v>
      </c>
      <c r="AB207">
        <v>36849918</v>
      </c>
      <c r="AC207">
        <v>37737913</v>
      </c>
      <c r="AD207">
        <v>38647803</v>
      </c>
      <c r="AE207">
        <v>39578828</v>
      </c>
    </row>
    <row r="208" spans="1:31" x14ac:dyDescent="0.35">
      <c r="A208" t="s">
        <v>130</v>
      </c>
      <c r="B208" t="s">
        <v>1916</v>
      </c>
      <c r="C208" t="s">
        <v>1640</v>
      </c>
      <c r="D208" t="s">
        <v>1641</v>
      </c>
      <c r="E208">
        <v>7555617</v>
      </c>
      <c r="F208">
        <v>7789653</v>
      </c>
      <c r="G208">
        <v>8029725</v>
      </c>
      <c r="H208">
        <v>8272170</v>
      </c>
      <c r="I208">
        <v>8512173</v>
      </c>
      <c r="J208">
        <v>8746606</v>
      </c>
      <c r="K208">
        <v>8974077</v>
      </c>
      <c r="L208">
        <v>9196528</v>
      </c>
      <c r="M208">
        <v>9418393</v>
      </c>
      <c r="N208">
        <v>9645957</v>
      </c>
      <c r="O208">
        <v>9884052</v>
      </c>
      <c r="P208">
        <v>10134497</v>
      </c>
      <c r="Q208">
        <v>10396861</v>
      </c>
      <c r="R208">
        <v>10670990</v>
      </c>
      <c r="S208">
        <v>10955944</v>
      </c>
      <c r="T208">
        <v>11251266</v>
      </c>
      <c r="U208">
        <v>11556763</v>
      </c>
      <c r="V208">
        <v>11873557</v>
      </c>
      <c r="W208">
        <v>12203957</v>
      </c>
      <c r="X208">
        <v>12550917</v>
      </c>
      <c r="Y208">
        <v>12916229</v>
      </c>
      <c r="Z208">
        <v>13300910</v>
      </c>
      <c r="AA208">
        <v>13703513</v>
      </c>
      <c r="AB208">
        <v>14120320</v>
      </c>
      <c r="AC208">
        <v>14546111</v>
      </c>
      <c r="AD208">
        <v>14976994</v>
      </c>
      <c r="AE208">
        <v>15411614</v>
      </c>
    </row>
    <row r="209" spans="1:31" x14ac:dyDescent="0.35">
      <c r="A209" t="s">
        <v>133</v>
      </c>
      <c r="B209" t="s">
        <v>1917</v>
      </c>
      <c r="C209" t="s">
        <v>1640</v>
      </c>
      <c r="D209" t="s">
        <v>1641</v>
      </c>
      <c r="E209">
        <v>3047132</v>
      </c>
      <c r="F209">
        <v>3135083</v>
      </c>
      <c r="G209">
        <v>3230698</v>
      </c>
      <c r="H209">
        <v>3313471</v>
      </c>
      <c r="I209">
        <v>3419048</v>
      </c>
      <c r="J209">
        <v>3524506</v>
      </c>
      <c r="K209">
        <v>3670704</v>
      </c>
      <c r="L209">
        <v>3796038</v>
      </c>
      <c r="M209">
        <v>3927213</v>
      </c>
      <c r="N209">
        <v>3958723</v>
      </c>
      <c r="O209">
        <v>4027887</v>
      </c>
      <c r="P209">
        <v>4138012</v>
      </c>
      <c r="Q209">
        <v>4175950</v>
      </c>
      <c r="R209">
        <v>4114826</v>
      </c>
      <c r="S209">
        <v>4166664</v>
      </c>
      <c r="T209">
        <v>4265762</v>
      </c>
      <c r="U209">
        <v>4401365</v>
      </c>
      <c r="V209">
        <v>4588599</v>
      </c>
      <c r="W209">
        <v>4839396</v>
      </c>
      <c r="X209">
        <v>4987573</v>
      </c>
      <c r="Y209">
        <v>5076732</v>
      </c>
      <c r="Z209">
        <v>5183688</v>
      </c>
      <c r="AA209">
        <v>5312437</v>
      </c>
      <c r="AB209">
        <v>5399162</v>
      </c>
      <c r="AC209">
        <v>5469724</v>
      </c>
      <c r="AD209">
        <v>5535002</v>
      </c>
      <c r="AE209">
        <v>5607283</v>
      </c>
    </row>
    <row r="210" spans="1:31" x14ac:dyDescent="0.35">
      <c r="A210" t="s">
        <v>136</v>
      </c>
      <c r="B210" t="s">
        <v>1918</v>
      </c>
      <c r="C210" t="s">
        <v>1640</v>
      </c>
      <c r="D210" t="s">
        <v>1641</v>
      </c>
      <c r="E210">
        <v>311840</v>
      </c>
      <c r="F210">
        <v>320753</v>
      </c>
      <c r="G210">
        <v>329953</v>
      </c>
      <c r="H210">
        <v>339456</v>
      </c>
      <c r="I210">
        <v>349225</v>
      </c>
      <c r="J210">
        <v>359225</v>
      </c>
      <c r="K210">
        <v>369469</v>
      </c>
      <c r="L210">
        <v>379947</v>
      </c>
      <c r="M210">
        <v>390643</v>
      </c>
      <c r="N210">
        <v>401538</v>
      </c>
      <c r="O210">
        <v>412609</v>
      </c>
      <c r="P210">
        <v>423853</v>
      </c>
      <c r="Q210">
        <v>435262</v>
      </c>
      <c r="R210">
        <v>446769</v>
      </c>
      <c r="S210">
        <v>458324</v>
      </c>
      <c r="T210">
        <v>469885</v>
      </c>
      <c r="U210">
        <v>481422</v>
      </c>
      <c r="V210">
        <v>492940</v>
      </c>
      <c r="W210">
        <v>504477</v>
      </c>
      <c r="X210">
        <v>516079</v>
      </c>
      <c r="Y210">
        <v>527790</v>
      </c>
      <c r="Z210">
        <v>539614</v>
      </c>
      <c r="AA210">
        <v>551531</v>
      </c>
      <c r="AB210">
        <v>563513</v>
      </c>
      <c r="AC210">
        <v>575504</v>
      </c>
      <c r="AD210">
        <v>587482</v>
      </c>
      <c r="AE210">
        <v>599419</v>
      </c>
    </row>
    <row r="211" spans="1:31" x14ac:dyDescent="0.35">
      <c r="A211" t="s">
        <v>132</v>
      </c>
      <c r="B211" t="s">
        <v>1919</v>
      </c>
      <c r="C211" t="s">
        <v>1640</v>
      </c>
      <c r="D211" t="s">
        <v>1641</v>
      </c>
      <c r="E211">
        <v>4312246</v>
      </c>
      <c r="F211">
        <v>4337239</v>
      </c>
      <c r="G211">
        <v>4331332</v>
      </c>
      <c r="H211">
        <v>4307299</v>
      </c>
      <c r="I211">
        <v>4283621</v>
      </c>
      <c r="J211">
        <v>4274819</v>
      </c>
      <c r="K211">
        <v>4282350</v>
      </c>
      <c r="L211">
        <v>4305455</v>
      </c>
      <c r="M211">
        <v>4353646</v>
      </c>
      <c r="N211">
        <v>4437803</v>
      </c>
      <c r="O211">
        <v>4564297</v>
      </c>
      <c r="P211">
        <v>4739147</v>
      </c>
      <c r="Q211">
        <v>4957216</v>
      </c>
      <c r="R211">
        <v>5199549</v>
      </c>
      <c r="S211">
        <v>5439695</v>
      </c>
      <c r="T211">
        <v>5658379</v>
      </c>
      <c r="U211">
        <v>5848692</v>
      </c>
      <c r="V211">
        <v>6015417</v>
      </c>
      <c r="W211">
        <v>6165372</v>
      </c>
      <c r="X211">
        <v>6310260</v>
      </c>
      <c r="Y211">
        <v>6458720</v>
      </c>
      <c r="Z211">
        <v>6611692</v>
      </c>
      <c r="AA211">
        <v>6766103</v>
      </c>
      <c r="AB211">
        <v>6922079</v>
      </c>
      <c r="AC211">
        <v>7079162</v>
      </c>
      <c r="AD211">
        <v>7237025</v>
      </c>
      <c r="AE211">
        <v>7396190</v>
      </c>
    </row>
    <row r="212" spans="1:31" x14ac:dyDescent="0.35">
      <c r="A212" t="s">
        <v>46</v>
      </c>
      <c r="B212" t="s">
        <v>1920</v>
      </c>
      <c r="C212" t="s">
        <v>1640</v>
      </c>
      <c r="D212" t="s">
        <v>1641</v>
      </c>
      <c r="E212">
        <v>5254984</v>
      </c>
      <c r="F212">
        <v>5326657</v>
      </c>
      <c r="G212">
        <v>5400331</v>
      </c>
      <c r="H212">
        <v>5474000</v>
      </c>
      <c r="I212">
        <v>5544945</v>
      </c>
      <c r="J212">
        <v>5611115</v>
      </c>
      <c r="K212">
        <v>5671925</v>
      </c>
      <c r="L212">
        <v>5727755</v>
      </c>
      <c r="M212">
        <v>5778706</v>
      </c>
      <c r="N212">
        <v>5825187</v>
      </c>
      <c r="O212">
        <v>5867626</v>
      </c>
      <c r="P212">
        <v>5905962</v>
      </c>
      <c r="Q212">
        <v>5940303</v>
      </c>
      <c r="R212">
        <v>5971535</v>
      </c>
      <c r="S212">
        <v>6000775</v>
      </c>
      <c r="T212">
        <v>6028961</v>
      </c>
      <c r="U212">
        <v>6056478</v>
      </c>
      <c r="V212">
        <v>6083475</v>
      </c>
      <c r="W212">
        <v>6110301</v>
      </c>
      <c r="X212">
        <v>6137276</v>
      </c>
      <c r="Y212">
        <v>6164626</v>
      </c>
      <c r="Z212">
        <v>6192560</v>
      </c>
      <c r="AA212">
        <v>6221246</v>
      </c>
      <c r="AB212">
        <v>6250777</v>
      </c>
      <c r="AC212">
        <v>6281189</v>
      </c>
      <c r="AD212">
        <v>6312478</v>
      </c>
      <c r="AE212">
        <v>6344722</v>
      </c>
    </row>
    <row r="213" spans="1:31" x14ac:dyDescent="0.35">
      <c r="A213" t="s">
        <v>1921</v>
      </c>
      <c r="B213" t="s">
        <v>1922</v>
      </c>
      <c r="C213" t="s">
        <v>1640</v>
      </c>
      <c r="D213" t="s">
        <v>1641</v>
      </c>
      <c r="E213">
        <v>24043</v>
      </c>
      <c r="F213">
        <v>24386</v>
      </c>
      <c r="G213">
        <v>24749</v>
      </c>
      <c r="H213">
        <v>25141</v>
      </c>
      <c r="I213">
        <v>25516</v>
      </c>
      <c r="J213">
        <v>25877</v>
      </c>
      <c r="K213">
        <v>26209</v>
      </c>
      <c r="L213">
        <v>26508</v>
      </c>
      <c r="M213">
        <v>26799</v>
      </c>
      <c r="N213">
        <v>27096</v>
      </c>
      <c r="O213">
        <v>27418</v>
      </c>
      <c r="P213">
        <v>27762</v>
      </c>
      <c r="Q213">
        <v>28121</v>
      </c>
      <c r="R213">
        <v>28494</v>
      </c>
      <c r="S213">
        <v>28866</v>
      </c>
      <c r="T213">
        <v>29240</v>
      </c>
      <c r="U213">
        <v>29614</v>
      </c>
      <c r="V213">
        <v>29977</v>
      </c>
      <c r="W213">
        <v>30351</v>
      </c>
      <c r="X213">
        <v>30723</v>
      </c>
      <c r="Y213">
        <v>31110</v>
      </c>
      <c r="Z213">
        <v>31504</v>
      </c>
      <c r="AA213">
        <v>31914</v>
      </c>
      <c r="AB213">
        <v>32303</v>
      </c>
      <c r="AC213">
        <v>32657</v>
      </c>
      <c r="AD213">
        <v>32960</v>
      </c>
      <c r="AE213">
        <v>33203</v>
      </c>
    </row>
    <row r="214" spans="1:31" x14ac:dyDescent="0.35">
      <c r="A214" t="s">
        <v>1304</v>
      </c>
      <c r="B214" t="s">
        <v>1923</v>
      </c>
      <c r="C214" t="s">
        <v>1640</v>
      </c>
      <c r="D214" t="s">
        <v>1641</v>
      </c>
      <c r="E214">
        <v>7397347</v>
      </c>
      <c r="F214">
        <v>7455936</v>
      </c>
      <c r="G214">
        <v>7488544</v>
      </c>
      <c r="H214">
        <v>7519811</v>
      </c>
      <c r="I214">
        <v>7583954</v>
      </c>
      <c r="J214">
        <v>7704894</v>
      </c>
      <c r="K214">
        <v>7892389</v>
      </c>
      <c r="L214">
        <v>8137475</v>
      </c>
      <c r="M214">
        <v>8422372</v>
      </c>
      <c r="N214">
        <v>8720231</v>
      </c>
      <c r="O214">
        <v>9011479</v>
      </c>
      <c r="P214">
        <v>9290823</v>
      </c>
      <c r="Q214">
        <v>9564167</v>
      </c>
      <c r="R214">
        <v>9836397</v>
      </c>
      <c r="S214">
        <v>10116228</v>
      </c>
      <c r="T214">
        <v>10409925</v>
      </c>
      <c r="U214">
        <v>10718317</v>
      </c>
      <c r="V214">
        <v>11038596</v>
      </c>
      <c r="W214">
        <v>11369276</v>
      </c>
      <c r="X214">
        <v>11707990</v>
      </c>
      <c r="Y214">
        <v>12053223</v>
      </c>
      <c r="Z214">
        <v>12404725</v>
      </c>
      <c r="AA214">
        <v>12763776</v>
      </c>
      <c r="AB214">
        <v>13132349</v>
      </c>
      <c r="AC214">
        <v>13513125</v>
      </c>
      <c r="AD214">
        <v>13908129</v>
      </c>
      <c r="AE214">
        <v>14317996</v>
      </c>
    </row>
    <row r="215" spans="1:31" x14ac:dyDescent="0.35">
      <c r="A215" t="s">
        <v>1277</v>
      </c>
      <c r="B215" t="s">
        <v>1924</v>
      </c>
      <c r="C215" t="s">
        <v>1640</v>
      </c>
      <c r="D215" t="s">
        <v>1641</v>
      </c>
      <c r="E215">
        <v>7586000</v>
      </c>
      <c r="F215">
        <v>7595636</v>
      </c>
      <c r="G215">
        <v>7646424</v>
      </c>
      <c r="H215">
        <v>7699307</v>
      </c>
      <c r="I215">
        <v>7734639</v>
      </c>
      <c r="J215">
        <v>7625357</v>
      </c>
      <c r="K215">
        <v>7617794</v>
      </c>
      <c r="L215">
        <v>7596501</v>
      </c>
      <c r="M215">
        <v>7567745</v>
      </c>
      <c r="N215">
        <v>7540401</v>
      </c>
      <c r="O215">
        <v>7516346</v>
      </c>
      <c r="P215">
        <v>7503433</v>
      </c>
      <c r="Q215">
        <v>7496522</v>
      </c>
      <c r="R215">
        <v>7480591</v>
      </c>
      <c r="S215">
        <v>7463157</v>
      </c>
      <c r="T215">
        <v>7440769</v>
      </c>
      <c r="U215">
        <v>7411569</v>
      </c>
      <c r="V215">
        <v>7381579</v>
      </c>
      <c r="W215">
        <v>7350222</v>
      </c>
      <c r="X215">
        <v>7320807</v>
      </c>
      <c r="Y215">
        <v>7291436</v>
      </c>
      <c r="Z215">
        <v>7234099</v>
      </c>
      <c r="AA215">
        <v>7199077</v>
      </c>
      <c r="AB215">
        <v>7164132</v>
      </c>
      <c r="AC215">
        <v>7130576</v>
      </c>
      <c r="AD215">
        <v>7095383</v>
      </c>
      <c r="AE215">
        <v>7057412</v>
      </c>
    </row>
    <row r="216" spans="1:31" x14ac:dyDescent="0.35">
      <c r="A216" t="s">
        <v>1925</v>
      </c>
      <c r="B216" t="s">
        <v>1926</v>
      </c>
      <c r="C216" t="s">
        <v>1640</v>
      </c>
      <c r="D216" t="s">
        <v>1641</v>
      </c>
      <c r="E216">
        <v>511340559</v>
      </c>
      <c r="F216">
        <v>525783087</v>
      </c>
      <c r="G216">
        <v>540581485</v>
      </c>
      <c r="H216">
        <v>555699023</v>
      </c>
      <c r="I216">
        <v>571093992</v>
      </c>
      <c r="J216">
        <v>586732965</v>
      </c>
      <c r="K216">
        <v>602620918</v>
      </c>
      <c r="L216">
        <v>618795119</v>
      </c>
      <c r="M216">
        <v>635315649</v>
      </c>
      <c r="N216">
        <v>652274408</v>
      </c>
      <c r="O216">
        <v>669737048</v>
      </c>
      <c r="P216">
        <v>687462724</v>
      </c>
      <c r="Q216">
        <v>705845436.88287234</v>
      </c>
      <c r="R216">
        <v>724827302.89892673</v>
      </c>
      <c r="S216">
        <v>744459948.99137235</v>
      </c>
      <c r="T216">
        <v>764783733.24396586</v>
      </c>
      <c r="U216">
        <v>785820414.48498654</v>
      </c>
      <c r="V216">
        <v>807571796.99092877</v>
      </c>
      <c r="W216">
        <v>830024044.29553413</v>
      </c>
      <c r="X216">
        <v>853151354.11020088</v>
      </c>
      <c r="Y216">
        <v>876933366.36222768</v>
      </c>
      <c r="Z216">
        <v>901368314.35781598</v>
      </c>
      <c r="AA216">
        <v>926459874.07723355</v>
      </c>
      <c r="AB216">
        <v>952188682.61008227</v>
      </c>
      <c r="AC216">
        <v>978533722.73916197</v>
      </c>
      <c r="AD216">
        <v>1005477381.6820294</v>
      </c>
      <c r="AE216">
        <v>1033011458</v>
      </c>
    </row>
    <row r="217" spans="1:31" x14ac:dyDescent="0.35">
      <c r="A217" t="s">
        <v>1341</v>
      </c>
      <c r="B217" t="s">
        <v>1927</v>
      </c>
      <c r="C217" t="s">
        <v>1640</v>
      </c>
      <c r="D217" t="s">
        <v>1641</v>
      </c>
      <c r="E217">
        <v>5768481</v>
      </c>
      <c r="F217">
        <v>5705378</v>
      </c>
      <c r="G217">
        <v>5599814</v>
      </c>
      <c r="H217">
        <v>5490915</v>
      </c>
      <c r="I217">
        <v>5431738</v>
      </c>
      <c r="J217">
        <v>5459519</v>
      </c>
      <c r="K217">
        <v>5591114</v>
      </c>
      <c r="L217">
        <v>5814006</v>
      </c>
      <c r="M217">
        <v>6099923</v>
      </c>
      <c r="N217">
        <v>6405864</v>
      </c>
      <c r="O217">
        <v>6700656</v>
      </c>
      <c r="P217">
        <v>6974442</v>
      </c>
      <c r="Q217">
        <v>7237276</v>
      </c>
      <c r="R217">
        <v>7501642</v>
      </c>
      <c r="S217">
        <v>7787655</v>
      </c>
      <c r="T217">
        <v>8108877</v>
      </c>
      <c r="U217">
        <v>8468152</v>
      </c>
      <c r="V217">
        <v>8856800</v>
      </c>
      <c r="W217">
        <v>9263136</v>
      </c>
      <c r="X217">
        <v>9670667</v>
      </c>
      <c r="Y217">
        <v>10067192</v>
      </c>
      <c r="Z217">
        <v>10448857</v>
      </c>
      <c r="AA217">
        <v>10818258</v>
      </c>
      <c r="AB217">
        <v>11177490</v>
      </c>
      <c r="AC217">
        <v>11530971</v>
      </c>
      <c r="AD217">
        <v>11882136</v>
      </c>
      <c r="AE217">
        <v>12230730</v>
      </c>
    </row>
    <row r="218" spans="1:31" x14ac:dyDescent="0.35">
      <c r="A218" t="s">
        <v>1928</v>
      </c>
      <c r="B218" t="s">
        <v>1929</v>
      </c>
      <c r="C218" t="s">
        <v>1640</v>
      </c>
      <c r="D218" t="s">
        <v>1641</v>
      </c>
      <c r="E218">
        <v>511410066</v>
      </c>
      <c r="F218">
        <v>525853526</v>
      </c>
      <c r="G218">
        <v>540652248</v>
      </c>
      <c r="H218">
        <v>555771276</v>
      </c>
      <c r="I218">
        <v>571168197</v>
      </c>
      <c r="J218">
        <v>586808269</v>
      </c>
      <c r="K218">
        <v>602697335</v>
      </c>
      <c r="L218">
        <v>618872438</v>
      </c>
      <c r="M218">
        <v>635394495</v>
      </c>
      <c r="N218">
        <v>652354818</v>
      </c>
      <c r="O218">
        <v>669818179</v>
      </c>
      <c r="P218">
        <v>687543926</v>
      </c>
      <c r="Q218">
        <v>705929159.88287234</v>
      </c>
      <c r="R218">
        <v>724910083.89892673</v>
      </c>
      <c r="S218">
        <v>744542423.99137235</v>
      </c>
      <c r="T218">
        <v>764866591.24396574</v>
      </c>
      <c r="U218">
        <v>785905014.48498654</v>
      </c>
      <c r="V218">
        <v>807656829.99092877</v>
      </c>
      <c r="W218">
        <v>830111000.29553425</v>
      </c>
      <c r="X218">
        <v>853238652.11020076</v>
      </c>
      <c r="Y218">
        <v>877023136.36222768</v>
      </c>
      <c r="Z218">
        <v>901455755.35781586</v>
      </c>
      <c r="AA218">
        <v>926548177.07723355</v>
      </c>
      <c r="AB218">
        <v>952278631.61008227</v>
      </c>
      <c r="AC218">
        <v>978625081.73916197</v>
      </c>
      <c r="AD218">
        <v>1005570800.6820294</v>
      </c>
      <c r="AE218">
        <v>1033106135</v>
      </c>
    </row>
    <row r="219" spans="1:31" x14ac:dyDescent="0.35">
      <c r="A219" t="s">
        <v>1930</v>
      </c>
      <c r="B219" t="s">
        <v>1931</v>
      </c>
      <c r="C219" t="s">
        <v>1640</v>
      </c>
      <c r="D219" t="s">
        <v>1641</v>
      </c>
      <c r="E219">
        <v>25181708</v>
      </c>
      <c r="F219">
        <v>25639628</v>
      </c>
      <c r="G219">
        <v>26063995</v>
      </c>
      <c r="H219">
        <v>26471005</v>
      </c>
      <c r="I219">
        <v>26877568</v>
      </c>
      <c r="J219">
        <v>27285017</v>
      </c>
      <c r="K219">
        <v>27694295</v>
      </c>
      <c r="L219">
        <v>28107325</v>
      </c>
      <c r="M219">
        <v>28529953</v>
      </c>
      <c r="N219">
        <v>28981585</v>
      </c>
      <c r="O219">
        <v>29439900</v>
      </c>
      <c r="P219">
        <v>29892023</v>
      </c>
      <c r="Q219">
        <v>30354957</v>
      </c>
      <c r="R219">
        <v>30840609</v>
      </c>
      <c r="S219">
        <v>31367482</v>
      </c>
      <c r="T219">
        <v>31949551</v>
      </c>
      <c r="U219">
        <v>32592554</v>
      </c>
      <c r="V219">
        <v>33291250</v>
      </c>
      <c r="W219">
        <v>34023435</v>
      </c>
      <c r="X219">
        <v>34745372</v>
      </c>
      <c r="Y219">
        <v>35467734</v>
      </c>
      <c r="Z219">
        <v>36173803</v>
      </c>
      <c r="AA219">
        <v>36873246</v>
      </c>
      <c r="AB219">
        <v>37565022</v>
      </c>
      <c r="AC219">
        <v>38251715</v>
      </c>
      <c r="AD219">
        <v>38937987</v>
      </c>
      <c r="AE219">
        <v>39618156</v>
      </c>
    </row>
    <row r="220" spans="1:31" x14ac:dyDescent="0.35">
      <c r="A220" t="s">
        <v>1932</v>
      </c>
      <c r="B220" t="s">
        <v>1933</v>
      </c>
      <c r="C220" t="s">
        <v>1640</v>
      </c>
      <c r="D220" t="s">
        <v>1641</v>
      </c>
      <c r="E220">
        <v>113893</v>
      </c>
      <c r="F220">
        <v>116294</v>
      </c>
      <c r="G220">
        <v>118816</v>
      </c>
      <c r="H220">
        <v>121407</v>
      </c>
      <c r="I220">
        <v>123973</v>
      </c>
      <c r="J220">
        <v>126454</v>
      </c>
      <c r="K220">
        <v>128821</v>
      </c>
      <c r="L220">
        <v>131107</v>
      </c>
      <c r="M220">
        <v>133418</v>
      </c>
      <c r="N220">
        <v>135886</v>
      </c>
      <c r="O220">
        <v>138606</v>
      </c>
      <c r="P220">
        <v>141622</v>
      </c>
      <c r="Q220">
        <v>144889</v>
      </c>
      <c r="R220">
        <v>148372</v>
      </c>
      <c r="S220">
        <v>151969</v>
      </c>
      <c r="T220">
        <v>155630</v>
      </c>
      <c r="U220">
        <v>159328</v>
      </c>
      <c r="V220">
        <v>163101</v>
      </c>
      <c r="W220">
        <v>166913</v>
      </c>
      <c r="X220">
        <v>170813</v>
      </c>
      <c r="Y220">
        <v>174776</v>
      </c>
      <c r="Z220">
        <v>178800</v>
      </c>
      <c r="AA220">
        <v>182889</v>
      </c>
      <c r="AB220">
        <v>187045</v>
      </c>
      <c r="AC220">
        <v>191266</v>
      </c>
      <c r="AD220">
        <v>195553</v>
      </c>
      <c r="AE220">
        <v>199910</v>
      </c>
    </row>
    <row r="221" spans="1:31" x14ac:dyDescent="0.35">
      <c r="A221" t="s">
        <v>140</v>
      </c>
      <c r="B221" t="s">
        <v>1934</v>
      </c>
      <c r="C221" t="s">
        <v>1640</v>
      </c>
      <c r="D221" t="s">
        <v>1641</v>
      </c>
      <c r="E221">
        <v>407472</v>
      </c>
      <c r="F221">
        <v>415216</v>
      </c>
      <c r="G221">
        <v>422763</v>
      </c>
      <c r="H221">
        <v>430039</v>
      </c>
      <c r="I221">
        <v>437037</v>
      </c>
      <c r="J221">
        <v>443724</v>
      </c>
      <c r="K221">
        <v>450036</v>
      </c>
      <c r="L221">
        <v>455954</v>
      </c>
      <c r="M221">
        <v>461560</v>
      </c>
      <c r="N221">
        <v>467003</v>
      </c>
      <c r="O221">
        <v>472390</v>
      </c>
      <c r="P221">
        <v>477740</v>
      </c>
      <c r="Q221">
        <v>483044</v>
      </c>
      <c r="R221">
        <v>488332</v>
      </c>
      <c r="S221">
        <v>493630</v>
      </c>
      <c r="T221">
        <v>498946</v>
      </c>
      <c r="U221">
        <v>504307</v>
      </c>
      <c r="V221">
        <v>509705</v>
      </c>
      <c r="W221">
        <v>515148</v>
      </c>
      <c r="X221">
        <v>520619</v>
      </c>
      <c r="Y221">
        <v>526103</v>
      </c>
      <c r="Z221">
        <v>531589</v>
      </c>
      <c r="AA221">
        <v>537077</v>
      </c>
      <c r="AB221">
        <v>542540</v>
      </c>
      <c r="AC221">
        <v>547928</v>
      </c>
      <c r="AD221">
        <v>553208</v>
      </c>
      <c r="AE221">
        <v>558368</v>
      </c>
    </row>
    <row r="222" spans="1:31" x14ac:dyDescent="0.35">
      <c r="A222" t="s">
        <v>1935</v>
      </c>
      <c r="B222" t="s">
        <v>1936</v>
      </c>
      <c r="C222" t="s">
        <v>1640</v>
      </c>
      <c r="D222" t="s">
        <v>1641</v>
      </c>
      <c r="E222">
        <v>5299187</v>
      </c>
      <c r="F222">
        <v>5303294</v>
      </c>
      <c r="G222">
        <v>5305016</v>
      </c>
      <c r="H222">
        <v>5325305</v>
      </c>
      <c r="I222">
        <v>5346331</v>
      </c>
      <c r="J222">
        <v>5361999</v>
      </c>
      <c r="K222">
        <v>5373361</v>
      </c>
      <c r="L222">
        <v>5383291</v>
      </c>
      <c r="M222">
        <v>5390516</v>
      </c>
      <c r="N222">
        <v>5396020</v>
      </c>
      <c r="O222">
        <v>5388720</v>
      </c>
      <c r="P222">
        <v>5378867</v>
      </c>
      <c r="Q222">
        <v>5376912</v>
      </c>
      <c r="R222">
        <v>5373374</v>
      </c>
      <c r="S222">
        <v>5372280</v>
      </c>
      <c r="T222">
        <v>5372807</v>
      </c>
      <c r="U222">
        <v>5373054</v>
      </c>
      <c r="V222">
        <v>5374622</v>
      </c>
      <c r="W222">
        <v>5379233</v>
      </c>
      <c r="X222">
        <v>5386406</v>
      </c>
      <c r="Y222">
        <v>5391428</v>
      </c>
      <c r="Z222">
        <v>5398384</v>
      </c>
      <c r="AA222">
        <v>5407579</v>
      </c>
      <c r="AB222">
        <v>5413393</v>
      </c>
      <c r="AC222">
        <v>5418649</v>
      </c>
      <c r="AD222">
        <v>5423801</v>
      </c>
      <c r="AE222">
        <v>5428704</v>
      </c>
    </row>
    <row r="223" spans="1:31" x14ac:dyDescent="0.35">
      <c r="A223" t="s">
        <v>135</v>
      </c>
      <c r="B223" t="s">
        <v>1937</v>
      </c>
      <c r="C223" t="s">
        <v>1640</v>
      </c>
      <c r="D223" t="s">
        <v>1641</v>
      </c>
      <c r="E223">
        <v>1998161</v>
      </c>
      <c r="F223">
        <v>1999429</v>
      </c>
      <c r="G223">
        <v>1996498</v>
      </c>
      <c r="H223">
        <v>1991746</v>
      </c>
      <c r="I223">
        <v>1989443</v>
      </c>
      <c r="J223">
        <v>1989872</v>
      </c>
      <c r="K223">
        <v>1988628</v>
      </c>
      <c r="L223">
        <v>1985956</v>
      </c>
      <c r="M223">
        <v>1981629</v>
      </c>
      <c r="N223">
        <v>1983045</v>
      </c>
      <c r="O223">
        <v>1988925</v>
      </c>
      <c r="P223">
        <v>1992060</v>
      </c>
      <c r="Q223">
        <v>1994530</v>
      </c>
      <c r="R223">
        <v>1995733</v>
      </c>
      <c r="S223">
        <v>1997012</v>
      </c>
      <c r="T223">
        <v>2000474</v>
      </c>
      <c r="U223">
        <v>2006868</v>
      </c>
      <c r="V223">
        <v>2018122</v>
      </c>
      <c r="W223">
        <v>2021316</v>
      </c>
      <c r="X223">
        <v>2039669</v>
      </c>
      <c r="Y223">
        <v>2048583</v>
      </c>
      <c r="Z223">
        <v>2052843</v>
      </c>
      <c r="AA223">
        <v>2057159</v>
      </c>
      <c r="AB223">
        <v>2059953</v>
      </c>
      <c r="AC223">
        <v>2061980</v>
      </c>
      <c r="AD223">
        <v>2063531</v>
      </c>
      <c r="AE223">
        <v>2064845</v>
      </c>
    </row>
    <row r="224" spans="1:31" x14ac:dyDescent="0.35">
      <c r="A224" t="s">
        <v>142</v>
      </c>
      <c r="B224" t="s">
        <v>1938</v>
      </c>
      <c r="C224" t="s">
        <v>1640</v>
      </c>
      <c r="D224" t="s">
        <v>1641</v>
      </c>
      <c r="E224">
        <v>8558835</v>
      </c>
      <c r="F224">
        <v>8617375</v>
      </c>
      <c r="G224">
        <v>8668067</v>
      </c>
      <c r="H224">
        <v>8718561</v>
      </c>
      <c r="I224">
        <v>8780745</v>
      </c>
      <c r="J224">
        <v>8826939</v>
      </c>
      <c r="K224">
        <v>8840998</v>
      </c>
      <c r="L224">
        <v>8846062</v>
      </c>
      <c r="M224">
        <v>8850974</v>
      </c>
      <c r="N224">
        <v>8857874</v>
      </c>
      <c r="O224">
        <v>8872109</v>
      </c>
      <c r="P224">
        <v>8895960</v>
      </c>
      <c r="Q224">
        <v>8924958</v>
      </c>
      <c r="R224">
        <v>8958229</v>
      </c>
      <c r="S224">
        <v>8993531</v>
      </c>
      <c r="T224">
        <v>9029572</v>
      </c>
      <c r="U224">
        <v>9080505</v>
      </c>
      <c r="V224">
        <v>9148092</v>
      </c>
      <c r="W224">
        <v>9219637</v>
      </c>
      <c r="X224">
        <v>9298515</v>
      </c>
      <c r="Y224">
        <v>9378126</v>
      </c>
      <c r="Z224">
        <v>9449213</v>
      </c>
      <c r="AA224">
        <v>9519374</v>
      </c>
      <c r="AB224">
        <v>9600379</v>
      </c>
      <c r="AC224">
        <v>9696110</v>
      </c>
      <c r="AD224">
        <v>9799186</v>
      </c>
      <c r="AE224">
        <v>9903122</v>
      </c>
    </row>
    <row r="225" spans="1:31" x14ac:dyDescent="0.35">
      <c r="A225" t="s">
        <v>141</v>
      </c>
      <c r="B225" t="s">
        <v>1939</v>
      </c>
      <c r="C225" t="s">
        <v>1640</v>
      </c>
      <c r="D225" t="s">
        <v>1641</v>
      </c>
      <c r="E225">
        <v>861373</v>
      </c>
      <c r="F225">
        <v>885623</v>
      </c>
      <c r="G225">
        <v>906034</v>
      </c>
      <c r="H225">
        <v>924025</v>
      </c>
      <c r="I225">
        <v>941774</v>
      </c>
      <c r="J225">
        <v>960792</v>
      </c>
      <c r="K225">
        <v>981764</v>
      </c>
      <c r="L225">
        <v>1003995</v>
      </c>
      <c r="M225">
        <v>1026009</v>
      </c>
      <c r="N225">
        <v>1045629</v>
      </c>
      <c r="O225">
        <v>1061468</v>
      </c>
      <c r="P225">
        <v>1072927</v>
      </c>
      <c r="Q225">
        <v>1080930</v>
      </c>
      <c r="R225">
        <v>1087392</v>
      </c>
      <c r="S225">
        <v>1095053</v>
      </c>
      <c r="T225">
        <v>1105873</v>
      </c>
      <c r="U225">
        <v>1120514</v>
      </c>
      <c r="V225">
        <v>1138434</v>
      </c>
      <c r="W225">
        <v>1158897</v>
      </c>
      <c r="X225">
        <v>1180675</v>
      </c>
      <c r="Y225">
        <v>1202843</v>
      </c>
      <c r="Z225">
        <v>1225258</v>
      </c>
      <c r="AA225">
        <v>1248158</v>
      </c>
      <c r="AB225">
        <v>1271456</v>
      </c>
      <c r="AC225">
        <v>1295097</v>
      </c>
      <c r="AD225">
        <v>1319011</v>
      </c>
      <c r="AE225">
        <v>1343098</v>
      </c>
    </row>
    <row r="226" spans="1:31" x14ac:dyDescent="0.35">
      <c r="A226" t="s">
        <v>1940</v>
      </c>
      <c r="B226" t="s">
        <v>1941</v>
      </c>
      <c r="C226" t="s">
        <v>1640</v>
      </c>
      <c r="D226" t="s">
        <v>1641</v>
      </c>
      <c r="M226">
        <v>31240</v>
      </c>
      <c r="N226">
        <v>31084</v>
      </c>
      <c r="O226">
        <v>30519</v>
      </c>
      <c r="P226">
        <v>31189</v>
      </c>
      <c r="Q226">
        <v>32566</v>
      </c>
      <c r="R226">
        <v>33790</v>
      </c>
      <c r="S226">
        <v>35316</v>
      </c>
      <c r="T226">
        <v>36934</v>
      </c>
      <c r="U226">
        <v>38270</v>
      </c>
      <c r="V226">
        <v>39462</v>
      </c>
      <c r="W226">
        <v>40458</v>
      </c>
      <c r="X226">
        <v>39133</v>
      </c>
      <c r="Y226">
        <v>35474</v>
      </c>
      <c r="Z226">
        <v>33435</v>
      </c>
      <c r="AA226">
        <v>34640</v>
      </c>
      <c r="AB226">
        <v>36607</v>
      </c>
      <c r="AC226">
        <v>37685</v>
      </c>
      <c r="AD226">
        <v>38824</v>
      </c>
      <c r="AE226">
        <v>40005</v>
      </c>
    </row>
    <row r="227" spans="1:31" x14ac:dyDescent="0.35">
      <c r="A227" t="s">
        <v>131</v>
      </c>
      <c r="B227" t="s">
        <v>1942</v>
      </c>
      <c r="C227" t="s">
        <v>1640</v>
      </c>
      <c r="D227" t="s">
        <v>1641</v>
      </c>
      <c r="E227">
        <v>69507</v>
      </c>
      <c r="F227">
        <v>70439</v>
      </c>
      <c r="G227">
        <v>70763</v>
      </c>
      <c r="H227">
        <v>72253</v>
      </c>
      <c r="I227">
        <v>74205</v>
      </c>
      <c r="J227">
        <v>75304</v>
      </c>
      <c r="K227">
        <v>76417</v>
      </c>
      <c r="L227">
        <v>77319</v>
      </c>
      <c r="M227">
        <v>78846</v>
      </c>
      <c r="N227">
        <v>80410</v>
      </c>
      <c r="O227">
        <v>81131</v>
      </c>
      <c r="P227">
        <v>81202</v>
      </c>
      <c r="Q227">
        <v>83723</v>
      </c>
      <c r="R227">
        <v>82781</v>
      </c>
      <c r="S227">
        <v>82475</v>
      </c>
      <c r="T227">
        <v>82858</v>
      </c>
      <c r="U227">
        <v>84600</v>
      </c>
      <c r="V227">
        <v>85033</v>
      </c>
      <c r="W227">
        <v>86956</v>
      </c>
      <c r="X227">
        <v>87298</v>
      </c>
      <c r="Y227">
        <v>89770</v>
      </c>
      <c r="Z227">
        <v>87441</v>
      </c>
      <c r="AA227">
        <v>88303</v>
      </c>
      <c r="AB227">
        <v>89949</v>
      </c>
      <c r="AC227">
        <v>91359</v>
      </c>
      <c r="AD227">
        <v>93419</v>
      </c>
      <c r="AE227">
        <v>94677</v>
      </c>
    </row>
    <row r="228" spans="1:31" x14ac:dyDescent="0.35">
      <c r="A228" t="s">
        <v>1388</v>
      </c>
      <c r="B228" t="s">
        <v>1943</v>
      </c>
      <c r="C228" t="s">
        <v>1640</v>
      </c>
      <c r="D228" t="s">
        <v>1641</v>
      </c>
      <c r="E228">
        <v>12446171</v>
      </c>
      <c r="F228">
        <v>12815219</v>
      </c>
      <c r="G228">
        <v>13187085</v>
      </c>
      <c r="H228">
        <v>13564167</v>
      </c>
      <c r="I228">
        <v>13949697</v>
      </c>
      <c r="J228">
        <v>14345492</v>
      </c>
      <c r="K228">
        <v>14755286</v>
      </c>
      <c r="L228">
        <v>15177456</v>
      </c>
      <c r="M228">
        <v>15602210</v>
      </c>
      <c r="N228">
        <v>16016092</v>
      </c>
      <c r="O228">
        <v>16410848</v>
      </c>
      <c r="P228">
        <v>16766899</v>
      </c>
      <c r="Q228">
        <v>17087901</v>
      </c>
      <c r="R228">
        <v>17415266</v>
      </c>
      <c r="S228">
        <v>17806638</v>
      </c>
      <c r="T228">
        <v>18294611</v>
      </c>
      <c r="U228">
        <v>18914977</v>
      </c>
      <c r="V228">
        <v>19632806</v>
      </c>
      <c r="W228">
        <v>20325443</v>
      </c>
      <c r="X228">
        <v>20824893</v>
      </c>
      <c r="Y228">
        <v>21018834</v>
      </c>
      <c r="Z228">
        <v>20863993</v>
      </c>
      <c r="AA228">
        <v>20420701</v>
      </c>
      <c r="AB228">
        <v>19809141</v>
      </c>
      <c r="AC228">
        <v>19203090</v>
      </c>
      <c r="AD228">
        <v>18734987</v>
      </c>
      <c r="AE228">
        <v>18430453</v>
      </c>
    </row>
    <row r="229" spans="1:31" x14ac:dyDescent="0.35">
      <c r="A229" t="s">
        <v>1944</v>
      </c>
      <c r="B229" t="s">
        <v>1945</v>
      </c>
      <c r="C229" t="s">
        <v>1640</v>
      </c>
      <c r="D229" t="s">
        <v>1641</v>
      </c>
      <c r="E229">
        <v>11552</v>
      </c>
      <c r="F229">
        <v>12206</v>
      </c>
      <c r="G229">
        <v>12968</v>
      </c>
      <c r="H229">
        <v>13789</v>
      </c>
      <c r="I229">
        <v>14597</v>
      </c>
      <c r="J229">
        <v>15332</v>
      </c>
      <c r="K229">
        <v>15966</v>
      </c>
      <c r="L229">
        <v>16528</v>
      </c>
      <c r="M229">
        <v>17115</v>
      </c>
      <c r="N229">
        <v>17864</v>
      </c>
      <c r="O229">
        <v>18873</v>
      </c>
      <c r="P229">
        <v>20185</v>
      </c>
      <c r="Q229">
        <v>21742</v>
      </c>
      <c r="R229">
        <v>23410</v>
      </c>
      <c r="S229">
        <v>25028</v>
      </c>
      <c r="T229">
        <v>26448</v>
      </c>
      <c r="U229">
        <v>27642</v>
      </c>
      <c r="V229">
        <v>28640</v>
      </c>
      <c r="W229">
        <v>29481</v>
      </c>
      <c r="X229">
        <v>30245</v>
      </c>
      <c r="Y229">
        <v>30994</v>
      </c>
      <c r="Z229">
        <v>31731</v>
      </c>
      <c r="AA229">
        <v>32431</v>
      </c>
      <c r="AB229">
        <v>33108</v>
      </c>
      <c r="AC229">
        <v>33739</v>
      </c>
      <c r="AD229">
        <v>34339</v>
      </c>
      <c r="AE229">
        <v>34900</v>
      </c>
    </row>
    <row r="230" spans="1:31" x14ac:dyDescent="0.35">
      <c r="A230" t="s">
        <v>28</v>
      </c>
      <c r="B230" t="s">
        <v>1946</v>
      </c>
      <c r="C230" t="s">
        <v>1640</v>
      </c>
      <c r="D230" t="s">
        <v>1641</v>
      </c>
      <c r="E230">
        <v>5956859</v>
      </c>
      <c r="F230">
        <v>6150081</v>
      </c>
      <c r="G230">
        <v>6349089</v>
      </c>
      <c r="H230">
        <v>6555603</v>
      </c>
      <c r="I230">
        <v>6772133</v>
      </c>
      <c r="J230">
        <v>7000722</v>
      </c>
      <c r="K230">
        <v>7241134</v>
      </c>
      <c r="L230">
        <v>7493251</v>
      </c>
      <c r="M230">
        <v>7759258</v>
      </c>
      <c r="N230">
        <v>8041846</v>
      </c>
      <c r="O230">
        <v>8342559</v>
      </c>
      <c r="P230">
        <v>8663012</v>
      </c>
      <c r="Q230">
        <v>9001689</v>
      </c>
      <c r="R230">
        <v>9353201</v>
      </c>
      <c r="S230">
        <v>9710043</v>
      </c>
      <c r="T230">
        <v>10067009</v>
      </c>
      <c r="U230">
        <v>10421597</v>
      </c>
      <c r="V230">
        <v>10775708</v>
      </c>
      <c r="W230">
        <v>11133861</v>
      </c>
      <c r="X230">
        <v>11502786</v>
      </c>
      <c r="Y230">
        <v>11887202</v>
      </c>
      <c r="Z230">
        <v>12288651</v>
      </c>
      <c r="AA230">
        <v>12705135</v>
      </c>
      <c r="AB230">
        <v>13133589</v>
      </c>
      <c r="AC230">
        <v>13569438</v>
      </c>
      <c r="AD230">
        <v>14009413</v>
      </c>
      <c r="AE230">
        <v>14452543</v>
      </c>
    </row>
    <row r="231" spans="1:31" x14ac:dyDescent="0.35">
      <c r="A231" t="s">
        <v>1947</v>
      </c>
      <c r="B231" t="s">
        <v>1948</v>
      </c>
      <c r="C231" t="s">
        <v>1640</v>
      </c>
      <c r="D231" t="s">
        <v>1641</v>
      </c>
      <c r="E231">
        <v>1582008622</v>
      </c>
      <c r="F231">
        <v>1605931102</v>
      </c>
      <c r="G231">
        <v>1628282963</v>
      </c>
      <c r="H231">
        <v>1649805506</v>
      </c>
      <c r="I231">
        <v>1671218210</v>
      </c>
      <c r="J231">
        <v>1692280431</v>
      </c>
      <c r="K231">
        <v>1713057144</v>
      </c>
      <c r="L231">
        <v>1733683046</v>
      </c>
      <c r="M231">
        <v>1753650434</v>
      </c>
      <c r="N231">
        <v>1772519122</v>
      </c>
      <c r="O231">
        <v>1790334133</v>
      </c>
      <c r="P231">
        <v>1807343753</v>
      </c>
      <c r="Q231">
        <v>1823578257</v>
      </c>
      <c r="R231">
        <v>1839213961</v>
      </c>
      <c r="S231">
        <v>1854486630</v>
      </c>
      <c r="T231">
        <v>1869631076</v>
      </c>
      <c r="U231">
        <v>1884292297</v>
      </c>
      <c r="V231">
        <v>1898416530</v>
      </c>
      <c r="W231">
        <v>1912402987</v>
      </c>
      <c r="X231">
        <v>1926269218</v>
      </c>
      <c r="Y231">
        <v>1940064830</v>
      </c>
      <c r="Z231">
        <v>1953970563</v>
      </c>
      <c r="AA231">
        <v>1968120178</v>
      </c>
      <c r="AB231">
        <v>1982414412</v>
      </c>
      <c r="AC231">
        <v>1996870376</v>
      </c>
      <c r="AD231">
        <v>2011274432</v>
      </c>
      <c r="AE231">
        <v>2026028438</v>
      </c>
    </row>
    <row r="232" spans="1:31" x14ac:dyDescent="0.35">
      <c r="A232" t="s">
        <v>1949</v>
      </c>
      <c r="B232" t="s">
        <v>1950</v>
      </c>
      <c r="C232" t="s">
        <v>1640</v>
      </c>
      <c r="D232" t="s">
        <v>1641</v>
      </c>
      <c r="E232">
        <v>428318228</v>
      </c>
      <c r="F232">
        <v>430153302</v>
      </c>
      <c r="G232">
        <v>431844672</v>
      </c>
      <c r="H232">
        <v>433366951</v>
      </c>
      <c r="I232">
        <v>434111200</v>
      </c>
      <c r="J232">
        <v>434648577</v>
      </c>
      <c r="K232">
        <v>434909531</v>
      </c>
      <c r="L232">
        <v>435422592</v>
      </c>
      <c r="M232">
        <v>435662495</v>
      </c>
      <c r="N232">
        <v>435732195</v>
      </c>
      <c r="O232">
        <v>435342598</v>
      </c>
      <c r="P232">
        <v>435134241</v>
      </c>
      <c r="Q232">
        <v>434804671</v>
      </c>
      <c r="R232">
        <v>434924961</v>
      </c>
      <c r="S232">
        <v>435247221</v>
      </c>
      <c r="T232">
        <v>435634937</v>
      </c>
      <c r="U232">
        <v>436152601</v>
      </c>
      <c r="V232">
        <v>436814265</v>
      </c>
      <c r="W232">
        <v>437864853</v>
      </c>
      <c r="X232">
        <v>439624552</v>
      </c>
      <c r="Y232">
        <v>441513488</v>
      </c>
      <c r="Z232">
        <v>443585208</v>
      </c>
      <c r="AA232">
        <v>445769749</v>
      </c>
      <c r="AB232">
        <v>448166840</v>
      </c>
      <c r="AC232">
        <v>450522686</v>
      </c>
      <c r="AD232">
        <v>452962149</v>
      </c>
      <c r="AE232">
        <v>455372659</v>
      </c>
    </row>
    <row r="233" spans="1:31" x14ac:dyDescent="0.35">
      <c r="A233" t="s">
        <v>147</v>
      </c>
      <c r="B233" t="s">
        <v>1951</v>
      </c>
      <c r="C233" t="s">
        <v>1640</v>
      </c>
      <c r="D233" t="s">
        <v>1641</v>
      </c>
      <c r="E233">
        <v>3786940</v>
      </c>
      <c r="F233">
        <v>3882271</v>
      </c>
      <c r="G233">
        <v>3973327</v>
      </c>
      <c r="H233">
        <v>4064926</v>
      </c>
      <c r="I233">
        <v>4163642</v>
      </c>
      <c r="J233">
        <v>4274024</v>
      </c>
      <c r="K233">
        <v>4398238</v>
      </c>
      <c r="L233">
        <v>4534551</v>
      </c>
      <c r="M233">
        <v>4679023</v>
      </c>
      <c r="N233">
        <v>4825704</v>
      </c>
      <c r="O233">
        <v>4970367</v>
      </c>
      <c r="P233">
        <v>5111770</v>
      </c>
      <c r="Q233">
        <v>5251472</v>
      </c>
      <c r="R233">
        <v>5391401</v>
      </c>
      <c r="S233">
        <v>5534598</v>
      </c>
      <c r="T233">
        <v>5683268</v>
      </c>
      <c r="U233">
        <v>5837792</v>
      </c>
      <c r="V233">
        <v>5997385</v>
      </c>
      <c r="W233">
        <v>6161796</v>
      </c>
      <c r="X233">
        <v>6330472</v>
      </c>
      <c r="Y233">
        <v>6502952</v>
      </c>
      <c r="Z233">
        <v>6679282</v>
      </c>
      <c r="AA233">
        <v>6859482</v>
      </c>
      <c r="AB233">
        <v>7042948</v>
      </c>
      <c r="AC233">
        <v>7228915</v>
      </c>
      <c r="AD233">
        <v>7416802</v>
      </c>
      <c r="AE233">
        <v>7606374</v>
      </c>
    </row>
    <row r="234" spans="1:31" x14ac:dyDescent="0.35">
      <c r="A234" t="s">
        <v>146</v>
      </c>
      <c r="B234" t="s">
        <v>1952</v>
      </c>
      <c r="C234" t="s">
        <v>1640</v>
      </c>
      <c r="D234" t="s">
        <v>1641</v>
      </c>
      <c r="E234">
        <v>56582821</v>
      </c>
      <c r="F234">
        <v>57258401</v>
      </c>
      <c r="G234">
        <v>57837878</v>
      </c>
      <c r="H234">
        <v>58364891</v>
      </c>
      <c r="I234">
        <v>58901666</v>
      </c>
      <c r="J234">
        <v>59491790</v>
      </c>
      <c r="K234">
        <v>60151472</v>
      </c>
      <c r="L234">
        <v>60863506</v>
      </c>
      <c r="M234">
        <v>61597283</v>
      </c>
      <c r="N234">
        <v>62306651</v>
      </c>
      <c r="O234">
        <v>62958021</v>
      </c>
      <c r="P234">
        <v>63543322</v>
      </c>
      <c r="Q234">
        <v>64073164</v>
      </c>
      <c r="R234">
        <v>64554952</v>
      </c>
      <c r="S234">
        <v>65002231</v>
      </c>
      <c r="T234">
        <v>65425470</v>
      </c>
      <c r="U234">
        <v>65824164</v>
      </c>
      <c r="V234">
        <v>66195615</v>
      </c>
      <c r="W234">
        <v>66545760</v>
      </c>
      <c r="X234">
        <v>66881867</v>
      </c>
      <c r="Y234">
        <v>67208808</v>
      </c>
      <c r="Z234">
        <v>67530130</v>
      </c>
      <c r="AA234">
        <v>67843979</v>
      </c>
      <c r="AB234">
        <v>68143065</v>
      </c>
      <c r="AC234">
        <v>68416772</v>
      </c>
      <c r="AD234">
        <v>68657600</v>
      </c>
      <c r="AE234">
        <v>68863514</v>
      </c>
    </row>
    <row r="235" spans="1:31" x14ac:dyDescent="0.35">
      <c r="A235" t="s">
        <v>145</v>
      </c>
      <c r="B235" t="s">
        <v>1953</v>
      </c>
      <c r="C235" t="s">
        <v>1640</v>
      </c>
      <c r="D235" t="s">
        <v>1641</v>
      </c>
      <c r="E235">
        <v>5283728</v>
      </c>
      <c r="F235">
        <v>5400714</v>
      </c>
      <c r="G235">
        <v>5502976</v>
      </c>
      <c r="H235">
        <v>5594114</v>
      </c>
      <c r="I235">
        <v>5679832</v>
      </c>
      <c r="J235">
        <v>5764712</v>
      </c>
      <c r="K235">
        <v>5849540</v>
      </c>
      <c r="L235">
        <v>5934282</v>
      </c>
      <c r="M235">
        <v>6021691</v>
      </c>
      <c r="N235">
        <v>6114886</v>
      </c>
      <c r="O235">
        <v>6216205</v>
      </c>
      <c r="P235">
        <v>6327125</v>
      </c>
      <c r="Q235">
        <v>6447688</v>
      </c>
      <c r="R235">
        <v>6576877</v>
      </c>
      <c r="S235">
        <v>6712841</v>
      </c>
      <c r="T235">
        <v>6854176</v>
      </c>
      <c r="U235">
        <v>7000557</v>
      </c>
      <c r="V235">
        <v>7152385</v>
      </c>
      <c r="W235">
        <v>7309728</v>
      </c>
      <c r="X235">
        <v>7472819</v>
      </c>
      <c r="Y235">
        <v>7641630</v>
      </c>
      <c r="Z235">
        <v>7815949</v>
      </c>
      <c r="AA235">
        <v>7995062</v>
      </c>
      <c r="AB235">
        <v>8177809</v>
      </c>
      <c r="AC235">
        <v>8362745</v>
      </c>
      <c r="AD235">
        <v>8548651</v>
      </c>
      <c r="AE235">
        <v>8734951</v>
      </c>
    </row>
    <row r="236" spans="1:31" x14ac:dyDescent="0.35">
      <c r="A236" t="s">
        <v>1442</v>
      </c>
      <c r="B236" t="s">
        <v>1954</v>
      </c>
      <c r="C236" t="s">
        <v>1640</v>
      </c>
      <c r="D236" t="s">
        <v>1641</v>
      </c>
      <c r="E236">
        <v>3683966</v>
      </c>
      <c r="F236">
        <v>3789185</v>
      </c>
      <c r="G236">
        <v>3899843</v>
      </c>
      <c r="H236">
        <v>4010789</v>
      </c>
      <c r="I236">
        <v>4115099</v>
      </c>
      <c r="J236">
        <v>4207840</v>
      </c>
      <c r="K236">
        <v>4287344</v>
      </c>
      <c r="L236">
        <v>4355114</v>
      </c>
      <c r="M236">
        <v>4413477</v>
      </c>
      <c r="N236">
        <v>4466132</v>
      </c>
      <c r="O236">
        <v>4516131</v>
      </c>
      <c r="P236">
        <v>4564080</v>
      </c>
      <c r="Q236">
        <v>4610002</v>
      </c>
      <c r="R236">
        <v>4655741</v>
      </c>
      <c r="S236">
        <v>4703398</v>
      </c>
      <c r="T236">
        <v>4754641</v>
      </c>
      <c r="U236">
        <v>4810105</v>
      </c>
      <c r="V236">
        <v>4870137</v>
      </c>
      <c r="W236">
        <v>4935762</v>
      </c>
      <c r="X236">
        <v>5007950</v>
      </c>
      <c r="Y236">
        <v>5087210</v>
      </c>
      <c r="Z236">
        <v>5174061</v>
      </c>
      <c r="AA236">
        <v>5267839</v>
      </c>
      <c r="AB236">
        <v>5366277</v>
      </c>
      <c r="AC236">
        <v>5466241</v>
      </c>
      <c r="AD236">
        <v>5565284</v>
      </c>
      <c r="AE236">
        <v>5662544</v>
      </c>
    </row>
    <row r="237" spans="1:31" x14ac:dyDescent="0.35">
      <c r="A237" t="s">
        <v>1955</v>
      </c>
      <c r="B237" t="s">
        <v>1956</v>
      </c>
      <c r="C237" t="s">
        <v>1640</v>
      </c>
      <c r="D237" t="s">
        <v>1641</v>
      </c>
      <c r="E237">
        <v>430014112</v>
      </c>
      <c r="F237">
        <v>438102530</v>
      </c>
      <c r="G237">
        <v>446211495</v>
      </c>
      <c r="H237">
        <v>454312822</v>
      </c>
      <c r="I237">
        <v>462368285</v>
      </c>
      <c r="J237">
        <v>470347459</v>
      </c>
      <c r="K237">
        <v>478247051</v>
      </c>
      <c r="L237">
        <v>486067029</v>
      </c>
      <c r="M237">
        <v>493785288</v>
      </c>
      <c r="N237">
        <v>501376484</v>
      </c>
      <c r="O237">
        <v>508826710</v>
      </c>
      <c r="P237">
        <v>516120111</v>
      </c>
      <c r="Q237">
        <v>523270767</v>
      </c>
      <c r="R237">
        <v>530331985</v>
      </c>
      <c r="S237">
        <v>537377388</v>
      </c>
      <c r="T237">
        <v>544459791</v>
      </c>
      <c r="U237">
        <v>551595525</v>
      </c>
      <c r="V237">
        <v>558768052</v>
      </c>
      <c r="W237">
        <v>565956228</v>
      </c>
      <c r="X237">
        <v>573125269</v>
      </c>
      <c r="Y237">
        <v>580246796</v>
      </c>
      <c r="Z237">
        <v>587315129</v>
      </c>
      <c r="AA237">
        <v>594330743</v>
      </c>
      <c r="AB237">
        <v>601277206</v>
      </c>
      <c r="AC237">
        <v>608136047</v>
      </c>
      <c r="AD237">
        <v>614891969</v>
      </c>
      <c r="AE237">
        <v>621534921</v>
      </c>
    </row>
    <row r="238" spans="1:31" x14ac:dyDescent="0.35">
      <c r="A238" t="s">
        <v>1416</v>
      </c>
      <c r="B238" t="s">
        <v>1957</v>
      </c>
      <c r="C238" t="s">
        <v>1640</v>
      </c>
      <c r="D238" t="s">
        <v>1641</v>
      </c>
      <c r="E238">
        <v>751933</v>
      </c>
      <c r="F238">
        <v>777011</v>
      </c>
      <c r="G238">
        <v>805435</v>
      </c>
      <c r="H238">
        <v>833611</v>
      </c>
      <c r="I238">
        <v>856684</v>
      </c>
      <c r="J238">
        <v>871447</v>
      </c>
      <c r="K238">
        <v>875916</v>
      </c>
      <c r="L238">
        <v>871994</v>
      </c>
      <c r="M238">
        <v>865194</v>
      </c>
      <c r="N238">
        <v>863269</v>
      </c>
      <c r="O238">
        <v>871607</v>
      </c>
      <c r="P238">
        <v>892531</v>
      </c>
      <c r="Q238">
        <v>923825</v>
      </c>
      <c r="R238">
        <v>960852</v>
      </c>
      <c r="S238">
        <v>996698</v>
      </c>
      <c r="T238">
        <v>1026484</v>
      </c>
      <c r="U238">
        <v>1048621</v>
      </c>
      <c r="V238">
        <v>1064973</v>
      </c>
      <c r="W238">
        <v>1078110</v>
      </c>
      <c r="X238">
        <v>1092021</v>
      </c>
      <c r="Y238">
        <v>1109591</v>
      </c>
      <c r="Z238">
        <v>1131523</v>
      </c>
      <c r="AA238">
        <v>1156760</v>
      </c>
      <c r="AB238">
        <v>1184366</v>
      </c>
      <c r="AC238">
        <v>1212814</v>
      </c>
      <c r="AD238">
        <v>1240977</v>
      </c>
      <c r="AE238">
        <v>1268671</v>
      </c>
    </row>
    <row r="239" spans="1:31" x14ac:dyDescent="0.35">
      <c r="A239" t="s">
        <v>1958</v>
      </c>
      <c r="B239" t="s">
        <v>1959</v>
      </c>
      <c r="C239" t="s">
        <v>1640</v>
      </c>
      <c r="D239" t="s">
        <v>1641</v>
      </c>
      <c r="E239">
        <v>225925572</v>
      </c>
      <c r="F239">
        <v>231513429</v>
      </c>
      <c r="G239">
        <v>236899060</v>
      </c>
      <c r="H239">
        <v>242132775</v>
      </c>
      <c r="I239">
        <v>247294351</v>
      </c>
      <c r="J239">
        <v>252443551</v>
      </c>
      <c r="K239">
        <v>257602127</v>
      </c>
      <c r="L239">
        <v>262757426</v>
      </c>
      <c r="M239">
        <v>267895723</v>
      </c>
      <c r="N239">
        <v>272991630</v>
      </c>
      <c r="O239">
        <v>278033137</v>
      </c>
      <c r="P239">
        <v>283018341</v>
      </c>
      <c r="Q239">
        <v>287975628</v>
      </c>
      <c r="R239">
        <v>292959567</v>
      </c>
      <c r="S239">
        <v>298041669</v>
      </c>
      <c r="T239">
        <v>303274818</v>
      </c>
      <c r="U239">
        <v>308672973</v>
      </c>
      <c r="V239">
        <v>314226665</v>
      </c>
      <c r="W239">
        <v>319934461</v>
      </c>
      <c r="X239">
        <v>325786717</v>
      </c>
      <c r="Y239">
        <v>331770455</v>
      </c>
      <c r="Z239">
        <v>337894992</v>
      </c>
      <c r="AA239">
        <v>344148796</v>
      </c>
      <c r="AB239">
        <v>350471538</v>
      </c>
      <c r="AC239">
        <v>356783315</v>
      </c>
      <c r="AD239">
        <v>363027163</v>
      </c>
      <c r="AE239">
        <v>369167489</v>
      </c>
    </row>
    <row r="240" spans="1:31" x14ac:dyDescent="0.35">
      <c r="A240" t="s">
        <v>148</v>
      </c>
      <c r="B240" t="s">
        <v>1960</v>
      </c>
      <c r="C240" t="s">
        <v>1640</v>
      </c>
      <c r="D240" t="s">
        <v>1641</v>
      </c>
      <c r="E240">
        <v>95153</v>
      </c>
      <c r="F240">
        <v>95333</v>
      </c>
      <c r="G240">
        <v>95496</v>
      </c>
      <c r="H240">
        <v>95644</v>
      </c>
      <c r="I240">
        <v>95833</v>
      </c>
      <c r="J240">
        <v>96076</v>
      </c>
      <c r="K240">
        <v>96369</v>
      </c>
      <c r="L240">
        <v>96725</v>
      </c>
      <c r="M240">
        <v>97135</v>
      </c>
      <c r="N240">
        <v>97591</v>
      </c>
      <c r="O240">
        <v>98082</v>
      </c>
      <c r="P240">
        <v>98611</v>
      </c>
      <c r="Q240">
        <v>99184</v>
      </c>
      <c r="R240">
        <v>99789</v>
      </c>
      <c r="S240">
        <v>100406</v>
      </c>
      <c r="T240">
        <v>101041</v>
      </c>
      <c r="U240">
        <v>101689</v>
      </c>
      <c r="V240">
        <v>102357</v>
      </c>
      <c r="W240">
        <v>103005</v>
      </c>
      <c r="X240">
        <v>103604</v>
      </c>
      <c r="Y240">
        <v>104137</v>
      </c>
      <c r="Z240">
        <v>104577</v>
      </c>
      <c r="AA240">
        <v>104951</v>
      </c>
      <c r="AB240">
        <v>105328</v>
      </c>
      <c r="AC240">
        <v>105782</v>
      </c>
      <c r="AD240">
        <v>106364</v>
      </c>
      <c r="AE240">
        <v>107122</v>
      </c>
    </row>
    <row r="241" spans="1:31" x14ac:dyDescent="0.35">
      <c r="A241" t="s">
        <v>1961</v>
      </c>
      <c r="B241" t="s">
        <v>1962</v>
      </c>
      <c r="C241" t="s">
        <v>1640</v>
      </c>
      <c r="D241" t="s">
        <v>1641</v>
      </c>
      <c r="E241">
        <v>1132832536</v>
      </c>
      <c r="F241">
        <v>1157821722</v>
      </c>
      <c r="G241">
        <v>1183034707</v>
      </c>
      <c r="H241">
        <v>1208411907</v>
      </c>
      <c r="I241">
        <v>1233869424</v>
      </c>
      <c r="J241">
        <v>1259358616</v>
      </c>
      <c r="K241">
        <v>1284818746</v>
      </c>
      <c r="L241">
        <v>1310234107</v>
      </c>
      <c r="M241">
        <v>1335633730</v>
      </c>
      <c r="N241">
        <v>1361053702</v>
      </c>
      <c r="O241">
        <v>1386504523</v>
      </c>
      <c r="P241">
        <v>1411993292</v>
      </c>
      <c r="Q241">
        <v>1437450586</v>
      </c>
      <c r="R241">
        <v>1462776158</v>
      </c>
      <c r="S241">
        <v>1487832276</v>
      </c>
      <c r="T241">
        <v>1512521166</v>
      </c>
      <c r="U241">
        <v>1536799012</v>
      </c>
      <c r="V241">
        <v>1560689001</v>
      </c>
      <c r="W241">
        <v>1584247163</v>
      </c>
      <c r="X241">
        <v>1607562312</v>
      </c>
      <c r="Y241">
        <v>1630729920</v>
      </c>
      <c r="Z241">
        <v>1653756466</v>
      </c>
      <c r="AA241">
        <v>1676614288</v>
      </c>
      <c r="AB241">
        <v>1699306053</v>
      </c>
      <c r="AC241">
        <v>1721840539</v>
      </c>
      <c r="AD241">
        <v>1744190704</v>
      </c>
      <c r="AE241">
        <v>1766383450</v>
      </c>
    </row>
    <row r="242" spans="1:31" x14ac:dyDescent="0.35">
      <c r="A242" t="s">
        <v>1963</v>
      </c>
      <c r="B242" t="s">
        <v>1964</v>
      </c>
      <c r="C242" t="s">
        <v>1640</v>
      </c>
      <c r="D242" t="s">
        <v>1641</v>
      </c>
      <c r="E242">
        <v>511410066</v>
      </c>
      <c r="F242">
        <v>525853526</v>
      </c>
      <c r="G242">
        <v>540652248</v>
      </c>
      <c r="H242">
        <v>555771276</v>
      </c>
      <c r="I242">
        <v>571168197</v>
      </c>
      <c r="J242">
        <v>586808269</v>
      </c>
      <c r="K242">
        <v>602697335</v>
      </c>
      <c r="L242">
        <v>618872438</v>
      </c>
      <c r="M242">
        <v>635394495</v>
      </c>
      <c r="N242">
        <v>652354818</v>
      </c>
      <c r="O242">
        <v>669818179</v>
      </c>
      <c r="P242">
        <v>687543926</v>
      </c>
      <c r="Q242">
        <v>705929159.88287234</v>
      </c>
      <c r="R242">
        <v>724910083.89892673</v>
      </c>
      <c r="S242">
        <v>744542423.99137235</v>
      </c>
      <c r="T242">
        <v>764866591.24396586</v>
      </c>
      <c r="U242">
        <v>785905014.48498654</v>
      </c>
      <c r="V242">
        <v>807656829.99092877</v>
      </c>
      <c r="W242">
        <v>830111000.29553413</v>
      </c>
      <c r="X242">
        <v>853238652.11020076</v>
      </c>
      <c r="Y242">
        <v>877023136.36222768</v>
      </c>
      <c r="Z242">
        <v>901455755.35781586</v>
      </c>
      <c r="AA242">
        <v>926548177.07723355</v>
      </c>
      <c r="AB242">
        <v>952278631.61008227</v>
      </c>
      <c r="AC242">
        <v>978625081.73916197</v>
      </c>
      <c r="AD242">
        <v>1005570800.6820294</v>
      </c>
      <c r="AE242">
        <v>1033106135</v>
      </c>
    </row>
    <row r="243" spans="1:31" x14ac:dyDescent="0.35">
      <c r="A243" t="s">
        <v>149</v>
      </c>
      <c r="B243" t="s">
        <v>1965</v>
      </c>
      <c r="C243" t="s">
        <v>1640</v>
      </c>
      <c r="D243" t="s">
        <v>1641</v>
      </c>
      <c r="E243">
        <v>1221900</v>
      </c>
      <c r="F243">
        <v>1229907</v>
      </c>
      <c r="G243">
        <v>1237487</v>
      </c>
      <c r="H243">
        <v>1244407</v>
      </c>
      <c r="I243">
        <v>1250318</v>
      </c>
      <c r="J243">
        <v>1255001</v>
      </c>
      <c r="K243">
        <v>1258364</v>
      </c>
      <c r="L243">
        <v>1260678</v>
      </c>
      <c r="M243">
        <v>1262542</v>
      </c>
      <c r="N243">
        <v>1264775</v>
      </c>
      <c r="O243">
        <v>1267984</v>
      </c>
      <c r="P243">
        <v>1272380</v>
      </c>
      <c r="Q243">
        <v>1277837</v>
      </c>
      <c r="R243">
        <v>1284052</v>
      </c>
      <c r="S243">
        <v>1290535</v>
      </c>
      <c r="T243">
        <v>1296934</v>
      </c>
      <c r="U243">
        <v>1303144</v>
      </c>
      <c r="V243">
        <v>1309260</v>
      </c>
      <c r="W243">
        <v>1315372</v>
      </c>
      <c r="X243">
        <v>1321618</v>
      </c>
      <c r="Y243">
        <v>1328100</v>
      </c>
      <c r="Z243">
        <v>1334788</v>
      </c>
      <c r="AA243">
        <v>1341588</v>
      </c>
      <c r="AB243">
        <v>1348248</v>
      </c>
      <c r="AC243">
        <v>1354493</v>
      </c>
      <c r="AD243">
        <v>1360092</v>
      </c>
      <c r="AE243">
        <v>1364962</v>
      </c>
    </row>
    <row r="244" spans="1:31" x14ac:dyDescent="0.35">
      <c r="A244" t="s">
        <v>150</v>
      </c>
      <c r="B244" t="s">
        <v>1966</v>
      </c>
      <c r="C244" t="s">
        <v>1640</v>
      </c>
      <c r="D244" t="s">
        <v>1641</v>
      </c>
      <c r="E244">
        <v>8232797</v>
      </c>
      <c r="F244">
        <v>8417684</v>
      </c>
      <c r="G244">
        <v>8603225</v>
      </c>
      <c r="H244">
        <v>8784888</v>
      </c>
      <c r="I244">
        <v>8956596</v>
      </c>
      <c r="J244">
        <v>9113975</v>
      </c>
      <c r="K244">
        <v>9256037</v>
      </c>
      <c r="L244">
        <v>9384152</v>
      </c>
      <c r="M244">
        <v>9499395</v>
      </c>
      <c r="N244">
        <v>9603742</v>
      </c>
      <c r="O244">
        <v>9699197</v>
      </c>
      <c r="P244">
        <v>9785701</v>
      </c>
      <c r="Q244">
        <v>9864326</v>
      </c>
      <c r="R244">
        <v>9939678</v>
      </c>
      <c r="S244">
        <v>10017601</v>
      </c>
      <c r="T244">
        <v>10102482</v>
      </c>
      <c r="U244">
        <v>10196136</v>
      </c>
      <c r="V244">
        <v>10298087</v>
      </c>
      <c r="W244">
        <v>10407336</v>
      </c>
      <c r="X244">
        <v>10521834</v>
      </c>
      <c r="Y244">
        <v>10639931</v>
      </c>
      <c r="Z244">
        <v>10761467</v>
      </c>
      <c r="AA244">
        <v>10886668</v>
      </c>
      <c r="AB244">
        <v>11014558</v>
      </c>
      <c r="AC244">
        <v>11143908</v>
      </c>
      <c r="AD244">
        <v>11273661</v>
      </c>
      <c r="AE244">
        <v>11403248</v>
      </c>
    </row>
    <row r="245" spans="1:31" x14ac:dyDescent="0.35">
      <c r="A245" t="s">
        <v>151</v>
      </c>
      <c r="B245" t="s">
        <v>1967</v>
      </c>
      <c r="C245" t="s">
        <v>1640</v>
      </c>
      <c r="D245" t="s">
        <v>1641</v>
      </c>
      <c r="E245">
        <v>53921699</v>
      </c>
      <c r="F245">
        <v>54840531</v>
      </c>
      <c r="G245">
        <v>55748875</v>
      </c>
      <c r="H245">
        <v>56653729</v>
      </c>
      <c r="I245">
        <v>57564132</v>
      </c>
      <c r="J245">
        <v>58486381</v>
      </c>
      <c r="K245">
        <v>59423208</v>
      </c>
      <c r="L245">
        <v>60372499</v>
      </c>
      <c r="M245">
        <v>61329590</v>
      </c>
      <c r="N245">
        <v>62287326</v>
      </c>
      <c r="O245">
        <v>63240121</v>
      </c>
      <c r="P245">
        <v>64191474</v>
      </c>
      <c r="Q245">
        <v>65143054</v>
      </c>
      <c r="R245">
        <v>66085803</v>
      </c>
      <c r="S245">
        <v>67007855</v>
      </c>
      <c r="T245">
        <v>67903406</v>
      </c>
      <c r="U245">
        <v>68763405</v>
      </c>
      <c r="V245">
        <v>69597281</v>
      </c>
      <c r="W245">
        <v>70440032</v>
      </c>
      <c r="X245">
        <v>71339185</v>
      </c>
      <c r="Y245">
        <v>72326914</v>
      </c>
      <c r="Z245">
        <v>73409455</v>
      </c>
      <c r="AA245">
        <v>74569867</v>
      </c>
      <c r="AB245">
        <v>75787333</v>
      </c>
      <c r="AC245">
        <v>77030628</v>
      </c>
      <c r="AD245">
        <v>78271472</v>
      </c>
      <c r="AE245">
        <v>79512426</v>
      </c>
    </row>
    <row r="246" spans="1:31" x14ac:dyDescent="0.35">
      <c r="A246" t="s">
        <v>1968</v>
      </c>
      <c r="B246" t="s">
        <v>1969</v>
      </c>
      <c r="C246" t="s">
        <v>1640</v>
      </c>
      <c r="D246" t="s">
        <v>1641</v>
      </c>
      <c r="E246">
        <v>9003</v>
      </c>
      <c r="F246">
        <v>9053</v>
      </c>
      <c r="G246">
        <v>9109</v>
      </c>
      <c r="H246">
        <v>9156</v>
      </c>
      <c r="I246">
        <v>9190</v>
      </c>
      <c r="J246">
        <v>9230</v>
      </c>
      <c r="K246">
        <v>9256</v>
      </c>
      <c r="L246">
        <v>9277</v>
      </c>
      <c r="M246">
        <v>9306</v>
      </c>
      <c r="N246">
        <v>9345</v>
      </c>
      <c r="O246">
        <v>9420</v>
      </c>
      <c r="P246">
        <v>9512</v>
      </c>
      <c r="Q246">
        <v>9635</v>
      </c>
      <c r="R246">
        <v>9767</v>
      </c>
      <c r="S246">
        <v>9894</v>
      </c>
      <c r="T246">
        <v>10027</v>
      </c>
      <c r="U246">
        <v>10137</v>
      </c>
      <c r="V246">
        <v>10243</v>
      </c>
      <c r="W246">
        <v>10340</v>
      </c>
      <c r="X246">
        <v>10441</v>
      </c>
      <c r="Y246">
        <v>10531</v>
      </c>
      <c r="Z246">
        <v>10628</v>
      </c>
      <c r="AA246">
        <v>10725</v>
      </c>
      <c r="AB246">
        <v>10819</v>
      </c>
      <c r="AC246">
        <v>10908</v>
      </c>
      <c r="AD246">
        <v>11001</v>
      </c>
      <c r="AE246">
        <v>11097</v>
      </c>
    </row>
    <row r="247" spans="1:31" x14ac:dyDescent="0.35">
      <c r="A247" t="s">
        <v>1970</v>
      </c>
      <c r="B247" t="s">
        <v>1971</v>
      </c>
      <c r="C247" t="s">
        <v>1640</v>
      </c>
      <c r="D247" t="s">
        <v>1641</v>
      </c>
      <c r="E247">
        <v>25459604</v>
      </c>
      <c r="F247">
        <v>26315013</v>
      </c>
      <c r="G247">
        <v>27219619</v>
      </c>
      <c r="H247">
        <v>28149328</v>
      </c>
      <c r="I247">
        <v>29070615</v>
      </c>
      <c r="J247">
        <v>29960776</v>
      </c>
      <c r="K247">
        <v>30811854</v>
      </c>
      <c r="L247">
        <v>31635251</v>
      </c>
      <c r="M247">
        <v>32451713</v>
      </c>
      <c r="N247">
        <v>33291540</v>
      </c>
      <c r="O247">
        <v>34178042</v>
      </c>
      <c r="P247">
        <v>35117019</v>
      </c>
      <c r="Q247">
        <v>36105808</v>
      </c>
      <c r="R247">
        <v>37149072</v>
      </c>
      <c r="S247">
        <v>38249984</v>
      </c>
      <c r="T247">
        <v>39410545</v>
      </c>
      <c r="U247">
        <v>40634948</v>
      </c>
      <c r="V247">
        <v>41923715</v>
      </c>
      <c r="W247">
        <v>43270144</v>
      </c>
      <c r="X247">
        <v>44664231</v>
      </c>
      <c r="Y247">
        <v>46098591</v>
      </c>
      <c r="Z247">
        <v>47570902</v>
      </c>
      <c r="AA247">
        <v>49082997</v>
      </c>
      <c r="AB247">
        <v>50636595</v>
      </c>
      <c r="AC247">
        <v>52234869</v>
      </c>
      <c r="AD247">
        <v>53879957</v>
      </c>
      <c r="AE247">
        <v>55572201</v>
      </c>
    </row>
    <row r="248" spans="1:31" x14ac:dyDescent="0.35">
      <c r="A248" t="s">
        <v>152</v>
      </c>
      <c r="B248" t="s">
        <v>1972</v>
      </c>
      <c r="C248" t="s">
        <v>1640</v>
      </c>
      <c r="D248" t="s">
        <v>1641</v>
      </c>
      <c r="E248">
        <v>17438907</v>
      </c>
      <c r="F248">
        <v>18040438</v>
      </c>
      <c r="G248">
        <v>18652889</v>
      </c>
      <c r="H248">
        <v>19275422</v>
      </c>
      <c r="I248">
        <v>19907634</v>
      </c>
      <c r="J248">
        <v>20550291</v>
      </c>
      <c r="K248">
        <v>21202118</v>
      </c>
      <c r="L248">
        <v>21865931</v>
      </c>
      <c r="M248">
        <v>22551789</v>
      </c>
      <c r="N248">
        <v>23272995</v>
      </c>
      <c r="O248">
        <v>24039274</v>
      </c>
      <c r="P248">
        <v>24854892</v>
      </c>
      <c r="Q248">
        <v>25718048</v>
      </c>
      <c r="R248">
        <v>26624820</v>
      </c>
      <c r="S248">
        <v>27568436</v>
      </c>
      <c r="T248">
        <v>28543940</v>
      </c>
      <c r="U248">
        <v>29550662</v>
      </c>
      <c r="V248">
        <v>30590487</v>
      </c>
      <c r="W248">
        <v>31663896</v>
      </c>
      <c r="X248">
        <v>32771895</v>
      </c>
      <c r="Y248">
        <v>33915133</v>
      </c>
      <c r="Z248">
        <v>35093648</v>
      </c>
      <c r="AA248">
        <v>36306796</v>
      </c>
      <c r="AB248">
        <v>37553726</v>
      </c>
      <c r="AC248">
        <v>38833338</v>
      </c>
      <c r="AD248">
        <v>40144870</v>
      </c>
      <c r="AE248">
        <v>41487965</v>
      </c>
    </row>
    <row r="249" spans="1:31" x14ac:dyDescent="0.35">
      <c r="A249" t="s">
        <v>153</v>
      </c>
      <c r="B249" t="s">
        <v>1973</v>
      </c>
      <c r="C249" t="s">
        <v>1640</v>
      </c>
      <c r="D249" t="s">
        <v>1641</v>
      </c>
      <c r="E249">
        <v>51892000</v>
      </c>
      <c r="F249">
        <v>52000470</v>
      </c>
      <c r="G249">
        <v>52150266</v>
      </c>
      <c r="H249">
        <v>52179210</v>
      </c>
      <c r="I249">
        <v>51921041</v>
      </c>
      <c r="J249">
        <v>51512299</v>
      </c>
      <c r="K249">
        <v>51057189</v>
      </c>
      <c r="L249">
        <v>50594105</v>
      </c>
      <c r="M249">
        <v>50143939</v>
      </c>
      <c r="N249">
        <v>49673350</v>
      </c>
      <c r="O249">
        <v>49175848</v>
      </c>
      <c r="P249">
        <v>48683865</v>
      </c>
      <c r="Q249">
        <v>48202500</v>
      </c>
      <c r="R249">
        <v>47812950</v>
      </c>
      <c r="S249">
        <v>47451600</v>
      </c>
      <c r="T249">
        <v>47105150</v>
      </c>
      <c r="U249">
        <v>46787750</v>
      </c>
      <c r="V249">
        <v>46509350</v>
      </c>
      <c r="W249">
        <v>46258200</v>
      </c>
      <c r="X249">
        <v>46053300</v>
      </c>
      <c r="Y249">
        <v>45870700</v>
      </c>
      <c r="Z249">
        <v>45706100</v>
      </c>
      <c r="AA249">
        <v>45593300</v>
      </c>
      <c r="AB249">
        <v>45489600</v>
      </c>
      <c r="AC249">
        <v>45271947</v>
      </c>
      <c r="AD249">
        <v>45154029</v>
      </c>
      <c r="AE249">
        <v>45004645</v>
      </c>
    </row>
    <row r="250" spans="1:31" x14ac:dyDescent="0.35">
      <c r="A250" t="s">
        <v>1974</v>
      </c>
      <c r="B250" t="s">
        <v>1975</v>
      </c>
      <c r="C250" t="s">
        <v>1640</v>
      </c>
      <c r="D250" t="s">
        <v>1641</v>
      </c>
      <c r="E250">
        <v>2039466775</v>
      </c>
      <c r="F250">
        <v>2067741505</v>
      </c>
      <c r="G250">
        <v>2094185393</v>
      </c>
      <c r="H250">
        <v>2119779275</v>
      </c>
      <c r="I250">
        <v>2144910438</v>
      </c>
      <c r="J250">
        <v>2169706348</v>
      </c>
      <c r="K250">
        <v>2193932118</v>
      </c>
      <c r="L250">
        <v>2218221023</v>
      </c>
      <c r="M250">
        <v>2241635821</v>
      </c>
      <c r="N250">
        <v>2263862392</v>
      </c>
      <c r="O250">
        <v>2284670482</v>
      </c>
      <c r="P250">
        <v>2303956411</v>
      </c>
      <c r="Q250">
        <v>2322321868.8828726</v>
      </c>
      <c r="R250">
        <v>2340363116.8989267</v>
      </c>
      <c r="S250">
        <v>2358173886.9913726</v>
      </c>
      <c r="T250">
        <v>2376019944.2439656</v>
      </c>
      <c r="U250">
        <v>2393626721.4849868</v>
      </c>
      <c r="V250">
        <v>2410867951.9909286</v>
      </c>
      <c r="W250">
        <v>2428374657.2955341</v>
      </c>
      <c r="X250">
        <v>2446466231.1102009</v>
      </c>
      <c r="Y250">
        <v>2464534816.3622279</v>
      </c>
      <c r="Z250">
        <v>2482888622.3578157</v>
      </c>
      <c r="AA250">
        <v>2501989805.0772333</v>
      </c>
      <c r="AB250">
        <v>2521454986.6100821</v>
      </c>
      <c r="AC250">
        <v>2541065424.739162</v>
      </c>
      <c r="AD250">
        <v>2560411825.6820292</v>
      </c>
      <c r="AE250">
        <v>2579909675</v>
      </c>
    </row>
    <row r="251" spans="1:31" x14ac:dyDescent="0.35">
      <c r="A251" t="s">
        <v>157</v>
      </c>
      <c r="B251" t="s">
        <v>1976</v>
      </c>
      <c r="C251" t="s">
        <v>1640</v>
      </c>
      <c r="D251" t="s">
        <v>1641</v>
      </c>
      <c r="E251">
        <v>3109989</v>
      </c>
      <c r="F251">
        <v>3132050</v>
      </c>
      <c r="G251">
        <v>3154855</v>
      </c>
      <c r="H251">
        <v>3178155</v>
      </c>
      <c r="I251">
        <v>3201607</v>
      </c>
      <c r="J251">
        <v>3224804</v>
      </c>
      <c r="K251">
        <v>3248035</v>
      </c>
      <c r="L251">
        <v>3271010</v>
      </c>
      <c r="M251">
        <v>3292138</v>
      </c>
      <c r="N251">
        <v>3309318</v>
      </c>
      <c r="O251">
        <v>3321245</v>
      </c>
      <c r="P251">
        <v>3327103</v>
      </c>
      <c r="Q251">
        <v>3327773</v>
      </c>
      <c r="R251">
        <v>3325637</v>
      </c>
      <c r="S251">
        <v>3324096</v>
      </c>
      <c r="T251">
        <v>3325612</v>
      </c>
      <c r="U251">
        <v>3331043</v>
      </c>
      <c r="V251">
        <v>3339741</v>
      </c>
      <c r="W251">
        <v>3350824</v>
      </c>
      <c r="X251">
        <v>3362755</v>
      </c>
      <c r="Y251">
        <v>3374415</v>
      </c>
      <c r="Z251">
        <v>3385624</v>
      </c>
      <c r="AA251">
        <v>3396777</v>
      </c>
      <c r="AB251">
        <v>3408005</v>
      </c>
      <c r="AC251">
        <v>3419546</v>
      </c>
      <c r="AD251">
        <v>3431552</v>
      </c>
      <c r="AE251">
        <v>3444006</v>
      </c>
    </row>
    <row r="252" spans="1:31" x14ac:dyDescent="0.35">
      <c r="A252" t="s">
        <v>1504</v>
      </c>
      <c r="B252" t="s">
        <v>1977</v>
      </c>
      <c r="C252" t="s">
        <v>1640</v>
      </c>
      <c r="D252" t="s">
        <v>1641</v>
      </c>
      <c r="E252">
        <v>249623000</v>
      </c>
      <c r="F252">
        <v>252981000</v>
      </c>
      <c r="G252">
        <v>256514000</v>
      </c>
      <c r="H252">
        <v>259919000</v>
      </c>
      <c r="I252">
        <v>263126000</v>
      </c>
      <c r="J252">
        <v>266278000</v>
      </c>
      <c r="K252">
        <v>269394000</v>
      </c>
      <c r="L252">
        <v>272657000</v>
      </c>
      <c r="M252">
        <v>275854000</v>
      </c>
      <c r="N252">
        <v>279040000</v>
      </c>
      <c r="O252">
        <v>282162411</v>
      </c>
      <c r="P252">
        <v>284968955</v>
      </c>
      <c r="Q252">
        <v>287625193</v>
      </c>
      <c r="R252">
        <v>290107933</v>
      </c>
      <c r="S252">
        <v>292805298</v>
      </c>
      <c r="T252">
        <v>295516599</v>
      </c>
      <c r="U252">
        <v>298379912</v>
      </c>
      <c r="V252">
        <v>301231207</v>
      </c>
      <c r="W252">
        <v>304093966</v>
      </c>
      <c r="X252">
        <v>306771529</v>
      </c>
      <c r="Y252">
        <v>309348193</v>
      </c>
      <c r="Z252">
        <v>311663358</v>
      </c>
      <c r="AA252">
        <v>313998379</v>
      </c>
      <c r="AB252">
        <v>316204908</v>
      </c>
      <c r="AC252">
        <v>318563456</v>
      </c>
      <c r="AD252">
        <v>320896618</v>
      </c>
      <c r="AE252">
        <v>323127513</v>
      </c>
    </row>
    <row r="253" spans="1:31" x14ac:dyDescent="0.35">
      <c r="A253" t="s">
        <v>1507</v>
      </c>
      <c r="B253" t="s">
        <v>1978</v>
      </c>
      <c r="C253" t="s">
        <v>1640</v>
      </c>
      <c r="D253" t="s">
        <v>1641</v>
      </c>
      <c r="E253">
        <v>20510000</v>
      </c>
      <c r="F253">
        <v>20952000</v>
      </c>
      <c r="G253">
        <v>21449000</v>
      </c>
      <c r="H253">
        <v>21942000</v>
      </c>
      <c r="I253">
        <v>22377000</v>
      </c>
      <c r="J253">
        <v>22785000</v>
      </c>
      <c r="K253">
        <v>23225000</v>
      </c>
      <c r="L253">
        <v>23667000</v>
      </c>
      <c r="M253">
        <v>24051000</v>
      </c>
      <c r="N253">
        <v>24311650</v>
      </c>
      <c r="O253">
        <v>24650400</v>
      </c>
      <c r="P253">
        <v>24964450</v>
      </c>
      <c r="Q253">
        <v>25271850</v>
      </c>
      <c r="R253">
        <v>25567650</v>
      </c>
      <c r="S253">
        <v>25864350</v>
      </c>
      <c r="T253">
        <v>26167000</v>
      </c>
      <c r="U253">
        <v>26488250</v>
      </c>
      <c r="V253">
        <v>26868000</v>
      </c>
      <c r="W253">
        <v>27302800</v>
      </c>
      <c r="X253">
        <v>27767400</v>
      </c>
      <c r="Y253">
        <v>28562400</v>
      </c>
      <c r="Z253">
        <v>29339400</v>
      </c>
      <c r="AA253">
        <v>29774500</v>
      </c>
      <c r="AB253">
        <v>30243200</v>
      </c>
      <c r="AC253">
        <v>30757700</v>
      </c>
      <c r="AD253">
        <v>31298900</v>
      </c>
      <c r="AE253">
        <v>31848200</v>
      </c>
    </row>
    <row r="254" spans="1:31" x14ac:dyDescent="0.35">
      <c r="A254" t="s">
        <v>1979</v>
      </c>
      <c r="B254" t="s">
        <v>1980</v>
      </c>
      <c r="C254" t="s">
        <v>1640</v>
      </c>
      <c r="D254" t="s">
        <v>1641</v>
      </c>
      <c r="E254">
        <v>107505</v>
      </c>
      <c r="F254">
        <v>107814</v>
      </c>
      <c r="G254">
        <v>108003</v>
      </c>
      <c r="H254">
        <v>108092</v>
      </c>
      <c r="I254">
        <v>108129</v>
      </c>
      <c r="J254">
        <v>108122</v>
      </c>
      <c r="K254">
        <v>108075</v>
      </c>
      <c r="L254">
        <v>108004</v>
      </c>
      <c r="M254">
        <v>107922</v>
      </c>
      <c r="N254">
        <v>107880</v>
      </c>
      <c r="O254">
        <v>107898</v>
      </c>
      <c r="P254">
        <v>107988</v>
      </c>
      <c r="Q254">
        <v>108146</v>
      </c>
      <c r="R254">
        <v>108350</v>
      </c>
      <c r="S254">
        <v>108559</v>
      </c>
      <c r="T254">
        <v>108744</v>
      </c>
      <c r="U254">
        <v>108907</v>
      </c>
      <c r="V254">
        <v>109047</v>
      </c>
      <c r="W254">
        <v>109165</v>
      </c>
      <c r="X254">
        <v>109253</v>
      </c>
      <c r="Y254">
        <v>109315</v>
      </c>
      <c r="Z254">
        <v>109341</v>
      </c>
      <c r="AA254">
        <v>109328</v>
      </c>
      <c r="AB254">
        <v>109320</v>
      </c>
      <c r="AC254">
        <v>109357</v>
      </c>
      <c r="AD254">
        <v>109455</v>
      </c>
      <c r="AE254">
        <v>109643</v>
      </c>
    </row>
    <row r="255" spans="1:31" x14ac:dyDescent="0.35">
      <c r="A255" t="s">
        <v>1623</v>
      </c>
      <c r="B255" t="s">
        <v>1981</v>
      </c>
      <c r="C255" t="s">
        <v>1640</v>
      </c>
      <c r="D255" t="s">
        <v>1641</v>
      </c>
      <c r="E255">
        <v>19861956</v>
      </c>
      <c r="F255">
        <v>20332079</v>
      </c>
      <c r="G255">
        <v>20799075</v>
      </c>
      <c r="H255">
        <v>21263443</v>
      </c>
      <c r="I255">
        <v>21726352</v>
      </c>
      <c r="J255">
        <v>22188667</v>
      </c>
      <c r="K255">
        <v>22650102</v>
      </c>
      <c r="L255">
        <v>23110178</v>
      </c>
      <c r="M255">
        <v>23569454</v>
      </c>
      <c r="N255">
        <v>24028689</v>
      </c>
      <c r="O255">
        <v>24488340</v>
      </c>
      <c r="P255">
        <v>24948476</v>
      </c>
      <c r="Q255">
        <v>25408700</v>
      </c>
      <c r="R255">
        <v>25868523</v>
      </c>
      <c r="S255">
        <v>26327225</v>
      </c>
      <c r="T255">
        <v>26784161</v>
      </c>
      <c r="U255">
        <v>27239168</v>
      </c>
      <c r="V255">
        <v>27691965</v>
      </c>
      <c r="W255">
        <v>28141701</v>
      </c>
      <c r="X255">
        <v>28587323</v>
      </c>
      <c r="Y255">
        <v>29028033</v>
      </c>
      <c r="Z255">
        <v>29463291</v>
      </c>
      <c r="AA255">
        <v>29893080</v>
      </c>
      <c r="AB255">
        <v>30317848</v>
      </c>
      <c r="AC255">
        <v>30738378</v>
      </c>
      <c r="AD255">
        <v>31155134</v>
      </c>
      <c r="AE255">
        <v>31568179</v>
      </c>
    </row>
    <row r="256" spans="1:31" x14ac:dyDescent="0.35">
      <c r="A256" t="s">
        <v>1982</v>
      </c>
      <c r="B256" t="s">
        <v>1983</v>
      </c>
      <c r="C256" t="s">
        <v>1640</v>
      </c>
      <c r="D256" t="s">
        <v>1641</v>
      </c>
      <c r="E256">
        <v>16461</v>
      </c>
      <c r="F256">
        <v>16934</v>
      </c>
      <c r="G256">
        <v>17344</v>
      </c>
      <c r="H256">
        <v>17703</v>
      </c>
      <c r="I256">
        <v>18052</v>
      </c>
      <c r="J256">
        <v>18427</v>
      </c>
      <c r="K256">
        <v>18833</v>
      </c>
      <c r="L256">
        <v>19270</v>
      </c>
      <c r="M256">
        <v>19722</v>
      </c>
      <c r="N256">
        <v>20188</v>
      </c>
      <c r="O256">
        <v>20645</v>
      </c>
      <c r="P256">
        <v>21085</v>
      </c>
      <c r="Q256">
        <v>21529</v>
      </c>
      <c r="R256">
        <v>22000</v>
      </c>
      <c r="S256">
        <v>22541</v>
      </c>
      <c r="T256">
        <v>23168</v>
      </c>
      <c r="U256">
        <v>23905</v>
      </c>
      <c r="V256">
        <v>24731</v>
      </c>
      <c r="W256">
        <v>25604</v>
      </c>
      <c r="X256">
        <v>26447</v>
      </c>
      <c r="Y256">
        <v>27224</v>
      </c>
      <c r="Z256">
        <v>27901</v>
      </c>
      <c r="AA256">
        <v>28509</v>
      </c>
      <c r="AB256">
        <v>29056</v>
      </c>
      <c r="AC256">
        <v>29588</v>
      </c>
      <c r="AD256">
        <v>30113</v>
      </c>
      <c r="AE256">
        <v>30661</v>
      </c>
    </row>
    <row r="257" spans="1:31" x14ac:dyDescent="0.35">
      <c r="A257" t="s">
        <v>1984</v>
      </c>
      <c r="B257" t="s">
        <v>1985</v>
      </c>
      <c r="C257" t="s">
        <v>1640</v>
      </c>
      <c r="D257" t="s">
        <v>1641</v>
      </c>
      <c r="E257">
        <v>103963</v>
      </c>
      <c r="F257">
        <v>104807</v>
      </c>
      <c r="G257">
        <v>105711</v>
      </c>
      <c r="H257">
        <v>106577</v>
      </c>
      <c r="I257">
        <v>107317</v>
      </c>
      <c r="J257">
        <v>107817</v>
      </c>
      <c r="K257">
        <v>108093</v>
      </c>
      <c r="L257">
        <v>108355</v>
      </c>
      <c r="M257">
        <v>108535</v>
      </c>
      <c r="N257">
        <v>108596</v>
      </c>
      <c r="O257">
        <v>108639</v>
      </c>
      <c r="P257">
        <v>108386</v>
      </c>
      <c r="Q257">
        <v>108208</v>
      </c>
      <c r="R257">
        <v>108085</v>
      </c>
      <c r="S257">
        <v>107950</v>
      </c>
      <c r="T257">
        <v>107863</v>
      </c>
      <c r="U257">
        <v>107700</v>
      </c>
      <c r="V257">
        <v>107423</v>
      </c>
      <c r="W257">
        <v>107091</v>
      </c>
      <c r="X257">
        <v>106707</v>
      </c>
      <c r="Y257">
        <v>106267</v>
      </c>
      <c r="Z257">
        <v>105784</v>
      </c>
      <c r="AA257">
        <v>105275</v>
      </c>
      <c r="AB257">
        <v>104737</v>
      </c>
      <c r="AC257">
        <v>104170</v>
      </c>
      <c r="AD257">
        <v>103574</v>
      </c>
      <c r="AE257">
        <v>102951</v>
      </c>
    </row>
    <row r="258" spans="1:31" x14ac:dyDescent="0.35">
      <c r="A258" t="s">
        <v>1986</v>
      </c>
      <c r="B258" t="s">
        <v>1987</v>
      </c>
      <c r="C258" t="s">
        <v>1640</v>
      </c>
      <c r="D258" t="s">
        <v>1641</v>
      </c>
      <c r="E258">
        <v>66016700</v>
      </c>
      <c r="F258">
        <v>67242400</v>
      </c>
      <c r="G258">
        <v>68450100</v>
      </c>
      <c r="H258">
        <v>69644500</v>
      </c>
      <c r="I258">
        <v>70824500</v>
      </c>
      <c r="J258">
        <v>71995500</v>
      </c>
      <c r="K258">
        <v>73156700</v>
      </c>
      <c r="L258">
        <v>74306900</v>
      </c>
      <c r="M258">
        <v>75456300</v>
      </c>
      <c r="N258">
        <v>76596700</v>
      </c>
      <c r="O258">
        <v>77630900</v>
      </c>
      <c r="P258">
        <v>78620500</v>
      </c>
      <c r="Q258">
        <v>79537700</v>
      </c>
      <c r="R258">
        <v>80467400</v>
      </c>
      <c r="S258">
        <v>81436400</v>
      </c>
      <c r="T258">
        <v>82392100</v>
      </c>
      <c r="U258">
        <v>83311200</v>
      </c>
      <c r="V258">
        <v>84218500</v>
      </c>
      <c r="W258">
        <v>85118700</v>
      </c>
      <c r="X258">
        <v>86025000</v>
      </c>
      <c r="Y258">
        <v>86932500</v>
      </c>
      <c r="Z258">
        <v>87860300</v>
      </c>
      <c r="AA258">
        <v>88809200</v>
      </c>
      <c r="AB258">
        <v>89759500</v>
      </c>
      <c r="AC258">
        <v>90728900</v>
      </c>
      <c r="AD258">
        <v>91713300</v>
      </c>
      <c r="AE258">
        <v>92701100</v>
      </c>
    </row>
    <row r="259" spans="1:31" x14ac:dyDescent="0.35">
      <c r="A259" t="s">
        <v>158</v>
      </c>
      <c r="B259" t="s">
        <v>1988</v>
      </c>
      <c r="C259" t="s">
        <v>1640</v>
      </c>
      <c r="D259" t="s">
        <v>1641</v>
      </c>
      <c r="E259">
        <v>146634</v>
      </c>
      <c r="F259">
        <v>150778</v>
      </c>
      <c r="G259">
        <v>155243</v>
      </c>
      <c r="H259">
        <v>159814</v>
      </c>
      <c r="I259">
        <v>164208</v>
      </c>
      <c r="J259">
        <v>168235</v>
      </c>
      <c r="K259">
        <v>171801</v>
      </c>
      <c r="L259">
        <v>174999</v>
      </c>
      <c r="M259">
        <v>178078</v>
      </c>
      <c r="N259">
        <v>181345</v>
      </c>
      <c r="O259">
        <v>185063</v>
      </c>
      <c r="P259">
        <v>189290</v>
      </c>
      <c r="Q259">
        <v>193956</v>
      </c>
      <c r="R259">
        <v>198964</v>
      </c>
      <c r="S259">
        <v>204143</v>
      </c>
      <c r="T259">
        <v>209370</v>
      </c>
      <c r="U259">
        <v>214634</v>
      </c>
      <c r="V259">
        <v>219953</v>
      </c>
      <c r="W259">
        <v>225340</v>
      </c>
      <c r="X259">
        <v>230785</v>
      </c>
      <c r="Y259">
        <v>236295</v>
      </c>
      <c r="Z259">
        <v>241871</v>
      </c>
      <c r="AA259">
        <v>247485</v>
      </c>
      <c r="AB259">
        <v>253142</v>
      </c>
      <c r="AC259">
        <v>258850</v>
      </c>
      <c r="AD259">
        <v>264603</v>
      </c>
      <c r="AE259">
        <v>270402</v>
      </c>
    </row>
    <row r="260" spans="1:31" x14ac:dyDescent="0.35">
      <c r="A260" t="s">
        <v>1989</v>
      </c>
      <c r="B260" t="s">
        <v>1990</v>
      </c>
      <c r="C260" t="s">
        <v>1640</v>
      </c>
      <c r="D260" t="s">
        <v>1641</v>
      </c>
      <c r="E260">
        <v>5284886348</v>
      </c>
      <c r="F260">
        <v>5372078249</v>
      </c>
      <c r="G260">
        <v>5456141249</v>
      </c>
      <c r="H260">
        <v>5541075501</v>
      </c>
      <c r="I260">
        <v>5624840414</v>
      </c>
      <c r="J260">
        <v>5709757338</v>
      </c>
      <c r="K260">
        <v>5792568347</v>
      </c>
      <c r="L260">
        <v>5875398158</v>
      </c>
      <c r="M260">
        <v>5957237460</v>
      </c>
      <c r="N260">
        <v>6038067278</v>
      </c>
      <c r="O260">
        <v>6118075293</v>
      </c>
      <c r="P260">
        <v>6197638117</v>
      </c>
      <c r="Q260">
        <v>6276824417.8828726</v>
      </c>
      <c r="R260">
        <v>6356259573.8989267</v>
      </c>
      <c r="S260">
        <v>6436346997.9913721</v>
      </c>
      <c r="T260">
        <v>6517020798.2439661</v>
      </c>
      <c r="U260">
        <v>6598421257.4849863</v>
      </c>
      <c r="V260">
        <v>6680423046.9909286</v>
      </c>
      <c r="W260">
        <v>6763745673.2955341</v>
      </c>
      <c r="X260">
        <v>6847214549.1102009</v>
      </c>
      <c r="Y260">
        <v>6930656699.3622274</v>
      </c>
      <c r="Z260">
        <v>7012843635.3578157</v>
      </c>
      <c r="AA260">
        <v>7097400665.0772333</v>
      </c>
      <c r="AB260">
        <v>7182860114.6100826</v>
      </c>
      <c r="AC260">
        <v>7268986175.7391624</v>
      </c>
      <c r="AD260">
        <v>7355220411.6820297</v>
      </c>
      <c r="AE260">
        <v>7442135578</v>
      </c>
    </row>
    <row r="261" spans="1:31" x14ac:dyDescent="0.35">
      <c r="A261" t="s">
        <v>128</v>
      </c>
      <c r="B261" t="s">
        <v>1991</v>
      </c>
      <c r="C261" t="s">
        <v>1640</v>
      </c>
      <c r="D261" t="s">
        <v>1641</v>
      </c>
      <c r="E261">
        <v>162866</v>
      </c>
      <c r="F261">
        <v>164076</v>
      </c>
      <c r="G261">
        <v>165570</v>
      </c>
      <c r="H261">
        <v>167207</v>
      </c>
      <c r="I261">
        <v>168788</v>
      </c>
      <c r="J261">
        <v>170157</v>
      </c>
      <c r="K261">
        <v>171283</v>
      </c>
      <c r="L261">
        <v>172198</v>
      </c>
      <c r="M261">
        <v>172981</v>
      </c>
      <c r="N261">
        <v>173755</v>
      </c>
      <c r="O261">
        <v>174610</v>
      </c>
      <c r="P261">
        <v>175566</v>
      </c>
      <c r="Q261">
        <v>176582</v>
      </c>
      <c r="R261">
        <v>177662</v>
      </c>
      <c r="S261">
        <v>178781</v>
      </c>
      <c r="T261">
        <v>179929</v>
      </c>
      <c r="U261">
        <v>181094</v>
      </c>
      <c r="V261">
        <v>182286</v>
      </c>
      <c r="W261">
        <v>183526</v>
      </c>
      <c r="X261">
        <v>184826</v>
      </c>
      <c r="Y261">
        <v>186205</v>
      </c>
      <c r="Z261">
        <v>187665</v>
      </c>
      <c r="AA261">
        <v>189194</v>
      </c>
      <c r="AB261">
        <v>190757</v>
      </c>
      <c r="AC261">
        <v>192290</v>
      </c>
      <c r="AD261">
        <v>193759</v>
      </c>
      <c r="AE261">
        <v>195125</v>
      </c>
    </row>
    <row r="262" spans="1:31" x14ac:dyDescent="0.35">
      <c r="A262" t="s">
        <v>1992</v>
      </c>
      <c r="B262" t="s">
        <v>1993</v>
      </c>
      <c r="C262" t="s">
        <v>1640</v>
      </c>
      <c r="D262" t="s">
        <v>1641</v>
      </c>
      <c r="E262">
        <v>1862000</v>
      </c>
      <c r="F262">
        <v>1898000</v>
      </c>
      <c r="G262">
        <v>1932000</v>
      </c>
      <c r="H262">
        <v>1965000</v>
      </c>
      <c r="I262">
        <v>1997000</v>
      </c>
      <c r="J262">
        <v>2029000</v>
      </c>
      <c r="K262">
        <v>2059000</v>
      </c>
      <c r="L262">
        <v>2086000</v>
      </c>
      <c r="M262">
        <v>1966000</v>
      </c>
      <c r="N262">
        <v>1762000</v>
      </c>
      <c r="O262">
        <v>1700000</v>
      </c>
      <c r="P262">
        <v>1701154</v>
      </c>
      <c r="Q262">
        <v>1702310</v>
      </c>
      <c r="R262">
        <v>1703466</v>
      </c>
      <c r="S262">
        <v>1704622</v>
      </c>
      <c r="T262">
        <v>1705780</v>
      </c>
      <c r="U262">
        <v>1719536</v>
      </c>
      <c r="V262">
        <v>1733404</v>
      </c>
      <c r="W262">
        <v>1747383</v>
      </c>
      <c r="X262">
        <v>1761474</v>
      </c>
      <c r="Y262">
        <v>1775680</v>
      </c>
      <c r="Z262">
        <v>1791000</v>
      </c>
      <c r="AA262">
        <v>1805200</v>
      </c>
      <c r="AB262">
        <v>1824100</v>
      </c>
      <c r="AC262">
        <v>1821800</v>
      </c>
      <c r="AD262">
        <v>1801800</v>
      </c>
      <c r="AE262">
        <v>1816200</v>
      </c>
    </row>
    <row r="263" spans="1:31" x14ac:dyDescent="0.35">
      <c r="A263" t="s">
        <v>161</v>
      </c>
      <c r="B263" t="s">
        <v>1994</v>
      </c>
      <c r="C263" t="s">
        <v>1640</v>
      </c>
      <c r="D263" t="s">
        <v>1641</v>
      </c>
      <c r="E263">
        <v>12057039</v>
      </c>
      <c r="F263">
        <v>12661614</v>
      </c>
      <c r="G263">
        <v>13325583</v>
      </c>
      <c r="H263">
        <v>14017239</v>
      </c>
      <c r="I263">
        <v>14692686</v>
      </c>
      <c r="J263">
        <v>15320653</v>
      </c>
      <c r="K263">
        <v>15889449</v>
      </c>
      <c r="L263">
        <v>16408954</v>
      </c>
      <c r="M263">
        <v>16896210</v>
      </c>
      <c r="N263">
        <v>17378098</v>
      </c>
      <c r="O263">
        <v>17874725</v>
      </c>
      <c r="P263">
        <v>18390135</v>
      </c>
      <c r="Q263">
        <v>18919179</v>
      </c>
      <c r="R263">
        <v>19462086</v>
      </c>
      <c r="S263">
        <v>20017068</v>
      </c>
      <c r="T263">
        <v>20582927</v>
      </c>
      <c r="U263">
        <v>21160534</v>
      </c>
      <c r="V263">
        <v>21751605</v>
      </c>
      <c r="W263">
        <v>22356391</v>
      </c>
      <c r="X263">
        <v>22974929</v>
      </c>
      <c r="Y263">
        <v>23606779</v>
      </c>
      <c r="Z263">
        <v>24252206</v>
      </c>
      <c r="AA263">
        <v>24909969</v>
      </c>
      <c r="AB263">
        <v>25576322</v>
      </c>
      <c r="AC263">
        <v>26246327</v>
      </c>
      <c r="AD263">
        <v>26916207</v>
      </c>
      <c r="AE263">
        <v>27584213</v>
      </c>
    </row>
    <row r="264" spans="1:31" x14ac:dyDescent="0.35">
      <c r="A264" t="s">
        <v>137</v>
      </c>
      <c r="B264" t="s">
        <v>1995</v>
      </c>
      <c r="C264" t="s">
        <v>1640</v>
      </c>
      <c r="D264" t="s">
        <v>1641</v>
      </c>
      <c r="E264">
        <v>36793490</v>
      </c>
      <c r="F264">
        <v>37692367</v>
      </c>
      <c r="G264">
        <v>38646788</v>
      </c>
      <c r="H264">
        <v>39619539</v>
      </c>
      <c r="I264">
        <v>40558495</v>
      </c>
      <c r="J264">
        <v>41426810</v>
      </c>
      <c r="K264">
        <v>42210216</v>
      </c>
      <c r="L264">
        <v>42921506</v>
      </c>
      <c r="M264">
        <v>43584030</v>
      </c>
      <c r="N264">
        <v>44233730</v>
      </c>
      <c r="O264">
        <v>44896856</v>
      </c>
      <c r="P264">
        <v>45312937</v>
      </c>
      <c r="Q264">
        <v>45855482.882872403</v>
      </c>
      <c r="R264">
        <v>46418193.898926698</v>
      </c>
      <c r="S264">
        <v>47001700.991372399</v>
      </c>
      <c r="T264">
        <v>47606670.243965797</v>
      </c>
      <c r="U264">
        <v>48233804.484986603</v>
      </c>
      <c r="V264">
        <v>48883844.990928799</v>
      </c>
      <c r="W264">
        <v>49557573.295534201</v>
      </c>
      <c r="X264">
        <v>50255813.1102008</v>
      </c>
      <c r="Y264">
        <v>50979432.362227701</v>
      </c>
      <c r="Z264">
        <v>51729345.357815899</v>
      </c>
      <c r="AA264">
        <v>52506515.077233501</v>
      </c>
      <c r="AB264">
        <v>53311955.610082299</v>
      </c>
      <c r="AC264">
        <v>54146734.739161998</v>
      </c>
      <c r="AD264">
        <v>55011976.682029396</v>
      </c>
      <c r="AE264">
        <v>55908865</v>
      </c>
    </row>
    <row r="265" spans="1:31" x14ac:dyDescent="0.35">
      <c r="A265" t="s">
        <v>162</v>
      </c>
      <c r="B265" t="s">
        <v>1996</v>
      </c>
      <c r="C265" t="s">
        <v>1640</v>
      </c>
      <c r="D265" t="s">
        <v>1641</v>
      </c>
      <c r="E265">
        <v>8027253</v>
      </c>
      <c r="F265">
        <v>8239732</v>
      </c>
      <c r="G265">
        <v>8452275</v>
      </c>
      <c r="H265">
        <v>8669168</v>
      </c>
      <c r="I265">
        <v>8896109</v>
      </c>
      <c r="J265">
        <v>9137077</v>
      </c>
      <c r="K265">
        <v>9394304</v>
      </c>
      <c r="L265">
        <v>9666578</v>
      </c>
      <c r="M265">
        <v>9950224</v>
      </c>
      <c r="N265">
        <v>10239714</v>
      </c>
      <c r="O265">
        <v>10531221</v>
      </c>
      <c r="P265">
        <v>10824125</v>
      </c>
      <c r="Q265">
        <v>11120409</v>
      </c>
      <c r="R265">
        <v>11421984</v>
      </c>
      <c r="S265">
        <v>11731746</v>
      </c>
      <c r="T265">
        <v>12052156</v>
      </c>
      <c r="U265">
        <v>12383446</v>
      </c>
      <c r="V265">
        <v>12725974</v>
      </c>
      <c r="W265">
        <v>13082517</v>
      </c>
      <c r="X265">
        <v>13456417</v>
      </c>
      <c r="Y265">
        <v>13850033</v>
      </c>
      <c r="Z265">
        <v>14264756</v>
      </c>
      <c r="AA265">
        <v>14699937</v>
      </c>
      <c r="AB265">
        <v>15153210</v>
      </c>
      <c r="AC265">
        <v>15620974</v>
      </c>
      <c r="AD265">
        <v>16100587</v>
      </c>
      <c r="AE265">
        <v>16591390</v>
      </c>
    </row>
    <row r="266" spans="1:31" x14ac:dyDescent="0.35">
      <c r="A266" t="s">
        <v>163</v>
      </c>
      <c r="B266" t="s">
        <v>1997</v>
      </c>
      <c r="C266" t="s">
        <v>1640</v>
      </c>
      <c r="D266" t="s">
        <v>1641</v>
      </c>
      <c r="E266">
        <v>10183113</v>
      </c>
      <c r="F266">
        <v>10443043</v>
      </c>
      <c r="G266">
        <v>10682868</v>
      </c>
      <c r="H266">
        <v>10905756</v>
      </c>
      <c r="I266">
        <v>11116948</v>
      </c>
      <c r="J266">
        <v>11320346</v>
      </c>
      <c r="K266">
        <v>11518262</v>
      </c>
      <c r="L266">
        <v>11709997</v>
      </c>
      <c r="M266">
        <v>11893272</v>
      </c>
      <c r="N266">
        <v>12064537</v>
      </c>
      <c r="O266">
        <v>12222251</v>
      </c>
      <c r="P266">
        <v>12366165</v>
      </c>
      <c r="Q266">
        <v>12500525</v>
      </c>
      <c r="R266">
        <v>12633897</v>
      </c>
      <c r="S266">
        <v>12777511</v>
      </c>
      <c r="T266">
        <v>12940032</v>
      </c>
      <c r="U266">
        <v>13124267</v>
      </c>
      <c r="V266">
        <v>13329909</v>
      </c>
      <c r="W266">
        <v>13558469</v>
      </c>
      <c r="X266">
        <v>13810599</v>
      </c>
      <c r="Y266">
        <v>14086317</v>
      </c>
      <c r="Z266">
        <v>14386649</v>
      </c>
      <c r="AA266">
        <v>14710826</v>
      </c>
      <c r="AB266">
        <v>15054506</v>
      </c>
      <c r="AC266">
        <v>15411675</v>
      </c>
      <c r="AD266">
        <v>15777451</v>
      </c>
      <c r="AE266">
        <v>16150362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6315-4B53-4C87-906C-47357F3B330E}">
  <sheetPr codeName="Sheet4"/>
  <dimension ref="A1:C176"/>
  <sheetViews>
    <sheetView topLeftCell="A59" workbookViewId="0">
      <selection activeCell="A172" sqref="A172"/>
    </sheetView>
  </sheetViews>
  <sheetFormatPr defaultRowHeight="14.5" x14ac:dyDescent="0.35"/>
  <cols>
    <col min="1" max="1" width="25.36328125" customWidth="1"/>
  </cols>
  <sheetData>
    <row r="1" spans="1:3" x14ac:dyDescent="0.35">
      <c r="A1" t="s">
        <v>1612</v>
      </c>
      <c r="B1" t="s">
        <v>1613</v>
      </c>
      <c r="C1" t="s">
        <v>1617</v>
      </c>
    </row>
    <row r="2" spans="1:3" x14ac:dyDescent="0.35">
      <c r="A2" s="4" t="s">
        <v>166</v>
      </c>
      <c r="B2" s="6" t="s">
        <v>1614</v>
      </c>
      <c r="C2" s="6" t="s">
        <v>1618</v>
      </c>
    </row>
    <row r="3" spans="1:3" x14ac:dyDescent="0.35">
      <c r="A3" t="s">
        <v>2</v>
      </c>
      <c r="B3">
        <v>1</v>
      </c>
      <c r="C3">
        <v>0</v>
      </c>
    </row>
    <row r="4" spans="1:3" x14ac:dyDescent="0.35">
      <c r="A4" t="s">
        <v>3</v>
      </c>
      <c r="B4">
        <v>0</v>
      </c>
      <c r="C4">
        <v>0</v>
      </c>
    </row>
    <row r="5" spans="1:3" x14ac:dyDescent="0.35">
      <c r="A5" t="s">
        <v>202</v>
      </c>
      <c r="B5">
        <v>0</v>
      </c>
      <c r="C5">
        <v>0</v>
      </c>
    </row>
    <row r="6" spans="1:3" x14ac:dyDescent="0.35">
      <c r="A6" t="s">
        <v>4</v>
      </c>
      <c r="B6">
        <v>1</v>
      </c>
      <c r="C6">
        <v>0</v>
      </c>
    </row>
    <row r="7" spans="1:3" x14ac:dyDescent="0.35">
      <c r="A7" t="s">
        <v>6</v>
      </c>
      <c r="B7">
        <v>0</v>
      </c>
      <c r="C7">
        <v>1</v>
      </c>
    </row>
    <row r="8" spans="1:3" x14ac:dyDescent="0.35">
      <c r="A8" t="s">
        <v>7</v>
      </c>
      <c r="B8">
        <v>0</v>
      </c>
      <c r="C8">
        <v>0</v>
      </c>
    </row>
    <row r="9" spans="1:3" x14ac:dyDescent="0.35">
      <c r="A9" t="s">
        <v>8</v>
      </c>
      <c r="B9">
        <v>0</v>
      </c>
      <c r="C9">
        <v>0</v>
      </c>
    </row>
    <row r="10" spans="1:3" x14ac:dyDescent="0.35">
      <c r="A10" t="s">
        <v>9</v>
      </c>
      <c r="B10">
        <v>0</v>
      </c>
      <c r="C10">
        <v>0</v>
      </c>
    </row>
    <row r="11" spans="1:3" x14ac:dyDescent="0.35">
      <c r="A11" t="s">
        <v>263</v>
      </c>
      <c r="B11">
        <v>0</v>
      </c>
      <c r="C11">
        <v>0</v>
      </c>
    </row>
    <row r="12" spans="1:3" x14ac:dyDescent="0.35">
      <c r="A12" t="s">
        <v>264</v>
      </c>
      <c r="B12">
        <v>0</v>
      </c>
      <c r="C12">
        <v>0</v>
      </c>
    </row>
    <row r="13" spans="1:3" x14ac:dyDescent="0.35">
      <c r="A13" t="s">
        <v>10</v>
      </c>
      <c r="B13">
        <v>0</v>
      </c>
      <c r="C13">
        <v>1</v>
      </c>
    </row>
    <row r="14" spans="1:3" x14ac:dyDescent="0.35">
      <c r="A14" t="s">
        <v>11</v>
      </c>
      <c r="B14">
        <v>1</v>
      </c>
      <c r="C14">
        <v>0</v>
      </c>
    </row>
    <row r="15" spans="1:3" x14ac:dyDescent="0.35">
      <c r="A15" t="s">
        <v>12</v>
      </c>
      <c r="B15">
        <v>0</v>
      </c>
      <c r="C15">
        <v>0</v>
      </c>
    </row>
    <row r="16" spans="1:3" x14ac:dyDescent="0.35">
      <c r="A16" t="s">
        <v>270</v>
      </c>
      <c r="B16">
        <v>0</v>
      </c>
      <c r="C16">
        <v>0</v>
      </c>
    </row>
    <row r="17" spans="1:3" x14ac:dyDescent="0.35">
      <c r="A17" t="s">
        <v>13</v>
      </c>
      <c r="B17">
        <v>0</v>
      </c>
      <c r="C17">
        <v>0</v>
      </c>
    </row>
    <row r="18" spans="1:3" x14ac:dyDescent="0.35">
      <c r="A18" t="s">
        <v>14</v>
      </c>
      <c r="B18">
        <v>0</v>
      </c>
      <c r="C18">
        <v>0</v>
      </c>
    </row>
    <row r="19" spans="1:3" x14ac:dyDescent="0.35">
      <c r="A19" t="s">
        <v>15</v>
      </c>
      <c r="B19">
        <v>1</v>
      </c>
      <c r="C19">
        <v>0</v>
      </c>
    </row>
    <row r="20" spans="1:3" x14ac:dyDescent="0.35">
      <c r="A20" t="s">
        <v>295</v>
      </c>
      <c r="B20">
        <v>0</v>
      </c>
      <c r="C20">
        <v>0</v>
      </c>
    </row>
    <row r="21" spans="1:3" x14ac:dyDescent="0.35">
      <c r="A21" t="s">
        <v>1621</v>
      </c>
      <c r="B21">
        <v>0</v>
      </c>
      <c r="C21">
        <v>1</v>
      </c>
    </row>
    <row r="22" spans="1:3" x14ac:dyDescent="0.35">
      <c r="A22" t="s">
        <v>305</v>
      </c>
      <c r="B22">
        <v>0</v>
      </c>
      <c r="C22">
        <v>0</v>
      </c>
    </row>
    <row r="23" spans="1:3" x14ac:dyDescent="0.35">
      <c r="A23" t="s">
        <v>17</v>
      </c>
      <c r="B23">
        <v>0</v>
      </c>
      <c r="C23">
        <v>0</v>
      </c>
    </row>
    <row r="24" spans="1:3" x14ac:dyDescent="0.35">
      <c r="A24" t="s">
        <v>18</v>
      </c>
      <c r="B24">
        <v>0</v>
      </c>
      <c r="C24">
        <v>1</v>
      </c>
    </row>
    <row r="25" spans="1:3" x14ac:dyDescent="0.35">
      <c r="A25" t="s">
        <v>19</v>
      </c>
      <c r="B25">
        <v>0</v>
      </c>
      <c r="C25">
        <v>0</v>
      </c>
    </row>
    <row r="26" spans="1:3" x14ac:dyDescent="0.35">
      <c r="A26" t="s">
        <v>20</v>
      </c>
      <c r="B26">
        <v>0</v>
      </c>
      <c r="C26">
        <v>0</v>
      </c>
    </row>
    <row r="27" spans="1:3" x14ac:dyDescent="0.35">
      <c r="A27" t="s">
        <v>21</v>
      </c>
      <c r="B27">
        <v>1</v>
      </c>
      <c r="C27">
        <v>0</v>
      </c>
    </row>
    <row r="28" spans="1:3" x14ac:dyDescent="0.35">
      <c r="A28" t="s">
        <v>22</v>
      </c>
      <c r="B28">
        <v>1</v>
      </c>
      <c r="C28">
        <v>0</v>
      </c>
    </row>
    <row r="29" spans="1:3" x14ac:dyDescent="0.35">
      <c r="A29" t="s">
        <v>23</v>
      </c>
      <c r="B29">
        <v>0</v>
      </c>
      <c r="C29">
        <v>0</v>
      </c>
    </row>
    <row r="30" spans="1:3" x14ac:dyDescent="0.35">
      <c r="A30" t="s">
        <v>24</v>
      </c>
      <c r="B30">
        <v>1</v>
      </c>
      <c r="C30">
        <v>0</v>
      </c>
    </row>
    <row r="31" spans="1:3" x14ac:dyDescent="0.35">
      <c r="A31" t="s">
        <v>25</v>
      </c>
      <c r="B31">
        <v>0</v>
      </c>
      <c r="C31">
        <v>1</v>
      </c>
    </row>
    <row r="32" spans="1:3" x14ac:dyDescent="0.35">
      <c r="A32" t="s">
        <v>26</v>
      </c>
      <c r="B32">
        <v>0</v>
      </c>
      <c r="C32">
        <v>0</v>
      </c>
    </row>
    <row r="33" spans="1:3" x14ac:dyDescent="0.35">
      <c r="A33" t="s">
        <v>27</v>
      </c>
      <c r="B33">
        <v>0</v>
      </c>
      <c r="C33">
        <v>0</v>
      </c>
    </row>
    <row r="34" spans="1:3" x14ac:dyDescent="0.35">
      <c r="A34" t="s">
        <v>28</v>
      </c>
      <c r="B34">
        <v>0</v>
      </c>
      <c r="C34">
        <v>1</v>
      </c>
    </row>
    <row r="35" spans="1:3" x14ac:dyDescent="0.35">
      <c r="A35" t="s">
        <v>29</v>
      </c>
      <c r="B35">
        <v>0</v>
      </c>
      <c r="C35">
        <v>1</v>
      </c>
    </row>
    <row r="36" spans="1:3" x14ac:dyDescent="0.35">
      <c r="A36" t="s">
        <v>30</v>
      </c>
      <c r="B36">
        <v>0</v>
      </c>
      <c r="C36">
        <v>1</v>
      </c>
    </row>
    <row r="37" spans="1:3" x14ac:dyDescent="0.35">
      <c r="A37" t="s">
        <v>31</v>
      </c>
      <c r="B37">
        <v>0</v>
      </c>
      <c r="C37">
        <v>1</v>
      </c>
    </row>
    <row r="38" spans="1:3" x14ac:dyDescent="0.35">
      <c r="A38" t="s">
        <v>528</v>
      </c>
      <c r="B38">
        <v>0</v>
      </c>
      <c r="C38">
        <v>0</v>
      </c>
    </row>
    <row r="39" spans="1:3" x14ac:dyDescent="0.35">
      <c r="A39" t="s">
        <v>32</v>
      </c>
      <c r="B39">
        <v>0</v>
      </c>
      <c r="C39">
        <v>0</v>
      </c>
    </row>
    <row r="40" spans="1:3" x14ac:dyDescent="0.35">
      <c r="A40" t="s">
        <v>33</v>
      </c>
      <c r="B40">
        <v>0</v>
      </c>
      <c r="C40">
        <v>0</v>
      </c>
    </row>
    <row r="41" spans="1:3" x14ac:dyDescent="0.35">
      <c r="A41" t="s">
        <v>38</v>
      </c>
      <c r="B41">
        <v>0</v>
      </c>
      <c r="C41">
        <v>1</v>
      </c>
    </row>
    <row r="42" spans="1:3" x14ac:dyDescent="0.35">
      <c r="A42" t="s">
        <v>34</v>
      </c>
      <c r="B42">
        <v>0</v>
      </c>
      <c r="C42">
        <v>0</v>
      </c>
    </row>
    <row r="43" spans="1:3" x14ac:dyDescent="0.35">
      <c r="A43" t="s">
        <v>35</v>
      </c>
      <c r="B43">
        <v>0</v>
      </c>
      <c r="C43">
        <v>1</v>
      </c>
    </row>
    <row r="44" spans="1:3" x14ac:dyDescent="0.35">
      <c r="A44" t="s">
        <v>36</v>
      </c>
      <c r="B44">
        <v>0</v>
      </c>
      <c r="C44">
        <v>0</v>
      </c>
    </row>
    <row r="45" spans="1:3" x14ac:dyDescent="0.35">
      <c r="A45" t="s">
        <v>37</v>
      </c>
      <c r="B45">
        <v>0</v>
      </c>
      <c r="C45">
        <v>0</v>
      </c>
    </row>
    <row r="46" spans="1:3" x14ac:dyDescent="0.35">
      <c r="A46" t="s">
        <v>580</v>
      </c>
      <c r="B46">
        <v>0</v>
      </c>
      <c r="C46">
        <v>1</v>
      </c>
    </row>
    <row r="47" spans="1:3" x14ac:dyDescent="0.35">
      <c r="A47" t="s">
        <v>39</v>
      </c>
      <c r="B47">
        <v>0</v>
      </c>
      <c r="C47">
        <v>0</v>
      </c>
    </row>
    <row r="48" spans="1:3" x14ac:dyDescent="0.35">
      <c r="A48" t="s">
        <v>40</v>
      </c>
      <c r="B48">
        <v>0</v>
      </c>
      <c r="C48">
        <v>0</v>
      </c>
    </row>
    <row r="49" spans="1:3" x14ac:dyDescent="0.35">
      <c r="A49" t="s">
        <v>41</v>
      </c>
      <c r="B49">
        <v>1</v>
      </c>
      <c r="C49">
        <v>0</v>
      </c>
    </row>
    <row r="50" spans="1:3" x14ac:dyDescent="0.35">
      <c r="A50" t="s">
        <v>43</v>
      </c>
      <c r="B50">
        <v>0</v>
      </c>
      <c r="C50">
        <v>1</v>
      </c>
    </row>
    <row r="51" spans="1:3" x14ac:dyDescent="0.35">
      <c r="A51" t="s">
        <v>44</v>
      </c>
      <c r="B51">
        <v>0</v>
      </c>
      <c r="C51">
        <v>1</v>
      </c>
    </row>
    <row r="52" spans="1:3" x14ac:dyDescent="0.35">
      <c r="A52" t="s">
        <v>45</v>
      </c>
      <c r="B52">
        <v>0</v>
      </c>
      <c r="C52">
        <v>1</v>
      </c>
    </row>
    <row r="53" spans="1:3" x14ac:dyDescent="0.35">
      <c r="A53" t="s">
        <v>46</v>
      </c>
      <c r="B53">
        <v>0</v>
      </c>
      <c r="C53">
        <v>0</v>
      </c>
    </row>
    <row r="54" spans="1:3" x14ac:dyDescent="0.35">
      <c r="A54" t="s">
        <v>651</v>
      </c>
      <c r="B54">
        <v>0</v>
      </c>
      <c r="C54">
        <v>0</v>
      </c>
    </row>
    <row r="55" spans="1:3" x14ac:dyDescent="0.35">
      <c r="A55" t="s">
        <v>657</v>
      </c>
      <c r="B55">
        <v>0</v>
      </c>
      <c r="C55">
        <v>0</v>
      </c>
    </row>
    <row r="56" spans="1:3" x14ac:dyDescent="0.35">
      <c r="A56" t="s">
        <v>47</v>
      </c>
      <c r="B56">
        <v>0</v>
      </c>
      <c r="C56">
        <v>0</v>
      </c>
    </row>
    <row r="57" spans="1:3" x14ac:dyDescent="0.35">
      <c r="A57" t="s">
        <v>665</v>
      </c>
      <c r="B57">
        <v>0</v>
      </c>
      <c r="C57">
        <v>0</v>
      </c>
    </row>
    <row r="58" spans="1:3" x14ac:dyDescent="0.35">
      <c r="A58" t="s">
        <v>49</v>
      </c>
      <c r="B58">
        <v>0</v>
      </c>
      <c r="C58">
        <v>0</v>
      </c>
    </row>
    <row r="59" spans="1:3" x14ac:dyDescent="0.35">
      <c r="A59" t="s">
        <v>50</v>
      </c>
      <c r="B59">
        <v>0</v>
      </c>
      <c r="C59">
        <v>0</v>
      </c>
    </row>
    <row r="60" spans="1:3" x14ac:dyDescent="0.35">
      <c r="A60" t="s">
        <v>51</v>
      </c>
      <c r="B60">
        <v>0</v>
      </c>
      <c r="C60">
        <v>0</v>
      </c>
    </row>
    <row r="61" spans="1:3" x14ac:dyDescent="0.35">
      <c r="A61" t="s">
        <v>52</v>
      </c>
      <c r="B61">
        <v>0</v>
      </c>
      <c r="C61">
        <v>1</v>
      </c>
    </row>
    <row r="62" spans="1:3" x14ac:dyDescent="0.35">
      <c r="A62" t="s">
        <v>53</v>
      </c>
      <c r="B62">
        <v>1</v>
      </c>
      <c r="C62">
        <v>0</v>
      </c>
    </row>
    <row r="63" spans="1:3" x14ac:dyDescent="0.35">
      <c r="A63" t="s">
        <v>54</v>
      </c>
      <c r="B63">
        <v>0</v>
      </c>
      <c r="C63">
        <v>0</v>
      </c>
    </row>
    <row r="64" spans="1:3" x14ac:dyDescent="0.35">
      <c r="A64" t="s">
        <v>55</v>
      </c>
      <c r="B64">
        <v>0</v>
      </c>
      <c r="C64">
        <v>0</v>
      </c>
    </row>
    <row r="65" spans="1:3" x14ac:dyDescent="0.35">
      <c r="A65" t="s">
        <v>56</v>
      </c>
      <c r="B65">
        <v>0</v>
      </c>
      <c r="C65">
        <v>1</v>
      </c>
    </row>
    <row r="66" spans="1:3" x14ac:dyDescent="0.35">
      <c r="A66" t="s">
        <v>57</v>
      </c>
      <c r="B66">
        <v>0</v>
      </c>
      <c r="C66">
        <v>0</v>
      </c>
    </row>
    <row r="67" spans="1:3" x14ac:dyDescent="0.35">
      <c r="A67" t="s">
        <v>58</v>
      </c>
      <c r="B67">
        <v>0</v>
      </c>
      <c r="C67">
        <v>1</v>
      </c>
    </row>
    <row r="68" spans="1:3" x14ac:dyDescent="0.35">
      <c r="A68" t="s">
        <v>59</v>
      </c>
      <c r="B68">
        <v>0</v>
      </c>
      <c r="C68">
        <v>1</v>
      </c>
    </row>
    <row r="69" spans="1:3" x14ac:dyDescent="0.35">
      <c r="A69" t="s">
        <v>60</v>
      </c>
      <c r="B69">
        <v>1</v>
      </c>
      <c r="C69">
        <v>0</v>
      </c>
    </row>
    <row r="70" spans="1:3" x14ac:dyDescent="0.35">
      <c r="A70" t="s">
        <v>61</v>
      </c>
      <c r="B70">
        <v>1</v>
      </c>
      <c r="C70">
        <v>0</v>
      </c>
    </row>
    <row r="71" spans="1:3" x14ac:dyDescent="0.35">
      <c r="A71" t="s">
        <v>62</v>
      </c>
      <c r="B71">
        <v>0</v>
      </c>
      <c r="C71">
        <v>0</v>
      </c>
    </row>
    <row r="72" spans="1:3" x14ac:dyDescent="0.35">
      <c r="A72" t="s">
        <v>63</v>
      </c>
      <c r="B72">
        <v>1</v>
      </c>
      <c r="C72">
        <v>0</v>
      </c>
    </row>
    <row r="73" spans="1:3" x14ac:dyDescent="0.35">
      <c r="A73" t="s">
        <v>64</v>
      </c>
      <c r="B73">
        <v>0</v>
      </c>
      <c r="C73">
        <v>1</v>
      </c>
    </row>
    <row r="74" spans="1:3" x14ac:dyDescent="0.35">
      <c r="A74" t="s">
        <v>66</v>
      </c>
      <c r="B74">
        <v>0</v>
      </c>
      <c r="C74">
        <v>0</v>
      </c>
    </row>
    <row r="75" spans="1:3" x14ac:dyDescent="0.35">
      <c r="A75" t="s">
        <v>67</v>
      </c>
      <c r="B75">
        <v>0</v>
      </c>
      <c r="C75">
        <v>0</v>
      </c>
    </row>
    <row r="76" spans="1:3" x14ac:dyDescent="0.35">
      <c r="A76" t="s">
        <v>68</v>
      </c>
      <c r="B76">
        <v>0</v>
      </c>
      <c r="C76">
        <v>1</v>
      </c>
    </row>
    <row r="77" spans="1:3" x14ac:dyDescent="0.35">
      <c r="A77" t="s">
        <v>69</v>
      </c>
      <c r="B77">
        <v>0</v>
      </c>
      <c r="C77">
        <v>1</v>
      </c>
    </row>
    <row r="78" spans="1:3" x14ac:dyDescent="0.35">
      <c r="A78" t="s">
        <v>878</v>
      </c>
      <c r="B78">
        <v>0</v>
      </c>
      <c r="C78">
        <v>0</v>
      </c>
    </row>
    <row r="79" spans="1:3" x14ac:dyDescent="0.35">
      <c r="A79" t="s">
        <v>70</v>
      </c>
      <c r="B79">
        <v>0</v>
      </c>
      <c r="C79">
        <v>0</v>
      </c>
    </row>
    <row r="80" spans="1:3" x14ac:dyDescent="0.35">
      <c r="A80" t="s">
        <v>71</v>
      </c>
      <c r="B80">
        <v>0</v>
      </c>
      <c r="C80">
        <v>0</v>
      </c>
    </row>
    <row r="81" spans="1:3" x14ac:dyDescent="0.35">
      <c r="A81" t="s">
        <v>72</v>
      </c>
      <c r="B81">
        <v>0</v>
      </c>
      <c r="C81">
        <v>0</v>
      </c>
    </row>
    <row r="82" spans="1:3" x14ac:dyDescent="0.35">
      <c r="A82" t="s">
        <v>73</v>
      </c>
      <c r="B82">
        <v>0</v>
      </c>
      <c r="C82">
        <v>0</v>
      </c>
    </row>
    <row r="83" spans="1:3" x14ac:dyDescent="0.35">
      <c r="A83" t="s">
        <v>74</v>
      </c>
      <c r="B83">
        <v>0</v>
      </c>
      <c r="C83">
        <v>0</v>
      </c>
    </row>
    <row r="84" spans="1:3" x14ac:dyDescent="0.35">
      <c r="A84" t="s">
        <v>75</v>
      </c>
      <c r="B84">
        <v>0</v>
      </c>
      <c r="C84">
        <v>1</v>
      </c>
    </row>
    <row r="85" spans="1:3" x14ac:dyDescent="0.35">
      <c r="A85" t="s">
        <v>76</v>
      </c>
      <c r="B85">
        <v>0</v>
      </c>
      <c r="C85">
        <v>0</v>
      </c>
    </row>
    <row r="86" spans="1:3" x14ac:dyDescent="0.35">
      <c r="A86" t="s">
        <v>77</v>
      </c>
      <c r="B86">
        <v>0</v>
      </c>
      <c r="C86">
        <v>1</v>
      </c>
    </row>
    <row r="87" spans="1:3" x14ac:dyDescent="0.35">
      <c r="A87" t="s">
        <v>78</v>
      </c>
      <c r="B87">
        <v>0</v>
      </c>
      <c r="C87">
        <v>0</v>
      </c>
    </row>
    <row r="88" spans="1:3" x14ac:dyDescent="0.35">
      <c r="A88" t="s">
        <v>79</v>
      </c>
      <c r="B88">
        <v>0</v>
      </c>
      <c r="C88">
        <v>0</v>
      </c>
    </row>
    <row r="89" spans="1:3" x14ac:dyDescent="0.35">
      <c r="A89" t="s">
        <v>1806</v>
      </c>
      <c r="B89">
        <v>1</v>
      </c>
      <c r="C89">
        <v>0</v>
      </c>
    </row>
    <row r="90" spans="1:3" x14ac:dyDescent="0.35">
      <c r="A90" t="s">
        <v>81</v>
      </c>
      <c r="B90">
        <v>0</v>
      </c>
      <c r="C90">
        <v>0</v>
      </c>
    </row>
    <row r="91" spans="1:3" x14ac:dyDescent="0.35">
      <c r="A91" t="s">
        <v>936</v>
      </c>
      <c r="B91">
        <v>0</v>
      </c>
      <c r="C91">
        <v>0</v>
      </c>
    </row>
    <row r="92" spans="1:3" x14ac:dyDescent="0.35">
      <c r="A92" t="s">
        <v>82</v>
      </c>
      <c r="B92">
        <v>1</v>
      </c>
      <c r="C92">
        <v>0</v>
      </c>
    </row>
    <row r="93" spans="1:3" x14ac:dyDescent="0.35">
      <c r="A93" t="s">
        <v>83</v>
      </c>
      <c r="B93">
        <v>1</v>
      </c>
      <c r="C93">
        <v>0</v>
      </c>
    </row>
    <row r="94" spans="1:3" x14ac:dyDescent="0.35">
      <c r="A94" t="s">
        <v>85</v>
      </c>
      <c r="B94">
        <v>0</v>
      </c>
      <c r="C94">
        <v>0</v>
      </c>
    </row>
    <row r="95" spans="1:3" x14ac:dyDescent="0.35">
      <c r="A95" t="s">
        <v>86</v>
      </c>
      <c r="B95">
        <v>0</v>
      </c>
      <c r="C95">
        <v>0</v>
      </c>
    </row>
    <row r="96" spans="1:3" x14ac:dyDescent="0.35">
      <c r="A96" t="s">
        <v>88</v>
      </c>
      <c r="B96">
        <v>1</v>
      </c>
      <c r="C96">
        <v>0</v>
      </c>
    </row>
    <row r="97" spans="1:3" x14ac:dyDescent="0.35">
      <c r="A97" t="s">
        <v>89</v>
      </c>
      <c r="B97">
        <v>1</v>
      </c>
      <c r="C97">
        <v>0</v>
      </c>
    </row>
    <row r="98" spans="1:3" x14ac:dyDescent="0.35">
      <c r="A98" t="s">
        <v>90</v>
      </c>
      <c r="B98">
        <v>0</v>
      </c>
      <c r="C98">
        <v>1</v>
      </c>
    </row>
    <row r="99" spans="1:3" x14ac:dyDescent="0.35">
      <c r="A99" t="s">
        <v>91</v>
      </c>
      <c r="B99">
        <v>0</v>
      </c>
      <c r="C99">
        <v>0</v>
      </c>
    </row>
    <row r="100" spans="1:3" x14ac:dyDescent="0.35">
      <c r="A100" t="s">
        <v>92</v>
      </c>
      <c r="B100">
        <v>1</v>
      </c>
      <c r="C100">
        <v>0</v>
      </c>
    </row>
    <row r="101" spans="1:3" x14ac:dyDescent="0.35">
      <c r="A101" t="s">
        <v>93</v>
      </c>
      <c r="B101">
        <v>0</v>
      </c>
      <c r="C101">
        <v>0</v>
      </c>
    </row>
    <row r="102" spans="1:3" x14ac:dyDescent="0.35">
      <c r="A102" t="s">
        <v>94</v>
      </c>
      <c r="B102">
        <v>1</v>
      </c>
      <c r="C102">
        <v>0</v>
      </c>
    </row>
    <row r="103" spans="1:3" x14ac:dyDescent="0.35">
      <c r="A103" t="s">
        <v>96</v>
      </c>
      <c r="B103">
        <v>0</v>
      </c>
      <c r="C103">
        <v>1</v>
      </c>
    </row>
    <row r="104" spans="1:3" x14ac:dyDescent="0.35">
      <c r="A104" t="s">
        <v>97</v>
      </c>
      <c r="B104">
        <v>0</v>
      </c>
      <c r="C104">
        <v>1</v>
      </c>
    </row>
    <row r="105" spans="1:3" x14ac:dyDescent="0.35">
      <c r="A105" t="s">
        <v>98</v>
      </c>
      <c r="B105">
        <v>0</v>
      </c>
      <c r="C105">
        <v>0</v>
      </c>
    </row>
    <row r="106" spans="1:3" x14ac:dyDescent="0.35">
      <c r="A106" t="s">
        <v>99</v>
      </c>
      <c r="B106">
        <v>0</v>
      </c>
      <c r="C106">
        <v>1</v>
      </c>
    </row>
    <row r="107" spans="1:3" x14ac:dyDescent="0.35">
      <c r="A107" t="s">
        <v>100</v>
      </c>
      <c r="B107">
        <v>1</v>
      </c>
      <c r="C107">
        <v>0</v>
      </c>
    </row>
    <row r="108" spans="1:3" x14ac:dyDescent="0.35">
      <c r="A108" t="s">
        <v>101</v>
      </c>
      <c r="B108">
        <v>1</v>
      </c>
      <c r="C108">
        <v>0</v>
      </c>
    </row>
    <row r="109" spans="1:3" x14ac:dyDescent="0.35">
      <c r="A109" t="s">
        <v>102</v>
      </c>
      <c r="B109">
        <v>0</v>
      </c>
      <c r="C109">
        <v>1</v>
      </c>
    </row>
    <row r="110" spans="1:3" x14ac:dyDescent="0.35">
      <c r="A110" t="s">
        <v>103</v>
      </c>
      <c r="B110">
        <v>1</v>
      </c>
      <c r="C110">
        <v>0</v>
      </c>
    </row>
    <row r="111" spans="1:3" x14ac:dyDescent="0.35">
      <c r="A111" t="s">
        <v>104</v>
      </c>
      <c r="B111">
        <v>0</v>
      </c>
      <c r="C111">
        <v>0</v>
      </c>
    </row>
    <row r="112" spans="1:3" x14ac:dyDescent="0.35">
      <c r="A112" t="s">
        <v>105</v>
      </c>
      <c r="B112">
        <v>0</v>
      </c>
      <c r="C112">
        <v>0</v>
      </c>
    </row>
    <row r="113" spans="1:3" x14ac:dyDescent="0.35">
      <c r="A113" t="s">
        <v>106</v>
      </c>
      <c r="B113">
        <v>0</v>
      </c>
      <c r="C113">
        <v>0</v>
      </c>
    </row>
    <row r="114" spans="1:3" x14ac:dyDescent="0.35">
      <c r="A114" t="s">
        <v>107</v>
      </c>
      <c r="B114">
        <v>1</v>
      </c>
      <c r="C114">
        <v>0</v>
      </c>
    </row>
    <row r="115" spans="1:3" x14ac:dyDescent="0.35">
      <c r="A115" t="s">
        <v>108</v>
      </c>
      <c r="B115">
        <v>0</v>
      </c>
      <c r="C115">
        <v>1</v>
      </c>
    </row>
    <row r="116" spans="1:3" x14ac:dyDescent="0.35">
      <c r="A116" t="s">
        <v>109</v>
      </c>
      <c r="B116">
        <v>0</v>
      </c>
      <c r="C116">
        <v>0</v>
      </c>
    </row>
    <row r="117" spans="1:3" x14ac:dyDescent="0.35">
      <c r="A117" t="s">
        <v>110</v>
      </c>
      <c r="B117">
        <v>0</v>
      </c>
      <c r="C117">
        <v>1</v>
      </c>
    </row>
    <row r="118" spans="1:3" x14ac:dyDescent="0.35">
      <c r="A118" t="s">
        <v>111</v>
      </c>
      <c r="B118">
        <v>0</v>
      </c>
      <c r="C118">
        <v>1</v>
      </c>
    </row>
    <row r="119" spans="1:3" x14ac:dyDescent="0.35">
      <c r="A119" t="s">
        <v>112</v>
      </c>
      <c r="B119">
        <v>0</v>
      </c>
      <c r="C119">
        <v>0</v>
      </c>
    </row>
    <row r="120" spans="1:3" x14ac:dyDescent="0.35">
      <c r="A120" t="s">
        <v>113</v>
      </c>
      <c r="B120">
        <v>0</v>
      </c>
      <c r="C120">
        <v>1</v>
      </c>
    </row>
    <row r="121" spans="1:3" x14ac:dyDescent="0.35">
      <c r="A121" t="s">
        <v>114</v>
      </c>
      <c r="B121">
        <v>0</v>
      </c>
      <c r="C121">
        <v>0</v>
      </c>
    </row>
    <row r="122" spans="1:3" x14ac:dyDescent="0.35">
      <c r="A122" t="s">
        <v>115</v>
      </c>
      <c r="B122">
        <v>0</v>
      </c>
      <c r="C122">
        <v>1</v>
      </c>
    </row>
    <row r="123" spans="1:3" x14ac:dyDescent="0.35">
      <c r="A123" t="s">
        <v>116</v>
      </c>
      <c r="B123">
        <v>0</v>
      </c>
      <c r="C123">
        <v>1</v>
      </c>
    </row>
    <row r="124" spans="1:3" x14ac:dyDescent="0.35">
      <c r="A124" t="s">
        <v>117</v>
      </c>
      <c r="B124">
        <v>0</v>
      </c>
      <c r="C124">
        <v>0</v>
      </c>
    </row>
    <row r="125" spans="1:3" x14ac:dyDescent="0.35">
      <c r="A125" t="s">
        <v>118</v>
      </c>
      <c r="B125">
        <v>0</v>
      </c>
      <c r="C125">
        <v>0</v>
      </c>
    </row>
    <row r="126" spans="1:3" x14ac:dyDescent="0.35">
      <c r="A126" t="s">
        <v>119</v>
      </c>
      <c r="B126">
        <v>0</v>
      </c>
      <c r="C126">
        <v>0</v>
      </c>
    </row>
    <row r="127" spans="1:3" x14ac:dyDescent="0.35">
      <c r="A127" t="s">
        <v>120</v>
      </c>
      <c r="B127">
        <v>0</v>
      </c>
      <c r="C127">
        <v>1</v>
      </c>
    </row>
    <row r="128" spans="1:3" x14ac:dyDescent="0.35">
      <c r="A128" t="s">
        <v>1839</v>
      </c>
      <c r="B128">
        <v>0</v>
      </c>
      <c r="C128">
        <v>0</v>
      </c>
    </row>
    <row r="129" spans="1:3" x14ac:dyDescent="0.35">
      <c r="A129" t="s">
        <v>122</v>
      </c>
      <c r="B129">
        <v>0</v>
      </c>
      <c r="C129">
        <v>0</v>
      </c>
    </row>
    <row r="130" spans="1:3" x14ac:dyDescent="0.35">
      <c r="A130" t="s">
        <v>123</v>
      </c>
      <c r="B130">
        <v>0</v>
      </c>
      <c r="C130">
        <v>0</v>
      </c>
    </row>
    <row r="131" spans="1:3" x14ac:dyDescent="0.35">
      <c r="A131" t="s">
        <v>124</v>
      </c>
      <c r="B131">
        <v>1</v>
      </c>
      <c r="C131">
        <v>0</v>
      </c>
    </row>
    <row r="132" spans="1:3" x14ac:dyDescent="0.35">
      <c r="A132" t="s">
        <v>129</v>
      </c>
      <c r="B132">
        <v>0</v>
      </c>
      <c r="C132">
        <v>0</v>
      </c>
    </row>
    <row r="133" spans="1:3" x14ac:dyDescent="0.35">
      <c r="A133" t="s">
        <v>130</v>
      </c>
      <c r="B133">
        <v>1</v>
      </c>
      <c r="C133">
        <v>0</v>
      </c>
    </row>
    <row r="134" spans="1:3" x14ac:dyDescent="0.35">
      <c r="A134" t="s">
        <v>1277</v>
      </c>
      <c r="B134">
        <v>0</v>
      </c>
      <c r="C134">
        <v>0</v>
      </c>
    </row>
    <row r="135" spans="1:3" x14ac:dyDescent="0.35">
      <c r="A135" t="s">
        <v>132</v>
      </c>
      <c r="B135">
        <v>1</v>
      </c>
      <c r="C135">
        <v>0</v>
      </c>
    </row>
    <row r="136" spans="1:3" x14ac:dyDescent="0.35">
      <c r="A136" t="s">
        <v>133</v>
      </c>
      <c r="B136">
        <v>0</v>
      </c>
      <c r="C136">
        <v>1</v>
      </c>
    </row>
    <row r="137" spans="1:3" x14ac:dyDescent="0.35">
      <c r="A137" t="s">
        <v>134</v>
      </c>
      <c r="B137">
        <v>0</v>
      </c>
      <c r="C137">
        <v>0</v>
      </c>
    </row>
    <row r="138" spans="1:3" x14ac:dyDescent="0.35">
      <c r="A138" t="s">
        <v>135</v>
      </c>
      <c r="B138">
        <v>0</v>
      </c>
      <c r="C138">
        <v>0</v>
      </c>
    </row>
    <row r="139" spans="1:3" x14ac:dyDescent="0.35">
      <c r="A139" t="s">
        <v>136</v>
      </c>
      <c r="B139">
        <v>1</v>
      </c>
      <c r="C139">
        <v>0</v>
      </c>
    </row>
    <row r="140" spans="1:3" x14ac:dyDescent="0.35">
      <c r="A140" t="s">
        <v>1304</v>
      </c>
      <c r="B140">
        <v>0</v>
      </c>
      <c r="C140">
        <v>0</v>
      </c>
    </row>
    <row r="141" spans="1:3" x14ac:dyDescent="0.35">
      <c r="A141" t="s">
        <v>137</v>
      </c>
      <c r="B141">
        <v>0</v>
      </c>
      <c r="C141">
        <v>1</v>
      </c>
    </row>
    <row r="142" spans="1:3" x14ac:dyDescent="0.35">
      <c r="A142" t="s">
        <v>1341</v>
      </c>
      <c r="B142">
        <v>0</v>
      </c>
      <c r="C142">
        <v>0</v>
      </c>
    </row>
    <row r="143" spans="1:3" x14ac:dyDescent="0.35">
      <c r="A143" t="s">
        <v>138</v>
      </c>
      <c r="B143">
        <v>0</v>
      </c>
      <c r="C143">
        <v>0</v>
      </c>
    </row>
    <row r="144" spans="1:3" x14ac:dyDescent="0.35">
      <c r="A144" t="s">
        <v>139</v>
      </c>
      <c r="B144">
        <v>0</v>
      </c>
      <c r="C144">
        <v>0</v>
      </c>
    </row>
    <row r="145" spans="1:3" x14ac:dyDescent="0.35">
      <c r="A145" t="s">
        <v>1355</v>
      </c>
      <c r="B145">
        <v>0</v>
      </c>
      <c r="C145">
        <v>0</v>
      </c>
    </row>
    <row r="146" spans="1:3" x14ac:dyDescent="0.35">
      <c r="A146" t="s">
        <v>140</v>
      </c>
      <c r="B146">
        <v>0</v>
      </c>
      <c r="C146">
        <v>1</v>
      </c>
    </row>
    <row r="147" spans="1:3" x14ac:dyDescent="0.35">
      <c r="A147" t="s">
        <v>141</v>
      </c>
      <c r="B147">
        <v>0</v>
      </c>
      <c r="C147">
        <v>0</v>
      </c>
    </row>
    <row r="148" spans="1:3" x14ac:dyDescent="0.35">
      <c r="A148" t="s">
        <v>142</v>
      </c>
      <c r="B148">
        <v>0</v>
      </c>
      <c r="C148">
        <v>0</v>
      </c>
    </row>
    <row r="149" spans="1:3" x14ac:dyDescent="0.35">
      <c r="A149" t="s">
        <v>143</v>
      </c>
      <c r="B149">
        <v>0</v>
      </c>
      <c r="C149">
        <v>0</v>
      </c>
    </row>
    <row r="150" spans="1:3" x14ac:dyDescent="0.35">
      <c r="A150" t="s">
        <v>1388</v>
      </c>
      <c r="B150">
        <v>0</v>
      </c>
      <c r="C150">
        <v>0</v>
      </c>
    </row>
    <row r="151" spans="1:3" x14ac:dyDescent="0.35">
      <c r="A151" t="s">
        <v>145</v>
      </c>
      <c r="B151">
        <v>0</v>
      </c>
      <c r="C151">
        <v>0</v>
      </c>
    </row>
    <row r="152" spans="1:3" x14ac:dyDescent="0.35">
      <c r="A152" t="s">
        <v>1615</v>
      </c>
      <c r="B152">
        <v>1</v>
      </c>
      <c r="C152">
        <v>0</v>
      </c>
    </row>
    <row r="153" spans="1:3" x14ac:dyDescent="0.35">
      <c r="A153" t="s">
        <v>146</v>
      </c>
      <c r="B153">
        <v>0</v>
      </c>
      <c r="C153">
        <v>1</v>
      </c>
    </row>
    <row r="154" spans="1:3" x14ac:dyDescent="0.35">
      <c r="A154" t="s">
        <v>1415</v>
      </c>
      <c r="B154">
        <v>0</v>
      </c>
      <c r="C154">
        <v>0</v>
      </c>
    </row>
    <row r="155" spans="1:3" x14ac:dyDescent="0.35">
      <c r="A155" t="s">
        <v>1416</v>
      </c>
      <c r="B155">
        <v>0</v>
      </c>
      <c r="C155">
        <v>0</v>
      </c>
    </row>
    <row r="156" spans="1:3" x14ac:dyDescent="0.35">
      <c r="A156" t="s">
        <v>147</v>
      </c>
      <c r="B156">
        <v>1</v>
      </c>
      <c r="C156">
        <v>0</v>
      </c>
    </row>
    <row r="157" spans="1:3" x14ac:dyDescent="0.35">
      <c r="A157" t="s">
        <v>148</v>
      </c>
      <c r="B157">
        <v>0</v>
      </c>
      <c r="C157">
        <v>1</v>
      </c>
    </row>
    <row r="158" spans="1:3" x14ac:dyDescent="0.35">
      <c r="A158" t="s">
        <v>149</v>
      </c>
      <c r="B158">
        <v>0</v>
      </c>
      <c r="C158">
        <v>0</v>
      </c>
    </row>
    <row r="159" spans="1:3" x14ac:dyDescent="0.35">
      <c r="A159" t="s">
        <v>150</v>
      </c>
      <c r="B159">
        <v>0</v>
      </c>
      <c r="C159">
        <v>0</v>
      </c>
    </row>
    <row r="160" spans="1:3" x14ac:dyDescent="0.35">
      <c r="A160" t="s">
        <v>151</v>
      </c>
      <c r="B160">
        <v>0</v>
      </c>
      <c r="C160">
        <v>0</v>
      </c>
    </row>
    <row r="161" spans="1:3" x14ac:dyDescent="0.35">
      <c r="A161" t="s">
        <v>1442</v>
      </c>
      <c r="B161">
        <v>0</v>
      </c>
      <c r="C161">
        <v>0</v>
      </c>
    </row>
    <row r="162" spans="1:3" x14ac:dyDescent="0.35">
      <c r="A162" t="s">
        <v>152</v>
      </c>
      <c r="B162">
        <v>1</v>
      </c>
      <c r="C162">
        <v>0</v>
      </c>
    </row>
    <row r="163" spans="1:3" x14ac:dyDescent="0.35">
      <c r="A163" t="s">
        <v>153</v>
      </c>
      <c r="B163">
        <v>0</v>
      </c>
      <c r="C163">
        <v>0</v>
      </c>
    </row>
    <row r="164" spans="1:3" x14ac:dyDescent="0.35">
      <c r="A164" t="s">
        <v>154</v>
      </c>
      <c r="B164">
        <v>0</v>
      </c>
      <c r="C164">
        <v>0</v>
      </c>
    </row>
    <row r="165" spans="1:3" x14ac:dyDescent="0.35">
      <c r="A165" t="s">
        <v>155</v>
      </c>
      <c r="B165">
        <v>0</v>
      </c>
      <c r="C165">
        <v>0</v>
      </c>
    </row>
    <row r="166" spans="1:3" x14ac:dyDescent="0.35">
      <c r="A166" t="s">
        <v>156</v>
      </c>
      <c r="B166">
        <v>0</v>
      </c>
      <c r="C166">
        <v>0</v>
      </c>
    </row>
    <row r="167" spans="1:3" x14ac:dyDescent="0.35">
      <c r="A167" t="s">
        <v>1504</v>
      </c>
      <c r="B167">
        <v>0</v>
      </c>
      <c r="C167">
        <v>0</v>
      </c>
    </row>
    <row r="168" spans="1:3" x14ac:dyDescent="0.35">
      <c r="A168" t="s">
        <v>157</v>
      </c>
      <c r="B168">
        <v>0</v>
      </c>
      <c r="C168">
        <v>0</v>
      </c>
    </row>
    <row r="169" spans="1:3" x14ac:dyDescent="0.35">
      <c r="A169" t="s">
        <v>1507</v>
      </c>
      <c r="B169">
        <v>0</v>
      </c>
      <c r="C169">
        <v>0</v>
      </c>
    </row>
    <row r="170" spans="1:3" x14ac:dyDescent="0.35">
      <c r="A170" t="s">
        <v>1616</v>
      </c>
      <c r="B170">
        <v>1</v>
      </c>
      <c r="C170">
        <v>0</v>
      </c>
    </row>
    <row r="171" spans="1:3" x14ac:dyDescent="0.35">
      <c r="A171" t="s">
        <v>1623</v>
      </c>
      <c r="B171">
        <v>0</v>
      </c>
      <c r="C171">
        <v>1</v>
      </c>
    </row>
    <row r="172" spans="1:3" x14ac:dyDescent="0.35">
      <c r="A172" t="s">
        <v>160</v>
      </c>
      <c r="B172">
        <v>0</v>
      </c>
      <c r="C172">
        <v>0</v>
      </c>
    </row>
    <row r="173" spans="1:3" x14ac:dyDescent="0.35">
      <c r="A173" t="s">
        <v>161</v>
      </c>
      <c r="B173">
        <v>1</v>
      </c>
      <c r="C173">
        <v>0</v>
      </c>
    </row>
    <row r="174" spans="1:3" x14ac:dyDescent="0.35">
      <c r="A174" t="s">
        <v>162</v>
      </c>
      <c r="B174">
        <v>1</v>
      </c>
      <c r="C174">
        <v>0</v>
      </c>
    </row>
    <row r="175" spans="1:3" x14ac:dyDescent="0.35">
      <c r="A175" t="s">
        <v>163</v>
      </c>
      <c r="B175">
        <v>0</v>
      </c>
      <c r="C175">
        <v>1</v>
      </c>
    </row>
    <row r="176" spans="1:3" x14ac:dyDescent="0.35">
      <c r="A176" t="s">
        <v>1583</v>
      </c>
      <c r="B176">
        <f>SUM(B3:B175)</f>
        <v>33</v>
      </c>
      <c r="C176">
        <f>SUM(C3:C175)</f>
        <v>43</v>
      </c>
    </row>
  </sheetData>
  <sortState ref="A3:D175">
    <sortCondition ref="A3:A175"/>
  </sortState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CCE61-9667-44FB-91E8-E3E0EB665C3C}">
  <dimension ref="A1:D20"/>
  <sheetViews>
    <sheetView workbookViewId="0">
      <selection activeCell="B20" sqref="B20"/>
    </sheetView>
  </sheetViews>
  <sheetFormatPr defaultRowHeight="14.5" x14ac:dyDescent="0.35"/>
  <sheetData>
    <row r="1" spans="1:4" x14ac:dyDescent="0.35">
      <c r="A1" t="s">
        <v>166</v>
      </c>
      <c r="B1" t="s">
        <v>1619</v>
      </c>
      <c r="C1" t="s">
        <v>2000</v>
      </c>
      <c r="D1" t="s">
        <v>2001</v>
      </c>
    </row>
    <row r="2" spans="1:4" x14ac:dyDescent="0.35">
      <c r="A2" t="s">
        <v>18</v>
      </c>
      <c r="B2">
        <v>2001</v>
      </c>
    </row>
    <row r="3" spans="1:4" x14ac:dyDescent="0.35">
      <c r="A3" t="s">
        <v>18</v>
      </c>
      <c r="B3">
        <v>2003</v>
      </c>
    </row>
    <row r="4" spans="1:4" x14ac:dyDescent="0.35">
      <c r="A4" t="s">
        <v>18</v>
      </c>
      <c r="B4">
        <v>2005</v>
      </c>
    </row>
    <row r="5" spans="1:4" x14ac:dyDescent="0.35">
      <c r="A5" t="s">
        <v>18</v>
      </c>
      <c r="B5">
        <v>2006</v>
      </c>
    </row>
    <row r="6" spans="1:4" x14ac:dyDescent="0.35">
      <c r="A6" t="s">
        <v>18</v>
      </c>
      <c r="B6">
        <v>2007</v>
      </c>
    </row>
    <row r="7" spans="1:4" x14ac:dyDescent="0.35">
      <c r="A7" t="s">
        <v>18</v>
      </c>
      <c r="B7">
        <v>2008</v>
      </c>
    </row>
    <row r="8" spans="1:4" x14ac:dyDescent="0.35">
      <c r="A8" t="s">
        <v>18</v>
      </c>
      <c r="B8">
        <v>2009</v>
      </c>
    </row>
    <row r="9" spans="1:4" x14ac:dyDescent="0.35">
      <c r="A9" t="s">
        <v>137</v>
      </c>
      <c r="B9">
        <v>2001</v>
      </c>
    </row>
    <row r="10" spans="1:4" x14ac:dyDescent="0.35">
      <c r="A10" t="s">
        <v>137</v>
      </c>
      <c r="B10">
        <v>2002</v>
      </c>
    </row>
    <row r="11" spans="1:4" x14ac:dyDescent="0.35">
      <c r="A11" t="s">
        <v>137</v>
      </c>
      <c r="B11">
        <v>2003</v>
      </c>
    </row>
    <row r="12" spans="1:4" x14ac:dyDescent="0.35">
      <c r="A12" t="s">
        <v>90</v>
      </c>
      <c r="B12">
        <v>2003</v>
      </c>
    </row>
    <row r="13" spans="1:4" x14ac:dyDescent="0.35">
      <c r="A13" t="s">
        <v>90</v>
      </c>
      <c r="B13">
        <v>2004</v>
      </c>
    </row>
    <row r="14" spans="1:4" x14ac:dyDescent="0.35">
      <c r="A14" t="s">
        <v>163</v>
      </c>
      <c r="B14">
        <v>2003</v>
      </c>
    </row>
    <row r="15" spans="1:4" x14ac:dyDescent="0.35">
      <c r="A15" t="s">
        <v>56</v>
      </c>
      <c r="B15">
        <v>2005</v>
      </c>
    </row>
    <row r="16" spans="1:4" x14ac:dyDescent="0.35">
      <c r="A16" t="s">
        <v>69</v>
      </c>
      <c r="B16">
        <v>2005</v>
      </c>
    </row>
    <row r="17" spans="1:2" x14ac:dyDescent="0.35">
      <c r="A17" t="s">
        <v>44</v>
      </c>
      <c r="B17">
        <v>2010</v>
      </c>
    </row>
    <row r="18" spans="1:2" x14ac:dyDescent="0.35">
      <c r="A18" t="s">
        <v>146</v>
      </c>
      <c r="B18">
        <v>2006</v>
      </c>
    </row>
    <row r="19" spans="1:2" x14ac:dyDescent="0.35">
      <c r="A19" t="s">
        <v>146</v>
      </c>
      <c r="B19">
        <v>2007</v>
      </c>
    </row>
    <row r="20" spans="1:2" x14ac:dyDescent="0.35">
      <c r="A20" t="s">
        <v>146</v>
      </c>
      <c r="B20">
        <v>2010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3CEA-98A5-413F-A62C-6E4524F81C9B}">
  <sheetPr codeName="Sheet2"/>
  <dimension ref="A1:B166"/>
  <sheetViews>
    <sheetView workbookViewId="0">
      <selection activeCell="B1" sqref="B1"/>
    </sheetView>
  </sheetViews>
  <sheetFormatPr defaultRowHeight="14.5" x14ac:dyDescent="0.35"/>
  <cols>
    <col min="1" max="1" width="18.54296875" customWidth="1"/>
    <col min="2" max="2" width="17.08984375" customWidth="1"/>
  </cols>
  <sheetData>
    <row r="1" spans="1:2" x14ac:dyDescent="0.35">
      <c r="A1" t="s">
        <v>165</v>
      </c>
      <c r="B1" t="s">
        <v>164</v>
      </c>
    </row>
    <row r="2" spans="1:2" ht="29" x14ac:dyDescent="0.35">
      <c r="A2" s="1" t="s">
        <v>0</v>
      </c>
      <c r="B2" s="1" t="s">
        <v>1</v>
      </c>
    </row>
    <row r="3" spans="1:2" x14ac:dyDescent="0.35">
      <c r="A3" s="2" t="s">
        <v>2</v>
      </c>
      <c r="B3" s="3">
        <v>42580</v>
      </c>
    </row>
    <row r="4" spans="1:2" x14ac:dyDescent="0.35">
      <c r="A4" s="2" t="s">
        <v>3</v>
      </c>
      <c r="B4" s="3">
        <v>36777</v>
      </c>
    </row>
    <row r="5" spans="1:2" x14ac:dyDescent="0.35">
      <c r="A5" s="2" t="s">
        <v>4</v>
      </c>
      <c r="B5" s="3">
        <v>35392</v>
      </c>
    </row>
    <row r="6" spans="1:2" x14ac:dyDescent="0.35">
      <c r="A6" s="2" t="s">
        <v>5</v>
      </c>
      <c r="B6" s="3">
        <v>34700</v>
      </c>
    </row>
    <row r="7" spans="1:2" x14ac:dyDescent="0.35">
      <c r="A7" s="2" t="s">
        <v>6</v>
      </c>
      <c r="B7" s="3">
        <v>34700</v>
      </c>
    </row>
    <row r="8" spans="1:2" x14ac:dyDescent="0.35">
      <c r="A8" s="2" t="s">
        <v>7</v>
      </c>
      <c r="B8" s="3">
        <v>37657</v>
      </c>
    </row>
    <row r="9" spans="1:2" x14ac:dyDescent="0.35">
      <c r="A9" s="2" t="s">
        <v>8</v>
      </c>
      <c r="B9" s="3">
        <v>34700</v>
      </c>
    </row>
    <row r="10" spans="1:2" x14ac:dyDescent="0.35">
      <c r="A10" s="2" t="s">
        <v>9</v>
      </c>
      <c r="B10" s="3">
        <v>34700</v>
      </c>
    </row>
    <row r="11" spans="1:2" x14ac:dyDescent="0.35">
      <c r="A11" s="2" t="s">
        <v>10</v>
      </c>
      <c r="B11" s="3">
        <v>34700</v>
      </c>
    </row>
    <row r="12" spans="1:2" x14ac:dyDescent="0.35">
      <c r="A12" s="2" t="s">
        <v>11</v>
      </c>
      <c r="B12" s="3">
        <v>34700</v>
      </c>
    </row>
    <row r="13" spans="1:2" x14ac:dyDescent="0.35">
      <c r="A13" s="2" t="s">
        <v>12</v>
      </c>
      <c r="B13" s="3">
        <v>34700</v>
      </c>
    </row>
    <row r="14" spans="1:2" x14ac:dyDescent="0.35">
      <c r="A14" s="2" t="s">
        <v>13</v>
      </c>
      <c r="B14" s="3">
        <v>34700</v>
      </c>
    </row>
    <row r="15" spans="1:2" x14ac:dyDescent="0.35">
      <c r="A15" s="2" t="s">
        <v>14</v>
      </c>
      <c r="B15" s="3">
        <v>34700</v>
      </c>
    </row>
    <row r="16" spans="1:2" x14ac:dyDescent="0.35">
      <c r="A16" s="2" t="s">
        <v>15</v>
      </c>
      <c r="B16" s="3">
        <v>35117</v>
      </c>
    </row>
    <row r="17" spans="1:2" x14ac:dyDescent="0.35">
      <c r="A17" s="2" t="s">
        <v>1621</v>
      </c>
      <c r="B17" s="3">
        <v>34954</v>
      </c>
    </row>
    <row r="18" spans="1:2" x14ac:dyDescent="0.35">
      <c r="A18" s="2" t="s">
        <v>17</v>
      </c>
      <c r="B18" s="3">
        <v>34850</v>
      </c>
    </row>
    <row r="19" spans="1:2" x14ac:dyDescent="0.35">
      <c r="A19" s="2" t="s">
        <v>18</v>
      </c>
      <c r="B19" s="3">
        <v>34700</v>
      </c>
    </row>
    <row r="20" spans="1:2" x14ac:dyDescent="0.35">
      <c r="A20" s="2" t="s">
        <v>19</v>
      </c>
      <c r="B20" s="3">
        <v>34700</v>
      </c>
    </row>
    <row r="21" spans="1:2" x14ac:dyDescent="0.35">
      <c r="A21" s="2" t="s">
        <v>20</v>
      </c>
      <c r="B21" s="3">
        <v>35400</v>
      </c>
    </row>
    <row r="22" spans="1:2" x14ac:dyDescent="0.35">
      <c r="A22" s="2" t="s">
        <v>21</v>
      </c>
      <c r="B22" s="3">
        <v>34853</v>
      </c>
    </row>
    <row r="23" spans="1:2" x14ac:dyDescent="0.35">
      <c r="A23" s="2" t="s">
        <v>22</v>
      </c>
      <c r="B23" s="3">
        <v>34903</v>
      </c>
    </row>
    <row r="24" spans="1:2" x14ac:dyDescent="0.35">
      <c r="A24" s="2" t="s">
        <v>23</v>
      </c>
      <c r="B24" s="3">
        <v>39652</v>
      </c>
    </row>
    <row r="25" spans="1:2" x14ac:dyDescent="0.35">
      <c r="A25" s="2" t="s">
        <v>24</v>
      </c>
      <c r="B25" s="3">
        <v>38273</v>
      </c>
    </row>
    <row r="26" spans="1:2" x14ac:dyDescent="0.35">
      <c r="A26" s="2" t="s">
        <v>25</v>
      </c>
      <c r="B26" s="3">
        <v>35046</v>
      </c>
    </row>
    <row r="27" spans="1:2" x14ac:dyDescent="0.35">
      <c r="A27" s="2" t="s">
        <v>26</v>
      </c>
      <c r="B27" s="3">
        <v>34700</v>
      </c>
    </row>
    <row r="28" spans="1:2" ht="29" x14ac:dyDescent="0.35">
      <c r="A28" s="2" t="s">
        <v>27</v>
      </c>
      <c r="B28" s="3">
        <v>34850</v>
      </c>
    </row>
    <row r="29" spans="1:2" x14ac:dyDescent="0.35">
      <c r="A29" s="2" t="s">
        <v>28</v>
      </c>
      <c r="B29" s="3">
        <v>35357</v>
      </c>
    </row>
    <row r="30" spans="1:2" x14ac:dyDescent="0.35">
      <c r="A30" s="2" t="s">
        <v>29</v>
      </c>
      <c r="B30" s="3">
        <v>34700</v>
      </c>
    </row>
    <row r="31" spans="1:2" x14ac:dyDescent="0.35">
      <c r="A31" s="2" t="s">
        <v>30</v>
      </c>
      <c r="B31" s="3">
        <v>37236</v>
      </c>
    </row>
    <row r="32" spans="1:2" x14ac:dyDescent="0.35">
      <c r="A32" s="2" t="s">
        <v>31</v>
      </c>
      <c r="B32" s="3">
        <v>34819</v>
      </c>
    </row>
    <row r="33" spans="1:2" x14ac:dyDescent="0.35">
      <c r="A33" s="2" t="s">
        <v>32</v>
      </c>
      <c r="B33" s="3">
        <v>35516</v>
      </c>
    </row>
    <row r="34" spans="1:2" x14ac:dyDescent="0.35">
      <c r="A34" s="2" t="s">
        <v>33</v>
      </c>
      <c r="B34" s="3">
        <v>34700</v>
      </c>
    </row>
    <row r="35" spans="1:2" x14ac:dyDescent="0.35">
      <c r="A35" s="2" t="s">
        <v>34</v>
      </c>
      <c r="B35" s="3">
        <v>36860</v>
      </c>
    </row>
    <row r="36" spans="1:2" x14ac:dyDescent="0.35">
      <c r="A36" s="2" t="s">
        <v>35</v>
      </c>
      <c r="B36" s="3">
        <v>34809</v>
      </c>
    </row>
    <row r="37" spans="1:2" x14ac:dyDescent="0.35">
      <c r="A37" s="2" t="s">
        <v>36</v>
      </c>
      <c r="B37" s="3">
        <v>34910</v>
      </c>
    </row>
    <row r="38" spans="1:2" x14ac:dyDescent="0.35">
      <c r="A38" s="2" t="s">
        <v>37</v>
      </c>
      <c r="B38" s="3">
        <v>34700</v>
      </c>
    </row>
    <row r="39" spans="1:2" x14ac:dyDescent="0.35">
      <c r="A39" s="2" t="s">
        <v>38</v>
      </c>
      <c r="B39" s="3">
        <v>34700</v>
      </c>
    </row>
    <row r="40" spans="1:2" ht="29" x14ac:dyDescent="0.35">
      <c r="A40" s="2" t="s">
        <v>39</v>
      </c>
      <c r="B40" s="3">
        <v>35431</v>
      </c>
    </row>
    <row r="41" spans="1:2" x14ac:dyDescent="0.35">
      <c r="A41" s="2" t="s">
        <v>40</v>
      </c>
      <c r="B41" s="3">
        <v>34700</v>
      </c>
    </row>
    <row r="42" spans="1:2" x14ac:dyDescent="0.35">
      <c r="A42" s="2" t="s">
        <v>41</v>
      </c>
      <c r="B42" s="3">
        <v>34850</v>
      </c>
    </row>
    <row r="43" spans="1:2" x14ac:dyDescent="0.35">
      <c r="A43" s="2" t="s">
        <v>42</v>
      </c>
      <c r="B43" s="3">
        <v>34700</v>
      </c>
    </row>
    <row r="44" spans="1:2" x14ac:dyDescent="0.35">
      <c r="A44" s="2" t="s">
        <v>43</v>
      </c>
      <c r="B44" s="3">
        <v>34767</v>
      </c>
    </row>
    <row r="45" spans="1:2" x14ac:dyDescent="0.35">
      <c r="A45" s="2" t="s">
        <v>44</v>
      </c>
      <c r="B45" s="3">
        <v>35085</v>
      </c>
    </row>
    <row r="46" spans="1:2" x14ac:dyDescent="0.35">
      <c r="A46" s="2" t="s">
        <v>45</v>
      </c>
      <c r="B46" s="3">
        <v>34880</v>
      </c>
    </row>
    <row r="47" spans="1:2" x14ac:dyDescent="0.35">
      <c r="A47" s="2" t="s">
        <v>46</v>
      </c>
      <c r="B47" s="3">
        <v>34826</v>
      </c>
    </row>
    <row r="48" spans="1:2" x14ac:dyDescent="0.35">
      <c r="A48" s="2" t="s">
        <v>47</v>
      </c>
      <c r="B48" s="3">
        <v>36477</v>
      </c>
    </row>
    <row r="49" spans="1:2" x14ac:dyDescent="0.35">
      <c r="A49" s="2" t="s">
        <v>48</v>
      </c>
      <c r="B49" s="3">
        <v>34700</v>
      </c>
    </row>
    <row r="50" spans="1:2" x14ac:dyDescent="0.35">
      <c r="A50" s="2" t="s">
        <v>49</v>
      </c>
      <c r="B50" s="3">
        <v>35078</v>
      </c>
    </row>
    <row r="51" spans="1:2" x14ac:dyDescent="0.35">
      <c r="A51" s="2" t="s">
        <v>50</v>
      </c>
      <c r="B51" s="3">
        <v>34700</v>
      </c>
    </row>
    <row r="52" spans="1:2" x14ac:dyDescent="0.35">
      <c r="A52" s="2" t="s">
        <v>51</v>
      </c>
      <c r="B52" s="3">
        <v>34700</v>
      </c>
    </row>
    <row r="53" spans="1:2" x14ac:dyDescent="0.35">
      <c r="A53" s="2" t="s">
        <v>52</v>
      </c>
      <c r="B53" s="3">
        <v>34700</v>
      </c>
    </row>
    <row r="54" spans="1:2" x14ac:dyDescent="0.35">
      <c r="A54" s="2" t="s">
        <v>53</v>
      </c>
      <c r="B54" s="3">
        <v>35361</v>
      </c>
    </row>
    <row r="55" spans="1:2" x14ac:dyDescent="0.35">
      <c r="A55" s="2" t="s">
        <v>54</v>
      </c>
      <c r="B55" s="3">
        <v>36691</v>
      </c>
    </row>
    <row r="56" spans="1:2" x14ac:dyDescent="0.35">
      <c r="A56" s="2" t="s">
        <v>55</v>
      </c>
      <c r="B56" s="3">
        <v>34700</v>
      </c>
    </row>
    <row r="57" spans="1:2" x14ac:dyDescent="0.35">
      <c r="A57" s="2" t="s">
        <v>56</v>
      </c>
      <c r="B57" s="3">
        <v>34700</v>
      </c>
    </row>
    <row r="58" spans="1:2" x14ac:dyDescent="0.35">
      <c r="A58" s="2" t="s">
        <v>57</v>
      </c>
      <c r="B58" s="3">
        <v>34700</v>
      </c>
    </row>
    <row r="59" spans="1:2" x14ac:dyDescent="0.35">
      <c r="A59" s="2" t="s">
        <v>58</v>
      </c>
      <c r="B59" s="3">
        <v>35117</v>
      </c>
    </row>
    <row r="60" spans="1:2" x14ac:dyDescent="0.35">
      <c r="A60" s="2" t="s">
        <v>59</v>
      </c>
      <c r="B60" s="3">
        <v>34901</v>
      </c>
    </row>
    <row r="61" spans="1:2" x14ac:dyDescent="0.35">
      <c r="A61" s="2" t="s">
        <v>60</v>
      </c>
      <c r="B61" s="3">
        <v>34997</v>
      </c>
    </row>
    <row r="62" spans="1:2" x14ac:dyDescent="0.35">
      <c r="A62" s="2" t="s">
        <v>61</v>
      </c>
      <c r="B62" s="3">
        <v>34850</v>
      </c>
    </row>
    <row r="63" spans="1:2" x14ac:dyDescent="0.35">
      <c r="A63" s="2" t="s">
        <v>62</v>
      </c>
      <c r="B63" s="3">
        <v>34700</v>
      </c>
    </row>
    <row r="64" spans="1:2" x14ac:dyDescent="0.35">
      <c r="A64" s="2" t="s">
        <v>63</v>
      </c>
      <c r="B64" s="3">
        <v>35094</v>
      </c>
    </row>
    <row r="65" spans="1:2" x14ac:dyDescent="0.35">
      <c r="A65" s="2" t="s">
        <v>64</v>
      </c>
      <c r="B65" s="3">
        <v>34700</v>
      </c>
    </row>
    <row r="66" spans="1:2" x14ac:dyDescent="0.35">
      <c r="A66" s="2" t="s">
        <v>65</v>
      </c>
      <c r="B66" s="3">
        <v>34700</v>
      </c>
    </row>
    <row r="67" spans="1:2" x14ac:dyDescent="0.35">
      <c r="A67" s="2" t="s">
        <v>66</v>
      </c>
      <c r="B67" s="3">
        <v>34700</v>
      </c>
    </row>
    <row r="68" spans="1:2" x14ac:dyDescent="0.35">
      <c r="A68" s="2" t="s">
        <v>67</v>
      </c>
      <c r="B68" s="3">
        <v>34700</v>
      </c>
    </row>
    <row r="69" spans="1:2" x14ac:dyDescent="0.35">
      <c r="A69" s="2" t="s">
        <v>68</v>
      </c>
      <c r="B69" s="3">
        <v>34700</v>
      </c>
    </row>
    <row r="70" spans="1:2" x14ac:dyDescent="0.35">
      <c r="A70" s="2" t="s">
        <v>69</v>
      </c>
      <c r="B70" s="3">
        <v>34700</v>
      </c>
    </row>
    <row r="71" spans="1:2" x14ac:dyDescent="0.35">
      <c r="A71" s="2" t="s">
        <v>70</v>
      </c>
      <c r="B71" s="3">
        <v>34700</v>
      </c>
    </row>
    <row r="72" spans="1:2" x14ac:dyDescent="0.35">
      <c r="A72" s="2" t="s">
        <v>71</v>
      </c>
      <c r="B72" s="3">
        <v>34810</v>
      </c>
    </row>
    <row r="73" spans="1:2" x14ac:dyDescent="0.35">
      <c r="A73" s="2" t="s">
        <v>72</v>
      </c>
      <c r="B73" s="3">
        <v>34700</v>
      </c>
    </row>
    <row r="74" spans="1:2" x14ac:dyDescent="0.35">
      <c r="A74" s="2" t="s">
        <v>73</v>
      </c>
      <c r="B74" s="3">
        <v>34767</v>
      </c>
    </row>
    <row r="75" spans="1:2" x14ac:dyDescent="0.35">
      <c r="A75" s="2" t="s">
        <v>74</v>
      </c>
      <c r="B75" s="3">
        <v>34700</v>
      </c>
    </row>
    <row r="76" spans="1:2" x14ac:dyDescent="0.35">
      <c r="A76" s="2" t="s">
        <v>75</v>
      </c>
      <c r="B76" s="3">
        <v>36627</v>
      </c>
    </row>
    <row r="77" spans="1:2" x14ac:dyDescent="0.35">
      <c r="A77" s="2" t="s">
        <v>76</v>
      </c>
      <c r="B77" s="3">
        <v>42338</v>
      </c>
    </row>
    <row r="78" spans="1:2" x14ac:dyDescent="0.35">
      <c r="A78" s="2" t="s">
        <v>77</v>
      </c>
      <c r="B78" s="3">
        <v>34700</v>
      </c>
    </row>
    <row r="79" spans="1:2" x14ac:dyDescent="0.35">
      <c r="A79" s="2" t="s">
        <v>78</v>
      </c>
      <c r="B79" s="3">
        <v>34700</v>
      </c>
    </row>
    <row r="80" spans="1:2" x14ac:dyDescent="0.35">
      <c r="A80" s="2" t="s">
        <v>79</v>
      </c>
      <c r="B80" s="3">
        <v>36149</v>
      </c>
    </row>
    <row r="81" spans="1:2" x14ac:dyDescent="0.35">
      <c r="A81" s="2" t="s">
        <v>1806</v>
      </c>
      <c r="B81" s="3">
        <v>41307</v>
      </c>
    </row>
    <row r="82" spans="1:2" x14ac:dyDescent="0.35">
      <c r="A82" s="2" t="s">
        <v>81</v>
      </c>
      <c r="B82" s="3">
        <v>36201</v>
      </c>
    </row>
    <row r="83" spans="1:2" x14ac:dyDescent="0.35">
      <c r="A83" s="2" t="s">
        <v>82</v>
      </c>
      <c r="B83" s="3">
        <v>34850</v>
      </c>
    </row>
    <row r="84" spans="1:2" x14ac:dyDescent="0.35">
      <c r="A84" s="2" t="s">
        <v>83</v>
      </c>
      <c r="B84" s="3">
        <v>42565</v>
      </c>
    </row>
    <row r="85" spans="1:2" x14ac:dyDescent="0.35">
      <c r="A85" s="2" t="s">
        <v>84</v>
      </c>
      <c r="B85" s="3">
        <v>34943</v>
      </c>
    </row>
    <row r="86" spans="1:2" x14ac:dyDescent="0.35">
      <c r="A86" s="2" t="s">
        <v>85</v>
      </c>
      <c r="B86" s="3">
        <v>37042</v>
      </c>
    </row>
    <row r="87" spans="1:2" x14ac:dyDescent="0.35">
      <c r="A87" s="2" t="s">
        <v>86</v>
      </c>
      <c r="B87" s="3">
        <v>34700</v>
      </c>
    </row>
    <row r="88" spans="1:2" x14ac:dyDescent="0.35">
      <c r="A88" s="2" t="s">
        <v>87</v>
      </c>
      <c r="B88" s="3">
        <v>34700</v>
      </c>
    </row>
    <row r="89" spans="1:2" x14ac:dyDescent="0.35">
      <c r="A89" s="2" t="s">
        <v>88</v>
      </c>
      <c r="B89" s="3">
        <v>35020</v>
      </c>
    </row>
    <row r="90" spans="1:2" x14ac:dyDescent="0.35">
      <c r="A90" s="2" t="s">
        <v>89</v>
      </c>
      <c r="B90" s="3">
        <v>34850</v>
      </c>
    </row>
    <row r="91" spans="1:2" x14ac:dyDescent="0.35">
      <c r="A91" s="2" t="s">
        <v>90</v>
      </c>
      <c r="B91" s="3">
        <v>34700</v>
      </c>
    </row>
    <row r="92" spans="1:2" x14ac:dyDescent="0.35">
      <c r="A92" s="2" t="s">
        <v>91</v>
      </c>
      <c r="B92" s="3">
        <v>34850</v>
      </c>
    </row>
    <row r="93" spans="1:2" x14ac:dyDescent="0.35">
      <c r="A93" s="2" t="s">
        <v>92</v>
      </c>
      <c r="B93" s="3">
        <v>34850</v>
      </c>
    </row>
    <row r="94" spans="1:2" x14ac:dyDescent="0.35">
      <c r="A94" s="2" t="s">
        <v>93</v>
      </c>
      <c r="B94" s="3">
        <v>34700</v>
      </c>
    </row>
    <row r="95" spans="1:2" x14ac:dyDescent="0.35">
      <c r="A95" s="2" t="s">
        <v>94</v>
      </c>
      <c r="B95" s="3">
        <v>34850</v>
      </c>
    </row>
    <row r="96" spans="1:2" x14ac:dyDescent="0.35">
      <c r="A96" s="2" t="s">
        <v>95</v>
      </c>
      <c r="B96" s="3">
        <v>34700</v>
      </c>
    </row>
    <row r="97" spans="1:2" x14ac:dyDescent="0.35">
      <c r="A97" s="2" t="s">
        <v>96</v>
      </c>
      <c r="B97" s="3">
        <v>34700</v>
      </c>
    </row>
    <row r="98" spans="1:2" x14ac:dyDescent="0.35">
      <c r="A98" s="2" t="s">
        <v>97</v>
      </c>
      <c r="B98" s="3">
        <v>35459</v>
      </c>
    </row>
    <row r="99" spans="1:2" x14ac:dyDescent="0.35">
      <c r="A99" s="2" t="s">
        <v>98</v>
      </c>
      <c r="B99" s="3">
        <v>41028</v>
      </c>
    </row>
    <row r="100" spans="1:2" x14ac:dyDescent="0.35">
      <c r="A100" s="2" t="s">
        <v>99</v>
      </c>
      <c r="B100" s="3">
        <v>34700</v>
      </c>
    </row>
    <row r="101" spans="1:2" x14ac:dyDescent="0.35">
      <c r="A101" s="2" t="s">
        <v>100</v>
      </c>
      <c r="B101" s="3">
        <v>34937</v>
      </c>
    </row>
    <row r="102" spans="1:2" x14ac:dyDescent="0.35">
      <c r="A102" s="2" t="s">
        <v>101</v>
      </c>
      <c r="B102" s="3">
        <v>34700</v>
      </c>
    </row>
    <row r="103" spans="1:2" x14ac:dyDescent="0.35">
      <c r="A103" s="2" t="s">
        <v>102</v>
      </c>
      <c r="B103" s="3">
        <v>34700</v>
      </c>
    </row>
    <row r="104" spans="1:2" x14ac:dyDescent="0.35">
      <c r="A104" s="2" t="s">
        <v>103</v>
      </c>
      <c r="B104" s="3">
        <v>38100</v>
      </c>
    </row>
    <row r="105" spans="1:2" x14ac:dyDescent="0.35">
      <c r="A105" s="2" t="s">
        <v>104</v>
      </c>
      <c r="B105" s="3">
        <v>34700</v>
      </c>
    </row>
    <row r="106" spans="1:2" x14ac:dyDescent="0.35">
      <c r="A106" s="2" t="s">
        <v>105</v>
      </c>
      <c r="B106" s="3">
        <v>34700</v>
      </c>
    </row>
    <row r="107" spans="1:2" x14ac:dyDescent="0.35">
      <c r="A107" s="2" t="s">
        <v>106</v>
      </c>
      <c r="B107" s="3">
        <v>34945</v>
      </c>
    </row>
    <row r="108" spans="1:2" x14ac:dyDescent="0.35">
      <c r="A108" s="2" t="s">
        <v>107</v>
      </c>
      <c r="B108" s="3">
        <v>35412</v>
      </c>
    </row>
    <row r="109" spans="1:2" x14ac:dyDescent="0.35">
      <c r="A109" s="2" t="s">
        <v>108</v>
      </c>
      <c r="B109" s="3">
        <v>34700</v>
      </c>
    </row>
    <row r="110" spans="1:2" x14ac:dyDescent="0.35">
      <c r="A110" s="2" t="s">
        <v>109</v>
      </c>
      <c r="B110" s="3">
        <v>34700</v>
      </c>
    </row>
    <row r="111" spans="1:2" x14ac:dyDescent="0.35">
      <c r="A111" s="2" t="s">
        <v>110</v>
      </c>
      <c r="B111" s="3">
        <v>36839</v>
      </c>
    </row>
    <row r="112" spans="1:2" x14ac:dyDescent="0.35">
      <c r="A112" s="2" t="s">
        <v>111</v>
      </c>
      <c r="B112" s="3">
        <v>34700</v>
      </c>
    </row>
    <row r="113" spans="1:2" x14ac:dyDescent="0.35">
      <c r="A113" s="2" t="s">
        <v>112</v>
      </c>
      <c r="B113" s="3">
        <v>35679</v>
      </c>
    </row>
    <row r="114" spans="1:2" x14ac:dyDescent="0.35">
      <c r="A114" s="2" t="s">
        <v>113</v>
      </c>
      <c r="B114" s="3">
        <v>35225</v>
      </c>
    </row>
    <row r="115" spans="1:2" x14ac:dyDescent="0.35">
      <c r="A115" s="2" t="s">
        <v>114</v>
      </c>
      <c r="B115" s="3">
        <v>34700</v>
      </c>
    </row>
    <row r="116" spans="1:2" x14ac:dyDescent="0.35">
      <c r="A116" s="2" t="s">
        <v>115</v>
      </c>
      <c r="B116" s="3">
        <v>34700</v>
      </c>
    </row>
    <row r="117" spans="1:2" x14ac:dyDescent="0.35">
      <c r="A117" s="2" t="s">
        <v>116</v>
      </c>
      <c r="B117" s="3">
        <v>34700</v>
      </c>
    </row>
    <row r="118" spans="1:2" x14ac:dyDescent="0.35">
      <c r="A118" s="2" t="s">
        <v>117</v>
      </c>
      <c r="B118" s="3">
        <v>34881</v>
      </c>
    </row>
    <row r="119" spans="1:2" x14ac:dyDescent="0.35">
      <c r="A119" s="2" t="s">
        <v>118</v>
      </c>
      <c r="B119" s="3">
        <v>34700</v>
      </c>
    </row>
    <row r="120" spans="1:2" x14ac:dyDescent="0.35">
      <c r="A120" s="2" t="s">
        <v>119</v>
      </c>
      <c r="B120" s="3">
        <v>35077</v>
      </c>
    </row>
    <row r="121" spans="1:2" x14ac:dyDescent="0.35">
      <c r="A121" s="2" t="s">
        <v>120</v>
      </c>
      <c r="B121" s="3">
        <v>34700</v>
      </c>
    </row>
    <row r="122" spans="1:2" x14ac:dyDescent="0.35">
      <c r="A122" s="2" t="s">
        <v>121</v>
      </c>
      <c r="B122" s="3">
        <v>37098</v>
      </c>
    </row>
    <row r="123" spans="1:2" x14ac:dyDescent="0.35">
      <c r="A123" s="2" t="s">
        <v>122</v>
      </c>
      <c r="B123" s="3">
        <v>34700</v>
      </c>
    </row>
    <row r="124" spans="1:2" x14ac:dyDescent="0.35">
      <c r="A124" s="2" t="s">
        <v>123</v>
      </c>
      <c r="B124" s="3">
        <v>41143</v>
      </c>
    </row>
    <row r="125" spans="1:2" x14ac:dyDescent="0.35">
      <c r="A125" s="2" t="s">
        <v>124</v>
      </c>
      <c r="B125" s="3">
        <v>35207</v>
      </c>
    </row>
    <row r="126" spans="1:2" x14ac:dyDescent="0.35">
      <c r="A126" s="2" t="s">
        <v>125</v>
      </c>
      <c r="B126" s="3">
        <v>35116</v>
      </c>
    </row>
    <row r="127" spans="1:2" x14ac:dyDescent="0.35">
      <c r="A127" s="2" t="s">
        <v>126</v>
      </c>
      <c r="B127" s="3">
        <v>34700</v>
      </c>
    </row>
    <row r="128" spans="1:2" ht="29" x14ac:dyDescent="0.35">
      <c r="A128" s="2" t="s">
        <v>127</v>
      </c>
      <c r="B128" s="3">
        <v>34700</v>
      </c>
    </row>
    <row r="129" spans="1:2" x14ac:dyDescent="0.35">
      <c r="A129" s="2" t="s">
        <v>128</v>
      </c>
      <c r="B129" s="3">
        <v>41039</v>
      </c>
    </row>
    <row r="130" spans="1:2" x14ac:dyDescent="0.35">
      <c r="A130" s="2" t="s">
        <v>129</v>
      </c>
      <c r="B130" s="3">
        <v>38697</v>
      </c>
    </row>
    <row r="131" spans="1:2" x14ac:dyDescent="0.35">
      <c r="A131" s="2" t="s">
        <v>130</v>
      </c>
      <c r="B131" s="3">
        <v>34700</v>
      </c>
    </row>
    <row r="132" spans="1:2" x14ac:dyDescent="0.35">
      <c r="A132" s="2" t="s">
        <v>131</v>
      </c>
      <c r="B132" s="3">
        <v>42120</v>
      </c>
    </row>
    <row r="133" spans="1:2" x14ac:dyDescent="0.35">
      <c r="A133" s="2" t="s">
        <v>132</v>
      </c>
      <c r="B133" s="3">
        <v>34903</v>
      </c>
    </row>
    <row r="134" spans="1:2" x14ac:dyDescent="0.35">
      <c r="A134" s="2" t="s">
        <v>133</v>
      </c>
      <c r="B134" s="3">
        <v>34700</v>
      </c>
    </row>
    <row r="135" spans="1:2" x14ac:dyDescent="0.35">
      <c r="A135" s="2" t="s">
        <v>134</v>
      </c>
      <c r="B135" s="3">
        <v>34700</v>
      </c>
    </row>
    <row r="136" spans="1:2" x14ac:dyDescent="0.35">
      <c r="A136" s="2" t="s">
        <v>135</v>
      </c>
      <c r="B136" s="3">
        <v>34910</v>
      </c>
    </row>
    <row r="137" spans="1:2" x14ac:dyDescent="0.35">
      <c r="A137" s="2" t="s">
        <v>136</v>
      </c>
      <c r="B137" s="3">
        <v>35272</v>
      </c>
    </row>
    <row r="138" spans="1:2" x14ac:dyDescent="0.35">
      <c r="A138" s="2" t="s">
        <v>137</v>
      </c>
      <c r="B138" s="3">
        <v>34700</v>
      </c>
    </row>
    <row r="139" spans="1:2" x14ac:dyDescent="0.35">
      <c r="A139" s="2" t="s">
        <v>138</v>
      </c>
      <c r="B139" s="3">
        <v>34700</v>
      </c>
    </row>
    <row r="140" spans="1:2" x14ac:dyDescent="0.35">
      <c r="A140" s="2" t="s">
        <v>139</v>
      </c>
      <c r="B140" s="3">
        <v>34700</v>
      </c>
    </row>
    <row r="141" spans="1:2" x14ac:dyDescent="0.35">
      <c r="A141" s="2" t="s">
        <v>140</v>
      </c>
      <c r="B141" s="3">
        <v>34700</v>
      </c>
    </row>
    <row r="142" spans="1:2" x14ac:dyDescent="0.35">
      <c r="A142" s="2" t="s">
        <v>141</v>
      </c>
      <c r="B142" s="3">
        <v>34700</v>
      </c>
    </row>
    <row r="143" spans="1:2" x14ac:dyDescent="0.35">
      <c r="A143" s="2" t="s">
        <v>142</v>
      </c>
      <c r="B143" s="3">
        <v>34700</v>
      </c>
    </row>
    <row r="144" spans="1:2" x14ac:dyDescent="0.35">
      <c r="A144" s="2" t="s">
        <v>143</v>
      </c>
      <c r="B144" s="3">
        <v>34881</v>
      </c>
    </row>
    <row r="145" spans="1:2" ht="29" x14ac:dyDescent="0.35">
      <c r="A145" s="2" t="s">
        <v>144</v>
      </c>
      <c r="B145" s="3">
        <v>37257</v>
      </c>
    </row>
    <row r="146" spans="1:2" x14ac:dyDescent="0.35">
      <c r="A146" s="2" t="s">
        <v>145</v>
      </c>
      <c r="B146" s="3">
        <v>41335</v>
      </c>
    </row>
    <row r="147" spans="1:2" x14ac:dyDescent="0.35">
      <c r="A147" s="2" t="s">
        <v>146</v>
      </c>
      <c r="B147" s="3">
        <v>34700</v>
      </c>
    </row>
    <row r="148" spans="1:2" x14ac:dyDescent="0.35">
      <c r="A148" s="2" t="s">
        <v>147</v>
      </c>
      <c r="B148" s="3">
        <v>34850</v>
      </c>
    </row>
    <row r="149" spans="1:2" x14ac:dyDescent="0.35">
      <c r="A149" s="2" t="s">
        <v>148</v>
      </c>
      <c r="B149" s="3">
        <v>39290</v>
      </c>
    </row>
    <row r="150" spans="1:2" x14ac:dyDescent="0.35">
      <c r="A150" s="2" t="s">
        <v>149</v>
      </c>
      <c r="B150" s="3">
        <v>34759</v>
      </c>
    </row>
    <row r="151" spans="1:2" x14ac:dyDescent="0.35">
      <c r="A151" s="2" t="s">
        <v>150</v>
      </c>
      <c r="B151" s="3">
        <v>34787</v>
      </c>
    </row>
    <row r="152" spans="1:2" x14ac:dyDescent="0.35">
      <c r="A152" s="2" t="s">
        <v>151</v>
      </c>
      <c r="B152" s="3">
        <v>34784</v>
      </c>
    </row>
    <row r="153" spans="1:2" x14ac:dyDescent="0.35">
      <c r="A153" s="2" t="s">
        <v>152</v>
      </c>
      <c r="B153" s="3">
        <v>34700</v>
      </c>
    </row>
    <row r="154" spans="1:2" x14ac:dyDescent="0.35">
      <c r="A154" s="2" t="s">
        <v>153</v>
      </c>
      <c r="B154" s="3">
        <v>39584</v>
      </c>
    </row>
    <row r="155" spans="1:2" ht="29" x14ac:dyDescent="0.35">
      <c r="A155" s="2" t="s">
        <v>154</v>
      </c>
      <c r="B155" s="3">
        <v>35165</v>
      </c>
    </row>
    <row r="156" spans="1:2" x14ac:dyDescent="0.35">
      <c r="A156" s="2" t="s">
        <v>155</v>
      </c>
      <c r="B156" s="3">
        <v>34700</v>
      </c>
    </row>
    <row r="157" spans="1:2" x14ac:dyDescent="0.35">
      <c r="A157" s="2" t="s">
        <v>1970</v>
      </c>
      <c r="B157" s="3">
        <v>34700</v>
      </c>
    </row>
    <row r="158" spans="1:2" x14ac:dyDescent="0.35">
      <c r="A158" s="2" t="s">
        <v>1504</v>
      </c>
      <c r="B158" s="3">
        <v>34700</v>
      </c>
    </row>
    <row r="159" spans="1:2" x14ac:dyDescent="0.35">
      <c r="A159" s="2" t="s">
        <v>157</v>
      </c>
      <c r="B159" s="3">
        <v>34700</v>
      </c>
    </row>
    <row r="160" spans="1:2" x14ac:dyDescent="0.35">
      <c r="A160" s="2" t="s">
        <v>158</v>
      </c>
      <c r="B160" s="3">
        <v>41145</v>
      </c>
    </row>
    <row r="161" spans="1:2" x14ac:dyDescent="0.35">
      <c r="A161" s="2" t="s">
        <v>1623</v>
      </c>
      <c r="B161" s="3">
        <v>34700</v>
      </c>
    </row>
    <row r="162" spans="1:2" x14ac:dyDescent="0.35">
      <c r="A162" s="2" t="s">
        <v>1986</v>
      </c>
      <c r="B162" s="3">
        <v>39093</v>
      </c>
    </row>
    <row r="163" spans="1:2" x14ac:dyDescent="0.35">
      <c r="A163" s="2" t="s">
        <v>161</v>
      </c>
      <c r="B163" s="3">
        <v>41816</v>
      </c>
    </row>
    <row r="164" spans="1:2" x14ac:dyDescent="0.35">
      <c r="A164" s="2" t="s">
        <v>162</v>
      </c>
      <c r="B164" s="3">
        <v>34700</v>
      </c>
    </row>
    <row r="165" spans="1:2" x14ac:dyDescent="0.35">
      <c r="A165" s="2" t="s">
        <v>163</v>
      </c>
      <c r="B165" s="3">
        <v>34763</v>
      </c>
    </row>
    <row r="166" spans="1:2" x14ac:dyDescent="0.35">
      <c r="A166" s="2" t="s">
        <v>2003</v>
      </c>
      <c r="B166" s="3">
        <v>37715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090C-4562-403F-8882-418FE5975DF4}">
  <sheetPr codeName="Sheet1"/>
  <dimension ref="A1:AH7678"/>
  <sheetViews>
    <sheetView zoomScale="82" zoomScaleNormal="100" workbookViewId="0">
      <pane ySplit="1" topLeftCell="A2" activePane="bottomLeft" state="frozen"/>
      <selection pane="bottomLeft" activeCell="F23" sqref="F23"/>
    </sheetView>
  </sheetViews>
  <sheetFormatPr defaultRowHeight="14.5" x14ac:dyDescent="0.35"/>
  <cols>
    <col min="2" max="3" width="21.36328125" customWidth="1"/>
    <col min="4" max="4" width="4.81640625" bestFit="1" customWidth="1"/>
    <col min="5" max="5" width="6.81640625" bestFit="1" customWidth="1"/>
    <col min="6" max="7" width="12.36328125" customWidth="1"/>
    <col min="8" max="8" width="23.08984375" customWidth="1"/>
    <col min="9" max="9" width="22.81640625" bestFit="1" customWidth="1"/>
    <col min="10" max="10" width="18" bestFit="1" customWidth="1"/>
    <col min="11" max="11" width="13.7265625" bestFit="1" customWidth="1"/>
    <col min="12" max="12" width="19.54296875" bestFit="1" customWidth="1"/>
    <col min="13" max="13" width="19.54296875" customWidth="1"/>
    <col min="14" max="14" width="22.26953125" bestFit="1" customWidth="1"/>
    <col min="15" max="15" width="12.7265625" customWidth="1"/>
  </cols>
  <sheetData>
    <row r="1" spans="1:34" ht="18" customHeight="1" x14ac:dyDescent="0.35">
      <c r="A1" s="6" t="s">
        <v>1632</v>
      </c>
      <c r="B1" s="9" t="s">
        <v>166</v>
      </c>
      <c r="C1" s="9" t="s">
        <v>1631</v>
      </c>
      <c r="D1" s="9" t="s">
        <v>1619</v>
      </c>
      <c r="E1" s="9" t="s">
        <v>1620</v>
      </c>
      <c r="F1" s="9" t="s">
        <v>1998</v>
      </c>
      <c r="G1" s="9" t="s">
        <v>2002</v>
      </c>
      <c r="H1" s="9" t="s">
        <v>1999</v>
      </c>
      <c r="I1" s="9" t="s">
        <v>1624</v>
      </c>
      <c r="J1" s="9" t="s">
        <v>1618</v>
      </c>
      <c r="K1" s="9" t="s">
        <v>1625</v>
      </c>
      <c r="L1" s="9" t="s">
        <v>1626</v>
      </c>
      <c r="M1" s="9" t="s">
        <v>1633</v>
      </c>
      <c r="N1" s="9" t="s">
        <v>1627</v>
      </c>
      <c r="O1" s="9" t="s">
        <v>1628</v>
      </c>
      <c r="P1" s="4" t="s">
        <v>1629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35">
      <c r="A2">
        <f>1</f>
        <v>1</v>
      </c>
      <c r="B2" t="s">
        <v>2</v>
      </c>
      <c r="C2">
        <f>_xlfn.FLOOR.MATH((A2-1)/27)</f>
        <v>0</v>
      </c>
      <c r="D2" s="7">
        <v>1990</v>
      </c>
      <c r="E2">
        <v>100</v>
      </c>
      <c r="F2">
        <f>VLOOKUP(B2, 'Population by Country'!$1:$266, 5,FALSE )</f>
        <v>12249114</v>
      </c>
      <c r="G2">
        <v>0</v>
      </c>
      <c r="H2">
        <v>0</v>
      </c>
      <c r="I2" s="7">
        <f>INDEX('Developing Country'!$B$3:$B$175,MATCH('Stata Data'!B2,'Developing Country'!$A$3:$A$175))</f>
        <v>1</v>
      </c>
      <c r="J2" s="7">
        <f>INDEX('Developing Country'!$C$3:$C$175,MATCH('Stata Data'!B2,'Developing Country'!$A$3:$A$175))</f>
        <v>0</v>
      </c>
      <c r="K2" s="8">
        <f>VLOOKUP(B2, 'TRIPS In Force'!$A$2:$B$166, 2, FALSE)</f>
        <v>42580</v>
      </c>
      <c r="L2" s="7">
        <f>YEAR(K2)</f>
        <v>2016</v>
      </c>
      <c r="M2" s="7">
        <f t="shared" ref="M2:M55" si="0">IF(L2&gt;D2, 0, 1)</f>
        <v>0</v>
      </c>
      <c r="N2" s="7">
        <f t="shared" ref="N2:N55" si="1">IF(L2&gt;IF(I2=1, 2033, IF(H2=1, 2005, IF(J2=1,2000, L2))), L2,IF(I2=1, 2033, IF(H2=1, 2005, IF(J2=1,2000, L2))))</f>
        <v>2033</v>
      </c>
      <c r="O2" s="7">
        <f t="shared" ref="O2:O55" si="2">D2-N2</f>
        <v>-43</v>
      </c>
      <c r="P2" s="7">
        <f t="shared" ref="P2:P55" si="3">IF(N2&lt;=D2,1,0)</f>
        <v>0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spans="1:34" x14ac:dyDescent="0.35">
      <c r="A3">
        <f>A2+1</f>
        <v>2</v>
      </c>
      <c r="B3" t="s">
        <v>2</v>
      </c>
      <c r="C3">
        <f t="shared" ref="C3:C66" si="4">_xlfn.FLOOR.MATH((A3-1)/27)</f>
        <v>0</v>
      </c>
      <c r="D3" s="7">
        <f>D2+1</f>
        <v>1991</v>
      </c>
      <c r="E3">
        <v>100</v>
      </c>
      <c r="F3">
        <f>VLOOKUP(B3, 'Population by Country'!$1:$266, 6, FALSE)</f>
        <v>12993657</v>
      </c>
      <c r="G3">
        <v>0</v>
      </c>
      <c r="H3">
        <v>0</v>
      </c>
      <c r="I3" s="7">
        <f>INDEX('Developing Country'!$B$3:$B$175,MATCH('Stata Data'!B3,'Developing Country'!$A$3:$A$175))</f>
        <v>1</v>
      </c>
      <c r="J3" s="7">
        <f>INDEX('Developing Country'!$C$3:$C$175,MATCH('Stata Data'!B3,'Developing Country'!$A$3:$A$175))</f>
        <v>0</v>
      </c>
      <c r="K3" s="8">
        <f>VLOOKUP(B3, 'TRIPS In Force'!$A$2:$B$166, 2, FALSE)</f>
        <v>42580</v>
      </c>
      <c r="L3" s="7">
        <f t="shared" ref="L3:L55" si="5">YEAR(K3)</f>
        <v>2016</v>
      </c>
      <c r="M3" s="7">
        <f t="shared" si="0"/>
        <v>0</v>
      </c>
      <c r="N3" s="7">
        <f t="shared" si="1"/>
        <v>2033</v>
      </c>
      <c r="O3" s="7">
        <f t="shared" si="2"/>
        <v>-42</v>
      </c>
      <c r="P3" s="7">
        <f t="shared" si="3"/>
        <v>0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x14ac:dyDescent="0.35">
      <c r="A4">
        <f t="shared" ref="A4:A67" si="6">A3+1</f>
        <v>3</v>
      </c>
      <c r="B4" t="s">
        <v>2</v>
      </c>
      <c r="C4">
        <f t="shared" si="4"/>
        <v>0</v>
      </c>
      <c r="D4" s="7">
        <f t="shared" ref="D4:D28" si="7">D3+1</f>
        <v>1992</v>
      </c>
      <c r="E4">
        <v>100</v>
      </c>
      <c r="F4">
        <f>VLOOKUP(B4, 'Population by Country'!$1:$266, 7, FALSE)</f>
        <v>13981231</v>
      </c>
      <c r="G4">
        <v>0</v>
      </c>
      <c r="H4">
        <v>0</v>
      </c>
      <c r="I4" s="7">
        <f>INDEX('Developing Country'!$B$3:$B$175,MATCH('Stata Data'!B4,'Developing Country'!$A$3:$A$175))</f>
        <v>1</v>
      </c>
      <c r="J4" s="7">
        <f>INDEX('Developing Country'!$C$3:$C$175,MATCH('Stata Data'!B4,'Developing Country'!$A$3:$A$175))</f>
        <v>0</v>
      </c>
      <c r="K4" s="8">
        <f>VLOOKUP(B4, 'TRIPS In Force'!$A$2:$B$166, 2, FALSE)</f>
        <v>42580</v>
      </c>
      <c r="L4" s="7">
        <f t="shared" si="5"/>
        <v>2016</v>
      </c>
      <c r="M4" s="7">
        <f t="shared" si="0"/>
        <v>0</v>
      </c>
      <c r="N4" s="7">
        <f t="shared" si="1"/>
        <v>2033</v>
      </c>
      <c r="O4" s="7">
        <f t="shared" si="2"/>
        <v>-41</v>
      </c>
      <c r="P4" s="7">
        <f t="shared" si="3"/>
        <v>0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spans="1:34" x14ac:dyDescent="0.35">
      <c r="A5">
        <f t="shared" si="6"/>
        <v>4</v>
      </c>
      <c r="B5" t="s">
        <v>2</v>
      </c>
      <c r="C5">
        <f t="shared" si="4"/>
        <v>0</v>
      </c>
      <c r="D5" s="7">
        <f t="shared" si="7"/>
        <v>1993</v>
      </c>
      <c r="E5">
        <v>100</v>
      </c>
      <c r="F5">
        <f>VLOOKUP(B5, 'Population by Country'!$1:$266, 8, FALSE)</f>
        <v>15095099</v>
      </c>
      <c r="G5">
        <v>0</v>
      </c>
      <c r="H5">
        <v>0</v>
      </c>
      <c r="I5" s="7">
        <f>INDEX('Developing Country'!$B$3:$B$175,MATCH('Stata Data'!B5,'Developing Country'!$A$3:$A$175))</f>
        <v>1</v>
      </c>
      <c r="J5" s="7">
        <f>INDEX('Developing Country'!$C$3:$C$175,MATCH('Stata Data'!B5,'Developing Country'!$A$3:$A$175))</f>
        <v>0</v>
      </c>
      <c r="K5" s="8">
        <f>VLOOKUP(B5, 'TRIPS In Force'!$A$2:$B$166, 2, FALSE)</f>
        <v>42580</v>
      </c>
      <c r="L5" s="7">
        <f t="shared" si="5"/>
        <v>2016</v>
      </c>
      <c r="M5" s="7">
        <f t="shared" si="0"/>
        <v>0</v>
      </c>
      <c r="N5" s="7">
        <f t="shared" si="1"/>
        <v>2033</v>
      </c>
      <c r="O5" s="7">
        <f t="shared" si="2"/>
        <v>-40</v>
      </c>
      <c r="P5" s="7">
        <f t="shared" si="3"/>
        <v>0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x14ac:dyDescent="0.35">
      <c r="A6">
        <f t="shared" si="6"/>
        <v>5</v>
      </c>
      <c r="B6" t="s">
        <v>2</v>
      </c>
      <c r="C6">
        <f t="shared" si="4"/>
        <v>0</v>
      </c>
      <c r="D6" s="7">
        <f t="shared" si="7"/>
        <v>1994</v>
      </c>
      <c r="E6">
        <v>100</v>
      </c>
      <c r="F6">
        <f>VLOOKUP(B6, 'Population by Country'!$1:$266, 9, FALSE)</f>
        <v>16172719</v>
      </c>
      <c r="G6">
        <v>0</v>
      </c>
      <c r="H6">
        <v>0</v>
      </c>
      <c r="I6" s="7">
        <f>INDEX('Developing Country'!$B$3:$B$175,MATCH('Stata Data'!B6,'Developing Country'!$A$3:$A$175))</f>
        <v>1</v>
      </c>
      <c r="J6" s="7">
        <f>INDEX('Developing Country'!$C$3:$C$175,MATCH('Stata Data'!B6,'Developing Country'!$A$3:$A$175))</f>
        <v>0</v>
      </c>
      <c r="K6" s="8">
        <f>VLOOKUP(B6, 'TRIPS In Force'!$A$2:$B$166, 2, FALSE)</f>
        <v>42580</v>
      </c>
      <c r="L6" s="7">
        <f t="shared" si="5"/>
        <v>2016</v>
      </c>
      <c r="M6" s="7">
        <f t="shared" si="0"/>
        <v>0</v>
      </c>
      <c r="N6" s="7">
        <f t="shared" si="1"/>
        <v>2033</v>
      </c>
      <c r="O6" s="7">
        <f t="shared" si="2"/>
        <v>-39</v>
      </c>
      <c r="P6" s="7">
        <f t="shared" si="3"/>
        <v>0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 x14ac:dyDescent="0.35">
      <c r="A7">
        <f t="shared" si="6"/>
        <v>6</v>
      </c>
      <c r="B7" t="s">
        <v>2</v>
      </c>
      <c r="C7">
        <f t="shared" si="4"/>
        <v>0</v>
      </c>
      <c r="D7" s="7">
        <f t="shared" si="7"/>
        <v>1995</v>
      </c>
      <c r="E7">
        <v>100</v>
      </c>
      <c r="F7">
        <f>VLOOKUP(B7, 'Population by Country'!$1:$266, 10, FALSE)</f>
        <v>17099541</v>
      </c>
      <c r="G7">
        <v>0</v>
      </c>
      <c r="H7">
        <v>0</v>
      </c>
      <c r="I7" s="7">
        <f>INDEX('Developing Country'!$B$3:$B$175,MATCH('Stata Data'!B7,'Developing Country'!$A$3:$A$175))</f>
        <v>1</v>
      </c>
      <c r="J7" s="7">
        <f>INDEX('Developing Country'!$C$3:$C$175,MATCH('Stata Data'!B7,'Developing Country'!$A$3:$A$175))</f>
        <v>0</v>
      </c>
      <c r="K7" s="8">
        <f>VLOOKUP(B7, 'TRIPS In Force'!$A$2:$B$166, 2, FALSE)</f>
        <v>42580</v>
      </c>
      <c r="L7" s="7">
        <f t="shared" si="5"/>
        <v>2016</v>
      </c>
      <c r="M7" s="7">
        <f t="shared" si="0"/>
        <v>0</v>
      </c>
      <c r="N7" s="7">
        <f t="shared" si="1"/>
        <v>2033</v>
      </c>
      <c r="O7" s="7">
        <f t="shared" si="2"/>
        <v>-38</v>
      </c>
      <c r="P7" s="7">
        <f t="shared" si="3"/>
        <v>0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 x14ac:dyDescent="0.35">
      <c r="A8">
        <f t="shared" si="6"/>
        <v>7</v>
      </c>
      <c r="B8" t="s">
        <v>2</v>
      </c>
      <c r="C8">
        <f t="shared" si="4"/>
        <v>0</v>
      </c>
      <c r="D8" s="7">
        <f t="shared" si="7"/>
        <v>1996</v>
      </c>
      <c r="E8">
        <v>100</v>
      </c>
      <c r="F8">
        <f>VLOOKUP(B8, 'Population by Country'!$1:$266, 11, FALSE)</f>
        <v>17822884</v>
      </c>
      <c r="G8">
        <v>0</v>
      </c>
      <c r="H8">
        <v>0</v>
      </c>
      <c r="I8" s="7">
        <f>INDEX('Developing Country'!$B$3:$B$175,MATCH('Stata Data'!B8,'Developing Country'!$A$3:$A$175))</f>
        <v>1</v>
      </c>
      <c r="J8" s="7">
        <f>INDEX('Developing Country'!$C$3:$C$175,MATCH('Stata Data'!B8,'Developing Country'!$A$3:$A$175))</f>
        <v>0</v>
      </c>
      <c r="K8" s="8">
        <f>VLOOKUP(B8, 'TRIPS In Force'!$A$2:$B$166, 2, FALSE)</f>
        <v>42580</v>
      </c>
      <c r="L8" s="7">
        <f t="shared" si="5"/>
        <v>2016</v>
      </c>
      <c r="M8" s="7">
        <f t="shared" si="0"/>
        <v>0</v>
      </c>
      <c r="N8" s="7">
        <f t="shared" si="1"/>
        <v>2033</v>
      </c>
      <c r="O8" s="7">
        <f t="shared" si="2"/>
        <v>-37</v>
      </c>
      <c r="P8" s="7">
        <f t="shared" si="3"/>
        <v>0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 x14ac:dyDescent="0.35">
      <c r="A9">
        <f t="shared" si="6"/>
        <v>8</v>
      </c>
      <c r="B9" t="s">
        <v>2</v>
      </c>
      <c r="C9">
        <f t="shared" si="4"/>
        <v>0</v>
      </c>
      <c r="D9" s="7">
        <f t="shared" si="7"/>
        <v>1997</v>
      </c>
      <c r="E9">
        <v>100</v>
      </c>
      <c r="F9">
        <f>VLOOKUP(B9, 'Population by Country'!$1:$266, 12, FALSE)</f>
        <v>18381605</v>
      </c>
      <c r="G9">
        <v>0</v>
      </c>
      <c r="H9">
        <v>0</v>
      </c>
      <c r="I9" s="7">
        <f>INDEX('Developing Country'!$B$3:$B$175,MATCH('Stata Data'!B9,'Developing Country'!$A$3:$A$175))</f>
        <v>1</v>
      </c>
      <c r="J9" s="7">
        <f>INDEX('Developing Country'!$C$3:$C$175,MATCH('Stata Data'!B9,'Developing Country'!$A$3:$A$175))</f>
        <v>0</v>
      </c>
      <c r="K9" s="8">
        <f>VLOOKUP(B9, 'TRIPS In Force'!$A$2:$B$166, 2, FALSE)</f>
        <v>42580</v>
      </c>
      <c r="L9" s="7">
        <f t="shared" si="5"/>
        <v>2016</v>
      </c>
      <c r="M9" s="7">
        <f t="shared" si="0"/>
        <v>0</v>
      </c>
      <c r="N9" s="7">
        <f t="shared" si="1"/>
        <v>2033</v>
      </c>
      <c r="O9" s="7">
        <f t="shared" si="2"/>
        <v>-36</v>
      </c>
      <c r="P9" s="7">
        <f t="shared" si="3"/>
        <v>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1:34" x14ac:dyDescent="0.35">
      <c r="A10">
        <f t="shared" si="6"/>
        <v>9</v>
      </c>
      <c r="B10" t="s">
        <v>2</v>
      </c>
      <c r="C10">
        <f t="shared" si="4"/>
        <v>0</v>
      </c>
      <c r="D10" s="7">
        <f t="shared" si="7"/>
        <v>1998</v>
      </c>
      <c r="E10">
        <v>100</v>
      </c>
      <c r="F10">
        <f>VLOOKUP(B10, 'Population by Country'!$1:$266, 13, FALSE)</f>
        <v>18863999</v>
      </c>
      <c r="G10">
        <v>0</v>
      </c>
      <c r="H10">
        <v>0</v>
      </c>
      <c r="I10" s="7">
        <f>INDEX('Developing Country'!$B$3:$B$175,MATCH('Stata Data'!B10,'Developing Country'!$A$3:$A$175))</f>
        <v>1</v>
      </c>
      <c r="J10" s="7">
        <f>INDEX('Developing Country'!$C$3:$C$175,MATCH('Stata Data'!B10,'Developing Country'!$A$3:$A$175))</f>
        <v>0</v>
      </c>
      <c r="K10" s="8">
        <f>VLOOKUP(B10, 'TRIPS In Force'!$A$2:$B$166, 2, FALSE)</f>
        <v>42580</v>
      </c>
      <c r="L10" s="7">
        <f t="shared" si="5"/>
        <v>2016</v>
      </c>
      <c r="M10" s="7">
        <f t="shared" si="0"/>
        <v>0</v>
      </c>
      <c r="N10" s="7">
        <f t="shared" si="1"/>
        <v>2033</v>
      </c>
      <c r="O10" s="7">
        <f t="shared" si="2"/>
        <v>-35</v>
      </c>
      <c r="P10" s="7">
        <f t="shared" si="3"/>
        <v>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spans="1:34" x14ac:dyDescent="0.35">
      <c r="A11">
        <f t="shared" si="6"/>
        <v>10</v>
      </c>
      <c r="B11" t="s">
        <v>2</v>
      </c>
      <c r="C11">
        <f t="shared" si="4"/>
        <v>0</v>
      </c>
      <c r="D11" s="7">
        <f t="shared" si="7"/>
        <v>1999</v>
      </c>
      <c r="E11">
        <v>100</v>
      </c>
      <c r="F11">
        <f>VLOOKUP(B11, 'Population by Country'!$1:$266,14, FALSE)</f>
        <v>19403676</v>
      </c>
      <c r="G11">
        <v>0</v>
      </c>
      <c r="H11">
        <v>0</v>
      </c>
      <c r="I11" s="7">
        <f>INDEX('Developing Country'!$B$3:$B$175,MATCH('Stata Data'!B11,'Developing Country'!$A$3:$A$175))</f>
        <v>1</v>
      </c>
      <c r="J11" s="7">
        <f>INDEX('Developing Country'!$C$3:$C$175,MATCH('Stata Data'!B11,'Developing Country'!$A$3:$A$175))</f>
        <v>0</v>
      </c>
      <c r="K11" s="8">
        <f>VLOOKUP(B11, 'TRIPS In Force'!$A$2:$B$166, 2, FALSE)</f>
        <v>42580</v>
      </c>
      <c r="L11" s="7">
        <f t="shared" si="5"/>
        <v>2016</v>
      </c>
      <c r="M11" s="7">
        <f t="shared" si="0"/>
        <v>0</v>
      </c>
      <c r="N11" s="7">
        <f t="shared" si="1"/>
        <v>2033</v>
      </c>
      <c r="O11" s="7">
        <f t="shared" si="2"/>
        <v>-34</v>
      </c>
      <c r="P11" s="7">
        <f t="shared" si="3"/>
        <v>0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spans="1:34" x14ac:dyDescent="0.35">
      <c r="A12">
        <f t="shared" si="6"/>
        <v>11</v>
      </c>
      <c r="B12" t="s">
        <v>2</v>
      </c>
      <c r="C12">
        <f t="shared" si="4"/>
        <v>0</v>
      </c>
      <c r="D12" s="7">
        <f t="shared" si="7"/>
        <v>2000</v>
      </c>
      <c r="E12">
        <v>100</v>
      </c>
      <c r="F12">
        <f>VLOOKUP(B12, 'Population by Country'!$1:$266, 15, FALSE)</f>
        <v>20093756</v>
      </c>
      <c r="G12">
        <v>0</v>
      </c>
      <c r="H12">
        <v>0</v>
      </c>
      <c r="I12" s="7">
        <f>INDEX('Developing Country'!$B$3:$B$175,MATCH('Stata Data'!B12,'Developing Country'!$A$3:$A$175))</f>
        <v>1</v>
      </c>
      <c r="J12" s="7">
        <f>INDEX('Developing Country'!$C$3:$C$175,MATCH('Stata Data'!B12,'Developing Country'!$A$3:$A$175))</f>
        <v>0</v>
      </c>
      <c r="K12" s="8">
        <f>VLOOKUP(B12, 'TRIPS In Force'!$A$2:$B$166, 2, FALSE)</f>
        <v>42580</v>
      </c>
      <c r="L12" s="7">
        <f t="shared" si="5"/>
        <v>2016</v>
      </c>
      <c r="M12" s="7">
        <f t="shared" si="0"/>
        <v>0</v>
      </c>
      <c r="N12" s="7">
        <f t="shared" si="1"/>
        <v>2033</v>
      </c>
      <c r="O12" s="7">
        <f t="shared" si="2"/>
        <v>-33</v>
      </c>
      <c r="P12" s="7">
        <f t="shared" si="3"/>
        <v>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spans="1:34" x14ac:dyDescent="0.35">
      <c r="A13">
        <f t="shared" si="6"/>
        <v>12</v>
      </c>
      <c r="B13" t="s">
        <v>2</v>
      </c>
      <c r="C13">
        <f t="shared" si="4"/>
        <v>0</v>
      </c>
      <c r="D13" s="7">
        <f t="shared" si="7"/>
        <v>2001</v>
      </c>
      <c r="E13">
        <v>200</v>
      </c>
      <c r="F13">
        <f>VLOOKUP(B13, 'Population by Country'!$1:$266, 16, FALSE)</f>
        <v>20966463</v>
      </c>
      <c r="G13">
        <v>0</v>
      </c>
      <c r="H13">
        <v>0</v>
      </c>
      <c r="I13" s="7">
        <f>INDEX('Developing Country'!$B$3:$B$175,MATCH('Stata Data'!B13,'Developing Country'!$A$3:$A$175))</f>
        <v>1</v>
      </c>
      <c r="J13" s="7">
        <f>INDEX('Developing Country'!$C$3:$C$175,MATCH('Stata Data'!B13,'Developing Country'!$A$3:$A$175))</f>
        <v>0</v>
      </c>
      <c r="K13" s="8">
        <f>VLOOKUP(B13, 'TRIPS In Force'!$A$2:$B$166, 2, FALSE)</f>
        <v>42580</v>
      </c>
      <c r="L13" s="7">
        <f t="shared" si="5"/>
        <v>2016</v>
      </c>
      <c r="M13" s="7">
        <f t="shared" si="0"/>
        <v>0</v>
      </c>
      <c r="N13" s="7">
        <f t="shared" si="1"/>
        <v>2033</v>
      </c>
      <c r="O13" s="7">
        <f t="shared" si="2"/>
        <v>-32</v>
      </c>
      <c r="P13" s="7">
        <f t="shared" si="3"/>
        <v>0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spans="1:34" x14ac:dyDescent="0.35">
      <c r="A14">
        <f t="shared" si="6"/>
        <v>13</v>
      </c>
      <c r="B14" t="s">
        <v>2</v>
      </c>
      <c r="C14">
        <f t="shared" si="4"/>
        <v>0</v>
      </c>
      <c r="D14" s="7">
        <f t="shared" si="7"/>
        <v>2002</v>
      </c>
      <c r="E14">
        <v>200</v>
      </c>
      <c r="F14">
        <f>VLOOKUP(B14, 'Population by Country'!$1:$266, 17, FALSE)</f>
        <v>21979923</v>
      </c>
      <c r="G14">
        <v>0</v>
      </c>
      <c r="H14">
        <v>0</v>
      </c>
      <c r="I14" s="7">
        <f>INDEX('Developing Country'!$B$3:$B$175,MATCH('Stata Data'!B14,'Developing Country'!$A$3:$A$175))</f>
        <v>1</v>
      </c>
      <c r="J14" s="7">
        <f>INDEX('Developing Country'!$C$3:$C$175,MATCH('Stata Data'!B14,'Developing Country'!$A$3:$A$175))</f>
        <v>0</v>
      </c>
      <c r="K14" s="8">
        <f>VLOOKUP(B14, 'TRIPS In Force'!$A$2:$B$166, 2, FALSE)</f>
        <v>42580</v>
      </c>
      <c r="L14" s="7">
        <f t="shared" si="5"/>
        <v>2016</v>
      </c>
      <c r="M14" s="7">
        <f t="shared" si="0"/>
        <v>0</v>
      </c>
      <c r="N14" s="7">
        <f t="shared" si="1"/>
        <v>2033</v>
      </c>
      <c r="O14" s="7">
        <f t="shared" si="2"/>
        <v>-31</v>
      </c>
      <c r="P14" s="7">
        <f t="shared" si="3"/>
        <v>0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spans="1:34" x14ac:dyDescent="0.35">
      <c r="A15">
        <f t="shared" si="6"/>
        <v>14</v>
      </c>
      <c r="B15" t="s">
        <v>2</v>
      </c>
      <c r="C15">
        <f t="shared" si="4"/>
        <v>0</v>
      </c>
      <c r="D15" s="7">
        <f t="shared" si="7"/>
        <v>2003</v>
      </c>
      <c r="E15">
        <v>200</v>
      </c>
      <c r="F15">
        <f>VLOOKUP(B15, 'Population by Country'!$1:$266, 18, FALSE)</f>
        <v>23064851</v>
      </c>
      <c r="G15">
        <v>0</v>
      </c>
      <c r="H15">
        <v>0</v>
      </c>
      <c r="I15" s="7">
        <f>INDEX('Developing Country'!$B$3:$B$175,MATCH('Stata Data'!B15,'Developing Country'!$A$3:$A$175))</f>
        <v>1</v>
      </c>
      <c r="J15" s="7">
        <f>INDEX('Developing Country'!$C$3:$C$175,MATCH('Stata Data'!B15,'Developing Country'!$A$3:$A$175))</f>
        <v>0</v>
      </c>
      <c r="K15" s="8">
        <f>VLOOKUP(B15, 'TRIPS In Force'!$A$2:$B$166, 2, FALSE)</f>
        <v>42580</v>
      </c>
      <c r="L15" s="7">
        <f t="shared" si="5"/>
        <v>2016</v>
      </c>
      <c r="M15" s="7">
        <f t="shared" si="0"/>
        <v>0</v>
      </c>
      <c r="N15" s="7">
        <f t="shared" si="1"/>
        <v>2033</v>
      </c>
      <c r="O15" s="7">
        <f t="shared" si="2"/>
        <v>-30</v>
      </c>
      <c r="P15" s="7">
        <f t="shared" si="3"/>
        <v>0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1:34" x14ac:dyDescent="0.35">
      <c r="A16">
        <f t="shared" si="6"/>
        <v>15</v>
      </c>
      <c r="B16" t="s">
        <v>2</v>
      </c>
      <c r="C16">
        <f t="shared" si="4"/>
        <v>0</v>
      </c>
      <c r="D16" s="7">
        <f t="shared" si="7"/>
        <v>2004</v>
      </c>
      <c r="E16">
        <v>200</v>
      </c>
      <c r="F16">
        <f>VLOOKUP(B16, 'Population by Country'!$1:$266,19, FALSE)</f>
        <v>24118979</v>
      </c>
      <c r="G16">
        <v>0</v>
      </c>
      <c r="H16">
        <v>0</v>
      </c>
      <c r="I16" s="7">
        <f>INDEX('Developing Country'!$B$3:$B$175,MATCH('Stata Data'!B16,'Developing Country'!$A$3:$A$175))</f>
        <v>1</v>
      </c>
      <c r="J16" s="7">
        <f>INDEX('Developing Country'!$C$3:$C$175,MATCH('Stata Data'!B16,'Developing Country'!$A$3:$A$175))</f>
        <v>0</v>
      </c>
      <c r="K16" s="8">
        <f>VLOOKUP(B16, 'TRIPS In Force'!$A$2:$B$166, 2, FALSE)</f>
        <v>42580</v>
      </c>
      <c r="L16" s="7">
        <f t="shared" si="5"/>
        <v>2016</v>
      </c>
      <c r="M16" s="7">
        <f t="shared" si="0"/>
        <v>0</v>
      </c>
      <c r="N16" s="7">
        <f t="shared" si="1"/>
        <v>2033</v>
      </c>
      <c r="O16" s="7">
        <f t="shared" si="2"/>
        <v>-29</v>
      </c>
      <c r="P16" s="7">
        <f t="shared" si="3"/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1:34" x14ac:dyDescent="0.35">
      <c r="A17">
        <f t="shared" si="6"/>
        <v>16</v>
      </c>
      <c r="B17" t="s">
        <v>2</v>
      </c>
      <c r="C17">
        <f t="shared" si="4"/>
        <v>0</v>
      </c>
      <c r="D17" s="7">
        <f t="shared" si="7"/>
        <v>2005</v>
      </c>
      <c r="E17">
        <v>200</v>
      </c>
      <c r="F17">
        <f>VLOOKUP(B17, 'Population by Country'!$1:$266, 20, FALSE)</f>
        <v>25070798</v>
      </c>
      <c r="G17">
        <v>0</v>
      </c>
      <c r="H17">
        <v>0</v>
      </c>
      <c r="I17" s="7">
        <f>INDEX('Developing Country'!$B$3:$B$175,MATCH('Stata Data'!B17,'Developing Country'!$A$3:$A$175))</f>
        <v>1</v>
      </c>
      <c r="J17" s="7">
        <f>INDEX('Developing Country'!$C$3:$C$175,MATCH('Stata Data'!B17,'Developing Country'!$A$3:$A$175))</f>
        <v>0</v>
      </c>
      <c r="K17" s="8">
        <f>VLOOKUP(B17, 'TRIPS In Force'!$A$2:$B$166, 2, FALSE)</f>
        <v>42580</v>
      </c>
      <c r="L17" s="7">
        <f t="shared" si="5"/>
        <v>2016</v>
      </c>
      <c r="M17" s="7">
        <f t="shared" si="0"/>
        <v>0</v>
      </c>
      <c r="N17" s="7">
        <f t="shared" si="1"/>
        <v>2033</v>
      </c>
      <c r="O17" s="7">
        <f t="shared" si="2"/>
        <v>-28</v>
      </c>
      <c r="P17" s="7">
        <f t="shared" si="3"/>
        <v>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1:34" x14ac:dyDescent="0.35">
      <c r="A18">
        <f t="shared" si="6"/>
        <v>17</v>
      </c>
      <c r="B18" t="s">
        <v>2</v>
      </c>
      <c r="C18">
        <f t="shared" si="4"/>
        <v>0</v>
      </c>
      <c r="D18" s="7">
        <f t="shared" si="7"/>
        <v>2006</v>
      </c>
      <c r="E18">
        <v>200</v>
      </c>
      <c r="F18">
        <f>VLOOKUP(B18, 'Population by Country'!$1:$266, 21, FALSE)</f>
        <v>25893450</v>
      </c>
      <c r="G18">
        <v>0</v>
      </c>
      <c r="H18">
        <v>0</v>
      </c>
      <c r="I18" s="7">
        <f>INDEX('Developing Country'!$B$3:$B$175,MATCH('Stata Data'!B18,'Developing Country'!$A$3:$A$175))</f>
        <v>1</v>
      </c>
      <c r="J18" s="7">
        <f>INDEX('Developing Country'!$C$3:$C$175,MATCH('Stata Data'!B18,'Developing Country'!$A$3:$A$175))</f>
        <v>0</v>
      </c>
      <c r="K18" s="8">
        <f>VLOOKUP(B18, 'TRIPS In Force'!$A$2:$B$166, 2, FALSE)</f>
        <v>42580</v>
      </c>
      <c r="L18" s="7">
        <f t="shared" si="5"/>
        <v>2016</v>
      </c>
      <c r="M18" s="7">
        <f t="shared" si="0"/>
        <v>0</v>
      </c>
      <c r="N18" s="7">
        <f t="shared" si="1"/>
        <v>2033</v>
      </c>
      <c r="O18" s="7">
        <f t="shared" si="2"/>
        <v>-27</v>
      </c>
      <c r="P18" s="7">
        <f t="shared" si="3"/>
        <v>0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1:34" x14ac:dyDescent="0.35">
      <c r="A19">
        <f t="shared" si="6"/>
        <v>18</v>
      </c>
      <c r="B19" t="s">
        <v>2</v>
      </c>
      <c r="C19">
        <f t="shared" si="4"/>
        <v>0</v>
      </c>
      <c r="D19" s="7">
        <f t="shared" si="7"/>
        <v>2007</v>
      </c>
      <c r="E19">
        <v>200</v>
      </c>
      <c r="F19">
        <f>VLOOKUP(B19, 'Population by Country'!$1:$266, 22, FALSE)</f>
        <v>26616792</v>
      </c>
      <c r="G19">
        <v>0</v>
      </c>
      <c r="H19">
        <v>0</v>
      </c>
      <c r="I19" s="7">
        <f>INDEX('Developing Country'!$B$3:$B$175,MATCH('Stata Data'!B19,'Developing Country'!$A$3:$A$175))</f>
        <v>1</v>
      </c>
      <c r="J19" s="7">
        <f>INDEX('Developing Country'!$C$3:$C$175,MATCH('Stata Data'!B19,'Developing Country'!$A$3:$A$175))</f>
        <v>0</v>
      </c>
      <c r="K19" s="8">
        <f>VLOOKUP(B19, 'TRIPS In Force'!$A$2:$B$166, 2, FALSE)</f>
        <v>42580</v>
      </c>
      <c r="L19" s="7">
        <f t="shared" si="5"/>
        <v>2016</v>
      </c>
      <c r="M19" s="7">
        <f t="shared" si="0"/>
        <v>0</v>
      </c>
      <c r="N19" s="7">
        <f t="shared" si="1"/>
        <v>2033</v>
      </c>
      <c r="O19" s="7">
        <f t="shared" si="2"/>
        <v>-26</v>
      </c>
      <c r="P19" s="7">
        <f t="shared" si="3"/>
        <v>0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x14ac:dyDescent="0.35">
      <c r="A20">
        <f t="shared" si="6"/>
        <v>19</v>
      </c>
      <c r="B20" t="s">
        <v>2</v>
      </c>
      <c r="C20">
        <f t="shared" si="4"/>
        <v>0</v>
      </c>
      <c r="D20" s="7">
        <f t="shared" si="7"/>
        <v>2008</v>
      </c>
      <c r="E20">
        <v>500</v>
      </c>
      <c r="F20">
        <f>VLOOKUP(B20, 'Population by Country'!$1:$266, 23, FALSE)</f>
        <v>27294031</v>
      </c>
      <c r="G20">
        <v>0</v>
      </c>
      <c r="H20">
        <v>0</v>
      </c>
      <c r="I20" s="7">
        <f>INDEX('Developing Country'!$B$3:$B$175,MATCH('Stata Data'!B20,'Developing Country'!$A$3:$A$175))</f>
        <v>1</v>
      </c>
      <c r="J20" s="7">
        <f>INDEX('Developing Country'!$C$3:$C$175,MATCH('Stata Data'!B20,'Developing Country'!$A$3:$A$175))</f>
        <v>0</v>
      </c>
      <c r="K20" s="8">
        <f>VLOOKUP(B20, 'TRIPS In Force'!$A$2:$B$166, 2, FALSE)</f>
        <v>42580</v>
      </c>
      <c r="L20" s="7">
        <f t="shared" si="5"/>
        <v>2016</v>
      </c>
      <c r="M20" s="7">
        <f t="shared" si="0"/>
        <v>0</v>
      </c>
      <c r="N20" s="7">
        <f t="shared" si="1"/>
        <v>2033</v>
      </c>
      <c r="O20" s="7">
        <f t="shared" si="2"/>
        <v>-25</v>
      </c>
      <c r="P20" s="7">
        <f t="shared" si="3"/>
        <v>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1:34" x14ac:dyDescent="0.35">
      <c r="A21">
        <f t="shared" si="6"/>
        <v>20</v>
      </c>
      <c r="B21" t="s">
        <v>2</v>
      </c>
      <c r="C21">
        <f t="shared" si="4"/>
        <v>0</v>
      </c>
      <c r="D21" s="7">
        <f t="shared" si="7"/>
        <v>2009</v>
      </c>
      <c r="E21">
        <v>500</v>
      </c>
      <c r="F21">
        <f>VLOOKUP(B21, 'Population by Country'!$1:$266, 24, FALSE)</f>
        <v>28004331</v>
      </c>
      <c r="G21">
        <v>0</v>
      </c>
      <c r="H21">
        <v>0</v>
      </c>
      <c r="I21" s="7">
        <f>INDEX('Developing Country'!$B$3:$B$175,MATCH('Stata Data'!B21,'Developing Country'!$A$3:$A$175))</f>
        <v>1</v>
      </c>
      <c r="J21" s="7">
        <f>INDEX('Developing Country'!$C$3:$C$175,MATCH('Stata Data'!B21,'Developing Country'!$A$3:$A$175))</f>
        <v>0</v>
      </c>
      <c r="K21" s="8">
        <f>VLOOKUP(B21, 'TRIPS In Force'!$A$2:$B$166, 2, FALSE)</f>
        <v>42580</v>
      </c>
      <c r="L21" s="7">
        <f t="shared" si="5"/>
        <v>2016</v>
      </c>
      <c r="M21" s="7">
        <f t="shared" si="0"/>
        <v>0</v>
      </c>
      <c r="N21" s="7">
        <f t="shared" si="1"/>
        <v>2033</v>
      </c>
      <c r="O21" s="7">
        <f t="shared" si="2"/>
        <v>-24</v>
      </c>
      <c r="P21" s="7">
        <f t="shared" si="3"/>
        <v>0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1:34" x14ac:dyDescent="0.35">
      <c r="A22">
        <f t="shared" si="6"/>
        <v>21</v>
      </c>
      <c r="B22" t="s">
        <v>2</v>
      </c>
      <c r="C22">
        <f t="shared" si="4"/>
        <v>0</v>
      </c>
      <c r="D22" s="7">
        <f t="shared" si="7"/>
        <v>2010</v>
      </c>
      <c r="E22">
        <v>500</v>
      </c>
      <c r="F22">
        <f>VLOOKUP(B22, 'Population by Country'!$1:$266, 25, FALSE)</f>
        <v>28803167</v>
      </c>
      <c r="G22">
        <v>0</v>
      </c>
      <c r="H22">
        <v>0</v>
      </c>
      <c r="I22" s="7">
        <f>INDEX('Developing Country'!$B$3:$B$175,MATCH('Stata Data'!B22,'Developing Country'!$A$3:$A$175))</f>
        <v>1</v>
      </c>
      <c r="J22" s="7">
        <f>INDEX('Developing Country'!$C$3:$C$175,MATCH('Stata Data'!B22,'Developing Country'!$A$3:$A$175))</f>
        <v>0</v>
      </c>
      <c r="K22" s="8">
        <f>VLOOKUP(B22, 'TRIPS In Force'!$A$2:$B$166, 2, FALSE)</f>
        <v>42580</v>
      </c>
      <c r="L22" s="7">
        <f t="shared" si="5"/>
        <v>2016</v>
      </c>
      <c r="M22" s="7">
        <f t="shared" si="0"/>
        <v>0</v>
      </c>
      <c r="N22" s="7">
        <f t="shared" si="1"/>
        <v>2033</v>
      </c>
      <c r="O22" s="7">
        <f t="shared" si="2"/>
        <v>-23</v>
      </c>
      <c r="P22" s="7">
        <f t="shared" si="3"/>
        <v>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1:34" x14ac:dyDescent="0.35">
      <c r="A23">
        <f t="shared" si="6"/>
        <v>22</v>
      </c>
      <c r="B23" t="s">
        <v>2</v>
      </c>
      <c r="C23">
        <f t="shared" si="4"/>
        <v>0</v>
      </c>
      <c r="D23" s="7">
        <f t="shared" si="7"/>
        <v>2011</v>
      </c>
      <c r="E23">
        <v>500</v>
      </c>
      <c r="F23">
        <f>VLOOKUP(B23, 'Population by Country'!$1:$266, 26, FALSE)</f>
        <v>29708599</v>
      </c>
      <c r="G23">
        <v>0</v>
      </c>
      <c r="H23">
        <v>0</v>
      </c>
      <c r="I23" s="7">
        <f>INDEX('Developing Country'!$B$3:$B$175,MATCH('Stata Data'!B23,'Developing Country'!$A$3:$A$175))</f>
        <v>1</v>
      </c>
      <c r="J23" s="7">
        <f>INDEX('Developing Country'!$C$3:$C$175,MATCH('Stata Data'!B23,'Developing Country'!$A$3:$A$175))</f>
        <v>0</v>
      </c>
      <c r="K23" s="8">
        <f>VLOOKUP(B23, 'TRIPS In Force'!$A$2:$B$166, 2, FALSE)</f>
        <v>42580</v>
      </c>
      <c r="L23" s="7">
        <f t="shared" si="5"/>
        <v>2016</v>
      </c>
      <c r="M23" s="7">
        <f t="shared" si="0"/>
        <v>0</v>
      </c>
      <c r="N23" s="7">
        <f t="shared" si="1"/>
        <v>2033</v>
      </c>
      <c r="O23" s="7">
        <f t="shared" si="2"/>
        <v>-22</v>
      </c>
      <c r="P23" s="7">
        <f t="shared" si="3"/>
        <v>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34" x14ac:dyDescent="0.35">
      <c r="A24">
        <f t="shared" si="6"/>
        <v>23</v>
      </c>
      <c r="B24" t="s">
        <v>2</v>
      </c>
      <c r="C24">
        <f t="shared" si="4"/>
        <v>0</v>
      </c>
      <c r="D24" s="7">
        <f t="shared" si="7"/>
        <v>2012</v>
      </c>
      <c r="E24">
        <v>500</v>
      </c>
      <c r="F24">
        <f>VLOOKUP(B24, 'Population by Country'!$1:$266, 27, FALSE)</f>
        <v>30696958</v>
      </c>
      <c r="G24">
        <v>0</v>
      </c>
      <c r="H24">
        <v>0</v>
      </c>
      <c r="I24" s="7">
        <f>INDEX('Developing Country'!$B$3:$B$175,MATCH('Stata Data'!B24,'Developing Country'!$A$3:$A$175))</f>
        <v>1</v>
      </c>
      <c r="J24" s="7">
        <f>INDEX('Developing Country'!$C$3:$C$175,MATCH('Stata Data'!B24,'Developing Country'!$A$3:$A$175))</f>
        <v>0</v>
      </c>
      <c r="K24" s="8">
        <f>VLOOKUP(B24, 'TRIPS In Force'!$A$2:$B$166, 2, FALSE)</f>
        <v>42580</v>
      </c>
      <c r="L24" s="7">
        <f t="shared" si="5"/>
        <v>2016</v>
      </c>
      <c r="M24" s="7">
        <f t="shared" si="0"/>
        <v>0</v>
      </c>
      <c r="N24" s="7">
        <f t="shared" si="1"/>
        <v>2033</v>
      </c>
      <c r="O24" s="7">
        <f t="shared" si="2"/>
        <v>-21</v>
      </c>
      <c r="P24" s="7">
        <f t="shared" si="3"/>
        <v>0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1:34" x14ac:dyDescent="0.35">
      <c r="A25">
        <f t="shared" si="6"/>
        <v>24</v>
      </c>
      <c r="B25" t="s">
        <v>2</v>
      </c>
      <c r="C25">
        <f t="shared" si="4"/>
        <v>0</v>
      </c>
      <c r="D25" s="7">
        <f t="shared" si="7"/>
        <v>2013</v>
      </c>
      <c r="E25">
        <v>500</v>
      </c>
      <c r="F25">
        <f>VLOOKUP(B25, 'Population by Country'!$1:$266, 28, FALSE)</f>
        <v>31731688</v>
      </c>
      <c r="G25">
        <v>0</v>
      </c>
      <c r="H25">
        <v>0</v>
      </c>
      <c r="I25" s="7">
        <f>INDEX('Developing Country'!$B$3:$B$175,MATCH('Stata Data'!B25,'Developing Country'!$A$3:$A$175))</f>
        <v>1</v>
      </c>
      <c r="J25" s="7">
        <f>INDEX('Developing Country'!$C$3:$C$175,MATCH('Stata Data'!B25,'Developing Country'!$A$3:$A$175))</f>
        <v>0</v>
      </c>
      <c r="K25" s="8">
        <f>VLOOKUP(B25, 'TRIPS In Force'!$A$2:$B$166, 2, FALSE)</f>
        <v>42580</v>
      </c>
      <c r="L25" s="7">
        <f t="shared" si="5"/>
        <v>2016</v>
      </c>
      <c r="M25" s="7">
        <f t="shared" si="0"/>
        <v>0</v>
      </c>
      <c r="N25" s="7">
        <f t="shared" si="1"/>
        <v>2033</v>
      </c>
      <c r="O25" s="7">
        <f t="shared" si="2"/>
        <v>-20</v>
      </c>
      <c r="P25" s="7">
        <f t="shared" si="3"/>
        <v>0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x14ac:dyDescent="0.35">
      <c r="A26">
        <f t="shared" si="6"/>
        <v>25</v>
      </c>
      <c r="B26" t="s">
        <v>2</v>
      </c>
      <c r="C26">
        <f t="shared" si="4"/>
        <v>0</v>
      </c>
      <c r="D26" s="7">
        <f t="shared" si="7"/>
        <v>2014</v>
      </c>
      <c r="E26">
        <v>500</v>
      </c>
      <c r="F26">
        <f>VLOOKUP(B26, 'Population by Country'!$1:$266, 29, FALSE)</f>
        <v>32758020</v>
      </c>
      <c r="G26">
        <v>0</v>
      </c>
      <c r="H26">
        <v>0</v>
      </c>
      <c r="I26" s="7">
        <f>INDEX('Developing Country'!$B$3:$B$175,MATCH('Stata Data'!B26,'Developing Country'!$A$3:$A$175))</f>
        <v>1</v>
      </c>
      <c r="J26" s="7">
        <f>INDEX('Developing Country'!$C$3:$C$175,MATCH('Stata Data'!B26,'Developing Country'!$A$3:$A$175))</f>
        <v>0</v>
      </c>
      <c r="K26" s="8">
        <f>VLOOKUP(B26, 'TRIPS In Force'!$A$2:$B$166, 2, FALSE)</f>
        <v>42580</v>
      </c>
      <c r="L26" s="7">
        <f t="shared" si="5"/>
        <v>2016</v>
      </c>
      <c r="M26" s="7">
        <f t="shared" si="0"/>
        <v>0</v>
      </c>
      <c r="N26" s="7">
        <f t="shared" si="1"/>
        <v>2033</v>
      </c>
      <c r="O26" s="7">
        <f t="shared" si="2"/>
        <v>-19</v>
      </c>
      <c r="P26" s="7">
        <f t="shared" si="3"/>
        <v>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spans="1:34" x14ac:dyDescent="0.35">
      <c r="A27">
        <f t="shared" si="6"/>
        <v>26</v>
      </c>
      <c r="B27" t="s">
        <v>2</v>
      </c>
      <c r="C27">
        <f t="shared" si="4"/>
        <v>0</v>
      </c>
      <c r="D27" s="7">
        <f t="shared" si="7"/>
        <v>2015</v>
      </c>
      <c r="E27">
        <v>500</v>
      </c>
      <c r="F27">
        <f>VLOOKUP(B27, 'Population by Country'!$1:$266, 30, FALSE)</f>
        <v>33736494</v>
      </c>
      <c r="G27">
        <v>0</v>
      </c>
      <c r="H27">
        <v>0</v>
      </c>
      <c r="I27" s="7">
        <f>INDEX('Developing Country'!$B$3:$B$175,MATCH('Stata Data'!B27,'Developing Country'!$A$3:$A$175))</f>
        <v>1</v>
      </c>
      <c r="J27" s="7">
        <f>INDEX('Developing Country'!$C$3:$C$175,MATCH('Stata Data'!B27,'Developing Country'!$A$3:$A$175))</f>
        <v>0</v>
      </c>
      <c r="K27" s="8">
        <f>VLOOKUP(B27, 'TRIPS In Force'!$A$2:$B$166, 2, FALSE)</f>
        <v>42580</v>
      </c>
      <c r="L27" s="7">
        <f t="shared" si="5"/>
        <v>2016</v>
      </c>
      <c r="M27" s="7">
        <f t="shared" si="0"/>
        <v>0</v>
      </c>
      <c r="N27" s="7">
        <f t="shared" si="1"/>
        <v>2033</v>
      </c>
      <c r="O27" s="7">
        <f t="shared" si="2"/>
        <v>-18</v>
      </c>
      <c r="P27" s="7">
        <f t="shared" si="3"/>
        <v>0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spans="1:34" x14ac:dyDescent="0.35">
      <c r="A28">
        <f t="shared" si="6"/>
        <v>27</v>
      </c>
      <c r="B28" t="s">
        <v>2</v>
      </c>
      <c r="C28">
        <f t="shared" si="4"/>
        <v>0</v>
      </c>
      <c r="D28" s="7">
        <f t="shared" si="7"/>
        <v>2016</v>
      </c>
      <c r="E28">
        <v>500</v>
      </c>
      <c r="F28">
        <f>VLOOKUP(B28, 'Population by Country'!$1:$266, 31, FALSE)</f>
        <v>34656032</v>
      </c>
      <c r="G28">
        <v>0</v>
      </c>
      <c r="H28">
        <v>0</v>
      </c>
      <c r="I28" s="7">
        <f>INDEX('Developing Country'!$B$3:$B$175,MATCH('Stata Data'!B28,'Developing Country'!$A$3:$A$175))</f>
        <v>1</v>
      </c>
      <c r="J28" s="7">
        <f>INDEX('Developing Country'!$C$3:$C$175,MATCH('Stata Data'!B28,'Developing Country'!$A$3:$A$175))</f>
        <v>0</v>
      </c>
      <c r="K28" s="8">
        <f>VLOOKUP(B28, 'TRIPS In Force'!$A$2:$B$166, 2, FALSE)</f>
        <v>42580</v>
      </c>
      <c r="L28" s="7">
        <f t="shared" si="5"/>
        <v>2016</v>
      </c>
      <c r="M28" s="7">
        <f t="shared" si="0"/>
        <v>1</v>
      </c>
      <c r="N28" s="7">
        <f t="shared" si="1"/>
        <v>2033</v>
      </c>
      <c r="O28" s="7">
        <f t="shared" si="2"/>
        <v>-17</v>
      </c>
      <c r="P28" s="7">
        <f t="shared" si="3"/>
        <v>0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spans="1:34" x14ac:dyDescent="0.35">
      <c r="A29">
        <f t="shared" si="6"/>
        <v>28</v>
      </c>
      <c r="B29" t="s">
        <v>3</v>
      </c>
      <c r="C29">
        <f t="shared" si="4"/>
        <v>1</v>
      </c>
      <c r="D29" s="7">
        <v>1990</v>
      </c>
      <c r="E29">
        <v>100</v>
      </c>
      <c r="F29">
        <f>VLOOKUP(B29, 'Population by Country'!$1:$266, 5,FALSE )</f>
        <v>3286542</v>
      </c>
      <c r="G29">
        <v>0</v>
      </c>
      <c r="H29">
        <v>0</v>
      </c>
      <c r="I29" s="7">
        <f>INDEX('Developing Country'!$B$3:$B$175,MATCH('Stata Data'!B29,'Developing Country'!$A$3:$A$175))</f>
        <v>0</v>
      </c>
      <c r="J29" s="7">
        <f>INDEX('Developing Country'!$C$3:$C$175,MATCH('Stata Data'!B29,'Developing Country'!$A$3:$A$175))</f>
        <v>0</v>
      </c>
      <c r="K29" s="8">
        <f>VLOOKUP(B29, 'TRIPS In Force'!$A$2:$B$166, 2, FALSE)</f>
        <v>36777</v>
      </c>
      <c r="L29" s="7">
        <f t="shared" si="5"/>
        <v>2000</v>
      </c>
      <c r="M29" s="7">
        <f t="shared" si="0"/>
        <v>0</v>
      </c>
      <c r="N29" s="7">
        <f t="shared" si="1"/>
        <v>2000</v>
      </c>
      <c r="O29" s="7">
        <f t="shared" si="2"/>
        <v>-10</v>
      </c>
      <c r="P29" s="7">
        <f t="shared" si="3"/>
        <v>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spans="1:34" x14ac:dyDescent="0.35">
      <c r="A30">
        <f t="shared" si="6"/>
        <v>29</v>
      </c>
      <c r="B30" t="s">
        <v>3</v>
      </c>
      <c r="C30">
        <f t="shared" si="4"/>
        <v>1</v>
      </c>
      <c r="D30" s="7">
        <f>D29+1</f>
        <v>1991</v>
      </c>
      <c r="E30">
        <v>100</v>
      </c>
      <c r="F30">
        <f>VLOOKUP(B30, 'Population by Country'!$1:$266, 6, FALSE)</f>
        <v>3266790</v>
      </c>
      <c r="G30">
        <v>0</v>
      </c>
      <c r="H30">
        <v>0</v>
      </c>
      <c r="I30" s="7">
        <f>INDEX('Developing Country'!$B$3:$B$175,MATCH('Stata Data'!B30,'Developing Country'!$A$3:$A$175))</f>
        <v>0</v>
      </c>
      <c r="J30" s="7">
        <f>INDEX('Developing Country'!$C$3:$C$175,MATCH('Stata Data'!B30,'Developing Country'!$A$3:$A$175))</f>
        <v>0</v>
      </c>
      <c r="K30" s="8">
        <f>VLOOKUP(B30, 'TRIPS In Force'!$A$2:$B$166, 2, FALSE)</f>
        <v>36777</v>
      </c>
      <c r="L30" s="7">
        <f t="shared" si="5"/>
        <v>2000</v>
      </c>
      <c r="M30" s="7">
        <f t="shared" si="0"/>
        <v>0</v>
      </c>
      <c r="N30" s="7">
        <f t="shared" si="1"/>
        <v>2000</v>
      </c>
      <c r="O30" s="7">
        <f t="shared" si="2"/>
        <v>-9</v>
      </c>
      <c r="P30" s="7">
        <f t="shared" si="3"/>
        <v>0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x14ac:dyDescent="0.35">
      <c r="A31">
        <f t="shared" si="6"/>
        <v>30</v>
      </c>
      <c r="B31" t="s">
        <v>3</v>
      </c>
      <c r="C31">
        <f t="shared" si="4"/>
        <v>1</v>
      </c>
      <c r="D31" s="7">
        <f t="shared" ref="D31:D55" si="8">D30+1</f>
        <v>1992</v>
      </c>
      <c r="E31">
        <v>100</v>
      </c>
      <c r="F31">
        <f>VLOOKUP(B31, 'Population by Country'!$1:$266, 7, FALSE)</f>
        <v>3247039</v>
      </c>
      <c r="G31">
        <v>0</v>
      </c>
      <c r="H31">
        <v>0</v>
      </c>
      <c r="I31" s="7">
        <f>INDEX('Developing Country'!$B$3:$B$175,MATCH('Stata Data'!B31,'Developing Country'!$A$3:$A$175))</f>
        <v>0</v>
      </c>
      <c r="J31" s="7">
        <f>INDEX('Developing Country'!$C$3:$C$175,MATCH('Stata Data'!B31,'Developing Country'!$A$3:$A$175))</f>
        <v>0</v>
      </c>
      <c r="K31" s="8">
        <f>VLOOKUP(B31, 'TRIPS In Force'!$A$2:$B$166, 2, FALSE)</f>
        <v>36777</v>
      </c>
      <c r="L31" s="7">
        <f t="shared" si="5"/>
        <v>2000</v>
      </c>
      <c r="M31" s="7">
        <f t="shared" si="0"/>
        <v>0</v>
      </c>
      <c r="N31" s="7">
        <f t="shared" si="1"/>
        <v>2000</v>
      </c>
      <c r="O31" s="7">
        <f t="shared" si="2"/>
        <v>-8</v>
      </c>
      <c r="P31" s="7">
        <f t="shared" si="3"/>
        <v>0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spans="1:34" x14ac:dyDescent="0.35">
      <c r="A32">
        <f t="shared" si="6"/>
        <v>31</v>
      </c>
      <c r="B32" t="s">
        <v>3</v>
      </c>
      <c r="C32">
        <f t="shared" si="4"/>
        <v>1</v>
      </c>
      <c r="D32" s="7">
        <f t="shared" si="8"/>
        <v>1993</v>
      </c>
      <c r="E32">
        <v>100</v>
      </c>
      <c r="F32">
        <f>VLOOKUP(B32, 'Population by Country'!$1:$266, 8, FALSE)</f>
        <v>3227287</v>
      </c>
      <c r="G32">
        <v>0</v>
      </c>
      <c r="H32">
        <v>0</v>
      </c>
      <c r="I32" s="7">
        <f>INDEX('Developing Country'!$B$3:$B$175,MATCH('Stata Data'!B32,'Developing Country'!$A$3:$A$175))</f>
        <v>0</v>
      </c>
      <c r="J32" s="7">
        <f>INDEX('Developing Country'!$C$3:$C$175,MATCH('Stata Data'!B32,'Developing Country'!$A$3:$A$175))</f>
        <v>0</v>
      </c>
      <c r="K32" s="8">
        <f>VLOOKUP(B32, 'TRIPS In Force'!$A$2:$B$166, 2, FALSE)</f>
        <v>36777</v>
      </c>
      <c r="L32" s="7">
        <f t="shared" si="5"/>
        <v>2000</v>
      </c>
      <c r="M32" s="7">
        <f t="shared" si="0"/>
        <v>0</v>
      </c>
      <c r="N32" s="7">
        <f t="shared" si="1"/>
        <v>2000</v>
      </c>
      <c r="O32" s="7">
        <f t="shared" si="2"/>
        <v>-7</v>
      </c>
      <c r="P32" s="7">
        <f t="shared" si="3"/>
        <v>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spans="1:34" x14ac:dyDescent="0.35">
      <c r="A33">
        <f t="shared" si="6"/>
        <v>32</v>
      </c>
      <c r="B33" t="s">
        <v>3</v>
      </c>
      <c r="C33">
        <f t="shared" si="4"/>
        <v>1</v>
      </c>
      <c r="D33" s="7">
        <f t="shared" si="8"/>
        <v>1994</v>
      </c>
      <c r="E33">
        <v>100</v>
      </c>
      <c r="F33">
        <f>VLOOKUP(B33, 'Population by Country'!$1:$266, 9, FALSE)</f>
        <v>3207536</v>
      </c>
      <c r="G33">
        <v>0</v>
      </c>
      <c r="H33">
        <v>0</v>
      </c>
      <c r="I33" s="7">
        <f>INDEX('Developing Country'!$B$3:$B$175,MATCH('Stata Data'!B33,'Developing Country'!$A$3:$A$175))</f>
        <v>0</v>
      </c>
      <c r="J33" s="7">
        <f>INDEX('Developing Country'!$C$3:$C$175,MATCH('Stata Data'!B33,'Developing Country'!$A$3:$A$175))</f>
        <v>0</v>
      </c>
      <c r="K33" s="8">
        <f>VLOOKUP(B33, 'TRIPS In Force'!$A$2:$B$166, 2, FALSE)</f>
        <v>36777</v>
      </c>
      <c r="L33" s="7">
        <f t="shared" si="5"/>
        <v>2000</v>
      </c>
      <c r="M33" s="7">
        <f t="shared" si="0"/>
        <v>0</v>
      </c>
      <c r="N33" s="7">
        <f t="shared" si="1"/>
        <v>2000</v>
      </c>
      <c r="O33" s="7">
        <f t="shared" si="2"/>
        <v>-6</v>
      </c>
      <c r="P33" s="7">
        <f t="shared" si="3"/>
        <v>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spans="1:34" x14ac:dyDescent="0.35">
      <c r="A34">
        <f t="shared" si="6"/>
        <v>33</v>
      </c>
      <c r="B34" t="s">
        <v>3</v>
      </c>
      <c r="C34">
        <f t="shared" si="4"/>
        <v>1</v>
      </c>
      <c r="D34" s="7">
        <f t="shared" si="8"/>
        <v>1995</v>
      </c>
      <c r="E34">
        <v>100</v>
      </c>
      <c r="F34">
        <f>VLOOKUP(B34, 'Population by Country'!$1:$266, 10, FALSE)</f>
        <v>3187784</v>
      </c>
      <c r="G34">
        <v>0</v>
      </c>
      <c r="H34">
        <v>0</v>
      </c>
      <c r="I34" s="7">
        <f>INDEX('Developing Country'!$B$3:$B$175,MATCH('Stata Data'!B34,'Developing Country'!$A$3:$A$175))</f>
        <v>0</v>
      </c>
      <c r="J34" s="7">
        <f>INDEX('Developing Country'!$C$3:$C$175,MATCH('Stata Data'!B34,'Developing Country'!$A$3:$A$175))</f>
        <v>0</v>
      </c>
      <c r="K34" s="8">
        <f>VLOOKUP(B34, 'TRIPS In Force'!$A$2:$B$166, 2, FALSE)</f>
        <v>36777</v>
      </c>
      <c r="L34" s="7">
        <f t="shared" si="5"/>
        <v>2000</v>
      </c>
      <c r="M34" s="7">
        <f t="shared" si="0"/>
        <v>0</v>
      </c>
      <c r="N34" s="7">
        <f t="shared" si="1"/>
        <v>2000</v>
      </c>
      <c r="O34" s="7">
        <f t="shared" si="2"/>
        <v>-5</v>
      </c>
      <c r="P34" s="7">
        <f t="shared" si="3"/>
        <v>0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spans="1:34" x14ac:dyDescent="0.35">
      <c r="A35">
        <f t="shared" si="6"/>
        <v>34</v>
      </c>
      <c r="B35" t="s">
        <v>3</v>
      </c>
      <c r="C35">
        <f t="shared" si="4"/>
        <v>1</v>
      </c>
      <c r="D35" s="7">
        <f t="shared" si="8"/>
        <v>1996</v>
      </c>
      <c r="E35">
        <v>100</v>
      </c>
      <c r="F35">
        <f>VLOOKUP(B35, 'Population by Country'!$1:$266, 11, FALSE)</f>
        <v>3168033</v>
      </c>
      <c r="G35">
        <v>0</v>
      </c>
      <c r="H35">
        <v>0</v>
      </c>
      <c r="I35" s="7">
        <f>INDEX('Developing Country'!$B$3:$B$175,MATCH('Stata Data'!B35,'Developing Country'!$A$3:$A$175))</f>
        <v>0</v>
      </c>
      <c r="J35" s="7">
        <f>INDEX('Developing Country'!$C$3:$C$175,MATCH('Stata Data'!B35,'Developing Country'!$A$3:$A$175))</f>
        <v>0</v>
      </c>
      <c r="K35" s="8">
        <f>VLOOKUP(B35, 'TRIPS In Force'!$A$2:$B$166, 2, FALSE)</f>
        <v>36777</v>
      </c>
      <c r="L35" s="7">
        <f t="shared" si="5"/>
        <v>2000</v>
      </c>
      <c r="M35" s="7">
        <f t="shared" si="0"/>
        <v>0</v>
      </c>
      <c r="N35" s="7">
        <f t="shared" si="1"/>
        <v>2000</v>
      </c>
      <c r="O35" s="7">
        <f t="shared" si="2"/>
        <v>-4</v>
      </c>
      <c r="P35" s="7">
        <f t="shared" si="3"/>
        <v>0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spans="1:34" x14ac:dyDescent="0.35">
      <c r="A36">
        <f t="shared" si="6"/>
        <v>35</v>
      </c>
      <c r="B36" t="s">
        <v>3</v>
      </c>
      <c r="C36">
        <f t="shared" si="4"/>
        <v>1</v>
      </c>
      <c r="D36" s="7">
        <f t="shared" si="8"/>
        <v>1997</v>
      </c>
      <c r="E36">
        <v>100</v>
      </c>
      <c r="F36">
        <f>VLOOKUP(B36, 'Population by Country'!$1:$266, 12, FALSE)</f>
        <v>3148281</v>
      </c>
      <c r="G36">
        <v>0</v>
      </c>
      <c r="H36">
        <v>0</v>
      </c>
      <c r="I36" s="7">
        <f>INDEX('Developing Country'!$B$3:$B$175,MATCH('Stata Data'!B36,'Developing Country'!$A$3:$A$175))</f>
        <v>0</v>
      </c>
      <c r="J36" s="7">
        <f>INDEX('Developing Country'!$C$3:$C$175,MATCH('Stata Data'!B36,'Developing Country'!$A$3:$A$175))</f>
        <v>0</v>
      </c>
      <c r="K36" s="8">
        <f>VLOOKUP(B36, 'TRIPS In Force'!$A$2:$B$166, 2, FALSE)</f>
        <v>36777</v>
      </c>
      <c r="L36" s="7">
        <f t="shared" si="5"/>
        <v>2000</v>
      </c>
      <c r="M36" s="7">
        <f t="shared" si="0"/>
        <v>0</v>
      </c>
      <c r="N36" s="7">
        <f t="shared" si="1"/>
        <v>2000</v>
      </c>
      <c r="O36" s="7">
        <f t="shared" si="2"/>
        <v>-3</v>
      </c>
      <c r="P36" s="7">
        <f t="shared" si="3"/>
        <v>0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spans="1:34" x14ac:dyDescent="0.35">
      <c r="A37">
        <f t="shared" si="6"/>
        <v>36</v>
      </c>
      <c r="B37" t="s">
        <v>3</v>
      </c>
      <c r="C37">
        <f t="shared" si="4"/>
        <v>1</v>
      </c>
      <c r="D37" s="7">
        <f t="shared" si="8"/>
        <v>1998</v>
      </c>
      <c r="E37">
        <v>100</v>
      </c>
      <c r="F37">
        <f>VLOOKUP(B37, 'Population by Country'!$1:$266, 13, FALSE)</f>
        <v>3128530</v>
      </c>
      <c r="G37">
        <v>0</v>
      </c>
      <c r="H37">
        <v>0</v>
      </c>
      <c r="I37" s="7">
        <f>INDEX('Developing Country'!$B$3:$B$175,MATCH('Stata Data'!B37,'Developing Country'!$A$3:$A$175))</f>
        <v>0</v>
      </c>
      <c r="J37" s="7">
        <f>INDEX('Developing Country'!$C$3:$C$175,MATCH('Stata Data'!B37,'Developing Country'!$A$3:$A$175))</f>
        <v>0</v>
      </c>
      <c r="K37" s="8">
        <f>VLOOKUP(B37, 'TRIPS In Force'!$A$2:$B$166, 2, FALSE)</f>
        <v>36777</v>
      </c>
      <c r="L37" s="7">
        <f t="shared" si="5"/>
        <v>2000</v>
      </c>
      <c r="M37" s="7">
        <f t="shared" si="0"/>
        <v>0</v>
      </c>
      <c r="N37" s="7">
        <f t="shared" si="1"/>
        <v>2000</v>
      </c>
      <c r="O37" s="7">
        <f t="shared" si="2"/>
        <v>-2</v>
      </c>
      <c r="P37" s="7">
        <f t="shared" si="3"/>
        <v>0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spans="1:34" x14ac:dyDescent="0.35">
      <c r="A38">
        <f t="shared" si="6"/>
        <v>37</v>
      </c>
      <c r="B38" t="s">
        <v>3</v>
      </c>
      <c r="C38">
        <f t="shared" si="4"/>
        <v>1</v>
      </c>
      <c r="D38" s="7">
        <f t="shared" si="8"/>
        <v>1999</v>
      </c>
      <c r="E38">
        <v>100</v>
      </c>
      <c r="F38">
        <f>VLOOKUP(B38, 'Population by Country'!$1:$266,14, FALSE)</f>
        <v>3108778</v>
      </c>
      <c r="G38">
        <v>0</v>
      </c>
      <c r="H38">
        <v>0</v>
      </c>
      <c r="I38" s="7">
        <f>INDEX('Developing Country'!$B$3:$B$175,MATCH('Stata Data'!B38,'Developing Country'!$A$3:$A$175))</f>
        <v>0</v>
      </c>
      <c r="J38" s="7">
        <f>INDEX('Developing Country'!$C$3:$C$175,MATCH('Stata Data'!B38,'Developing Country'!$A$3:$A$175))</f>
        <v>0</v>
      </c>
      <c r="K38" s="8">
        <f>VLOOKUP(B38, 'TRIPS In Force'!$A$2:$B$166, 2, FALSE)</f>
        <v>36777</v>
      </c>
      <c r="L38" s="7">
        <f t="shared" si="5"/>
        <v>2000</v>
      </c>
      <c r="M38" s="7">
        <f t="shared" si="0"/>
        <v>0</v>
      </c>
      <c r="N38" s="7">
        <f t="shared" si="1"/>
        <v>2000</v>
      </c>
      <c r="O38" s="7">
        <f t="shared" si="2"/>
        <v>-1</v>
      </c>
      <c r="P38" s="7">
        <f t="shared" si="3"/>
        <v>0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spans="1:34" x14ac:dyDescent="0.35">
      <c r="A39">
        <f t="shared" si="6"/>
        <v>38</v>
      </c>
      <c r="B39" t="s">
        <v>3</v>
      </c>
      <c r="C39">
        <f t="shared" si="4"/>
        <v>1</v>
      </c>
      <c r="D39" s="7">
        <f t="shared" si="8"/>
        <v>2000</v>
      </c>
      <c r="E39">
        <v>100</v>
      </c>
      <c r="F39">
        <f>VLOOKUP(B39, 'Population by Country'!$1:$266, 15, FALSE)</f>
        <v>3089027</v>
      </c>
      <c r="G39">
        <v>0</v>
      </c>
      <c r="H39">
        <v>0</v>
      </c>
      <c r="I39" s="7">
        <f>INDEX('Developing Country'!$B$3:$B$175,MATCH('Stata Data'!B39,'Developing Country'!$A$3:$A$175))</f>
        <v>0</v>
      </c>
      <c r="J39" s="7">
        <f>INDEX('Developing Country'!$C$3:$C$175,MATCH('Stata Data'!B39,'Developing Country'!$A$3:$A$175))</f>
        <v>0</v>
      </c>
      <c r="K39" s="8">
        <f>VLOOKUP(B39, 'TRIPS In Force'!$A$2:$B$166, 2, FALSE)</f>
        <v>36777</v>
      </c>
      <c r="L39" s="7">
        <f t="shared" si="5"/>
        <v>2000</v>
      </c>
      <c r="M39" s="7">
        <f t="shared" si="0"/>
        <v>1</v>
      </c>
      <c r="N39" s="7">
        <f t="shared" si="1"/>
        <v>2000</v>
      </c>
      <c r="O39" s="7">
        <f t="shared" si="2"/>
        <v>0</v>
      </c>
      <c r="P39" s="7">
        <f t="shared" si="3"/>
        <v>1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spans="1:34" x14ac:dyDescent="0.35">
      <c r="A40">
        <f t="shared" si="6"/>
        <v>39</v>
      </c>
      <c r="B40" t="s">
        <v>3</v>
      </c>
      <c r="C40">
        <f t="shared" si="4"/>
        <v>1</v>
      </c>
      <c r="D40" s="7">
        <f t="shared" si="8"/>
        <v>2001</v>
      </c>
      <c r="E40">
        <v>100</v>
      </c>
      <c r="F40">
        <f>VLOOKUP(B40, 'Population by Country'!$1:$266, 16, FALSE)</f>
        <v>3060173</v>
      </c>
      <c r="G40">
        <v>0</v>
      </c>
      <c r="H40">
        <v>0</v>
      </c>
      <c r="I40" s="7">
        <f>INDEX('Developing Country'!$B$3:$B$175,MATCH('Stata Data'!B40,'Developing Country'!$A$3:$A$175))</f>
        <v>0</v>
      </c>
      <c r="J40" s="7">
        <f>INDEX('Developing Country'!$C$3:$C$175,MATCH('Stata Data'!B40,'Developing Country'!$A$3:$A$175))</f>
        <v>0</v>
      </c>
      <c r="K40" s="8">
        <f>VLOOKUP(B40, 'TRIPS In Force'!$A$2:$B$166, 2, FALSE)</f>
        <v>36777</v>
      </c>
      <c r="L40" s="7">
        <f t="shared" si="5"/>
        <v>2000</v>
      </c>
      <c r="M40" s="7">
        <f t="shared" si="0"/>
        <v>1</v>
      </c>
      <c r="N40" s="7">
        <f t="shared" si="1"/>
        <v>2000</v>
      </c>
      <c r="O40" s="7">
        <f t="shared" si="2"/>
        <v>1</v>
      </c>
      <c r="P40" s="7">
        <f t="shared" si="3"/>
        <v>1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spans="1:34" x14ac:dyDescent="0.35">
      <c r="A41">
        <f t="shared" si="6"/>
        <v>40</v>
      </c>
      <c r="B41" t="s">
        <v>3</v>
      </c>
      <c r="C41">
        <f t="shared" si="4"/>
        <v>1</v>
      </c>
      <c r="D41" s="7">
        <f t="shared" si="8"/>
        <v>2002</v>
      </c>
      <c r="E41">
        <v>100</v>
      </c>
      <c r="F41">
        <f>VLOOKUP(B41, 'Population by Country'!$1:$266, 17, FALSE)</f>
        <v>3051010</v>
      </c>
      <c r="G41">
        <v>0</v>
      </c>
      <c r="H41">
        <v>0</v>
      </c>
      <c r="I41" s="7">
        <f>INDEX('Developing Country'!$B$3:$B$175,MATCH('Stata Data'!B41,'Developing Country'!$A$3:$A$175))</f>
        <v>0</v>
      </c>
      <c r="J41" s="7">
        <f>INDEX('Developing Country'!$C$3:$C$175,MATCH('Stata Data'!B41,'Developing Country'!$A$3:$A$175))</f>
        <v>0</v>
      </c>
      <c r="K41" s="8">
        <f>VLOOKUP(B41, 'TRIPS In Force'!$A$2:$B$166, 2, FALSE)</f>
        <v>36777</v>
      </c>
      <c r="L41" s="7">
        <f t="shared" si="5"/>
        <v>2000</v>
      </c>
      <c r="M41" s="7">
        <f t="shared" si="0"/>
        <v>1</v>
      </c>
      <c r="N41" s="7">
        <f t="shared" si="1"/>
        <v>2000</v>
      </c>
      <c r="O41" s="7">
        <f t="shared" si="2"/>
        <v>2</v>
      </c>
      <c r="P41" s="7">
        <f t="shared" si="3"/>
        <v>1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spans="1:34" x14ac:dyDescent="0.35">
      <c r="A42">
        <f t="shared" si="6"/>
        <v>41</v>
      </c>
      <c r="B42" t="s">
        <v>3</v>
      </c>
      <c r="C42">
        <f t="shared" si="4"/>
        <v>1</v>
      </c>
      <c r="D42" s="7">
        <f t="shared" si="8"/>
        <v>2003</v>
      </c>
      <c r="E42">
        <v>100</v>
      </c>
      <c r="F42">
        <f>VLOOKUP(B42, 'Population by Country'!$1:$266, 18, FALSE)</f>
        <v>3039616</v>
      </c>
      <c r="G42">
        <v>0</v>
      </c>
      <c r="H42">
        <v>0</v>
      </c>
      <c r="I42" s="7">
        <f>INDEX('Developing Country'!$B$3:$B$175,MATCH('Stata Data'!B42,'Developing Country'!$A$3:$A$175))</f>
        <v>0</v>
      </c>
      <c r="J42" s="7">
        <f>INDEX('Developing Country'!$C$3:$C$175,MATCH('Stata Data'!B42,'Developing Country'!$A$3:$A$175))</f>
        <v>0</v>
      </c>
      <c r="K42" s="8">
        <f>VLOOKUP(B42, 'TRIPS In Force'!$A$2:$B$166, 2, FALSE)</f>
        <v>36777</v>
      </c>
      <c r="L42" s="7">
        <f t="shared" si="5"/>
        <v>2000</v>
      </c>
      <c r="M42" s="7">
        <f t="shared" si="0"/>
        <v>1</v>
      </c>
      <c r="N42" s="7">
        <f t="shared" si="1"/>
        <v>2000</v>
      </c>
      <c r="O42" s="7">
        <f t="shared" si="2"/>
        <v>3</v>
      </c>
      <c r="P42" s="7">
        <f t="shared" si="3"/>
        <v>1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x14ac:dyDescent="0.35">
      <c r="A43">
        <f t="shared" si="6"/>
        <v>42</v>
      </c>
      <c r="B43" t="s">
        <v>3</v>
      </c>
      <c r="C43">
        <f t="shared" si="4"/>
        <v>1</v>
      </c>
      <c r="D43" s="7">
        <f t="shared" si="8"/>
        <v>2004</v>
      </c>
      <c r="E43">
        <v>100</v>
      </c>
      <c r="F43">
        <f>VLOOKUP(B43, 'Population by Country'!$1:$266,19, FALSE)</f>
        <v>3026939</v>
      </c>
      <c r="G43">
        <v>0</v>
      </c>
      <c r="H43">
        <v>0</v>
      </c>
      <c r="I43" s="7">
        <f>INDEX('Developing Country'!$B$3:$B$175,MATCH('Stata Data'!B43,'Developing Country'!$A$3:$A$175))</f>
        <v>0</v>
      </c>
      <c r="J43" s="7">
        <f>INDEX('Developing Country'!$C$3:$C$175,MATCH('Stata Data'!B43,'Developing Country'!$A$3:$A$175))</f>
        <v>0</v>
      </c>
      <c r="K43" s="8">
        <f>VLOOKUP(B43, 'TRIPS In Force'!$A$2:$B$166, 2, FALSE)</f>
        <v>36777</v>
      </c>
      <c r="L43" s="7">
        <f t="shared" si="5"/>
        <v>2000</v>
      </c>
      <c r="M43" s="7">
        <f t="shared" si="0"/>
        <v>1</v>
      </c>
      <c r="N43" s="7">
        <f t="shared" si="1"/>
        <v>2000</v>
      </c>
      <c r="O43" s="7">
        <f t="shared" si="2"/>
        <v>4</v>
      </c>
      <c r="P43" s="7">
        <f t="shared" si="3"/>
        <v>1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spans="1:34" x14ac:dyDescent="0.35">
      <c r="A44">
        <f t="shared" si="6"/>
        <v>43</v>
      </c>
      <c r="B44" t="s">
        <v>3</v>
      </c>
      <c r="C44">
        <f t="shared" si="4"/>
        <v>1</v>
      </c>
      <c r="D44" s="7">
        <f t="shared" si="8"/>
        <v>2005</v>
      </c>
      <c r="E44">
        <v>100</v>
      </c>
      <c r="F44">
        <f>VLOOKUP(B44, 'Population by Country'!$1:$266, 20, FALSE)</f>
        <v>3011487</v>
      </c>
      <c r="G44">
        <v>0</v>
      </c>
      <c r="H44">
        <v>0</v>
      </c>
      <c r="I44" s="7">
        <f>INDEX('Developing Country'!$B$3:$B$175,MATCH('Stata Data'!B44,'Developing Country'!$A$3:$A$175))</f>
        <v>0</v>
      </c>
      <c r="J44" s="7">
        <f>INDEX('Developing Country'!$C$3:$C$175,MATCH('Stata Data'!B44,'Developing Country'!$A$3:$A$175))</f>
        <v>0</v>
      </c>
      <c r="K44" s="8">
        <f>VLOOKUP(B44, 'TRIPS In Force'!$A$2:$B$166, 2, FALSE)</f>
        <v>36777</v>
      </c>
      <c r="L44" s="7">
        <f t="shared" si="5"/>
        <v>2000</v>
      </c>
      <c r="M44" s="7">
        <f t="shared" si="0"/>
        <v>1</v>
      </c>
      <c r="N44" s="7">
        <f t="shared" si="1"/>
        <v>2000</v>
      </c>
      <c r="O44" s="7">
        <f t="shared" si="2"/>
        <v>5</v>
      </c>
      <c r="P44" s="7">
        <f t="shared" si="3"/>
        <v>1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spans="1:34" x14ac:dyDescent="0.35">
      <c r="A45">
        <f t="shared" si="6"/>
        <v>44</v>
      </c>
      <c r="B45" t="s">
        <v>3</v>
      </c>
      <c r="C45">
        <f t="shared" si="4"/>
        <v>1</v>
      </c>
      <c r="D45" s="7">
        <f t="shared" si="8"/>
        <v>2006</v>
      </c>
      <c r="E45">
        <v>100</v>
      </c>
      <c r="F45">
        <f>VLOOKUP(B45, 'Population by Country'!$1:$266, 21, FALSE)</f>
        <v>2992547</v>
      </c>
      <c r="G45">
        <v>0</v>
      </c>
      <c r="H45">
        <v>0</v>
      </c>
      <c r="I45" s="7">
        <f>INDEX('Developing Country'!$B$3:$B$175,MATCH('Stata Data'!B45,'Developing Country'!$A$3:$A$175))</f>
        <v>0</v>
      </c>
      <c r="J45" s="7">
        <f>INDEX('Developing Country'!$C$3:$C$175,MATCH('Stata Data'!B45,'Developing Country'!$A$3:$A$175))</f>
        <v>0</v>
      </c>
      <c r="K45" s="8">
        <f>VLOOKUP(B45, 'TRIPS In Force'!$A$2:$B$166, 2, FALSE)</f>
        <v>36777</v>
      </c>
      <c r="L45" s="7">
        <f t="shared" si="5"/>
        <v>2000</v>
      </c>
      <c r="M45" s="7">
        <f t="shared" si="0"/>
        <v>1</v>
      </c>
      <c r="N45" s="7">
        <f t="shared" si="1"/>
        <v>2000</v>
      </c>
      <c r="O45" s="7">
        <f t="shared" si="2"/>
        <v>6</v>
      </c>
      <c r="P45" s="7">
        <f t="shared" si="3"/>
        <v>1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spans="1:34" x14ac:dyDescent="0.35">
      <c r="A46">
        <f t="shared" si="6"/>
        <v>45</v>
      </c>
      <c r="B46" t="s">
        <v>3</v>
      </c>
      <c r="C46">
        <f t="shared" si="4"/>
        <v>1</v>
      </c>
      <c r="D46" s="7">
        <f t="shared" si="8"/>
        <v>2007</v>
      </c>
      <c r="E46">
        <v>100</v>
      </c>
      <c r="F46">
        <f>VLOOKUP(B46, 'Population by Country'!$1:$266, 22, FALSE)</f>
        <v>2970017</v>
      </c>
      <c r="G46">
        <v>0</v>
      </c>
      <c r="H46">
        <v>0</v>
      </c>
      <c r="I46" s="7">
        <f>INDEX('Developing Country'!$B$3:$B$175,MATCH('Stata Data'!B46,'Developing Country'!$A$3:$A$175))</f>
        <v>0</v>
      </c>
      <c r="J46" s="7">
        <f>INDEX('Developing Country'!$C$3:$C$175,MATCH('Stata Data'!B46,'Developing Country'!$A$3:$A$175))</f>
        <v>0</v>
      </c>
      <c r="K46" s="8">
        <f>VLOOKUP(B46, 'TRIPS In Force'!$A$2:$B$166, 2, FALSE)</f>
        <v>36777</v>
      </c>
      <c r="L46" s="7">
        <f t="shared" si="5"/>
        <v>2000</v>
      </c>
      <c r="M46" s="7">
        <f t="shared" si="0"/>
        <v>1</v>
      </c>
      <c r="N46" s="7">
        <f t="shared" si="1"/>
        <v>2000</v>
      </c>
      <c r="O46" s="7">
        <f t="shared" si="2"/>
        <v>7</v>
      </c>
      <c r="P46" s="7">
        <f t="shared" si="3"/>
        <v>1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spans="1:34" x14ac:dyDescent="0.35">
      <c r="A47">
        <f t="shared" si="6"/>
        <v>46</v>
      </c>
      <c r="B47" t="s">
        <v>3</v>
      </c>
      <c r="C47">
        <f t="shared" si="4"/>
        <v>1</v>
      </c>
      <c r="D47" s="7">
        <f t="shared" si="8"/>
        <v>2008</v>
      </c>
      <c r="E47">
        <v>100</v>
      </c>
      <c r="F47">
        <f>VLOOKUP(B47, 'Population by Country'!$1:$266, 23, FALSE)</f>
        <v>2947314</v>
      </c>
      <c r="G47">
        <v>0</v>
      </c>
      <c r="H47">
        <v>0</v>
      </c>
      <c r="I47" s="7">
        <f>INDEX('Developing Country'!$B$3:$B$175,MATCH('Stata Data'!B47,'Developing Country'!$A$3:$A$175))</f>
        <v>0</v>
      </c>
      <c r="J47" s="7">
        <f>INDEX('Developing Country'!$C$3:$C$175,MATCH('Stata Data'!B47,'Developing Country'!$A$3:$A$175))</f>
        <v>0</v>
      </c>
      <c r="K47" s="8">
        <f>VLOOKUP(B47, 'TRIPS In Force'!$A$2:$B$166, 2, FALSE)</f>
        <v>36777</v>
      </c>
      <c r="L47" s="7">
        <f t="shared" si="5"/>
        <v>2000</v>
      </c>
      <c r="M47" s="7">
        <f t="shared" si="0"/>
        <v>1</v>
      </c>
      <c r="N47" s="7">
        <f t="shared" si="1"/>
        <v>2000</v>
      </c>
      <c r="O47" s="7">
        <f t="shared" si="2"/>
        <v>8</v>
      </c>
      <c r="P47" s="7">
        <f t="shared" si="3"/>
        <v>1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spans="1:34" x14ac:dyDescent="0.35">
      <c r="A48">
        <f t="shared" si="6"/>
        <v>47</v>
      </c>
      <c r="B48" t="s">
        <v>3</v>
      </c>
      <c r="C48">
        <f t="shared" si="4"/>
        <v>1</v>
      </c>
      <c r="D48" s="7">
        <f t="shared" si="8"/>
        <v>2009</v>
      </c>
      <c r="E48">
        <v>100</v>
      </c>
      <c r="F48">
        <f>VLOOKUP(B48, 'Population by Country'!$1:$266, 24, FALSE)</f>
        <v>2927519</v>
      </c>
      <c r="G48">
        <v>0</v>
      </c>
      <c r="H48">
        <v>0</v>
      </c>
      <c r="I48" s="7">
        <f>INDEX('Developing Country'!$B$3:$B$175,MATCH('Stata Data'!B48,'Developing Country'!$A$3:$A$175))</f>
        <v>0</v>
      </c>
      <c r="J48" s="7">
        <f>INDEX('Developing Country'!$C$3:$C$175,MATCH('Stata Data'!B48,'Developing Country'!$A$3:$A$175))</f>
        <v>0</v>
      </c>
      <c r="K48" s="8">
        <f>VLOOKUP(B48, 'TRIPS In Force'!$A$2:$B$166, 2, FALSE)</f>
        <v>36777</v>
      </c>
      <c r="L48" s="7">
        <f t="shared" si="5"/>
        <v>2000</v>
      </c>
      <c r="M48" s="7">
        <f t="shared" si="0"/>
        <v>1</v>
      </c>
      <c r="N48" s="7">
        <f t="shared" si="1"/>
        <v>2000</v>
      </c>
      <c r="O48" s="7">
        <f t="shared" si="2"/>
        <v>9</v>
      </c>
      <c r="P48" s="7">
        <f t="shared" si="3"/>
        <v>1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x14ac:dyDescent="0.35">
      <c r="A49">
        <f t="shared" si="6"/>
        <v>48</v>
      </c>
      <c r="B49" t="s">
        <v>3</v>
      </c>
      <c r="C49">
        <f t="shared" si="4"/>
        <v>1</v>
      </c>
      <c r="D49" s="7">
        <f t="shared" si="8"/>
        <v>2010</v>
      </c>
      <c r="E49">
        <v>100</v>
      </c>
      <c r="F49">
        <f>VLOOKUP(B49, 'Population by Country'!$1:$266, 25, FALSE)</f>
        <v>2913021</v>
      </c>
      <c r="G49">
        <v>0</v>
      </c>
      <c r="H49">
        <v>0</v>
      </c>
      <c r="I49" s="7">
        <f>INDEX('Developing Country'!$B$3:$B$175,MATCH('Stata Data'!B49,'Developing Country'!$A$3:$A$175))</f>
        <v>0</v>
      </c>
      <c r="J49" s="7">
        <f>INDEX('Developing Country'!$C$3:$C$175,MATCH('Stata Data'!B49,'Developing Country'!$A$3:$A$175))</f>
        <v>0</v>
      </c>
      <c r="K49" s="8">
        <f>VLOOKUP(B49, 'TRIPS In Force'!$A$2:$B$166, 2, FALSE)</f>
        <v>36777</v>
      </c>
      <c r="L49" s="7">
        <f t="shared" si="5"/>
        <v>2000</v>
      </c>
      <c r="M49" s="7">
        <f t="shared" si="0"/>
        <v>1</v>
      </c>
      <c r="N49" s="7">
        <f t="shared" si="1"/>
        <v>2000</v>
      </c>
      <c r="O49" s="7">
        <f t="shared" si="2"/>
        <v>10</v>
      </c>
      <c r="P49" s="7">
        <f t="shared" si="3"/>
        <v>1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spans="1:34" x14ac:dyDescent="0.35">
      <c r="A50">
        <f t="shared" si="6"/>
        <v>49</v>
      </c>
      <c r="B50" t="s">
        <v>3</v>
      </c>
      <c r="C50">
        <f t="shared" si="4"/>
        <v>1</v>
      </c>
      <c r="D50" s="7">
        <f t="shared" si="8"/>
        <v>2011</v>
      </c>
      <c r="E50">
        <v>100</v>
      </c>
      <c r="F50">
        <f>VLOOKUP(B50, 'Population by Country'!$1:$266, 26, FALSE)</f>
        <v>2905195</v>
      </c>
      <c r="G50">
        <v>0</v>
      </c>
      <c r="H50">
        <v>0</v>
      </c>
      <c r="I50" s="7">
        <f>INDEX('Developing Country'!$B$3:$B$175,MATCH('Stata Data'!B50,'Developing Country'!$A$3:$A$175))</f>
        <v>0</v>
      </c>
      <c r="J50" s="7">
        <f>INDEX('Developing Country'!$C$3:$C$175,MATCH('Stata Data'!B50,'Developing Country'!$A$3:$A$175))</f>
        <v>0</v>
      </c>
      <c r="K50" s="8">
        <f>VLOOKUP(B50, 'TRIPS In Force'!$A$2:$B$166, 2, FALSE)</f>
        <v>36777</v>
      </c>
      <c r="L50" s="7">
        <f t="shared" si="5"/>
        <v>2000</v>
      </c>
      <c r="M50" s="7">
        <f t="shared" si="0"/>
        <v>1</v>
      </c>
      <c r="N50" s="7">
        <f t="shared" si="1"/>
        <v>2000</v>
      </c>
      <c r="O50" s="7">
        <f t="shared" si="2"/>
        <v>11</v>
      </c>
      <c r="P50" s="7">
        <f t="shared" si="3"/>
        <v>1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spans="1:34" x14ac:dyDescent="0.35">
      <c r="A51">
        <f t="shared" si="6"/>
        <v>50</v>
      </c>
      <c r="B51" t="s">
        <v>3</v>
      </c>
      <c r="C51">
        <f t="shared" si="4"/>
        <v>1</v>
      </c>
      <c r="D51" s="7">
        <f t="shared" si="8"/>
        <v>2012</v>
      </c>
      <c r="E51">
        <v>100</v>
      </c>
      <c r="F51">
        <f>VLOOKUP(B51, 'Population by Country'!$1:$266, 27, FALSE)</f>
        <v>2900401</v>
      </c>
      <c r="G51">
        <v>0</v>
      </c>
      <c r="H51">
        <v>0</v>
      </c>
      <c r="I51" s="7">
        <f>INDEX('Developing Country'!$B$3:$B$175,MATCH('Stata Data'!B51,'Developing Country'!$A$3:$A$175))</f>
        <v>0</v>
      </c>
      <c r="J51" s="7">
        <f>INDEX('Developing Country'!$C$3:$C$175,MATCH('Stata Data'!B51,'Developing Country'!$A$3:$A$175))</f>
        <v>0</v>
      </c>
      <c r="K51" s="8">
        <f>VLOOKUP(B51, 'TRIPS In Force'!$A$2:$B$166, 2, FALSE)</f>
        <v>36777</v>
      </c>
      <c r="L51" s="7">
        <f t="shared" si="5"/>
        <v>2000</v>
      </c>
      <c r="M51" s="7">
        <f t="shared" si="0"/>
        <v>1</v>
      </c>
      <c r="N51" s="7">
        <f t="shared" si="1"/>
        <v>2000</v>
      </c>
      <c r="O51" s="7">
        <f t="shared" si="2"/>
        <v>12</v>
      </c>
      <c r="P51" s="7">
        <f t="shared" si="3"/>
        <v>1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spans="1:34" x14ac:dyDescent="0.35">
      <c r="A52">
        <f t="shared" si="6"/>
        <v>51</v>
      </c>
      <c r="B52" t="s">
        <v>3</v>
      </c>
      <c r="C52">
        <f t="shared" si="4"/>
        <v>1</v>
      </c>
      <c r="D52" s="7">
        <f t="shared" si="8"/>
        <v>2013</v>
      </c>
      <c r="E52">
        <v>100</v>
      </c>
      <c r="F52">
        <f>VLOOKUP(B52, 'Population by Country'!$1:$266, 28, FALSE)</f>
        <v>2895092</v>
      </c>
      <c r="G52">
        <v>0</v>
      </c>
      <c r="H52">
        <v>0</v>
      </c>
      <c r="I52" s="7">
        <f>INDEX('Developing Country'!$B$3:$B$175,MATCH('Stata Data'!B52,'Developing Country'!$A$3:$A$175))</f>
        <v>0</v>
      </c>
      <c r="J52" s="7">
        <f>INDEX('Developing Country'!$C$3:$C$175,MATCH('Stata Data'!B52,'Developing Country'!$A$3:$A$175))</f>
        <v>0</v>
      </c>
      <c r="K52" s="8">
        <f>VLOOKUP(B52, 'TRIPS In Force'!$A$2:$B$166, 2, FALSE)</f>
        <v>36777</v>
      </c>
      <c r="L52" s="7">
        <f t="shared" si="5"/>
        <v>2000</v>
      </c>
      <c r="M52" s="7">
        <f t="shared" si="0"/>
        <v>1</v>
      </c>
      <c r="N52" s="7">
        <f t="shared" si="1"/>
        <v>2000</v>
      </c>
      <c r="O52" s="7">
        <f t="shared" si="2"/>
        <v>13</v>
      </c>
      <c r="P52" s="7">
        <f t="shared" si="3"/>
        <v>1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spans="1:34" x14ac:dyDescent="0.35">
      <c r="A53">
        <f t="shared" si="6"/>
        <v>52</v>
      </c>
      <c r="B53" t="s">
        <v>3</v>
      </c>
      <c r="C53">
        <f t="shared" si="4"/>
        <v>1</v>
      </c>
      <c r="D53" s="7">
        <f t="shared" si="8"/>
        <v>2014</v>
      </c>
      <c r="E53">
        <v>100</v>
      </c>
      <c r="F53">
        <f>VLOOKUP(B53, 'Population by Country'!$1:$266, 29, FALSE)</f>
        <v>2889104</v>
      </c>
      <c r="G53">
        <v>0</v>
      </c>
      <c r="H53">
        <v>0</v>
      </c>
      <c r="I53" s="7">
        <f>INDEX('Developing Country'!$B$3:$B$175,MATCH('Stata Data'!B53,'Developing Country'!$A$3:$A$175))</f>
        <v>0</v>
      </c>
      <c r="J53" s="7">
        <f>INDEX('Developing Country'!$C$3:$C$175,MATCH('Stata Data'!B53,'Developing Country'!$A$3:$A$175))</f>
        <v>0</v>
      </c>
      <c r="K53" s="8">
        <f>VLOOKUP(B53, 'TRIPS In Force'!$A$2:$B$166, 2, FALSE)</f>
        <v>36777</v>
      </c>
      <c r="L53" s="7">
        <f t="shared" si="5"/>
        <v>2000</v>
      </c>
      <c r="M53" s="7">
        <f t="shared" si="0"/>
        <v>1</v>
      </c>
      <c r="N53" s="7">
        <f t="shared" si="1"/>
        <v>2000</v>
      </c>
      <c r="O53" s="7">
        <f t="shared" si="2"/>
        <v>14</v>
      </c>
      <c r="P53" s="7">
        <f t="shared" si="3"/>
        <v>1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spans="1:34" x14ac:dyDescent="0.35">
      <c r="A54">
        <f t="shared" si="6"/>
        <v>53</v>
      </c>
      <c r="B54" t="s">
        <v>3</v>
      </c>
      <c r="C54">
        <f t="shared" si="4"/>
        <v>1</v>
      </c>
      <c r="D54" s="7">
        <f t="shared" si="8"/>
        <v>2015</v>
      </c>
      <c r="E54">
        <v>100</v>
      </c>
      <c r="F54">
        <f>VLOOKUP(B54, 'Population by Country'!$1:$266, 30, FALSE)</f>
        <v>2880703</v>
      </c>
      <c r="G54">
        <v>0</v>
      </c>
      <c r="H54">
        <v>0</v>
      </c>
      <c r="I54" s="7">
        <f>INDEX('Developing Country'!$B$3:$B$175,MATCH('Stata Data'!B54,'Developing Country'!$A$3:$A$175))</f>
        <v>0</v>
      </c>
      <c r="J54" s="7">
        <f>INDEX('Developing Country'!$C$3:$C$175,MATCH('Stata Data'!B54,'Developing Country'!$A$3:$A$175))</f>
        <v>0</v>
      </c>
      <c r="K54" s="8">
        <f>VLOOKUP(B54, 'TRIPS In Force'!$A$2:$B$166, 2, FALSE)</f>
        <v>36777</v>
      </c>
      <c r="L54" s="7">
        <f t="shared" si="5"/>
        <v>2000</v>
      </c>
      <c r="M54" s="7">
        <f t="shared" si="0"/>
        <v>1</v>
      </c>
      <c r="N54" s="7">
        <f t="shared" si="1"/>
        <v>2000</v>
      </c>
      <c r="O54" s="7">
        <f t="shared" si="2"/>
        <v>15</v>
      </c>
      <c r="P54" s="7">
        <f t="shared" si="3"/>
        <v>1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x14ac:dyDescent="0.35">
      <c r="A55">
        <f t="shared" si="6"/>
        <v>54</v>
      </c>
      <c r="B55" t="s">
        <v>3</v>
      </c>
      <c r="C55">
        <f t="shared" si="4"/>
        <v>1</v>
      </c>
      <c r="D55" s="7">
        <f t="shared" si="8"/>
        <v>2016</v>
      </c>
      <c r="E55">
        <v>100</v>
      </c>
      <c r="F55">
        <f>VLOOKUP(B55, 'Population by Country'!$1:$266, 31, FALSE)</f>
        <v>2876101</v>
      </c>
      <c r="G55">
        <v>0</v>
      </c>
      <c r="H55">
        <v>0</v>
      </c>
      <c r="I55" s="7">
        <f>INDEX('Developing Country'!$B$3:$B$175,MATCH('Stata Data'!B55,'Developing Country'!$A$3:$A$175))</f>
        <v>0</v>
      </c>
      <c r="J55" s="7">
        <f>INDEX('Developing Country'!$C$3:$C$175,MATCH('Stata Data'!B55,'Developing Country'!$A$3:$A$175))</f>
        <v>0</v>
      </c>
      <c r="K55" s="8">
        <f>VLOOKUP(B55, 'TRIPS In Force'!$A$2:$B$166, 2, FALSE)</f>
        <v>36777</v>
      </c>
      <c r="L55" s="7">
        <f t="shared" si="5"/>
        <v>2000</v>
      </c>
      <c r="M55" s="7">
        <f t="shared" si="0"/>
        <v>1</v>
      </c>
      <c r="N55" s="7">
        <f t="shared" si="1"/>
        <v>2000</v>
      </c>
      <c r="O55" s="7">
        <f t="shared" si="2"/>
        <v>16</v>
      </c>
      <c r="P55" s="7">
        <f t="shared" si="3"/>
        <v>1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spans="1:34" x14ac:dyDescent="0.35">
      <c r="A56">
        <f t="shared" si="6"/>
        <v>55</v>
      </c>
      <c r="B56" t="s">
        <v>202</v>
      </c>
      <c r="C56">
        <f t="shared" si="4"/>
        <v>2</v>
      </c>
      <c r="D56" s="7">
        <v>1990</v>
      </c>
      <c r="E56">
        <v>100</v>
      </c>
      <c r="F56">
        <f>VLOOKUP(B56, 'Population by Country'!$1:$266, 5,FALSE )</f>
        <v>25912367</v>
      </c>
      <c r="G56">
        <v>0</v>
      </c>
      <c r="H56">
        <v>0</v>
      </c>
      <c r="I56" s="7">
        <f>INDEX('Developing Country'!$B$3:$B$175,MATCH('Stata Data'!B56,'Developing Country'!$A$3:$A$175))</f>
        <v>0</v>
      </c>
      <c r="J56" s="7">
        <f>INDEX('Developing Country'!$C$3:$C$175,MATCH('Stata Data'!B56,'Developing Country'!$A$3:$A$175))</f>
        <v>0</v>
      </c>
      <c r="K56" s="8"/>
      <c r="L56" s="7"/>
      <c r="M56" s="7">
        <v>0</v>
      </c>
      <c r="N56" s="7"/>
      <c r="O56" s="7"/>
      <c r="P56" s="7">
        <v>0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spans="1:34" x14ac:dyDescent="0.35">
      <c r="A57">
        <f t="shared" si="6"/>
        <v>56</v>
      </c>
      <c r="B57" t="s">
        <v>202</v>
      </c>
      <c r="C57">
        <f t="shared" si="4"/>
        <v>2</v>
      </c>
      <c r="D57" s="7">
        <f>D56+1</f>
        <v>1991</v>
      </c>
      <c r="E57">
        <v>100</v>
      </c>
      <c r="F57">
        <f>VLOOKUP(B57, 'Population by Country'!$1:$266, 6, FALSE)</f>
        <v>26554329</v>
      </c>
      <c r="G57">
        <v>0</v>
      </c>
      <c r="H57">
        <v>0</v>
      </c>
      <c r="I57" s="7">
        <f>INDEX('Developing Country'!$B$3:$B$175,MATCH('Stata Data'!B57,'Developing Country'!$A$3:$A$175))</f>
        <v>0</v>
      </c>
      <c r="J57" s="7">
        <f>INDEX('Developing Country'!$C$3:$C$175,MATCH('Stata Data'!B57,'Developing Country'!$A$3:$A$175))</f>
        <v>0</v>
      </c>
      <c r="K57" s="8"/>
      <c r="L57" s="7"/>
      <c r="M57" s="7">
        <v>0</v>
      </c>
      <c r="N57" s="7"/>
      <c r="O57" s="7"/>
      <c r="P57" s="7">
        <v>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spans="1:34" x14ac:dyDescent="0.35">
      <c r="A58">
        <f t="shared" si="6"/>
        <v>57</v>
      </c>
      <c r="B58" t="s">
        <v>202</v>
      </c>
      <c r="C58">
        <f t="shared" si="4"/>
        <v>2</v>
      </c>
      <c r="D58" s="7">
        <f t="shared" ref="D58:D82" si="9">D57+1</f>
        <v>1992</v>
      </c>
      <c r="E58">
        <v>100</v>
      </c>
      <c r="F58">
        <f>VLOOKUP(B58, 'Population by Country'!$1:$266, 7, FALSE)</f>
        <v>27181094</v>
      </c>
      <c r="G58">
        <v>0</v>
      </c>
      <c r="H58">
        <v>0</v>
      </c>
      <c r="I58" s="7">
        <f>INDEX('Developing Country'!$B$3:$B$175,MATCH('Stata Data'!B58,'Developing Country'!$A$3:$A$175))</f>
        <v>0</v>
      </c>
      <c r="J58" s="7">
        <f>INDEX('Developing Country'!$C$3:$C$175,MATCH('Stata Data'!B58,'Developing Country'!$A$3:$A$175))</f>
        <v>0</v>
      </c>
      <c r="K58" s="8"/>
      <c r="L58" s="7"/>
      <c r="M58" s="7">
        <v>0</v>
      </c>
      <c r="N58" s="7"/>
      <c r="O58" s="7"/>
      <c r="P58" s="7">
        <v>0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spans="1:34" x14ac:dyDescent="0.35">
      <c r="A59">
        <f t="shared" si="6"/>
        <v>58</v>
      </c>
      <c r="B59" t="s">
        <v>202</v>
      </c>
      <c r="C59">
        <f t="shared" si="4"/>
        <v>2</v>
      </c>
      <c r="D59" s="7">
        <f t="shared" si="9"/>
        <v>1993</v>
      </c>
      <c r="E59">
        <v>100</v>
      </c>
      <c r="F59">
        <f>VLOOKUP(B59, 'Population by Country'!$1:$266, 8, FALSE)</f>
        <v>27786259</v>
      </c>
      <c r="G59">
        <v>0</v>
      </c>
      <c r="H59">
        <v>0</v>
      </c>
      <c r="I59" s="7">
        <f>INDEX('Developing Country'!$B$3:$B$175,MATCH('Stata Data'!B59,'Developing Country'!$A$3:$A$175))</f>
        <v>0</v>
      </c>
      <c r="J59" s="7">
        <f>INDEX('Developing Country'!$C$3:$C$175,MATCH('Stata Data'!B59,'Developing Country'!$A$3:$A$175))</f>
        <v>0</v>
      </c>
      <c r="K59" s="8"/>
      <c r="L59" s="7"/>
      <c r="M59" s="7">
        <v>0</v>
      </c>
      <c r="N59" s="7"/>
      <c r="O59" s="7"/>
      <c r="P59" s="7">
        <v>0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spans="1:34" x14ac:dyDescent="0.35">
      <c r="A60">
        <f t="shared" si="6"/>
        <v>59</v>
      </c>
      <c r="B60" t="s">
        <v>202</v>
      </c>
      <c r="C60">
        <f t="shared" si="4"/>
        <v>2</v>
      </c>
      <c r="D60" s="7">
        <f t="shared" si="9"/>
        <v>1994</v>
      </c>
      <c r="E60">
        <v>100</v>
      </c>
      <c r="F60">
        <f>VLOOKUP(B60, 'Population by Country'!$1:$266, 9, FALSE)</f>
        <v>28362253</v>
      </c>
      <c r="G60">
        <v>0</v>
      </c>
      <c r="H60">
        <v>0</v>
      </c>
      <c r="I60" s="7">
        <f>INDEX('Developing Country'!$B$3:$B$175,MATCH('Stata Data'!B60,'Developing Country'!$A$3:$A$175))</f>
        <v>0</v>
      </c>
      <c r="J60" s="7">
        <f>INDEX('Developing Country'!$C$3:$C$175,MATCH('Stata Data'!B60,'Developing Country'!$A$3:$A$175))</f>
        <v>0</v>
      </c>
      <c r="K60" s="8"/>
      <c r="L60" s="7"/>
      <c r="M60" s="7">
        <v>0</v>
      </c>
      <c r="N60" s="7"/>
      <c r="O60" s="7"/>
      <c r="P60" s="7">
        <v>0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x14ac:dyDescent="0.35">
      <c r="A61">
        <f t="shared" si="6"/>
        <v>60</v>
      </c>
      <c r="B61" t="s">
        <v>202</v>
      </c>
      <c r="C61">
        <f t="shared" si="4"/>
        <v>2</v>
      </c>
      <c r="D61" s="7">
        <f t="shared" si="9"/>
        <v>1995</v>
      </c>
      <c r="E61">
        <v>200</v>
      </c>
      <c r="F61">
        <f>VLOOKUP(B61, 'Population by Country'!$1:$266, 10, FALSE)</f>
        <v>28904298</v>
      </c>
      <c r="G61">
        <v>0</v>
      </c>
      <c r="H61">
        <v>0</v>
      </c>
      <c r="I61" s="7">
        <f>INDEX('Developing Country'!$B$3:$B$175,MATCH('Stata Data'!B61,'Developing Country'!$A$3:$A$175))</f>
        <v>0</v>
      </c>
      <c r="J61" s="7">
        <f>INDEX('Developing Country'!$C$3:$C$175,MATCH('Stata Data'!B61,'Developing Country'!$A$3:$A$175))</f>
        <v>0</v>
      </c>
      <c r="K61" s="8"/>
      <c r="L61" s="7"/>
      <c r="M61" s="7">
        <v>0</v>
      </c>
      <c r="N61" s="7"/>
      <c r="O61" s="7"/>
      <c r="P61" s="7">
        <v>0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spans="1:34" x14ac:dyDescent="0.35">
      <c r="A62">
        <f t="shared" si="6"/>
        <v>61</v>
      </c>
      <c r="B62" t="s">
        <v>202</v>
      </c>
      <c r="C62">
        <f t="shared" si="4"/>
        <v>2</v>
      </c>
      <c r="D62" s="7">
        <f t="shared" si="9"/>
        <v>1996</v>
      </c>
      <c r="E62">
        <v>200</v>
      </c>
      <c r="F62">
        <f>VLOOKUP(B62, 'Population by Country'!$1:$266, 11, FALSE)</f>
        <v>29411415</v>
      </c>
      <c r="G62">
        <v>0</v>
      </c>
      <c r="H62">
        <v>0</v>
      </c>
      <c r="I62" s="7">
        <f>INDEX('Developing Country'!$B$3:$B$175,MATCH('Stata Data'!B62,'Developing Country'!$A$3:$A$175))</f>
        <v>0</v>
      </c>
      <c r="J62" s="7">
        <f>INDEX('Developing Country'!$C$3:$C$175,MATCH('Stata Data'!B62,'Developing Country'!$A$3:$A$175))</f>
        <v>0</v>
      </c>
      <c r="K62" s="8"/>
      <c r="L62" s="7"/>
      <c r="M62" s="7">
        <v>0</v>
      </c>
      <c r="N62" s="7"/>
      <c r="O62" s="7"/>
      <c r="P62" s="7">
        <v>0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spans="1:34" x14ac:dyDescent="0.35">
      <c r="A63">
        <f t="shared" si="6"/>
        <v>62</v>
      </c>
      <c r="B63" t="s">
        <v>202</v>
      </c>
      <c r="C63">
        <f t="shared" si="4"/>
        <v>2</v>
      </c>
      <c r="D63" s="7">
        <f t="shared" si="9"/>
        <v>1997</v>
      </c>
      <c r="E63">
        <v>200</v>
      </c>
      <c r="F63">
        <f>VLOOKUP(B63, 'Population by Country'!$1:$266, 12, FALSE)</f>
        <v>29886839</v>
      </c>
      <c r="G63">
        <v>0</v>
      </c>
      <c r="H63">
        <v>0</v>
      </c>
      <c r="I63" s="7">
        <f>INDEX('Developing Country'!$B$3:$B$175,MATCH('Stata Data'!B63,'Developing Country'!$A$3:$A$175))</f>
        <v>0</v>
      </c>
      <c r="J63" s="7">
        <f>INDEX('Developing Country'!$C$3:$C$175,MATCH('Stata Data'!B63,'Developing Country'!$A$3:$A$175))</f>
        <v>0</v>
      </c>
      <c r="K63" s="8"/>
      <c r="L63" s="7"/>
      <c r="M63" s="7">
        <v>0</v>
      </c>
      <c r="N63" s="7"/>
      <c r="O63" s="7"/>
      <c r="P63" s="7">
        <v>0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spans="1:34" x14ac:dyDescent="0.35">
      <c r="A64">
        <f t="shared" si="6"/>
        <v>63</v>
      </c>
      <c r="B64" t="s">
        <v>202</v>
      </c>
      <c r="C64">
        <f t="shared" si="4"/>
        <v>2</v>
      </c>
      <c r="D64" s="7">
        <f t="shared" si="9"/>
        <v>1998</v>
      </c>
      <c r="E64">
        <v>200</v>
      </c>
      <c r="F64">
        <f>VLOOKUP(B64, 'Population by Country'!$1:$266, 13, FALSE)</f>
        <v>30335732</v>
      </c>
      <c r="G64">
        <v>0</v>
      </c>
      <c r="H64">
        <v>0</v>
      </c>
      <c r="I64" s="7">
        <f>INDEX('Developing Country'!$B$3:$B$175,MATCH('Stata Data'!B64,'Developing Country'!$A$3:$A$175))</f>
        <v>0</v>
      </c>
      <c r="J64" s="7">
        <f>INDEX('Developing Country'!$C$3:$C$175,MATCH('Stata Data'!B64,'Developing Country'!$A$3:$A$175))</f>
        <v>0</v>
      </c>
      <c r="K64" s="8"/>
      <c r="L64" s="7"/>
      <c r="M64" s="7">
        <v>0</v>
      </c>
      <c r="N64" s="7"/>
      <c r="O64" s="7"/>
      <c r="P64" s="7">
        <v>0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spans="1:34" x14ac:dyDescent="0.35">
      <c r="A65">
        <f t="shared" si="6"/>
        <v>64</v>
      </c>
      <c r="B65" t="s">
        <v>202</v>
      </c>
      <c r="C65">
        <f t="shared" si="4"/>
        <v>2</v>
      </c>
      <c r="D65" s="7">
        <f t="shared" si="9"/>
        <v>1999</v>
      </c>
      <c r="E65">
        <v>200</v>
      </c>
      <c r="F65">
        <f>VLOOKUP(B65, 'Population by Country'!$1:$266,14, FALSE)</f>
        <v>30765613</v>
      </c>
      <c r="G65">
        <v>0</v>
      </c>
      <c r="H65">
        <v>0</v>
      </c>
      <c r="I65" s="7">
        <f>INDEX('Developing Country'!$B$3:$B$175,MATCH('Stata Data'!B65,'Developing Country'!$A$3:$A$175))</f>
        <v>0</v>
      </c>
      <c r="J65" s="7">
        <f>INDEX('Developing Country'!$C$3:$C$175,MATCH('Stata Data'!B65,'Developing Country'!$A$3:$A$175))</f>
        <v>0</v>
      </c>
      <c r="K65" s="8"/>
      <c r="L65" s="7"/>
      <c r="M65" s="7">
        <v>0</v>
      </c>
      <c r="N65" s="7"/>
      <c r="O65" s="7"/>
      <c r="P65" s="7">
        <v>0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spans="1:34" x14ac:dyDescent="0.35">
      <c r="A66">
        <f t="shared" si="6"/>
        <v>65</v>
      </c>
      <c r="B66" t="s">
        <v>202</v>
      </c>
      <c r="C66">
        <f t="shared" si="4"/>
        <v>2</v>
      </c>
      <c r="D66" s="7">
        <f t="shared" si="9"/>
        <v>2000</v>
      </c>
      <c r="E66">
        <v>200</v>
      </c>
      <c r="F66">
        <f>VLOOKUP(B66, 'Population by Country'!$1:$266, 15, FALSE)</f>
        <v>31183660</v>
      </c>
      <c r="G66">
        <v>0</v>
      </c>
      <c r="H66">
        <v>0</v>
      </c>
      <c r="I66" s="7">
        <f>INDEX('Developing Country'!$B$3:$B$175,MATCH('Stata Data'!B66,'Developing Country'!$A$3:$A$175))</f>
        <v>0</v>
      </c>
      <c r="J66" s="7">
        <f>INDEX('Developing Country'!$C$3:$C$175,MATCH('Stata Data'!B66,'Developing Country'!$A$3:$A$175))</f>
        <v>0</v>
      </c>
      <c r="K66" s="8"/>
      <c r="L66" s="7"/>
      <c r="M66" s="7">
        <v>0</v>
      </c>
      <c r="N66" s="7"/>
      <c r="O66" s="7"/>
      <c r="P66" s="7">
        <v>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x14ac:dyDescent="0.35">
      <c r="A67">
        <f t="shared" si="6"/>
        <v>66</v>
      </c>
      <c r="B67" t="s">
        <v>202</v>
      </c>
      <c r="C67">
        <f t="shared" ref="C67:C130" si="10">_xlfn.FLOOR.MATH((A67-1)/27)</f>
        <v>2</v>
      </c>
      <c r="D67" s="7">
        <f t="shared" si="9"/>
        <v>2001</v>
      </c>
      <c r="E67">
        <v>500</v>
      </c>
      <c r="F67">
        <f>VLOOKUP(B67, 'Population by Country'!$1:$266, 16, FALSE)</f>
        <v>31592153</v>
      </c>
      <c r="G67">
        <v>0</v>
      </c>
      <c r="H67">
        <v>0</v>
      </c>
      <c r="I67" s="7">
        <f>INDEX('Developing Country'!$B$3:$B$175,MATCH('Stata Data'!B67,'Developing Country'!$A$3:$A$175))</f>
        <v>0</v>
      </c>
      <c r="J67" s="7">
        <f>INDEX('Developing Country'!$C$3:$C$175,MATCH('Stata Data'!B67,'Developing Country'!$A$3:$A$175))</f>
        <v>0</v>
      </c>
      <c r="K67" s="8"/>
      <c r="L67" s="7"/>
      <c r="M67" s="7">
        <v>0</v>
      </c>
      <c r="N67" s="7"/>
      <c r="O67" s="7"/>
      <c r="P67" s="7">
        <v>0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spans="1:34" x14ac:dyDescent="0.35">
      <c r="A68">
        <f t="shared" ref="A68:A131" si="11">A67+1</f>
        <v>67</v>
      </c>
      <c r="B68" t="s">
        <v>202</v>
      </c>
      <c r="C68">
        <f t="shared" si="10"/>
        <v>2</v>
      </c>
      <c r="D68" s="7">
        <f t="shared" si="9"/>
        <v>2002</v>
      </c>
      <c r="E68">
        <v>500</v>
      </c>
      <c r="F68">
        <f>VLOOKUP(B68, 'Population by Country'!$1:$266, 17, FALSE)</f>
        <v>31995046</v>
      </c>
      <c r="G68">
        <v>0</v>
      </c>
      <c r="H68">
        <v>0</v>
      </c>
      <c r="I68" s="7">
        <f>INDEX('Developing Country'!$B$3:$B$175,MATCH('Stata Data'!B68,'Developing Country'!$A$3:$A$175))</f>
        <v>0</v>
      </c>
      <c r="J68" s="7">
        <f>INDEX('Developing Country'!$C$3:$C$175,MATCH('Stata Data'!B68,'Developing Country'!$A$3:$A$175))</f>
        <v>0</v>
      </c>
      <c r="K68" s="8"/>
      <c r="L68" s="7"/>
      <c r="M68" s="7">
        <v>0</v>
      </c>
      <c r="N68" s="7"/>
      <c r="O68" s="7"/>
      <c r="P68" s="7">
        <v>0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spans="1:34" x14ac:dyDescent="0.35">
      <c r="A69">
        <f t="shared" si="11"/>
        <v>68</v>
      </c>
      <c r="B69" t="s">
        <v>202</v>
      </c>
      <c r="C69">
        <f t="shared" si="10"/>
        <v>2</v>
      </c>
      <c r="D69" s="7">
        <f t="shared" si="9"/>
        <v>2003</v>
      </c>
      <c r="E69">
        <v>500</v>
      </c>
      <c r="F69">
        <f>VLOOKUP(B69, 'Population by Country'!$1:$266, 18, FALSE)</f>
        <v>32403514</v>
      </c>
      <c r="G69">
        <v>0</v>
      </c>
      <c r="H69">
        <v>0</v>
      </c>
      <c r="I69" s="7">
        <f>INDEX('Developing Country'!$B$3:$B$175,MATCH('Stata Data'!B69,'Developing Country'!$A$3:$A$175))</f>
        <v>0</v>
      </c>
      <c r="J69" s="7">
        <f>INDEX('Developing Country'!$C$3:$C$175,MATCH('Stata Data'!B69,'Developing Country'!$A$3:$A$175))</f>
        <v>0</v>
      </c>
      <c r="K69" s="8"/>
      <c r="L69" s="7"/>
      <c r="M69" s="7">
        <v>0</v>
      </c>
      <c r="N69" s="7"/>
      <c r="O69" s="7"/>
      <c r="P69" s="7">
        <v>0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spans="1:34" x14ac:dyDescent="0.35">
      <c r="A70">
        <f t="shared" si="11"/>
        <v>69</v>
      </c>
      <c r="B70" t="s">
        <v>202</v>
      </c>
      <c r="C70">
        <f t="shared" si="10"/>
        <v>2</v>
      </c>
      <c r="D70" s="7">
        <f t="shared" si="9"/>
        <v>2004</v>
      </c>
      <c r="E70">
        <v>500</v>
      </c>
      <c r="F70">
        <f>VLOOKUP(B70, 'Population by Country'!$1:$266,19, FALSE)</f>
        <v>32831096</v>
      </c>
      <c r="G70">
        <v>0</v>
      </c>
      <c r="H70">
        <v>0</v>
      </c>
      <c r="I70" s="7">
        <f>INDEX('Developing Country'!$B$3:$B$175,MATCH('Stata Data'!B70,'Developing Country'!$A$3:$A$175))</f>
        <v>0</v>
      </c>
      <c r="J70" s="7">
        <f>INDEX('Developing Country'!$C$3:$C$175,MATCH('Stata Data'!B70,'Developing Country'!$A$3:$A$175))</f>
        <v>0</v>
      </c>
      <c r="K70" s="8"/>
      <c r="L70" s="7"/>
      <c r="M70" s="7">
        <v>0</v>
      </c>
      <c r="N70" s="7"/>
      <c r="O70" s="7"/>
      <c r="P70" s="7">
        <v>0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spans="1:34" x14ac:dyDescent="0.35">
      <c r="A71">
        <f t="shared" si="11"/>
        <v>70</v>
      </c>
      <c r="B71" t="s">
        <v>202</v>
      </c>
      <c r="C71">
        <f t="shared" si="10"/>
        <v>2</v>
      </c>
      <c r="D71" s="7">
        <f t="shared" si="9"/>
        <v>2005</v>
      </c>
      <c r="E71">
        <v>500</v>
      </c>
      <c r="F71">
        <f>VLOOKUP(B71, 'Population by Country'!$1:$266, 20, FALSE)</f>
        <v>33288437</v>
      </c>
      <c r="G71">
        <v>0</v>
      </c>
      <c r="H71">
        <v>0</v>
      </c>
      <c r="I71" s="7">
        <f>INDEX('Developing Country'!$B$3:$B$175,MATCH('Stata Data'!B71,'Developing Country'!$A$3:$A$175))</f>
        <v>0</v>
      </c>
      <c r="J71" s="7">
        <f>INDEX('Developing Country'!$C$3:$C$175,MATCH('Stata Data'!B71,'Developing Country'!$A$3:$A$175))</f>
        <v>0</v>
      </c>
      <c r="K71" s="8"/>
      <c r="L71" s="7"/>
      <c r="M71" s="7">
        <v>0</v>
      </c>
      <c r="N71" s="7"/>
      <c r="O71" s="7"/>
      <c r="P71" s="7">
        <v>0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spans="1:34" x14ac:dyDescent="0.35">
      <c r="A72">
        <f t="shared" si="11"/>
        <v>71</v>
      </c>
      <c r="B72" t="s">
        <v>202</v>
      </c>
      <c r="C72">
        <f t="shared" si="10"/>
        <v>2</v>
      </c>
      <c r="D72" s="7">
        <f t="shared" si="9"/>
        <v>2006</v>
      </c>
      <c r="E72">
        <v>500</v>
      </c>
      <c r="F72">
        <f>VLOOKUP(B72, 'Population by Country'!$1:$266, 21, FALSE)</f>
        <v>33777915</v>
      </c>
      <c r="G72">
        <v>0</v>
      </c>
      <c r="H72">
        <v>0</v>
      </c>
      <c r="I72" s="7">
        <f>INDEX('Developing Country'!$B$3:$B$175,MATCH('Stata Data'!B72,'Developing Country'!$A$3:$A$175))</f>
        <v>0</v>
      </c>
      <c r="J72" s="7">
        <f>INDEX('Developing Country'!$C$3:$C$175,MATCH('Stata Data'!B72,'Developing Country'!$A$3:$A$175))</f>
        <v>0</v>
      </c>
      <c r="K72" s="8"/>
      <c r="L72" s="7"/>
      <c r="M72" s="7">
        <v>0</v>
      </c>
      <c r="N72" s="7"/>
      <c r="O72" s="7"/>
      <c r="P72" s="7">
        <v>0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x14ac:dyDescent="0.35">
      <c r="A73">
        <f t="shared" si="11"/>
        <v>72</v>
      </c>
      <c r="B73" t="s">
        <v>202</v>
      </c>
      <c r="C73">
        <f t="shared" si="10"/>
        <v>2</v>
      </c>
      <c r="D73" s="7">
        <f t="shared" si="9"/>
        <v>2007</v>
      </c>
      <c r="E73">
        <v>500</v>
      </c>
      <c r="F73">
        <f>VLOOKUP(B73, 'Population by Country'!$1:$266, 22, FALSE)</f>
        <v>34300076</v>
      </c>
      <c r="G73">
        <v>0</v>
      </c>
      <c r="H73">
        <v>0</v>
      </c>
      <c r="I73" s="7">
        <f>INDEX('Developing Country'!$B$3:$B$175,MATCH('Stata Data'!B73,'Developing Country'!$A$3:$A$175))</f>
        <v>0</v>
      </c>
      <c r="J73" s="7">
        <f>INDEX('Developing Country'!$C$3:$C$175,MATCH('Stata Data'!B73,'Developing Country'!$A$3:$A$175))</f>
        <v>0</v>
      </c>
      <c r="K73" s="8"/>
      <c r="L73" s="7"/>
      <c r="M73" s="7">
        <v>0</v>
      </c>
      <c r="N73" s="7"/>
      <c r="O73" s="7"/>
      <c r="P73" s="7">
        <v>0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x14ac:dyDescent="0.35">
      <c r="A74">
        <f t="shared" si="11"/>
        <v>73</v>
      </c>
      <c r="B74" t="s">
        <v>202</v>
      </c>
      <c r="C74">
        <f t="shared" si="10"/>
        <v>2</v>
      </c>
      <c r="D74" s="7">
        <f t="shared" si="9"/>
        <v>2008</v>
      </c>
      <c r="E74">
        <v>500</v>
      </c>
      <c r="F74">
        <f>VLOOKUP(B74, 'Population by Country'!$1:$266, 23, FALSE)</f>
        <v>34860715</v>
      </c>
      <c r="G74">
        <v>0</v>
      </c>
      <c r="H74">
        <v>0</v>
      </c>
      <c r="I74" s="7">
        <f>INDEX('Developing Country'!$B$3:$B$175,MATCH('Stata Data'!B74,'Developing Country'!$A$3:$A$175))</f>
        <v>0</v>
      </c>
      <c r="J74" s="7">
        <f>INDEX('Developing Country'!$C$3:$C$175,MATCH('Stata Data'!B74,'Developing Country'!$A$3:$A$175))</f>
        <v>0</v>
      </c>
      <c r="K74" s="8"/>
      <c r="L74" s="7"/>
      <c r="M74" s="7">
        <v>0</v>
      </c>
      <c r="N74" s="7"/>
      <c r="O74" s="7"/>
      <c r="P74" s="7">
        <v>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x14ac:dyDescent="0.35">
      <c r="A75">
        <f t="shared" si="11"/>
        <v>74</v>
      </c>
      <c r="B75" t="s">
        <v>202</v>
      </c>
      <c r="C75">
        <f t="shared" si="10"/>
        <v>2</v>
      </c>
      <c r="D75" s="7">
        <f t="shared" si="9"/>
        <v>2009</v>
      </c>
      <c r="E75">
        <v>500</v>
      </c>
      <c r="F75">
        <f>VLOOKUP(B75, 'Population by Country'!$1:$266, 24, FALSE)</f>
        <v>35465760</v>
      </c>
      <c r="G75">
        <v>0</v>
      </c>
      <c r="H75">
        <v>0</v>
      </c>
      <c r="I75" s="7">
        <f>INDEX('Developing Country'!$B$3:$B$175,MATCH('Stata Data'!B75,'Developing Country'!$A$3:$A$175))</f>
        <v>0</v>
      </c>
      <c r="J75" s="7">
        <f>INDEX('Developing Country'!$C$3:$C$175,MATCH('Stata Data'!B75,'Developing Country'!$A$3:$A$175))</f>
        <v>0</v>
      </c>
      <c r="K75" s="8"/>
      <c r="L75" s="7"/>
      <c r="M75" s="7">
        <v>0</v>
      </c>
      <c r="N75" s="7"/>
      <c r="O75" s="7"/>
      <c r="P75" s="7">
        <v>0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spans="1:34" x14ac:dyDescent="0.35">
      <c r="A76">
        <f t="shared" si="11"/>
        <v>75</v>
      </c>
      <c r="B76" t="s">
        <v>202</v>
      </c>
      <c r="C76">
        <f t="shared" si="10"/>
        <v>2</v>
      </c>
      <c r="D76" s="7">
        <f t="shared" si="9"/>
        <v>2010</v>
      </c>
      <c r="E76">
        <v>500</v>
      </c>
      <c r="F76">
        <f>VLOOKUP(B76, 'Population by Country'!$1:$266, 25, FALSE)</f>
        <v>36117637</v>
      </c>
      <c r="G76">
        <v>0</v>
      </c>
      <c r="H76">
        <v>0</v>
      </c>
      <c r="I76" s="7">
        <f>INDEX('Developing Country'!$B$3:$B$175,MATCH('Stata Data'!B76,'Developing Country'!$A$3:$A$175))</f>
        <v>0</v>
      </c>
      <c r="J76" s="7">
        <f>INDEX('Developing Country'!$C$3:$C$175,MATCH('Stata Data'!B76,'Developing Country'!$A$3:$A$175))</f>
        <v>0</v>
      </c>
      <c r="K76" s="8"/>
      <c r="L76" s="7"/>
      <c r="M76" s="7">
        <v>0</v>
      </c>
      <c r="N76" s="7"/>
      <c r="O76" s="7"/>
      <c r="P76" s="7">
        <v>0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spans="1:34" x14ac:dyDescent="0.35">
      <c r="A77">
        <f t="shared" si="11"/>
        <v>76</v>
      </c>
      <c r="B77" t="s">
        <v>202</v>
      </c>
      <c r="C77">
        <f t="shared" si="10"/>
        <v>2</v>
      </c>
      <c r="D77" s="7">
        <f t="shared" si="9"/>
        <v>2011</v>
      </c>
      <c r="E77">
        <v>500</v>
      </c>
      <c r="F77">
        <f>VLOOKUP(B77, 'Population by Country'!$1:$266, 26, FALSE)</f>
        <v>36819558</v>
      </c>
      <c r="G77">
        <v>0</v>
      </c>
      <c r="H77">
        <v>0</v>
      </c>
      <c r="I77" s="7">
        <f>INDEX('Developing Country'!$B$3:$B$175,MATCH('Stata Data'!B77,'Developing Country'!$A$3:$A$175))</f>
        <v>0</v>
      </c>
      <c r="J77" s="7">
        <f>INDEX('Developing Country'!$C$3:$C$175,MATCH('Stata Data'!B77,'Developing Country'!$A$3:$A$175))</f>
        <v>0</v>
      </c>
      <c r="K77" s="8"/>
      <c r="L77" s="7"/>
      <c r="M77" s="7">
        <v>0</v>
      </c>
      <c r="N77" s="7"/>
      <c r="O77" s="7"/>
      <c r="P77" s="7">
        <v>0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spans="1:34" x14ac:dyDescent="0.35">
      <c r="A78">
        <f t="shared" si="11"/>
        <v>77</v>
      </c>
      <c r="B78" t="s">
        <v>202</v>
      </c>
      <c r="C78">
        <f t="shared" si="10"/>
        <v>2</v>
      </c>
      <c r="D78" s="7">
        <f t="shared" si="9"/>
        <v>2012</v>
      </c>
      <c r="E78">
        <v>500</v>
      </c>
      <c r="F78">
        <f>VLOOKUP(B78, 'Population by Country'!$1:$266, 27, FALSE)</f>
        <v>37565847</v>
      </c>
      <c r="G78">
        <v>0</v>
      </c>
      <c r="H78">
        <v>0</v>
      </c>
      <c r="I78" s="7">
        <f>INDEX('Developing Country'!$B$3:$B$175,MATCH('Stata Data'!B78,'Developing Country'!$A$3:$A$175))</f>
        <v>0</v>
      </c>
      <c r="J78" s="7">
        <f>INDEX('Developing Country'!$C$3:$C$175,MATCH('Stata Data'!B78,'Developing Country'!$A$3:$A$175))</f>
        <v>0</v>
      </c>
      <c r="K78" s="8"/>
      <c r="L78" s="7"/>
      <c r="M78" s="7">
        <v>0</v>
      </c>
      <c r="N78" s="7"/>
      <c r="O78" s="7"/>
      <c r="P78" s="7">
        <v>0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x14ac:dyDescent="0.35">
      <c r="A79">
        <f t="shared" si="11"/>
        <v>78</v>
      </c>
      <c r="B79" t="s">
        <v>202</v>
      </c>
      <c r="C79">
        <f t="shared" si="10"/>
        <v>2</v>
      </c>
      <c r="D79" s="7">
        <f t="shared" si="9"/>
        <v>2013</v>
      </c>
      <c r="E79">
        <v>500</v>
      </c>
      <c r="F79">
        <f>VLOOKUP(B79, 'Population by Country'!$1:$266, 28, FALSE)</f>
        <v>38338562</v>
      </c>
      <c r="G79">
        <v>0</v>
      </c>
      <c r="H79">
        <v>0</v>
      </c>
      <c r="I79" s="7">
        <f>INDEX('Developing Country'!$B$3:$B$175,MATCH('Stata Data'!B79,'Developing Country'!$A$3:$A$175))</f>
        <v>0</v>
      </c>
      <c r="J79" s="7">
        <f>INDEX('Developing Country'!$C$3:$C$175,MATCH('Stata Data'!B79,'Developing Country'!$A$3:$A$175))</f>
        <v>0</v>
      </c>
      <c r="K79" s="8"/>
      <c r="L79" s="7"/>
      <c r="M79" s="7">
        <v>0</v>
      </c>
      <c r="N79" s="7"/>
      <c r="O79" s="7"/>
      <c r="P79" s="7">
        <v>0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spans="1:34" x14ac:dyDescent="0.35">
      <c r="A80">
        <f t="shared" si="11"/>
        <v>79</v>
      </c>
      <c r="B80" t="s">
        <v>202</v>
      </c>
      <c r="C80">
        <f t="shared" si="10"/>
        <v>2</v>
      </c>
      <c r="D80" s="7">
        <f t="shared" si="9"/>
        <v>2014</v>
      </c>
      <c r="E80">
        <v>500</v>
      </c>
      <c r="F80">
        <f>VLOOKUP(B80, 'Population by Country'!$1:$266, 29, FALSE)</f>
        <v>39113313</v>
      </c>
      <c r="G80">
        <v>0</v>
      </c>
      <c r="H80">
        <v>0</v>
      </c>
      <c r="I80" s="7">
        <f>INDEX('Developing Country'!$B$3:$B$175,MATCH('Stata Data'!B80,'Developing Country'!$A$3:$A$175))</f>
        <v>0</v>
      </c>
      <c r="J80" s="7">
        <f>INDEX('Developing Country'!$C$3:$C$175,MATCH('Stata Data'!B80,'Developing Country'!$A$3:$A$175))</f>
        <v>0</v>
      </c>
      <c r="K80" s="8"/>
      <c r="L80" s="7"/>
      <c r="M80" s="7">
        <v>0</v>
      </c>
      <c r="N80" s="7"/>
      <c r="O80" s="7"/>
      <c r="P80" s="7">
        <v>0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spans="1:34" x14ac:dyDescent="0.35">
      <c r="A81">
        <f t="shared" si="11"/>
        <v>80</v>
      </c>
      <c r="B81" t="s">
        <v>202</v>
      </c>
      <c r="C81">
        <f t="shared" si="10"/>
        <v>2</v>
      </c>
      <c r="D81" s="7">
        <f t="shared" si="9"/>
        <v>2015</v>
      </c>
      <c r="E81">
        <v>500</v>
      </c>
      <c r="F81">
        <f>VLOOKUP(B81, 'Population by Country'!$1:$266, 30, FALSE)</f>
        <v>39871528</v>
      </c>
      <c r="G81">
        <v>0</v>
      </c>
      <c r="H81">
        <v>0</v>
      </c>
      <c r="I81" s="7">
        <f>INDEX('Developing Country'!$B$3:$B$175,MATCH('Stata Data'!B81,'Developing Country'!$A$3:$A$175))</f>
        <v>0</v>
      </c>
      <c r="J81" s="7">
        <f>INDEX('Developing Country'!$C$3:$C$175,MATCH('Stata Data'!B81,'Developing Country'!$A$3:$A$175))</f>
        <v>0</v>
      </c>
      <c r="K81" s="8"/>
      <c r="L81" s="7"/>
      <c r="M81" s="7">
        <v>0</v>
      </c>
      <c r="N81" s="7"/>
      <c r="O81" s="7"/>
      <c r="P81" s="7">
        <v>0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spans="1:34" x14ac:dyDescent="0.35">
      <c r="A82">
        <f t="shared" si="11"/>
        <v>81</v>
      </c>
      <c r="B82" t="s">
        <v>202</v>
      </c>
      <c r="C82">
        <f t="shared" si="10"/>
        <v>2</v>
      </c>
      <c r="D82" s="7">
        <f t="shared" si="9"/>
        <v>2016</v>
      </c>
      <c r="E82">
        <v>200</v>
      </c>
      <c r="F82">
        <f>VLOOKUP(B82, 'Population by Country'!$1:$266, 31, FALSE)</f>
        <v>40606052</v>
      </c>
      <c r="G82">
        <v>0</v>
      </c>
      <c r="H82">
        <v>0</v>
      </c>
      <c r="I82" s="7">
        <f>INDEX('Developing Country'!$B$3:$B$175,MATCH('Stata Data'!B82,'Developing Country'!$A$3:$A$175))</f>
        <v>0</v>
      </c>
      <c r="J82" s="7">
        <f>INDEX('Developing Country'!$C$3:$C$175,MATCH('Stata Data'!B82,'Developing Country'!$A$3:$A$175))</f>
        <v>0</v>
      </c>
      <c r="K82" s="8"/>
      <c r="L82" s="7"/>
      <c r="M82" s="7">
        <v>0</v>
      </c>
      <c r="N82" s="7"/>
      <c r="O82" s="7"/>
      <c r="P82" s="7">
        <v>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spans="1:34" x14ac:dyDescent="0.35">
      <c r="A83">
        <f t="shared" si="11"/>
        <v>82</v>
      </c>
      <c r="B83" t="s">
        <v>4</v>
      </c>
      <c r="C83">
        <f t="shared" si="10"/>
        <v>3</v>
      </c>
      <c r="D83" s="7">
        <v>1990</v>
      </c>
      <c r="E83">
        <v>500</v>
      </c>
      <c r="F83">
        <f>VLOOKUP(B83, 'Population by Country'!$1:$266, 5,FALSE )</f>
        <v>12171441</v>
      </c>
      <c r="G83">
        <v>0</v>
      </c>
      <c r="H83">
        <v>0</v>
      </c>
      <c r="I83" s="7">
        <f>INDEX('Developing Country'!$B$3:$B$175,MATCH('Stata Data'!B83,'Developing Country'!$A$3:$A$175))</f>
        <v>1</v>
      </c>
      <c r="J83" s="7">
        <f>INDEX('Developing Country'!$C$3:$C$175,MATCH('Stata Data'!B83,'Developing Country'!$A$3:$A$175))</f>
        <v>0</v>
      </c>
      <c r="K83" s="8">
        <f>VLOOKUP(B83, 'TRIPS In Force'!$A$2:$B$166, 2, FALSE)</f>
        <v>35392</v>
      </c>
      <c r="L83" s="7">
        <f t="shared" ref="L83:L130" si="12">YEAR(K83)</f>
        <v>1996</v>
      </c>
      <c r="M83" s="7">
        <f t="shared" ref="M83:M129" si="13">IF(L83&gt;D83, 0, 1)</f>
        <v>0</v>
      </c>
      <c r="N83" s="7">
        <f t="shared" ref="N83:N129" si="14">IF(L83&gt;IF(I83=1, 2033, IF(H83=1, 2005, IF(J83=1,2000, L83))), L83,IF(I83=1, 2033, IF(H83=1, 2005, IF(J83=1,2000, L83))))</f>
        <v>2033</v>
      </c>
      <c r="O83" s="7">
        <f t="shared" ref="O83:O129" si="15">D83-N83</f>
        <v>-43</v>
      </c>
      <c r="P83" s="7">
        <f t="shared" ref="P83:P129" si="16">IF(N83&lt;=D83,1,0)</f>
        <v>0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spans="1:34" x14ac:dyDescent="0.35">
      <c r="A84">
        <f t="shared" si="11"/>
        <v>83</v>
      </c>
      <c r="B84" t="s">
        <v>4</v>
      </c>
      <c r="C84">
        <f t="shared" si="10"/>
        <v>3</v>
      </c>
      <c r="D84" s="7">
        <f>D83+1</f>
        <v>1991</v>
      </c>
      <c r="E84">
        <v>1000</v>
      </c>
      <c r="F84">
        <f>VLOOKUP(B84, 'Population by Country'!$1:$266, 6, FALSE)</f>
        <v>12553446</v>
      </c>
      <c r="G84">
        <v>0</v>
      </c>
      <c r="H84">
        <v>0</v>
      </c>
      <c r="I84" s="7">
        <f>INDEX('Developing Country'!$B$3:$B$175,MATCH('Stata Data'!B84,'Developing Country'!$A$3:$A$175))</f>
        <v>1</v>
      </c>
      <c r="J84" s="7">
        <f>INDEX('Developing Country'!$C$3:$C$175,MATCH('Stata Data'!B84,'Developing Country'!$A$3:$A$175))</f>
        <v>0</v>
      </c>
      <c r="K84" s="8">
        <f>VLOOKUP(B84, 'TRIPS In Force'!$A$2:$B$166, 2, FALSE)</f>
        <v>35392</v>
      </c>
      <c r="L84" s="7">
        <f t="shared" si="12"/>
        <v>1996</v>
      </c>
      <c r="M84" s="7">
        <f t="shared" si="13"/>
        <v>0</v>
      </c>
      <c r="N84" s="7">
        <f t="shared" si="14"/>
        <v>2033</v>
      </c>
      <c r="O84" s="7">
        <f t="shared" si="15"/>
        <v>-42</v>
      </c>
      <c r="P84" s="7">
        <f t="shared" si="16"/>
        <v>0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x14ac:dyDescent="0.35">
      <c r="A85">
        <f t="shared" si="11"/>
        <v>84</v>
      </c>
      <c r="B85" t="s">
        <v>4</v>
      </c>
      <c r="C85">
        <f t="shared" si="10"/>
        <v>3</v>
      </c>
      <c r="D85" s="7">
        <f t="shared" ref="D85:D109" si="17">D84+1</f>
        <v>1992</v>
      </c>
      <c r="E85">
        <v>1000</v>
      </c>
      <c r="F85">
        <f>VLOOKUP(B85, 'Population by Country'!$1:$266, 7, FALSE)</f>
        <v>12968345</v>
      </c>
      <c r="G85">
        <v>0</v>
      </c>
      <c r="H85">
        <v>0</v>
      </c>
      <c r="I85" s="7">
        <f>INDEX('Developing Country'!$B$3:$B$175,MATCH('Stata Data'!B85,'Developing Country'!$A$3:$A$175))</f>
        <v>1</v>
      </c>
      <c r="J85" s="7">
        <f>INDEX('Developing Country'!$C$3:$C$175,MATCH('Stata Data'!B85,'Developing Country'!$A$3:$A$175))</f>
        <v>0</v>
      </c>
      <c r="K85" s="8">
        <f>VLOOKUP(B85, 'TRIPS In Force'!$A$2:$B$166, 2, FALSE)</f>
        <v>35392</v>
      </c>
      <c r="L85" s="7">
        <f t="shared" si="12"/>
        <v>1996</v>
      </c>
      <c r="M85" s="7">
        <f t="shared" si="13"/>
        <v>0</v>
      </c>
      <c r="N85" s="7">
        <f t="shared" si="14"/>
        <v>2033</v>
      </c>
      <c r="O85" s="7">
        <f t="shared" si="15"/>
        <v>-41</v>
      </c>
      <c r="P85" s="7">
        <f t="shared" si="16"/>
        <v>0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spans="1:34" x14ac:dyDescent="0.35">
      <c r="A86">
        <f t="shared" si="11"/>
        <v>85</v>
      </c>
      <c r="B86" t="s">
        <v>4</v>
      </c>
      <c r="C86">
        <f t="shared" si="10"/>
        <v>3</v>
      </c>
      <c r="D86" s="7">
        <f t="shared" si="17"/>
        <v>1993</v>
      </c>
      <c r="E86">
        <v>1000</v>
      </c>
      <c r="F86">
        <f>VLOOKUP(B86, 'Population by Country'!$1:$266, 8, FALSE)</f>
        <v>13403734</v>
      </c>
      <c r="G86">
        <v>0</v>
      </c>
      <c r="H86">
        <v>0</v>
      </c>
      <c r="I86" s="7">
        <f>INDEX('Developing Country'!$B$3:$B$175,MATCH('Stata Data'!B86,'Developing Country'!$A$3:$A$175))</f>
        <v>1</v>
      </c>
      <c r="J86" s="7">
        <f>INDEX('Developing Country'!$C$3:$C$175,MATCH('Stata Data'!B86,'Developing Country'!$A$3:$A$175))</f>
        <v>0</v>
      </c>
      <c r="K86" s="8">
        <f>VLOOKUP(B86, 'TRIPS In Force'!$A$2:$B$166, 2, FALSE)</f>
        <v>35392</v>
      </c>
      <c r="L86" s="7">
        <f t="shared" si="12"/>
        <v>1996</v>
      </c>
      <c r="M86" s="7">
        <f t="shared" si="13"/>
        <v>0</v>
      </c>
      <c r="N86" s="7">
        <f t="shared" si="14"/>
        <v>2033</v>
      </c>
      <c r="O86" s="7">
        <f t="shared" si="15"/>
        <v>-40</v>
      </c>
      <c r="P86" s="7">
        <f t="shared" si="16"/>
        <v>0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spans="1:34" x14ac:dyDescent="0.35">
      <c r="A87">
        <f t="shared" si="11"/>
        <v>86</v>
      </c>
      <c r="B87" t="s">
        <v>4</v>
      </c>
      <c r="C87">
        <f t="shared" si="10"/>
        <v>3</v>
      </c>
      <c r="D87" s="7">
        <f t="shared" si="17"/>
        <v>1994</v>
      </c>
      <c r="E87">
        <v>1300</v>
      </c>
      <c r="F87">
        <f>VLOOKUP(B87, 'Population by Country'!$1:$266, 9, FALSE)</f>
        <v>13841301</v>
      </c>
      <c r="G87">
        <v>0</v>
      </c>
      <c r="H87">
        <v>0</v>
      </c>
      <c r="I87" s="7">
        <f>INDEX('Developing Country'!$B$3:$B$175,MATCH('Stata Data'!B87,'Developing Country'!$A$3:$A$175))</f>
        <v>1</v>
      </c>
      <c r="J87" s="7">
        <f>INDEX('Developing Country'!$C$3:$C$175,MATCH('Stata Data'!B87,'Developing Country'!$A$3:$A$175))</f>
        <v>0</v>
      </c>
      <c r="K87" s="8">
        <f>VLOOKUP(B87, 'TRIPS In Force'!$A$2:$B$166, 2, FALSE)</f>
        <v>35392</v>
      </c>
      <c r="L87" s="7">
        <f t="shared" si="12"/>
        <v>1996</v>
      </c>
      <c r="M87" s="7">
        <f t="shared" si="13"/>
        <v>0</v>
      </c>
      <c r="N87" s="7">
        <f t="shared" si="14"/>
        <v>2033</v>
      </c>
      <c r="O87" s="7">
        <f t="shared" si="15"/>
        <v>-39</v>
      </c>
      <c r="P87" s="7">
        <f t="shared" si="16"/>
        <v>0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spans="1:34" x14ac:dyDescent="0.35">
      <c r="A88">
        <f t="shared" si="11"/>
        <v>87</v>
      </c>
      <c r="B88" t="s">
        <v>4</v>
      </c>
      <c r="C88">
        <f t="shared" si="10"/>
        <v>3</v>
      </c>
      <c r="D88" s="7">
        <f t="shared" si="17"/>
        <v>1995</v>
      </c>
      <c r="E88">
        <v>1600</v>
      </c>
      <c r="F88">
        <f>VLOOKUP(B88, 'Population by Country'!$1:$266, 10, FALSE)</f>
        <v>14268994</v>
      </c>
      <c r="G88">
        <v>0</v>
      </c>
      <c r="H88">
        <v>0</v>
      </c>
      <c r="I88" s="7">
        <f>INDEX('Developing Country'!$B$3:$B$175,MATCH('Stata Data'!B88,'Developing Country'!$A$3:$A$175))</f>
        <v>1</v>
      </c>
      <c r="J88" s="7">
        <f>INDEX('Developing Country'!$C$3:$C$175,MATCH('Stata Data'!B88,'Developing Country'!$A$3:$A$175))</f>
        <v>0</v>
      </c>
      <c r="K88" s="8">
        <f>VLOOKUP(B88, 'TRIPS In Force'!$A$2:$B$166, 2, FALSE)</f>
        <v>35392</v>
      </c>
      <c r="L88" s="7">
        <f t="shared" si="12"/>
        <v>1996</v>
      </c>
      <c r="M88" s="7">
        <f t="shared" si="13"/>
        <v>0</v>
      </c>
      <c r="N88" s="7">
        <f t="shared" si="14"/>
        <v>2033</v>
      </c>
      <c r="O88" s="7">
        <f t="shared" si="15"/>
        <v>-38</v>
      </c>
      <c r="P88" s="7">
        <f t="shared" si="16"/>
        <v>0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spans="1:34" x14ac:dyDescent="0.35">
      <c r="A89">
        <f t="shared" si="11"/>
        <v>88</v>
      </c>
      <c r="B89" t="s">
        <v>4</v>
      </c>
      <c r="C89">
        <f t="shared" si="10"/>
        <v>3</v>
      </c>
      <c r="D89" s="7">
        <f t="shared" si="17"/>
        <v>1996</v>
      </c>
      <c r="E89">
        <v>1900</v>
      </c>
      <c r="F89">
        <f>VLOOKUP(B89, 'Population by Country'!$1:$266, 11, FALSE)</f>
        <v>14682284</v>
      </c>
      <c r="G89">
        <v>0</v>
      </c>
      <c r="H89">
        <v>0</v>
      </c>
      <c r="I89" s="7">
        <f>INDEX('Developing Country'!$B$3:$B$175,MATCH('Stata Data'!B89,'Developing Country'!$A$3:$A$175))</f>
        <v>1</v>
      </c>
      <c r="J89" s="7">
        <f>INDEX('Developing Country'!$C$3:$C$175,MATCH('Stata Data'!B89,'Developing Country'!$A$3:$A$175))</f>
        <v>0</v>
      </c>
      <c r="K89" s="8">
        <f>VLOOKUP(B89, 'TRIPS In Force'!$A$2:$B$166, 2, FALSE)</f>
        <v>35392</v>
      </c>
      <c r="L89" s="7">
        <f t="shared" si="12"/>
        <v>1996</v>
      </c>
      <c r="M89" s="7">
        <f t="shared" si="13"/>
        <v>1</v>
      </c>
      <c r="N89" s="7">
        <f t="shared" si="14"/>
        <v>2033</v>
      </c>
      <c r="O89" s="7">
        <f t="shared" si="15"/>
        <v>-37</v>
      </c>
      <c r="P89" s="7">
        <f t="shared" si="16"/>
        <v>0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spans="1:34" x14ac:dyDescent="0.35">
      <c r="A90">
        <f t="shared" si="11"/>
        <v>89</v>
      </c>
      <c r="B90" t="s">
        <v>4</v>
      </c>
      <c r="C90">
        <f t="shared" si="10"/>
        <v>3</v>
      </c>
      <c r="D90" s="7">
        <f t="shared" si="17"/>
        <v>1997</v>
      </c>
      <c r="E90">
        <v>2300</v>
      </c>
      <c r="F90">
        <f>VLOOKUP(B90, 'Population by Country'!$1:$266, 12, FALSE)</f>
        <v>15088981</v>
      </c>
      <c r="G90">
        <v>0</v>
      </c>
      <c r="H90">
        <v>0</v>
      </c>
      <c r="I90" s="7">
        <f>INDEX('Developing Country'!$B$3:$B$175,MATCH('Stata Data'!B90,'Developing Country'!$A$3:$A$175))</f>
        <v>1</v>
      </c>
      <c r="J90" s="7">
        <f>INDEX('Developing Country'!$C$3:$C$175,MATCH('Stata Data'!B90,'Developing Country'!$A$3:$A$175))</f>
        <v>0</v>
      </c>
      <c r="K90" s="8">
        <f>VLOOKUP(B90, 'TRIPS In Force'!$A$2:$B$166, 2, FALSE)</f>
        <v>35392</v>
      </c>
      <c r="L90" s="7">
        <f t="shared" si="12"/>
        <v>1996</v>
      </c>
      <c r="M90" s="7">
        <f t="shared" si="13"/>
        <v>1</v>
      </c>
      <c r="N90" s="7">
        <f t="shared" si="14"/>
        <v>2033</v>
      </c>
      <c r="O90" s="7">
        <f t="shared" si="15"/>
        <v>-36</v>
      </c>
      <c r="P90" s="7">
        <f t="shared" si="16"/>
        <v>0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x14ac:dyDescent="0.35">
      <c r="A91">
        <f t="shared" si="11"/>
        <v>90</v>
      </c>
      <c r="B91" t="s">
        <v>4</v>
      </c>
      <c r="C91">
        <f t="shared" si="10"/>
        <v>3</v>
      </c>
      <c r="D91" s="7">
        <f t="shared" si="17"/>
        <v>1998</v>
      </c>
      <c r="E91">
        <v>2800</v>
      </c>
      <c r="F91">
        <f>VLOOKUP(B91, 'Population by Country'!$1:$266, 13, FALSE)</f>
        <v>15504318</v>
      </c>
      <c r="G91">
        <v>0</v>
      </c>
      <c r="H91">
        <v>0</v>
      </c>
      <c r="I91" s="7">
        <f>INDEX('Developing Country'!$B$3:$B$175,MATCH('Stata Data'!B91,'Developing Country'!$A$3:$A$175))</f>
        <v>1</v>
      </c>
      <c r="J91" s="7">
        <f>INDEX('Developing Country'!$C$3:$C$175,MATCH('Stata Data'!B91,'Developing Country'!$A$3:$A$175))</f>
        <v>0</v>
      </c>
      <c r="K91" s="8">
        <f>VLOOKUP(B91, 'TRIPS In Force'!$A$2:$B$166, 2, FALSE)</f>
        <v>35392</v>
      </c>
      <c r="L91" s="7">
        <f t="shared" si="12"/>
        <v>1996</v>
      </c>
      <c r="M91" s="7">
        <f t="shared" si="13"/>
        <v>1</v>
      </c>
      <c r="N91" s="7">
        <f t="shared" si="14"/>
        <v>2033</v>
      </c>
      <c r="O91" s="7">
        <f t="shared" si="15"/>
        <v>-35</v>
      </c>
      <c r="P91" s="7">
        <f t="shared" si="16"/>
        <v>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spans="1:34" x14ac:dyDescent="0.35">
      <c r="A92">
        <f t="shared" si="11"/>
        <v>91</v>
      </c>
      <c r="B92" t="s">
        <v>4</v>
      </c>
      <c r="C92">
        <f t="shared" si="10"/>
        <v>3</v>
      </c>
      <c r="D92" s="7">
        <f t="shared" si="17"/>
        <v>1999</v>
      </c>
      <c r="E92">
        <v>3300</v>
      </c>
      <c r="F92">
        <f>VLOOKUP(B92, 'Population by Country'!$1:$266,14, FALSE)</f>
        <v>15949766</v>
      </c>
      <c r="G92">
        <v>0</v>
      </c>
      <c r="H92">
        <v>0</v>
      </c>
      <c r="I92" s="7">
        <f>INDEX('Developing Country'!$B$3:$B$175,MATCH('Stata Data'!B92,'Developing Country'!$A$3:$A$175))</f>
        <v>1</v>
      </c>
      <c r="J92" s="7">
        <f>INDEX('Developing Country'!$C$3:$C$175,MATCH('Stata Data'!B92,'Developing Country'!$A$3:$A$175))</f>
        <v>0</v>
      </c>
      <c r="K92" s="8">
        <f>VLOOKUP(B92, 'TRIPS In Force'!$A$2:$B$166, 2, FALSE)</f>
        <v>35392</v>
      </c>
      <c r="L92" s="7">
        <f t="shared" si="12"/>
        <v>1996</v>
      </c>
      <c r="M92" s="7">
        <f t="shared" si="13"/>
        <v>1</v>
      </c>
      <c r="N92" s="7">
        <f t="shared" si="14"/>
        <v>2033</v>
      </c>
      <c r="O92" s="7">
        <f t="shared" si="15"/>
        <v>-34</v>
      </c>
      <c r="P92" s="7">
        <f t="shared" si="16"/>
        <v>0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spans="1:34" x14ac:dyDescent="0.35">
      <c r="A93">
        <f t="shared" si="11"/>
        <v>92</v>
      </c>
      <c r="B93" t="s">
        <v>4</v>
      </c>
      <c r="C93">
        <f t="shared" si="10"/>
        <v>3</v>
      </c>
      <c r="D93" s="7">
        <f t="shared" si="17"/>
        <v>2000</v>
      </c>
      <c r="E93">
        <v>3900</v>
      </c>
      <c r="F93">
        <f>VLOOKUP(B93, 'Population by Country'!$1:$266, 15, FALSE)</f>
        <v>16440924</v>
      </c>
      <c r="G93">
        <v>0</v>
      </c>
      <c r="H93">
        <v>0</v>
      </c>
      <c r="I93" s="7">
        <f>INDEX('Developing Country'!$B$3:$B$175,MATCH('Stata Data'!B93,'Developing Country'!$A$3:$A$175))</f>
        <v>1</v>
      </c>
      <c r="J93" s="7">
        <f>INDEX('Developing Country'!$C$3:$C$175,MATCH('Stata Data'!B93,'Developing Country'!$A$3:$A$175))</f>
        <v>0</v>
      </c>
      <c r="K93" s="8">
        <f>VLOOKUP(B93, 'TRIPS In Force'!$A$2:$B$166, 2, FALSE)</f>
        <v>35392</v>
      </c>
      <c r="L93" s="7">
        <f t="shared" si="12"/>
        <v>1996</v>
      </c>
      <c r="M93" s="7">
        <f t="shared" si="13"/>
        <v>1</v>
      </c>
      <c r="N93" s="7">
        <f t="shared" si="14"/>
        <v>2033</v>
      </c>
      <c r="O93" s="7">
        <f t="shared" si="15"/>
        <v>-33</v>
      </c>
      <c r="P93" s="7">
        <f t="shared" si="16"/>
        <v>0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spans="1:34" x14ac:dyDescent="0.35">
      <c r="A94">
        <f t="shared" si="11"/>
        <v>93</v>
      </c>
      <c r="B94" t="s">
        <v>4</v>
      </c>
      <c r="C94">
        <f t="shared" si="10"/>
        <v>3</v>
      </c>
      <c r="D94" s="7">
        <f t="shared" si="17"/>
        <v>2001</v>
      </c>
      <c r="E94">
        <v>4500</v>
      </c>
      <c r="F94">
        <f>VLOOKUP(B94, 'Population by Country'!$1:$266, 16, FALSE)</f>
        <v>16983266</v>
      </c>
      <c r="G94">
        <v>0</v>
      </c>
      <c r="H94">
        <v>0</v>
      </c>
      <c r="I94" s="7">
        <f>INDEX('Developing Country'!$B$3:$B$175,MATCH('Stata Data'!B94,'Developing Country'!$A$3:$A$175))</f>
        <v>1</v>
      </c>
      <c r="J94" s="7">
        <f>INDEX('Developing Country'!$C$3:$C$175,MATCH('Stata Data'!B94,'Developing Country'!$A$3:$A$175))</f>
        <v>0</v>
      </c>
      <c r="K94" s="8">
        <f>VLOOKUP(B94, 'TRIPS In Force'!$A$2:$B$166, 2, FALSE)</f>
        <v>35392</v>
      </c>
      <c r="L94" s="7">
        <f t="shared" si="12"/>
        <v>1996</v>
      </c>
      <c r="M94" s="7">
        <f t="shared" si="13"/>
        <v>1</v>
      </c>
      <c r="N94" s="7">
        <f t="shared" si="14"/>
        <v>2033</v>
      </c>
      <c r="O94" s="7">
        <f t="shared" si="15"/>
        <v>-32</v>
      </c>
      <c r="P94" s="7">
        <f t="shared" si="16"/>
        <v>0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spans="1:34" x14ac:dyDescent="0.35">
      <c r="A95">
        <f t="shared" si="11"/>
        <v>94</v>
      </c>
      <c r="B95" t="s">
        <v>4</v>
      </c>
      <c r="C95">
        <f t="shared" si="10"/>
        <v>3</v>
      </c>
      <c r="D95" s="7">
        <f t="shared" si="17"/>
        <v>2002</v>
      </c>
      <c r="E95">
        <v>5200</v>
      </c>
      <c r="F95">
        <f>VLOOKUP(B95, 'Population by Country'!$1:$266, 17, FALSE)</f>
        <v>17572649</v>
      </c>
      <c r="G95">
        <v>0</v>
      </c>
      <c r="H95">
        <v>0</v>
      </c>
      <c r="I95" s="7">
        <f>INDEX('Developing Country'!$B$3:$B$175,MATCH('Stata Data'!B95,'Developing Country'!$A$3:$A$175))</f>
        <v>1</v>
      </c>
      <c r="J95" s="7">
        <f>INDEX('Developing Country'!$C$3:$C$175,MATCH('Stata Data'!B95,'Developing Country'!$A$3:$A$175))</f>
        <v>0</v>
      </c>
      <c r="K95" s="8">
        <f>VLOOKUP(B95, 'TRIPS In Force'!$A$2:$B$166, 2, FALSE)</f>
        <v>35392</v>
      </c>
      <c r="L95" s="7">
        <f t="shared" si="12"/>
        <v>1996</v>
      </c>
      <c r="M95" s="7">
        <f t="shared" si="13"/>
        <v>1</v>
      </c>
      <c r="N95" s="7">
        <f t="shared" si="14"/>
        <v>2033</v>
      </c>
      <c r="O95" s="7">
        <f t="shared" si="15"/>
        <v>-31</v>
      </c>
      <c r="P95" s="7">
        <f t="shared" si="16"/>
        <v>0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spans="1:34" x14ac:dyDescent="0.35">
      <c r="A96">
        <f t="shared" si="11"/>
        <v>95</v>
      </c>
      <c r="B96" t="s">
        <v>4</v>
      </c>
      <c r="C96">
        <f t="shared" si="10"/>
        <v>3</v>
      </c>
      <c r="D96" s="7">
        <f t="shared" si="17"/>
        <v>2003</v>
      </c>
      <c r="E96">
        <v>6000</v>
      </c>
      <c r="F96">
        <f>VLOOKUP(B96, 'Population by Country'!$1:$266, 18, FALSE)</f>
        <v>18203369</v>
      </c>
      <c r="G96">
        <v>0</v>
      </c>
      <c r="H96">
        <v>0</v>
      </c>
      <c r="I96" s="7">
        <f>INDEX('Developing Country'!$B$3:$B$175,MATCH('Stata Data'!B96,'Developing Country'!$A$3:$A$175))</f>
        <v>1</v>
      </c>
      <c r="J96" s="7">
        <f>INDEX('Developing Country'!$C$3:$C$175,MATCH('Stata Data'!B96,'Developing Country'!$A$3:$A$175))</f>
        <v>0</v>
      </c>
      <c r="K96" s="8">
        <f>VLOOKUP(B96, 'TRIPS In Force'!$A$2:$B$166, 2, FALSE)</f>
        <v>35392</v>
      </c>
      <c r="L96" s="7">
        <f t="shared" si="12"/>
        <v>1996</v>
      </c>
      <c r="M96" s="7">
        <f t="shared" si="13"/>
        <v>1</v>
      </c>
      <c r="N96" s="7">
        <f t="shared" si="14"/>
        <v>2033</v>
      </c>
      <c r="O96" s="7">
        <f t="shared" si="15"/>
        <v>-30</v>
      </c>
      <c r="P96" s="7">
        <f t="shared" si="16"/>
        <v>0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x14ac:dyDescent="0.35">
      <c r="A97">
        <f t="shared" si="11"/>
        <v>96</v>
      </c>
      <c r="B97" t="s">
        <v>4</v>
      </c>
      <c r="C97">
        <f t="shared" si="10"/>
        <v>3</v>
      </c>
      <c r="D97" s="7">
        <f t="shared" si="17"/>
        <v>2004</v>
      </c>
      <c r="E97">
        <v>6800</v>
      </c>
      <c r="F97">
        <f>VLOOKUP(B97, 'Population by Country'!$1:$266,19, FALSE)</f>
        <v>18865716</v>
      </c>
      <c r="G97">
        <v>0</v>
      </c>
      <c r="H97">
        <v>0</v>
      </c>
      <c r="I97" s="7">
        <f>INDEX('Developing Country'!$B$3:$B$175,MATCH('Stata Data'!B97,'Developing Country'!$A$3:$A$175))</f>
        <v>1</v>
      </c>
      <c r="J97" s="7">
        <f>INDEX('Developing Country'!$C$3:$C$175,MATCH('Stata Data'!B97,'Developing Country'!$A$3:$A$175))</f>
        <v>0</v>
      </c>
      <c r="K97" s="8">
        <f>VLOOKUP(B97, 'TRIPS In Force'!$A$2:$B$166, 2, FALSE)</f>
        <v>35392</v>
      </c>
      <c r="L97" s="7">
        <f t="shared" si="12"/>
        <v>1996</v>
      </c>
      <c r="M97" s="7">
        <f t="shared" si="13"/>
        <v>1</v>
      </c>
      <c r="N97" s="7">
        <f t="shared" si="14"/>
        <v>2033</v>
      </c>
      <c r="O97" s="7">
        <f t="shared" si="15"/>
        <v>-29</v>
      </c>
      <c r="P97" s="7">
        <f t="shared" si="16"/>
        <v>0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spans="1:34" x14ac:dyDescent="0.35">
      <c r="A98">
        <f t="shared" si="11"/>
        <v>97</v>
      </c>
      <c r="B98" t="s">
        <v>4</v>
      </c>
      <c r="C98">
        <f t="shared" si="10"/>
        <v>3</v>
      </c>
      <c r="D98" s="7">
        <f t="shared" si="17"/>
        <v>2005</v>
      </c>
      <c r="E98">
        <v>7600</v>
      </c>
      <c r="F98">
        <f>VLOOKUP(B98, 'Population by Country'!$1:$266, 20, FALSE)</f>
        <v>19552542</v>
      </c>
      <c r="G98">
        <v>0</v>
      </c>
      <c r="H98">
        <v>0</v>
      </c>
      <c r="I98" s="7">
        <f>INDEX('Developing Country'!$B$3:$B$175,MATCH('Stata Data'!B98,'Developing Country'!$A$3:$A$175))</f>
        <v>1</v>
      </c>
      <c r="J98" s="7">
        <f>INDEX('Developing Country'!$C$3:$C$175,MATCH('Stata Data'!B98,'Developing Country'!$A$3:$A$175))</f>
        <v>0</v>
      </c>
      <c r="K98" s="8">
        <f>VLOOKUP(B98, 'TRIPS In Force'!$A$2:$B$166, 2, FALSE)</f>
        <v>35392</v>
      </c>
      <c r="L98" s="7">
        <f t="shared" si="12"/>
        <v>1996</v>
      </c>
      <c r="M98" s="7">
        <f t="shared" si="13"/>
        <v>1</v>
      </c>
      <c r="N98" s="7">
        <f t="shared" si="14"/>
        <v>2033</v>
      </c>
      <c r="O98" s="7">
        <f t="shared" si="15"/>
        <v>-28</v>
      </c>
      <c r="P98" s="7">
        <f t="shared" si="16"/>
        <v>0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spans="1:34" x14ac:dyDescent="0.35">
      <c r="A99">
        <f t="shared" si="11"/>
        <v>98</v>
      </c>
      <c r="B99" t="s">
        <v>4</v>
      </c>
      <c r="C99">
        <f t="shared" si="10"/>
        <v>3</v>
      </c>
      <c r="D99" s="7">
        <f t="shared" si="17"/>
        <v>2006</v>
      </c>
      <c r="E99">
        <v>8200</v>
      </c>
      <c r="F99">
        <f>VLOOKUP(B99, 'Population by Country'!$1:$266, 21, FALSE)</f>
        <v>20262399</v>
      </c>
      <c r="G99">
        <v>0</v>
      </c>
      <c r="H99">
        <v>0</v>
      </c>
      <c r="I99" s="7">
        <f>INDEX('Developing Country'!$B$3:$B$175,MATCH('Stata Data'!B99,'Developing Country'!$A$3:$A$175))</f>
        <v>1</v>
      </c>
      <c r="J99" s="7">
        <f>INDEX('Developing Country'!$C$3:$C$175,MATCH('Stata Data'!B99,'Developing Country'!$A$3:$A$175))</f>
        <v>0</v>
      </c>
      <c r="K99" s="8">
        <f>VLOOKUP(B99, 'TRIPS In Force'!$A$2:$B$166, 2, FALSE)</f>
        <v>35392</v>
      </c>
      <c r="L99" s="7">
        <f t="shared" si="12"/>
        <v>1996</v>
      </c>
      <c r="M99" s="7">
        <f t="shared" si="13"/>
        <v>1</v>
      </c>
      <c r="N99" s="7">
        <f t="shared" si="14"/>
        <v>2033</v>
      </c>
      <c r="O99" s="7">
        <f t="shared" si="15"/>
        <v>-27</v>
      </c>
      <c r="P99" s="7">
        <f t="shared" si="16"/>
        <v>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spans="1:34" x14ac:dyDescent="0.35">
      <c r="A100">
        <f t="shared" si="11"/>
        <v>99</v>
      </c>
      <c r="B100" t="s">
        <v>4</v>
      </c>
      <c r="C100">
        <f t="shared" si="10"/>
        <v>3</v>
      </c>
      <c r="D100" s="7">
        <f t="shared" si="17"/>
        <v>2007</v>
      </c>
      <c r="E100">
        <v>8300</v>
      </c>
      <c r="F100">
        <f>VLOOKUP(B100, 'Population by Country'!$1:$266, 22, FALSE)</f>
        <v>20997687</v>
      </c>
      <c r="G100">
        <v>0</v>
      </c>
      <c r="H100">
        <v>0</v>
      </c>
      <c r="I100" s="7">
        <f>INDEX('Developing Country'!$B$3:$B$175,MATCH('Stata Data'!B100,'Developing Country'!$A$3:$A$175))</f>
        <v>1</v>
      </c>
      <c r="J100" s="7">
        <f>INDEX('Developing Country'!$C$3:$C$175,MATCH('Stata Data'!B100,'Developing Country'!$A$3:$A$175))</f>
        <v>0</v>
      </c>
      <c r="K100" s="8">
        <f>VLOOKUP(B100, 'TRIPS In Force'!$A$2:$B$166, 2, FALSE)</f>
        <v>35392</v>
      </c>
      <c r="L100" s="7">
        <f t="shared" si="12"/>
        <v>1996</v>
      </c>
      <c r="M100" s="7">
        <f t="shared" si="13"/>
        <v>1</v>
      </c>
      <c r="N100" s="7">
        <f t="shared" si="14"/>
        <v>2033</v>
      </c>
      <c r="O100" s="7">
        <f t="shared" si="15"/>
        <v>-26</v>
      </c>
      <c r="P100" s="7">
        <f t="shared" si="16"/>
        <v>0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spans="1:34" x14ac:dyDescent="0.35">
      <c r="A101">
        <f t="shared" si="11"/>
        <v>100</v>
      </c>
      <c r="B101" t="s">
        <v>4</v>
      </c>
      <c r="C101">
        <f t="shared" si="10"/>
        <v>3</v>
      </c>
      <c r="D101" s="7">
        <f t="shared" si="17"/>
        <v>2008</v>
      </c>
      <c r="E101">
        <v>8600</v>
      </c>
      <c r="F101">
        <f>VLOOKUP(B101, 'Population by Country'!$1:$266, 23, FALSE)</f>
        <v>21759420</v>
      </c>
      <c r="G101">
        <v>0</v>
      </c>
      <c r="H101">
        <v>0</v>
      </c>
      <c r="I101" s="7">
        <f>INDEX('Developing Country'!$B$3:$B$175,MATCH('Stata Data'!B101,'Developing Country'!$A$3:$A$175))</f>
        <v>1</v>
      </c>
      <c r="J101" s="7">
        <f>INDEX('Developing Country'!$C$3:$C$175,MATCH('Stata Data'!B101,'Developing Country'!$A$3:$A$175))</f>
        <v>0</v>
      </c>
      <c r="K101" s="8">
        <f>VLOOKUP(B101, 'TRIPS In Force'!$A$2:$B$166, 2, FALSE)</f>
        <v>35392</v>
      </c>
      <c r="L101" s="7">
        <f t="shared" si="12"/>
        <v>1996</v>
      </c>
      <c r="M101" s="7">
        <f t="shared" si="13"/>
        <v>1</v>
      </c>
      <c r="N101" s="7">
        <f t="shared" si="14"/>
        <v>2033</v>
      </c>
      <c r="O101" s="7">
        <f t="shared" si="15"/>
        <v>-25</v>
      </c>
      <c r="P101" s="7">
        <f t="shared" si="16"/>
        <v>0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spans="1:34" x14ac:dyDescent="0.35">
      <c r="A102">
        <f t="shared" si="11"/>
        <v>101</v>
      </c>
      <c r="B102" t="s">
        <v>4</v>
      </c>
      <c r="C102">
        <f t="shared" si="10"/>
        <v>3</v>
      </c>
      <c r="D102" s="7">
        <f t="shared" si="17"/>
        <v>2009</v>
      </c>
      <c r="E102">
        <v>9000</v>
      </c>
      <c r="F102">
        <f>VLOOKUP(B102, 'Population by Country'!$1:$266, 24, FALSE)</f>
        <v>22549547</v>
      </c>
      <c r="G102">
        <v>0</v>
      </c>
      <c r="H102">
        <v>0</v>
      </c>
      <c r="I102" s="7">
        <f>INDEX('Developing Country'!$B$3:$B$175,MATCH('Stata Data'!B102,'Developing Country'!$A$3:$A$175))</f>
        <v>1</v>
      </c>
      <c r="J102" s="7">
        <f>INDEX('Developing Country'!$C$3:$C$175,MATCH('Stata Data'!B102,'Developing Country'!$A$3:$A$175))</f>
        <v>0</v>
      </c>
      <c r="K102" s="8">
        <f>VLOOKUP(B102, 'TRIPS In Force'!$A$2:$B$166, 2, FALSE)</f>
        <v>35392</v>
      </c>
      <c r="L102" s="7">
        <f t="shared" si="12"/>
        <v>1996</v>
      </c>
      <c r="M102" s="7">
        <f t="shared" si="13"/>
        <v>1</v>
      </c>
      <c r="N102" s="7">
        <f t="shared" si="14"/>
        <v>2033</v>
      </c>
      <c r="O102" s="7">
        <f t="shared" si="15"/>
        <v>-24</v>
      </c>
      <c r="P102" s="7">
        <f t="shared" si="16"/>
        <v>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x14ac:dyDescent="0.35">
      <c r="A103">
        <f t="shared" si="11"/>
        <v>102</v>
      </c>
      <c r="B103" t="s">
        <v>4</v>
      </c>
      <c r="C103">
        <f t="shared" si="10"/>
        <v>3</v>
      </c>
      <c r="D103" s="7">
        <f t="shared" si="17"/>
        <v>2010</v>
      </c>
      <c r="E103">
        <v>9400</v>
      </c>
      <c r="F103">
        <f>VLOOKUP(B103, 'Population by Country'!$1:$266, 25, FALSE)</f>
        <v>23369131</v>
      </c>
      <c r="G103">
        <v>0</v>
      </c>
      <c r="H103">
        <v>0</v>
      </c>
      <c r="I103" s="7">
        <f>INDEX('Developing Country'!$B$3:$B$175,MATCH('Stata Data'!B103,'Developing Country'!$A$3:$A$175))</f>
        <v>1</v>
      </c>
      <c r="J103" s="7">
        <f>INDEX('Developing Country'!$C$3:$C$175,MATCH('Stata Data'!B103,'Developing Country'!$A$3:$A$175))</f>
        <v>0</v>
      </c>
      <c r="K103" s="8">
        <f>VLOOKUP(B103, 'TRIPS In Force'!$A$2:$B$166, 2, FALSE)</f>
        <v>35392</v>
      </c>
      <c r="L103" s="7">
        <f t="shared" si="12"/>
        <v>1996</v>
      </c>
      <c r="M103" s="7">
        <f t="shared" si="13"/>
        <v>1</v>
      </c>
      <c r="N103" s="7">
        <f t="shared" si="14"/>
        <v>2033</v>
      </c>
      <c r="O103" s="7">
        <f t="shared" si="15"/>
        <v>-23</v>
      </c>
      <c r="P103" s="7">
        <f t="shared" si="16"/>
        <v>0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x14ac:dyDescent="0.35">
      <c r="A104">
        <f t="shared" si="11"/>
        <v>103</v>
      </c>
      <c r="B104" t="s">
        <v>4</v>
      </c>
      <c r="C104">
        <f t="shared" si="10"/>
        <v>3</v>
      </c>
      <c r="D104" s="7">
        <f t="shared" si="17"/>
        <v>2011</v>
      </c>
      <c r="E104">
        <v>9900</v>
      </c>
      <c r="F104">
        <f>VLOOKUP(B104, 'Population by Country'!$1:$266, 26, FALSE)</f>
        <v>24218565</v>
      </c>
      <c r="G104">
        <v>0</v>
      </c>
      <c r="H104">
        <v>0</v>
      </c>
      <c r="I104" s="7">
        <f>INDEX('Developing Country'!$B$3:$B$175,MATCH('Stata Data'!B104,'Developing Country'!$A$3:$A$175))</f>
        <v>1</v>
      </c>
      <c r="J104" s="7">
        <f>INDEX('Developing Country'!$C$3:$C$175,MATCH('Stata Data'!B104,'Developing Country'!$A$3:$A$175))</f>
        <v>0</v>
      </c>
      <c r="K104" s="8">
        <f>VLOOKUP(B104, 'TRIPS In Force'!$A$2:$B$166, 2, FALSE)</f>
        <v>35392</v>
      </c>
      <c r="L104" s="7">
        <f t="shared" si="12"/>
        <v>1996</v>
      </c>
      <c r="M104" s="7">
        <f t="shared" si="13"/>
        <v>1</v>
      </c>
      <c r="N104" s="7">
        <f t="shared" si="14"/>
        <v>2033</v>
      </c>
      <c r="O104" s="7">
        <f t="shared" si="15"/>
        <v>-22</v>
      </c>
      <c r="P104" s="7">
        <f t="shared" si="16"/>
        <v>0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spans="1:34" x14ac:dyDescent="0.35">
      <c r="A105">
        <f t="shared" si="11"/>
        <v>104</v>
      </c>
      <c r="B105" t="s">
        <v>4</v>
      </c>
      <c r="C105">
        <f t="shared" si="10"/>
        <v>3</v>
      </c>
      <c r="D105" s="7">
        <f t="shared" si="17"/>
        <v>2012</v>
      </c>
      <c r="E105">
        <v>11000</v>
      </c>
      <c r="F105">
        <f>VLOOKUP(B105, 'Population by Country'!$1:$266, 27, FALSE)</f>
        <v>25096150</v>
      </c>
      <c r="G105">
        <v>0</v>
      </c>
      <c r="H105">
        <v>0</v>
      </c>
      <c r="I105" s="7">
        <f>INDEX('Developing Country'!$B$3:$B$175,MATCH('Stata Data'!B105,'Developing Country'!$A$3:$A$175))</f>
        <v>1</v>
      </c>
      <c r="J105" s="7">
        <f>INDEX('Developing Country'!$C$3:$C$175,MATCH('Stata Data'!B105,'Developing Country'!$A$3:$A$175))</f>
        <v>0</v>
      </c>
      <c r="K105" s="8">
        <f>VLOOKUP(B105, 'TRIPS In Force'!$A$2:$B$166, 2, FALSE)</f>
        <v>35392</v>
      </c>
      <c r="L105" s="7">
        <f t="shared" si="12"/>
        <v>1996</v>
      </c>
      <c r="M105" s="7">
        <f t="shared" si="13"/>
        <v>1</v>
      </c>
      <c r="N105" s="7">
        <f t="shared" si="14"/>
        <v>2033</v>
      </c>
      <c r="O105" s="7">
        <f t="shared" si="15"/>
        <v>-21</v>
      </c>
      <c r="P105" s="7">
        <f t="shared" si="16"/>
        <v>0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x14ac:dyDescent="0.35">
      <c r="A106">
        <f t="shared" si="11"/>
        <v>105</v>
      </c>
      <c r="B106" t="s">
        <v>4</v>
      </c>
      <c r="C106">
        <f t="shared" si="10"/>
        <v>3</v>
      </c>
      <c r="D106" s="7">
        <f t="shared" si="17"/>
        <v>2013</v>
      </c>
      <c r="E106">
        <v>11000</v>
      </c>
      <c r="F106">
        <f>VLOOKUP(B106, 'Population by Country'!$1:$266, 28, FALSE)</f>
        <v>25998340</v>
      </c>
      <c r="G106">
        <v>0</v>
      </c>
      <c r="H106">
        <v>0</v>
      </c>
      <c r="I106" s="7">
        <f>INDEX('Developing Country'!$B$3:$B$175,MATCH('Stata Data'!B106,'Developing Country'!$A$3:$A$175))</f>
        <v>1</v>
      </c>
      <c r="J106" s="7">
        <f>INDEX('Developing Country'!$C$3:$C$175,MATCH('Stata Data'!B106,'Developing Country'!$A$3:$A$175))</f>
        <v>0</v>
      </c>
      <c r="K106" s="8">
        <f>VLOOKUP(B106, 'TRIPS In Force'!$A$2:$B$166, 2, FALSE)</f>
        <v>35392</v>
      </c>
      <c r="L106" s="7">
        <f t="shared" si="12"/>
        <v>1996</v>
      </c>
      <c r="M106" s="7">
        <f t="shared" si="13"/>
        <v>1</v>
      </c>
      <c r="N106" s="7">
        <f t="shared" si="14"/>
        <v>2033</v>
      </c>
      <c r="O106" s="7">
        <f t="shared" si="15"/>
        <v>-20</v>
      </c>
      <c r="P106" s="7">
        <f t="shared" si="16"/>
        <v>0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spans="1:34" x14ac:dyDescent="0.35">
      <c r="A107">
        <f t="shared" si="11"/>
        <v>106</v>
      </c>
      <c r="B107" t="s">
        <v>4</v>
      </c>
      <c r="C107">
        <f t="shared" si="10"/>
        <v>3</v>
      </c>
      <c r="D107" s="7">
        <f t="shared" si="17"/>
        <v>2014</v>
      </c>
      <c r="E107">
        <v>11000</v>
      </c>
      <c r="F107">
        <f>VLOOKUP(B107, 'Population by Country'!$1:$266, 29, FALSE)</f>
        <v>26920466</v>
      </c>
      <c r="G107">
        <v>0</v>
      </c>
      <c r="H107">
        <v>0</v>
      </c>
      <c r="I107" s="7">
        <f>INDEX('Developing Country'!$B$3:$B$175,MATCH('Stata Data'!B107,'Developing Country'!$A$3:$A$175))</f>
        <v>1</v>
      </c>
      <c r="J107" s="7">
        <f>INDEX('Developing Country'!$C$3:$C$175,MATCH('Stata Data'!B107,'Developing Country'!$A$3:$A$175))</f>
        <v>0</v>
      </c>
      <c r="K107" s="8">
        <f>VLOOKUP(B107, 'TRIPS In Force'!$A$2:$B$166, 2, FALSE)</f>
        <v>35392</v>
      </c>
      <c r="L107" s="7">
        <f t="shared" si="12"/>
        <v>1996</v>
      </c>
      <c r="M107" s="7">
        <f t="shared" si="13"/>
        <v>1</v>
      </c>
      <c r="N107" s="7">
        <f t="shared" si="14"/>
        <v>2033</v>
      </c>
      <c r="O107" s="7">
        <f t="shared" si="15"/>
        <v>-19</v>
      </c>
      <c r="P107" s="7">
        <f t="shared" si="16"/>
        <v>0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 x14ac:dyDescent="0.35">
      <c r="A108">
        <f t="shared" si="11"/>
        <v>107</v>
      </c>
      <c r="B108" t="s">
        <v>4</v>
      </c>
      <c r="C108">
        <f t="shared" si="10"/>
        <v>3</v>
      </c>
      <c r="D108" s="7">
        <f t="shared" si="17"/>
        <v>2015</v>
      </c>
      <c r="E108">
        <v>11000</v>
      </c>
      <c r="F108">
        <f>VLOOKUP(B108, 'Population by Country'!$1:$266, 30, FALSE)</f>
        <v>27859305</v>
      </c>
      <c r="G108">
        <v>0</v>
      </c>
      <c r="H108">
        <v>0</v>
      </c>
      <c r="I108" s="7">
        <f>INDEX('Developing Country'!$B$3:$B$175,MATCH('Stata Data'!B108,'Developing Country'!$A$3:$A$175))</f>
        <v>1</v>
      </c>
      <c r="J108" s="7">
        <f>INDEX('Developing Country'!$C$3:$C$175,MATCH('Stata Data'!B108,'Developing Country'!$A$3:$A$175))</f>
        <v>0</v>
      </c>
      <c r="K108" s="8">
        <f>VLOOKUP(B108, 'TRIPS In Force'!$A$2:$B$166, 2, FALSE)</f>
        <v>35392</v>
      </c>
      <c r="L108" s="7">
        <f t="shared" si="12"/>
        <v>1996</v>
      </c>
      <c r="M108" s="7">
        <f t="shared" si="13"/>
        <v>1</v>
      </c>
      <c r="N108" s="7">
        <f t="shared" si="14"/>
        <v>2033</v>
      </c>
      <c r="O108" s="7">
        <f t="shared" si="15"/>
        <v>-18</v>
      </c>
      <c r="P108" s="7">
        <f t="shared" si="16"/>
        <v>0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x14ac:dyDescent="0.35">
      <c r="A109">
        <f t="shared" si="11"/>
        <v>108</v>
      </c>
      <c r="B109" t="s">
        <v>4</v>
      </c>
      <c r="C109">
        <f t="shared" si="10"/>
        <v>3</v>
      </c>
      <c r="D109" s="7">
        <f t="shared" si="17"/>
        <v>2016</v>
      </c>
      <c r="E109">
        <v>11000</v>
      </c>
      <c r="F109">
        <f>VLOOKUP(B109, 'Population by Country'!$1:$266, 31, FALSE)</f>
        <v>28813463</v>
      </c>
      <c r="G109">
        <v>0</v>
      </c>
      <c r="H109">
        <v>0</v>
      </c>
      <c r="I109" s="7">
        <f>INDEX('Developing Country'!$B$3:$B$175,MATCH('Stata Data'!B109,'Developing Country'!$A$3:$A$175))</f>
        <v>1</v>
      </c>
      <c r="J109" s="7">
        <f>INDEX('Developing Country'!$C$3:$C$175,MATCH('Stata Data'!B109,'Developing Country'!$A$3:$A$175))</f>
        <v>0</v>
      </c>
      <c r="K109" s="8">
        <f>VLOOKUP(B109, 'TRIPS In Force'!$A$2:$B$166, 2, FALSE)</f>
        <v>35392</v>
      </c>
      <c r="L109" s="7">
        <f t="shared" si="12"/>
        <v>1996</v>
      </c>
      <c r="M109" s="7">
        <f t="shared" si="13"/>
        <v>1</v>
      </c>
      <c r="N109" s="7">
        <f t="shared" si="14"/>
        <v>2033</v>
      </c>
      <c r="O109" s="7">
        <f t="shared" si="15"/>
        <v>-17</v>
      </c>
      <c r="P109" s="7">
        <f t="shared" si="16"/>
        <v>0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x14ac:dyDescent="0.35">
      <c r="A110">
        <f t="shared" si="11"/>
        <v>109</v>
      </c>
      <c r="B110" t="s">
        <v>6</v>
      </c>
      <c r="C110">
        <f t="shared" si="10"/>
        <v>4</v>
      </c>
      <c r="D110" s="7">
        <v>1990</v>
      </c>
      <c r="E110">
        <v>1600</v>
      </c>
      <c r="F110">
        <f>VLOOKUP(B110, 'Population by Country'!$1:$266, 5,FALSE )</f>
        <v>32729739</v>
      </c>
      <c r="G110">
        <v>0</v>
      </c>
      <c r="H110">
        <v>1</v>
      </c>
      <c r="I110" s="7">
        <f>INDEX('Developing Country'!$B$3:$B$175,MATCH('Stata Data'!B110,'Developing Country'!$A$3:$A$175))</f>
        <v>0</v>
      </c>
      <c r="J110" s="7">
        <f>INDEX('Developing Country'!$C$3:$C$175,MATCH('Stata Data'!B110,'Developing Country'!$A$3:$A$175))</f>
        <v>1</v>
      </c>
      <c r="K110" s="8">
        <f>VLOOKUP(B110, 'TRIPS In Force'!$A$2:$B$166, 2, FALSE)</f>
        <v>34700</v>
      </c>
      <c r="L110" s="7">
        <f t="shared" si="12"/>
        <v>1995</v>
      </c>
      <c r="M110" s="7">
        <f t="shared" si="13"/>
        <v>0</v>
      </c>
      <c r="N110" s="7">
        <f t="shared" si="14"/>
        <v>2005</v>
      </c>
      <c r="O110" s="7">
        <f t="shared" si="15"/>
        <v>-15</v>
      </c>
      <c r="P110" s="7">
        <f t="shared" si="16"/>
        <v>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spans="1:34" x14ac:dyDescent="0.35">
      <c r="A111">
        <f t="shared" si="11"/>
        <v>110</v>
      </c>
      <c r="B111" t="s">
        <v>6</v>
      </c>
      <c r="C111">
        <f t="shared" si="10"/>
        <v>4</v>
      </c>
      <c r="D111" s="7">
        <f>D110+1</f>
        <v>1991</v>
      </c>
      <c r="E111">
        <v>1900</v>
      </c>
      <c r="F111">
        <f>VLOOKUP(B111, 'Population by Country'!$1:$266, 6, FALSE)</f>
        <v>33193918</v>
      </c>
      <c r="G111">
        <v>0</v>
      </c>
      <c r="H111">
        <v>1</v>
      </c>
      <c r="I111" s="7">
        <f>INDEX('Developing Country'!$B$3:$B$175,MATCH('Stata Data'!B111,'Developing Country'!$A$3:$A$175))</f>
        <v>0</v>
      </c>
      <c r="J111" s="7">
        <f>INDEX('Developing Country'!$C$3:$C$175,MATCH('Stata Data'!B111,'Developing Country'!$A$3:$A$175))</f>
        <v>1</v>
      </c>
      <c r="K111" s="8">
        <f>VLOOKUP(B111, 'TRIPS In Force'!$A$2:$B$166, 2, FALSE)</f>
        <v>34700</v>
      </c>
      <c r="L111" s="7">
        <f t="shared" si="12"/>
        <v>1995</v>
      </c>
      <c r="M111" s="7">
        <f t="shared" si="13"/>
        <v>0</v>
      </c>
      <c r="N111" s="7">
        <f t="shared" si="14"/>
        <v>2005</v>
      </c>
      <c r="O111" s="7">
        <f t="shared" si="15"/>
        <v>-14</v>
      </c>
      <c r="P111" s="7">
        <f t="shared" si="16"/>
        <v>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x14ac:dyDescent="0.35">
      <c r="A112">
        <f t="shared" si="11"/>
        <v>111</v>
      </c>
      <c r="B112" t="s">
        <v>6</v>
      </c>
      <c r="C112">
        <f t="shared" si="10"/>
        <v>4</v>
      </c>
      <c r="D112" s="7">
        <f t="shared" ref="D112:D136" si="18">D111+1</f>
        <v>1992</v>
      </c>
      <c r="E112">
        <v>2200</v>
      </c>
      <c r="F112">
        <f>VLOOKUP(B112, 'Population by Country'!$1:$266, 7, FALSE)</f>
        <v>33655151</v>
      </c>
      <c r="G112">
        <v>0</v>
      </c>
      <c r="H112">
        <v>1</v>
      </c>
      <c r="I112" s="7">
        <f>INDEX('Developing Country'!$B$3:$B$175,MATCH('Stata Data'!B112,'Developing Country'!$A$3:$A$175))</f>
        <v>0</v>
      </c>
      <c r="J112" s="7">
        <f>INDEX('Developing Country'!$C$3:$C$175,MATCH('Stata Data'!B112,'Developing Country'!$A$3:$A$175))</f>
        <v>1</v>
      </c>
      <c r="K112" s="8">
        <f>VLOOKUP(B112, 'TRIPS In Force'!$A$2:$B$166, 2, FALSE)</f>
        <v>34700</v>
      </c>
      <c r="L112" s="7">
        <f t="shared" si="12"/>
        <v>1995</v>
      </c>
      <c r="M112" s="7">
        <f t="shared" si="13"/>
        <v>0</v>
      </c>
      <c r="N112" s="7">
        <f t="shared" si="14"/>
        <v>2005</v>
      </c>
      <c r="O112" s="7">
        <f t="shared" si="15"/>
        <v>-13</v>
      </c>
      <c r="P112" s="7">
        <f t="shared" si="16"/>
        <v>0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x14ac:dyDescent="0.35">
      <c r="A113">
        <f t="shared" si="11"/>
        <v>112</v>
      </c>
      <c r="B113" t="s">
        <v>6</v>
      </c>
      <c r="C113">
        <f t="shared" si="10"/>
        <v>4</v>
      </c>
      <c r="D113" s="7">
        <f t="shared" si="18"/>
        <v>1993</v>
      </c>
      <c r="E113">
        <v>2500</v>
      </c>
      <c r="F113">
        <f>VLOOKUP(B113, 'Population by Country'!$1:$266, 8, FALSE)</f>
        <v>34110917</v>
      </c>
      <c r="G113">
        <v>0</v>
      </c>
      <c r="H113">
        <v>1</v>
      </c>
      <c r="I113" s="7">
        <f>INDEX('Developing Country'!$B$3:$B$175,MATCH('Stata Data'!B113,'Developing Country'!$A$3:$A$175))</f>
        <v>0</v>
      </c>
      <c r="J113" s="7">
        <f>INDEX('Developing Country'!$C$3:$C$175,MATCH('Stata Data'!B113,'Developing Country'!$A$3:$A$175))</f>
        <v>1</v>
      </c>
      <c r="K113" s="8">
        <f>VLOOKUP(B113, 'TRIPS In Force'!$A$2:$B$166, 2, FALSE)</f>
        <v>34700</v>
      </c>
      <c r="L113" s="7">
        <f t="shared" si="12"/>
        <v>1995</v>
      </c>
      <c r="M113" s="7">
        <f t="shared" si="13"/>
        <v>0</v>
      </c>
      <c r="N113" s="7">
        <f t="shared" si="14"/>
        <v>2005</v>
      </c>
      <c r="O113" s="7">
        <f t="shared" si="15"/>
        <v>-12</v>
      </c>
      <c r="P113" s="7">
        <f t="shared" si="16"/>
        <v>0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x14ac:dyDescent="0.35">
      <c r="A114">
        <f t="shared" si="11"/>
        <v>113</v>
      </c>
      <c r="B114" t="s">
        <v>6</v>
      </c>
      <c r="C114">
        <f t="shared" si="10"/>
        <v>4</v>
      </c>
      <c r="D114" s="7">
        <f t="shared" si="18"/>
        <v>1994</v>
      </c>
      <c r="E114">
        <v>2900</v>
      </c>
      <c r="F114">
        <f>VLOOKUP(B114, 'Population by Country'!$1:$266, 9, FALSE)</f>
        <v>34558115</v>
      </c>
      <c r="G114">
        <v>0</v>
      </c>
      <c r="H114">
        <v>1</v>
      </c>
      <c r="I114" s="7">
        <f>INDEX('Developing Country'!$B$3:$B$175,MATCH('Stata Data'!B114,'Developing Country'!$A$3:$A$175))</f>
        <v>0</v>
      </c>
      <c r="J114" s="7">
        <f>INDEX('Developing Country'!$C$3:$C$175,MATCH('Stata Data'!B114,'Developing Country'!$A$3:$A$175))</f>
        <v>1</v>
      </c>
      <c r="K114" s="8">
        <f>VLOOKUP(B114, 'TRIPS In Force'!$A$2:$B$166, 2, FALSE)</f>
        <v>34700</v>
      </c>
      <c r="L114" s="7">
        <f t="shared" si="12"/>
        <v>1995</v>
      </c>
      <c r="M114" s="7">
        <f t="shared" si="13"/>
        <v>0</v>
      </c>
      <c r="N114" s="7">
        <f t="shared" si="14"/>
        <v>2005</v>
      </c>
      <c r="O114" s="7">
        <f t="shared" si="15"/>
        <v>-11</v>
      </c>
      <c r="P114" s="7">
        <f t="shared" si="16"/>
        <v>0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spans="1:34" x14ac:dyDescent="0.35">
      <c r="A115">
        <f t="shared" si="11"/>
        <v>114</v>
      </c>
      <c r="B115" t="s">
        <v>6</v>
      </c>
      <c r="C115">
        <f t="shared" si="10"/>
        <v>4</v>
      </c>
      <c r="D115" s="7">
        <f t="shared" si="18"/>
        <v>1995</v>
      </c>
      <c r="E115">
        <v>3100</v>
      </c>
      <c r="F115">
        <f>VLOOKUP(B115, 'Population by Country'!$1:$266, 10, FALSE)</f>
        <v>34994814</v>
      </c>
      <c r="G115">
        <v>0</v>
      </c>
      <c r="H115">
        <v>1</v>
      </c>
      <c r="I115" s="7">
        <f>INDEX('Developing Country'!$B$3:$B$175,MATCH('Stata Data'!B115,'Developing Country'!$A$3:$A$175))</f>
        <v>0</v>
      </c>
      <c r="J115" s="7">
        <f>INDEX('Developing Country'!$C$3:$C$175,MATCH('Stata Data'!B115,'Developing Country'!$A$3:$A$175))</f>
        <v>1</v>
      </c>
      <c r="K115" s="8">
        <f>VLOOKUP(B115, 'TRIPS In Force'!$A$2:$B$166, 2, FALSE)</f>
        <v>34700</v>
      </c>
      <c r="L115" s="7">
        <f t="shared" si="12"/>
        <v>1995</v>
      </c>
      <c r="M115" s="7">
        <f t="shared" si="13"/>
        <v>1</v>
      </c>
      <c r="N115" s="7">
        <f t="shared" si="14"/>
        <v>2005</v>
      </c>
      <c r="O115" s="7">
        <f t="shared" si="15"/>
        <v>-10</v>
      </c>
      <c r="P115" s="7">
        <f t="shared" si="16"/>
        <v>0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spans="1:34" x14ac:dyDescent="0.35">
      <c r="A116">
        <f t="shared" si="11"/>
        <v>115</v>
      </c>
      <c r="B116" t="s">
        <v>6</v>
      </c>
      <c r="C116">
        <f t="shared" si="10"/>
        <v>4</v>
      </c>
      <c r="D116" s="7">
        <f t="shared" si="18"/>
        <v>1996</v>
      </c>
      <c r="E116">
        <v>2900</v>
      </c>
      <c r="F116">
        <f>VLOOKUP(B116, 'Population by Country'!$1:$266, 11, FALSE)</f>
        <v>35419682</v>
      </c>
      <c r="G116">
        <v>0</v>
      </c>
      <c r="H116">
        <v>1</v>
      </c>
      <c r="I116" s="7">
        <f>INDEX('Developing Country'!$B$3:$B$175,MATCH('Stata Data'!B116,'Developing Country'!$A$3:$A$175))</f>
        <v>0</v>
      </c>
      <c r="J116" s="7">
        <f>INDEX('Developing Country'!$C$3:$C$175,MATCH('Stata Data'!B116,'Developing Country'!$A$3:$A$175))</f>
        <v>1</v>
      </c>
      <c r="K116" s="8">
        <f>VLOOKUP(B116, 'TRIPS In Force'!$A$2:$B$166, 2, FALSE)</f>
        <v>34700</v>
      </c>
      <c r="L116" s="7">
        <f t="shared" si="12"/>
        <v>1995</v>
      </c>
      <c r="M116" s="7">
        <f t="shared" si="13"/>
        <v>1</v>
      </c>
      <c r="N116" s="7">
        <f t="shared" si="14"/>
        <v>2005</v>
      </c>
      <c r="O116" s="7">
        <f t="shared" si="15"/>
        <v>-9</v>
      </c>
      <c r="P116" s="7">
        <f t="shared" si="16"/>
        <v>0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spans="1:34" x14ac:dyDescent="0.35">
      <c r="A117">
        <f t="shared" si="11"/>
        <v>116</v>
      </c>
      <c r="B117" t="s">
        <v>6</v>
      </c>
      <c r="C117">
        <f t="shared" si="10"/>
        <v>4</v>
      </c>
      <c r="D117" s="7">
        <f t="shared" si="18"/>
        <v>1997</v>
      </c>
      <c r="E117">
        <v>2500</v>
      </c>
      <c r="F117">
        <f>VLOOKUP(B117, 'Population by Country'!$1:$266, 12, FALSE)</f>
        <v>35833969</v>
      </c>
      <c r="G117">
        <v>0</v>
      </c>
      <c r="H117">
        <v>1</v>
      </c>
      <c r="I117" s="7">
        <f>INDEX('Developing Country'!$B$3:$B$175,MATCH('Stata Data'!B117,'Developing Country'!$A$3:$A$175))</f>
        <v>0</v>
      </c>
      <c r="J117" s="7">
        <f>INDEX('Developing Country'!$C$3:$C$175,MATCH('Stata Data'!B117,'Developing Country'!$A$3:$A$175))</f>
        <v>1</v>
      </c>
      <c r="K117" s="8">
        <f>VLOOKUP(B117, 'TRIPS In Force'!$A$2:$B$166, 2, FALSE)</f>
        <v>34700</v>
      </c>
      <c r="L117" s="7">
        <f t="shared" si="12"/>
        <v>1995</v>
      </c>
      <c r="M117" s="7">
        <f t="shared" si="13"/>
        <v>1</v>
      </c>
      <c r="N117" s="7">
        <f t="shared" si="14"/>
        <v>2005</v>
      </c>
      <c r="O117" s="7">
        <f t="shared" si="15"/>
        <v>-8</v>
      </c>
      <c r="P117" s="7">
        <f t="shared" si="16"/>
        <v>0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x14ac:dyDescent="0.35">
      <c r="A118">
        <f t="shared" si="11"/>
        <v>117</v>
      </c>
      <c r="B118" t="s">
        <v>6</v>
      </c>
      <c r="C118">
        <f t="shared" si="10"/>
        <v>4</v>
      </c>
      <c r="D118" s="7">
        <f t="shared" si="18"/>
        <v>1998</v>
      </c>
      <c r="E118">
        <v>2300</v>
      </c>
      <c r="F118">
        <f>VLOOKUP(B118, 'Population by Country'!$1:$266, 13, FALSE)</f>
        <v>36241590</v>
      </c>
      <c r="G118">
        <v>0</v>
      </c>
      <c r="H118">
        <v>1</v>
      </c>
      <c r="I118" s="7">
        <f>INDEX('Developing Country'!$B$3:$B$175,MATCH('Stata Data'!B118,'Developing Country'!$A$3:$A$175))</f>
        <v>0</v>
      </c>
      <c r="J118" s="7">
        <f>INDEX('Developing Country'!$C$3:$C$175,MATCH('Stata Data'!B118,'Developing Country'!$A$3:$A$175))</f>
        <v>1</v>
      </c>
      <c r="K118" s="8">
        <f>VLOOKUP(B118, 'TRIPS In Force'!$A$2:$B$166, 2, FALSE)</f>
        <v>34700</v>
      </c>
      <c r="L118" s="7">
        <f t="shared" si="12"/>
        <v>1995</v>
      </c>
      <c r="M118" s="7">
        <f t="shared" si="13"/>
        <v>1</v>
      </c>
      <c r="N118" s="7">
        <f t="shared" si="14"/>
        <v>2005</v>
      </c>
      <c r="O118" s="7">
        <f t="shared" si="15"/>
        <v>-7</v>
      </c>
      <c r="P118" s="7">
        <f t="shared" si="16"/>
        <v>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spans="1:34" x14ac:dyDescent="0.35">
      <c r="A119">
        <f t="shared" si="11"/>
        <v>118</v>
      </c>
      <c r="B119" t="s">
        <v>6</v>
      </c>
      <c r="C119">
        <f t="shared" si="10"/>
        <v>4</v>
      </c>
      <c r="D119" s="7">
        <f t="shared" si="18"/>
        <v>1999</v>
      </c>
      <c r="E119">
        <v>2200</v>
      </c>
      <c r="F119">
        <f>VLOOKUP(B119, 'Population by Country'!$1:$266,14, FALSE)</f>
        <v>36648068</v>
      </c>
      <c r="G119">
        <v>0</v>
      </c>
      <c r="H119">
        <v>1</v>
      </c>
      <c r="I119" s="7">
        <f>INDEX('Developing Country'!$B$3:$B$175,MATCH('Stata Data'!B119,'Developing Country'!$A$3:$A$175))</f>
        <v>0</v>
      </c>
      <c r="J119" s="7">
        <f>INDEX('Developing Country'!$C$3:$C$175,MATCH('Stata Data'!B119,'Developing Country'!$A$3:$A$175))</f>
        <v>1</v>
      </c>
      <c r="K119" s="8">
        <f>VLOOKUP(B119, 'TRIPS In Force'!$A$2:$B$166, 2, FALSE)</f>
        <v>34700</v>
      </c>
      <c r="L119" s="7">
        <f t="shared" si="12"/>
        <v>1995</v>
      </c>
      <c r="M119" s="7">
        <f t="shared" si="13"/>
        <v>1</v>
      </c>
      <c r="N119" s="7">
        <f t="shared" si="14"/>
        <v>2005</v>
      </c>
      <c r="O119" s="7">
        <f t="shared" si="15"/>
        <v>-6</v>
      </c>
      <c r="P119" s="7">
        <f t="shared" si="16"/>
        <v>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x14ac:dyDescent="0.35">
      <c r="A120">
        <f t="shared" si="11"/>
        <v>119</v>
      </c>
      <c r="B120" t="s">
        <v>6</v>
      </c>
      <c r="C120">
        <f t="shared" si="10"/>
        <v>4</v>
      </c>
      <c r="D120" s="7">
        <f t="shared" si="18"/>
        <v>2000</v>
      </c>
      <c r="E120">
        <v>2200</v>
      </c>
      <c r="F120">
        <f>VLOOKUP(B120, 'Population by Country'!$1:$266, 15, FALSE)</f>
        <v>37057452</v>
      </c>
      <c r="G120">
        <v>0</v>
      </c>
      <c r="H120">
        <v>1</v>
      </c>
      <c r="I120" s="7">
        <f>INDEX('Developing Country'!$B$3:$B$175,MATCH('Stata Data'!B120,'Developing Country'!$A$3:$A$175))</f>
        <v>0</v>
      </c>
      <c r="J120" s="7">
        <f>INDEX('Developing Country'!$C$3:$C$175,MATCH('Stata Data'!B120,'Developing Country'!$A$3:$A$175))</f>
        <v>1</v>
      </c>
      <c r="K120" s="8">
        <f>VLOOKUP(B120, 'TRIPS In Force'!$A$2:$B$166, 2, FALSE)</f>
        <v>34700</v>
      </c>
      <c r="L120" s="7">
        <f t="shared" si="12"/>
        <v>1995</v>
      </c>
      <c r="M120" s="7">
        <f t="shared" si="13"/>
        <v>1</v>
      </c>
      <c r="N120" s="7">
        <f t="shared" si="14"/>
        <v>2005</v>
      </c>
      <c r="O120" s="7">
        <f t="shared" si="15"/>
        <v>-5</v>
      </c>
      <c r="P120" s="7">
        <f t="shared" si="16"/>
        <v>0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spans="1:34" x14ac:dyDescent="0.35">
      <c r="A121">
        <f t="shared" si="11"/>
        <v>120</v>
      </c>
      <c r="B121" t="s">
        <v>6</v>
      </c>
      <c r="C121">
        <f t="shared" si="10"/>
        <v>4</v>
      </c>
      <c r="D121" s="7">
        <f t="shared" si="18"/>
        <v>2001</v>
      </c>
      <c r="E121">
        <v>2100</v>
      </c>
      <c r="F121">
        <f>VLOOKUP(B121, 'Population by Country'!$1:$266, 16, FALSE)</f>
        <v>37471509</v>
      </c>
      <c r="G121">
        <v>0</v>
      </c>
      <c r="H121">
        <v>1</v>
      </c>
      <c r="I121" s="7">
        <f>INDEX('Developing Country'!$B$3:$B$175,MATCH('Stata Data'!B121,'Developing Country'!$A$3:$A$175))</f>
        <v>0</v>
      </c>
      <c r="J121" s="7">
        <f>INDEX('Developing Country'!$C$3:$C$175,MATCH('Stata Data'!B121,'Developing Country'!$A$3:$A$175))</f>
        <v>1</v>
      </c>
      <c r="K121" s="8">
        <f>VLOOKUP(B121, 'TRIPS In Force'!$A$2:$B$166, 2, FALSE)</f>
        <v>34700</v>
      </c>
      <c r="L121" s="7">
        <f t="shared" si="12"/>
        <v>1995</v>
      </c>
      <c r="M121" s="7">
        <f t="shared" si="13"/>
        <v>1</v>
      </c>
      <c r="N121" s="7">
        <f t="shared" si="14"/>
        <v>2005</v>
      </c>
      <c r="O121" s="7">
        <f t="shared" si="15"/>
        <v>-4</v>
      </c>
      <c r="P121" s="7">
        <f t="shared" si="16"/>
        <v>0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x14ac:dyDescent="0.35">
      <c r="A122">
        <f t="shared" si="11"/>
        <v>121</v>
      </c>
      <c r="B122" t="s">
        <v>6</v>
      </c>
      <c r="C122">
        <f t="shared" si="10"/>
        <v>4</v>
      </c>
      <c r="D122" s="7">
        <f t="shared" si="18"/>
        <v>2002</v>
      </c>
      <c r="E122">
        <v>2000</v>
      </c>
      <c r="F122">
        <f>VLOOKUP(B122, 'Population by Country'!$1:$266, 17, FALSE)</f>
        <v>37889370</v>
      </c>
      <c r="G122">
        <v>0</v>
      </c>
      <c r="H122">
        <v>1</v>
      </c>
      <c r="I122" s="7">
        <f>INDEX('Developing Country'!$B$3:$B$175,MATCH('Stata Data'!B122,'Developing Country'!$A$3:$A$175))</f>
        <v>0</v>
      </c>
      <c r="J122" s="7">
        <f>INDEX('Developing Country'!$C$3:$C$175,MATCH('Stata Data'!B122,'Developing Country'!$A$3:$A$175))</f>
        <v>1</v>
      </c>
      <c r="K122" s="8">
        <f>VLOOKUP(B122, 'TRIPS In Force'!$A$2:$B$166, 2, FALSE)</f>
        <v>34700</v>
      </c>
      <c r="L122" s="7">
        <f t="shared" si="12"/>
        <v>1995</v>
      </c>
      <c r="M122" s="7">
        <f t="shared" si="13"/>
        <v>1</v>
      </c>
      <c r="N122" s="7">
        <f t="shared" si="14"/>
        <v>2005</v>
      </c>
      <c r="O122" s="7">
        <f t="shared" si="15"/>
        <v>-3</v>
      </c>
      <c r="P122" s="7">
        <f t="shared" si="16"/>
        <v>0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spans="1:34" x14ac:dyDescent="0.35">
      <c r="A123">
        <f t="shared" si="11"/>
        <v>122</v>
      </c>
      <c r="B123" t="s">
        <v>6</v>
      </c>
      <c r="C123">
        <f t="shared" si="10"/>
        <v>4</v>
      </c>
      <c r="D123" s="7">
        <f t="shared" si="18"/>
        <v>2003</v>
      </c>
      <c r="E123">
        <v>2000</v>
      </c>
      <c r="F123">
        <f>VLOOKUP(B123, 'Population by Country'!$1:$266, 18, FALSE)</f>
        <v>38309379</v>
      </c>
      <c r="G123">
        <v>0</v>
      </c>
      <c r="H123">
        <v>1</v>
      </c>
      <c r="I123" s="7">
        <f>INDEX('Developing Country'!$B$3:$B$175,MATCH('Stata Data'!B123,'Developing Country'!$A$3:$A$175))</f>
        <v>0</v>
      </c>
      <c r="J123" s="7">
        <f>INDEX('Developing Country'!$C$3:$C$175,MATCH('Stata Data'!B123,'Developing Country'!$A$3:$A$175))</f>
        <v>1</v>
      </c>
      <c r="K123" s="8">
        <f>VLOOKUP(B123, 'TRIPS In Force'!$A$2:$B$166, 2, FALSE)</f>
        <v>34700</v>
      </c>
      <c r="L123" s="7">
        <f t="shared" si="12"/>
        <v>1995</v>
      </c>
      <c r="M123" s="7">
        <f t="shared" si="13"/>
        <v>1</v>
      </c>
      <c r="N123" s="7">
        <f t="shared" si="14"/>
        <v>2005</v>
      </c>
      <c r="O123" s="7">
        <f t="shared" si="15"/>
        <v>-2</v>
      </c>
      <c r="P123" s="7">
        <f t="shared" si="16"/>
        <v>0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x14ac:dyDescent="0.35">
      <c r="A124">
        <f t="shared" si="11"/>
        <v>123</v>
      </c>
      <c r="B124" t="s">
        <v>6</v>
      </c>
      <c r="C124">
        <f t="shared" si="10"/>
        <v>4</v>
      </c>
      <c r="D124" s="7">
        <f t="shared" si="18"/>
        <v>2004</v>
      </c>
      <c r="E124">
        <v>2000</v>
      </c>
      <c r="F124">
        <f>VLOOKUP(B124, 'Population by Country'!$1:$266,19, FALSE)</f>
        <v>38728696</v>
      </c>
      <c r="G124">
        <v>0</v>
      </c>
      <c r="H124">
        <v>1</v>
      </c>
      <c r="I124" s="7">
        <f>INDEX('Developing Country'!$B$3:$B$175,MATCH('Stata Data'!B124,'Developing Country'!$A$3:$A$175))</f>
        <v>0</v>
      </c>
      <c r="J124" s="7">
        <f>INDEX('Developing Country'!$C$3:$C$175,MATCH('Stata Data'!B124,'Developing Country'!$A$3:$A$175))</f>
        <v>1</v>
      </c>
      <c r="K124" s="8">
        <f>VLOOKUP(B124, 'TRIPS In Force'!$A$2:$B$166, 2, FALSE)</f>
        <v>34700</v>
      </c>
      <c r="L124" s="7">
        <f t="shared" si="12"/>
        <v>1995</v>
      </c>
      <c r="M124" s="7">
        <f t="shared" si="13"/>
        <v>1</v>
      </c>
      <c r="N124" s="7">
        <f t="shared" si="14"/>
        <v>2005</v>
      </c>
      <c r="O124" s="7">
        <f t="shared" si="15"/>
        <v>-1</v>
      </c>
      <c r="P124" s="7">
        <f t="shared" si="16"/>
        <v>0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spans="1:34" x14ac:dyDescent="0.35">
      <c r="A125">
        <f t="shared" si="11"/>
        <v>124</v>
      </c>
      <c r="B125" t="s">
        <v>6</v>
      </c>
      <c r="C125">
        <f t="shared" si="10"/>
        <v>4</v>
      </c>
      <c r="D125" s="7">
        <f t="shared" si="18"/>
        <v>2005</v>
      </c>
      <c r="E125">
        <v>2000</v>
      </c>
      <c r="F125">
        <f>VLOOKUP(B125, 'Population by Country'!$1:$266, 20, FALSE)</f>
        <v>39145488</v>
      </c>
      <c r="G125">
        <v>0</v>
      </c>
      <c r="H125">
        <v>1</v>
      </c>
      <c r="I125" s="7">
        <f>INDEX('Developing Country'!$B$3:$B$175,MATCH('Stata Data'!B125,'Developing Country'!$A$3:$A$175))</f>
        <v>0</v>
      </c>
      <c r="J125" s="7">
        <f>INDEX('Developing Country'!$C$3:$C$175,MATCH('Stata Data'!B125,'Developing Country'!$A$3:$A$175))</f>
        <v>1</v>
      </c>
      <c r="K125" s="8">
        <f>VLOOKUP(B125, 'TRIPS In Force'!$A$2:$B$166, 2, FALSE)</f>
        <v>34700</v>
      </c>
      <c r="L125" s="7">
        <f t="shared" si="12"/>
        <v>1995</v>
      </c>
      <c r="M125" s="7">
        <f t="shared" si="13"/>
        <v>1</v>
      </c>
      <c r="N125" s="7">
        <f t="shared" si="14"/>
        <v>2005</v>
      </c>
      <c r="O125" s="7">
        <f t="shared" si="15"/>
        <v>0</v>
      </c>
      <c r="P125" s="7">
        <f t="shared" si="16"/>
        <v>1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x14ac:dyDescent="0.35">
      <c r="A126">
        <f t="shared" si="11"/>
        <v>125</v>
      </c>
      <c r="B126" t="s">
        <v>6</v>
      </c>
      <c r="C126">
        <f t="shared" si="10"/>
        <v>4</v>
      </c>
      <c r="D126" s="7">
        <f t="shared" si="18"/>
        <v>2006</v>
      </c>
      <c r="E126">
        <v>2000</v>
      </c>
      <c r="F126">
        <f>VLOOKUP(B126, 'Population by Country'!$1:$266, 21, FALSE)</f>
        <v>39558890</v>
      </c>
      <c r="G126">
        <v>0</v>
      </c>
      <c r="H126">
        <v>1</v>
      </c>
      <c r="I126" s="7">
        <f>INDEX('Developing Country'!$B$3:$B$175,MATCH('Stata Data'!B126,'Developing Country'!$A$3:$A$175))</f>
        <v>0</v>
      </c>
      <c r="J126" s="7">
        <f>INDEX('Developing Country'!$C$3:$C$175,MATCH('Stata Data'!B126,'Developing Country'!$A$3:$A$175))</f>
        <v>1</v>
      </c>
      <c r="K126" s="8">
        <f>VLOOKUP(B126, 'TRIPS In Force'!$A$2:$B$166, 2, FALSE)</f>
        <v>34700</v>
      </c>
      <c r="L126" s="7">
        <f t="shared" si="12"/>
        <v>1995</v>
      </c>
      <c r="M126" s="7">
        <f t="shared" si="13"/>
        <v>1</v>
      </c>
      <c r="N126" s="7">
        <f t="shared" si="14"/>
        <v>2005</v>
      </c>
      <c r="O126" s="7">
        <f t="shared" si="15"/>
        <v>1</v>
      </c>
      <c r="P126" s="7">
        <f t="shared" si="16"/>
        <v>1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x14ac:dyDescent="0.35">
      <c r="A127">
        <f t="shared" si="11"/>
        <v>126</v>
      </c>
      <c r="B127" t="s">
        <v>6</v>
      </c>
      <c r="C127">
        <f t="shared" si="10"/>
        <v>4</v>
      </c>
      <c r="D127" s="7">
        <f t="shared" si="18"/>
        <v>2007</v>
      </c>
      <c r="E127">
        <v>2000</v>
      </c>
      <c r="F127">
        <f>VLOOKUP(B127, 'Population by Country'!$1:$266, 22, FALSE)</f>
        <v>39970224</v>
      </c>
      <c r="G127">
        <v>0</v>
      </c>
      <c r="H127">
        <v>1</v>
      </c>
      <c r="I127" s="7">
        <f>INDEX('Developing Country'!$B$3:$B$175,MATCH('Stata Data'!B127,'Developing Country'!$A$3:$A$175))</f>
        <v>0</v>
      </c>
      <c r="J127" s="7">
        <f>INDEX('Developing Country'!$C$3:$C$175,MATCH('Stata Data'!B127,'Developing Country'!$A$3:$A$175))</f>
        <v>1</v>
      </c>
      <c r="K127" s="8">
        <f>VLOOKUP(B127, 'TRIPS In Force'!$A$2:$B$166, 2, FALSE)</f>
        <v>34700</v>
      </c>
      <c r="L127" s="7">
        <f t="shared" si="12"/>
        <v>1995</v>
      </c>
      <c r="M127" s="7">
        <f t="shared" si="13"/>
        <v>1</v>
      </c>
      <c r="N127" s="7">
        <f t="shared" si="14"/>
        <v>2005</v>
      </c>
      <c r="O127" s="7">
        <f t="shared" si="15"/>
        <v>2</v>
      </c>
      <c r="P127" s="7">
        <f t="shared" si="16"/>
        <v>1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x14ac:dyDescent="0.35">
      <c r="A128">
        <f t="shared" si="11"/>
        <v>127</v>
      </c>
      <c r="B128" t="s">
        <v>6</v>
      </c>
      <c r="C128">
        <f t="shared" si="10"/>
        <v>4</v>
      </c>
      <c r="D128" s="7">
        <f t="shared" si="18"/>
        <v>2008</v>
      </c>
      <c r="E128">
        <v>2000</v>
      </c>
      <c r="F128">
        <f>VLOOKUP(B128, 'Population by Country'!$1:$266, 23, FALSE)</f>
        <v>40382389</v>
      </c>
      <c r="G128">
        <v>0</v>
      </c>
      <c r="H128">
        <v>1</v>
      </c>
      <c r="I128" s="7">
        <f>INDEX('Developing Country'!$B$3:$B$175,MATCH('Stata Data'!B128,'Developing Country'!$A$3:$A$175))</f>
        <v>0</v>
      </c>
      <c r="J128" s="7">
        <f>INDEX('Developing Country'!$C$3:$C$175,MATCH('Stata Data'!B128,'Developing Country'!$A$3:$A$175))</f>
        <v>1</v>
      </c>
      <c r="K128" s="8">
        <f>VLOOKUP(B128, 'TRIPS In Force'!$A$2:$B$166, 2, FALSE)</f>
        <v>34700</v>
      </c>
      <c r="L128" s="7">
        <f t="shared" si="12"/>
        <v>1995</v>
      </c>
      <c r="M128" s="7">
        <f t="shared" si="13"/>
        <v>1</v>
      </c>
      <c r="N128" s="7">
        <f t="shared" si="14"/>
        <v>2005</v>
      </c>
      <c r="O128" s="7">
        <f t="shared" si="15"/>
        <v>3</v>
      </c>
      <c r="P128" s="7">
        <f t="shared" si="16"/>
        <v>1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x14ac:dyDescent="0.35">
      <c r="A129">
        <f t="shared" si="11"/>
        <v>128</v>
      </c>
      <c r="B129" t="s">
        <v>6</v>
      </c>
      <c r="C129">
        <f t="shared" si="10"/>
        <v>4</v>
      </c>
      <c r="D129" s="7">
        <f t="shared" si="18"/>
        <v>2009</v>
      </c>
      <c r="E129">
        <v>2000</v>
      </c>
      <c r="F129">
        <f>VLOOKUP(B129, 'Population by Country'!$1:$266, 24, FALSE)</f>
        <v>40799407</v>
      </c>
      <c r="G129">
        <v>0</v>
      </c>
      <c r="H129">
        <v>1</v>
      </c>
      <c r="I129" s="7">
        <f>INDEX('Developing Country'!$B$3:$B$175,MATCH('Stata Data'!B129,'Developing Country'!$A$3:$A$175))</f>
        <v>0</v>
      </c>
      <c r="J129" s="7">
        <f>INDEX('Developing Country'!$C$3:$C$175,MATCH('Stata Data'!B129,'Developing Country'!$A$3:$A$175))</f>
        <v>1</v>
      </c>
      <c r="K129" s="8">
        <f>VLOOKUP(B129, 'TRIPS In Force'!$A$2:$B$166, 2, FALSE)</f>
        <v>34700</v>
      </c>
      <c r="L129" s="7">
        <f t="shared" si="12"/>
        <v>1995</v>
      </c>
      <c r="M129" s="7">
        <f t="shared" si="13"/>
        <v>1</v>
      </c>
      <c r="N129" s="7">
        <f t="shared" si="14"/>
        <v>2005</v>
      </c>
      <c r="O129" s="7">
        <f t="shared" si="15"/>
        <v>4</v>
      </c>
      <c r="P129" s="7">
        <f t="shared" si="16"/>
        <v>1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x14ac:dyDescent="0.35">
      <c r="A130">
        <f t="shared" si="11"/>
        <v>129</v>
      </c>
      <c r="B130" t="s">
        <v>6</v>
      </c>
      <c r="C130">
        <f t="shared" si="10"/>
        <v>4</v>
      </c>
      <c r="D130" s="7">
        <f t="shared" si="18"/>
        <v>2010</v>
      </c>
      <c r="E130">
        <v>2000</v>
      </c>
      <c r="F130">
        <f>VLOOKUP(B130, 'Population by Country'!$1:$266, 25, FALSE)</f>
        <v>41223889</v>
      </c>
      <c r="G130">
        <v>0</v>
      </c>
      <c r="H130">
        <v>1</v>
      </c>
      <c r="I130" s="7">
        <f>INDEX('Developing Country'!$B$3:$B$175,MATCH('Stata Data'!B130,'Developing Country'!$A$3:$A$175))</f>
        <v>0</v>
      </c>
      <c r="J130" s="7">
        <f>INDEX('Developing Country'!$C$3:$C$175,MATCH('Stata Data'!B130,'Developing Country'!$A$3:$A$175))</f>
        <v>1</v>
      </c>
      <c r="K130" s="8">
        <f>VLOOKUP(B130, 'TRIPS In Force'!$A$2:$B$166, 2, FALSE)</f>
        <v>34700</v>
      </c>
      <c r="L130" s="7">
        <f t="shared" si="12"/>
        <v>1995</v>
      </c>
      <c r="M130" s="7">
        <f t="shared" ref="M130:M193" si="19">IF(L130&gt;D130, 0, 1)</f>
        <v>1</v>
      </c>
      <c r="N130" s="7">
        <f t="shared" ref="N130:N193" si="20">IF(L130&gt;IF(I130=1, 2033, IF(H130=1, 2005, IF(J130=1,2000, L130))), L130,IF(I130=1, 2033, IF(H130=1, 2005, IF(J130=1,2000, L130))))</f>
        <v>2005</v>
      </c>
      <c r="O130" s="7">
        <f t="shared" ref="O130:O193" si="21">D130-N130</f>
        <v>5</v>
      </c>
      <c r="P130" s="7">
        <f t="shared" ref="P130:P193" si="22">IF(N130&lt;=D130,1,0)</f>
        <v>1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x14ac:dyDescent="0.35">
      <c r="A131">
        <f t="shared" si="11"/>
        <v>130</v>
      </c>
      <c r="B131" t="s">
        <v>6</v>
      </c>
      <c r="C131">
        <f t="shared" ref="C131:C194" si="23">_xlfn.FLOOR.MATH((A131-1)/27)</f>
        <v>4</v>
      </c>
      <c r="D131" s="7">
        <f t="shared" si="18"/>
        <v>2011</v>
      </c>
      <c r="E131">
        <v>2100</v>
      </c>
      <c r="F131">
        <f>VLOOKUP(B131, 'Population by Country'!$1:$266, 26, FALSE)</f>
        <v>41656879</v>
      </c>
      <c r="G131">
        <v>0</v>
      </c>
      <c r="H131">
        <v>1</v>
      </c>
      <c r="I131" s="7">
        <f>INDEX('Developing Country'!$B$3:$B$175,MATCH('Stata Data'!B131,'Developing Country'!$A$3:$A$175))</f>
        <v>0</v>
      </c>
      <c r="J131" s="7">
        <f>INDEX('Developing Country'!$C$3:$C$175,MATCH('Stata Data'!B131,'Developing Country'!$A$3:$A$175))</f>
        <v>1</v>
      </c>
      <c r="K131" s="8">
        <f>VLOOKUP(B131, 'TRIPS In Force'!$A$2:$B$166, 2, FALSE)</f>
        <v>34700</v>
      </c>
      <c r="L131" s="7">
        <f t="shared" ref="L131:L194" si="24">YEAR(K131)</f>
        <v>1995</v>
      </c>
      <c r="M131" s="7">
        <f t="shared" si="19"/>
        <v>1</v>
      </c>
      <c r="N131" s="7">
        <f t="shared" si="20"/>
        <v>2005</v>
      </c>
      <c r="O131" s="7">
        <f t="shared" si="21"/>
        <v>6</v>
      </c>
      <c r="P131" s="7">
        <f t="shared" si="22"/>
        <v>1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x14ac:dyDescent="0.35">
      <c r="A132">
        <f t="shared" ref="A132:A195" si="25">A131+1</f>
        <v>131</v>
      </c>
      <c r="B132" t="s">
        <v>6</v>
      </c>
      <c r="C132">
        <f t="shared" si="23"/>
        <v>4</v>
      </c>
      <c r="D132" s="7">
        <f t="shared" si="18"/>
        <v>2012</v>
      </c>
      <c r="E132">
        <v>2200</v>
      </c>
      <c r="F132">
        <f>VLOOKUP(B132, 'Population by Country'!$1:$266, 27, FALSE)</f>
        <v>42096739</v>
      </c>
      <c r="G132">
        <v>0</v>
      </c>
      <c r="H132">
        <v>1</v>
      </c>
      <c r="I132" s="7">
        <f>INDEX('Developing Country'!$B$3:$B$175,MATCH('Stata Data'!B132,'Developing Country'!$A$3:$A$175))</f>
        <v>0</v>
      </c>
      <c r="J132" s="7">
        <f>INDEX('Developing Country'!$C$3:$C$175,MATCH('Stata Data'!B132,'Developing Country'!$A$3:$A$175))</f>
        <v>1</v>
      </c>
      <c r="K132" s="8">
        <f>VLOOKUP(B132, 'TRIPS In Force'!$A$2:$B$166, 2, FALSE)</f>
        <v>34700</v>
      </c>
      <c r="L132" s="7">
        <f t="shared" si="24"/>
        <v>1995</v>
      </c>
      <c r="M132" s="7">
        <f t="shared" si="19"/>
        <v>1</v>
      </c>
      <c r="N132" s="7">
        <f t="shared" si="20"/>
        <v>2005</v>
      </c>
      <c r="O132" s="7">
        <f t="shared" si="21"/>
        <v>7</v>
      </c>
      <c r="P132" s="7">
        <f t="shared" si="22"/>
        <v>1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x14ac:dyDescent="0.35">
      <c r="A133">
        <f t="shared" si="25"/>
        <v>132</v>
      </c>
      <c r="B133" t="s">
        <v>6</v>
      </c>
      <c r="C133">
        <f t="shared" si="23"/>
        <v>4</v>
      </c>
      <c r="D133" s="7">
        <f t="shared" si="18"/>
        <v>2013</v>
      </c>
      <c r="E133">
        <v>2200</v>
      </c>
      <c r="F133">
        <f>VLOOKUP(B133, 'Population by Country'!$1:$266, 28, FALSE)</f>
        <v>42539925</v>
      </c>
      <c r="G133">
        <v>0</v>
      </c>
      <c r="H133">
        <v>1</v>
      </c>
      <c r="I133" s="7">
        <f>INDEX('Developing Country'!$B$3:$B$175,MATCH('Stata Data'!B133,'Developing Country'!$A$3:$A$175))</f>
        <v>0</v>
      </c>
      <c r="J133" s="7">
        <f>INDEX('Developing Country'!$C$3:$C$175,MATCH('Stata Data'!B133,'Developing Country'!$A$3:$A$175))</f>
        <v>1</v>
      </c>
      <c r="K133" s="8">
        <f>VLOOKUP(B133, 'TRIPS In Force'!$A$2:$B$166, 2, FALSE)</f>
        <v>34700</v>
      </c>
      <c r="L133" s="7">
        <f t="shared" si="24"/>
        <v>1995</v>
      </c>
      <c r="M133" s="7">
        <f t="shared" si="19"/>
        <v>1</v>
      </c>
      <c r="N133" s="7">
        <f t="shared" si="20"/>
        <v>2005</v>
      </c>
      <c r="O133" s="7">
        <f t="shared" si="21"/>
        <v>8</v>
      </c>
      <c r="P133" s="7">
        <f t="shared" si="22"/>
        <v>1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x14ac:dyDescent="0.35">
      <c r="A134">
        <f t="shared" si="25"/>
        <v>133</v>
      </c>
      <c r="B134" t="s">
        <v>6</v>
      </c>
      <c r="C134">
        <f t="shared" si="23"/>
        <v>4</v>
      </c>
      <c r="D134" s="7">
        <f t="shared" si="18"/>
        <v>2014</v>
      </c>
      <c r="E134">
        <v>2300</v>
      </c>
      <c r="F134">
        <f>VLOOKUP(B134, 'Population by Country'!$1:$266, 29, FALSE)</f>
        <v>42981515</v>
      </c>
      <c r="G134">
        <v>0</v>
      </c>
      <c r="H134">
        <v>1</v>
      </c>
      <c r="I134" s="7">
        <f>INDEX('Developing Country'!$B$3:$B$175,MATCH('Stata Data'!B134,'Developing Country'!$A$3:$A$175))</f>
        <v>0</v>
      </c>
      <c r="J134" s="7">
        <f>INDEX('Developing Country'!$C$3:$C$175,MATCH('Stata Data'!B134,'Developing Country'!$A$3:$A$175))</f>
        <v>1</v>
      </c>
      <c r="K134" s="8">
        <f>VLOOKUP(B134, 'TRIPS In Force'!$A$2:$B$166, 2, FALSE)</f>
        <v>34700</v>
      </c>
      <c r="L134" s="7">
        <f t="shared" si="24"/>
        <v>1995</v>
      </c>
      <c r="M134" s="7">
        <f t="shared" si="19"/>
        <v>1</v>
      </c>
      <c r="N134" s="7">
        <f t="shared" si="20"/>
        <v>2005</v>
      </c>
      <c r="O134" s="7">
        <f t="shared" si="21"/>
        <v>9</v>
      </c>
      <c r="P134" s="7">
        <f t="shared" si="22"/>
        <v>1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x14ac:dyDescent="0.35">
      <c r="A135">
        <f t="shared" si="25"/>
        <v>134</v>
      </c>
      <c r="B135" t="s">
        <v>6</v>
      </c>
      <c r="C135">
        <f t="shared" si="23"/>
        <v>4</v>
      </c>
      <c r="D135" s="7">
        <f t="shared" si="18"/>
        <v>2015</v>
      </c>
      <c r="E135">
        <v>2400</v>
      </c>
      <c r="F135">
        <f>VLOOKUP(B135, 'Population by Country'!$1:$266, 30, FALSE)</f>
        <v>43417765</v>
      </c>
      <c r="G135">
        <v>0</v>
      </c>
      <c r="H135">
        <v>1</v>
      </c>
      <c r="I135" s="7">
        <f>INDEX('Developing Country'!$B$3:$B$175,MATCH('Stata Data'!B135,'Developing Country'!$A$3:$A$175))</f>
        <v>0</v>
      </c>
      <c r="J135" s="7">
        <f>INDEX('Developing Country'!$C$3:$C$175,MATCH('Stata Data'!B135,'Developing Country'!$A$3:$A$175))</f>
        <v>1</v>
      </c>
      <c r="K135" s="8">
        <f>VLOOKUP(B135, 'TRIPS In Force'!$A$2:$B$166, 2, FALSE)</f>
        <v>34700</v>
      </c>
      <c r="L135" s="7">
        <f t="shared" si="24"/>
        <v>1995</v>
      </c>
      <c r="M135" s="7">
        <f t="shared" si="19"/>
        <v>1</v>
      </c>
      <c r="N135" s="7">
        <f t="shared" si="20"/>
        <v>2005</v>
      </c>
      <c r="O135" s="7">
        <f t="shared" si="21"/>
        <v>10</v>
      </c>
      <c r="P135" s="7">
        <f t="shared" si="22"/>
        <v>1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x14ac:dyDescent="0.35">
      <c r="A136">
        <f t="shared" si="25"/>
        <v>135</v>
      </c>
      <c r="B136" t="s">
        <v>6</v>
      </c>
      <c r="C136">
        <f t="shared" si="23"/>
        <v>4</v>
      </c>
      <c r="D136" s="7">
        <f t="shared" si="18"/>
        <v>2016</v>
      </c>
      <c r="E136">
        <v>2400</v>
      </c>
      <c r="F136">
        <f>VLOOKUP(B136, 'Population by Country'!$1:$266, 31, FALSE)</f>
        <v>43847430</v>
      </c>
      <c r="G136">
        <v>0</v>
      </c>
      <c r="H136">
        <v>1</v>
      </c>
      <c r="I136" s="7">
        <f>INDEX('Developing Country'!$B$3:$B$175,MATCH('Stata Data'!B136,'Developing Country'!$A$3:$A$175))</f>
        <v>0</v>
      </c>
      <c r="J136" s="7">
        <f>INDEX('Developing Country'!$C$3:$C$175,MATCH('Stata Data'!B136,'Developing Country'!$A$3:$A$175))</f>
        <v>1</v>
      </c>
      <c r="K136" s="8">
        <f>VLOOKUP(B136, 'TRIPS In Force'!$A$2:$B$166, 2, FALSE)</f>
        <v>34700</v>
      </c>
      <c r="L136" s="7">
        <f t="shared" si="24"/>
        <v>1995</v>
      </c>
      <c r="M136" s="7">
        <f t="shared" si="19"/>
        <v>1</v>
      </c>
      <c r="N136" s="7">
        <f t="shared" si="20"/>
        <v>2005</v>
      </c>
      <c r="O136" s="7">
        <f t="shared" si="21"/>
        <v>11</v>
      </c>
      <c r="P136" s="7">
        <f t="shared" si="22"/>
        <v>1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x14ac:dyDescent="0.35">
      <c r="A137">
        <f t="shared" si="25"/>
        <v>136</v>
      </c>
      <c r="B137" t="s">
        <v>7</v>
      </c>
      <c r="C137">
        <f t="shared" si="23"/>
        <v>5</v>
      </c>
      <c r="D137" s="7">
        <v>1990</v>
      </c>
      <c r="E137">
        <v>100</v>
      </c>
      <c r="F137">
        <f>VLOOKUP(B137, 'Population by Country'!$1:$266, 5,FALSE )</f>
        <v>3538165</v>
      </c>
      <c r="G137">
        <v>0</v>
      </c>
      <c r="H137">
        <v>0</v>
      </c>
      <c r="I137" s="7">
        <f>INDEX('Developing Country'!$B$3:$B$175,MATCH('Stata Data'!B137,'Developing Country'!$A$3:$A$175))</f>
        <v>0</v>
      </c>
      <c r="J137" s="7">
        <f>INDEX('Developing Country'!$C$3:$C$175,MATCH('Stata Data'!B137,'Developing Country'!$A$3:$A$175))</f>
        <v>0</v>
      </c>
      <c r="K137" s="8">
        <f>VLOOKUP(B137, 'TRIPS In Force'!$A$2:$B$166, 2, FALSE)</f>
        <v>37657</v>
      </c>
      <c r="L137" s="7">
        <f t="shared" si="24"/>
        <v>2003</v>
      </c>
      <c r="M137" s="7">
        <f t="shared" si="19"/>
        <v>0</v>
      </c>
      <c r="N137" s="7">
        <f t="shared" si="20"/>
        <v>2003</v>
      </c>
      <c r="O137" s="7">
        <f t="shared" si="21"/>
        <v>-13</v>
      </c>
      <c r="P137" s="7">
        <f t="shared" si="22"/>
        <v>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x14ac:dyDescent="0.35">
      <c r="A138">
        <f t="shared" si="25"/>
        <v>137</v>
      </c>
      <c r="B138" t="s">
        <v>7</v>
      </c>
      <c r="C138">
        <f t="shared" si="23"/>
        <v>5</v>
      </c>
      <c r="D138" s="7">
        <f>D137+1</f>
        <v>1991</v>
      </c>
      <c r="E138">
        <v>100</v>
      </c>
      <c r="F138">
        <f>VLOOKUP(B138, 'Population by Country'!$1:$266, 6, FALSE)</f>
        <v>3505251</v>
      </c>
      <c r="G138">
        <v>0</v>
      </c>
      <c r="H138">
        <v>0</v>
      </c>
      <c r="I138" s="7">
        <f>INDEX('Developing Country'!$B$3:$B$175,MATCH('Stata Data'!B138,'Developing Country'!$A$3:$A$175))</f>
        <v>0</v>
      </c>
      <c r="J138" s="7">
        <f>INDEX('Developing Country'!$C$3:$C$175,MATCH('Stata Data'!B138,'Developing Country'!$A$3:$A$175))</f>
        <v>0</v>
      </c>
      <c r="K138" s="8">
        <f>VLOOKUP(B138, 'TRIPS In Force'!$A$2:$B$166, 2, FALSE)</f>
        <v>37657</v>
      </c>
      <c r="L138" s="7">
        <f t="shared" si="24"/>
        <v>2003</v>
      </c>
      <c r="M138" s="7">
        <f t="shared" si="19"/>
        <v>0</v>
      </c>
      <c r="N138" s="7">
        <f t="shared" si="20"/>
        <v>2003</v>
      </c>
      <c r="O138" s="7">
        <f t="shared" si="21"/>
        <v>-12</v>
      </c>
      <c r="P138" s="7">
        <f t="shared" si="22"/>
        <v>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x14ac:dyDescent="0.35">
      <c r="A139">
        <f t="shared" si="25"/>
        <v>138</v>
      </c>
      <c r="B139" t="s">
        <v>7</v>
      </c>
      <c r="C139">
        <f t="shared" si="23"/>
        <v>5</v>
      </c>
      <c r="D139" s="7">
        <f t="shared" ref="D139:D163" si="26">D138+1</f>
        <v>1992</v>
      </c>
      <c r="E139">
        <v>100</v>
      </c>
      <c r="F139">
        <f>VLOOKUP(B139, 'Population by Country'!$1:$266, 7, FALSE)</f>
        <v>3442810</v>
      </c>
      <c r="G139">
        <v>0</v>
      </c>
      <c r="H139">
        <v>0</v>
      </c>
      <c r="I139" s="7">
        <f>INDEX('Developing Country'!$B$3:$B$175,MATCH('Stata Data'!B139,'Developing Country'!$A$3:$A$175))</f>
        <v>0</v>
      </c>
      <c r="J139" s="7">
        <f>INDEX('Developing Country'!$C$3:$C$175,MATCH('Stata Data'!B139,'Developing Country'!$A$3:$A$175))</f>
        <v>0</v>
      </c>
      <c r="K139" s="8">
        <f>VLOOKUP(B139, 'TRIPS In Force'!$A$2:$B$166, 2, FALSE)</f>
        <v>37657</v>
      </c>
      <c r="L139" s="7">
        <f t="shared" si="24"/>
        <v>2003</v>
      </c>
      <c r="M139" s="7">
        <f t="shared" si="19"/>
        <v>0</v>
      </c>
      <c r="N139" s="7">
        <f t="shared" si="20"/>
        <v>2003</v>
      </c>
      <c r="O139" s="7">
        <f t="shared" si="21"/>
        <v>-11</v>
      </c>
      <c r="P139" s="7">
        <f t="shared" si="22"/>
        <v>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x14ac:dyDescent="0.35">
      <c r="A140">
        <f t="shared" si="25"/>
        <v>139</v>
      </c>
      <c r="B140" t="s">
        <v>7</v>
      </c>
      <c r="C140">
        <f t="shared" si="23"/>
        <v>5</v>
      </c>
      <c r="D140" s="7">
        <f t="shared" si="26"/>
        <v>1993</v>
      </c>
      <c r="E140">
        <v>100</v>
      </c>
      <c r="F140">
        <f>VLOOKUP(B140, 'Population by Country'!$1:$266, 8, FALSE)</f>
        <v>3363098</v>
      </c>
      <c r="G140">
        <v>0</v>
      </c>
      <c r="H140">
        <v>0</v>
      </c>
      <c r="I140" s="7">
        <f>INDEX('Developing Country'!$B$3:$B$175,MATCH('Stata Data'!B140,'Developing Country'!$A$3:$A$175))</f>
        <v>0</v>
      </c>
      <c r="J140" s="7">
        <f>INDEX('Developing Country'!$C$3:$C$175,MATCH('Stata Data'!B140,'Developing Country'!$A$3:$A$175))</f>
        <v>0</v>
      </c>
      <c r="K140" s="8">
        <f>VLOOKUP(B140, 'TRIPS In Force'!$A$2:$B$166, 2, FALSE)</f>
        <v>37657</v>
      </c>
      <c r="L140" s="7">
        <f t="shared" si="24"/>
        <v>2003</v>
      </c>
      <c r="M140" s="7">
        <f t="shared" si="19"/>
        <v>0</v>
      </c>
      <c r="N140" s="7">
        <f t="shared" si="20"/>
        <v>2003</v>
      </c>
      <c r="O140" s="7">
        <f t="shared" si="21"/>
        <v>-10</v>
      </c>
      <c r="P140" s="7">
        <f t="shared" si="22"/>
        <v>0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x14ac:dyDescent="0.35">
      <c r="A141">
        <f t="shared" si="25"/>
        <v>140</v>
      </c>
      <c r="B141" t="s">
        <v>7</v>
      </c>
      <c r="C141">
        <f t="shared" si="23"/>
        <v>5</v>
      </c>
      <c r="D141" s="7">
        <f t="shared" si="26"/>
        <v>1994</v>
      </c>
      <c r="E141">
        <v>100</v>
      </c>
      <c r="F141">
        <f>VLOOKUP(B141, 'Population by Country'!$1:$266, 9, FALSE)</f>
        <v>3283660</v>
      </c>
      <c r="G141">
        <v>0</v>
      </c>
      <c r="H141">
        <v>0</v>
      </c>
      <c r="I141" s="7">
        <f>INDEX('Developing Country'!$B$3:$B$175,MATCH('Stata Data'!B141,'Developing Country'!$A$3:$A$175))</f>
        <v>0</v>
      </c>
      <c r="J141" s="7">
        <f>INDEX('Developing Country'!$C$3:$C$175,MATCH('Stata Data'!B141,'Developing Country'!$A$3:$A$175))</f>
        <v>0</v>
      </c>
      <c r="K141" s="8">
        <f>VLOOKUP(B141, 'TRIPS In Force'!$A$2:$B$166, 2, FALSE)</f>
        <v>37657</v>
      </c>
      <c r="L141" s="7">
        <f t="shared" si="24"/>
        <v>2003</v>
      </c>
      <c r="M141" s="7">
        <f t="shared" si="19"/>
        <v>0</v>
      </c>
      <c r="N141" s="7">
        <f t="shared" si="20"/>
        <v>2003</v>
      </c>
      <c r="O141" s="7">
        <f t="shared" si="21"/>
        <v>-9</v>
      </c>
      <c r="P141" s="7">
        <f t="shared" si="22"/>
        <v>0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x14ac:dyDescent="0.35">
      <c r="A142">
        <f t="shared" si="25"/>
        <v>141</v>
      </c>
      <c r="B142" t="s">
        <v>7</v>
      </c>
      <c r="C142">
        <f t="shared" si="23"/>
        <v>5</v>
      </c>
      <c r="D142" s="7">
        <f t="shared" si="26"/>
        <v>1995</v>
      </c>
      <c r="E142">
        <v>100</v>
      </c>
      <c r="F142">
        <f>VLOOKUP(B142, 'Population by Country'!$1:$266, 10, FALSE)</f>
        <v>3217342</v>
      </c>
      <c r="G142">
        <v>0</v>
      </c>
      <c r="H142">
        <v>0</v>
      </c>
      <c r="I142" s="7">
        <f>INDEX('Developing Country'!$B$3:$B$175,MATCH('Stata Data'!B142,'Developing Country'!$A$3:$A$175))</f>
        <v>0</v>
      </c>
      <c r="J142" s="7">
        <f>INDEX('Developing Country'!$C$3:$C$175,MATCH('Stata Data'!B142,'Developing Country'!$A$3:$A$175))</f>
        <v>0</v>
      </c>
      <c r="K142" s="8">
        <f>VLOOKUP(B142, 'TRIPS In Force'!$A$2:$B$166, 2, FALSE)</f>
        <v>37657</v>
      </c>
      <c r="L142" s="7">
        <f t="shared" si="24"/>
        <v>2003</v>
      </c>
      <c r="M142" s="7">
        <f t="shared" si="19"/>
        <v>0</v>
      </c>
      <c r="N142" s="7">
        <f t="shared" si="20"/>
        <v>2003</v>
      </c>
      <c r="O142" s="7">
        <f t="shared" si="21"/>
        <v>-8</v>
      </c>
      <c r="P142" s="7">
        <f t="shared" si="22"/>
        <v>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x14ac:dyDescent="0.35">
      <c r="A143">
        <f t="shared" si="25"/>
        <v>142</v>
      </c>
      <c r="B143" t="s">
        <v>7</v>
      </c>
      <c r="C143">
        <f t="shared" si="23"/>
        <v>5</v>
      </c>
      <c r="D143" s="7">
        <f t="shared" si="26"/>
        <v>1996</v>
      </c>
      <c r="E143">
        <v>100</v>
      </c>
      <c r="F143">
        <f>VLOOKUP(B143, 'Population by Country'!$1:$266, 11, FALSE)</f>
        <v>3168215</v>
      </c>
      <c r="G143">
        <v>0</v>
      </c>
      <c r="H143">
        <v>0</v>
      </c>
      <c r="I143" s="7">
        <f>INDEX('Developing Country'!$B$3:$B$175,MATCH('Stata Data'!B143,'Developing Country'!$A$3:$A$175))</f>
        <v>0</v>
      </c>
      <c r="J143" s="7">
        <f>INDEX('Developing Country'!$C$3:$C$175,MATCH('Stata Data'!B143,'Developing Country'!$A$3:$A$175))</f>
        <v>0</v>
      </c>
      <c r="K143" s="8">
        <f>VLOOKUP(B143, 'TRIPS In Force'!$A$2:$B$166, 2, FALSE)</f>
        <v>37657</v>
      </c>
      <c r="L143" s="7">
        <f t="shared" si="24"/>
        <v>2003</v>
      </c>
      <c r="M143" s="7">
        <f t="shared" si="19"/>
        <v>0</v>
      </c>
      <c r="N143" s="7">
        <f t="shared" si="20"/>
        <v>2003</v>
      </c>
      <c r="O143" s="7">
        <f t="shared" si="21"/>
        <v>-7</v>
      </c>
      <c r="P143" s="7">
        <f t="shared" si="22"/>
        <v>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x14ac:dyDescent="0.35">
      <c r="A144">
        <f t="shared" si="25"/>
        <v>143</v>
      </c>
      <c r="B144" t="s">
        <v>7</v>
      </c>
      <c r="C144">
        <f t="shared" si="23"/>
        <v>5</v>
      </c>
      <c r="D144" s="7">
        <f t="shared" si="26"/>
        <v>1997</v>
      </c>
      <c r="E144">
        <v>100</v>
      </c>
      <c r="F144">
        <f>VLOOKUP(B144, 'Population by Country'!$1:$266, 12, FALSE)</f>
        <v>3133086</v>
      </c>
      <c r="G144">
        <v>0</v>
      </c>
      <c r="H144">
        <v>0</v>
      </c>
      <c r="I144" s="7">
        <f>INDEX('Developing Country'!$B$3:$B$175,MATCH('Stata Data'!B144,'Developing Country'!$A$3:$A$175))</f>
        <v>0</v>
      </c>
      <c r="J144" s="7">
        <f>INDEX('Developing Country'!$C$3:$C$175,MATCH('Stata Data'!B144,'Developing Country'!$A$3:$A$175))</f>
        <v>0</v>
      </c>
      <c r="K144" s="8">
        <f>VLOOKUP(B144, 'TRIPS In Force'!$A$2:$B$166, 2, FALSE)</f>
        <v>37657</v>
      </c>
      <c r="L144" s="7">
        <f t="shared" si="24"/>
        <v>2003</v>
      </c>
      <c r="M144" s="7">
        <f t="shared" si="19"/>
        <v>0</v>
      </c>
      <c r="N144" s="7">
        <f t="shared" si="20"/>
        <v>2003</v>
      </c>
      <c r="O144" s="7">
        <f t="shared" si="21"/>
        <v>-6</v>
      </c>
      <c r="P144" s="7">
        <f t="shared" si="22"/>
        <v>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1:34" x14ac:dyDescent="0.35">
      <c r="A145">
        <f t="shared" si="25"/>
        <v>144</v>
      </c>
      <c r="B145" t="s">
        <v>7</v>
      </c>
      <c r="C145">
        <f t="shared" si="23"/>
        <v>5</v>
      </c>
      <c r="D145" s="7">
        <f t="shared" si="26"/>
        <v>1998</v>
      </c>
      <c r="E145">
        <v>100</v>
      </c>
      <c r="F145">
        <f>VLOOKUP(B145, 'Population by Country'!$1:$266, 13, FALSE)</f>
        <v>3108684</v>
      </c>
      <c r="G145">
        <v>0</v>
      </c>
      <c r="H145">
        <v>0</v>
      </c>
      <c r="I145" s="7">
        <f>INDEX('Developing Country'!$B$3:$B$175,MATCH('Stata Data'!B145,'Developing Country'!$A$3:$A$175))</f>
        <v>0</v>
      </c>
      <c r="J145" s="7">
        <f>INDEX('Developing Country'!$C$3:$C$175,MATCH('Stata Data'!B145,'Developing Country'!$A$3:$A$175))</f>
        <v>0</v>
      </c>
      <c r="K145" s="8">
        <f>VLOOKUP(B145, 'TRIPS In Force'!$A$2:$B$166, 2, FALSE)</f>
        <v>37657</v>
      </c>
      <c r="L145" s="7">
        <f t="shared" si="24"/>
        <v>2003</v>
      </c>
      <c r="M145" s="7">
        <f t="shared" si="19"/>
        <v>0</v>
      </c>
      <c r="N145" s="7">
        <f t="shared" si="20"/>
        <v>2003</v>
      </c>
      <c r="O145" s="7">
        <f t="shared" si="21"/>
        <v>-5</v>
      </c>
      <c r="P145" s="7">
        <f t="shared" si="22"/>
        <v>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x14ac:dyDescent="0.35">
      <c r="A146">
        <f t="shared" si="25"/>
        <v>145</v>
      </c>
      <c r="B146" t="s">
        <v>7</v>
      </c>
      <c r="C146">
        <f t="shared" si="23"/>
        <v>5</v>
      </c>
      <c r="D146" s="7">
        <f t="shared" si="26"/>
        <v>1999</v>
      </c>
      <c r="E146">
        <v>100</v>
      </c>
      <c r="F146">
        <f>VLOOKUP(B146, 'Population by Country'!$1:$266,14, FALSE)</f>
        <v>3089017</v>
      </c>
      <c r="G146">
        <v>0</v>
      </c>
      <c r="H146">
        <v>0</v>
      </c>
      <c r="I146" s="7">
        <f>INDEX('Developing Country'!$B$3:$B$175,MATCH('Stata Data'!B146,'Developing Country'!$A$3:$A$175))</f>
        <v>0</v>
      </c>
      <c r="J146" s="7">
        <f>INDEX('Developing Country'!$C$3:$C$175,MATCH('Stata Data'!B146,'Developing Country'!$A$3:$A$175))</f>
        <v>0</v>
      </c>
      <c r="K146" s="8">
        <f>VLOOKUP(B146, 'TRIPS In Force'!$A$2:$B$166, 2, FALSE)</f>
        <v>37657</v>
      </c>
      <c r="L146" s="7">
        <f t="shared" si="24"/>
        <v>2003</v>
      </c>
      <c r="M146" s="7">
        <f t="shared" si="19"/>
        <v>0</v>
      </c>
      <c r="N146" s="7">
        <f t="shared" si="20"/>
        <v>2003</v>
      </c>
      <c r="O146" s="7">
        <f t="shared" si="21"/>
        <v>-4</v>
      </c>
      <c r="P146" s="7">
        <f t="shared" si="22"/>
        <v>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1:34" x14ac:dyDescent="0.35">
      <c r="A147">
        <f t="shared" si="25"/>
        <v>146</v>
      </c>
      <c r="B147" t="s">
        <v>7</v>
      </c>
      <c r="C147">
        <f t="shared" si="23"/>
        <v>5</v>
      </c>
      <c r="D147" s="7">
        <f t="shared" si="26"/>
        <v>2000</v>
      </c>
      <c r="E147">
        <v>100</v>
      </c>
      <c r="F147">
        <f>VLOOKUP(B147, 'Population by Country'!$1:$266, 15, FALSE)</f>
        <v>3069588</v>
      </c>
      <c r="G147">
        <v>0</v>
      </c>
      <c r="H147">
        <v>0</v>
      </c>
      <c r="I147" s="7">
        <f>INDEX('Developing Country'!$B$3:$B$175,MATCH('Stata Data'!B147,'Developing Country'!$A$3:$A$175))</f>
        <v>0</v>
      </c>
      <c r="J147" s="7">
        <f>INDEX('Developing Country'!$C$3:$C$175,MATCH('Stata Data'!B147,'Developing Country'!$A$3:$A$175))</f>
        <v>0</v>
      </c>
      <c r="K147" s="8">
        <f>VLOOKUP(B147, 'TRIPS In Force'!$A$2:$B$166, 2, FALSE)</f>
        <v>37657</v>
      </c>
      <c r="L147" s="7">
        <f t="shared" si="24"/>
        <v>2003</v>
      </c>
      <c r="M147" s="7">
        <f t="shared" si="19"/>
        <v>0</v>
      </c>
      <c r="N147" s="7">
        <f t="shared" si="20"/>
        <v>2003</v>
      </c>
      <c r="O147" s="7">
        <f t="shared" si="21"/>
        <v>-3</v>
      </c>
      <c r="P147" s="7">
        <f t="shared" si="22"/>
        <v>0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x14ac:dyDescent="0.35">
      <c r="A148">
        <f t="shared" si="25"/>
        <v>147</v>
      </c>
      <c r="B148" t="s">
        <v>7</v>
      </c>
      <c r="C148">
        <f t="shared" si="23"/>
        <v>5</v>
      </c>
      <c r="D148" s="7">
        <f t="shared" si="26"/>
        <v>2001</v>
      </c>
      <c r="E148">
        <v>100</v>
      </c>
      <c r="F148">
        <f>VLOOKUP(B148, 'Population by Country'!$1:$266, 16, FALSE)</f>
        <v>3050655</v>
      </c>
      <c r="G148">
        <v>0</v>
      </c>
      <c r="H148">
        <v>0</v>
      </c>
      <c r="I148" s="7">
        <f>INDEX('Developing Country'!$B$3:$B$175,MATCH('Stata Data'!B148,'Developing Country'!$A$3:$A$175))</f>
        <v>0</v>
      </c>
      <c r="J148" s="7">
        <f>INDEX('Developing Country'!$C$3:$C$175,MATCH('Stata Data'!B148,'Developing Country'!$A$3:$A$175))</f>
        <v>0</v>
      </c>
      <c r="K148" s="8">
        <f>VLOOKUP(B148, 'TRIPS In Force'!$A$2:$B$166, 2, FALSE)</f>
        <v>37657</v>
      </c>
      <c r="L148" s="7">
        <f t="shared" si="24"/>
        <v>2003</v>
      </c>
      <c r="M148" s="7">
        <f t="shared" si="19"/>
        <v>0</v>
      </c>
      <c r="N148" s="7">
        <f t="shared" si="20"/>
        <v>2003</v>
      </c>
      <c r="O148" s="7">
        <f t="shared" si="21"/>
        <v>-2</v>
      </c>
      <c r="P148" s="7">
        <f t="shared" si="22"/>
        <v>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1:34" x14ac:dyDescent="0.35">
      <c r="A149">
        <f t="shared" si="25"/>
        <v>148</v>
      </c>
      <c r="B149" t="s">
        <v>7</v>
      </c>
      <c r="C149">
        <f t="shared" si="23"/>
        <v>5</v>
      </c>
      <c r="D149" s="7">
        <f t="shared" si="26"/>
        <v>2002</v>
      </c>
      <c r="E149">
        <v>100</v>
      </c>
      <c r="F149">
        <f>VLOOKUP(B149, 'Population by Country'!$1:$266, 17, FALSE)</f>
        <v>3033897</v>
      </c>
      <c r="G149">
        <v>0</v>
      </c>
      <c r="H149">
        <v>0</v>
      </c>
      <c r="I149" s="7">
        <f>INDEX('Developing Country'!$B$3:$B$175,MATCH('Stata Data'!B149,'Developing Country'!$A$3:$A$175))</f>
        <v>0</v>
      </c>
      <c r="J149" s="7">
        <f>INDEX('Developing Country'!$C$3:$C$175,MATCH('Stata Data'!B149,'Developing Country'!$A$3:$A$175))</f>
        <v>0</v>
      </c>
      <c r="K149" s="8">
        <f>VLOOKUP(B149, 'TRIPS In Force'!$A$2:$B$166, 2, FALSE)</f>
        <v>37657</v>
      </c>
      <c r="L149" s="7">
        <f t="shared" si="24"/>
        <v>2003</v>
      </c>
      <c r="M149" s="7">
        <f t="shared" si="19"/>
        <v>0</v>
      </c>
      <c r="N149" s="7">
        <f t="shared" si="20"/>
        <v>2003</v>
      </c>
      <c r="O149" s="7">
        <f t="shared" si="21"/>
        <v>-1</v>
      </c>
      <c r="P149" s="7">
        <f t="shared" si="22"/>
        <v>0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x14ac:dyDescent="0.35">
      <c r="A150">
        <f t="shared" si="25"/>
        <v>149</v>
      </c>
      <c r="B150" t="s">
        <v>7</v>
      </c>
      <c r="C150">
        <f t="shared" si="23"/>
        <v>5</v>
      </c>
      <c r="D150" s="7">
        <f t="shared" si="26"/>
        <v>2003</v>
      </c>
      <c r="E150">
        <v>100</v>
      </c>
      <c r="F150">
        <f>VLOOKUP(B150, 'Population by Country'!$1:$266, 18, FALSE)</f>
        <v>3017806</v>
      </c>
      <c r="G150">
        <v>0</v>
      </c>
      <c r="H150">
        <v>0</v>
      </c>
      <c r="I150" s="7">
        <f>INDEX('Developing Country'!$B$3:$B$175,MATCH('Stata Data'!B150,'Developing Country'!$A$3:$A$175))</f>
        <v>0</v>
      </c>
      <c r="J150" s="7">
        <f>INDEX('Developing Country'!$C$3:$C$175,MATCH('Stata Data'!B150,'Developing Country'!$A$3:$A$175))</f>
        <v>0</v>
      </c>
      <c r="K150" s="8">
        <f>VLOOKUP(B150, 'TRIPS In Force'!$A$2:$B$166, 2, FALSE)</f>
        <v>37657</v>
      </c>
      <c r="L150" s="7">
        <f t="shared" si="24"/>
        <v>2003</v>
      </c>
      <c r="M150" s="7">
        <f t="shared" si="19"/>
        <v>1</v>
      </c>
      <c r="N150" s="7">
        <f t="shared" si="20"/>
        <v>2003</v>
      </c>
      <c r="O150" s="7">
        <f t="shared" si="21"/>
        <v>0</v>
      </c>
      <c r="P150" s="7">
        <f t="shared" si="22"/>
        <v>1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1:34" x14ac:dyDescent="0.35">
      <c r="A151">
        <f t="shared" si="25"/>
        <v>150</v>
      </c>
      <c r="B151" t="s">
        <v>7</v>
      </c>
      <c r="C151">
        <f t="shared" si="23"/>
        <v>5</v>
      </c>
      <c r="D151" s="7">
        <f t="shared" si="26"/>
        <v>2004</v>
      </c>
      <c r="E151">
        <v>100</v>
      </c>
      <c r="F151">
        <f>VLOOKUP(B151, 'Population by Country'!$1:$266,19, FALSE)</f>
        <v>3000612</v>
      </c>
      <c r="G151">
        <v>0</v>
      </c>
      <c r="H151">
        <v>0</v>
      </c>
      <c r="I151" s="7">
        <f>INDEX('Developing Country'!$B$3:$B$175,MATCH('Stata Data'!B151,'Developing Country'!$A$3:$A$175))</f>
        <v>0</v>
      </c>
      <c r="J151" s="7">
        <f>INDEX('Developing Country'!$C$3:$C$175,MATCH('Stata Data'!B151,'Developing Country'!$A$3:$A$175))</f>
        <v>0</v>
      </c>
      <c r="K151" s="8">
        <f>VLOOKUP(B151, 'TRIPS In Force'!$A$2:$B$166, 2, FALSE)</f>
        <v>37657</v>
      </c>
      <c r="L151" s="7">
        <f t="shared" si="24"/>
        <v>2003</v>
      </c>
      <c r="M151" s="7">
        <f t="shared" si="19"/>
        <v>1</v>
      </c>
      <c r="N151" s="7">
        <f t="shared" si="20"/>
        <v>2003</v>
      </c>
      <c r="O151" s="7">
        <f t="shared" si="21"/>
        <v>1</v>
      </c>
      <c r="P151" s="7">
        <f t="shared" si="22"/>
        <v>1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x14ac:dyDescent="0.35">
      <c r="A152">
        <f t="shared" si="25"/>
        <v>151</v>
      </c>
      <c r="B152" t="s">
        <v>7</v>
      </c>
      <c r="C152">
        <f t="shared" si="23"/>
        <v>5</v>
      </c>
      <c r="D152" s="7">
        <f t="shared" si="26"/>
        <v>2005</v>
      </c>
      <c r="E152">
        <v>200</v>
      </c>
      <c r="F152">
        <f>VLOOKUP(B152, 'Population by Country'!$1:$266, 20, FALSE)</f>
        <v>2981259</v>
      </c>
      <c r="G152">
        <v>0</v>
      </c>
      <c r="H152">
        <v>0</v>
      </c>
      <c r="I152" s="7">
        <f>INDEX('Developing Country'!$B$3:$B$175,MATCH('Stata Data'!B152,'Developing Country'!$A$3:$A$175))</f>
        <v>0</v>
      </c>
      <c r="J152" s="7">
        <f>INDEX('Developing Country'!$C$3:$C$175,MATCH('Stata Data'!B152,'Developing Country'!$A$3:$A$175))</f>
        <v>0</v>
      </c>
      <c r="K152" s="8">
        <f>VLOOKUP(B152, 'TRIPS In Force'!$A$2:$B$166, 2, FALSE)</f>
        <v>37657</v>
      </c>
      <c r="L152" s="7">
        <f t="shared" si="24"/>
        <v>2003</v>
      </c>
      <c r="M152" s="7">
        <f t="shared" si="19"/>
        <v>1</v>
      </c>
      <c r="N152" s="7">
        <f t="shared" si="20"/>
        <v>2003</v>
      </c>
      <c r="O152" s="7">
        <f t="shared" si="21"/>
        <v>2</v>
      </c>
      <c r="P152" s="7">
        <f t="shared" si="22"/>
        <v>1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1:34" x14ac:dyDescent="0.35">
      <c r="A153">
        <f t="shared" si="25"/>
        <v>152</v>
      </c>
      <c r="B153" t="s">
        <v>7</v>
      </c>
      <c r="C153">
        <f t="shared" si="23"/>
        <v>5</v>
      </c>
      <c r="D153" s="7">
        <f t="shared" si="26"/>
        <v>2006</v>
      </c>
      <c r="E153">
        <v>200</v>
      </c>
      <c r="F153">
        <f>VLOOKUP(B153, 'Population by Country'!$1:$266, 21, FALSE)</f>
        <v>2958500</v>
      </c>
      <c r="G153">
        <v>0</v>
      </c>
      <c r="H153">
        <v>0</v>
      </c>
      <c r="I153" s="7">
        <f>INDEX('Developing Country'!$B$3:$B$175,MATCH('Stata Data'!B153,'Developing Country'!$A$3:$A$175))</f>
        <v>0</v>
      </c>
      <c r="J153" s="7">
        <f>INDEX('Developing Country'!$C$3:$C$175,MATCH('Stata Data'!B153,'Developing Country'!$A$3:$A$175))</f>
        <v>0</v>
      </c>
      <c r="K153" s="8">
        <f>VLOOKUP(B153, 'TRIPS In Force'!$A$2:$B$166, 2, FALSE)</f>
        <v>37657</v>
      </c>
      <c r="L153" s="7">
        <f t="shared" si="24"/>
        <v>2003</v>
      </c>
      <c r="M153" s="7">
        <f t="shared" si="19"/>
        <v>1</v>
      </c>
      <c r="N153" s="7">
        <f t="shared" si="20"/>
        <v>2003</v>
      </c>
      <c r="O153" s="7">
        <f t="shared" si="21"/>
        <v>3</v>
      </c>
      <c r="P153" s="7">
        <f t="shared" si="22"/>
        <v>1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x14ac:dyDescent="0.35">
      <c r="A154">
        <f t="shared" si="25"/>
        <v>153</v>
      </c>
      <c r="B154" t="s">
        <v>7</v>
      </c>
      <c r="C154">
        <f t="shared" si="23"/>
        <v>5</v>
      </c>
      <c r="D154" s="7">
        <f t="shared" si="26"/>
        <v>2007</v>
      </c>
      <c r="E154">
        <v>200</v>
      </c>
      <c r="F154">
        <f>VLOOKUP(B154, 'Population by Country'!$1:$266, 22, FALSE)</f>
        <v>2933056</v>
      </c>
      <c r="G154">
        <v>0</v>
      </c>
      <c r="H154">
        <v>0</v>
      </c>
      <c r="I154" s="7">
        <f>INDEX('Developing Country'!$B$3:$B$175,MATCH('Stata Data'!B154,'Developing Country'!$A$3:$A$175))</f>
        <v>0</v>
      </c>
      <c r="J154" s="7">
        <f>INDEX('Developing Country'!$C$3:$C$175,MATCH('Stata Data'!B154,'Developing Country'!$A$3:$A$175))</f>
        <v>0</v>
      </c>
      <c r="K154" s="8">
        <f>VLOOKUP(B154, 'TRIPS In Force'!$A$2:$B$166, 2, FALSE)</f>
        <v>37657</v>
      </c>
      <c r="L154" s="7">
        <f t="shared" si="24"/>
        <v>2003</v>
      </c>
      <c r="M154" s="7">
        <f t="shared" si="19"/>
        <v>1</v>
      </c>
      <c r="N154" s="7">
        <f t="shared" si="20"/>
        <v>2003</v>
      </c>
      <c r="O154" s="7">
        <f t="shared" si="21"/>
        <v>4</v>
      </c>
      <c r="P154" s="7">
        <f t="shared" si="22"/>
        <v>1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1:34" x14ac:dyDescent="0.35">
      <c r="A155">
        <f t="shared" si="25"/>
        <v>154</v>
      </c>
      <c r="B155" t="s">
        <v>7</v>
      </c>
      <c r="C155">
        <f t="shared" si="23"/>
        <v>5</v>
      </c>
      <c r="D155" s="7">
        <f t="shared" si="26"/>
        <v>2008</v>
      </c>
      <c r="E155">
        <v>200</v>
      </c>
      <c r="F155">
        <f>VLOOKUP(B155, 'Population by Country'!$1:$266, 23, FALSE)</f>
        <v>2908220</v>
      </c>
      <c r="G155">
        <v>0</v>
      </c>
      <c r="H155">
        <v>0</v>
      </c>
      <c r="I155" s="7">
        <f>INDEX('Developing Country'!$B$3:$B$175,MATCH('Stata Data'!B155,'Developing Country'!$A$3:$A$175))</f>
        <v>0</v>
      </c>
      <c r="J155" s="7">
        <f>INDEX('Developing Country'!$C$3:$C$175,MATCH('Stata Data'!B155,'Developing Country'!$A$3:$A$175))</f>
        <v>0</v>
      </c>
      <c r="K155" s="8">
        <f>VLOOKUP(B155, 'TRIPS In Force'!$A$2:$B$166, 2, FALSE)</f>
        <v>37657</v>
      </c>
      <c r="L155" s="7">
        <f t="shared" si="24"/>
        <v>2003</v>
      </c>
      <c r="M155" s="7">
        <f t="shared" si="19"/>
        <v>1</v>
      </c>
      <c r="N155" s="7">
        <f t="shared" si="20"/>
        <v>2003</v>
      </c>
      <c r="O155" s="7">
        <f t="shared" si="21"/>
        <v>5</v>
      </c>
      <c r="P155" s="7">
        <f t="shared" si="22"/>
        <v>1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x14ac:dyDescent="0.35">
      <c r="A156">
        <f t="shared" si="25"/>
        <v>155</v>
      </c>
      <c r="B156" t="s">
        <v>7</v>
      </c>
      <c r="C156">
        <f t="shared" si="23"/>
        <v>5</v>
      </c>
      <c r="D156" s="7">
        <f t="shared" si="26"/>
        <v>2009</v>
      </c>
      <c r="E156">
        <v>200</v>
      </c>
      <c r="F156">
        <f>VLOOKUP(B156, 'Population by Country'!$1:$266, 24, FALSE)</f>
        <v>2888584</v>
      </c>
      <c r="G156">
        <v>0</v>
      </c>
      <c r="H156">
        <v>0</v>
      </c>
      <c r="I156" s="7">
        <f>INDEX('Developing Country'!$B$3:$B$175,MATCH('Stata Data'!B156,'Developing Country'!$A$3:$A$175))</f>
        <v>0</v>
      </c>
      <c r="J156" s="7">
        <f>INDEX('Developing Country'!$C$3:$C$175,MATCH('Stata Data'!B156,'Developing Country'!$A$3:$A$175))</f>
        <v>0</v>
      </c>
      <c r="K156" s="8">
        <f>VLOOKUP(B156, 'TRIPS In Force'!$A$2:$B$166, 2, FALSE)</f>
        <v>37657</v>
      </c>
      <c r="L156" s="7">
        <f t="shared" si="24"/>
        <v>2003</v>
      </c>
      <c r="M156" s="7">
        <f t="shared" si="19"/>
        <v>1</v>
      </c>
      <c r="N156" s="7">
        <f t="shared" si="20"/>
        <v>2003</v>
      </c>
      <c r="O156" s="7">
        <f t="shared" si="21"/>
        <v>6</v>
      </c>
      <c r="P156" s="7">
        <f t="shared" si="22"/>
        <v>1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1:34" x14ac:dyDescent="0.35">
      <c r="A157">
        <f t="shared" si="25"/>
        <v>156</v>
      </c>
      <c r="B157" t="s">
        <v>7</v>
      </c>
      <c r="C157">
        <f t="shared" si="23"/>
        <v>5</v>
      </c>
      <c r="D157" s="7">
        <f t="shared" si="26"/>
        <v>2010</v>
      </c>
      <c r="E157">
        <v>200</v>
      </c>
      <c r="F157">
        <f>VLOOKUP(B157, 'Population by Country'!$1:$266, 25, FALSE)</f>
        <v>2877311</v>
      </c>
      <c r="G157">
        <v>0</v>
      </c>
      <c r="H157">
        <v>0</v>
      </c>
      <c r="I157" s="7">
        <f>INDEX('Developing Country'!$B$3:$B$175,MATCH('Stata Data'!B157,'Developing Country'!$A$3:$A$175))</f>
        <v>0</v>
      </c>
      <c r="J157" s="7">
        <f>INDEX('Developing Country'!$C$3:$C$175,MATCH('Stata Data'!B157,'Developing Country'!$A$3:$A$175))</f>
        <v>0</v>
      </c>
      <c r="K157" s="8">
        <f>VLOOKUP(B157, 'TRIPS In Force'!$A$2:$B$166, 2, FALSE)</f>
        <v>37657</v>
      </c>
      <c r="L157" s="7">
        <f t="shared" si="24"/>
        <v>2003</v>
      </c>
      <c r="M157" s="7">
        <f t="shared" si="19"/>
        <v>1</v>
      </c>
      <c r="N157" s="7">
        <f t="shared" si="20"/>
        <v>2003</v>
      </c>
      <c r="O157" s="7">
        <f t="shared" si="21"/>
        <v>7</v>
      </c>
      <c r="P157" s="7">
        <f t="shared" si="22"/>
        <v>1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x14ac:dyDescent="0.35">
      <c r="A158">
        <f t="shared" si="25"/>
        <v>157</v>
      </c>
      <c r="B158" t="s">
        <v>7</v>
      </c>
      <c r="C158">
        <f t="shared" si="23"/>
        <v>5</v>
      </c>
      <c r="D158" s="7">
        <f t="shared" si="26"/>
        <v>2011</v>
      </c>
      <c r="E158">
        <v>200</v>
      </c>
      <c r="F158">
        <f>VLOOKUP(B158, 'Population by Country'!$1:$266, 26, FALSE)</f>
        <v>2875581</v>
      </c>
      <c r="G158">
        <v>0</v>
      </c>
      <c r="H158">
        <v>0</v>
      </c>
      <c r="I158" s="7">
        <f>INDEX('Developing Country'!$B$3:$B$175,MATCH('Stata Data'!B158,'Developing Country'!$A$3:$A$175))</f>
        <v>0</v>
      </c>
      <c r="J158" s="7">
        <f>INDEX('Developing Country'!$C$3:$C$175,MATCH('Stata Data'!B158,'Developing Country'!$A$3:$A$175))</f>
        <v>0</v>
      </c>
      <c r="K158" s="8">
        <f>VLOOKUP(B158, 'TRIPS In Force'!$A$2:$B$166, 2, FALSE)</f>
        <v>37657</v>
      </c>
      <c r="L158" s="7">
        <f t="shared" si="24"/>
        <v>2003</v>
      </c>
      <c r="M158" s="7">
        <f t="shared" si="19"/>
        <v>1</v>
      </c>
      <c r="N158" s="7">
        <f t="shared" si="20"/>
        <v>2003</v>
      </c>
      <c r="O158" s="7">
        <f t="shared" si="21"/>
        <v>8</v>
      </c>
      <c r="P158" s="7">
        <f t="shared" si="22"/>
        <v>1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1:34" x14ac:dyDescent="0.35">
      <c r="A159">
        <f t="shared" si="25"/>
        <v>158</v>
      </c>
      <c r="B159" t="s">
        <v>7</v>
      </c>
      <c r="C159">
        <f t="shared" si="23"/>
        <v>5</v>
      </c>
      <c r="D159" s="7">
        <f t="shared" si="26"/>
        <v>2012</v>
      </c>
      <c r="E159">
        <v>200</v>
      </c>
      <c r="F159">
        <f>VLOOKUP(B159, 'Population by Country'!$1:$266, 27, FALSE)</f>
        <v>2881922</v>
      </c>
      <c r="G159">
        <v>0</v>
      </c>
      <c r="H159">
        <v>0</v>
      </c>
      <c r="I159" s="7">
        <f>INDEX('Developing Country'!$B$3:$B$175,MATCH('Stata Data'!B159,'Developing Country'!$A$3:$A$175))</f>
        <v>0</v>
      </c>
      <c r="J159" s="7">
        <f>INDEX('Developing Country'!$C$3:$C$175,MATCH('Stata Data'!B159,'Developing Country'!$A$3:$A$175))</f>
        <v>0</v>
      </c>
      <c r="K159" s="8">
        <f>VLOOKUP(B159, 'TRIPS In Force'!$A$2:$B$166, 2, FALSE)</f>
        <v>37657</v>
      </c>
      <c r="L159" s="7">
        <f t="shared" si="24"/>
        <v>2003</v>
      </c>
      <c r="M159" s="7">
        <f t="shared" si="19"/>
        <v>1</v>
      </c>
      <c r="N159" s="7">
        <f t="shared" si="20"/>
        <v>2003</v>
      </c>
      <c r="O159" s="7">
        <f t="shared" si="21"/>
        <v>9</v>
      </c>
      <c r="P159" s="7">
        <f t="shared" si="22"/>
        <v>1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x14ac:dyDescent="0.35">
      <c r="A160">
        <f t="shared" si="25"/>
        <v>159</v>
      </c>
      <c r="B160" t="s">
        <v>7</v>
      </c>
      <c r="C160">
        <f t="shared" si="23"/>
        <v>5</v>
      </c>
      <c r="D160" s="7">
        <f t="shared" si="26"/>
        <v>2013</v>
      </c>
      <c r="E160">
        <v>200</v>
      </c>
      <c r="F160">
        <f>VLOOKUP(B160, 'Population by Country'!$1:$266, 28, FALSE)</f>
        <v>2893509</v>
      </c>
      <c r="G160">
        <v>0</v>
      </c>
      <c r="H160">
        <v>0</v>
      </c>
      <c r="I160" s="7">
        <f>INDEX('Developing Country'!$B$3:$B$175,MATCH('Stata Data'!B160,'Developing Country'!$A$3:$A$175))</f>
        <v>0</v>
      </c>
      <c r="J160" s="7">
        <f>INDEX('Developing Country'!$C$3:$C$175,MATCH('Stata Data'!B160,'Developing Country'!$A$3:$A$175))</f>
        <v>0</v>
      </c>
      <c r="K160" s="8">
        <f>VLOOKUP(B160, 'TRIPS In Force'!$A$2:$B$166, 2, FALSE)</f>
        <v>37657</v>
      </c>
      <c r="L160" s="7">
        <f t="shared" si="24"/>
        <v>2003</v>
      </c>
      <c r="M160" s="7">
        <f t="shared" si="19"/>
        <v>1</v>
      </c>
      <c r="N160" s="7">
        <f t="shared" si="20"/>
        <v>2003</v>
      </c>
      <c r="O160" s="7">
        <f t="shared" si="21"/>
        <v>10</v>
      </c>
      <c r="P160" s="7">
        <f t="shared" si="22"/>
        <v>1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1:34" x14ac:dyDescent="0.35">
      <c r="A161">
        <f t="shared" si="25"/>
        <v>160</v>
      </c>
      <c r="B161" t="s">
        <v>7</v>
      </c>
      <c r="C161">
        <f t="shared" si="23"/>
        <v>5</v>
      </c>
      <c r="D161" s="7">
        <f t="shared" si="26"/>
        <v>2014</v>
      </c>
      <c r="E161">
        <v>200</v>
      </c>
      <c r="F161">
        <f>VLOOKUP(B161, 'Population by Country'!$1:$266, 29, FALSE)</f>
        <v>2906220</v>
      </c>
      <c r="G161">
        <v>0</v>
      </c>
      <c r="H161">
        <v>0</v>
      </c>
      <c r="I161" s="7">
        <f>INDEX('Developing Country'!$B$3:$B$175,MATCH('Stata Data'!B161,'Developing Country'!$A$3:$A$175))</f>
        <v>0</v>
      </c>
      <c r="J161" s="7">
        <f>INDEX('Developing Country'!$C$3:$C$175,MATCH('Stata Data'!B161,'Developing Country'!$A$3:$A$175))</f>
        <v>0</v>
      </c>
      <c r="K161" s="8">
        <f>VLOOKUP(B161, 'TRIPS In Force'!$A$2:$B$166, 2, FALSE)</f>
        <v>37657</v>
      </c>
      <c r="L161" s="7">
        <f t="shared" si="24"/>
        <v>2003</v>
      </c>
      <c r="M161" s="7">
        <f t="shared" si="19"/>
        <v>1</v>
      </c>
      <c r="N161" s="7">
        <f t="shared" si="20"/>
        <v>2003</v>
      </c>
      <c r="O161" s="7">
        <f t="shared" si="21"/>
        <v>11</v>
      </c>
      <c r="P161" s="7">
        <f t="shared" si="22"/>
        <v>1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x14ac:dyDescent="0.35">
      <c r="A162">
        <f t="shared" si="25"/>
        <v>161</v>
      </c>
      <c r="B162" t="s">
        <v>7</v>
      </c>
      <c r="C162">
        <f t="shared" si="23"/>
        <v>5</v>
      </c>
      <c r="D162" s="7">
        <f t="shared" si="26"/>
        <v>2015</v>
      </c>
      <c r="E162">
        <v>200</v>
      </c>
      <c r="F162">
        <f>VLOOKUP(B162, 'Population by Country'!$1:$266, 30, FALSE)</f>
        <v>2916950</v>
      </c>
      <c r="G162">
        <v>0</v>
      </c>
      <c r="H162">
        <v>0</v>
      </c>
      <c r="I162" s="7">
        <f>INDEX('Developing Country'!$B$3:$B$175,MATCH('Stata Data'!B162,'Developing Country'!$A$3:$A$175))</f>
        <v>0</v>
      </c>
      <c r="J162" s="7">
        <f>INDEX('Developing Country'!$C$3:$C$175,MATCH('Stata Data'!B162,'Developing Country'!$A$3:$A$175))</f>
        <v>0</v>
      </c>
      <c r="K162" s="8">
        <f>VLOOKUP(B162, 'TRIPS In Force'!$A$2:$B$166, 2, FALSE)</f>
        <v>37657</v>
      </c>
      <c r="L162" s="7">
        <f t="shared" si="24"/>
        <v>2003</v>
      </c>
      <c r="M162" s="7">
        <f t="shared" si="19"/>
        <v>1</v>
      </c>
      <c r="N162" s="7">
        <f t="shared" si="20"/>
        <v>2003</v>
      </c>
      <c r="O162" s="7">
        <f t="shared" si="21"/>
        <v>12</v>
      </c>
      <c r="P162" s="7">
        <f t="shared" si="22"/>
        <v>1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1:34" x14ac:dyDescent="0.35">
      <c r="A163">
        <f t="shared" si="25"/>
        <v>162</v>
      </c>
      <c r="B163" t="s">
        <v>7</v>
      </c>
      <c r="C163">
        <f t="shared" si="23"/>
        <v>5</v>
      </c>
      <c r="D163" s="7">
        <f t="shared" si="26"/>
        <v>2016</v>
      </c>
      <c r="E163">
        <v>200</v>
      </c>
      <c r="F163">
        <f>VLOOKUP(B163, 'Population by Country'!$1:$266, 31, FALSE)</f>
        <v>2924816</v>
      </c>
      <c r="G163">
        <v>0</v>
      </c>
      <c r="H163">
        <v>0</v>
      </c>
      <c r="I163" s="7">
        <f>INDEX('Developing Country'!$B$3:$B$175,MATCH('Stata Data'!B163,'Developing Country'!$A$3:$A$175))</f>
        <v>0</v>
      </c>
      <c r="J163" s="7">
        <f>INDEX('Developing Country'!$C$3:$C$175,MATCH('Stata Data'!B163,'Developing Country'!$A$3:$A$175))</f>
        <v>0</v>
      </c>
      <c r="K163" s="8">
        <f>VLOOKUP(B163, 'TRIPS In Force'!$A$2:$B$166, 2, FALSE)</f>
        <v>37657</v>
      </c>
      <c r="L163" s="7">
        <f t="shared" si="24"/>
        <v>2003</v>
      </c>
      <c r="M163" s="7">
        <f t="shared" si="19"/>
        <v>1</v>
      </c>
      <c r="N163" s="7">
        <f t="shared" si="20"/>
        <v>2003</v>
      </c>
      <c r="O163" s="7">
        <f t="shared" si="21"/>
        <v>13</v>
      </c>
      <c r="P163" s="7">
        <f t="shared" si="22"/>
        <v>1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x14ac:dyDescent="0.35">
      <c r="A164">
        <f t="shared" si="25"/>
        <v>163</v>
      </c>
      <c r="B164" t="s">
        <v>8</v>
      </c>
      <c r="C164">
        <f t="shared" si="23"/>
        <v>6</v>
      </c>
      <c r="D164" s="7">
        <v>1990</v>
      </c>
      <c r="E164">
        <v>1300</v>
      </c>
      <c r="F164">
        <f>VLOOKUP(B164, 'Population by Country'!$1:$266, 5,FALSE )</f>
        <v>17065100</v>
      </c>
      <c r="G164">
        <v>0</v>
      </c>
      <c r="H164">
        <v>0</v>
      </c>
      <c r="I164" s="7">
        <f>INDEX('Developing Country'!$B$3:$B$175,MATCH('Stata Data'!B164,'Developing Country'!$A$3:$A$175))</f>
        <v>0</v>
      </c>
      <c r="J164" s="7">
        <f>INDEX('Developing Country'!$C$3:$C$175,MATCH('Stata Data'!B164,'Developing Country'!$A$3:$A$175))</f>
        <v>0</v>
      </c>
      <c r="K164" s="8">
        <f>VLOOKUP(B164, 'TRIPS In Force'!$A$2:$B$166, 2, FALSE)</f>
        <v>34700</v>
      </c>
      <c r="L164" s="7">
        <f t="shared" si="24"/>
        <v>1995</v>
      </c>
      <c r="M164" s="7">
        <f t="shared" si="19"/>
        <v>0</v>
      </c>
      <c r="N164" s="7">
        <f t="shared" si="20"/>
        <v>1995</v>
      </c>
      <c r="O164" s="7">
        <f t="shared" si="21"/>
        <v>-5</v>
      </c>
      <c r="P164" s="7">
        <f t="shared" si="22"/>
        <v>0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1:34" x14ac:dyDescent="0.35">
      <c r="A165">
        <f t="shared" si="25"/>
        <v>164</v>
      </c>
      <c r="B165" t="s">
        <v>8</v>
      </c>
      <c r="C165">
        <f t="shared" si="23"/>
        <v>6</v>
      </c>
      <c r="D165" s="7">
        <f>D164+1</f>
        <v>1991</v>
      </c>
      <c r="E165">
        <v>1300</v>
      </c>
      <c r="F165">
        <f>VLOOKUP(B165, 'Population by Country'!$1:$266, 6, FALSE)</f>
        <v>17284000</v>
      </c>
      <c r="G165">
        <v>0</v>
      </c>
      <c r="H165">
        <v>0</v>
      </c>
      <c r="I165" s="7">
        <f>INDEX('Developing Country'!$B$3:$B$175,MATCH('Stata Data'!B165,'Developing Country'!$A$3:$A$175))</f>
        <v>0</v>
      </c>
      <c r="J165" s="7">
        <f>INDEX('Developing Country'!$C$3:$C$175,MATCH('Stata Data'!B165,'Developing Country'!$A$3:$A$175))</f>
        <v>0</v>
      </c>
      <c r="K165" s="8">
        <f>VLOOKUP(B165, 'TRIPS In Force'!$A$2:$B$166, 2, FALSE)</f>
        <v>34700</v>
      </c>
      <c r="L165" s="7">
        <f t="shared" si="24"/>
        <v>1995</v>
      </c>
      <c r="M165" s="7">
        <f t="shared" si="19"/>
        <v>0</v>
      </c>
      <c r="N165" s="7">
        <f t="shared" si="20"/>
        <v>1995</v>
      </c>
      <c r="O165" s="7">
        <f t="shared" si="21"/>
        <v>-4</v>
      </c>
      <c r="P165" s="7">
        <f t="shared" si="22"/>
        <v>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1:34" x14ac:dyDescent="0.35">
      <c r="A166">
        <f t="shared" si="25"/>
        <v>165</v>
      </c>
      <c r="B166" t="s">
        <v>8</v>
      </c>
      <c r="C166">
        <f t="shared" si="23"/>
        <v>6</v>
      </c>
      <c r="D166" s="7">
        <f t="shared" ref="D166:D190" si="27">D165+1</f>
        <v>1992</v>
      </c>
      <c r="E166">
        <v>1300</v>
      </c>
      <c r="F166">
        <f>VLOOKUP(B166, 'Population by Country'!$1:$266, 7, FALSE)</f>
        <v>17495000</v>
      </c>
      <c r="G166">
        <v>0</v>
      </c>
      <c r="H166">
        <v>0</v>
      </c>
      <c r="I166" s="7">
        <f>INDEX('Developing Country'!$B$3:$B$175,MATCH('Stata Data'!B166,'Developing Country'!$A$3:$A$175))</f>
        <v>0</v>
      </c>
      <c r="J166" s="7">
        <f>INDEX('Developing Country'!$C$3:$C$175,MATCH('Stata Data'!B166,'Developing Country'!$A$3:$A$175))</f>
        <v>0</v>
      </c>
      <c r="K166" s="8">
        <f>VLOOKUP(B166, 'TRIPS In Force'!$A$2:$B$166, 2, FALSE)</f>
        <v>34700</v>
      </c>
      <c r="L166" s="7">
        <f t="shared" si="24"/>
        <v>1995</v>
      </c>
      <c r="M166" s="7">
        <f t="shared" si="19"/>
        <v>0</v>
      </c>
      <c r="N166" s="7">
        <f t="shared" si="20"/>
        <v>1995</v>
      </c>
      <c r="O166" s="7">
        <f t="shared" si="21"/>
        <v>-3</v>
      </c>
      <c r="P166" s="7">
        <f t="shared" si="22"/>
        <v>0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1:34" x14ac:dyDescent="0.35">
      <c r="A167">
        <f t="shared" si="25"/>
        <v>166</v>
      </c>
      <c r="B167" t="s">
        <v>8</v>
      </c>
      <c r="C167">
        <f t="shared" si="23"/>
        <v>6</v>
      </c>
      <c r="D167" s="7">
        <f t="shared" si="27"/>
        <v>1993</v>
      </c>
      <c r="E167">
        <v>1300</v>
      </c>
      <c r="F167">
        <f>VLOOKUP(B167, 'Population by Country'!$1:$266, 8, FALSE)</f>
        <v>17667000</v>
      </c>
      <c r="G167">
        <v>0</v>
      </c>
      <c r="H167">
        <v>0</v>
      </c>
      <c r="I167" s="7">
        <f>INDEX('Developing Country'!$B$3:$B$175,MATCH('Stata Data'!B167,'Developing Country'!$A$3:$A$175))</f>
        <v>0</v>
      </c>
      <c r="J167" s="7">
        <f>INDEX('Developing Country'!$C$3:$C$175,MATCH('Stata Data'!B167,'Developing Country'!$A$3:$A$175))</f>
        <v>0</v>
      </c>
      <c r="K167" s="8">
        <f>VLOOKUP(B167, 'TRIPS In Force'!$A$2:$B$166, 2, FALSE)</f>
        <v>34700</v>
      </c>
      <c r="L167" s="7">
        <f t="shared" si="24"/>
        <v>1995</v>
      </c>
      <c r="M167" s="7">
        <f t="shared" si="19"/>
        <v>0</v>
      </c>
      <c r="N167" s="7">
        <f t="shared" si="20"/>
        <v>1995</v>
      </c>
      <c r="O167" s="7">
        <f t="shared" si="21"/>
        <v>-2</v>
      </c>
      <c r="P167" s="7">
        <f t="shared" si="22"/>
        <v>0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x14ac:dyDescent="0.35">
      <c r="A168">
        <f t="shared" si="25"/>
        <v>167</v>
      </c>
      <c r="B168" t="s">
        <v>8</v>
      </c>
      <c r="C168">
        <f t="shared" si="23"/>
        <v>6</v>
      </c>
      <c r="D168" s="7">
        <f t="shared" si="27"/>
        <v>1994</v>
      </c>
      <c r="E168">
        <v>1300</v>
      </c>
      <c r="F168">
        <f>VLOOKUP(B168, 'Population by Country'!$1:$266, 9, FALSE)</f>
        <v>17855000</v>
      </c>
      <c r="G168">
        <v>0</v>
      </c>
      <c r="H168">
        <v>0</v>
      </c>
      <c r="I168" s="7">
        <f>INDEX('Developing Country'!$B$3:$B$175,MATCH('Stata Data'!B168,'Developing Country'!$A$3:$A$175))</f>
        <v>0</v>
      </c>
      <c r="J168" s="7">
        <f>INDEX('Developing Country'!$C$3:$C$175,MATCH('Stata Data'!B168,'Developing Country'!$A$3:$A$175))</f>
        <v>0</v>
      </c>
      <c r="K168" s="8">
        <f>VLOOKUP(B168, 'TRIPS In Force'!$A$2:$B$166, 2, FALSE)</f>
        <v>34700</v>
      </c>
      <c r="L168" s="7">
        <f t="shared" si="24"/>
        <v>1995</v>
      </c>
      <c r="M168" s="7">
        <f t="shared" si="19"/>
        <v>0</v>
      </c>
      <c r="N168" s="7">
        <f t="shared" si="20"/>
        <v>1995</v>
      </c>
      <c r="O168" s="7">
        <f t="shared" si="21"/>
        <v>-1</v>
      </c>
      <c r="P168" s="7">
        <f t="shared" si="22"/>
        <v>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1:34" x14ac:dyDescent="0.35">
      <c r="A169">
        <f t="shared" si="25"/>
        <v>168</v>
      </c>
      <c r="B169" t="s">
        <v>8</v>
      </c>
      <c r="C169">
        <f t="shared" si="23"/>
        <v>6</v>
      </c>
      <c r="D169" s="7">
        <f t="shared" si="27"/>
        <v>1995</v>
      </c>
      <c r="E169">
        <v>1300</v>
      </c>
      <c r="F169">
        <f>VLOOKUP(B169, 'Population by Country'!$1:$266, 10, FALSE)</f>
        <v>18072000</v>
      </c>
      <c r="G169">
        <v>0</v>
      </c>
      <c r="H169">
        <v>0</v>
      </c>
      <c r="I169" s="7">
        <f>INDEX('Developing Country'!$B$3:$B$175,MATCH('Stata Data'!B169,'Developing Country'!$A$3:$A$175))</f>
        <v>0</v>
      </c>
      <c r="J169" s="7">
        <f>INDEX('Developing Country'!$C$3:$C$175,MATCH('Stata Data'!B169,'Developing Country'!$A$3:$A$175))</f>
        <v>0</v>
      </c>
      <c r="K169" s="8">
        <f>VLOOKUP(B169, 'TRIPS In Force'!$A$2:$B$166, 2, FALSE)</f>
        <v>34700</v>
      </c>
      <c r="L169" s="7">
        <f t="shared" si="24"/>
        <v>1995</v>
      </c>
      <c r="M169" s="7">
        <f t="shared" si="19"/>
        <v>1</v>
      </c>
      <c r="N169" s="7">
        <f t="shared" si="20"/>
        <v>1995</v>
      </c>
      <c r="O169" s="7">
        <f t="shared" si="21"/>
        <v>0</v>
      </c>
      <c r="P169" s="7">
        <f t="shared" si="22"/>
        <v>1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x14ac:dyDescent="0.35">
      <c r="A170">
        <f t="shared" si="25"/>
        <v>169</v>
      </c>
      <c r="B170" t="s">
        <v>8</v>
      </c>
      <c r="C170">
        <f t="shared" si="23"/>
        <v>6</v>
      </c>
      <c r="D170" s="7">
        <f t="shared" si="27"/>
        <v>1996</v>
      </c>
      <c r="E170">
        <v>1100</v>
      </c>
      <c r="F170">
        <f>VLOOKUP(B170, 'Population by Country'!$1:$266, 11, FALSE)</f>
        <v>18311000</v>
      </c>
      <c r="G170">
        <v>0</v>
      </c>
      <c r="H170">
        <v>0</v>
      </c>
      <c r="I170" s="7">
        <f>INDEX('Developing Country'!$B$3:$B$175,MATCH('Stata Data'!B170,'Developing Country'!$A$3:$A$175))</f>
        <v>0</v>
      </c>
      <c r="J170" s="7">
        <f>INDEX('Developing Country'!$C$3:$C$175,MATCH('Stata Data'!B170,'Developing Country'!$A$3:$A$175))</f>
        <v>0</v>
      </c>
      <c r="K170" s="8">
        <f>VLOOKUP(B170, 'TRIPS In Force'!$A$2:$B$166, 2, FALSE)</f>
        <v>34700</v>
      </c>
      <c r="L170" s="7">
        <f t="shared" si="24"/>
        <v>1995</v>
      </c>
      <c r="M170" s="7">
        <f t="shared" si="19"/>
        <v>1</v>
      </c>
      <c r="N170" s="7">
        <f t="shared" si="20"/>
        <v>1995</v>
      </c>
      <c r="O170" s="7">
        <f t="shared" si="21"/>
        <v>1</v>
      </c>
      <c r="P170" s="7">
        <f t="shared" si="22"/>
        <v>1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1:34" x14ac:dyDescent="0.35">
      <c r="A171">
        <f t="shared" si="25"/>
        <v>170</v>
      </c>
      <c r="B171" t="s">
        <v>8</v>
      </c>
      <c r="C171">
        <f t="shared" si="23"/>
        <v>6</v>
      </c>
      <c r="D171" s="7">
        <f t="shared" si="27"/>
        <v>1997</v>
      </c>
      <c r="E171">
        <v>1000</v>
      </c>
      <c r="F171">
        <f>VLOOKUP(B171, 'Population by Country'!$1:$266, 12, FALSE)</f>
        <v>18517000</v>
      </c>
      <c r="G171">
        <v>0</v>
      </c>
      <c r="H171">
        <v>0</v>
      </c>
      <c r="I171" s="7">
        <f>INDEX('Developing Country'!$B$3:$B$175,MATCH('Stata Data'!B171,'Developing Country'!$A$3:$A$175))</f>
        <v>0</v>
      </c>
      <c r="J171" s="7">
        <f>INDEX('Developing Country'!$C$3:$C$175,MATCH('Stata Data'!B171,'Developing Country'!$A$3:$A$175))</f>
        <v>0</v>
      </c>
      <c r="K171" s="8">
        <f>VLOOKUP(B171, 'TRIPS In Force'!$A$2:$B$166, 2, FALSE)</f>
        <v>34700</v>
      </c>
      <c r="L171" s="7">
        <f t="shared" si="24"/>
        <v>1995</v>
      </c>
      <c r="M171" s="7">
        <f t="shared" si="19"/>
        <v>1</v>
      </c>
      <c r="N171" s="7">
        <f t="shared" si="20"/>
        <v>1995</v>
      </c>
      <c r="O171" s="7">
        <f t="shared" si="21"/>
        <v>2</v>
      </c>
      <c r="P171" s="7">
        <f t="shared" si="22"/>
        <v>1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x14ac:dyDescent="0.35">
      <c r="A172">
        <f t="shared" si="25"/>
        <v>171</v>
      </c>
      <c r="B172" t="s">
        <v>8</v>
      </c>
      <c r="C172">
        <f t="shared" si="23"/>
        <v>6</v>
      </c>
      <c r="D172" s="7">
        <f t="shared" si="27"/>
        <v>1998</v>
      </c>
      <c r="E172">
        <v>1000</v>
      </c>
      <c r="F172">
        <f>VLOOKUP(B172, 'Population by Country'!$1:$266, 13, FALSE)</f>
        <v>18711000</v>
      </c>
      <c r="G172">
        <v>0</v>
      </c>
      <c r="H172">
        <v>0</v>
      </c>
      <c r="I172" s="7">
        <f>INDEX('Developing Country'!$B$3:$B$175,MATCH('Stata Data'!B172,'Developing Country'!$A$3:$A$175))</f>
        <v>0</v>
      </c>
      <c r="J172" s="7">
        <f>INDEX('Developing Country'!$C$3:$C$175,MATCH('Stata Data'!B172,'Developing Country'!$A$3:$A$175))</f>
        <v>0</v>
      </c>
      <c r="K172" s="8">
        <f>VLOOKUP(B172, 'TRIPS In Force'!$A$2:$B$166, 2, FALSE)</f>
        <v>34700</v>
      </c>
      <c r="L172" s="7">
        <f t="shared" si="24"/>
        <v>1995</v>
      </c>
      <c r="M172" s="7">
        <f t="shared" si="19"/>
        <v>1</v>
      </c>
      <c r="N172" s="7">
        <f t="shared" si="20"/>
        <v>1995</v>
      </c>
      <c r="O172" s="7">
        <f t="shared" si="21"/>
        <v>3</v>
      </c>
      <c r="P172" s="7">
        <f t="shared" si="22"/>
        <v>1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1:34" x14ac:dyDescent="0.35">
      <c r="A173">
        <f t="shared" si="25"/>
        <v>172</v>
      </c>
      <c r="B173" t="s">
        <v>8</v>
      </c>
      <c r="C173">
        <f t="shared" si="23"/>
        <v>6</v>
      </c>
      <c r="D173" s="7">
        <f t="shared" si="27"/>
        <v>1999</v>
      </c>
      <c r="E173">
        <v>1000</v>
      </c>
      <c r="F173">
        <f>VLOOKUP(B173, 'Population by Country'!$1:$266,14, FALSE)</f>
        <v>18926000</v>
      </c>
      <c r="G173">
        <v>0</v>
      </c>
      <c r="H173">
        <v>0</v>
      </c>
      <c r="I173" s="7">
        <f>INDEX('Developing Country'!$B$3:$B$175,MATCH('Stata Data'!B173,'Developing Country'!$A$3:$A$175))</f>
        <v>0</v>
      </c>
      <c r="J173" s="7">
        <f>INDEX('Developing Country'!$C$3:$C$175,MATCH('Stata Data'!B173,'Developing Country'!$A$3:$A$175))</f>
        <v>0</v>
      </c>
      <c r="K173" s="8">
        <f>VLOOKUP(B173, 'TRIPS In Force'!$A$2:$B$166, 2, FALSE)</f>
        <v>34700</v>
      </c>
      <c r="L173" s="7">
        <f t="shared" si="24"/>
        <v>1995</v>
      </c>
      <c r="M173" s="7">
        <f t="shared" si="19"/>
        <v>1</v>
      </c>
      <c r="N173" s="7">
        <f t="shared" si="20"/>
        <v>1995</v>
      </c>
      <c r="O173" s="7">
        <f t="shared" si="21"/>
        <v>4</v>
      </c>
      <c r="P173" s="7">
        <f t="shared" si="22"/>
        <v>1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x14ac:dyDescent="0.35">
      <c r="A174">
        <f t="shared" si="25"/>
        <v>173</v>
      </c>
      <c r="B174" t="s">
        <v>8</v>
      </c>
      <c r="C174">
        <f t="shared" si="23"/>
        <v>6</v>
      </c>
      <c r="D174" s="7">
        <f t="shared" si="27"/>
        <v>2000</v>
      </c>
      <c r="E174">
        <v>1000</v>
      </c>
      <c r="F174">
        <f>VLOOKUP(B174, 'Population by Country'!$1:$266, 15, FALSE)</f>
        <v>19153000</v>
      </c>
      <c r="G174">
        <v>0</v>
      </c>
      <c r="H174">
        <v>0</v>
      </c>
      <c r="I174" s="7">
        <f>INDEX('Developing Country'!$B$3:$B$175,MATCH('Stata Data'!B174,'Developing Country'!$A$3:$A$175))</f>
        <v>0</v>
      </c>
      <c r="J174" s="7">
        <f>INDEX('Developing Country'!$C$3:$C$175,MATCH('Stata Data'!B174,'Developing Country'!$A$3:$A$175))</f>
        <v>0</v>
      </c>
      <c r="K174" s="8">
        <f>VLOOKUP(B174, 'TRIPS In Force'!$A$2:$B$166, 2, FALSE)</f>
        <v>34700</v>
      </c>
      <c r="L174" s="7">
        <f t="shared" si="24"/>
        <v>1995</v>
      </c>
      <c r="M174" s="7">
        <f t="shared" si="19"/>
        <v>1</v>
      </c>
      <c r="N174" s="7">
        <f t="shared" si="20"/>
        <v>1995</v>
      </c>
      <c r="O174" s="7">
        <f t="shared" si="21"/>
        <v>5</v>
      </c>
      <c r="P174" s="7">
        <f t="shared" si="22"/>
        <v>1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1:34" x14ac:dyDescent="0.35">
      <c r="A175">
        <f t="shared" si="25"/>
        <v>174</v>
      </c>
      <c r="B175" t="s">
        <v>8</v>
      </c>
      <c r="C175">
        <f t="shared" si="23"/>
        <v>6</v>
      </c>
      <c r="D175" s="7">
        <f t="shared" si="27"/>
        <v>2001</v>
      </c>
      <c r="E175">
        <v>500</v>
      </c>
      <c r="F175">
        <f>VLOOKUP(B175, 'Population by Country'!$1:$266, 16, FALSE)</f>
        <v>19413000</v>
      </c>
      <c r="G175">
        <v>0</v>
      </c>
      <c r="H175">
        <v>0</v>
      </c>
      <c r="I175" s="7">
        <f>INDEX('Developing Country'!$B$3:$B$175,MATCH('Stata Data'!B175,'Developing Country'!$A$3:$A$175))</f>
        <v>0</v>
      </c>
      <c r="J175" s="7">
        <f>INDEX('Developing Country'!$C$3:$C$175,MATCH('Stata Data'!B175,'Developing Country'!$A$3:$A$175))</f>
        <v>0</v>
      </c>
      <c r="K175" s="8">
        <f>VLOOKUP(B175, 'TRIPS In Force'!$A$2:$B$166, 2, FALSE)</f>
        <v>34700</v>
      </c>
      <c r="L175" s="7">
        <f t="shared" si="24"/>
        <v>1995</v>
      </c>
      <c r="M175" s="7">
        <f t="shared" si="19"/>
        <v>1</v>
      </c>
      <c r="N175" s="7">
        <f t="shared" si="20"/>
        <v>1995</v>
      </c>
      <c r="O175" s="7">
        <f t="shared" si="21"/>
        <v>6</v>
      </c>
      <c r="P175" s="7">
        <f t="shared" si="22"/>
        <v>1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x14ac:dyDescent="0.35">
      <c r="A176">
        <f t="shared" si="25"/>
        <v>175</v>
      </c>
      <c r="B176" t="s">
        <v>8</v>
      </c>
      <c r="C176">
        <f t="shared" si="23"/>
        <v>6</v>
      </c>
      <c r="D176" s="7">
        <f t="shared" si="27"/>
        <v>2002</v>
      </c>
      <c r="E176">
        <v>500</v>
      </c>
      <c r="F176">
        <f>VLOOKUP(B176, 'Population by Country'!$1:$266, 17, FALSE)</f>
        <v>19651400</v>
      </c>
      <c r="G176">
        <v>0</v>
      </c>
      <c r="H176">
        <v>0</v>
      </c>
      <c r="I176" s="7">
        <f>INDEX('Developing Country'!$B$3:$B$175,MATCH('Stata Data'!B176,'Developing Country'!$A$3:$A$175))</f>
        <v>0</v>
      </c>
      <c r="J176" s="7">
        <f>INDEX('Developing Country'!$C$3:$C$175,MATCH('Stata Data'!B176,'Developing Country'!$A$3:$A$175))</f>
        <v>0</v>
      </c>
      <c r="K176" s="8">
        <f>VLOOKUP(B176, 'TRIPS In Force'!$A$2:$B$166, 2, FALSE)</f>
        <v>34700</v>
      </c>
      <c r="L176" s="7">
        <f t="shared" si="24"/>
        <v>1995</v>
      </c>
      <c r="M176" s="7">
        <f t="shared" si="19"/>
        <v>1</v>
      </c>
      <c r="N176" s="7">
        <f t="shared" si="20"/>
        <v>1995</v>
      </c>
      <c r="O176" s="7">
        <f t="shared" si="21"/>
        <v>7</v>
      </c>
      <c r="P176" s="7">
        <f t="shared" si="22"/>
        <v>1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 x14ac:dyDescent="0.35">
      <c r="A177">
        <f t="shared" si="25"/>
        <v>176</v>
      </c>
      <c r="B177" t="s">
        <v>8</v>
      </c>
      <c r="C177">
        <f t="shared" si="23"/>
        <v>6</v>
      </c>
      <c r="D177" s="7">
        <f t="shared" si="27"/>
        <v>2003</v>
      </c>
      <c r="E177">
        <v>500</v>
      </c>
      <c r="F177">
        <f>VLOOKUP(B177, 'Population by Country'!$1:$266, 18, FALSE)</f>
        <v>19895400</v>
      </c>
      <c r="G177">
        <v>0</v>
      </c>
      <c r="H177">
        <v>0</v>
      </c>
      <c r="I177" s="7">
        <f>INDEX('Developing Country'!$B$3:$B$175,MATCH('Stata Data'!B177,'Developing Country'!$A$3:$A$175))</f>
        <v>0</v>
      </c>
      <c r="J177" s="7">
        <f>INDEX('Developing Country'!$C$3:$C$175,MATCH('Stata Data'!B177,'Developing Country'!$A$3:$A$175))</f>
        <v>0</v>
      </c>
      <c r="K177" s="8">
        <f>VLOOKUP(B177, 'TRIPS In Force'!$A$2:$B$166, 2, FALSE)</f>
        <v>34700</v>
      </c>
      <c r="L177" s="7">
        <f t="shared" si="24"/>
        <v>1995</v>
      </c>
      <c r="M177" s="7">
        <f t="shared" si="19"/>
        <v>1</v>
      </c>
      <c r="N177" s="7">
        <f t="shared" si="20"/>
        <v>1995</v>
      </c>
      <c r="O177" s="7">
        <f t="shared" si="21"/>
        <v>8</v>
      </c>
      <c r="P177" s="7">
        <f t="shared" si="22"/>
        <v>1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x14ac:dyDescent="0.35">
      <c r="A178">
        <f t="shared" si="25"/>
        <v>177</v>
      </c>
      <c r="B178" t="s">
        <v>8</v>
      </c>
      <c r="C178">
        <f t="shared" si="23"/>
        <v>6</v>
      </c>
      <c r="D178" s="7">
        <f t="shared" si="27"/>
        <v>2004</v>
      </c>
      <c r="E178">
        <v>500</v>
      </c>
      <c r="F178">
        <f>VLOOKUP(B178, 'Population by Country'!$1:$266,19, FALSE)</f>
        <v>20127400</v>
      </c>
      <c r="G178">
        <v>0</v>
      </c>
      <c r="H178">
        <v>0</v>
      </c>
      <c r="I178" s="7">
        <f>INDEX('Developing Country'!$B$3:$B$175,MATCH('Stata Data'!B178,'Developing Country'!$A$3:$A$175))</f>
        <v>0</v>
      </c>
      <c r="J178" s="7">
        <f>INDEX('Developing Country'!$C$3:$C$175,MATCH('Stata Data'!B178,'Developing Country'!$A$3:$A$175))</f>
        <v>0</v>
      </c>
      <c r="K178" s="8">
        <f>VLOOKUP(B178, 'TRIPS In Force'!$A$2:$B$166, 2, FALSE)</f>
        <v>34700</v>
      </c>
      <c r="L178" s="7">
        <f t="shared" si="24"/>
        <v>1995</v>
      </c>
      <c r="M178" s="7">
        <f t="shared" si="19"/>
        <v>1</v>
      </c>
      <c r="N178" s="7">
        <f t="shared" si="20"/>
        <v>1995</v>
      </c>
      <c r="O178" s="7">
        <f t="shared" si="21"/>
        <v>9</v>
      </c>
      <c r="P178" s="7">
        <f t="shared" si="22"/>
        <v>1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 x14ac:dyDescent="0.35">
      <c r="A179">
        <f t="shared" si="25"/>
        <v>178</v>
      </c>
      <c r="B179" t="s">
        <v>8</v>
      </c>
      <c r="C179">
        <f t="shared" si="23"/>
        <v>6</v>
      </c>
      <c r="D179" s="7">
        <f t="shared" si="27"/>
        <v>2005</v>
      </c>
      <c r="E179">
        <v>500</v>
      </c>
      <c r="F179">
        <f>VLOOKUP(B179, 'Population by Country'!$1:$266, 20, FALSE)</f>
        <v>20394800</v>
      </c>
      <c r="G179">
        <v>0</v>
      </c>
      <c r="H179">
        <v>0</v>
      </c>
      <c r="I179" s="7">
        <f>INDEX('Developing Country'!$B$3:$B$175,MATCH('Stata Data'!B179,'Developing Country'!$A$3:$A$175))</f>
        <v>0</v>
      </c>
      <c r="J179" s="7">
        <f>INDEX('Developing Country'!$C$3:$C$175,MATCH('Stata Data'!B179,'Developing Country'!$A$3:$A$175))</f>
        <v>0</v>
      </c>
      <c r="K179" s="8">
        <f>VLOOKUP(B179, 'TRIPS In Force'!$A$2:$B$166, 2, FALSE)</f>
        <v>34700</v>
      </c>
      <c r="L179" s="7">
        <f t="shared" si="24"/>
        <v>1995</v>
      </c>
      <c r="M179" s="7">
        <f t="shared" si="19"/>
        <v>1</v>
      </c>
      <c r="N179" s="7">
        <f t="shared" si="20"/>
        <v>1995</v>
      </c>
      <c r="O179" s="7">
        <f t="shared" si="21"/>
        <v>10</v>
      </c>
      <c r="P179" s="7">
        <f t="shared" si="22"/>
        <v>1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x14ac:dyDescent="0.35">
      <c r="A180">
        <f t="shared" si="25"/>
        <v>179</v>
      </c>
      <c r="B180" t="s">
        <v>8</v>
      </c>
      <c r="C180">
        <f t="shared" si="23"/>
        <v>6</v>
      </c>
      <c r="D180" s="7">
        <f t="shared" si="27"/>
        <v>2006</v>
      </c>
      <c r="E180">
        <v>500</v>
      </c>
      <c r="F180">
        <f>VLOOKUP(B180, 'Population by Country'!$1:$266, 21, FALSE)</f>
        <v>20697900</v>
      </c>
      <c r="G180">
        <v>0</v>
      </c>
      <c r="H180">
        <v>0</v>
      </c>
      <c r="I180" s="7">
        <f>INDEX('Developing Country'!$B$3:$B$175,MATCH('Stata Data'!B180,'Developing Country'!$A$3:$A$175))</f>
        <v>0</v>
      </c>
      <c r="J180" s="7">
        <f>INDEX('Developing Country'!$C$3:$C$175,MATCH('Stata Data'!B180,'Developing Country'!$A$3:$A$175))</f>
        <v>0</v>
      </c>
      <c r="K180" s="8">
        <f>VLOOKUP(B180, 'TRIPS In Force'!$A$2:$B$166, 2, FALSE)</f>
        <v>34700</v>
      </c>
      <c r="L180" s="7">
        <f t="shared" si="24"/>
        <v>1995</v>
      </c>
      <c r="M180" s="7">
        <f t="shared" si="19"/>
        <v>1</v>
      </c>
      <c r="N180" s="7">
        <f t="shared" si="20"/>
        <v>1995</v>
      </c>
      <c r="O180" s="7">
        <f t="shared" si="21"/>
        <v>11</v>
      </c>
      <c r="P180" s="7">
        <f t="shared" si="22"/>
        <v>1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 x14ac:dyDescent="0.35">
      <c r="A181">
        <f t="shared" si="25"/>
        <v>180</v>
      </c>
      <c r="B181" t="s">
        <v>8</v>
      </c>
      <c r="C181">
        <f t="shared" si="23"/>
        <v>6</v>
      </c>
      <c r="D181" s="7">
        <f t="shared" si="27"/>
        <v>2007</v>
      </c>
      <c r="E181">
        <v>500</v>
      </c>
      <c r="F181">
        <f>VLOOKUP(B181, 'Population by Country'!$1:$266, 22, FALSE)</f>
        <v>20827600</v>
      </c>
      <c r="G181">
        <v>0</v>
      </c>
      <c r="H181">
        <v>0</v>
      </c>
      <c r="I181" s="7">
        <f>INDEX('Developing Country'!$B$3:$B$175,MATCH('Stata Data'!B181,'Developing Country'!$A$3:$A$175))</f>
        <v>0</v>
      </c>
      <c r="J181" s="7">
        <f>INDEX('Developing Country'!$C$3:$C$175,MATCH('Stata Data'!B181,'Developing Country'!$A$3:$A$175))</f>
        <v>0</v>
      </c>
      <c r="K181" s="8">
        <f>VLOOKUP(B181, 'TRIPS In Force'!$A$2:$B$166, 2, FALSE)</f>
        <v>34700</v>
      </c>
      <c r="L181" s="7">
        <f t="shared" si="24"/>
        <v>1995</v>
      </c>
      <c r="M181" s="7">
        <f t="shared" si="19"/>
        <v>1</v>
      </c>
      <c r="N181" s="7">
        <f t="shared" si="20"/>
        <v>1995</v>
      </c>
      <c r="O181" s="7">
        <f t="shared" si="21"/>
        <v>12</v>
      </c>
      <c r="P181" s="7">
        <f t="shared" si="22"/>
        <v>1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x14ac:dyDescent="0.35">
      <c r="A182">
        <f t="shared" si="25"/>
        <v>181</v>
      </c>
      <c r="B182" t="s">
        <v>8</v>
      </c>
      <c r="C182">
        <f t="shared" si="23"/>
        <v>6</v>
      </c>
      <c r="D182" s="7">
        <f t="shared" si="27"/>
        <v>2008</v>
      </c>
      <c r="E182">
        <v>500</v>
      </c>
      <c r="F182">
        <f>VLOOKUP(B182, 'Population by Country'!$1:$266, 23, FALSE)</f>
        <v>21249200</v>
      </c>
      <c r="G182">
        <v>0</v>
      </c>
      <c r="H182">
        <v>0</v>
      </c>
      <c r="I182" s="7">
        <f>INDEX('Developing Country'!$B$3:$B$175,MATCH('Stata Data'!B182,'Developing Country'!$A$3:$A$175))</f>
        <v>0</v>
      </c>
      <c r="J182" s="7">
        <f>INDEX('Developing Country'!$C$3:$C$175,MATCH('Stata Data'!B182,'Developing Country'!$A$3:$A$175))</f>
        <v>0</v>
      </c>
      <c r="K182" s="8">
        <f>VLOOKUP(B182, 'TRIPS In Force'!$A$2:$B$166, 2, FALSE)</f>
        <v>34700</v>
      </c>
      <c r="L182" s="7">
        <f t="shared" si="24"/>
        <v>1995</v>
      </c>
      <c r="M182" s="7">
        <f t="shared" si="19"/>
        <v>1</v>
      </c>
      <c r="N182" s="7">
        <f t="shared" si="20"/>
        <v>1995</v>
      </c>
      <c r="O182" s="7">
        <f t="shared" si="21"/>
        <v>13</v>
      </c>
      <c r="P182" s="7">
        <f t="shared" si="22"/>
        <v>1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 x14ac:dyDescent="0.35">
      <c r="A183">
        <f t="shared" si="25"/>
        <v>182</v>
      </c>
      <c r="B183" t="s">
        <v>8</v>
      </c>
      <c r="C183">
        <f t="shared" si="23"/>
        <v>6</v>
      </c>
      <c r="D183" s="7">
        <f t="shared" si="27"/>
        <v>2009</v>
      </c>
      <c r="E183">
        <v>500</v>
      </c>
      <c r="F183">
        <f>VLOOKUP(B183, 'Population by Country'!$1:$266, 24, FALSE)</f>
        <v>21691700</v>
      </c>
      <c r="G183">
        <v>0</v>
      </c>
      <c r="H183">
        <v>0</v>
      </c>
      <c r="I183" s="7">
        <f>INDEX('Developing Country'!$B$3:$B$175,MATCH('Stata Data'!B183,'Developing Country'!$A$3:$A$175))</f>
        <v>0</v>
      </c>
      <c r="J183" s="7">
        <f>INDEX('Developing Country'!$C$3:$C$175,MATCH('Stata Data'!B183,'Developing Country'!$A$3:$A$175))</f>
        <v>0</v>
      </c>
      <c r="K183" s="8">
        <f>VLOOKUP(B183, 'TRIPS In Force'!$A$2:$B$166, 2, FALSE)</f>
        <v>34700</v>
      </c>
      <c r="L183" s="7">
        <f t="shared" si="24"/>
        <v>1995</v>
      </c>
      <c r="M183" s="7">
        <f t="shared" si="19"/>
        <v>1</v>
      </c>
      <c r="N183" s="7">
        <f t="shared" si="20"/>
        <v>1995</v>
      </c>
      <c r="O183" s="7">
        <f t="shared" si="21"/>
        <v>14</v>
      </c>
      <c r="P183" s="7">
        <f t="shared" si="22"/>
        <v>1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spans="1:34" x14ac:dyDescent="0.35">
      <c r="A184">
        <f t="shared" si="25"/>
        <v>183</v>
      </c>
      <c r="B184" t="s">
        <v>8</v>
      </c>
      <c r="C184">
        <f t="shared" si="23"/>
        <v>6</v>
      </c>
      <c r="D184" s="7">
        <f t="shared" si="27"/>
        <v>2010</v>
      </c>
      <c r="E184">
        <v>1000</v>
      </c>
      <c r="F184">
        <f>VLOOKUP(B184, 'Population by Country'!$1:$266, 25, FALSE)</f>
        <v>22031750</v>
      </c>
      <c r="G184">
        <v>0</v>
      </c>
      <c r="H184">
        <v>0</v>
      </c>
      <c r="I184" s="7">
        <f>INDEX('Developing Country'!$B$3:$B$175,MATCH('Stata Data'!B184,'Developing Country'!$A$3:$A$175))</f>
        <v>0</v>
      </c>
      <c r="J184" s="7">
        <f>INDEX('Developing Country'!$C$3:$C$175,MATCH('Stata Data'!B184,'Developing Country'!$A$3:$A$175))</f>
        <v>0</v>
      </c>
      <c r="K184" s="8">
        <f>VLOOKUP(B184, 'TRIPS In Force'!$A$2:$B$166, 2, FALSE)</f>
        <v>34700</v>
      </c>
      <c r="L184" s="7">
        <f t="shared" si="24"/>
        <v>1995</v>
      </c>
      <c r="M184" s="7">
        <f t="shared" si="19"/>
        <v>1</v>
      </c>
      <c r="N184" s="7">
        <f t="shared" si="20"/>
        <v>1995</v>
      </c>
      <c r="O184" s="7">
        <f t="shared" si="21"/>
        <v>15</v>
      </c>
      <c r="P184" s="7">
        <f t="shared" si="22"/>
        <v>1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spans="1:34" x14ac:dyDescent="0.35">
      <c r="A185">
        <f t="shared" si="25"/>
        <v>184</v>
      </c>
      <c r="B185" t="s">
        <v>8</v>
      </c>
      <c r="C185">
        <f t="shared" si="23"/>
        <v>6</v>
      </c>
      <c r="D185" s="7">
        <f t="shared" si="27"/>
        <v>2011</v>
      </c>
      <c r="E185">
        <v>1000</v>
      </c>
      <c r="F185">
        <f>VLOOKUP(B185, 'Population by Country'!$1:$266, 26, FALSE)</f>
        <v>22340024</v>
      </c>
      <c r="G185">
        <v>0</v>
      </c>
      <c r="H185">
        <v>0</v>
      </c>
      <c r="I185" s="7">
        <f>INDEX('Developing Country'!$B$3:$B$175,MATCH('Stata Data'!B185,'Developing Country'!$A$3:$A$175))</f>
        <v>0</v>
      </c>
      <c r="J185" s="7">
        <f>INDEX('Developing Country'!$C$3:$C$175,MATCH('Stata Data'!B185,'Developing Country'!$A$3:$A$175))</f>
        <v>0</v>
      </c>
      <c r="K185" s="8">
        <f>VLOOKUP(B185, 'TRIPS In Force'!$A$2:$B$166, 2, FALSE)</f>
        <v>34700</v>
      </c>
      <c r="L185" s="7">
        <f t="shared" si="24"/>
        <v>1995</v>
      </c>
      <c r="M185" s="7">
        <f t="shared" si="19"/>
        <v>1</v>
      </c>
      <c r="N185" s="7">
        <f t="shared" si="20"/>
        <v>1995</v>
      </c>
      <c r="O185" s="7">
        <f t="shared" si="21"/>
        <v>16</v>
      </c>
      <c r="P185" s="7">
        <f t="shared" si="22"/>
        <v>1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x14ac:dyDescent="0.35">
      <c r="A186">
        <f t="shared" si="25"/>
        <v>185</v>
      </c>
      <c r="B186" t="s">
        <v>8</v>
      </c>
      <c r="C186">
        <f t="shared" si="23"/>
        <v>6</v>
      </c>
      <c r="D186" s="7">
        <f t="shared" si="27"/>
        <v>2012</v>
      </c>
      <c r="E186">
        <v>1000</v>
      </c>
      <c r="F186">
        <f>VLOOKUP(B186, 'Population by Country'!$1:$266, 27, FALSE)</f>
        <v>22728254</v>
      </c>
      <c r="G186">
        <v>0</v>
      </c>
      <c r="H186">
        <v>0</v>
      </c>
      <c r="I186" s="7">
        <f>INDEX('Developing Country'!$B$3:$B$175,MATCH('Stata Data'!B186,'Developing Country'!$A$3:$A$175))</f>
        <v>0</v>
      </c>
      <c r="J186" s="7">
        <f>INDEX('Developing Country'!$C$3:$C$175,MATCH('Stata Data'!B186,'Developing Country'!$A$3:$A$175))</f>
        <v>0</v>
      </c>
      <c r="K186" s="8">
        <f>VLOOKUP(B186, 'TRIPS In Force'!$A$2:$B$166, 2, FALSE)</f>
        <v>34700</v>
      </c>
      <c r="L186" s="7">
        <f t="shared" si="24"/>
        <v>1995</v>
      </c>
      <c r="M186" s="7">
        <f t="shared" si="19"/>
        <v>1</v>
      </c>
      <c r="N186" s="7">
        <f t="shared" si="20"/>
        <v>1995</v>
      </c>
      <c r="O186" s="7">
        <f t="shared" si="21"/>
        <v>17</v>
      </c>
      <c r="P186" s="7">
        <f t="shared" si="22"/>
        <v>1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spans="1:34" x14ac:dyDescent="0.35">
      <c r="A187">
        <f t="shared" si="25"/>
        <v>186</v>
      </c>
      <c r="B187" t="s">
        <v>8</v>
      </c>
      <c r="C187">
        <f t="shared" si="23"/>
        <v>6</v>
      </c>
      <c r="D187" s="7">
        <f t="shared" si="27"/>
        <v>2013</v>
      </c>
      <c r="E187">
        <v>500</v>
      </c>
      <c r="F187">
        <f>VLOOKUP(B187, 'Population by Country'!$1:$266, 28, FALSE)</f>
        <v>23117353</v>
      </c>
      <c r="G187">
        <v>0</v>
      </c>
      <c r="H187">
        <v>0</v>
      </c>
      <c r="I187" s="7">
        <f>INDEX('Developing Country'!$B$3:$B$175,MATCH('Stata Data'!B187,'Developing Country'!$A$3:$A$175))</f>
        <v>0</v>
      </c>
      <c r="J187" s="7">
        <f>INDEX('Developing Country'!$C$3:$C$175,MATCH('Stata Data'!B187,'Developing Country'!$A$3:$A$175))</f>
        <v>0</v>
      </c>
      <c r="K187" s="8">
        <f>VLOOKUP(B187, 'TRIPS In Force'!$A$2:$B$166, 2, FALSE)</f>
        <v>34700</v>
      </c>
      <c r="L187" s="7">
        <f t="shared" si="24"/>
        <v>1995</v>
      </c>
      <c r="M187" s="7">
        <f t="shared" si="19"/>
        <v>1</v>
      </c>
      <c r="N187" s="7">
        <f t="shared" si="20"/>
        <v>1995</v>
      </c>
      <c r="O187" s="7">
        <f t="shared" si="21"/>
        <v>18</v>
      </c>
      <c r="P187" s="7">
        <f t="shared" si="22"/>
        <v>1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spans="1:34" x14ac:dyDescent="0.35">
      <c r="A188">
        <f t="shared" si="25"/>
        <v>187</v>
      </c>
      <c r="B188" t="s">
        <v>8</v>
      </c>
      <c r="C188">
        <f t="shared" si="23"/>
        <v>6</v>
      </c>
      <c r="D188" s="7">
        <f t="shared" si="27"/>
        <v>2014</v>
      </c>
      <c r="E188">
        <v>500</v>
      </c>
      <c r="F188">
        <f>VLOOKUP(B188, 'Population by Country'!$1:$266, 29, FALSE)</f>
        <v>23460694</v>
      </c>
      <c r="G188">
        <v>0</v>
      </c>
      <c r="H188">
        <v>0</v>
      </c>
      <c r="I188" s="7">
        <f>INDEX('Developing Country'!$B$3:$B$175,MATCH('Stata Data'!B188,'Developing Country'!$A$3:$A$175))</f>
        <v>0</v>
      </c>
      <c r="J188" s="7">
        <f>INDEX('Developing Country'!$C$3:$C$175,MATCH('Stata Data'!B188,'Developing Country'!$A$3:$A$175))</f>
        <v>0</v>
      </c>
      <c r="K188" s="8">
        <f>VLOOKUP(B188, 'TRIPS In Force'!$A$2:$B$166, 2, FALSE)</f>
        <v>34700</v>
      </c>
      <c r="L188" s="7">
        <f t="shared" si="24"/>
        <v>1995</v>
      </c>
      <c r="M188" s="7">
        <f t="shared" si="19"/>
        <v>1</v>
      </c>
      <c r="N188" s="7">
        <f t="shared" si="20"/>
        <v>1995</v>
      </c>
      <c r="O188" s="7">
        <f t="shared" si="21"/>
        <v>19</v>
      </c>
      <c r="P188" s="7">
        <f t="shared" si="22"/>
        <v>1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spans="1:34" x14ac:dyDescent="0.35">
      <c r="A189">
        <f t="shared" si="25"/>
        <v>188</v>
      </c>
      <c r="B189" t="s">
        <v>8</v>
      </c>
      <c r="C189">
        <f t="shared" si="23"/>
        <v>6</v>
      </c>
      <c r="D189" s="7">
        <f t="shared" si="27"/>
        <v>2015</v>
      </c>
      <c r="E189">
        <v>500</v>
      </c>
      <c r="F189">
        <f>VLOOKUP(B189, 'Population by Country'!$1:$266, 30, FALSE)</f>
        <v>23789338</v>
      </c>
      <c r="G189">
        <v>0</v>
      </c>
      <c r="H189">
        <v>0</v>
      </c>
      <c r="I189" s="7">
        <f>INDEX('Developing Country'!$B$3:$B$175,MATCH('Stata Data'!B189,'Developing Country'!$A$3:$A$175))</f>
        <v>0</v>
      </c>
      <c r="J189" s="7">
        <f>INDEX('Developing Country'!$C$3:$C$175,MATCH('Stata Data'!B189,'Developing Country'!$A$3:$A$175))</f>
        <v>0</v>
      </c>
      <c r="K189" s="8">
        <f>VLOOKUP(B189, 'TRIPS In Force'!$A$2:$B$166, 2, FALSE)</f>
        <v>34700</v>
      </c>
      <c r="L189" s="7">
        <f t="shared" si="24"/>
        <v>1995</v>
      </c>
      <c r="M189" s="7">
        <f t="shared" si="19"/>
        <v>1</v>
      </c>
      <c r="N189" s="7">
        <f t="shared" si="20"/>
        <v>1995</v>
      </c>
      <c r="O189" s="7">
        <f t="shared" si="21"/>
        <v>20</v>
      </c>
      <c r="P189" s="7">
        <f t="shared" si="22"/>
        <v>1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x14ac:dyDescent="0.35">
      <c r="A190">
        <f t="shared" si="25"/>
        <v>189</v>
      </c>
      <c r="B190" t="s">
        <v>8</v>
      </c>
      <c r="C190">
        <f t="shared" si="23"/>
        <v>6</v>
      </c>
      <c r="D190" s="7">
        <f t="shared" si="27"/>
        <v>2016</v>
      </c>
      <c r="E190">
        <v>500</v>
      </c>
      <c r="F190">
        <f>VLOOKUP(B190, 'Population by Country'!$1:$266, 31, FALSE)</f>
        <v>24127159</v>
      </c>
      <c r="G190">
        <v>0</v>
      </c>
      <c r="H190">
        <v>0</v>
      </c>
      <c r="I190" s="7">
        <f>INDEX('Developing Country'!$B$3:$B$175,MATCH('Stata Data'!B190,'Developing Country'!$A$3:$A$175))</f>
        <v>0</v>
      </c>
      <c r="J190" s="7">
        <f>INDEX('Developing Country'!$C$3:$C$175,MATCH('Stata Data'!B190,'Developing Country'!$A$3:$A$175))</f>
        <v>0</v>
      </c>
      <c r="K190" s="8">
        <f>VLOOKUP(B190, 'TRIPS In Force'!$A$2:$B$166, 2, FALSE)</f>
        <v>34700</v>
      </c>
      <c r="L190" s="7">
        <f t="shared" si="24"/>
        <v>1995</v>
      </c>
      <c r="M190" s="7">
        <f t="shared" si="19"/>
        <v>1</v>
      </c>
      <c r="N190" s="7">
        <f t="shared" si="20"/>
        <v>1995</v>
      </c>
      <c r="O190" s="7">
        <f t="shared" si="21"/>
        <v>21</v>
      </c>
      <c r="P190" s="7">
        <f t="shared" si="22"/>
        <v>1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spans="1:34" x14ac:dyDescent="0.35">
      <c r="A191">
        <f t="shared" si="25"/>
        <v>190</v>
      </c>
      <c r="B191" t="s">
        <v>9</v>
      </c>
      <c r="C191">
        <f t="shared" si="23"/>
        <v>7</v>
      </c>
      <c r="D191" s="7">
        <v>1990</v>
      </c>
      <c r="F191">
        <f>VLOOKUP(B191, 'Population by Country'!$1:$266, 5,FALSE )</f>
        <v>7677850</v>
      </c>
      <c r="G191">
        <v>0</v>
      </c>
      <c r="H191">
        <v>0</v>
      </c>
      <c r="I191" s="7">
        <f>INDEX('Developing Country'!$B$3:$B$175,MATCH('Stata Data'!B191,'Developing Country'!$A$3:$A$175))</f>
        <v>0</v>
      </c>
      <c r="J191" s="7">
        <f>INDEX('Developing Country'!$C$3:$C$175,MATCH('Stata Data'!B191,'Developing Country'!$A$3:$A$175))</f>
        <v>0</v>
      </c>
      <c r="K191" s="8">
        <f>VLOOKUP(B191, 'TRIPS In Force'!$A$2:$B$166, 2, FALSE)</f>
        <v>34700</v>
      </c>
      <c r="L191" s="7">
        <f t="shared" si="24"/>
        <v>1995</v>
      </c>
      <c r="M191" s="7">
        <f t="shared" si="19"/>
        <v>0</v>
      </c>
      <c r="N191" s="7">
        <f t="shared" si="20"/>
        <v>1995</v>
      </c>
      <c r="O191" s="7">
        <f t="shared" si="21"/>
        <v>-5</v>
      </c>
      <c r="P191" s="7">
        <f t="shared" si="22"/>
        <v>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x14ac:dyDescent="0.35">
      <c r="A192">
        <f t="shared" si="25"/>
        <v>191</v>
      </c>
      <c r="B192" t="s">
        <v>9</v>
      </c>
      <c r="C192">
        <f t="shared" si="23"/>
        <v>7</v>
      </c>
      <c r="D192" s="7">
        <f>D191+1</f>
        <v>1991</v>
      </c>
      <c r="F192">
        <f>VLOOKUP(B192, 'Population by Country'!$1:$266, 6, FALSE)</f>
        <v>7754891</v>
      </c>
      <c r="G192">
        <v>0</v>
      </c>
      <c r="H192">
        <v>0</v>
      </c>
      <c r="I192" s="7">
        <f>INDEX('Developing Country'!$B$3:$B$175,MATCH('Stata Data'!B192,'Developing Country'!$A$3:$A$175))</f>
        <v>0</v>
      </c>
      <c r="J192" s="7">
        <f>INDEX('Developing Country'!$C$3:$C$175,MATCH('Stata Data'!B192,'Developing Country'!$A$3:$A$175))</f>
        <v>0</v>
      </c>
      <c r="K192" s="8">
        <f>VLOOKUP(B192, 'TRIPS In Force'!$A$2:$B$166, 2, FALSE)</f>
        <v>34700</v>
      </c>
      <c r="L192" s="7">
        <f t="shared" si="24"/>
        <v>1995</v>
      </c>
      <c r="M192" s="7">
        <f t="shared" si="19"/>
        <v>0</v>
      </c>
      <c r="N192" s="7">
        <f t="shared" si="20"/>
        <v>1995</v>
      </c>
      <c r="O192" s="7">
        <f t="shared" si="21"/>
        <v>-4</v>
      </c>
      <c r="P192" s="7">
        <f t="shared" si="22"/>
        <v>0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spans="1:34" x14ac:dyDescent="0.35">
      <c r="A193">
        <f t="shared" si="25"/>
        <v>192</v>
      </c>
      <c r="B193" t="s">
        <v>9</v>
      </c>
      <c r="C193">
        <f t="shared" si="23"/>
        <v>7</v>
      </c>
      <c r="D193" s="7">
        <f t="shared" ref="D193:D217" si="28">D192+1</f>
        <v>1992</v>
      </c>
      <c r="F193">
        <f>VLOOKUP(B193, 'Population by Country'!$1:$266, 7, FALSE)</f>
        <v>7840709</v>
      </c>
      <c r="G193">
        <v>0</v>
      </c>
      <c r="H193">
        <v>0</v>
      </c>
      <c r="I193" s="7">
        <f>INDEX('Developing Country'!$B$3:$B$175,MATCH('Stata Data'!B193,'Developing Country'!$A$3:$A$175))</f>
        <v>0</v>
      </c>
      <c r="J193" s="7">
        <f>INDEX('Developing Country'!$C$3:$C$175,MATCH('Stata Data'!B193,'Developing Country'!$A$3:$A$175))</f>
        <v>0</v>
      </c>
      <c r="K193" s="8">
        <f>VLOOKUP(B193, 'TRIPS In Force'!$A$2:$B$166, 2, FALSE)</f>
        <v>34700</v>
      </c>
      <c r="L193" s="7">
        <f t="shared" si="24"/>
        <v>1995</v>
      </c>
      <c r="M193" s="7">
        <f t="shared" si="19"/>
        <v>0</v>
      </c>
      <c r="N193" s="7">
        <f t="shared" si="20"/>
        <v>1995</v>
      </c>
      <c r="O193" s="7">
        <f t="shared" si="21"/>
        <v>-3</v>
      </c>
      <c r="P193" s="7">
        <f t="shared" si="22"/>
        <v>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x14ac:dyDescent="0.35">
      <c r="A194">
        <f t="shared" si="25"/>
        <v>193</v>
      </c>
      <c r="B194" t="s">
        <v>9</v>
      </c>
      <c r="C194">
        <f t="shared" si="23"/>
        <v>7</v>
      </c>
      <c r="D194" s="7">
        <f t="shared" si="28"/>
        <v>1993</v>
      </c>
      <c r="F194">
        <f>VLOOKUP(B194, 'Population by Country'!$1:$266, 8, FALSE)</f>
        <v>7905633</v>
      </c>
      <c r="G194">
        <v>0</v>
      </c>
      <c r="H194">
        <v>0</v>
      </c>
      <c r="I194" s="7">
        <f>INDEX('Developing Country'!$B$3:$B$175,MATCH('Stata Data'!B194,'Developing Country'!$A$3:$A$175))</f>
        <v>0</v>
      </c>
      <c r="J194" s="7">
        <f>INDEX('Developing Country'!$C$3:$C$175,MATCH('Stata Data'!B194,'Developing Country'!$A$3:$A$175))</f>
        <v>0</v>
      </c>
      <c r="K194" s="8">
        <f>VLOOKUP(B194, 'TRIPS In Force'!$A$2:$B$166, 2, FALSE)</f>
        <v>34700</v>
      </c>
      <c r="L194" s="7">
        <f t="shared" si="24"/>
        <v>1995</v>
      </c>
      <c r="M194" s="7">
        <f t="shared" ref="M194:M217" si="29">IF(L194&gt;D194, 0, 1)</f>
        <v>0</v>
      </c>
      <c r="N194" s="7">
        <f t="shared" ref="N194:N217" si="30">IF(L194&gt;IF(I194=1, 2033, IF(H194=1, 2005, IF(J194=1,2000, L194))), L194,IF(I194=1, 2033, IF(H194=1, 2005, IF(J194=1,2000, L194))))</f>
        <v>1995</v>
      </c>
      <c r="O194" s="7">
        <f t="shared" ref="O194:O217" si="31">D194-N194</f>
        <v>-2</v>
      </c>
      <c r="P194" s="7">
        <f t="shared" ref="P194:P217" si="32">IF(N194&lt;=D194,1,0)</f>
        <v>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spans="1:34" x14ac:dyDescent="0.35">
      <c r="A195">
        <f t="shared" si="25"/>
        <v>194</v>
      </c>
      <c r="B195" t="s">
        <v>9</v>
      </c>
      <c r="C195">
        <f t="shared" ref="C195:C258" si="33">_xlfn.FLOOR.MATH((A195-1)/27)</f>
        <v>7</v>
      </c>
      <c r="D195" s="7">
        <f t="shared" si="28"/>
        <v>1994</v>
      </c>
      <c r="F195">
        <f>VLOOKUP(B195, 'Population by Country'!$1:$266, 9, FALSE)</f>
        <v>7936118</v>
      </c>
      <c r="G195">
        <v>0</v>
      </c>
      <c r="H195">
        <v>0</v>
      </c>
      <c r="I195" s="7">
        <f>INDEX('Developing Country'!$B$3:$B$175,MATCH('Stata Data'!B195,'Developing Country'!$A$3:$A$175))</f>
        <v>0</v>
      </c>
      <c r="J195" s="7">
        <f>INDEX('Developing Country'!$C$3:$C$175,MATCH('Stata Data'!B195,'Developing Country'!$A$3:$A$175))</f>
        <v>0</v>
      </c>
      <c r="K195" s="8">
        <f>VLOOKUP(B195, 'TRIPS In Force'!$A$2:$B$166, 2, FALSE)</f>
        <v>34700</v>
      </c>
      <c r="L195" s="7">
        <f t="shared" ref="L195:L217" si="34">YEAR(K195)</f>
        <v>1995</v>
      </c>
      <c r="M195" s="7">
        <f t="shared" si="29"/>
        <v>0</v>
      </c>
      <c r="N195" s="7">
        <f t="shared" si="30"/>
        <v>1995</v>
      </c>
      <c r="O195" s="7">
        <f t="shared" si="31"/>
        <v>-1</v>
      </c>
      <c r="P195" s="7">
        <f t="shared" si="32"/>
        <v>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x14ac:dyDescent="0.35">
      <c r="A196">
        <f t="shared" ref="A196:A259" si="35">A195+1</f>
        <v>195</v>
      </c>
      <c r="B196" t="s">
        <v>9</v>
      </c>
      <c r="C196">
        <f t="shared" si="33"/>
        <v>7</v>
      </c>
      <c r="D196" s="7">
        <f t="shared" si="28"/>
        <v>1995</v>
      </c>
      <c r="F196">
        <f>VLOOKUP(B196, 'Population by Country'!$1:$266, 10, FALSE)</f>
        <v>7948278</v>
      </c>
      <c r="G196">
        <v>0</v>
      </c>
      <c r="H196">
        <v>0</v>
      </c>
      <c r="I196" s="7">
        <f>INDEX('Developing Country'!$B$3:$B$175,MATCH('Stata Data'!B196,'Developing Country'!$A$3:$A$175))</f>
        <v>0</v>
      </c>
      <c r="J196" s="7">
        <f>INDEX('Developing Country'!$C$3:$C$175,MATCH('Stata Data'!B196,'Developing Country'!$A$3:$A$175))</f>
        <v>0</v>
      </c>
      <c r="K196" s="8">
        <f>VLOOKUP(B196, 'TRIPS In Force'!$A$2:$B$166, 2, FALSE)</f>
        <v>34700</v>
      </c>
      <c r="L196" s="7">
        <f t="shared" si="34"/>
        <v>1995</v>
      </c>
      <c r="M196" s="7">
        <f t="shared" si="29"/>
        <v>1</v>
      </c>
      <c r="N196" s="7">
        <f t="shared" si="30"/>
        <v>1995</v>
      </c>
      <c r="O196" s="7">
        <f t="shared" si="31"/>
        <v>0</v>
      </c>
      <c r="P196" s="7">
        <f t="shared" si="32"/>
        <v>1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spans="1:34" x14ac:dyDescent="0.35">
      <c r="A197">
        <f t="shared" si="35"/>
        <v>196</v>
      </c>
      <c r="B197" t="s">
        <v>9</v>
      </c>
      <c r="C197">
        <f t="shared" si="33"/>
        <v>7</v>
      </c>
      <c r="D197" s="7">
        <f t="shared" si="28"/>
        <v>1996</v>
      </c>
      <c r="F197">
        <f>VLOOKUP(B197, 'Population by Country'!$1:$266, 11, FALSE)</f>
        <v>7959017</v>
      </c>
      <c r="G197">
        <v>0</v>
      </c>
      <c r="H197">
        <v>0</v>
      </c>
      <c r="I197" s="7">
        <f>INDEX('Developing Country'!$B$3:$B$175,MATCH('Stata Data'!B197,'Developing Country'!$A$3:$A$175))</f>
        <v>0</v>
      </c>
      <c r="J197" s="7">
        <f>INDEX('Developing Country'!$C$3:$C$175,MATCH('Stata Data'!B197,'Developing Country'!$A$3:$A$175))</f>
        <v>0</v>
      </c>
      <c r="K197" s="8">
        <f>VLOOKUP(B197, 'TRIPS In Force'!$A$2:$B$166, 2, FALSE)</f>
        <v>34700</v>
      </c>
      <c r="L197" s="7">
        <f t="shared" si="34"/>
        <v>1995</v>
      </c>
      <c r="M197" s="7">
        <f t="shared" si="29"/>
        <v>1</v>
      </c>
      <c r="N197" s="7">
        <f t="shared" si="30"/>
        <v>1995</v>
      </c>
      <c r="O197" s="7">
        <f t="shared" si="31"/>
        <v>1</v>
      </c>
      <c r="P197" s="7">
        <f t="shared" si="32"/>
        <v>1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spans="1:34" x14ac:dyDescent="0.35">
      <c r="A198">
        <f t="shared" si="35"/>
        <v>197</v>
      </c>
      <c r="B198" t="s">
        <v>9</v>
      </c>
      <c r="C198">
        <f t="shared" si="33"/>
        <v>7</v>
      </c>
      <c r="D198" s="7">
        <f t="shared" si="28"/>
        <v>1997</v>
      </c>
      <c r="F198">
        <f>VLOOKUP(B198, 'Population by Country'!$1:$266, 12, FALSE)</f>
        <v>7968041</v>
      </c>
      <c r="G198">
        <v>0</v>
      </c>
      <c r="H198">
        <v>0</v>
      </c>
      <c r="I198" s="7">
        <f>INDEX('Developing Country'!$B$3:$B$175,MATCH('Stata Data'!B198,'Developing Country'!$A$3:$A$175))</f>
        <v>0</v>
      </c>
      <c r="J198" s="7">
        <f>INDEX('Developing Country'!$C$3:$C$175,MATCH('Stata Data'!B198,'Developing Country'!$A$3:$A$175))</f>
        <v>0</v>
      </c>
      <c r="K198" s="8">
        <f>VLOOKUP(B198, 'TRIPS In Force'!$A$2:$B$166, 2, FALSE)</f>
        <v>34700</v>
      </c>
      <c r="L198" s="7">
        <f t="shared" si="34"/>
        <v>1995</v>
      </c>
      <c r="M198" s="7">
        <f t="shared" si="29"/>
        <v>1</v>
      </c>
      <c r="N198" s="7">
        <f t="shared" si="30"/>
        <v>1995</v>
      </c>
      <c r="O198" s="7">
        <f t="shared" si="31"/>
        <v>2</v>
      </c>
      <c r="P198" s="7">
        <f t="shared" si="32"/>
        <v>1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spans="1:34" x14ac:dyDescent="0.35">
      <c r="A199">
        <f t="shared" si="35"/>
        <v>198</v>
      </c>
      <c r="B199" t="s">
        <v>9</v>
      </c>
      <c r="C199">
        <f t="shared" si="33"/>
        <v>7</v>
      </c>
      <c r="D199" s="7">
        <f t="shared" si="28"/>
        <v>1998</v>
      </c>
      <c r="F199">
        <f>VLOOKUP(B199, 'Population by Country'!$1:$266, 13, FALSE)</f>
        <v>7976789</v>
      </c>
      <c r="G199">
        <v>0</v>
      </c>
      <c r="H199">
        <v>0</v>
      </c>
      <c r="I199" s="7">
        <f>INDEX('Developing Country'!$B$3:$B$175,MATCH('Stata Data'!B199,'Developing Country'!$A$3:$A$175))</f>
        <v>0</v>
      </c>
      <c r="J199" s="7">
        <f>INDEX('Developing Country'!$C$3:$C$175,MATCH('Stata Data'!B199,'Developing Country'!$A$3:$A$175))</f>
        <v>0</v>
      </c>
      <c r="K199" s="8">
        <f>VLOOKUP(B199, 'TRIPS In Force'!$A$2:$B$166, 2, FALSE)</f>
        <v>34700</v>
      </c>
      <c r="L199" s="7">
        <f t="shared" si="34"/>
        <v>1995</v>
      </c>
      <c r="M199" s="7">
        <f t="shared" si="29"/>
        <v>1</v>
      </c>
      <c r="N199" s="7">
        <f t="shared" si="30"/>
        <v>1995</v>
      </c>
      <c r="O199" s="7">
        <f t="shared" si="31"/>
        <v>3</v>
      </c>
      <c r="P199" s="7">
        <f t="shared" si="32"/>
        <v>1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x14ac:dyDescent="0.35">
      <c r="A200">
        <f t="shared" si="35"/>
        <v>199</v>
      </c>
      <c r="B200" t="s">
        <v>9</v>
      </c>
      <c r="C200">
        <f t="shared" si="33"/>
        <v>7</v>
      </c>
      <c r="D200" s="7">
        <f t="shared" si="28"/>
        <v>1999</v>
      </c>
      <c r="F200">
        <f>VLOOKUP(B200, 'Population by Country'!$1:$266,14, FALSE)</f>
        <v>7992324</v>
      </c>
      <c r="G200">
        <v>0</v>
      </c>
      <c r="H200">
        <v>0</v>
      </c>
      <c r="I200" s="7">
        <f>INDEX('Developing Country'!$B$3:$B$175,MATCH('Stata Data'!B200,'Developing Country'!$A$3:$A$175))</f>
        <v>0</v>
      </c>
      <c r="J200" s="7">
        <f>INDEX('Developing Country'!$C$3:$C$175,MATCH('Stata Data'!B200,'Developing Country'!$A$3:$A$175))</f>
        <v>0</v>
      </c>
      <c r="K200" s="8">
        <f>VLOOKUP(B200, 'TRIPS In Force'!$A$2:$B$166, 2, FALSE)</f>
        <v>34700</v>
      </c>
      <c r="L200" s="7">
        <f t="shared" si="34"/>
        <v>1995</v>
      </c>
      <c r="M200" s="7">
        <f t="shared" si="29"/>
        <v>1</v>
      </c>
      <c r="N200" s="7">
        <f t="shared" si="30"/>
        <v>1995</v>
      </c>
      <c r="O200" s="7">
        <f t="shared" si="31"/>
        <v>4</v>
      </c>
      <c r="P200" s="7">
        <f t="shared" si="32"/>
        <v>1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spans="1:34" x14ac:dyDescent="0.35">
      <c r="A201">
        <f t="shared" si="35"/>
        <v>200</v>
      </c>
      <c r="B201" t="s">
        <v>9</v>
      </c>
      <c r="C201">
        <f t="shared" si="33"/>
        <v>7</v>
      </c>
      <c r="D201" s="7">
        <f t="shared" si="28"/>
        <v>2000</v>
      </c>
      <c r="F201">
        <f>VLOOKUP(B201, 'Population by Country'!$1:$266, 15, FALSE)</f>
        <v>8011566</v>
      </c>
      <c r="G201">
        <v>0</v>
      </c>
      <c r="H201">
        <v>0</v>
      </c>
      <c r="I201" s="7">
        <f>INDEX('Developing Country'!$B$3:$B$175,MATCH('Stata Data'!B201,'Developing Country'!$A$3:$A$175))</f>
        <v>0</v>
      </c>
      <c r="J201" s="7">
        <f>INDEX('Developing Country'!$C$3:$C$175,MATCH('Stata Data'!B201,'Developing Country'!$A$3:$A$175))</f>
        <v>0</v>
      </c>
      <c r="K201" s="8">
        <f>VLOOKUP(B201, 'TRIPS In Force'!$A$2:$B$166, 2, FALSE)</f>
        <v>34700</v>
      </c>
      <c r="L201" s="7">
        <f t="shared" si="34"/>
        <v>1995</v>
      </c>
      <c r="M201" s="7">
        <f t="shared" si="29"/>
        <v>1</v>
      </c>
      <c r="N201" s="7">
        <f t="shared" si="30"/>
        <v>1995</v>
      </c>
      <c r="O201" s="7">
        <f t="shared" si="31"/>
        <v>5</v>
      </c>
      <c r="P201" s="7">
        <f t="shared" si="32"/>
        <v>1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x14ac:dyDescent="0.35">
      <c r="A202">
        <f t="shared" si="35"/>
        <v>201</v>
      </c>
      <c r="B202" t="s">
        <v>9</v>
      </c>
      <c r="C202">
        <f t="shared" si="33"/>
        <v>7</v>
      </c>
      <c r="D202" s="7">
        <f t="shared" si="28"/>
        <v>2001</v>
      </c>
      <c r="F202">
        <f>VLOOKUP(B202, 'Population by Country'!$1:$266, 16, FALSE)</f>
        <v>8042293</v>
      </c>
      <c r="G202">
        <v>0</v>
      </c>
      <c r="H202">
        <v>0</v>
      </c>
      <c r="I202" s="7">
        <f>INDEX('Developing Country'!$B$3:$B$175,MATCH('Stata Data'!B202,'Developing Country'!$A$3:$A$175))</f>
        <v>0</v>
      </c>
      <c r="J202" s="7">
        <f>INDEX('Developing Country'!$C$3:$C$175,MATCH('Stata Data'!B202,'Developing Country'!$A$3:$A$175))</f>
        <v>0</v>
      </c>
      <c r="K202" s="8">
        <f>VLOOKUP(B202, 'TRIPS In Force'!$A$2:$B$166, 2, FALSE)</f>
        <v>34700</v>
      </c>
      <c r="L202" s="7">
        <f t="shared" si="34"/>
        <v>1995</v>
      </c>
      <c r="M202" s="7">
        <f t="shared" si="29"/>
        <v>1</v>
      </c>
      <c r="N202" s="7">
        <f t="shared" si="30"/>
        <v>1995</v>
      </c>
      <c r="O202" s="7">
        <f t="shared" si="31"/>
        <v>6</v>
      </c>
      <c r="P202" s="7">
        <f t="shared" si="32"/>
        <v>1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 x14ac:dyDescent="0.35">
      <c r="A203">
        <f t="shared" si="35"/>
        <v>202</v>
      </c>
      <c r="B203" t="s">
        <v>9</v>
      </c>
      <c r="C203">
        <f t="shared" si="33"/>
        <v>7</v>
      </c>
      <c r="D203" s="7">
        <f t="shared" si="28"/>
        <v>2002</v>
      </c>
      <c r="F203">
        <f>VLOOKUP(B203, 'Population by Country'!$1:$266, 17, FALSE)</f>
        <v>8081957</v>
      </c>
      <c r="G203">
        <v>0</v>
      </c>
      <c r="H203">
        <v>0</v>
      </c>
      <c r="I203" s="7">
        <f>INDEX('Developing Country'!$B$3:$B$175,MATCH('Stata Data'!B203,'Developing Country'!$A$3:$A$175))</f>
        <v>0</v>
      </c>
      <c r="J203" s="7">
        <f>INDEX('Developing Country'!$C$3:$C$175,MATCH('Stata Data'!B203,'Developing Country'!$A$3:$A$175))</f>
        <v>0</v>
      </c>
      <c r="K203" s="8">
        <f>VLOOKUP(B203, 'TRIPS In Force'!$A$2:$B$166, 2, FALSE)</f>
        <v>34700</v>
      </c>
      <c r="L203" s="7">
        <f t="shared" si="34"/>
        <v>1995</v>
      </c>
      <c r="M203" s="7">
        <f t="shared" si="29"/>
        <v>1</v>
      </c>
      <c r="N203" s="7">
        <f t="shared" si="30"/>
        <v>1995</v>
      </c>
      <c r="O203" s="7">
        <f t="shared" si="31"/>
        <v>7</v>
      </c>
      <c r="P203" s="7">
        <f t="shared" si="32"/>
        <v>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spans="1:34" x14ac:dyDescent="0.35">
      <c r="A204">
        <f t="shared" si="35"/>
        <v>203</v>
      </c>
      <c r="B204" t="s">
        <v>9</v>
      </c>
      <c r="C204">
        <f t="shared" si="33"/>
        <v>7</v>
      </c>
      <c r="D204" s="7">
        <f t="shared" si="28"/>
        <v>2003</v>
      </c>
      <c r="F204">
        <f>VLOOKUP(B204, 'Population by Country'!$1:$266, 18, FALSE)</f>
        <v>8121423</v>
      </c>
      <c r="G204">
        <v>0</v>
      </c>
      <c r="H204">
        <v>0</v>
      </c>
      <c r="I204" s="7">
        <f>INDEX('Developing Country'!$B$3:$B$175,MATCH('Stata Data'!B204,'Developing Country'!$A$3:$A$175))</f>
        <v>0</v>
      </c>
      <c r="J204" s="7">
        <f>INDEX('Developing Country'!$C$3:$C$175,MATCH('Stata Data'!B204,'Developing Country'!$A$3:$A$175))</f>
        <v>0</v>
      </c>
      <c r="K204" s="8">
        <f>VLOOKUP(B204, 'TRIPS In Force'!$A$2:$B$166, 2, FALSE)</f>
        <v>34700</v>
      </c>
      <c r="L204" s="7">
        <f t="shared" si="34"/>
        <v>1995</v>
      </c>
      <c r="M204" s="7">
        <f t="shared" si="29"/>
        <v>1</v>
      </c>
      <c r="N204" s="7">
        <f t="shared" si="30"/>
        <v>1995</v>
      </c>
      <c r="O204" s="7">
        <f t="shared" si="31"/>
        <v>8</v>
      </c>
      <c r="P204" s="7">
        <f t="shared" si="32"/>
        <v>1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spans="1:34" x14ac:dyDescent="0.35">
      <c r="A205">
        <f t="shared" si="35"/>
        <v>204</v>
      </c>
      <c r="B205" t="s">
        <v>9</v>
      </c>
      <c r="C205">
        <f t="shared" si="33"/>
        <v>7</v>
      </c>
      <c r="D205" s="7">
        <f t="shared" si="28"/>
        <v>2004</v>
      </c>
      <c r="F205">
        <f>VLOOKUP(B205, 'Population by Country'!$1:$266,19, FALSE)</f>
        <v>8171966</v>
      </c>
      <c r="G205">
        <v>0</v>
      </c>
      <c r="H205">
        <v>0</v>
      </c>
      <c r="I205" s="7">
        <f>INDEX('Developing Country'!$B$3:$B$175,MATCH('Stata Data'!B205,'Developing Country'!$A$3:$A$175))</f>
        <v>0</v>
      </c>
      <c r="J205" s="7">
        <f>INDEX('Developing Country'!$C$3:$C$175,MATCH('Stata Data'!B205,'Developing Country'!$A$3:$A$175))</f>
        <v>0</v>
      </c>
      <c r="K205" s="8">
        <f>VLOOKUP(B205, 'TRIPS In Force'!$A$2:$B$166, 2, FALSE)</f>
        <v>34700</v>
      </c>
      <c r="L205" s="7">
        <f t="shared" si="34"/>
        <v>1995</v>
      </c>
      <c r="M205" s="7">
        <f t="shared" si="29"/>
        <v>1</v>
      </c>
      <c r="N205" s="7">
        <f t="shared" si="30"/>
        <v>1995</v>
      </c>
      <c r="O205" s="7">
        <f t="shared" si="31"/>
        <v>9</v>
      </c>
      <c r="P205" s="7">
        <f t="shared" si="32"/>
        <v>1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x14ac:dyDescent="0.35">
      <c r="A206">
        <f t="shared" si="35"/>
        <v>205</v>
      </c>
      <c r="B206" t="s">
        <v>9</v>
      </c>
      <c r="C206">
        <f t="shared" si="33"/>
        <v>7</v>
      </c>
      <c r="D206" s="7">
        <f t="shared" si="28"/>
        <v>2005</v>
      </c>
      <c r="F206">
        <f>VLOOKUP(B206, 'Population by Country'!$1:$266, 20, FALSE)</f>
        <v>8227829</v>
      </c>
      <c r="G206">
        <v>0</v>
      </c>
      <c r="H206">
        <v>0</v>
      </c>
      <c r="I206" s="7">
        <f>INDEX('Developing Country'!$B$3:$B$175,MATCH('Stata Data'!B206,'Developing Country'!$A$3:$A$175))</f>
        <v>0</v>
      </c>
      <c r="J206" s="7">
        <f>INDEX('Developing Country'!$C$3:$C$175,MATCH('Stata Data'!B206,'Developing Country'!$A$3:$A$175))</f>
        <v>0</v>
      </c>
      <c r="K206" s="8">
        <f>VLOOKUP(B206, 'TRIPS In Force'!$A$2:$B$166, 2, FALSE)</f>
        <v>34700</v>
      </c>
      <c r="L206" s="7">
        <f t="shared" si="34"/>
        <v>1995</v>
      </c>
      <c r="M206" s="7">
        <f t="shared" si="29"/>
        <v>1</v>
      </c>
      <c r="N206" s="7">
        <f t="shared" si="30"/>
        <v>1995</v>
      </c>
      <c r="O206" s="7">
        <f t="shared" si="31"/>
        <v>10</v>
      </c>
      <c r="P206" s="7">
        <f t="shared" si="32"/>
        <v>1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spans="1:34" x14ac:dyDescent="0.35">
      <c r="A207">
        <f t="shared" si="35"/>
        <v>206</v>
      </c>
      <c r="B207" t="s">
        <v>9</v>
      </c>
      <c r="C207">
        <f t="shared" si="33"/>
        <v>7</v>
      </c>
      <c r="D207" s="7">
        <f t="shared" si="28"/>
        <v>2006</v>
      </c>
      <c r="F207">
        <f>VLOOKUP(B207, 'Population by Country'!$1:$266, 21, FALSE)</f>
        <v>8268641</v>
      </c>
      <c r="G207">
        <v>0</v>
      </c>
      <c r="H207">
        <v>0</v>
      </c>
      <c r="I207" s="7">
        <f>INDEX('Developing Country'!$B$3:$B$175,MATCH('Stata Data'!B207,'Developing Country'!$A$3:$A$175))</f>
        <v>0</v>
      </c>
      <c r="J207" s="7">
        <f>INDEX('Developing Country'!$C$3:$C$175,MATCH('Stata Data'!B207,'Developing Country'!$A$3:$A$175))</f>
        <v>0</v>
      </c>
      <c r="K207" s="8">
        <f>VLOOKUP(B207, 'TRIPS In Force'!$A$2:$B$166, 2, FALSE)</f>
        <v>34700</v>
      </c>
      <c r="L207" s="7">
        <f t="shared" si="34"/>
        <v>1995</v>
      </c>
      <c r="M207" s="7">
        <f t="shared" si="29"/>
        <v>1</v>
      </c>
      <c r="N207" s="7">
        <f t="shared" si="30"/>
        <v>1995</v>
      </c>
      <c r="O207" s="7">
        <f t="shared" si="31"/>
        <v>11</v>
      </c>
      <c r="P207" s="7">
        <f t="shared" si="32"/>
        <v>1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x14ac:dyDescent="0.35">
      <c r="A208">
        <f t="shared" si="35"/>
        <v>207</v>
      </c>
      <c r="B208" t="s">
        <v>9</v>
      </c>
      <c r="C208">
        <f t="shared" si="33"/>
        <v>7</v>
      </c>
      <c r="D208" s="7">
        <f t="shared" si="28"/>
        <v>2007</v>
      </c>
      <c r="F208">
        <f>VLOOKUP(B208, 'Population by Country'!$1:$266, 22, FALSE)</f>
        <v>8295487</v>
      </c>
      <c r="G208">
        <v>0</v>
      </c>
      <c r="H208">
        <v>0</v>
      </c>
      <c r="I208" s="7">
        <f>INDEX('Developing Country'!$B$3:$B$175,MATCH('Stata Data'!B208,'Developing Country'!$A$3:$A$175))</f>
        <v>0</v>
      </c>
      <c r="J208" s="7">
        <f>INDEX('Developing Country'!$C$3:$C$175,MATCH('Stata Data'!B208,'Developing Country'!$A$3:$A$175))</f>
        <v>0</v>
      </c>
      <c r="K208" s="8">
        <f>VLOOKUP(B208, 'TRIPS In Force'!$A$2:$B$166, 2, FALSE)</f>
        <v>34700</v>
      </c>
      <c r="L208" s="7">
        <f t="shared" si="34"/>
        <v>1995</v>
      </c>
      <c r="M208" s="7">
        <f t="shared" si="29"/>
        <v>1</v>
      </c>
      <c r="N208" s="7">
        <f t="shared" si="30"/>
        <v>1995</v>
      </c>
      <c r="O208" s="7">
        <f t="shared" si="31"/>
        <v>12</v>
      </c>
      <c r="P208" s="7">
        <f t="shared" si="32"/>
        <v>1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spans="1:34" x14ac:dyDescent="0.35">
      <c r="A209">
        <f t="shared" si="35"/>
        <v>208</v>
      </c>
      <c r="B209" t="s">
        <v>9</v>
      </c>
      <c r="C209">
        <f t="shared" si="33"/>
        <v>7</v>
      </c>
      <c r="D209" s="7">
        <f t="shared" si="28"/>
        <v>2008</v>
      </c>
      <c r="F209">
        <f>VLOOKUP(B209, 'Population by Country'!$1:$266, 23, FALSE)</f>
        <v>8321496</v>
      </c>
      <c r="G209">
        <v>0</v>
      </c>
      <c r="H209">
        <v>0</v>
      </c>
      <c r="I209" s="7">
        <f>INDEX('Developing Country'!$B$3:$B$175,MATCH('Stata Data'!B209,'Developing Country'!$A$3:$A$175))</f>
        <v>0</v>
      </c>
      <c r="J209" s="7">
        <f>INDEX('Developing Country'!$C$3:$C$175,MATCH('Stata Data'!B209,'Developing Country'!$A$3:$A$175))</f>
        <v>0</v>
      </c>
      <c r="K209" s="8">
        <f>VLOOKUP(B209, 'TRIPS In Force'!$A$2:$B$166, 2, FALSE)</f>
        <v>34700</v>
      </c>
      <c r="L209" s="7">
        <f t="shared" si="34"/>
        <v>1995</v>
      </c>
      <c r="M209" s="7">
        <f t="shared" si="29"/>
        <v>1</v>
      </c>
      <c r="N209" s="7">
        <f t="shared" si="30"/>
        <v>1995</v>
      </c>
      <c r="O209" s="7">
        <f t="shared" si="31"/>
        <v>13</v>
      </c>
      <c r="P209" s="7">
        <f t="shared" si="32"/>
        <v>1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x14ac:dyDescent="0.35">
      <c r="A210">
        <f t="shared" si="35"/>
        <v>209</v>
      </c>
      <c r="B210" t="s">
        <v>9</v>
      </c>
      <c r="C210">
        <f t="shared" si="33"/>
        <v>7</v>
      </c>
      <c r="D210" s="7">
        <f t="shared" si="28"/>
        <v>2009</v>
      </c>
      <c r="F210">
        <f>VLOOKUP(B210, 'Population by Country'!$1:$266, 24, FALSE)</f>
        <v>8343323</v>
      </c>
      <c r="G210">
        <v>0</v>
      </c>
      <c r="H210">
        <v>0</v>
      </c>
      <c r="I210" s="7">
        <f>INDEX('Developing Country'!$B$3:$B$175,MATCH('Stata Data'!B210,'Developing Country'!$A$3:$A$175))</f>
        <v>0</v>
      </c>
      <c r="J210" s="7">
        <f>INDEX('Developing Country'!$C$3:$C$175,MATCH('Stata Data'!B210,'Developing Country'!$A$3:$A$175))</f>
        <v>0</v>
      </c>
      <c r="K210" s="8">
        <f>VLOOKUP(B210, 'TRIPS In Force'!$A$2:$B$166, 2, FALSE)</f>
        <v>34700</v>
      </c>
      <c r="L210" s="7">
        <f t="shared" si="34"/>
        <v>1995</v>
      </c>
      <c r="M210" s="7">
        <f t="shared" si="29"/>
        <v>1</v>
      </c>
      <c r="N210" s="7">
        <f t="shared" si="30"/>
        <v>1995</v>
      </c>
      <c r="O210" s="7">
        <f t="shared" si="31"/>
        <v>14</v>
      </c>
      <c r="P210" s="7">
        <f t="shared" si="32"/>
        <v>1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spans="1:34" x14ac:dyDescent="0.35">
      <c r="A211">
        <f t="shared" si="35"/>
        <v>210</v>
      </c>
      <c r="B211" t="s">
        <v>9</v>
      </c>
      <c r="C211">
        <f t="shared" si="33"/>
        <v>7</v>
      </c>
      <c r="D211" s="7">
        <f t="shared" si="28"/>
        <v>2010</v>
      </c>
      <c r="F211">
        <f>VLOOKUP(B211, 'Population by Country'!$1:$266, 25, FALSE)</f>
        <v>8363404</v>
      </c>
      <c r="G211">
        <v>0</v>
      </c>
      <c r="H211">
        <v>0</v>
      </c>
      <c r="I211" s="7">
        <f>INDEX('Developing Country'!$B$3:$B$175,MATCH('Stata Data'!B211,'Developing Country'!$A$3:$A$175))</f>
        <v>0</v>
      </c>
      <c r="J211" s="7">
        <f>INDEX('Developing Country'!$C$3:$C$175,MATCH('Stata Data'!B211,'Developing Country'!$A$3:$A$175))</f>
        <v>0</v>
      </c>
      <c r="K211" s="8">
        <f>VLOOKUP(B211, 'TRIPS In Force'!$A$2:$B$166, 2, FALSE)</f>
        <v>34700</v>
      </c>
      <c r="L211" s="7">
        <f t="shared" si="34"/>
        <v>1995</v>
      </c>
      <c r="M211" s="7">
        <f t="shared" si="29"/>
        <v>1</v>
      </c>
      <c r="N211" s="7">
        <f t="shared" si="30"/>
        <v>1995</v>
      </c>
      <c r="O211" s="7">
        <f t="shared" si="31"/>
        <v>15</v>
      </c>
      <c r="P211" s="7">
        <f t="shared" si="32"/>
        <v>1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spans="1:34" x14ac:dyDescent="0.35">
      <c r="A212">
        <f t="shared" si="35"/>
        <v>211</v>
      </c>
      <c r="B212" t="s">
        <v>9</v>
      </c>
      <c r="C212">
        <f t="shared" si="33"/>
        <v>7</v>
      </c>
      <c r="D212" s="7">
        <f t="shared" si="28"/>
        <v>2011</v>
      </c>
      <c r="F212">
        <f>VLOOKUP(B212, 'Population by Country'!$1:$266, 26, FALSE)</f>
        <v>8391643</v>
      </c>
      <c r="G212">
        <v>0</v>
      </c>
      <c r="H212">
        <v>0</v>
      </c>
      <c r="I212" s="7">
        <f>INDEX('Developing Country'!$B$3:$B$175,MATCH('Stata Data'!B212,'Developing Country'!$A$3:$A$175))</f>
        <v>0</v>
      </c>
      <c r="J212" s="7">
        <f>INDEX('Developing Country'!$C$3:$C$175,MATCH('Stata Data'!B212,'Developing Country'!$A$3:$A$175))</f>
        <v>0</v>
      </c>
      <c r="K212" s="8">
        <f>VLOOKUP(B212, 'TRIPS In Force'!$A$2:$B$166, 2, FALSE)</f>
        <v>34700</v>
      </c>
      <c r="L212" s="7">
        <f t="shared" si="34"/>
        <v>1995</v>
      </c>
      <c r="M212" s="7">
        <f t="shared" si="29"/>
        <v>1</v>
      </c>
      <c r="N212" s="7">
        <f t="shared" si="30"/>
        <v>1995</v>
      </c>
      <c r="O212" s="7">
        <f t="shared" si="31"/>
        <v>16</v>
      </c>
      <c r="P212" s="7">
        <f t="shared" si="32"/>
        <v>1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spans="1:34" x14ac:dyDescent="0.35">
      <c r="A213">
        <f t="shared" si="35"/>
        <v>212</v>
      </c>
      <c r="B213" t="s">
        <v>9</v>
      </c>
      <c r="C213">
        <f t="shared" si="33"/>
        <v>7</v>
      </c>
      <c r="D213" s="7">
        <f t="shared" si="28"/>
        <v>2012</v>
      </c>
      <c r="F213">
        <f>VLOOKUP(B213, 'Population by Country'!$1:$266, 27, FALSE)</f>
        <v>8429991</v>
      </c>
      <c r="G213">
        <v>0</v>
      </c>
      <c r="H213">
        <v>0</v>
      </c>
      <c r="I213" s="7">
        <f>INDEX('Developing Country'!$B$3:$B$175,MATCH('Stata Data'!B213,'Developing Country'!$A$3:$A$175))</f>
        <v>0</v>
      </c>
      <c r="J213" s="7">
        <f>INDEX('Developing Country'!$C$3:$C$175,MATCH('Stata Data'!B213,'Developing Country'!$A$3:$A$175))</f>
        <v>0</v>
      </c>
      <c r="K213" s="8">
        <f>VLOOKUP(B213, 'TRIPS In Force'!$A$2:$B$166, 2, FALSE)</f>
        <v>34700</v>
      </c>
      <c r="L213" s="7">
        <f t="shared" si="34"/>
        <v>1995</v>
      </c>
      <c r="M213" s="7">
        <f t="shared" si="29"/>
        <v>1</v>
      </c>
      <c r="N213" s="7">
        <f t="shared" si="30"/>
        <v>1995</v>
      </c>
      <c r="O213" s="7">
        <f t="shared" si="31"/>
        <v>17</v>
      </c>
      <c r="P213" s="7">
        <f t="shared" si="32"/>
        <v>1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x14ac:dyDescent="0.35">
      <c r="A214">
        <f t="shared" si="35"/>
        <v>213</v>
      </c>
      <c r="B214" t="s">
        <v>9</v>
      </c>
      <c r="C214">
        <f t="shared" si="33"/>
        <v>7</v>
      </c>
      <c r="D214" s="7">
        <f t="shared" si="28"/>
        <v>2013</v>
      </c>
      <c r="F214">
        <f>VLOOKUP(B214, 'Population by Country'!$1:$266, 28, FALSE)</f>
        <v>8479375</v>
      </c>
      <c r="G214">
        <v>0</v>
      </c>
      <c r="H214">
        <v>0</v>
      </c>
      <c r="I214" s="7">
        <f>INDEX('Developing Country'!$B$3:$B$175,MATCH('Stata Data'!B214,'Developing Country'!$A$3:$A$175))</f>
        <v>0</v>
      </c>
      <c r="J214" s="7">
        <f>INDEX('Developing Country'!$C$3:$C$175,MATCH('Stata Data'!B214,'Developing Country'!$A$3:$A$175))</f>
        <v>0</v>
      </c>
      <c r="K214" s="8">
        <f>VLOOKUP(B214, 'TRIPS In Force'!$A$2:$B$166, 2, FALSE)</f>
        <v>34700</v>
      </c>
      <c r="L214" s="7">
        <f t="shared" si="34"/>
        <v>1995</v>
      </c>
      <c r="M214" s="7">
        <f t="shared" si="29"/>
        <v>1</v>
      </c>
      <c r="N214" s="7">
        <f t="shared" si="30"/>
        <v>1995</v>
      </c>
      <c r="O214" s="7">
        <f t="shared" si="31"/>
        <v>18</v>
      </c>
      <c r="P214" s="7">
        <f t="shared" si="32"/>
        <v>1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spans="1:34" x14ac:dyDescent="0.35">
      <c r="A215">
        <f t="shared" si="35"/>
        <v>214</v>
      </c>
      <c r="B215" t="s">
        <v>9</v>
      </c>
      <c r="C215">
        <f t="shared" si="33"/>
        <v>7</v>
      </c>
      <c r="D215" s="7">
        <f t="shared" si="28"/>
        <v>2014</v>
      </c>
      <c r="F215">
        <f>VLOOKUP(B215, 'Population by Country'!$1:$266, 29, FALSE)</f>
        <v>8541575</v>
      </c>
      <c r="G215">
        <v>0</v>
      </c>
      <c r="H215">
        <v>0</v>
      </c>
      <c r="I215" s="7">
        <f>INDEX('Developing Country'!$B$3:$B$175,MATCH('Stata Data'!B215,'Developing Country'!$A$3:$A$175))</f>
        <v>0</v>
      </c>
      <c r="J215" s="7">
        <f>INDEX('Developing Country'!$C$3:$C$175,MATCH('Stata Data'!B215,'Developing Country'!$A$3:$A$175))</f>
        <v>0</v>
      </c>
      <c r="K215" s="8">
        <f>VLOOKUP(B215, 'TRIPS In Force'!$A$2:$B$166, 2, FALSE)</f>
        <v>34700</v>
      </c>
      <c r="L215" s="7">
        <f t="shared" si="34"/>
        <v>1995</v>
      </c>
      <c r="M215" s="7">
        <f t="shared" si="29"/>
        <v>1</v>
      </c>
      <c r="N215" s="7">
        <f t="shared" si="30"/>
        <v>1995</v>
      </c>
      <c r="O215" s="7">
        <f t="shared" si="31"/>
        <v>19</v>
      </c>
      <c r="P215" s="7">
        <f t="shared" si="32"/>
        <v>1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spans="1:34" x14ac:dyDescent="0.35">
      <c r="A216">
        <f t="shared" si="35"/>
        <v>215</v>
      </c>
      <c r="B216" t="s">
        <v>9</v>
      </c>
      <c r="C216">
        <f t="shared" si="33"/>
        <v>7</v>
      </c>
      <c r="D216" s="7">
        <f t="shared" si="28"/>
        <v>2015</v>
      </c>
      <c r="F216">
        <f>VLOOKUP(B216, 'Population by Country'!$1:$266, 30, FALSE)</f>
        <v>8633169</v>
      </c>
      <c r="G216">
        <v>0</v>
      </c>
      <c r="H216">
        <v>0</v>
      </c>
      <c r="I216" s="7">
        <f>INDEX('Developing Country'!$B$3:$B$175,MATCH('Stata Data'!B216,'Developing Country'!$A$3:$A$175))</f>
        <v>0</v>
      </c>
      <c r="J216" s="7">
        <f>INDEX('Developing Country'!$C$3:$C$175,MATCH('Stata Data'!B216,'Developing Country'!$A$3:$A$175))</f>
        <v>0</v>
      </c>
      <c r="K216" s="8">
        <f>VLOOKUP(B216, 'TRIPS In Force'!$A$2:$B$166, 2, FALSE)</f>
        <v>34700</v>
      </c>
      <c r="L216" s="7">
        <f t="shared" si="34"/>
        <v>1995</v>
      </c>
      <c r="M216" s="7">
        <f t="shared" si="29"/>
        <v>1</v>
      </c>
      <c r="N216" s="7">
        <f t="shared" si="30"/>
        <v>1995</v>
      </c>
      <c r="O216" s="7">
        <f t="shared" si="31"/>
        <v>20</v>
      </c>
      <c r="P216" s="7">
        <f t="shared" si="32"/>
        <v>1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spans="1:34" x14ac:dyDescent="0.35">
      <c r="A217">
        <f t="shared" si="35"/>
        <v>216</v>
      </c>
      <c r="B217" t="s">
        <v>9</v>
      </c>
      <c r="C217">
        <f t="shared" si="33"/>
        <v>7</v>
      </c>
      <c r="D217" s="7">
        <f t="shared" si="28"/>
        <v>2016</v>
      </c>
      <c r="F217">
        <f>VLOOKUP(B217, 'Population by Country'!$1:$266, 31, FALSE)</f>
        <v>8747358</v>
      </c>
      <c r="G217">
        <v>0</v>
      </c>
      <c r="H217">
        <v>0</v>
      </c>
      <c r="I217" s="7">
        <f>INDEX('Developing Country'!$B$3:$B$175,MATCH('Stata Data'!B217,'Developing Country'!$A$3:$A$175))</f>
        <v>0</v>
      </c>
      <c r="J217" s="7">
        <f>INDEX('Developing Country'!$C$3:$C$175,MATCH('Stata Data'!B217,'Developing Country'!$A$3:$A$175))</f>
        <v>0</v>
      </c>
      <c r="K217" s="8">
        <f>VLOOKUP(B217, 'TRIPS In Force'!$A$2:$B$166, 2, FALSE)</f>
        <v>34700</v>
      </c>
      <c r="L217" s="7">
        <f t="shared" si="34"/>
        <v>1995</v>
      </c>
      <c r="M217" s="7">
        <f t="shared" si="29"/>
        <v>1</v>
      </c>
      <c r="N217" s="7">
        <f t="shared" si="30"/>
        <v>1995</v>
      </c>
      <c r="O217" s="7">
        <f t="shared" si="31"/>
        <v>21</v>
      </c>
      <c r="P217" s="7">
        <f t="shared" si="32"/>
        <v>1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spans="1:34" x14ac:dyDescent="0.35">
      <c r="A218">
        <f t="shared" si="35"/>
        <v>217</v>
      </c>
      <c r="B218" t="s">
        <v>263</v>
      </c>
      <c r="C218">
        <f t="shared" si="33"/>
        <v>8</v>
      </c>
      <c r="D218" s="7">
        <v>1990</v>
      </c>
      <c r="E218">
        <v>100</v>
      </c>
      <c r="F218">
        <f>VLOOKUP(B218, 'Population by Country'!$1:$266, 5,FALSE )</f>
        <v>7159000</v>
      </c>
      <c r="G218">
        <v>0</v>
      </c>
      <c r="H218">
        <v>0</v>
      </c>
      <c r="I218" s="7">
        <f>INDEX('Developing Country'!$B$3:$B$175,MATCH('Stata Data'!B218,'Developing Country'!$A$3:$A$175))</f>
        <v>0</v>
      </c>
      <c r="J218" s="7">
        <f>INDEX('Developing Country'!$C$3:$C$175,MATCH('Stata Data'!B218,'Developing Country'!$A$3:$A$175))</f>
        <v>0</v>
      </c>
      <c r="K218" s="8"/>
      <c r="L218" s="7"/>
      <c r="M218" s="7">
        <v>0</v>
      </c>
      <c r="N218" s="7"/>
      <c r="O218" s="7"/>
      <c r="P218" s="7">
        <v>0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spans="1:34" x14ac:dyDescent="0.35">
      <c r="A219">
        <f t="shared" si="35"/>
        <v>218</v>
      </c>
      <c r="B219" t="s">
        <v>263</v>
      </c>
      <c r="C219">
        <f t="shared" si="33"/>
        <v>8</v>
      </c>
      <c r="D219" s="7">
        <f>D218+1</f>
        <v>1991</v>
      </c>
      <c r="E219">
        <v>100</v>
      </c>
      <c r="F219">
        <f>VLOOKUP(B219, 'Population by Country'!$1:$266, 6, FALSE)</f>
        <v>7271000</v>
      </c>
      <c r="G219">
        <v>0</v>
      </c>
      <c r="H219">
        <v>0</v>
      </c>
      <c r="I219" s="7">
        <f>INDEX('Developing Country'!$B$3:$B$175,MATCH('Stata Data'!B219,'Developing Country'!$A$3:$A$175))</f>
        <v>0</v>
      </c>
      <c r="J219" s="7">
        <f>INDEX('Developing Country'!$C$3:$C$175,MATCH('Stata Data'!B219,'Developing Country'!$A$3:$A$175))</f>
        <v>0</v>
      </c>
      <c r="K219" s="8"/>
      <c r="L219" s="7"/>
      <c r="M219" s="7">
        <v>0</v>
      </c>
      <c r="N219" s="7"/>
      <c r="O219" s="7"/>
      <c r="P219" s="7">
        <v>0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spans="1:34" x14ac:dyDescent="0.35">
      <c r="A220">
        <f t="shared" si="35"/>
        <v>219</v>
      </c>
      <c r="B220" t="s">
        <v>263</v>
      </c>
      <c r="C220">
        <f t="shared" si="33"/>
        <v>8</v>
      </c>
      <c r="D220" s="7">
        <f t="shared" ref="D220:D244" si="36">D219+1</f>
        <v>1992</v>
      </c>
      <c r="E220">
        <v>100</v>
      </c>
      <c r="F220">
        <f>VLOOKUP(B220, 'Population by Country'!$1:$266, 7, FALSE)</f>
        <v>7382000</v>
      </c>
      <c r="G220">
        <v>0</v>
      </c>
      <c r="H220">
        <v>0</v>
      </c>
      <c r="I220" s="7">
        <f>INDEX('Developing Country'!$B$3:$B$175,MATCH('Stata Data'!B220,'Developing Country'!$A$3:$A$175))</f>
        <v>0</v>
      </c>
      <c r="J220" s="7">
        <f>INDEX('Developing Country'!$C$3:$C$175,MATCH('Stata Data'!B220,'Developing Country'!$A$3:$A$175))</f>
        <v>0</v>
      </c>
      <c r="K220" s="8"/>
      <c r="L220" s="7"/>
      <c r="M220" s="7">
        <v>0</v>
      </c>
      <c r="N220" s="7"/>
      <c r="O220" s="7"/>
      <c r="P220" s="7">
        <v>0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spans="1:34" x14ac:dyDescent="0.35">
      <c r="A221">
        <f t="shared" si="35"/>
        <v>220</v>
      </c>
      <c r="B221" t="s">
        <v>263</v>
      </c>
      <c r="C221">
        <f t="shared" si="33"/>
        <v>8</v>
      </c>
      <c r="D221" s="7">
        <f t="shared" si="36"/>
        <v>1993</v>
      </c>
      <c r="E221">
        <v>100</v>
      </c>
      <c r="F221">
        <f>VLOOKUP(B221, 'Population by Country'!$1:$266, 8, FALSE)</f>
        <v>7495000</v>
      </c>
      <c r="G221">
        <v>0</v>
      </c>
      <c r="H221">
        <v>0</v>
      </c>
      <c r="I221" s="7">
        <f>INDEX('Developing Country'!$B$3:$B$175,MATCH('Stata Data'!B221,'Developing Country'!$A$3:$A$175))</f>
        <v>0</v>
      </c>
      <c r="J221" s="7">
        <f>INDEX('Developing Country'!$C$3:$C$175,MATCH('Stata Data'!B221,'Developing Country'!$A$3:$A$175))</f>
        <v>0</v>
      </c>
      <c r="K221" s="8"/>
      <c r="L221" s="7"/>
      <c r="M221" s="7">
        <v>0</v>
      </c>
      <c r="N221" s="7"/>
      <c r="O221" s="7"/>
      <c r="P221" s="7">
        <v>0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spans="1:34" x14ac:dyDescent="0.35">
      <c r="A222">
        <f t="shared" si="35"/>
        <v>221</v>
      </c>
      <c r="B222" t="s">
        <v>263</v>
      </c>
      <c r="C222">
        <f t="shared" si="33"/>
        <v>8</v>
      </c>
      <c r="D222" s="7">
        <f t="shared" si="36"/>
        <v>1994</v>
      </c>
      <c r="E222">
        <v>100</v>
      </c>
      <c r="F222">
        <f>VLOOKUP(B222, 'Population by Country'!$1:$266, 9, FALSE)</f>
        <v>7597000</v>
      </c>
      <c r="G222">
        <v>0</v>
      </c>
      <c r="H222">
        <v>0</v>
      </c>
      <c r="I222" s="7">
        <f>INDEX('Developing Country'!$B$3:$B$175,MATCH('Stata Data'!B222,'Developing Country'!$A$3:$A$175))</f>
        <v>0</v>
      </c>
      <c r="J222" s="7">
        <f>INDEX('Developing Country'!$C$3:$C$175,MATCH('Stata Data'!B222,'Developing Country'!$A$3:$A$175))</f>
        <v>0</v>
      </c>
      <c r="K222" s="8"/>
      <c r="L222" s="7"/>
      <c r="M222" s="7">
        <v>0</v>
      </c>
      <c r="N222" s="7"/>
      <c r="O222" s="7"/>
      <c r="P222" s="7">
        <v>0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spans="1:34" x14ac:dyDescent="0.35">
      <c r="A223">
        <f t="shared" si="35"/>
        <v>222</v>
      </c>
      <c r="B223" t="s">
        <v>263</v>
      </c>
      <c r="C223">
        <f t="shared" si="33"/>
        <v>8</v>
      </c>
      <c r="D223" s="7">
        <f t="shared" si="36"/>
        <v>1995</v>
      </c>
      <c r="E223">
        <v>100</v>
      </c>
      <c r="F223">
        <f>VLOOKUP(B223, 'Population by Country'!$1:$266, 10, FALSE)</f>
        <v>7685000</v>
      </c>
      <c r="G223">
        <v>0</v>
      </c>
      <c r="H223">
        <v>0</v>
      </c>
      <c r="I223" s="7">
        <f>INDEX('Developing Country'!$B$3:$B$175,MATCH('Stata Data'!B223,'Developing Country'!$A$3:$A$175))</f>
        <v>0</v>
      </c>
      <c r="J223" s="7">
        <f>INDEX('Developing Country'!$C$3:$C$175,MATCH('Stata Data'!B223,'Developing Country'!$A$3:$A$175))</f>
        <v>0</v>
      </c>
      <c r="K223" s="8"/>
      <c r="L223" s="7"/>
      <c r="M223" s="7">
        <v>0</v>
      </c>
      <c r="N223" s="7"/>
      <c r="O223" s="7"/>
      <c r="P223" s="7">
        <v>0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spans="1:34" x14ac:dyDescent="0.35">
      <c r="A224">
        <f t="shared" si="35"/>
        <v>223</v>
      </c>
      <c r="B224" t="s">
        <v>263</v>
      </c>
      <c r="C224">
        <f t="shared" si="33"/>
        <v>8</v>
      </c>
      <c r="D224" s="7">
        <f t="shared" si="36"/>
        <v>1996</v>
      </c>
      <c r="E224">
        <v>100</v>
      </c>
      <c r="F224">
        <f>VLOOKUP(B224, 'Population by Country'!$1:$266, 11, FALSE)</f>
        <v>7763000</v>
      </c>
      <c r="G224">
        <v>0</v>
      </c>
      <c r="H224">
        <v>0</v>
      </c>
      <c r="I224" s="7">
        <f>INDEX('Developing Country'!$B$3:$B$175,MATCH('Stata Data'!B224,'Developing Country'!$A$3:$A$175))</f>
        <v>0</v>
      </c>
      <c r="J224" s="7">
        <f>INDEX('Developing Country'!$C$3:$C$175,MATCH('Stata Data'!B224,'Developing Country'!$A$3:$A$175))</f>
        <v>0</v>
      </c>
      <c r="K224" s="8"/>
      <c r="L224" s="7"/>
      <c r="M224" s="7">
        <v>0</v>
      </c>
      <c r="N224" s="7"/>
      <c r="O224" s="7"/>
      <c r="P224" s="7">
        <v>0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spans="1:34" x14ac:dyDescent="0.35">
      <c r="A225">
        <f t="shared" si="35"/>
        <v>224</v>
      </c>
      <c r="B225" t="s">
        <v>263</v>
      </c>
      <c r="C225">
        <f t="shared" si="33"/>
        <v>8</v>
      </c>
      <c r="D225" s="7">
        <f t="shared" si="36"/>
        <v>1997</v>
      </c>
      <c r="E225">
        <v>100</v>
      </c>
      <c r="F225">
        <f>VLOOKUP(B225, 'Population by Country'!$1:$266, 12, FALSE)</f>
        <v>7838250</v>
      </c>
      <c r="G225">
        <v>0</v>
      </c>
      <c r="H225">
        <v>0</v>
      </c>
      <c r="I225" s="7">
        <f>INDEX('Developing Country'!$B$3:$B$175,MATCH('Stata Data'!B225,'Developing Country'!$A$3:$A$175))</f>
        <v>0</v>
      </c>
      <c r="J225" s="7">
        <f>INDEX('Developing Country'!$C$3:$C$175,MATCH('Stata Data'!B225,'Developing Country'!$A$3:$A$175))</f>
        <v>0</v>
      </c>
      <c r="K225" s="8"/>
      <c r="L225" s="7"/>
      <c r="M225" s="7">
        <v>0</v>
      </c>
      <c r="N225" s="7"/>
      <c r="O225" s="7"/>
      <c r="P225" s="7">
        <v>0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spans="1:34" x14ac:dyDescent="0.35">
      <c r="A226">
        <f t="shared" si="35"/>
        <v>225</v>
      </c>
      <c r="B226" t="s">
        <v>263</v>
      </c>
      <c r="C226">
        <f t="shared" si="33"/>
        <v>8</v>
      </c>
      <c r="D226" s="7">
        <f t="shared" si="36"/>
        <v>1998</v>
      </c>
      <c r="E226">
        <v>100</v>
      </c>
      <c r="F226">
        <f>VLOOKUP(B226, 'Population by Country'!$1:$266, 13, FALSE)</f>
        <v>7913000</v>
      </c>
      <c r="G226">
        <v>0</v>
      </c>
      <c r="H226">
        <v>0</v>
      </c>
      <c r="I226" s="7">
        <f>INDEX('Developing Country'!$B$3:$B$175,MATCH('Stata Data'!B226,'Developing Country'!$A$3:$A$175))</f>
        <v>0</v>
      </c>
      <c r="J226" s="7">
        <f>INDEX('Developing Country'!$C$3:$C$175,MATCH('Stata Data'!B226,'Developing Country'!$A$3:$A$175))</f>
        <v>0</v>
      </c>
      <c r="K226" s="8"/>
      <c r="L226" s="7"/>
      <c r="M226" s="7">
        <v>0</v>
      </c>
      <c r="N226" s="7"/>
      <c r="O226" s="7"/>
      <c r="P226" s="7">
        <v>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spans="1:34" x14ac:dyDescent="0.35">
      <c r="A227">
        <f t="shared" si="35"/>
        <v>226</v>
      </c>
      <c r="B227" t="s">
        <v>263</v>
      </c>
      <c r="C227">
        <f t="shared" si="33"/>
        <v>8</v>
      </c>
      <c r="D227" s="7">
        <f t="shared" si="36"/>
        <v>1999</v>
      </c>
      <c r="E227">
        <v>100</v>
      </c>
      <c r="F227">
        <f>VLOOKUP(B227, 'Population by Country'!$1:$266,14, FALSE)</f>
        <v>7982750</v>
      </c>
      <c r="G227">
        <v>0</v>
      </c>
      <c r="H227">
        <v>0</v>
      </c>
      <c r="I227" s="7">
        <f>INDEX('Developing Country'!$B$3:$B$175,MATCH('Stata Data'!B227,'Developing Country'!$A$3:$A$175))</f>
        <v>0</v>
      </c>
      <c r="J227" s="7">
        <f>INDEX('Developing Country'!$C$3:$C$175,MATCH('Stata Data'!B227,'Developing Country'!$A$3:$A$175))</f>
        <v>0</v>
      </c>
      <c r="K227" s="8"/>
      <c r="L227" s="7"/>
      <c r="M227" s="7">
        <v>0</v>
      </c>
      <c r="N227" s="7"/>
      <c r="O227" s="7"/>
      <c r="P227" s="7">
        <v>0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spans="1:34" x14ac:dyDescent="0.35">
      <c r="A228">
        <f t="shared" si="35"/>
        <v>227</v>
      </c>
      <c r="B228" t="s">
        <v>263</v>
      </c>
      <c r="C228">
        <f t="shared" si="33"/>
        <v>8</v>
      </c>
      <c r="D228" s="7">
        <f t="shared" si="36"/>
        <v>2000</v>
      </c>
      <c r="E228">
        <v>100</v>
      </c>
      <c r="F228">
        <f>VLOOKUP(B228, 'Population by Country'!$1:$266, 15, FALSE)</f>
        <v>8048600</v>
      </c>
      <c r="G228">
        <v>0</v>
      </c>
      <c r="H228">
        <v>0</v>
      </c>
      <c r="I228" s="7">
        <f>INDEX('Developing Country'!$B$3:$B$175,MATCH('Stata Data'!B228,'Developing Country'!$A$3:$A$175))</f>
        <v>0</v>
      </c>
      <c r="J228" s="7">
        <f>INDEX('Developing Country'!$C$3:$C$175,MATCH('Stata Data'!B228,'Developing Country'!$A$3:$A$175))</f>
        <v>0</v>
      </c>
      <c r="K228" s="8"/>
      <c r="L228" s="7"/>
      <c r="M228" s="7">
        <v>0</v>
      </c>
      <c r="N228" s="7"/>
      <c r="O228" s="7"/>
      <c r="P228" s="7">
        <v>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spans="1:34" x14ac:dyDescent="0.35">
      <c r="A229">
        <f t="shared" si="35"/>
        <v>228</v>
      </c>
      <c r="B229" t="s">
        <v>263</v>
      </c>
      <c r="C229">
        <f t="shared" si="33"/>
        <v>8</v>
      </c>
      <c r="D229" s="7">
        <f t="shared" si="36"/>
        <v>2001</v>
      </c>
      <c r="E229">
        <v>100</v>
      </c>
      <c r="F229">
        <f>VLOOKUP(B229, 'Population by Country'!$1:$266, 16, FALSE)</f>
        <v>8111200</v>
      </c>
      <c r="G229">
        <v>0</v>
      </c>
      <c r="H229">
        <v>0</v>
      </c>
      <c r="I229" s="7">
        <f>INDEX('Developing Country'!$B$3:$B$175,MATCH('Stata Data'!B229,'Developing Country'!$A$3:$A$175))</f>
        <v>0</v>
      </c>
      <c r="J229" s="7">
        <f>INDEX('Developing Country'!$C$3:$C$175,MATCH('Stata Data'!B229,'Developing Country'!$A$3:$A$175))</f>
        <v>0</v>
      </c>
      <c r="K229" s="8"/>
      <c r="L229" s="7"/>
      <c r="M229" s="7">
        <v>0</v>
      </c>
      <c r="N229" s="7"/>
      <c r="O229" s="7"/>
      <c r="P229" s="7">
        <v>0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spans="1:34" x14ac:dyDescent="0.35">
      <c r="A230">
        <f t="shared" si="35"/>
        <v>229</v>
      </c>
      <c r="B230" t="s">
        <v>263</v>
      </c>
      <c r="C230">
        <f t="shared" si="33"/>
        <v>8</v>
      </c>
      <c r="D230" s="7">
        <f t="shared" si="36"/>
        <v>2002</v>
      </c>
      <c r="E230">
        <v>100</v>
      </c>
      <c r="F230">
        <f>VLOOKUP(B230, 'Population by Country'!$1:$266, 17, FALSE)</f>
        <v>8171950</v>
      </c>
      <c r="G230">
        <v>0</v>
      </c>
      <c r="H230">
        <v>0</v>
      </c>
      <c r="I230" s="7">
        <f>INDEX('Developing Country'!$B$3:$B$175,MATCH('Stata Data'!B230,'Developing Country'!$A$3:$A$175))</f>
        <v>0</v>
      </c>
      <c r="J230" s="7">
        <f>INDEX('Developing Country'!$C$3:$C$175,MATCH('Stata Data'!B230,'Developing Country'!$A$3:$A$175))</f>
        <v>0</v>
      </c>
      <c r="K230" s="8"/>
      <c r="L230" s="7"/>
      <c r="M230" s="7">
        <v>0</v>
      </c>
      <c r="N230" s="7"/>
      <c r="O230" s="7"/>
      <c r="P230" s="7">
        <v>0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spans="1:34" x14ac:dyDescent="0.35">
      <c r="A231">
        <f t="shared" si="35"/>
        <v>230</v>
      </c>
      <c r="B231" t="s">
        <v>263</v>
      </c>
      <c r="C231">
        <f t="shared" si="33"/>
        <v>8</v>
      </c>
      <c r="D231" s="7">
        <f t="shared" si="36"/>
        <v>2003</v>
      </c>
      <c r="E231">
        <v>100</v>
      </c>
      <c r="F231">
        <f>VLOOKUP(B231, 'Population by Country'!$1:$266, 18, FALSE)</f>
        <v>8234100</v>
      </c>
      <c r="G231">
        <v>0</v>
      </c>
      <c r="H231">
        <v>0</v>
      </c>
      <c r="I231" s="7">
        <f>INDEX('Developing Country'!$B$3:$B$175,MATCH('Stata Data'!B231,'Developing Country'!$A$3:$A$175))</f>
        <v>0</v>
      </c>
      <c r="J231" s="7">
        <f>INDEX('Developing Country'!$C$3:$C$175,MATCH('Stata Data'!B231,'Developing Country'!$A$3:$A$175))</f>
        <v>0</v>
      </c>
      <c r="K231" s="8"/>
      <c r="L231" s="7"/>
      <c r="M231" s="7">
        <v>0</v>
      </c>
      <c r="N231" s="7"/>
      <c r="O231" s="7"/>
      <c r="P231" s="7">
        <v>0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spans="1:34" x14ac:dyDescent="0.35">
      <c r="A232">
        <f t="shared" si="35"/>
        <v>231</v>
      </c>
      <c r="B232" t="s">
        <v>263</v>
      </c>
      <c r="C232">
        <f t="shared" si="33"/>
        <v>8</v>
      </c>
      <c r="D232" s="7">
        <f t="shared" si="36"/>
        <v>2004</v>
      </c>
      <c r="E232">
        <v>200</v>
      </c>
      <c r="F232">
        <f>VLOOKUP(B232, 'Population by Country'!$1:$266,19, FALSE)</f>
        <v>8306500</v>
      </c>
      <c r="G232">
        <v>0</v>
      </c>
      <c r="H232">
        <v>0</v>
      </c>
      <c r="I232" s="7">
        <f>INDEX('Developing Country'!$B$3:$B$175,MATCH('Stata Data'!B232,'Developing Country'!$A$3:$A$175))</f>
        <v>0</v>
      </c>
      <c r="J232" s="7">
        <f>INDEX('Developing Country'!$C$3:$C$175,MATCH('Stata Data'!B232,'Developing Country'!$A$3:$A$175))</f>
        <v>0</v>
      </c>
      <c r="K232" s="8"/>
      <c r="L232" s="7"/>
      <c r="M232" s="7">
        <v>0</v>
      </c>
      <c r="N232" s="7"/>
      <c r="O232" s="7"/>
      <c r="P232" s="7">
        <v>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spans="1:34" x14ac:dyDescent="0.35">
      <c r="A233">
        <f t="shared" si="35"/>
        <v>232</v>
      </c>
      <c r="B233" t="s">
        <v>263</v>
      </c>
      <c r="C233">
        <f t="shared" si="33"/>
        <v>8</v>
      </c>
      <c r="D233" s="7">
        <f t="shared" si="36"/>
        <v>2005</v>
      </c>
      <c r="E233">
        <v>200</v>
      </c>
      <c r="F233">
        <f>VLOOKUP(B233, 'Population by Country'!$1:$266, 20, FALSE)</f>
        <v>8391850</v>
      </c>
      <c r="G233">
        <v>0</v>
      </c>
      <c r="H233">
        <v>0</v>
      </c>
      <c r="I233" s="7">
        <f>INDEX('Developing Country'!$B$3:$B$175,MATCH('Stata Data'!B233,'Developing Country'!$A$3:$A$175))</f>
        <v>0</v>
      </c>
      <c r="J233" s="7">
        <f>INDEX('Developing Country'!$C$3:$C$175,MATCH('Stata Data'!B233,'Developing Country'!$A$3:$A$175))</f>
        <v>0</v>
      </c>
      <c r="K233" s="8"/>
      <c r="L233" s="7"/>
      <c r="M233" s="7">
        <v>0</v>
      </c>
      <c r="N233" s="7"/>
      <c r="O233" s="7"/>
      <c r="P233" s="7">
        <v>0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spans="1:34" x14ac:dyDescent="0.35">
      <c r="A234">
        <f t="shared" si="35"/>
        <v>233</v>
      </c>
      <c r="B234" t="s">
        <v>263</v>
      </c>
      <c r="C234">
        <f t="shared" si="33"/>
        <v>8</v>
      </c>
      <c r="D234" s="7">
        <f t="shared" si="36"/>
        <v>2006</v>
      </c>
      <c r="E234">
        <v>200</v>
      </c>
      <c r="F234">
        <f>VLOOKUP(B234, 'Population by Country'!$1:$266, 21, FALSE)</f>
        <v>8484550</v>
      </c>
      <c r="G234">
        <v>0</v>
      </c>
      <c r="H234">
        <v>0</v>
      </c>
      <c r="I234" s="7">
        <f>INDEX('Developing Country'!$B$3:$B$175,MATCH('Stata Data'!B234,'Developing Country'!$A$3:$A$175))</f>
        <v>0</v>
      </c>
      <c r="J234" s="7">
        <f>INDEX('Developing Country'!$C$3:$C$175,MATCH('Stata Data'!B234,'Developing Country'!$A$3:$A$175))</f>
        <v>0</v>
      </c>
      <c r="K234" s="8"/>
      <c r="L234" s="7"/>
      <c r="M234" s="7">
        <v>0</v>
      </c>
      <c r="N234" s="7"/>
      <c r="O234" s="7"/>
      <c r="P234" s="7">
        <v>0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spans="1:34" x14ac:dyDescent="0.35">
      <c r="A235">
        <f t="shared" si="35"/>
        <v>234</v>
      </c>
      <c r="B235" t="s">
        <v>263</v>
      </c>
      <c r="C235">
        <f t="shared" si="33"/>
        <v>8</v>
      </c>
      <c r="D235" s="7">
        <f t="shared" si="36"/>
        <v>2007</v>
      </c>
      <c r="E235">
        <v>200</v>
      </c>
      <c r="F235">
        <f>VLOOKUP(B235, 'Population by Country'!$1:$266, 22, FALSE)</f>
        <v>8581300</v>
      </c>
      <c r="G235">
        <v>0</v>
      </c>
      <c r="H235">
        <v>0</v>
      </c>
      <c r="I235" s="7">
        <f>INDEX('Developing Country'!$B$3:$B$175,MATCH('Stata Data'!B235,'Developing Country'!$A$3:$A$175))</f>
        <v>0</v>
      </c>
      <c r="J235" s="7">
        <f>INDEX('Developing Country'!$C$3:$C$175,MATCH('Stata Data'!B235,'Developing Country'!$A$3:$A$175))</f>
        <v>0</v>
      </c>
      <c r="K235" s="8"/>
      <c r="L235" s="7"/>
      <c r="M235" s="7">
        <v>0</v>
      </c>
      <c r="N235" s="7"/>
      <c r="O235" s="7"/>
      <c r="P235" s="7">
        <v>0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spans="1:34" x14ac:dyDescent="0.35">
      <c r="A236">
        <f t="shared" si="35"/>
        <v>235</v>
      </c>
      <c r="B236" t="s">
        <v>263</v>
      </c>
      <c r="C236">
        <f t="shared" si="33"/>
        <v>8</v>
      </c>
      <c r="D236" s="7">
        <f t="shared" si="36"/>
        <v>2008</v>
      </c>
      <c r="E236">
        <v>200</v>
      </c>
      <c r="F236">
        <f>VLOOKUP(B236, 'Population by Country'!$1:$266, 23, FALSE)</f>
        <v>8763400</v>
      </c>
      <c r="G236">
        <v>0</v>
      </c>
      <c r="H236">
        <v>0</v>
      </c>
      <c r="I236" s="7">
        <f>INDEX('Developing Country'!$B$3:$B$175,MATCH('Stata Data'!B236,'Developing Country'!$A$3:$A$175))</f>
        <v>0</v>
      </c>
      <c r="J236" s="7">
        <f>INDEX('Developing Country'!$C$3:$C$175,MATCH('Stata Data'!B236,'Developing Country'!$A$3:$A$175))</f>
        <v>0</v>
      </c>
      <c r="K236" s="8"/>
      <c r="L236" s="7"/>
      <c r="M236" s="7">
        <v>0</v>
      </c>
      <c r="N236" s="7"/>
      <c r="O236" s="7"/>
      <c r="P236" s="7">
        <v>0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spans="1:34" x14ac:dyDescent="0.35">
      <c r="A237">
        <f t="shared" si="35"/>
        <v>236</v>
      </c>
      <c r="B237" t="s">
        <v>263</v>
      </c>
      <c r="C237">
        <f t="shared" si="33"/>
        <v>8</v>
      </c>
      <c r="D237" s="7">
        <f t="shared" si="36"/>
        <v>2009</v>
      </c>
      <c r="E237">
        <v>500</v>
      </c>
      <c r="F237">
        <f>VLOOKUP(B237, 'Population by Country'!$1:$266, 24, FALSE)</f>
        <v>8947243</v>
      </c>
      <c r="G237">
        <v>0</v>
      </c>
      <c r="H237">
        <v>0</v>
      </c>
      <c r="I237" s="7">
        <f>INDEX('Developing Country'!$B$3:$B$175,MATCH('Stata Data'!B237,'Developing Country'!$A$3:$A$175))</f>
        <v>0</v>
      </c>
      <c r="J237" s="7">
        <f>INDEX('Developing Country'!$C$3:$C$175,MATCH('Stata Data'!B237,'Developing Country'!$A$3:$A$175))</f>
        <v>0</v>
      </c>
      <c r="K237" s="8"/>
      <c r="L237" s="7"/>
      <c r="M237" s="7">
        <v>0</v>
      </c>
      <c r="N237" s="7"/>
      <c r="O237" s="7"/>
      <c r="P237" s="7">
        <v>0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spans="1:34" x14ac:dyDescent="0.35">
      <c r="A238">
        <f t="shared" si="35"/>
        <v>237</v>
      </c>
      <c r="B238" t="s">
        <v>263</v>
      </c>
      <c r="C238">
        <f t="shared" si="33"/>
        <v>8</v>
      </c>
      <c r="D238" s="7">
        <f t="shared" si="36"/>
        <v>2010</v>
      </c>
      <c r="E238">
        <v>500</v>
      </c>
      <c r="F238">
        <f>VLOOKUP(B238, 'Population by Country'!$1:$266, 25, FALSE)</f>
        <v>9054332</v>
      </c>
      <c r="G238">
        <v>0</v>
      </c>
      <c r="H238">
        <v>0</v>
      </c>
      <c r="I238" s="7">
        <f>INDEX('Developing Country'!$B$3:$B$175,MATCH('Stata Data'!B238,'Developing Country'!$A$3:$A$175))</f>
        <v>0</v>
      </c>
      <c r="J238" s="7">
        <f>INDEX('Developing Country'!$C$3:$C$175,MATCH('Stata Data'!B238,'Developing Country'!$A$3:$A$175))</f>
        <v>0</v>
      </c>
      <c r="K238" s="8"/>
      <c r="L238" s="7"/>
      <c r="M238" s="7">
        <v>0</v>
      </c>
      <c r="N238" s="7"/>
      <c r="O238" s="7"/>
      <c r="P238" s="7">
        <v>0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spans="1:34" x14ac:dyDescent="0.35">
      <c r="A239">
        <f t="shared" si="35"/>
        <v>238</v>
      </c>
      <c r="B239" t="s">
        <v>263</v>
      </c>
      <c r="C239">
        <f t="shared" si="33"/>
        <v>8</v>
      </c>
      <c r="D239" s="7">
        <f t="shared" si="36"/>
        <v>2011</v>
      </c>
      <c r="E239">
        <v>500</v>
      </c>
      <c r="F239">
        <f>VLOOKUP(B239, 'Population by Country'!$1:$266, 26, FALSE)</f>
        <v>9173082</v>
      </c>
      <c r="G239">
        <v>0</v>
      </c>
      <c r="H239">
        <v>0</v>
      </c>
      <c r="I239" s="7">
        <f>INDEX('Developing Country'!$B$3:$B$175,MATCH('Stata Data'!B239,'Developing Country'!$A$3:$A$175))</f>
        <v>0</v>
      </c>
      <c r="J239" s="7">
        <f>INDEX('Developing Country'!$C$3:$C$175,MATCH('Stata Data'!B239,'Developing Country'!$A$3:$A$175))</f>
        <v>0</v>
      </c>
      <c r="K239" s="8"/>
      <c r="L239" s="7"/>
      <c r="M239" s="7">
        <v>0</v>
      </c>
      <c r="N239" s="7"/>
      <c r="O239" s="7"/>
      <c r="P239" s="7">
        <v>0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spans="1:34" x14ac:dyDescent="0.35">
      <c r="A240">
        <f t="shared" si="35"/>
        <v>239</v>
      </c>
      <c r="B240" t="s">
        <v>263</v>
      </c>
      <c r="C240">
        <f t="shared" si="33"/>
        <v>8</v>
      </c>
      <c r="D240" s="7">
        <f t="shared" si="36"/>
        <v>2012</v>
      </c>
      <c r="E240">
        <v>500</v>
      </c>
      <c r="F240">
        <f>VLOOKUP(B240, 'Population by Country'!$1:$266, 27, FALSE)</f>
        <v>9295784</v>
      </c>
      <c r="G240">
        <v>0</v>
      </c>
      <c r="H240">
        <v>0</v>
      </c>
      <c r="I240" s="7">
        <f>INDEX('Developing Country'!$B$3:$B$175,MATCH('Stata Data'!B240,'Developing Country'!$A$3:$A$175))</f>
        <v>0</v>
      </c>
      <c r="J240" s="7">
        <f>INDEX('Developing Country'!$C$3:$C$175,MATCH('Stata Data'!B240,'Developing Country'!$A$3:$A$175))</f>
        <v>0</v>
      </c>
      <c r="K240" s="8"/>
      <c r="L240" s="7"/>
      <c r="M240" s="7">
        <v>0</v>
      </c>
      <c r="N240" s="7"/>
      <c r="O240" s="7"/>
      <c r="P240" s="7">
        <v>0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spans="1:34" x14ac:dyDescent="0.35">
      <c r="A241">
        <f t="shared" si="35"/>
        <v>240</v>
      </c>
      <c r="B241" t="s">
        <v>263</v>
      </c>
      <c r="C241">
        <f t="shared" si="33"/>
        <v>8</v>
      </c>
      <c r="D241" s="7">
        <f t="shared" si="36"/>
        <v>2013</v>
      </c>
      <c r="E241">
        <v>500</v>
      </c>
      <c r="F241">
        <f>VLOOKUP(B241, 'Population by Country'!$1:$266, 28, FALSE)</f>
        <v>9416801</v>
      </c>
      <c r="G241">
        <v>0</v>
      </c>
      <c r="H241">
        <v>0</v>
      </c>
      <c r="I241" s="7">
        <f>INDEX('Developing Country'!$B$3:$B$175,MATCH('Stata Data'!B241,'Developing Country'!$A$3:$A$175))</f>
        <v>0</v>
      </c>
      <c r="J241" s="7">
        <f>INDEX('Developing Country'!$C$3:$C$175,MATCH('Stata Data'!B241,'Developing Country'!$A$3:$A$175))</f>
        <v>0</v>
      </c>
      <c r="K241" s="8"/>
      <c r="L241" s="7"/>
      <c r="M241" s="7">
        <v>0</v>
      </c>
      <c r="N241" s="7"/>
      <c r="O241" s="7"/>
      <c r="P241" s="7">
        <v>0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spans="1:34" x14ac:dyDescent="0.35">
      <c r="A242">
        <f t="shared" si="35"/>
        <v>241</v>
      </c>
      <c r="B242" t="s">
        <v>263</v>
      </c>
      <c r="C242">
        <f t="shared" si="33"/>
        <v>8</v>
      </c>
      <c r="D242" s="7">
        <f t="shared" si="36"/>
        <v>2014</v>
      </c>
      <c r="E242">
        <v>500</v>
      </c>
      <c r="F242">
        <f>VLOOKUP(B242, 'Population by Country'!$1:$266, 29, FALSE)</f>
        <v>9535079</v>
      </c>
      <c r="G242">
        <v>0</v>
      </c>
      <c r="H242">
        <v>0</v>
      </c>
      <c r="I242" s="7">
        <f>INDEX('Developing Country'!$B$3:$B$175,MATCH('Stata Data'!B242,'Developing Country'!$A$3:$A$175))</f>
        <v>0</v>
      </c>
      <c r="J242" s="7">
        <f>INDEX('Developing Country'!$C$3:$C$175,MATCH('Stata Data'!B242,'Developing Country'!$A$3:$A$175))</f>
        <v>0</v>
      </c>
      <c r="K242" s="8"/>
      <c r="L242" s="7"/>
      <c r="M242" s="7">
        <v>0</v>
      </c>
      <c r="N242" s="7"/>
      <c r="O242" s="7"/>
      <c r="P242" s="7">
        <v>0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spans="1:34" x14ac:dyDescent="0.35">
      <c r="A243">
        <f t="shared" si="35"/>
        <v>242</v>
      </c>
      <c r="B243" t="s">
        <v>263</v>
      </c>
      <c r="C243">
        <f t="shared" si="33"/>
        <v>8</v>
      </c>
      <c r="D243" s="7">
        <f t="shared" si="36"/>
        <v>2015</v>
      </c>
      <c r="E243">
        <v>500</v>
      </c>
      <c r="F243">
        <f>VLOOKUP(B243, 'Population by Country'!$1:$266, 30, FALSE)</f>
        <v>9649341</v>
      </c>
      <c r="G243">
        <v>0</v>
      </c>
      <c r="H243">
        <v>0</v>
      </c>
      <c r="I243" s="7">
        <f>INDEX('Developing Country'!$B$3:$B$175,MATCH('Stata Data'!B243,'Developing Country'!$A$3:$A$175))</f>
        <v>0</v>
      </c>
      <c r="J243" s="7">
        <f>INDEX('Developing Country'!$C$3:$C$175,MATCH('Stata Data'!B243,'Developing Country'!$A$3:$A$175))</f>
        <v>0</v>
      </c>
      <c r="K243" s="8"/>
      <c r="L243" s="7"/>
      <c r="M243" s="7">
        <v>0</v>
      </c>
      <c r="N243" s="7"/>
      <c r="O243" s="7"/>
      <c r="P243" s="7">
        <v>0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spans="1:34" x14ac:dyDescent="0.35">
      <c r="A244">
        <f t="shared" si="35"/>
        <v>243</v>
      </c>
      <c r="B244" t="s">
        <v>263</v>
      </c>
      <c r="C244">
        <f t="shared" si="33"/>
        <v>8</v>
      </c>
      <c r="D244" s="7">
        <f t="shared" si="36"/>
        <v>2016</v>
      </c>
      <c r="E244">
        <v>500</v>
      </c>
      <c r="F244">
        <f>VLOOKUP(B244, 'Population by Country'!$1:$266, 31, FALSE)</f>
        <v>9762274</v>
      </c>
      <c r="G244">
        <v>0</v>
      </c>
      <c r="H244">
        <v>0</v>
      </c>
      <c r="I244" s="7">
        <f>INDEX('Developing Country'!$B$3:$B$175,MATCH('Stata Data'!B244,'Developing Country'!$A$3:$A$175))</f>
        <v>0</v>
      </c>
      <c r="J244" s="7">
        <f>INDEX('Developing Country'!$C$3:$C$175,MATCH('Stata Data'!B244,'Developing Country'!$A$3:$A$175))</f>
        <v>0</v>
      </c>
      <c r="K244" s="8"/>
      <c r="L244" s="7"/>
      <c r="M244" s="7">
        <v>0</v>
      </c>
      <c r="N244" s="7"/>
      <c r="O244" s="7"/>
      <c r="P244" s="7">
        <v>0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spans="1:34" x14ac:dyDescent="0.35">
      <c r="A245">
        <f t="shared" si="35"/>
        <v>244</v>
      </c>
      <c r="B245" t="s">
        <v>264</v>
      </c>
      <c r="C245">
        <f t="shared" si="33"/>
        <v>9</v>
      </c>
      <c r="D245" s="7">
        <v>1990</v>
      </c>
      <c r="E245" t="s">
        <v>1630</v>
      </c>
      <c r="G245">
        <v>0</v>
      </c>
      <c r="H245">
        <v>0</v>
      </c>
      <c r="I245" s="7">
        <f>INDEX('Developing Country'!$B$3:$B$175,MATCH('Stata Data'!B245,'Developing Country'!$A$3:$A$175))</f>
        <v>0</v>
      </c>
      <c r="J245" s="7">
        <f>INDEX('Developing Country'!$C$3:$C$175,MATCH('Stata Data'!B245,'Developing Country'!$A$3:$A$175))</f>
        <v>0</v>
      </c>
      <c r="K245" s="8"/>
      <c r="L245" s="7"/>
      <c r="M245" s="7">
        <v>0</v>
      </c>
      <c r="N245" s="7"/>
      <c r="O245" s="7"/>
      <c r="P245" s="7">
        <v>0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spans="1:34" x14ac:dyDescent="0.35">
      <c r="A246">
        <f t="shared" si="35"/>
        <v>245</v>
      </c>
      <c r="B246" t="s">
        <v>264</v>
      </c>
      <c r="C246">
        <f t="shared" si="33"/>
        <v>9</v>
      </c>
      <c r="D246" s="7">
        <f>D245+1</f>
        <v>1991</v>
      </c>
      <c r="E246" t="s">
        <v>1630</v>
      </c>
      <c r="G246">
        <v>0</v>
      </c>
      <c r="H246">
        <v>0</v>
      </c>
      <c r="I246" s="7">
        <f>INDEX('Developing Country'!$B$3:$B$175,MATCH('Stata Data'!B246,'Developing Country'!$A$3:$A$175))</f>
        <v>0</v>
      </c>
      <c r="J246" s="7">
        <f>INDEX('Developing Country'!$C$3:$C$175,MATCH('Stata Data'!B246,'Developing Country'!$A$3:$A$175))</f>
        <v>0</v>
      </c>
      <c r="K246" s="8"/>
      <c r="L246" s="7"/>
      <c r="M246" s="7">
        <v>0</v>
      </c>
      <c r="N246" s="7"/>
      <c r="O246" s="7"/>
      <c r="P246" s="7">
        <v>0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spans="1:34" x14ac:dyDescent="0.35">
      <c r="A247">
        <f t="shared" si="35"/>
        <v>246</v>
      </c>
      <c r="B247" t="s">
        <v>264</v>
      </c>
      <c r="C247">
        <f t="shared" si="33"/>
        <v>9</v>
      </c>
      <c r="D247" s="7">
        <f t="shared" ref="D247:D271" si="37">D246+1</f>
        <v>1992</v>
      </c>
      <c r="E247" t="s">
        <v>1630</v>
      </c>
      <c r="G247">
        <v>0</v>
      </c>
      <c r="H247">
        <v>0</v>
      </c>
      <c r="I247" s="7">
        <f>INDEX('Developing Country'!$B$3:$B$175,MATCH('Stata Data'!B247,'Developing Country'!$A$3:$A$175))</f>
        <v>0</v>
      </c>
      <c r="J247" s="7">
        <f>INDEX('Developing Country'!$C$3:$C$175,MATCH('Stata Data'!B247,'Developing Country'!$A$3:$A$175))</f>
        <v>0</v>
      </c>
      <c r="K247" s="8"/>
      <c r="L247" s="7"/>
      <c r="M247" s="7">
        <v>0</v>
      </c>
      <c r="N247" s="7"/>
      <c r="O247" s="7"/>
      <c r="P247" s="7">
        <v>0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spans="1:34" x14ac:dyDescent="0.35">
      <c r="A248">
        <f t="shared" si="35"/>
        <v>247</v>
      </c>
      <c r="B248" t="s">
        <v>264</v>
      </c>
      <c r="C248">
        <f t="shared" si="33"/>
        <v>9</v>
      </c>
      <c r="D248" s="7">
        <f t="shared" si="37"/>
        <v>1993</v>
      </c>
      <c r="E248" t="s">
        <v>1630</v>
      </c>
      <c r="G248">
        <v>0</v>
      </c>
      <c r="H248">
        <v>0</v>
      </c>
      <c r="I248" s="7">
        <f>INDEX('Developing Country'!$B$3:$B$175,MATCH('Stata Data'!B248,'Developing Country'!$A$3:$A$175))</f>
        <v>0</v>
      </c>
      <c r="J248" s="7">
        <f>INDEX('Developing Country'!$C$3:$C$175,MATCH('Stata Data'!B248,'Developing Country'!$A$3:$A$175))</f>
        <v>0</v>
      </c>
      <c r="K248" s="8"/>
      <c r="L248" s="7"/>
      <c r="M248" s="7">
        <v>0</v>
      </c>
      <c r="N248" s="7"/>
      <c r="O248" s="7"/>
      <c r="P248" s="7">
        <v>0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spans="1:34" x14ac:dyDescent="0.35">
      <c r="A249">
        <f t="shared" si="35"/>
        <v>248</v>
      </c>
      <c r="B249" t="s">
        <v>264</v>
      </c>
      <c r="C249">
        <f t="shared" si="33"/>
        <v>9</v>
      </c>
      <c r="D249" s="7">
        <f t="shared" si="37"/>
        <v>1994</v>
      </c>
      <c r="E249" t="s">
        <v>1630</v>
      </c>
      <c r="G249">
        <v>0</v>
      </c>
      <c r="H249">
        <v>0</v>
      </c>
      <c r="I249" s="7">
        <f>INDEX('Developing Country'!$B$3:$B$175,MATCH('Stata Data'!B249,'Developing Country'!$A$3:$A$175))</f>
        <v>0</v>
      </c>
      <c r="J249" s="7">
        <f>INDEX('Developing Country'!$C$3:$C$175,MATCH('Stata Data'!B249,'Developing Country'!$A$3:$A$175))</f>
        <v>0</v>
      </c>
      <c r="K249" s="8"/>
      <c r="L249" s="7"/>
      <c r="M249" s="7">
        <v>0</v>
      </c>
      <c r="N249" s="7"/>
      <c r="O249" s="7"/>
      <c r="P249" s="7">
        <v>0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spans="1:34" x14ac:dyDescent="0.35">
      <c r="A250">
        <f t="shared" si="35"/>
        <v>249</v>
      </c>
      <c r="B250" t="s">
        <v>264</v>
      </c>
      <c r="C250">
        <f t="shared" si="33"/>
        <v>9</v>
      </c>
      <c r="D250" s="7">
        <f t="shared" si="37"/>
        <v>1995</v>
      </c>
      <c r="E250" t="s">
        <v>1630</v>
      </c>
      <c r="G250">
        <v>0</v>
      </c>
      <c r="H250">
        <v>0</v>
      </c>
      <c r="I250" s="7">
        <f>INDEX('Developing Country'!$B$3:$B$175,MATCH('Stata Data'!B250,'Developing Country'!$A$3:$A$175))</f>
        <v>0</v>
      </c>
      <c r="J250" s="7">
        <f>INDEX('Developing Country'!$C$3:$C$175,MATCH('Stata Data'!B250,'Developing Country'!$A$3:$A$175))</f>
        <v>0</v>
      </c>
      <c r="K250" s="8"/>
      <c r="L250" s="7"/>
      <c r="M250" s="7">
        <v>0</v>
      </c>
      <c r="N250" s="7"/>
      <c r="O250" s="7"/>
      <c r="P250" s="7">
        <v>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spans="1:34" x14ac:dyDescent="0.35">
      <c r="A251">
        <f t="shared" si="35"/>
        <v>250</v>
      </c>
      <c r="B251" t="s">
        <v>264</v>
      </c>
      <c r="C251">
        <f t="shared" si="33"/>
        <v>9</v>
      </c>
      <c r="D251" s="7">
        <f t="shared" si="37"/>
        <v>1996</v>
      </c>
      <c r="E251" t="s">
        <v>1630</v>
      </c>
      <c r="G251">
        <v>0</v>
      </c>
      <c r="H251">
        <v>0</v>
      </c>
      <c r="I251" s="7">
        <f>INDEX('Developing Country'!$B$3:$B$175,MATCH('Stata Data'!B251,'Developing Country'!$A$3:$A$175))</f>
        <v>0</v>
      </c>
      <c r="J251" s="7">
        <f>INDEX('Developing Country'!$C$3:$C$175,MATCH('Stata Data'!B251,'Developing Country'!$A$3:$A$175))</f>
        <v>0</v>
      </c>
      <c r="K251" s="8"/>
      <c r="L251" s="7"/>
      <c r="M251" s="7">
        <v>0</v>
      </c>
      <c r="N251" s="7"/>
      <c r="O251" s="7"/>
      <c r="P251" s="7">
        <v>0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spans="1:34" x14ac:dyDescent="0.35">
      <c r="A252">
        <f t="shared" si="35"/>
        <v>251</v>
      </c>
      <c r="B252" t="s">
        <v>264</v>
      </c>
      <c r="C252">
        <f t="shared" si="33"/>
        <v>9</v>
      </c>
      <c r="D252" s="7">
        <f t="shared" si="37"/>
        <v>1997</v>
      </c>
      <c r="E252" t="s">
        <v>1630</v>
      </c>
      <c r="G252">
        <v>0</v>
      </c>
      <c r="H252">
        <v>0</v>
      </c>
      <c r="I252" s="7">
        <f>INDEX('Developing Country'!$B$3:$B$175,MATCH('Stata Data'!B252,'Developing Country'!$A$3:$A$175))</f>
        <v>0</v>
      </c>
      <c r="J252" s="7">
        <f>INDEX('Developing Country'!$C$3:$C$175,MATCH('Stata Data'!B252,'Developing Country'!$A$3:$A$175))</f>
        <v>0</v>
      </c>
      <c r="K252" s="8"/>
      <c r="L252" s="7"/>
      <c r="M252" s="7">
        <v>0</v>
      </c>
      <c r="N252" s="7"/>
      <c r="O252" s="7"/>
      <c r="P252" s="7">
        <v>0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spans="1:34" x14ac:dyDescent="0.35">
      <c r="A253">
        <f t="shared" si="35"/>
        <v>252</v>
      </c>
      <c r="B253" t="s">
        <v>264</v>
      </c>
      <c r="C253">
        <f t="shared" si="33"/>
        <v>9</v>
      </c>
      <c r="D253" s="7">
        <f t="shared" si="37"/>
        <v>1998</v>
      </c>
      <c r="E253" t="s">
        <v>1630</v>
      </c>
      <c r="G253">
        <v>0</v>
      </c>
      <c r="H253">
        <v>0</v>
      </c>
      <c r="I253" s="7">
        <f>INDEX('Developing Country'!$B$3:$B$175,MATCH('Stata Data'!B253,'Developing Country'!$A$3:$A$175))</f>
        <v>0</v>
      </c>
      <c r="J253" s="7">
        <f>INDEX('Developing Country'!$C$3:$C$175,MATCH('Stata Data'!B253,'Developing Country'!$A$3:$A$175))</f>
        <v>0</v>
      </c>
      <c r="K253" s="8"/>
      <c r="L253" s="7"/>
      <c r="M253" s="7">
        <v>0</v>
      </c>
      <c r="N253" s="7"/>
      <c r="O253" s="7"/>
      <c r="P253" s="7">
        <v>0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spans="1:34" x14ac:dyDescent="0.35">
      <c r="A254">
        <f t="shared" si="35"/>
        <v>253</v>
      </c>
      <c r="B254" t="s">
        <v>264</v>
      </c>
      <c r="C254">
        <f t="shared" si="33"/>
        <v>9</v>
      </c>
      <c r="D254" s="7">
        <f t="shared" si="37"/>
        <v>1999</v>
      </c>
      <c r="E254" t="s">
        <v>1630</v>
      </c>
      <c r="G254">
        <v>0</v>
      </c>
      <c r="H254">
        <v>0</v>
      </c>
      <c r="I254" s="7">
        <f>INDEX('Developing Country'!$B$3:$B$175,MATCH('Stata Data'!B254,'Developing Country'!$A$3:$A$175))</f>
        <v>0</v>
      </c>
      <c r="J254" s="7">
        <f>INDEX('Developing Country'!$C$3:$C$175,MATCH('Stata Data'!B254,'Developing Country'!$A$3:$A$175))</f>
        <v>0</v>
      </c>
      <c r="K254" s="8"/>
      <c r="L254" s="7"/>
      <c r="M254" s="7">
        <v>0</v>
      </c>
      <c r="N254" s="7"/>
      <c r="O254" s="7"/>
      <c r="P254" s="7">
        <v>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spans="1:34" x14ac:dyDescent="0.35">
      <c r="A255">
        <f t="shared" si="35"/>
        <v>254</v>
      </c>
      <c r="B255" t="s">
        <v>264</v>
      </c>
      <c r="C255">
        <f t="shared" si="33"/>
        <v>9</v>
      </c>
      <c r="D255" s="7">
        <f t="shared" si="37"/>
        <v>2000</v>
      </c>
      <c r="E255" t="s">
        <v>1630</v>
      </c>
      <c r="G255">
        <v>0</v>
      </c>
      <c r="H255">
        <v>0</v>
      </c>
      <c r="I255" s="7">
        <f>INDEX('Developing Country'!$B$3:$B$175,MATCH('Stata Data'!B255,'Developing Country'!$A$3:$A$175))</f>
        <v>0</v>
      </c>
      <c r="J255" s="7">
        <f>INDEX('Developing Country'!$C$3:$C$175,MATCH('Stata Data'!B255,'Developing Country'!$A$3:$A$175))</f>
        <v>0</v>
      </c>
      <c r="K255" s="8"/>
      <c r="L255" s="7"/>
      <c r="M255" s="7">
        <v>0</v>
      </c>
      <c r="N255" s="7"/>
      <c r="O255" s="7"/>
      <c r="P255" s="7">
        <v>0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spans="1:34" x14ac:dyDescent="0.35">
      <c r="A256">
        <f t="shared" si="35"/>
        <v>255</v>
      </c>
      <c r="B256" t="s">
        <v>264</v>
      </c>
      <c r="C256">
        <f t="shared" si="33"/>
        <v>9</v>
      </c>
      <c r="D256" s="7">
        <f t="shared" si="37"/>
        <v>2001</v>
      </c>
      <c r="E256" t="s">
        <v>1630</v>
      </c>
      <c r="G256">
        <v>0</v>
      </c>
      <c r="H256">
        <v>0</v>
      </c>
      <c r="I256" s="7">
        <f>INDEX('Developing Country'!$B$3:$B$175,MATCH('Stata Data'!B256,'Developing Country'!$A$3:$A$175))</f>
        <v>0</v>
      </c>
      <c r="J256" s="7">
        <f>INDEX('Developing Country'!$C$3:$C$175,MATCH('Stata Data'!B256,'Developing Country'!$A$3:$A$175))</f>
        <v>0</v>
      </c>
      <c r="K256" s="8"/>
      <c r="L256" s="7"/>
      <c r="M256" s="7">
        <v>0</v>
      </c>
      <c r="N256" s="7"/>
      <c r="O256" s="7"/>
      <c r="P256" s="7">
        <v>0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spans="1:34" x14ac:dyDescent="0.35">
      <c r="A257">
        <f t="shared" si="35"/>
        <v>256</v>
      </c>
      <c r="B257" t="s">
        <v>264</v>
      </c>
      <c r="C257">
        <f t="shared" si="33"/>
        <v>9</v>
      </c>
      <c r="D257" s="7">
        <f t="shared" si="37"/>
        <v>2002</v>
      </c>
      <c r="E257" t="s">
        <v>1630</v>
      </c>
      <c r="G257">
        <v>0</v>
      </c>
      <c r="H257">
        <v>0</v>
      </c>
      <c r="I257" s="7">
        <f>INDEX('Developing Country'!$B$3:$B$175,MATCH('Stata Data'!B257,'Developing Country'!$A$3:$A$175))</f>
        <v>0</v>
      </c>
      <c r="J257" s="7">
        <f>INDEX('Developing Country'!$C$3:$C$175,MATCH('Stata Data'!B257,'Developing Country'!$A$3:$A$175))</f>
        <v>0</v>
      </c>
      <c r="K257" s="8"/>
      <c r="L257" s="7"/>
      <c r="M257" s="7">
        <v>0</v>
      </c>
      <c r="N257" s="7"/>
      <c r="O257" s="7"/>
      <c r="P257" s="7">
        <v>0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spans="1:34" x14ac:dyDescent="0.35">
      <c r="A258">
        <f t="shared" si="35"/>
        <v>257</v>
      </c>
      <c r="B258" t="s">
        <v>264</v>
      </c>
      <c r="C258">
        <f t="shared" si="33"/>
        <v>9</v>
      </c>
      <c r="D258" s="7">
        <f t="shared" si="37"/>
        <v>2003</v>
      </c>
      <c r="E258" t="s">
        <v>1630</v>
      </c>
      <c r="G258">
        <v>0</v>
      </c>
      <c r="H258">
        <v>0</v>
      </c>
      <c r="I258" s="7">
        <f>INDEX('Developing Country'!$B$3:$B$175,MATCH('Stata Data'!B258,'Developing Country'!$A$3:$A$175))</f>
        <v>0</v>
      </c>
      <c r="J258" s="7">
        <f>INDEX('Developing Country'!$C$3:$C$175,MATCH('Stata Data'!B258,'Developing Country'!$A$3:$A$175))</f>
        <v>0</v>
      </c>
      <c r="K258" s="8"/>
      <c r="L258" s="7"/>
      <c r="M258" s="7">
        <v>0</v>
      </c>
      <c r="N258" s="7"/>
      <c r="O258" s="7"/>
      <c r="P258" s="7">
        <v>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spans="1:34" x14ac:dyDescent="0.35">
      <c r="A259">
        <f t="shared" si="35"/>
        <v>258</v>
      </c>
      <c r="B259" t="s">
        <v>264</v>
      </c>
      <c r="C259">
        <f t="shared" ref="C259:C322" si="38">_xlfn.FLOOR.MATH((A259-1)/27)</f>
        <v>9</v>
      </c>
      <c r="D259" s="7">
        <f t="shared" si="37"/>
        <v>2004</v>
      </c>
      <c r="E259" t="s">
        <v>1630</v>
      </c>
      <c r="G259">
        <v>0</v>
      </c>
      <c r="H259">
        <v>0</v>
      </c>
      <c r="I259" s="7">
        <f>INDEX('Developing Country'!$B$3:$B$175,MATCH('Stata Data'!B259,'Developing Country'!$A$3:$A$175))</f>
        <v>0</v>
      </c>
      <c r="J259" s="7">
        <f>INDEX('Developing Country'!$C$3:$C$175,MATCH('Stata Data'!B259,'Developing Country'!$A$3:$A$175))</f>
        <v>0</v>
      </c>
      <c r="K259" s="8"/>
      <c r="L259" s="7"/>
      <c r="M259" s="7">
        <v>0</v>
      </c>
      <c r="N259" s="7"/>
      <c r="O259" s="7"/>
      <c r="P259" s="7">
        <v>0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spans="1:34" x14ac:dyDescent="0.35">
      <c r="A260">
        <f t="shared" ref="A260:A323" si="39">A259+1</f>
        <v>259</v>
      </c>
      <c r="B260" t="s">
        <v>264</v>
      </c>
      <c r="C260">
        <f t="shared" si="38"/>
        <v>9</v>
      </c>
      <c r="D260" s="7">
        <f t="shared" si="37"/>
        <v>2005</v>
      </c>
      <c r="E260" t="s">
        <v>1630</v>
      </c>
      <c r="G260">
        <v>0</v>
      </c>
      <c r="H260">
        <v>0</v>
      </c>
      <c r="I260" s="7">
        <f>INDEX('Developing Country'!$B$3:$B$175,MATCH('Stata Data'!B260,'Developing Country'!$A$3:$A$175))</f>
        <v>0</v>
      </c>
      <c r="J260" s="7">
        <f>INDEX('Developing Country'!$C$3:$C$175,MATCH('Stata Data'!B260,'Developing Country'!$A$3:$A$175))</f>
        <v>0</v>
      </c>
      <c r="K260" s="8"/>
      <c r="L260" s="7"/>
      <c r="M260" s="7">
        <v>0</v>
      </c>
      <c r="N260" s="7"/>
      <c r="O260" s="7"/>
      <c r="P260" s="7">
        <v>0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spans="1:34" x14ac:dyDescent="0.35">
      <c r="A261">
        <f t="shared" si="39"/>
        <v>260</v>
      </c>
      <c r="B261" t="s">
        <v>264</v>
      </c>
      <c r="C261">
        <f t="shared" si="38"/>
        <v>9</v>
      </c>
      <c r="D261" s="7">
        <f t="shared" si="37"/>
        <v>2006</v>
      </c>
      <c r="E261" t="s">
        <v>1630</v>
      </c>
      <c r="G261">
        <v>0</v>
      </c>
      <c r="H261">
        <v>0</v>
      </c>
      <c r="I261" s="7">
        <f>INDEX('Developing Country'!$B$3:$B$175,MATCH('Stata Data'!B261,'Developing Country'!$A$3:$A$175))</f>
        <v>0</v>
      </c>
      <c r="J261" s="7">
        <f>INDEX('Developing Country'!$C$3:$C$175,MATCH('Stata Data'!B261,'Developing Country'!$A$3:$A$175))</f>
        <v>0</v>
      </c>
      <c r="K261" s="8"/>
      <c r="L261" s="7"/>
      <c r="M261" s="7">
        <v>0</v>
      </c>
      <c r="N261" s="7"/>
      <c r="O261" s="7"/>
      <c r="P261" s="7">
        <v>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spans="1:34" x14ac:dyDescent="0.35">
      <c r="A262">
        <f t="shared" si="39"/>
        <v>261</v>
      </c>
      <c r="B262" t="s">
        <v>264</v>
      </c>
      <c r="C262">
        <f t="shared" si="38"/>
        <v>9</v>
      </c>
      <c r="D262" s="7">
        <f t="shared" si="37"/>
        <v>2007</v>
      </c>
      <c r="E262" t="s">
        <v>1630</v>
      </c>
      <c r="G262">
        <v>0</v>
      </c>
      <c r="H262">
        <v>0</v>
      </c>
      <c r="I262" s="7">
        <f>INDEX('Developing Country'!$B$3:$B$175,MATCH('Stata Data'!B262,'Developing Country'!$A$3:$A$175))</f>
        <v>0</v>
      </c>
      <c r="J262" s="7">
        <f>INDEX('Developing Country'!$C$3:$C$175,MATCH('Stata Data'!B262,'Developing Country'!$A$3:$A$175))</f>
        <v>0</v>
      </c>
      <c r="K262" s="8"/>
      <c r="L262" s="7"/>
      <c r="M262" s="7">
        <v>0</v>
      </c>
      <c r="N262" s="7"/>
      <c r="O262" s="7"/>
      <c r="P262" s="7">
        <v>0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spans="1:34" x14ac:dyDescent="0.35">
      <c r="A263">
        <f t="shared" si="39"/>
        <v>262</v>
      </c>
      <c r="B263" t="s">
        <v>264</v>
      </c>
      <c r="C263">
        <f t="shared" si="38"/>
        <v>9</v>
      </c>
      <c r="D263" s="7">
        <f t="shared" si="37"/>
        <v>2008</v>
      </c>
      <c r="E263" t="s">
        <v>1630</v>
      </c>
      <c r="G263">
        <v>0</v>
      </c>
      <c r="H263">
        <v>0</v>
      </c>
      <c r="I263" s="7">
        <f>INDEX('Developing Country'!$B$3:$B$175,MATCH('Stata Data'!B263,'Developing Country'!$A$3:$A$175))</f>
        <v>0</v>
      </c>
      <c r="J263" s="7">
        <f>INDEX('Developing Country'!$C$3:$C$175,MATCH('Stata Data'!B263,'Developing Country'!$A$3:$A$175))</f>
        <v>0</v>
      </c>
      <c r="K263" s="8"/>
      <c r="L263" s="7"/>
      <c r="M263" s="7">
        <v>0</v>
      </c>
      <c r="N263" s="7"/>
      <c r="O263" s="7"/>
      <c r="P263" s="7">
        <v>0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spans="1:34" x14ac:dyDescent="0.35">
      <c r="A264">
        <f t="shared" si="39"/>
        <v>263</v>
      </c>
      <c r="B264" t="s">
        <v>264</v>
      </c>
      <c r="C264">
        <f t="shared" si="38"/>
        <v>9</v>
      </c>
      <c r="D264" s="7">
        <f t="shared" si="37"/>
        <v>2009</v>
      </c>
      <c r="E264" t="s">
        <v>1630</v>
      </c>
      <c r="G264">
        <v>0</v>
      </c>
      <c r="H264">
        <v>0</v>
      </c>
      <c r="I264" s="7">
        <f>INDEX('Developing Country'!$B$3:$B$175,MATCH('Stata Data'!B264,'Developing Country'!$A$3:$A$175))</f>
        <v>0</v>
      </c>
      <c r="J264" s="7">
        <f>INDEX('Developing Country'!$C$3:$C$175,MATCH('Stata Data'!B264,'Developing Country'!$A$3:$A$175))</f>
        <v>0</v>
      </c>
      <c r="K264" s="8"/>
      <c r="L264" s="7"/>
      <c r="M264" s="7">
        <v>0</v>
      </c>
      <c r="N264" s="7"/>
      <c r="O264" s="7"/>
      <c r="P264" s="7">
        <v>0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spans="1:34" x14ac:dyDescent="0.35">
      <c r="A265">
        <f t="shared" si="39"/>
        <v>264</v>
      </c>
      <c r="B265" t="s">
        <v>264</v>
      </c>
      <c r="C265">
        <f t="shared" si="38"/>
        <v>9</v>
      </c>
      <c r="D265" s="7">
        <f t="shared" si="37"/>
        <v>2010</v>
      </c>
      <c r="E265" t="s">
        <v>1630</v>
      </c>
      <c r="G265">
        <v>0</v>
      </c>
      <c r="H265">
        <v>0</v>
      </c>
      <c r="I265" s="7">
        <f>INDEX('Developing Country'!$B$3:$B$175,MATCH('Stata Data'!B265,'Developing Country'!$A$3:$A$175))</f>
        <v>0</v>
      </c>
      <c r="J265" s="7">
        <f>INDEX('Developing Country'!$C$3:$C$175,MATCH('Stata Data'!B265,'Developing Country'!$A$3:$A$175))</f>
        <v>0</v>
      </c>
      <c r="K265" s="8"/>
      <c r="L265" s="7"/>
      <c r="M265" s="7">
        <v>0</v>
      </c>
      <c r="N265" s="7"/>
      <c r="O265" s="7"/>
      <c r="P265" s="7">
        <v>0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spans="1:34" x14ac:dyDescent="0.35">
      <c r="A266">
        <f t="shared" si="39"/>
        <v>265</v>
      </c>
      <c r="B266" t="s">
        <v>264</v>
      </c>
      <c r="C266">
        <f t="shared" si="38"/>
        <v>9</v>
      </c>
      <c r="D266" s="7">
        <f t="shared" si="37"/>
        <v>2011</v>
      </c>
      <c r="E266" t="s">
        <v>1630</v>
      </c>
      <c r="G266">
        <v>0</v>
      </c>
      <c r="H266">
        <v>0</v>
      </c>
      <c r="I266" s="7">
        <f>INDEX('Developing Country'!$B$3:$B$175,MATCH('Stata Data'!B266,'Developing Country'!$A$3:$A$175))</f>
        <v>0</v>
      </c>
      <c r="J266" s="7">
        <f>INDEX('Developing Country'!$C$3:$C$175,MATCH('Stata Data'!B266,'Developing Country'!$A$3:$A$175))</f>
        <v>0</v>
      </c>
      <c r="K266" s="8"/>
      <c r="L266" s="7"/>
      <c r="M266" s="7">
        <v>0</v>
      </c>
      <c r="N266" s="7"/>
      <c r="O266" s="7"/>
      <c r="P266" s="7">
        <v>0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spans="1:34" x14ac:dyDescent="0.35">
      <c r="A267">
        <f t="shared" si="39"/>
        <v>266</v>
      </c>
      <c r="B267" t="s">
        <v>264</v>
      </c>
      <c r="C267">
        <f t="shared" si="38"/>
        <v>9</v>
      </c>
      <c r="D267" s="7">
        <f t="shared" si="37"/>
        <v>2012</v>
      </c>
      <c r="E267" t="s">
        <v>1630</v>
      </c>
      <c r="G267">
        <v>0</v>
      </c>
      <c r="H267">
        <v>0</v>
      </c>
      <c r="I267" s="7">
        <f>INDEX('Developing Country'!$B$3:$B$175,MATCH('Stata Data'!B267,'Developing Country'!$A$3:$A$175))</f>
        <v>0</v>
      </c>
      <c r="J267" s="7">
        <f>INDEX('Developing Country'!$C$3:$C$175,MATCH('Stata Data'!B267,'Developing Country'!$A$3:$A$175))</f>
        <v>0</v>
      </c>
      <c r="K267" s="8"/>
      <c r="L267" s="7"/>
      <c r="M267" s="7">
        <v>0</v>
      </c>
      <c r="N267" s="7"/>
      <c r="O267" s="7"/>
      <c r="P267" s="7">
        <v>0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spans="1:34" x14ac:dyDescent="0.35">
      <c r="A268">
        <f t="shared" si="39"/>
        <v>267</v>
      </c>
      <c r="B268" t="s">
        <v>264</v>
      </c>
      <c r="C268">
        <f t="shared" si="38"/>
        <v>9</v>
      </c>
      <c r="D268" s="7">
        <f t="shared" si="37"/>
        <v>2013</v>
      </c>
      <c r="E268" t="s">
        <v>1630</v>
      </c>
      <c r="G268">
        <v>0</v>
      </c>
      <c r="H268">
        <v>0</v>
      </c>
      <c r="I268" s="7">
        <f>INDEX('Developing Country'!$B$3:$B$175,MATCH('Stata Data'!B268,'Developing Country'!$A$3:$A$175))</f>
        <v>0</v>
      </c>
      <c r="J268" s="7">
        <f>INDEX('Developing Country'!$C$3:$C$175,MATCH('Stata Data'!B268,'Developing Country'!$A$3:$A$175))</f>
        <v>0</v>
      </c>
      <c r="K268" s="8"/>
      <c r="L268" s="7"/>
      <c r="M268" s="7">
        <v>0</v>
      </c>
      <c r="N268" s="7"/>
      <c r="O268" s="7"/>
      <c r="P268" s="7">
        <v>0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spans="1:34" x14ac:dyDescent="0.35">
      <c r="A269">
        <f t="shared" si="39"/>
        <v>268</v>
      </c>
      <c r="B269" t="s">
        <v>264</v>
      </c>
      <c r="C269">
        <f t="shared" si="38"/>
        <v>9</v>
      </c>
      <c r="D269" s="7">
        <f t="shared" si="37"/>
        <v>2014</v>
      </c>
      <c r="E269" t="s">
        <v>1630</v>
      </c>
      <c r="G269">
        <v>0</v>
      </c>
      <c r="H269">
        <v>0</v>
      </c>
      <c r="I269" s="7">
        <f>INDEX('Developing Country'!$B$3:$B$175,MATCH('Stata Data'!B269,'Developing Country'!$A$3:$A$175))</f>
        <v>0</v>
      </c>
      <c r="J269" s="7">
        <f>INDEX('Developing Country'!$C$3:$C$175,MATCH('Stata Data'!B269,'Developing Country'!$A$3:$A$175))</f>
        <v>0</v>
      </c>
      <c r="K269" s="8"/>
      <c r="L269" s="7"/>
      <c r="M269" s="7">
        <v>0</v>
      </c>
      <c r="N269" s="7"/>
      <c r="O269" s="7"/>
      <c r="P269" s="7">
        <v>0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spans="1:34" x14ac:dyDescent="0.35">
      <c r="A270">
        <f t="shared" si="39"/>
        <v>269</v>
      </c>
      <c r="B270" t="s">
        <v>264</v>
      </c>
      <c r="C270">
        <f t="shared" si="38"/>
        <v>9</v>
      </c>
      <c r="D270" s="7">
        <f t="shared" si="37"/>
        <v>2015</v>
      </c>
      <c r="E270" t="s">
        <v>1630</v>
      </c>
      <c r="G270">
        <v>0</v>
      </c>
      <c r="H270">
        <v>0</v>
      </c>
      <c r="I270" s="7">
        <f>INDEX('Developing Country'!$B$3:$B$175,MATCH('Stata Data'!B270,'Developing Country'!$A$3:$A$175))</f>
        <v>0</v>
      </c>
      <c r="J270" s="7">
        <f>INDEX('Developing Country'!$C$3:$C$175,MATCH('Stata Data'!B270,'Developing Country'!$A$3:$A$175))</f>
        <v>0</v>
      </c>
      <c r="K270" s="8"/>
      <c r="L270" s="7"/>
      <c r="M270" s="7">
        <v>0</v>
      </c>
      <c r="N270" s="7"/>
      <c r="O270" s="7"/>
      <c r="P270" s="7">
        <v>0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spans="1:34" x14ac:dyDescent="0.35">
      <c r="A271">
        <f t="shared" si="39"/>
        <v>270</v>
      </c>
      <c r="B271" t="s">
        <v>264</v>
      </c>
      <c r="C271">
        <f t="shared" si="38"/>
        <v>9</v>
      </c>
      <c r="D271" s="7">
        <f t="shared" si="37"/>
        <v>2016</v>
      </c>
      <c r="E271" t="s">
        <v>1630</v>
      </c>
      <c r="G271">
        <v>0</v>
      </c>
      <c r="H271">
        <v>0</v>
      </c>
      <c r="I271" s="7">
        <f>INDEX('Developing Country'!$B$3:$B$175,MATCH('Stata Data'!B271,'Developing Country'!$A$3:$A$175))</f>
        <v>0</v>
      </c>
      <c r="J271" s="7">
        <f>INDEX('Developing Country'!$C$3:$C$175,MATCH('Stata Data'!B271,'Developing Country'!$A$3:$A$175))</f>
        <v>0</v>
      </c>
      <c r="K271" s="8"/>
      <c r="L271" s="7"/>
      <c r="M271" s="7">
        <v>0</v>
      </c>
      <c r="N271" s="7"/>
      <c r="O271" s="7"/>
      <c r="P271" s="7">
        <v>0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spans="1:34" x14ac:dyDescent="0.35">
      <c r="A272">
        <f t="shared" si="39"/>
        <v>271</v>
      </c>
      <c r="B272" t="s">
        <v>10</v>
      </c>
      <c r="C272">
        <f t="shared" si="38"/>
        <v>10</v>
      </c>
      <c r="D272" s="7">
        <v>1990</v>
      </c>
      <c r="E272">
        <v>100</v>
      </c>
      <c r="F272">
        <f>VLOOKUP(B272, 'Population by Country'!$1:$266, 5,FALSE )</f>
        <v>495931</v>
      </c>
      <c r="G272">
        <v>0</v>
      </c>
      <c r="H272">
        <v>0</v>
      </c>
      <c r="I272" s="7">
        <f>INDEX('Developing Country'!$B$3:$B$175,MATCH('Stata Data'!B272,'Developing Country'!$A$3:$A$175))</f>
        <v>0</v>
      </c>
      <c r="J272" s="7">
        <f>INDEX('Developing Country'!$C$3:$C$175,MATCH('Stata Data'!B272,'Developing Country'!$A$3:$A$175))</f>
        <v>1</v>
      </c>
      <c r="K272" s="8">
        <f>VLOOKUP(B272, 'TRIPS In Force'!$A$2:$B$166, 2, FALSE)</f>
        <v>34700</v>
      </c>
      <c r="L272" s="7">
        <f t="shared" ref="L272:L322" si="40">YEAR(K272)</f>
        <v>1995</v>
      </c>
      <c r="M272" s="7">
        <f t="shared" ref="M272:M321" si="41">IF(L272&gt;D272, 0, 1)</f>
        <v>0</v>
      </c>
      <c r="N272" s="7">
        <f t="shared" ref="N272:N321" si="42">IF(L272&gt;IF(I272=1, 2033, IF(H272=1, 2005, IF(J272=1,2000, L272))), L272,IF(I272=1, 2033, IF(H272=1, 2005, IF(J272=1,2000, L272))))</f>
        <v>2000</v>
      </c>
      <c r="O272" s="7">
        <f t="shared" ref="O272:O321" si="43">D272-N272</f>
        <v>-10</v>
      </c>
      <c r="P272" s="7">
        <f t="shared" ref="P272:P321" si="44">IF(N272&lt;=D272,1,0)</f>
        <v>0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spans="1:34" x14ac:dyDescent="0.35">
      <c r="A273">
        <f t="shared" si="39"/>
        <v>272</v>
      </c>
      <c r="B273" t="s">
        <v>10</v>
      </c>
      <c r="C273">
        <f t="shared" si="38"/>
        <v>10</v>
      </c>
      <c r="D273" s="7">
        <f>D272+1</f>
        <v>1991</v>
      </c>
      <c r="E273">
        <v>100</v>
      </c>
      <c r="F273">
        <f>VLOOKUP(B273, 'Population by Country'!$1:$266, 6, FALSE)</f>
        <v>509765</v>
      </c>
      <c r="G273">
        <v>0</v>
      </c>
      <c r="H273">
        <v>0</v>
      </c>
      <c r="I273" s="7">
        <f>INDEX('Developing Country'!$B$3:$B$175,MATCH('Stata Data'!B273,'Developing Country'!$A$3:$A$175))</f>
        <v>0</v>
      </c>
      <c r="J273" s="7">
        <f>INDEX('Developing Country'!$C$3:$C$175,MATCH('Stata Data'!B273,'Developing Country'!$A$3:$A$175))</f>
        <v>1</v>
      </c>
      <c r="K273" s="8">
        <f>VLOOKUP(B273, 'TRIPS In Force'!$A$2:$B$166, 2, FALSE)</f>
        <v>34700</v>
      </c>
      <c r="L273" s="7">
        <f t="shared" si="40"/>
        <v>1995</v>
      </c>
      <c r="M273" s="7">
        <f t="shared" si="41"/>
        <v>0</v>
      </c>
      <c r="N273" s="7">
        <f t="shared" si="42"/>
        <v>2000</v>
      </c>
      <c r="O273" s="7">
        <f t="shared" si="43"/>
        <v>-9</v>
      </c>
      <c r="P273" s="7">
        <f t="shared" si="44"/>
        <v>0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x14ac:dyDescent="0.35">
      <c r="A274">
        <f t="shared" si="39"/>
        <v>273</v>
      </c>
      <c r="B274" t="s">
        <v>10</v>
      </c>
      <c r="C274">
        <f t="shared" si="38"/>
        <v>10</v>
      </c>
      <c r="D274" s="7">
        <f t="shared" ref="D274:D298" si="45">D273+1</f>
        <v>1992</v>
      </c>
      <c r="E274">
        <v>100</v>
      </c>
      <c r="F274">
        <f>VLOOKUP(B274, 'Population by Country'!$1:$266, 7, FALSE)</f>
        <v>523087</v>
      </c>
      <c r="G274">
        <v>0</v>
      </c>
      <c r="H274">
        <v>0</v>
      </c>
      <c r="I274" s="7">
        <f>INDEX('Developing Country'!$B$3:$B$175,MATCH('Stata Data'!B274,'Developing Country'!$A$3:$A$175))</f>
        <v>0</v>
      </c>
      <c r="J274" s="7">
        <f>INDEX('Developing Country'!$C$3:$C$175,MATCH('Stata Data'!B274,'Developing Country'!$A$3:$A$175))</f>
        <v>1</v>
      </c>
      <c r="K274" s="8">
        <f>VLOOKUP(B274, 'TRIPS In Force'!$A$2:$B$166, 2, FALSE)</f>
        <v>34700</v>
      </c>
      <c r="L274" s="7">
        <f t="shared" si="40"/>
        <v>1995</v>
      </c>
      <c r="M274" s="7">
        <f t="shared" si="41"/>
        <v>0</v>
      </c>
      <c r="N274" s="7">
        <f t="shared" si="42"/>
        <v>2000</v>
      </c>
      <c r="O274" s="7">
        <f t="shared" si="43"/>
        <v>-8</v>
      </c>
      <c r="P274" s="7">
        <f t="shared" si="44"/>
        <v>0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x14ac:dyDescent="0.35">
      <c r="A275">
        <f t="shared" si="39"/>
        <v>274</v>
      </c>
      <c r="B275" t="s">
        <v>10</v>
      </c>
      <c r="C275">
        <f t="shared" si="38"/>
        <v>10</v>
      </c>
      <c r="D275" s="7">
        <f t="shared" si="45"/>
        <v>1993</v>
      </c>
      <c r="E275">
        <v>100</v>
      </c>
      <c r="F275">
        <f>VLOOKUP(B275, 'Population by Country'!$1:$266, 8, FALSE)</f>
        <v>536213</v>
      </c>
      <c r="G275">
        <v>0</v>
      </c>
      <c r="H275">
        <v>0</v>
      </c>
      <c r="I275" s="7">
        <f>INDEX('Developing Country'!$B$3:$B$175,MATCH('Stata Data'!B275,'Developing Country'!$A$3:$A$175))</f>
        <v>0</v>
      </c>
      <c r="J275" s="7">
        <f>INDEX('Developing Country'!$C$3:$C$175,MATCH('Stata Data'!B275,'Developing Country'!$A$3:$A$175))</f>
        <v>1</v>
      </c>
      <c r="K275" s="8">
        <f>VLOOKUP(B275, 'TRIPS In Force'!$A$2:$B$166, 2, FALSE)</f>
        <v>34700</v>
      </c>
      <c r="L275" s="7">
        <f t="shared" si="40"/>
        <v>1995</v>
      </c>
      <c r="M275" s="7">
        <f t="shared" si="41"/>
        <v>0</v>
      </c>
      <c r="N275" s="7">
        <f t="shared" si="42"/>
        <v>2000</v>
      </c>
      <c r="O275" s="7">
        <f t="shared" si="43"/>
        <v>-7</v>
      </c>
      <c r="P275" s="7">
        <f t="shared" si="44"/>
        <v>0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x14ac:dyDescent="0.35">
      <c r="A276">
        <f t="shared" si="39"/>
        <v>275</v>
      </c>
      <c r="B276" t="s">
        <v>10</v>
      </c>
      <c r="C276">
        <f t="shared" si="38"/>
        <v>10</v>
      </c>
      <c r="D276" s="7">
        <f t="shared" si="45"/>
        <v>1994</v>
      </c>
      <c r="E276">
        <v>100</v>
      </c>
      <c r="F276">
        <f>VLOOKUP(B276, 'Population by Country'!$1:$266, 9, FALSE)</f>
        <v>549588</v>
      </c>
      <c r="G276">
        <v>0</v>
      </c>
      <c r="H276">
        <v>0</v>
      </c>
      <c r="I276" s="7">
        <f>INDEX('Developing Country'!$B$3:$B$175,MATCH('Stata Data'!B276,'Developing Country'!$A$3:$A$175))</f>
        <v>0</v>
      </c>
      <c r="J276" s="7">
        <f>INDEX('Developing Country'!$C$3:$C$175,MATCH('Stata Data'!B276,'Developing Country'!$A$3:$A$175))</f>
        <v>1</v>
      </c>
      <c r="K276" s="8">
        <f>VLOOKUP(B276, 'TRIPS In Force'!$A$2:$B$166, 2, FALSE)</f>
        <v>34700</v>
      </c>
      <c r="L276" s="7">
        <f t="shared" si="40"/>
        <v>1995</v>
      </c>
      <c r="M276" s="7">
        <f t="shared" si="41"/>
        <v>0</v>
      </c>
      <c r="N276" s="7">
        <f t="shared" si="42"/>
        <v>2000</v>
      </c>
      <c r="O276" s="7">
        <f t="shared" si="43"/>
        <v>-6</v>
      </c>
      <c r="P276" s="7">
        <f t="shared" si="44"/>
        <v>0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x14ac:dyDescent="0.35">
      <c r="A277">
        <f t="shared" si="39"/>
        <v>276</v>
      </c>
      <c r="B277" t="s">
        <v>10</v>
      </c>
      <c r="C277">
        <f t="shared" si="38"/>
        <v>10</v>
      </c>
      <c r="D277" s="7">
        <f t="shared" si="45"/>
        <v>1995</v>
      </c>
      <c r="E277">
        <v>100</v>
      </c>
      <c r="F277">
        <f>VLOOKUP(B277, 'Population by Country'!$1:$266, 10, FALSE)</f>
        <v>563699</v>
      </c>
      <c r="G277">
        <v>0</v>
      </c>
      <c r="H277">
        <v>0</v>
      </c>
      <c r="I277" s="7">
        <f>INDEX('Developing Country'!$B$3:$B$175,MATCH('Stata Data'!B277,'Developing Country'!$A$3:$A$175))</f>
        <v>0</v>
      </c>
      <c r="J277" s="7">
        <f>INDEX('Developing Country'!$C$3:$C$175,MATCH('Stata Data'!B277,'Developing Country'!$A$3:$A$175))</f>
        <v>1</v>
      </c>
      <c r="K277" s="8">
        <f>VLOOKUP(B277, 'TRIPS In Force'!$A$2:$B$166, 2, FALSE)</f>
        <v>34700</v>
      </c>
      <c r="L277" s="7">
        <f t="shared" si="40"/>
        <v>1995</v>
      </c>
      <c r="M277" s="7">
        <f t="shared" si="41"/>
        <v>1</v>
      </c>
      <c r="N277" s="7">
        <f t="shared" si="42"/>
        <v>2000</v>
      </c>
      <c r="O277" s="7">
        <f t="shared" si="43"/>
        <v>-5</v>
      </c>
      <c r="P277" s="7">
        <f t="shared" si="44"/>
        <v>0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x14ac:dyDescent="0.35">
      <c r="A278">
        <f t="shared" si="39"/>
        <v>277</v>
      </c>
      <c r="B278" t="s">
        <v>10</v>
      </c>
      <c r="C278">
        <f t="shared" si="38"/>
        <v>10</v>
      </c>
      <c r="D278" s="7">
        <f t="shared" si="45"/>
        <v>1996</v>
      </c>
      <c r="E278">
        <v>100</v>
      </c>
      <c r="F278">
        <f>VLOOKUP(B278, 'Population by Country'!$1:$266, 11, FALSE)</f>
        <v>578668</v>
      </c>
      <c r="G278">
        <v>0</v>
      </c>
      <c r="H278">
        <v>0</v>
      </c>
      <c r="I278" s="7">
        <f>INDEX('Developing Country'!$B$3:$B$175,MATCH('Stata Data'!B278,'Developing Country'!$A$3:$A$175))</f>
        <v>0</v>
      </c>
      <c r="J278" s="7">
        <f>INDEX('Developing Country'!$C$3:$C$175,MATCH('Stata Data'!B278,'Developing Country'!$A$3:$A$175))</f>
        <v>1</v>
      </c>
      <c r="K278" s="8">
        <f>VLOOKUP(B278, 'TRIPS In Force'!$A$2:$B$166, 2, FALSE)</f>
        <v>34700</v>
      </c>
      <c r="L278" s="7">
        <f t="shared" si="40"/>
        <v>1995</v>
      </c>
      <c r="M278" s="7">
        <f t="shared" si="41"/>
        <v>1</v>
      </c>
      <c r="N278" s="7">
        <f t="shared" si="42"/>
        <v>2000</v>
      </c>
      <c r="O278" s="7">
        <f t="shared" si="43"/>
        <v>-4</v>
      </c>
      <c r="P278" s="7">
        <f t="shared" si="44"/>
        <v>0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x14ac:dyDescent="0.35">
      <c r="A279">
        <f t="shared" si="39"/>
        <v>278</v>
      </c>
      <c r="B279" t="s">
        <v>10</v>
      </c>
      <c r="C279">
        <f t="shared" si="38"/>
        <v>10</v>
      </c>
      <c r="D279" s="7">
        <f t="shared" si="45"/>
        <v>1997</v>
      </c>
      <c r="E279">
        <v>100</v>
      </c>
      <c r="F279">
        <f>VLOOKUP(B279, 'Population by Country'!$1:$266, 12, FALSE)</f>
        <v>594930</v>
      </c>
      <c r="G279">
        <v>0</v>
      </c>
      <c r="H279">
        <v>0</v>
      </c>
      <c r="I279" s="7">
        <f>INDEX('Developing Country'!$B$3:$B$175,MATCH('Stata Data'!B279,'Developing Country'!$A$3:$A$175))</f>
        <v>0</v>
      </c>
      <c r="J279" s="7">
        <f>INDEX('Developing Country'!$C$3:$C$175,MATCH('Stata Data'!B279,'Developing Country'!$A$3:$A$175))</f>
        <v>1</v>
      </c>
      <c r="K279" s="8">
        <f>VLOOKUP(B279, 'TRIPS In Force'!$A$2:$B$166, 2, FALSE)</f>
        <v>34700</v>
      </c>
      <c r="L279" s="7">
        <f t="shared" si="40"/>
        <v>1995</v>
      </c>
      <c r="M279" s="7">
        <f t="shared" si="41"/>
        <v>1</v>
      </c>
      <c r="N279" s="7">
        <f t="shared" si="42"/>
        <v>2000</v>
      </c>
      <c r="O279" s="7">
        <f t="shared" si="43"/>
        <v>-3</v>
      </c>
      <c r="P279" s="7">
        <f t="shared" si="44"/>
        <v>0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x14ac:dyDescent="0.35">
      <c r="A280">
        <f t="shared" si="39"/>
        <v>279</v>
      </c>
      <c r="B280" t="s">
        <v>10</v>
      </c>
      <c r="C280">
        <f t="shared" si="38"/>
        <v>10</v>
      </c>
      <c r="D280" s="7">
        <f t="shared" si="45"/>
        <v>1998</v>
      </c>
      <c r="E280">
        <v>100</v>
      </c>
      <c r="F280">
        <f>VLOOKUP(B280, 'Population by Country'!$1:$266, 13, FALSE)</f>
        <v>613702</v>
      </c>
      <c r="G280">
        <v>0</v>
      </c>
      <c r="H280">
        <v>0</v>
      </c>
      <c r="I280" s="7">
        <f>INDEX('Developing Country'!$B$3:$B$175,MATCH('Stata Data'!B280,'Developing Country'!$A$3:$A$175))</f>
        <v>0</v>
      </c>
      <c r="J280" s="7">
        <f>INDEX('Developing Country'!$C$3:$C$175,MATCH('Stata Data'!B280,'Developing Country'!$A$3:$A$175))</f>
        <v>1</v>
      </c>
      <c r="K280" s="8">
        <f>VLOOKUP(B280, 'TRIPS In Force'!$A$2:$B$166, 2, FALSE)</f>
        <v>34700</v>
      </c>
      <c r="L280" s="7">
        <f t="shared" si="40"/>
        <v>1995</v>
      </c>
      <c r="M280" s="7">
        <f t="shared" si="41"/>
        <v>1</v>
      </c>
      <c r="N280" s="7">
        <f t="shared" si="42"/>
        <v>2000</v>
      </c>
      <c r="O280" s="7">
        <f t="shared" si="43"/>
        <v>-2</v>
      </c>
      <c r="P280" s="7">
        <f t="shared" si="44"/>
        <v>0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x14ac:dyDescent="0.35">
      <c r="A281">
        <f t="shared" si="39"/>
        <v>280</v>
      </c>
      <c r="B281" t="s">
        <v>10</v>
      </c>
      <c r="C281">
        <f t="shared" si="38"/>
        <v>10</v>
      </c>
      <c r="D281" s="7">
        <f t="shared" si="45"/>
        <v>1999</v>
      </c>
      <c r="E281">
        <v>100</v>
      </c>
      <c r="F281">
        <f>VLOOKUP(B281, 'Population by Country'!$1:$266,14, FALSE)</f>
        <v>636545</v>
      </c>
      <c r="G281">
        <v>0</v>
      </c>
      <c r="H281">
        <v>0</v>
      </c>
      <c r="I281" s="7">
        <f>INDEX('Developing Country'!$B$3:$B$175,MATCH('Stata Data'!B281,'Developing Country'!$A$3:$A$175))</f>
        <v>0</v>
      </c>
      <c r="J281" s="7">
        <f>INDEX('Developing Country'!$C$3:$C$175,MATCH('Stata Data'!B281,'Developing Country'!$A$3:$A$175))</f>
        <v>1</v>
      </c>
      <c r="K281" s="8">
        <f>VLOOKUP(B281, 'TRIPS In Force'!$A$2:$B$166, 2, FALSE)</f>
        <v>34700</v>
      </c>
      <c r="L281" s="7">
        <f t="shared" si="40"/>
        <v>1995</v>
      </c>
      <c r="M281" s="7">
        <f t="shared" si="41"/>
        <v>1</v>
      </c>
      <c r="N281" s="7">
        <f t="shared" si="42"/>
        <v>2000</v>
      </c>
      <c r="O281" s="7">
        <f t="shared" si="43"/>
        <v>-1</v>
      </c>
      <c r="P281" s="7">
        <f t="shared" si="44"/>
        <v>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x14ac:dyDescent="0.35">
      <c r="A282">
        <f t="shared" si="39"/>
        <v>281</v>
      </c>
      <c r="B282" t="s">
        <v>10</v>
      </c>
      <c r="C282">
        <f t="shared" si="38"/>
        <v>10</v>
      </c>
      <c r="D282" s="7">
        <f t="shared" si="45"/>
        <v>2000</v>
      </c>
      <c r="E282">
        <v>100</v>
      </c>
      <c r="F282">
        <f>VLOOKUP(B282, 'Population by Country'!$1:$266, 15, FALSE)</f>
        <v>664614</v>
      </c>
      <c r="G282">
        <v>0</v>
      </c>
      <c r="H282">
        <v>0</v>
      </c>
      <c r="I282" s="7">
        <f>INDEX('Developing Country'!$B$3:$B$175,MATCH('Stata Data'!B282,'Developing Country'!$A$3:$A$175))</f>
        <v>0</v>
      </c>
      <c r="J282" s="7">
        <f>INDEX('Developing Country'!$C$3:$C$175,MATCH('Stata Data'!B282,'Developing Country'!$A$3:$A$175))</f>
        <v>1</v>
      </c>
      <c r="K282" s="8">
        <f>VLOOKUP(B282, 'TRIPS In Force'!$A$2:$B$166, 2, FALSE)</f>
        <v>34700</v>
      </c>
      <c r="L282" s="7">
        <f t="shared" si="40"/>
        <v>1995</v>
      </c>
      <c r="M282" s="7">
        <f t="shared" si="41"/>
        <v>1</v>
      </c>
      <c r="N282" s="7">
        <f t="shared" si="42"/>
        <v>2000</v>
      </c>
      <c r="O282" s="7">
        <f t="shared" si="43"/>
        <v>0</v>
      </c>
      <c r="P282" s="7">
        <f t="shared" si="44"/>
        <v>1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x14ac:dyDescent="0.35">
      <c r="A283">
        <f t="shared" si="39"/>
        <v>282</v>
      </c>
      <c r="B283" t="s">
        <v>10</v>
      </c>
      <c r="C283">
        <f t="shared" si="38"/>
        <v>10</v>
      </c>
      <c r="D283" s="7">
        <f t="shared" si="45"/>
        <v>2001</v>
      </c>
      <c r="E283">
        <v>100</v>
      </c>
      <c r="F283">
        <f>VLOOKUP(B283, 'Population by Country'!$1:$266, 16, FALSE)</f>
        <v>697549</v>
      </c>
      <c r="G283">
        <v>0</v>
      </c>
      <c r="H283">
        <v>0</v>
      </c>
      <c r="I283" s="7">
        <f>INDEX('Developing Country'!$B$3:$B$175,MATCH('Stata Data'!B283,'Developing Country'!$A$3:$A$175))</f>
        <v>0</v>
      </c>
      <c r="J283" s="7">
        <f>INDEX('Developing Country'!$C$3:$C$175,MATCH('Stata Data'!B283,'Developing Country'!$A$3:$A$175))</f>
        <v>1</v>
      </c>
      <c r="K283" s="8">
        <f>VLOOKUP(B283, 'TRIPS In Force'!$A$2:$B$166, 2, FALSE)</f>
        <v>34700</v>
      </c>
      <c r="L283" s="7">
        <f t="shared" si="40"/>
        <v>1995</v>
      </c>
      <c r="M283" s="7">
        <f t="shared" si="41"/>
        <v>1</v>
      </c>
      <c r="N283" s="7">
        <f t="shared" si="42"/>
        <v>2000</v>
      </c>
      <c r="O283" s="7">
        <f t="shared" si="43"/>
        <v>1</v>
      </c>
      <c r="P283" s="7">
        <f t="shared" si="44"/>
        <v>1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x14ac:dyDescent="0.35">
      <c r="A284">
        <f t="shared" si="39"/>
        <v>283</v>
      </c>
      <c r="B284" t="s">
        <v>10</v>
      </c>
      <c r="C284">
        <f t="shared" si="38"/>
        <v>10</v>
      </c>
      <c r="D284" s="7">
        <f t="shared" si="45"/>
        <v>2002</v>
      </c>
      <c r="E284">
        <v>100</v>
      </c>
      <c r="F284">
        <f>VLOOKUP(B284, 'Population by Country'!$1:$266, 17, FALSE)</f>
        <v>735148</v>
      </c>
      <c r="G284">
        <v>0</v>
      </c>
      <c r="H284">
        <v>0</v>
      </c>
      <c r="I284" s="7">
        <f>INDEX('Developing Country'!$B$3:$B$175,MATCH('Stata Data'!B284,'Developing Country'!$A$3:$A$175))</f>
        <v>0</v>
      </c>
      <c r="J284" s="7">
        <f>INDEX('Developing Country'!$C$3:$C$175,MATCH('Stata Data'!B284,'Developing Country'!$A$3:$A$175))</f>
        <v>1</v>
      </c>
      <c r="K284" s="8">
        <f>VLOOKUP(B284, 'TRIPS In Force'!$A$2:$B$166, 2, FALSE)</f>
        <v>34700</v>
      </c>
      <c r="L284" s="7">
        <f t="shared" si="40"/>
        <v>1995</v>
      </c>
      <c r="M284" s="7">
        <f t="shared" si="41"/>
        <v>1</v>
      </c>
      <c r="N284" s="7">
        <f t="shared" si="42"/>
        <v>2000</v>
      </c>
      <c r="O284" s="7">
        <f t="shared" si="43"/>
        <v>2</v>
      </c>
      <c r="P284" s="7">
        <f t="shared" si="44"/>
        <v>1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x14ac:dyDescent="0.35">
      <c r="A285">
        <f t="shared" si="39"/>
        <v>284</v>
      </c>
      <c r="B285" t="s">
        <v>10</v>
      </c>
      <c r="C285">
        <f t="shared" si="38"/>
        <v>10</v>
      </c>
      <c r="D285" s="7">
        <f t="shared" si="45"/>
        <v>2003</v>
      </c>
      <c r="E285">
        <v>100</v>
      </c>
      <c r="F285">
        <f>VLOOKUP(B285, 'Population by Country'!$1:$266, 18, FALSE)</f>
        <v>778711</v>
      </c>
      <c r="G285">
        <v>0</v>
      </c>
      <c r="H285">
        <v>0</v>
      </c>
      <c r="I285" s="7">
        <f>INDEX('Developing Country'!$B$3:$B$175,MATCH('Stata Data'!B285,'Developing Country'!$A$3:$A$175))</f>
        <v>0</v>
      </c>
      <c r="J285" s="7">
        <f>INDEX('Developing Country'!$C$3:$C$175,MATCH('Stata Data'!B285,'Developing Country'!$A$3:$A$175))</f>
        <v>1</v>
      </c>
      <c r="K285" s="8">
        <f>VLOOKUP(B285, 'TRIPS In Force'!$A$2:$B$166, 2, FALSE)</f>
        <v>34700</v>
      </c>
      <c r="L285" s="7">
        <f t="shared" si="40"/>
        <v>1995</v>
      </c>
      <c r="M285" s="7">
        <f t="shared" si="41"/>
        <v>1</v>
      </c>
      <c r="N285" s="7">
        <f t="shared" si="42"/>
        <v>2000</v>
      </c>
      <c r="O285" s="7">
        <f t="shared" si="43"/>
        <v>3</v>
      </c>
      <c r="P285" s="7">
        <f t="shared" si="44"/>
        <v>1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x14ac:dyDescent="0.35">
      <c r="A286">
        <f t="shared" si="39"/>
        <v>285</v>
      </c>
      <c r="B286" t="s">
        <v>10</v>
      </c>
      <c r="C286">
        <f t="shared" si="38"/>
        <v>10</v>
      </c>
      <c r="D286" s="7">
        <f t="shared" si="45"/>
        <v>2004</v>
      </c>
      <c r="E286">
        <v>100</v>
      </c>
      <c r="F286">
        <f>VLOOKUP(B286, 'Population by Country'!$1:$266,19, FALSE)</f>
        <v>829848</v>
      </c>
      <c r="G286">
        <v>0</v>
      </c>
      <c r="H286">
        <v>0</v>
      </c>
      <c r="I286" s="7">
        <f>INDEX('Developing Country'!$B$3:$B$175,MATCH('Stata Data'!B286,'Developing Country'!$A$3:$A$175))</f>
        <v>0</v>
      </c>
      <c r="J286" s="7">
        <f>INDEX('Developing Country'!$C$3:$C$175,MATCH('Stata Data'!B286,'Developing Country'!$A$3:$A$175))</f>
        <v>1</v>
      </c>
      <c r="K286" s="8">
        <f>VLOOKUP(B286, 'TRIPS In Force'!$A$2:$B$166, 2, FALSE)</f>
        <v>34700</v>
      </c>
      <c r="L286" s="7">
        <f t="shared" si="40"/>
        <v>1995</v>
      </c>
      <c r="M286" s="7">
        <f t="shared" si="41"/>
        <v>1</v>
      </c>
      <c r="N286" s="7">
        <f t="shared" si="42"/>
        <v>2000</v>
      </c>
      <c r="O286" s="7">
        <f t="shared" si="43"/>
        <v>4</v>
      </c>
      <c r="P286" s="7">
        <f t="shared" si="44"/>
        <v>1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x14ac:dyDescent="0.35">
      <c r="A287">
        <f t="shared" si="39"/>
        <v>286</v>
      </c>
      <c r="B287" t="s">
        <v>10</v>
      </c>
      <c r="C287">
        <f t="shared" si="38"/>
        <v>10</v>
      </c>
      <c r="D287" s="7">
        <f t="shared" si="45"/>
        <v>2005</v>
      </c>
      <c r="E287">
        <v>100</v>
      </c>
      <c r="F287">
        <f>VLOOKUP(B287, 'Population by Country'!$1:$266, 20, FALSE)</f>
        <v>889168</v>
      </c>
      <c r="G287">
        <v>0</v>
      </c>
      <c r="H287">
        <v>0</v>
      </c>
      <c r="I287" s="7">
        <f>INDEX('Developing Country'!$B$3:$B$175,MATCH('Stata Data'!B287,'Developing Country'!$A$3:$A$175))</f>
        <v>0</v>
      </c>
      <c r="J287" s="7">
        <f>INDEX('Developing Country'!$C$3:$C$175,MATCH('Stata Data'!B287,'Developing Country'!$A$3:$A$175))</f>
        <v>1</v>
      </c>
      <c r="K287" s="8">
        <f>VLOOKUP(B287, 'TRIPS In Force'!$A$2:$B$166, 2, FALSE)</f>
        <v>34700</v>
      </c>
      <c r="L287" s="7">
        <f t="shared" si="40"/>
        <v>1995</v>
      </c>
      <c r="M287" s="7">
        <f t="shared" si="41"/>
        <v>1</v>
      </c>
      <c r="N287" s="7">
        <f t="shared" si="42"/>
        <v>2000</v>
      </c>
      <c r="O287" s="7">
        <f t="shared" si="43"/>
        <v>5</v>
      </c>
      <c r="P287" s="7">
        <f t="shared" si="44"/>
        <v>1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x14ac:dyDescent="0.35">
      <c r="A288">
        <f t="shared" si="39"/>
        <v>287</v>
      </c>
      <c r="B288" t="s">
        <v>10</v>
      </c>
      <c r="C288">
        <f t="shared" si="38"/>
        <v>10</v>
      </c>
      <c r="D288" s="7">
        <f t="shared" si="45"/>
        <v>2006</v>
      </c>
      <c r="E288">
        <v>100</v>
      </c>
      <c r="F288">
        <f>VLOOKUP(B288, 'Population by Country'!$1:$266, 21, FALSE)</f>
        <v>958414</v>
      </c>
      <c r="G288">
        <v>0</v>
      </c>
      <c r="H288">
        <v>0</v>
      </c>
      <c r="I288" s="7">
        <f>INDEX('Developing Country'!$B$3:$B$175,MATCH('Stata Data'!B288,'Developing Country'!$A$3:$A$175))</f>
        <v>0</v>
      </c>
      <c r="J288" s="7">
        <f>INDEX('Developing Country'!$C$3:$C$175,MATCH('Stata Data'!B288,'Developing Country'!$A$3:$A$175))</f>
        <v>1</v>
      </c>
      <c r="K288" s="8">
        <f>VLOOKUP(B288, 'TRIPS In Force'!$A$2:$B$166, 2, FALSE)</f>
        <v>34700</v>
      </c>
      <c r="L288" s="7">
        <f t="shared" si="40"/>
        <v>1995</v>
      </c>
      <c r="M288" s="7">
        <f t="shared" si="41"/>
        <v>1</v>
      </c>
      <c r="N288" s="7">
        <f t="shared" si="42"/>
        <v>2000</v>
      </c>
      <c r="O288" s="7">
        <f t="shared" si="43"/>
        <v>6</v>
      </c>
      <c r="P288" s="7">
        <f t="shared" si="44"/>
        <v>1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1:34" x14ac:dyDescent="0.35">
      <c r="A289">
        <f t="shared" si="39"/>
        <v>288</v>
      </c>
      <c r="B289" t="s">
        <v>10</v>
      </c>
      <c r="C289">
        <f t="shared" si="38"/>
        <v>10</v>
      </c>
      <c r="D289" s="7">
        <f t="shared" si="45"/>
        <v>2007</v>
      </c>
      <c r="E289">
        <v>100</v>
      </c>
      <c r="F289">
        <f>VLOOKUP(B289, 'Population by Country'!$1:$266, 22, FALSE)</f>
        <v>1035891</v>
      </c>
      <c r="G289">
        <v>0</v>
      </c>
      <c r="H289">
        <v>0</v>
      </c>
      <c r="I289" s="7">
        <f>INDEX('Developing Country'!$B$3:$B$175,MATCH('Stata Data'!B289,'Developing Country'!$A$3:$A$175))</f>
        <v>0</v>
      </c>
      <c r="J289" s="7">
        <f>INDEX('Developing Country'!$C$3:$C$175,MATCH('Stata Data'!B289,'Developing Country'!$A$3:$A$175))</f>
        <v>1</v>
      </c>
      <c r="K289" s="8">
        <f>VLOOKUP(B289, 'TRIPS In Force'!$A$2:$B$166, 2, FALSE)</f>
        <v>34700</v>
      </c>
      <c r="L289" s="7">
        <f t="shared" si="40"/>
        <v>1995</v>
      </c>
      <c r="M289" s="7">
        <f t="shared" si="41"/>
        <v>1</v>
      </c>
      <c r="N289" s="7">
        <f t="shared" si="42"/>
        <v>2000</v>
      </c>
      <c r="O289" s="7">
        <f t="shared" si="43"/>
        <v>7</v>
      </c>
      <c r="P289" s="7">
        <f t="shared" si="44"/>
        <v>1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1:34" x14ac:dyDescent="0.35">
      <c r="A290">
        <f t="shared" si="39"/>
        <v>289</v>
      </c>
      <c r="B290" t="s">
        <v>10</v>
      </c>
      <c r="C290">
        <f t="shared" si="38"/>
        <v>10</v>
      </c>
      <c r="D290" s="7">
        <f t="shared" si="45"/>
        <v>2008</v>
      </c>
      <c r="E290">
        <v>100</v>
      </c>
      <c r="F290">
        <f>VLOOKUP(B290, 'Population by Country'!$1:$266, 23, FALSE)</f>
        <v>1114590</v>
      </c>
      <c r="G290">
        <v>0</v>
      </c>
      <c r="H290">
        <v>0</v>
      </c>
      <c r="I290" s="7">
        <f>INDEX('Developing Country'!$B$3:$B$175,MATCH('Stata Data'!B290,'Developing Country'!$A$3:$A$175))</f>
        <v>0</v>
      </c>
      <c r="J290" s="7">
        <f>INDEX('Developing Country'!$C$3:$C$175,MATCH('Stata Data'!B290,'Developing Country'!$A$3:$A$175))</f>
        <v>1</v>
      </c>
      <c r="K290" s="8">
        <f>VLOOKUP(B290, 'TRIPS In Force'!$A$2:$B$166, 2, FALSE)</f>
        <v>34700</v>
      </c>
      <c r="L290" s="7">
        <f t="shared" si="40"/>
        <v>1995</v>
      </c>
      <c r="M290" s="7">
        <f t="shared" si="41"/>
        <v>1</v>
      </c>
      <c r="N290" s="7">
        <f t="shared" si="42"/>
        <v>2000</v>
      </c>
      <c r="O290" s="7">
        <f t="shared" si="43"/>
        <v>8</v>
      </c>
      <c r="P290" s="7">
        <f t="shared" si="44"/>
        <v>1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1:34" x14ac:dyDescent="0.35">
      <c r="A291">
        <f t="shared" si="39"/>
        <v>290</v>
      </c>
      <c r="B291" t="s">
        <v>10</v>
      </c>
      <c r="C291">
        <f t="shared" si="38"/>
        <v>10</v>
      </c>
      <c r="D291" s="7">
        <f t="shared" si="45"/>
        <v>2009</v>
      </c>
      <c r="E291">
        <v>100</v>
      </c>
      <c r="F291">
        <f>VLOOKUP(B291, 'Population by Country'!$1:$266, 24, FALSE)</f>
        <v>1185029</v>
      </c>
      <c r="G291">
        <v>0</v>
      </c>
      <c r="H291">
        <v>0</v>
      </c>
      <c r="I291" s="7">
        <f>INDEX('Developing Country'!$B$3:$B$175,MATCH('Stata Data'!B291,'Developing Country'!$A$3:$A$175))</f>
        <v>0</v>
      </c>
      <c r="J291" s="7">
        <f>INDEX('Developing Country'!$C$3:$C$175,MATCH('Stata Data'!B291,'Developing Country'!$A$3:$A$175))</f>
        <v>1</v>
      </c>
      <c r="K291" s="8">
        <f>VLOOKUP(B291, 'TRIPS In Force'!$A$2:$B$166, 2, FALSE)</f>
        <v>34700</v>
      </c>
      <c r="L291" s="7">
        <f t="shared" si="40"/>
        <v>1995</v>
      </c>
      <c r="M291" s="7">
        <f t="shared" si="41"/>
        <v>1</v>
      </c>
      <c r="N291" s="7">
        <f t="shared" si="42"/>
        <v>2000</v>
      </c>
      <c r="O291" s="7">
        <f t="shared" si="43"/>
        <v>9</v>
      </c>
      <c r="P291" s="7">
        <f t="shared" si="44"/>
        <v>1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1:34" x14ac:dyDescent="0.35">
      <c r="A292">
        <f t="shared" si="39"/>
        <v>291</v>
      </c>
      <c r="B292" t="s">
        <v>10</v>
      </c>
      <c r="C292">
        <f t="shared" si="38"/>
        <v>10</v>
      </c>
      <c r="D292" s="7">
        <f t="shared" si="45"/>
        <v>2010</v>
      </c>
      <c r="E292">
        <v>100</v>
      </c>
      <c r="F292">
        <f>VLOOKUP(B292, 'Population by Country'!$1:$266, 25, FALSE)</f>
        <v>1240862</v>
      </c>
      <c r="G292">
        <v>0</v>
      </c>
      <c r="H292">
        <v>0</v>
      </c>
      <c r="I292" s="7">
        <f>INDEX('Developing Country'!$B$3:$B$175,MATCH('Stata Data'!B292,'Developing Country'!$A$3:$A$175))</f>
        <v>0</v>
      </c>
      <c r="J292" s="7">
        <f>INDEX('Developing Country'!$C$3:$C$175,MATCH('Stata Data'!B292,'Developing Country'!$A$3:$A$175))</f>
        <v>1</v>
      </c>
      <c r="K292" s="8">
        <f>VLOOKUP(B292, 'TRIPS In Force'!$A$2:$B$166, 2, FALSE)</f>
        <v>34700</v>
      </c>
      <c r="L292" s="7">
        <f t="shared" si="40"/>
        <v>1995</v>
      </c>
      <c r="M292" s="7">
        <f t="shared" si="41"/>
        <v>1</v>
      </c>
      <c r="N292" s="7">
        <f t="shared" si="42"/>
        <v>2000</v>
      </c>
      <c r="O292" s="7">
        <f t="shared" si="43"/>
        <v>10</v>
      </c>
      <c r="P292" s="7">
        <f t="shared" si="44"/>
        <v>1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1:34" x14ac:dyDescent="0.35">
      <c r="A293">
        <f t="shared" si="39"/>
        <v>292</v>
      </c>
      <c r="B293" t="s">
        <v>10</v>
      </c>
      <c r="C293">
        <f t="shared" si="38"/>
        <v>10</v>
      </c>
      <c r="D293" s="7">
        <f t="shared" si="45"/>
        <v>2011</v>
      </c>
      <c r="E293">
        <v>100</v>
      </c>
      <c r="F293">
        <f>VLOOKUP(B293, 'Population by Country'!$1:$266, 26, FALSE)</f>
        <v>1278269</v>
      </c>
      <c r="G293">
        <v>0</v>
      </c>
      <c r="H293">
        <v>0</v>
      </c>
      <c r="I293" s="7">
        <f>INDEX('Developing Country'!$B$3:$B$175,MATCH('Stata Data'!B293,'Developing Country'!$A$3:$A$175))</f>
        <v>0</v>
      </c>
      <c r="J293" s="7">
        <f>INDEX('Developing Country'!$C$3:$C$175,MATCH('Stata Data'!B293,'Developing Country'!$A$3:$A$175))</f>
        <v>1</v>
      </c>
      <c r="K293" s="8">
        <f>VLOOKUP(B293, 'TRIPS In Force'!$A$2:$B$166, 2, FALSE)</f>
        <v>34700</v>
      </c>
      <c r="L293" s="7">
        <f t="shared" si="40"/>
        <v>1995</v>
      </c>
      <c r="M293" s="7">
        <f t="shared" si="41"/>
        <v>1</v>
      </c>
      <c r="N293" s="7">
        <f t="shared" si="42"/>
        <v>2000</v>
      </c>
      <c r="O293" s="7">
        <f t="shared" si="43"/>
        <v>11</v>
      </c>
      <c r="P293" s="7">
        <f t="shared" si="44"/>
        <v>1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1:34" x14ac:dyDescent="0.35">
      <c r="A294">
        <f t="shared" si="39"/>
        <v>293</v>
      </c>
      <c r="B294" t="s">
        <v>10</v>
      </c>
      <c r="C294">
        <f t="shared" si="38"/>
        <v>10</v>
      </c>
      <c r="D294" s="7">
        <f t="shared" si="45"/>
        <v>2012</v>
      </c>
      <c r="E294">
        <v>100</v>
      </c>
      <c r="F294">
        <f>VLOOKUP(B294, 'Population by Country'!$1:$266, 27, FALSE)</f>
        <v>1300217</v>
      </c>
      <c r="G294">
        <v>0</v>
      </c>
      <c r="H294">
        <v>0</v>
      </c>
      <c r="I294" s="7">
        <f>INDEX('Developing Country'!$B$3:$B$175,MATCH('Stata Data'!B294,'Developing Country'!$A$3:$A$175))</f>
        <v>0</v>
      </c>
      <c r="J294" s="7">
        <f>INDEX('Developing Country'!$C$3:$C$175,MATCH('Stata Data'!B294,'Developing Country'!$A$3:$A$175))</f>
        <v>1</v>
      </c>
      <c r="K294" s="8">
        <f>VLOOKUP(B294, 'TRIPS In Force'!$A$2:$B$166, 2, FALSE)</f>
        <v>34700</v>
      </c>
      <c r="L294" s="7">
        <f t="shared" si="40"/>
        <v>1995</v>
      </c>
      <c r="M294" s="7">
        <f t="shared" si="41"/>
        <v>1</v>
      </c>
      <c r="N294" s="7">
        <f t="shared" si="42"/>
        <v>2000</v>
      </c>
      <c r="O294" s="7">
        <f t="shared" si="43"/>
        <v>12</v>
      </c>
      <c r="P294" s="7">
        <f t="shared" si="44"/>
        <v>1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1:34" x14ac:dyDescent="0.35">
      <c r="A295">
        <f t="shared" si="39"/>
        <v>294</v>
      </c>
      <c r="B295" t="s">
        <v>10</v>
      </c>
      <c r="C295">
        <f t="shared" si="38"/>
        <v>10</v>
      </c>
      <c r="D295" s="7">
        <f t="shared" si="45"/>
        <v>2013</v>
      </c>
      <c r="E295">
        <v>100</v>
      </c>
      <c r="F295">
        <f>VLOOKUP(B295, 'Population by Country'!$1:$266, 28, FALSE)</f>
        <v>1315411</v>
      </c>
      <c r="G295">
        <v>0</v>
      </c>
      <c r="H295">
        <v>0</v>
      </c>
      <c r="I295" s="7">
        <f>INDEX('Developing Country'!$B$3:$B$175,MATCH('Stata Data'!B295,'Developing Country'!$A$3:$A$175))</f>
        <v>0</v>
      </c>
      <c r="J295" s="7">
        <f>INDEX('Developing Country'!$C$3:$C$175,MATCH('Stata Data'!B295,'Developing Country'!$A$3:$A$175))</f>
        <v>1</v>
      </c>
      <c r="K295" s="8">
        <f>VLOOKUP(B295, 'TRIPS In Force'!$A$2:$B$166, 2, FALSE)</f>
        <v>34700</v>
      </c>
      <c r="L295" s="7">
        <f t="shared" si="40"/>
        <v>1995</v>
      </c>
      <c r="M295" s="7">
        <f t="shared" si="41"/>
        <v>1</v>
      </c>
      <c r="N295" s="7">
        <f t="shared" si="42"/>
        <v>2000</v>
      </c>
      <c r="O295" s="7">
        <f t="shared" si="43"/>
        <v>13</v>
      </c>
      <c r="P295" s="7">
        <f t="shared" si="44"/>
        <v>1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1:34" x14ac:dyDescent="0.35">
      <c r="A296">
        <f t="shared" si="39"/>
        <v>295</v>
      </c>
      <c r="B296" t="s">
        <v>10</v>
      </c>
      <c r="C296">
        <f t="shared" si="38"/>
        <v>10</v>
      </c>
      <c r="D296" s="7">
        <f t="shared" si="45"/>
        <v>2014</v>
      </c>
      <c r="E296">
        <v>100</v>
      </c>
      <c r="F296">
        <f>VLOOKUP(B296, 'Population by Country'!$1:$266, 29, FALSE)</f>
        <v>1336397</v>
      </c>
      <c r="G296">
        <v>0</v>
      </c>
      <c r="H296">
        <v>0</v>
      </c>
      <c r="I296" s="7">
        <f>INDEX('Developing Country'!$B$3:$B$175,MATCH('Stata Data'!B296,'Developing Country'!$A$3:$A$175))</f>
        <v>0</v>
      </c>
      <c r="J296" s="7">
        <f>INDEX('Developing Country'!$C$3:$C$175,MATCH('Stata Data'!B296,'Developing Country'!$A$3:$A$175))</f>
        <v>1</v>
      </c>
      <c r="K296" s="8">
        <f>VLOOKUP(B296, 'TRIPS In Force'!$A$2:$B$166, 2, FALSE)</f>
        <v>34700</v>
      </c>
      <c r="L296" s="7">
        <f t="shared" si="40"/>
        <v>1995</v>
      </c>
      <c r="M296" s="7">
        <f t="shared" si="41"/>
        <v>1</v>
      </c>
      <c r="N296" s="7">
        <f t="shared" si="42"/>
        <v>2000</v>
      </c>
      <c r="O296" s="7">
        <f t="shared" si="43"/>
        <v>14</v>
      </c>
      <c r="P296" s="7">
        <f t="shared" si="44"/>
        <v>1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1:34" x14ac:dyDescent="0.35">
      <c r="A297">
        <f t="shared" si="39"/>
        <v>296</v>
      </c>
      <c r="B297" t="s">
        <v>10</v>
      </c>
      <c r="C297">
        <f t="shared" si="38"/>
        <v>10</v>
      </c>
      <c r="D297" s="7">
        <f t="shared" si="45"/>
        <v>2015</v>
      </c>
      <c r="E297">
        <v>100</v>
      </c>
      <c r="F297">
        <f>VLOOKUP(B297, 'Population by Country'!$1:$266, 30, FALSE)</f>
        <v>1371855</v>
      </c>
      <c r="G297">
        <v>0</v>
      </c>
      <c r="H297">
        <v>0</v>
      </c>
      <c r="I297" s="7">
        <f>INDEX('Developing Country'!$B$3:$B$175,MATCH('Stata Data'!B297,'Developing Country'!$A$3:$A$175))</f>
        <v>0</v>
      </c>
      <c r="J297" s="7">
        <f>INDEX('Developing Country'!$C$3:$C$175,MATCH('Stata Data'!B297,'Developing Country'!$A$3:$A$175))</f>
        <v>1</v>
      </c>
      <c r="K297" s="8">
        <f>VLOOKUP(B297, 'TRIPS In Force'!$A$2:$B$166, 2, FALSE)</f>
        <v>34700</v>
      </c>
      <c r="L297" s="7">
        <f t="shared" si="40"/>
        <v>1995</v>
      </c>
      <c r="M297" s="7">
        <f t="shared" si="41"/>
        <v>1</v>
      </c>
      <c r="N297" s="7">
        <f t="shared" si="42"/>
        <v>2000</v>
      </c>
      <c r="O297" s="7">
        <f t="shared" si="43"/>
        <v>15</v>
      </c>
      <c r="P297" s="7">
        <f t="shared" si="44"/>
        <v>1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1:34" x14ac:dyDescent="0.35">
      <c r="A298">
        <f t="shared" si="39"/>
        <v>297</v>
      </c>
      <c r="B298" t="s">
        <v>10</v>
      </c>
      <c r="C298">
        <f t="shared" si="38"/>
        <v>10</v>
      </c>
      <c r="D298" s="7">
        <f t="shared" si="45"/>
        <v>2016</v>
      </c>
      <c r="E298">
        <v>100</v>
      </c>
      <c r="F298">
        <f>VLOOKUP(B298, 'Population by Country'!$1:$266, 31, FALSE)</f>
        <v>1425171</v>
      </c>
      <c r="G298">
        <v>0</v>
      </c>
      <c r="H298">
        <v>0</v>
      </c>
      <c r="I298" s="7">
        <f>INDEX('Developing Country'!$B$3:$B$175,MATCH('Stata Data'!B298,'Developing Country'!$A$3:$A$175))</f>
        <v>0</v>
      </c>
      <c r="J298" s="7">
        <f>INDEX('Developing Country'!$C$3:$C$175,MATCH('Stata Data'!B298,'Developing Country'!$A$3:$A$175))</f>
        <v>1</v>
      </c>
      <c r="K298" s="8">
        <f>VLOOKUP(B298, 'TRIPS In Force'!$A$2:$B$166, 2, FALSE)</f>
        <v>34700</v>
      </c>
      <c r="L298" s="7">
        <f t="shared" si="40"/>
        <v>1995</v>
      </c>
      <c r="M298" s="7">
        <f t="shared" si="41"/>
        <v>1</v>
      </c>
      <c r="N298" s="7">
        <f t="shared" si="42"/>
        <v>2000</v>
      </c>
      <c r="O298" s="7">
        <f t="shared" si="43"/>
        <v>16</v>
      </c>
      <c r="P298" s="7">
        <f t="shared" si="44"/>
        <v>1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1:34" x14ac:dyDescent="0.35">
      <c r="A299">
        <f t="shared" si="39"/>
        <v>298</v>
      </c>
      <c r="B299" t="s">
        <v>11</v>
      </c>
      <c r="C299">
        <f t="shared" si="38"/>
        <v>11</v>
      </c>
      <c r="D299" s="7">
        <v>1990</v>
      </c>
      <c r="E299">
        <v>100</v>
      </c>
      <c r="F299">
        <f>VLOOKUP(B299, 'Population by Country'!$1:$266, 5,FALSE )</f>
        <v>106188642</v>
      </c>
      <c r="G299">
        <v>0</v>
      </c>
      <c r="H299">
        <v>0</v>
      </c>
      <c r="I299" s="7">
        <f>INDEX('Developing Country'!$B$3:$B$175,MATCH('Stata Data'!B299,'Developing Country'!$A$3:$A$175))</f>
        <v>1</v>
      </c>
      <c r="J299" s="7">
        <f>INDEX('Developing Country'!$C$3:$C$175,MATCH('Stata Data'!B299,'Developing Country'!$A$3:$A$175))</f>
        <v>0</v>
      </c>
      <c r="K299" s="8">
        <f>VLOOKUP(B299, 'TRIPS In Force'!$A$2:$B$166, 2, FALSE)</f>
        <v>34700</v>
      </c>
      <c r="L299" s="7">
        <f t="shared" si="40"/>
        <v>1995</v>
      </c>
      <c r="M299" s="7">
        <f t="shared" si="41"/>
        <v>0</v>
      </c>
      <c r="N299" s="7">
        <f t="shared" si="42"/>
        <v>2033</v>
      </c>
      <c r="O299" s="7">
        <f t="shared" si="43"/>
        <v>-43</v>
      </c>
      <c r="P299" s="7">
        <f t="shared" si="44"/>
        <v>0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1:34" x14ac:dyDescent="0.35">
      <c r="A300">
        <f t="shared" si="39"/>
        <v>299</v>
      </c>
      <c r="B300" t="s">
        <v>11</v>
      </c>
      <c r="C300">
        <f t="shared" si="38"/>
        <v>11</v>
      </c>
      <c r="D300" s="7">
        <f>D299+1</f>
        <v>1991</v>
      </c>
      <c r="E300">
        <v>100</v>
      </c>
      <c r="F300">
        <f>VLOOKUP(B300, 'Population by Country'!$1:$266, 6, FALSE)</f>
        <v>108727432</v>
      </c>
      <c r="G300">
        <v>0</v>
      </c>
      <c r="H300">
        <v>0</v>
      </c>
      <c r="I300" s="7">
        <f>INDEX('Developing Country'!$B$3:$B$175,MATCH('Stata Data'!B300,'Developing Country'!$A$3:$A$175))</f>
        <v>1</v>
      </c>
      <c r="J300" s="7">
        <f>INDEX('Developing Country'!$C$3:$C$175,MATCH('Stata Data'!B300,'Developing Country'!$A$3:$A$175))</f>
        <v>0</v>
      </c>
      <c r="K300" s="8">
        <f>VLOOKUP(B300, 'TRIPS In Force'!$A$2:$B$166, 2, FALSE)</f>
        <v>34700</v>
      </c>
      <c r="L300" s="7">
        <f t="shared" si="40"/>
        <v>1995</v>
      </c>
      <c r="M300" s="7">
        <f t="shared" si="41"/>
        <v>0</v>
      </c>
      <c r="N300" s="7">
        <f t="shared" si="42"/>
        <v>2033</v>
      </c>
      <c r="O300" s="7">
        <f t="shared" si="43"/>
        <v>-42</v>
      </c>
      <c r="P300" s="7">
        <f t="shared" si="44"/>
        <v>0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1:34" x14ac:dyDescent="0.35">
      <c r="A301">
        <f t="shared" si="39"/>
        <v>300</v>
      </c>
      <c r="B301" t="s">
        <v>11</v>
      </c>
      <c r="C301">
        <f t="shared" si="38"/>
        <v>11</v>
      </c>
      <c r="D301" s="7">
        <f t="shared" ref="D301:D325" si="46">D300+1</f>
        <v>1992</v>
      </c>
      <c r="E301">
        <v>100</v>
      </c>
      <c r="F301">
        <f>VLOOKUP(B301, 'Population by Country'!$1:$266, 7, FALSE)</f>
        <v>111221938</v>
      </c>
      <c r="G301">
        <v>0</v>
      </c>
      <c r="H301">
        <v>0</v>
      </c>
      <c r="I301" s="7">
        <f>INDEX('Developing Country'!$B$3:$B$175,MATCH('Stata Data'!B301,'Developing Country'!$A$3:$A$175))</f>
        <v>1</v>
      </c>
      <c r="J301" s="7">
        <f>INDEX('Developing Country'!$C$3:$C$175,MATCH('Stata Data'!B301,'Developing Country'!$A$3:$A$175))</f>
        <v>0</v>
      </c>
      <c r="K301" s="8">
        <f>VLOOKUP(B301, 'TRIPS In Force'!$A$2:$B$166, 2, FALSE)</f>
        <v>34700</v>
      </c>
      <c r="L301" s="7">
        <f t="shared" si="40"/>
        <v>1995</v>
      </c>
      <c r="M301" s="7">
        <f t="shared" si="41"/>
        <v>0</v>
      </c>
      <c r="N301" s="7">
        <f t="shared" si="42"/>
        <v>2033</v>
      </c>
      <c r="O301" s="7">
        <f t="shared" si="43"/>
        <v>-41</v>
      </c>
      <c r="P301" s="7">
        <f t="shared" si="44"/>
        <v>0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1:34" x14ac:dyDescent="0.35">
      <c r="A302">
        <f t="shared" si="39"/>
        <v>301</v>
      </c>
      <c r="B302" t="s">
        <v>11</v>
      </c>
      <c r="C302">
        <f t="shared" si="38"/>
        <v>11</v>
      </c>
      <c r="D302" s="7">
        <f t="shared" si="46"/>
        <v>1993</v>
      </c>
      <c r="E302">
        <v>100</v>
      </c>
      <c r="F302">
        <f>VLOOKUP(B302, 'Population by Country'!$1:$266, 8, FALSE)</f>
        <v>113695139</v>
      </c>
      <c r="G302">
        <v>0</v>
      </c>
      <c r="H302">
        <v>0</v>
      </c>
      <c r="I302" s="7">
        <f>INDEX('Developing Country'!$B$3:$B$175,MATCH('Stata Data'!B302,'Developing Country'!$A$3:$A$175))</f>
        <v>1</v>
      </c>
      <c r="J302" s="7">
        <f>INDEX('Developing Country'!$C$3:$C$175,MATCH('Stata Data'!B302,'Developing Country'!$A$3:$A$175))</f>
        <v>0</v>
      </c>
      <c r="K302" s="8">
        <f>VLOOKUP(B302, 'TRIPS In Force'!$A$2:$B$166, 2, FALSE)</f>
        <v>34700</v>
      </c>
      <c r="L302" s="7">
        <f t="shared" si="40"/>
        <v>1995</v>
      </c>
      <c r="M302" s="7">
        <f t="shared" si="41"/>
        <v>0</v>
      </c>
      <c r="N302" s="7">
        <f t="shared" si="42"/>
        <v>2033</v>
      </c>
      <c r="O302" s="7">
        <f t="shared" si="43"/>
        <v>-40</v>
      </c>
      <c r="P302" s="7">
        <f t="shared" si="44"/>
        <v>0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1:34" x14ac:dyDescent="0.35">
      <c r="A303">
        <f t="shared" si="39"/>
        <v>302</v>
      </c>
      <c r="B303" t="s">
        <v>11</v>
      </c>
      <c r="C303">
        <f t="shared" si="38"/>
        <v>11</v>
      </c>
      <c r="D303" s="7">
        <f t="shared" si="46"/>
        <v>1994</v>
      </c>
      <c r="E303">
        <v>100</v>
      </c>
      <c r="F303">
        <f>VLOOKUP(B303, 'Population by Country'!$1:$266, 9, FALSE)</f>
        <v>116182267</v>
      </c>
      <c r="G303">
        <v>0</v>
      </c>
      <c r="H303">
        <v>0</v>
      </c>
      <c r="I303" s="7">
        <f>INDEX('Developing Country'!$B$3:$B$175,MATCH('Stata Data'!B303,'Developing Country'!$A$3:$A$175))</f>
        <v>1</v>
      </c>
      <c r="J303" s="7">
        <f>INDEX('Developing Country'!$C$3:$C$175,MATCH('Stata Data'!B303,'Developing Country'!$A$3:$A$175))</f>
        <v>0</v>
      </c>
      <c r="K303" s="8">
        <f>VLOOKUP(B303, 'TRIPS In Force'!$A$2:$B$166, 2, FALSE)</f>
        <v>34700</v>
      </c>
      <c r="L303" s="7">
        <f t="shared" si="40"/>
        <v>1995</v>
      </c>
      <c r="M303" s="7">
        <f t="shared" si="41"/>
        <v>0</v>
      </c>
      <c r="N303" s="7">
        <f t="shared" si="42"/>
        <v>2033</v>
      </c>
      <c r="O303" s="7">
        <f t="shared" si="43"/>
        <v>-39</v>
      </c>
      <c r="P303" s="7">
        <f t="shared" si="44"/>
        <v>0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1:34" x14ac:dyDescent="0.35">
      <c r="A304">
        <f t="shared" si="39"/>
        <v>303</v>
      </c>
      <c r="B304" t="s">
        <v>11</v>
      </c>
      <c r="C304">
        <f t="shared" si="38"/>
        <v>11</v>
      </c>
      <c r="D304" s="7">
        <f t="shared" si="46"/>
        <v>1995</v>
      </c>
      <c r="E304">
        <v>100</v>
      </c>
      <c r="F304">
        <f>VLOOKUP(B304, 'Population by Country'!$1:$266, 10, FALSE)</f>
        <v>118706871</v>
      </c>
      <c r="G304">
        <v>0</v>
      </c>
      <c r="H304">
        <v>0</v>
      </c>
      <c r="I304" s="7">
        <f>INDEX('Developing Country'!$B$3:$B$175,MATCH('Stata Data'!B304,'Developing Country'!$A$3:$A$175))</f>
        <v>1</v>
      </c>
      <c r="J304" s="7">
        <f>INDEX('Developing Country'!$C$3:$C$175,MATCH('Stata Data'!B304,'Developing Country'!$A$3:$A$175))</f>
        <v>0</v>
      </c>
      <c r="K304" s="8">
        <f>VLOOKUP(B304, 'TRIPS In Force'!$A$2:$B$166, 2, FALSE)</f>
        <v>34700</v>
      </c>
      <c r="L304" s="7">
        <f t="shared" si="40"/>
        <v>1995</v>
      </c>
      <c r="M304" s="7">
        <f t="shared" si="41"/>
        <v>1</v>
      </c>
      <c r="N304" s="7">
        <f t="shared" si="42"/>
        <v>2033</v>
      </c>
      <c r="O304" s="7">
        <f t="shared" si="43"/>
        <v>-38</v>
      </c>
      <c r="P304" s="7">
        <f t="shared" si="44"/>
        <v>0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1:34" x14ac:dyDescent="0.35">
      <c r="A305">
        <f t="shared" si="39"/>
        <v>304</v>
      </c>
      <c r="B305" t="s">
        <v>11</v>
      </c>
      <c r="C305">
        <f t="shared" si="38"/>
        <v>11</v>
      </c>
      <c r="D305" s="7">
        <f t="shared" si="46"/>
        <v>1996</v>
      </c>
      <c r="E305">
        <v>100</v>
      </c>
      <c r="F305">
        <f>VLOOKUP(B305, 'Population by Country'!$1:$266, 11, FALSE)</f>
        <v>121269645</v>
      </c>
      <c r="G305">
        <v>0</v>
      </c>
      <c r="H305">
        <v>0</v>
      </c>
      <c r="I305" s="7">
        <f>INDEX('Developing Country'!$B$3:$B$175,MATCH('Stata Data'!B305,'Developing Country'!$A$3:$A$175))</f>
        <v>1</v>
      </c>
      <c r="J305" s="7">
        <f>INDEX('Developing Country'!$C$3:$C$175,MATCH('Stata Data'!B305,'Developing Country'!$A$3:$A$175))</f>
        <v>0</v>
      </c>
      <c r="K305" s="8">
        <f>VLOOKUP(B305, 'TRIPS In Force'!$A$2:$B$166, 2, FALSE)</f>
        <v>34700</v>
      </c>
      <c r="L305" s="7">
        <f t="shared" si="40"/>
        <v>1995</v>
      </c>
      <c r="M305" s="7">
        <f t="shared" si="41"/>
        <v>1</v>
      </c>
      <c r="N305" s="7">
        <f t="shared" si="42"/>
        <v>2033</v>
      </c>
      <c r="O305" s="7">
        <f t="shared" si="43"/>
        <v>-37</v>
      </c>
      <c r="P305" s="7">
        <f t="shared" si="44"/>
        <v>0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1:34" x14ac:dyDescent="0.35">
      <c r="A306">
        <f t="shared" si="39"/>
        <v>305</v>
      </c>
      <c r="B306" t="s">
        <v>11</v>
      </c>
      <c r="C306">
        <f t="shared" si="38"/>
        <v>11</v>
      </c>
      <c r="D306" s="7">
        <f t="shared" si="46"/>
        <v>1997</v>
      </c>
      <c r="E306">
        <v>100</v>
      </c>
      <c r="F306">
        <f>VLOOKUP(B306, 'Population by Country'!$1:$266, 12, FALSE)</f>
        <v>123854640</v>
      </c>
      <c r="G306">
        <v>0</v>
      </c>
      <c r="H306">
        <v>0</v>
      </c>
      <c r="I306" s="7">
        <f>INDEX('Developing Country'!$B$3:$B$175,MATCH('Stata Data'!B306,'Developing Country'!$A$3:$A$175))</f>
        <v>1</v>
      </c>
      <c r="J306" s="7">
        <f>INDEX('Developing Country'!$C$3:$C$175,MATCH('Stata Data'!B306,'Developing Country'!$A$3:$A$175))</f>
        <v>0</v>
      </c>
      <c r="K306" s="8">
        <f>VLOOKUP(B306, 'TRIPS In Force'!$A$2:$B$166, 2, FALSE)</f>
        <v>34700</v>
      </c>
      <c r="L306" s="7">
        <f t="shared" si="40"/>
        <v>1995</v>
      </c>
      <c r="M306" s="7">
        <f t="shared" si="41"/>
        <v>1</v>
      </c>
      <c r="N306" s="7">
        <f t="shared" si="42"/>
        <v>2033</v>
      </c>
      <c r="O306" s="7">
        <f t="shared" si="43"/>
        <v>-36</v>
      </c>
      <c r="P306" s="7">
        <f t="shared" si="44"/>
        <v>0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1:34" x14ac:dyDescent="0.35">
      <c r="A307">
        <f t="shared" si="39"/>
        <v>306</v>
      </c>
      <c r="B307" t="s">
        <v>11</v>
      </c>
      <c r="C307">
        <f t="shared" si="38"/>
        <v>11</v>
      </c>
      <c r="D307" s="7">
        <f t="shared" si="46"/>
        <v>1998</v>
      </c>
      <c r="E307">
        <v>100</v>
      </c>
      <c r="F307">
        <f>VLOOKUP(B307, 'Population by Country'!$1:$266, 13, FALSE)</f>
        <v>126447965</v>
      </c>
      <c r="G307">
        <v>0</v>
      </c>
      <c r="H307">
        <v>0</v>
      </c>
      <c r="I307" s="7">
        <f>INDEX('Developing Country'!$B$3:$B$175,MATCH('Stata Data'!B307,'Developing Country'!$A$3:$A$175))</f>
        <v>1</v>
      </c>
      <c r="J307" s="7">
        <f>INDEX('Developing Country'!$C$3:$C$175,MATCH('Stata Data'!B307,'Developing Country'!$A$3:$A$175))</f>
        <v>0</v>
      </c>
      <c r="K307" s="8">
        <f>VLOOKUP(B307, 'TRIPS In Force'!$A$2:$B$166, 2, FALSE)</f>
        <v>34700</v>
      </c>
      <c r="L307" s="7">
        <f t="shared" si="40"/>
        <v>1995</v>
      </c>
      <c r="M307" s="7">
        <f t="shared" si="41"/>
        <v>1</v>
      </c>
      <c r="N307" s="7">
        <f t="shared" si="42"/>
        <v>2033</v>
      </c>
      <c r="O307" s="7">
        <f t="shared" si="43"/>
        <v>-35</v>
      </c>
      <c r="P307" s="7">
        <f t="shared" si="44"/>
        <v>0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1:34" x14ac:dyDescent="0.35">
      <c r="A308">
        <f t="shared" si="39"/>
        <v>307</v>
      </c>
      <c r="B308" t="s">
        <v>11</v>
      </c>
      <c r="C308">
        <f t="shared" si="38"/>
        <v>11</v>
      </c>
      <c r="D308" s="7">
        <f t="shared" si="46"/>
        <v>1999</v>
      </c>
      <c r="E308">
        <v>100</v>
      </c>
      <c r="F308">
        <f>VLOOKUP(B308, 'Population by Country'!$1:$266,14, FALSE)</f>
        <v>129029691</v>
      </c>
      <c r="G308">
        <v>0</v>
      </c>
      <c r="H308">
        <v>0</v>
      </c>
      <c r="I308" s="7">
        <f>INDEX('Developing Country'!$B$3:$B$175,MATCH('Stata Data'!B308,'Developing Country'!$A$3:$A$175))</f>
        <v>1</v>
      </c>
      <c r="J308" s="7">
        <f>INDEX('Developing Country'!$C$3:$C$175,MATCH('Stata Data'!B308,'Developing Country'!$A$3:$A$175))</f>
        <v>0</v>
      </c>
      <c r="K308" s="8">
        <f>VLOOKUP(B308, 'TRIPS In Force'!$A$2:$B$166, 2, FALSE)</f>
        <v>34700</v>
      </c>
      <c r="L308" s="7">
        <f t="shared" si="40"/>
        <v>1995</v>
      </c>
      <c r="M308" s="7">
        <f t="shared" si="41"/>
        <v>1</v>
      </c>
      <c r="N308" s="7">
        <f t="shared" si="42"/>
        <v>2033</v>
      </c>
      <c r="O308" s="7">
        <f t="shared" si="43"/>
        <v>-34</v>
      </c>
      <c r="P308" s="7">
        <f t="shared" si="44"/>
        <v>0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1:34" x14ac:dyDescent="0.35">
      <c r="A309">
        <f t="shared" si="39"/>
        <v>308</v>
      </c>
      <c r="B309" t="s">
        <v>11</v>
      </c>
      <c r="C309">
        <f t="shared" si="38"/>
        <v>11</v>
      </c>
      <c r="D309" s="7">
        <f t="shared" si="46"/>
        <v>2000</v>
      </c>
      <c r="E309">
        <v>100</v>
      </c>
      <c r="F309">
        <f>VLOOKUP(B309, 'Population by Country'!$1:$266, 15, FALSE)</f>
        <v>131581243</v>
      </c>
      <c r="G309">
        <v>0</v>
      </c>
      <c r="H309">
        <v>0</v>
      </c>
      <c r="I309" s="7">
        <f>INDEX('Developing Country'!$B$3:$B$175,MATCH('Stata Data'!B309,'Developing Country'!$A$3:$A$175))</f>
        <v>1</v>
      </c>
      <c r="J309" s="7">
        <f>INDEX('Developing Country'!$C$3:$C$175,MATCH('Stata Data'!B309,'Developing Country'!$A$3:$A$175))</f>
        <v>0</v>
      </c>
      <c r="K309" s="8">
        <f>VLOOKUP(B309, 'TRIPS In Force'!$A$2:$B$166, 2, FALSE)</f>
        <v>34700</v>
      </c>
      <c r="L309" s="7">
        <f t="shared" si="40"/>
        <v>1995</v>
      </c>
      <c r="M309" s="7">
        <f t="shared" si="41"/>
        <v>1</v>
      </c>
      <c r="N309" s="7">
        <f t="shared" si="42"/>
        <v>2033</v>
      </c>
      <c r="O309" s="7">
        <f t="shared" si="43"/>
        <v>-33</v>
      </c>
      <c r="P309" s="7">
        <f t="shared" si="44"/>
        <v>0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1:34" x14ac:dyDescent="0.35">
      <c r="A310">
        <f t="shared" si="39"/>
        <v>309</v>
      </c>
      <c r="B310" t="s">
        <v>11</v>
      </c>
      <c r="C310">
        <f t="shared" si="38"/>
        <v>11</v>
      </c>
      <c r="D310" s="7">
        <f t="shared" si="46"/>
        <v>2001</v>
      </c>
      <c r="E310">
        <v>100</v>
      </c>
      <c r="F310">
        <f>VLOOKUP(B310, 'Population by Country'!$1:$266, 16, FALSE)</f>
        <v>134107160</v>
      </c>
      <c r="G310">
        <v>0</v>
      </c>
      <c r="H310">
        <v>0</v>
      </c>
      <c r="I310" s="7">
        <f>INDEX('Developing Country'!$B$3:$B$175,MATCH('Stata Data'!B310,'Developing Country'!$A$3:$A$175))</f>
        <v>1</v>
      </c>
      <c r="J310" s="7">
        <f>INDEX('Developing Country'!$C$3:$C$175,MATCH('Stata Data'!B310,'Developing Country'!$A$3:$A$175))</f>
        <v>0</v>
      </c>
      <c r="K310" s="8">
        <f>VLOOKUP(B310, 'TRIPS In Force'!$A$2:$B$166, 2, FALSE)</f>
        <v>34700</v>
      </c>
      <c r="L310" s="7">
        <f t="shared" si="40"/>
        <v>1995</v>
      </c>
      <c r="M310" s="7">
        <f t="shared" si="41"/>
        <v>1</v>
      </c>
      <c r="N310" s="7">
        <f t="shared" si="42"/>
        <v>2033</v>
      </c>
      <c r="O310" s="7">
        <f t="shared" si="43"/>
        <v>-32</v>
      </c>
      <c r="P310" s="7">
        <f t="shared" si="44"/>
        <v>0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1:34" x14ac:dyDescent="0.35">
      <c r="A311">
        <f t="shared" si="39"/>
        <v>310</v>
      </c>
      <c r="B311" t="s">
        <v>11</v>
      </c>
      <c r="C311">
        <f t="shared" si="38"/>
        <v>11</v>
      </c>
      <c r="D311" s="7">
        <f t="shared" si="46"/>
        <v>2002</v>
      </c>
      <c r="E311">
        <v>200</v>
      </c>
      <c r="F311">
        <f>VLOOKUP(B311, 'Population by Country'!$1:$266, 17, FALSE)</f>
        <v>136600667</v>
      </c>
      <c r="G311">
        <v>0</v>
      </c>
      <c r="H311">
        <v>0</v>
      </c>
      <c r="I311" s="7">
        <f>INDEX('Developing Country'!$B$3:$B$175,MATCH('Stata Data'!B311,'Developing Country'!$A$3:$A$175))</f>
        <v>1</v>
      </c>
      <c r="J311" s="7">
        <f>INDEX('Developing Country'!$C$3:$C$175,MATCH('Stata Data'!B311,'Developing Country'!$A$3:$A$175))</f>
        <v>0</v>
      </c>
      <c r="K311" s="8">
        <f>VLOOKUP(B311, 'TRIPS In Force'!$A$2:$B$166, 2, FALSE)</f>
        <v>34700</v>
      </c>
      <c r="L311" s="7">
        <f t="shared" si="40"/>
        <v>1995</v>
      </c>
      <c r="M311" s="7">
        <f t="shared" si="41"/>
        <v>1</v>
      </c>
      <c r="N311" s="7">
        <f t="shared" si="42"/>
        <v>2033</v>
      </c>
      <c r="O311" s="7">
        <f t="shared" si="43"/>
        <v>-31</v>
      </c>
      <c r="P311" s="7">
        <f t="shared" si="44"/>
        <v>0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1:34" x14ac:dyDescent="0.35">
      <c r="A312">
        <f t="shared" si="39"/>
        <v>311</v>
      </c>
      <c r="B312" t="s">
        <v>11</v>
      </c>
      <c r="C312">
        <f t="shared" si="38"/>
        <v>11</v>
      </c>
      <c r="D312" s="7">
        <f t="shared" si="46"/>
        <v>2003</v>
      </c>
      <c r="E312">
        <v>200</v>
      </c>
      <c r="F312">
        <f>VLOOKUP(B312, 'Population by Country'!$1:$266, 18, FALSE)</f>
        <v>139019001</v>
      </c>
      <c r="G312">
        <v>0</v>
      </c>
      <c r="H312">
        <v>0</v>
      </c>
      <c r="I312" s="7">
        <f>INDEX('Developing Country'!$B$3:$B$175,MATCH('Stata Data'!B312,'Developing Country'!$A$3:$A$175))</f>
        <v>1</v>
      </c>
      <c r="J312" s="7">
        <f>INDEX('Developing Country'!$C$3:$C$175,MATCH('Stata Data'!B312,'Developing Country'!$A$3:$A$175))</f>
        <v>0</v>
      </c>
      <c r="K312" s="8">
        <f>VLOOKUP(B312, 'TRIPS In Force'!$A$2:$B$166, 2, FALSE)</f>
        <v>34700</v>
      </c>
      <c r="L312" s="7">
        <f t="shared" si="40"/>
        <v>1995</v>
      </c>
      <c r="M312" s="7">
        <f t="shared" si="41"/>
        <v>1</v>
      </c>
      <c r="N312" s="7">
        <f t="shared" si="42"/>
        <v>2033</v>
      </c>
      <c r="O312" s="7">
        <f t="shared" si="43"/>
        <v>-30</v>
      </c>
      <c r="P312" s="7">
        <f t="shared" si="44"/>
        <v>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1:34" x14ac:dyDescent="0.35">
      <c r="A313">
        <f t="shared" si="39"/>
        <v>312</v>
      </c>
      <c r="B313" t="s">
        <v>11</v>
      </c>
      <c r="C313">
        <f t="shared" si="38"/>
        <v>11</v>
      </c>
      <c r="D313" s="7">
        <f t="shared" si="46"/>
        <v>2004</v>
      </c>
      <c r="E313">
        <v>500</v>
      </c>
      <c r="F313">
        <f>VLOOKUP(B313, 'Population by Country'!$1:$266,19, FALSE)</f>
        <v>141307489</v>
      </c>
      <c r="G313">
        <v>0</v>
      </c>
      <c r="H313">
        <v>0</v>
      </c>
      <c r="I313" s="7">
        <f>INDEX('Developing Country'!$B$3:$B$175,MATCH('Stata Data'!B313,'Developing Country'!$A$3:$A$175))</f>
        <v>1</v>
      </c>
      <c r="J313" s="7">
        <f>INDEX('Developing Country'!$C$3:$C$175,MATCH('Stata Data'!B313,'Developing Country'!$A$3:$A$175))</f>
        <v>0</v>
      </c>
      <c r="K313" s="8">
        <f>VLOOKUP(B313, 'TRIPS In Force'!$A$2:$B$166, 2, FALSE)</f>
        <v>34700</v>
      </c>
      <c r="L313" s="7">
        <f t="shared" si="40"/>
        <v>1995</v>
      </c>
      <c r="M313" s="7">
        <f t="shared" si="41"/>
        <v>1</v>
      </c>
      <c r="N313" s="7">
        <f t="shared" si="42"/>
        <v>2033</v>
      </c>
      <c r="O313" s="7">
        <f t="shared" si="43"/>
        <v>-29</v>
      </c>
      <c r="P313" s="7">
        <f t="shared" si="44"/>
        <v>0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1:34" x14ac:dyDescent="0.35">
      <c r="A314">
        <f t="shared" si="39"/>
        <v>313</v>
      </c>
      <c r="B314" t="s">
        <v>11</v>
      </c>
      <c r="C314">
        <f t="shared" si="38"/>
        <v>11</v>
      </c>
      <c r="D314" s="7">
        <f t="shared" si="46"/>
        <v>2005</v>
      </c>
      <c r="E314">
        <v>500</v>
      </c>
      <c r="F314">
        <f>VLOOKUP(B314, 'Population by Country'!$1:$266, 20, FALSE)</f>
        <v>143431101</v>
      </c>
      <c r="G314">
        <v>0</v>
      </c>
      <c r="H314">
        <v>0</v>
      </c>
      <c r="I314" s="7">
        <f>INDEX('Developing Country'!$B$3:$B$175,MATCH('Stata Data'!B314,'Developing Country'!$A$3:$A$175))</f>
        <v>1</v>
      </c>
      <c r="J314" s="7">
        <f>INDEX('Developing Country'!$C$3:$C$175,MATCH('Stata Data'!B314,'Developing Country'!$A$3:$A$175))</f>
        <v>0</v>
      </c>
      <c r="K314" s="8">
        <f>VLOOKUP(B314, 'TRIPS In Force'!$A$2:$B$166, 2, FALSE)</f>
        <v>34700</v>
      </c>
      <c r="L314" s="7">
        <f t="shared" si="40"/>
        <v>1995</v>
      </c>
      <c r="M314" s="7">
        <f t="shared" si="41"/>
        <v>1</v>
      </c>
      <c r="N314" s="7">
        <f t="shared" si="42"/>
        <v>2033</v>
      </c>
      <c r="O314" s="7">
        <f t="shared" si="43"/>
        <v>-28</v>
      </c>
      <c r="P314" s="7">
        <f t="shared" si="44"/>
        <v>0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1:34" x14ac:dyDescent="0.35">
      <c r="A315">
        <f t="shared" si="39"/>
        <v>314</v>
      </c>
      <c r="B315" t="s">
        <v>11</v>
      </c>
      <c r="C315">
        <f t="shared" si="38"/>
        <v>11</v>
      </c>
      <c r="D315" s="7">
        <f t="shared" si="46"/>
        <v>2006</v>
      </c>
      <c r="E315">
        <v>500</v>
      </c>
      <c r="F315">
        <f>VLOOKUP(B315, 'Population by Country'!$1:$266, 21, FALSE)</f>
        <v>145368004</v>
      </c>
      <c r="G315">
        <v>0</v>
      </c>
      <c r="H315">
        <v>0</v>
      </c>
      <c r="I315" s="7">
        <f>INDEX('Developing Country'!$B$3:$B$175,MATCH('Stata Data'!B315,'Developing Country'!$A$3:$A$175))</f>
        <v>1</v>
      </c>
      <c r="J315" s="7">
        <f>INDEX('Developing Country'!$C$3:$C$175,MATCH('Stata Data'!B315,'Developing Country'!$A$3:$A$175))</f>
        <v>0</v>
      </c>
      <c r="K315" s="8">
        <f>VLOOKUP(B315, 'TRIPS In Force'!$A$2:$B$166, 2, FALSE)</f>
        <v>34700</v>
      </c>
      <c r="L315" s="7">
        <f t="shared" si="40"/>
        <v>1995</v>
      </c>
      <c r="M315" s="7">
        <f t="shared" si="41"/>
        <v>1</v>
      </c>
      <c r="N315" s="7">
        <f t="shared" si="42"/>
        <v>2033</v>
      </c>
      <c r="O315" s="7">
        <f t="shared" si="43"/>
        <v>-27</v>
      </c>
      <c r="P315" s="7">
        <f t="shared" si="44"/>
        <v>0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1:34" x14ac:dyDescent="0.35">
      <c r="A316">
        <f t="shared" si="39"/>
        <v>315</v>
      </c>
      <c r="B316" t="s">
        <v>11</v>
      </c>
      <c r="C316">
        <f t="shared" si="38"/>
        <v>11</v>
      </c>
      <c r="D316" s="7">
        <f t="shared" si="46"/>
        <v>2007</v>
      </c>
      <c r="E316">
        <v>1000</v>
      </c>
      <c r="F316">
        <f>VLOOKUP(B316, 'Population by Country'!$1:$266, 22, FALSE)</f>
        <v>147139191</v>
      </c>
      <c r="G316">
        <v>0</v>
      </c>
      <c r="H316">
        <v>0</v>
      </c>
      <c r="I316" s="7">
        <f>INDEX('Developing Country'!$B$3:$B$175,MATCH('Stata Data'!B316,'Developing Country'!$A$3:$A$175))</f>
        <v>1</v>
      </c>
      <c r="J316" s="7">
        <f>INDEX('Developing Country'!$C$3:$C$175,MATCH('Stata Data'!B316,'Developing Country'!$A$3:$A$175))</f>
        <v>0</v>
      </c>
      <c r="K316" s="8">
        <f>VLOOKUP(B316, 'TRIPS In Force'!$A$2:$B$166, 2, FALSE)</f>
        <v>34700</v>
      </c>
      <c r="L316" s="7">
        <f t="shared" si="40"/>
        <v>1995</v>
      </c>
      <c r="M316" s="7">
        <f t="shared" si="41"/>
        <v>1</v>
      </c>
      <c r="N316" s="7">
        <f t="shared" si="42"/>
        <v>2033</v>
      </c>
      <c r="O316" s="7">
        <f t="shared" si="43"/>
        <v>-26</v>
      </c>
      <c r="P316" s="7">
        <f t="shared" si="44"/>
        <v>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1:34" x14ac:dyDescent="0.35">
      <c r="A317">
        <f t="shared" si="39"/>
        <v>316</v>
      </c>
      <c r="B317" t="s">
        <v>11</v>
      </c>
      <c r="C317">
        <f t="shared" si="38"/>
        <v>11</v>
      </c>
      <c r="D317" s="7">
        <f t="shared" si="46"/>
        <v>2008</v>
      </c>
      <c r="E317">
        <v>1000</v>
      </c>
      <c r="F317">
        <f>VLOOKUP(B317, 'Population by Country'!$1:$266, 23, FALSE)</f>
        <v>148805814</v>
      </c>
      <c r="G317">
        <v>0</v>
      </c>
      <c r="H317">
        <v>0</v>
      </c>
      <c r="I317" s="7">
        <f>INDEX('Developing Country'!$B$3:$B$175,MATCH('Stata Data'!B317,'Developing Country'!$A$3:$A$175))</f>
        <v>1</v>
      </c>
      <c r="J317" s="7">
        <f>INDEX('Developing Country'!$C$3:$C$175,MATCH('Stata Data'!B317,'Developing Country'!$A$3:$A$175))</f>
        <v>0</v>
      </c>
      <c r="K317" s="8">
        <f>VLOOKUP(B317, 'TRIPS In Force'!$A$2:$B$166, 2, FALSE)</f>
        <v>34700</v>
      </c>
      <c r="L317" s="7">
        <f t="shared" si="40"/>
        <v>1995</v>
      </c>
      <c r="M317" s="7">
        <f t="shared" si="41"/>
        <v>1</v>
      </c>
      <c r="N317" s="7">
        <f t="shared" si="42"/>
        <v>2033</v>
      </c>
      <c r="O317" s="7">
        <f t="shared" si="43"/>
        <v>-25</v>
      </c>
      <c r="P317" s="7">
        <f t="shared" si="44"/>
        <v>0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1:34" x14ac:dyDescent="0.35">
      <c r="A318">
        <f t="shared" si="39"/>
        <v>317</v>
      </c>
      <c r="B318" t="s">
        <v>11</v>
      </c>
      <c r="C318">
        <f t="shared" si="38"/>
        <v>11</v>
      </c>
      <c r="D318" s="7">
        <f t="shared" si="46"/>
        <v>2009</v>
      </c>
      <c r="E318">
        <v>1000</v>
      </c>
      <c r="F318">
        <f>VLOOKUP(B318, 'Population by Country'!$1:$266, 24, FALSE)</f>
        <v>150454708</v>
      </c>
      <c r="G318">
        <v>0</v>
      </c>
      <c r="H318">
        <v>0</v>
      </c>
      <c r="I318" s="7">
        <f>INDEX('Developing Country'!$B$3:$B$175,MATCH('Stata Data'!B318,'Developing Country'!$A$3:$A$175))</f>
        <v>1</v>
      </c>
      <c r="J318" s="7">
        <f>INDEX('Developing Country'!$C$3:$C$175,MATCH('Stata Data'!B318,'Developing Country'!$A$3:$A$175))</f>
        <v>0</v>
      </c>
      <c r="K318" s="8">
        <f>VLOOKUP(B318, 'TRIPS In Force'!$A$2:$B$166, 2, FALSE)</f>
        <v>34700</v>
      </c>
      <c r="L318" s="7">
        <f t="shared" si="40"/>
        <v>1995</v>
      </c>
      <c r="M318" s="7">
        <f t="shared" si="41"/>
        <v>1</v>
      </c>
      <c r="N318" s="7">
        <f t="shared" si="42"/>
        <v>2033</v>
      </c>
      <c r="O318" s="7">
        <f t="shared" si="43"/>
        <v>-24</v>
      </c>
      <c r="P318" s="7">
        <f t="shared" si="44"/>
        <v>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1:34" x14ac:dyDescent="0.35">
      <c r="A319">
        <f t="shared" si="39"/>
        <v>318</v>
      </c>
      <c r="B319" t="s">
        <v>11</v>
      </c>
      <c r="C319">
        <f t="shared" si="38"/>
        <v>11</v>
      </c>
      <c r="D319" s="7">
        <f t="shared" si="46"/>
        <v>2010</v>
      </c>
      <c r="E319">
        <v>1000</v>
      </c>
      <c r="F319">
        <f>VLOOKUP(B319, 'Population by Country'!$1:$266, 25, FALSE)</f>
        <v>152149102</v>
      </c>
      <c r="G319">
        <v>0</v>
      </c>
      <c r="H319">
        <v>0</v>
      </c>
      <c r="I319" s="7">
        <f>INDEX('Developing Country'!$B$3:$B$175,MATCH('Stata Data'!B319,'Developing Country'!$A$3:$A$175))</f>
        <v>1</v>
      </c>
      <c r="J319" s="7">
        <f>INDEX('Developing Country'!$C$3:$C$175,MATCH('Stata Data'!B319,'Developing Country'!$A$3:$A$175))</f>
        <v>0</v>
      </c>
      <c r="K319" s="8">
        <f>VLOOKUP(B319, 'TRIPS In Force'!$A$2:$B$166, 2, FALSE)</f>
        <v>34700</v>
      </c>
      <c r="L319" s="7">
        <f t="shared" si="40"/>
        <v>1995</v>
      </c>
      <c r="M319" s="7">
        <f t="shared" si="41"/>
        <v>1</v>
      </c>
      <c r="N319" s="7">
        <f t="shared" si="42"/>
        <v>2033</v>
      </c>
      <c r="O319" s="7">
        <f t="shared" si="43"/>
        <v>-23</v>
      </c>
      <c r="P319" s="7">
        <f t="shared" si="44"/>
        <v>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1:34" x14ac:dyDescent="0.35">
      <c r="A320">
        <f t="shared" si="39"/>
        <v>319</v>
      </c>
      <c r="B320" t="s">
        <v>11</v>
      </c>
      <c r="C320">
        <f t="shared" si="38"/>
        <v>11</v>
      </c>
      <c r="D320" s="7">
        <f t="shared" si="46"/>
        <v>2011</v>
      </c>
      <c r="E320">
        <v>1000</v>
      </c>
      <c r="F320">
        <f>VLOOKUP(B320, 'Population by Country'!$1:$266, 26, FALSE)</f>
        <v>153911916</v>
      </c>
      <c r="G320">
        <v>0</v>
      </c>
      <c r="H320">
        <v>0</v>
      </c>
      <c r="I320" s="7">
        <f>INDEX('Developing Country'!$B$3:$B$175,MATCH('Stata Data'!B320,'Developing Country'!$A$3:$A$175))</f>
        <v>1</v>
      </c>
      <c r="J320" s="7">
        <f>INDEX('Developing Country'!$C$3:$C$175,MATCH('Stata Data'!B320,'Developing Country'!$A$3:$A$175))</f>
        <v>0</v>
      </c>
      <c r="K320" s="8">
        <f>VLOOKUP(B320, 'TRIPS In Force'!$A$2:$B$166, 2, FALSE)</f>
        <v>34700</v>
      </c>
      <c r="L320" s="7">
        <f t="shared" si="40"/>
        <v>1995</v>
      </c>
      <c r="M320" s="7">
        <f t="shared" si="41"/>
        <v>1</v>
      </c>
      <c r="N320" s="7">
        <f t="shared" si="42"/>
        <v>2033</v>
      </c>
      <c r="O320" s="7">
        <f t="shared" si="43"/>
        <v>-22</v>
      </c>
      <c r="P320" s="7">
        <f t="shared" si="44"/>
        <v>0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1:34" x14ac:dyDescent="0.35">
      <c r="A321">
        <f t="shared" si="39"/>
        <v>320</v>
      </c>
      <c r="B321" t="s">
        <v>11</v>
      </c>
      <c r="C321">
        <f t="shared" si="38"/>
        <v>11</v>
      </c>
      <c r="D321" s="7">
        <f t="shared" si="46"/>
        <v>2012</v>
      </c>
      <c r="E321">
        <v>1000</v>
      </c>
      <c r="F321">
        <f>VLOOKUP(B321, 'Population by Country'!$1:$266, 27, FALSE)</f>
        <v>155727053</v>
      </c>
      <c r="G321">
        <v>0</v>
      </c>
      <c r="H321">
        <v>0</v>
      </c>
      <c r="I321" s="7">
        <f>INDEX('Developing Country'!$B$3:$B$175,MATCH('Stata Data'!B321,'Developing Country'!$A$3:$A$175))</f>
        <v>1</v>
      </c>
      <c r="J321" s="7">
        <f>INDEX('Developing Country'!$C$3:$C$175,MATCH('Stata Data'!B321,'Developing Country'!$A$3:$A$175))</f>
        <v>0</v>
      </c>
      <c r="K321" s="8">
        <f>VLOOKUP(B321, 'TRIPS In Force'!$A$2:$B$166, 2, FALSE)</f>
        <v>34700</v>
      </c>
      <c r="L321" s="7">
        <f t="shared" si="40"/>
        <v>1995</v>
      </c>
      <c r="M321" s="7">
        <f t="shared" si="41"/>
        <v>1</v>
      </c>
      <c r="N321" s="7">
        <f t="shared" si="42"/>
        <v>2033</v>
      </c>
      <c r="O321" s="7">
        <f t="shared" si="43"/>
        <v>-21</v>
      </c>
      <c r="P321" s="7">
        <f t="shared" si="44"/>
        <v>0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1:34" x14ac:dyDescent="0.35">
      <c r="A322">
        <f t="shared" si="39"/>
        <v>321</v>
      </c>
      <c r="B322" t="s">
        <v>11</v>
      </c>
      <c r="C322">
        <f t="shared" si="38"/>
        <v>11</v>
      </c>
      <c r="D322" s="7">
        <f t="shared" si="46"/>
        <v>2013</v>
      </c>
      <c r="E322">
        <v>1000</v>
      </c>
      <c r="F322">
        <f>VLOOKUP(B322, 'Population by Country'!$1:$266, 28, FALSE)</f>
        <v>157571292</v>
      </c>
      <c r="G322">
        <v>0</v>
      </c>
      <c r="H322">
        <v>0</v>
      </c>
      <c r="I322" s="7">
        <f>INDEX('Developing Country'!$B$3:$B$175,MATCH('Stata Data'!B322,'Developing Country'!$A$3:$A$175))</f>
        <v>1</v>
      </c>
      <c r="J322" s="7">
        <f>INDEX('Developing Country'!$C$3:$C$175,MATCH('Stata Data'!B322,'Developing Country'!$A$3:$A$175))</f>
        <v>0</v>
      </c>
      <c r="K322" s="8">
        <f>VLOOKUP(B322, 'TRIPS In Force'!$A$2:$B$166, 2, FALSE)</f>
        <v>34700</v>
      </c>
      <c r="L322" s="7">
        <f t="shared" si="40"/>
        <v>1995</v>
      </c>
      <c r="M322" s="7">
        <f t="shared" ref="M322:M385" si="47">IF(L322&gt;D322, 0, 1)</f>
        <v>1</v>
      </c>
      <c r="N322" s="7">
        <f t="shared" ref="N322:N385" si="48">IF(L322&gt;IF(I322=1, 2033, IF(H322=1, 2005, IF(J322=1,2000, L322))), L322,IF(I322=1, 2033, IF(H322=1, 2005, IF(J322=1,2000, L322))))</f>
        <v>2033</v>
      </c>
      <c r="O322" s="7">
        <f t="shared" ref="O322:O385" si="49">D322-N322</f>
        <v>-20</v>
      </c>
      <c r="P322" s="7">
        <f t="shared" ref="P322:P385" si="50">IF(N322&lt;=D322,1,0)</f>
        <v>0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1:34" x14ac:dyDescent="0.35">
      <c r="A323">
        <f t="shared" si="39"/>
        <v>322</v>
      </c>
      <c r="B323" t="s">
        <v>11</v>
      </c>
      <c r="C323">
        <f t="shared" ref="C323:C386" si="51">_xlfn.FLOOR.MATH((A323-1)/27)</f>
        <v>11</v>
      </c>
      <c r="D323" s="7">
        <f t="shared" si="46"/>
        <v>2014</v>
      </c>
      <c r="E323">
        <v>1000</v>
      </c>
      <c r="F323">
        <f>VLOOKUP(B323, 'Population by Country'!$1:$266, 29, FALSE)</f>
        <v>159405279</v>
      </c>
      <c r="G323">
        <v>0</v>
      </c>
      <c r="H323">
        <v>0</v>
      </c>
      <c r="I323" s="7">
        <f>INDEX('Developing Country'!$B$3:$B$175,MATCH('Stata Data'!B323,'Developing Country'!$A$3:$A$175))</f>
        <v>1</v>
      </c>
      <c r="J323" s="7">
        <f>INDEX('Developing Country'!$C$3:$C$175,MATCH('Stata Data'!B323,'Developing Country'!$A$3:$A$175))</f>
        <v>0</v>
      </c>
      <c r="K323" s="8">
        <f>VLOOKUP(B323, 'TRIPS In Force'!$A$2:$B$166, 2, FALSE)</f>
        <v>34700</v>
      </c>
      <c r="L323" s="7">
        <f t="shared" ref="L323:L386" si="52">YEAR(K323)</f>
        <v>1995</v>
      </c>
      <c r="M323" s="7">
        <f t="shared" si="47"/>
        <v>1</v>
      </c>
      <c r="N323" s="7">
        <f t="shared" si="48"/>
        <v>2033</v>
      </c>
      <c r="O323" s="7">
        <f t="shared" si="49"/>
        <v>-19</v>
      </c>
      <c r="P323" s="7">
        <f t="shared" si="50"/>
        <v>0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1:34" x14ac:dyDescent="0.35">
      <c r="A324">
        <f t="shared" ref="A324:A387" si="53">A323+1</f>
        <v>323</v>
      </c>
      <c r="B324" t="s">
        <v>11</v>
      </c>
      <c r="C324">
        <f t="shared" si="51"/>
        <v>11</v>
      </c>
      <c r="D324" s="7">
        <f t="shared" si="46"/>
        <v>2015</v>
      </c>
      <c r="E324">
        <v>1000</v>
      </c>
      <c r="F324">
        <f>VLOOKUP(B324, 'Population by Country'!$1:$266, 30, FALSE)</f>
        <v>161200886</v>
      </c>
      <c r="G324">
        <v>0</v>
      </c>
      <c r="H324">
        <v>0</v>
      </c>
      <c r="I324" s="7">
        <f>INDEX('Developing Country'!$B$3:$B$175,MATCH('Stata Data'!B324,'Developing Country'!$A$3:$A$175))</f>
        <v>1</v>
      </c>
      <c r="J324" s="7">
        <f>INDEX('Developing Country'!$C$3:$C$175,MATCH('Stata Data'!B324,'Developing Country'!$A$3:$A$175))</f>
        <v>0</v>
      </c>
      <c r="K324" s="8">
        <f>VLOOKUP(B324, 'TRIPS In Force'!$A$2:$B$166, 2, FALSE)</f>
        <v>34700</v>
      </c>
      <c r="L324" s="7">
        <f t="shared" si="52"/>
        <v>1995</v>
      </c>
      <c r="M324" s="7">
        <f t="shared" si="47"/>
        <v>1</v>
      </c>
      <c r="N324" s="7">
        <f t="shared" si="48"/>
        <v>2033</v>
      </c>
      <c r="O324" s="7">
        <f t="shared" si="49"/>
        <v>-18</v>
      </c>
      <c r="P324" s="7">
        <f t="shared" si="50"/>
        <v>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1:34" x14ac:dyDescent="0.35">
      <c r="A325">
        <f t="shared" si="53"/>
        <v>324</v>
      </c>
      <c r="B325" t="s">
        <v>11</v>
      </c>
      <c r="C325">
        <f t="shared" si="51"/>
        <v>11</v>
      </c>
      <c r="D325" s="7">
        <f t="shared" si="46"/>
        <v>2016</v>
      </c>
      <c r="E325">
        <v>1000</v>
      </c>
      <c r="F325">
        <f>VLOOKUP(B325, 'Population by Country'!$1:$266, 31, FALSE)</f>
        <v>162951560</v>
      </c>
      <c r="G325">
        <v>0</v>
      </c>
      <c r="H325">
        <v>0</v>
      </c>
      <c r="I325" s="7">
        <f>INDEX('Developing Country'!$B$3:$B$175,MATCH('Stata Data'!B325,'Developing Country'!$A$3:$A$175))</f>
        <v>1</v>
      </c>
      <c r="J325" s="7">
        <f>INDEX('Developing Country'!$C$3:$C$175,MATCH('Stata Data'!B325,'Developing Country'!$A$3:$A$175))</f>
        <v>0</v>
      </c>
      <c r="K325" s="8">
        <f>VLOOKUP(B325, 'TRIPS In Force'!$A$2:$B$166, 2, FALSE)</f>
        <v>34700</v>
      </c>
      <c r="L325" s="7">
        <f t="shared" si="52"/>
        <v>1995</v>
      </c>
      <c r="M325" s="7">
        <f t="shared" si="47"/>
        <v>1</v>
      </c>
      <c r="N325" s="7">
        <f t="shared" si="48"/>
        <v>2033</v>
      </c>
      <c r="O325" s="7">
        <f t="shared" si="49"/>
        <v>-17</v>
      </c>
      <c r="P325" s="7">
        <f t="shared" si="50"/>
        <v>0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1:34" x14ac:dyDescent="0.35">
      <c r="A326">
        <f t="shared" si="53"/>
        <v>325</v>
      </c>
      <c r="B326" t="s">
        <v>12</v>
      </c>
      <c r="C326">
        <f t="shared" si="51"/>
        <v>12</v>
      </c>
      <c r="D326" s="7">
        <v>1990</v>
      </c>
      <c r="E326">
        <v>100</v>
      </c>
      <c r="F326">
        <f>VLOOKUP(B326, 'Population by Country'!$1:$266, 5,FALSE )</f>
        <v>260374</v>
      </c>
      <c r="G326">
        <v>0</v>
      </c>
      <c r="H326">
        <v>0</v>
      </c>
      <c r="I326" s="7">
        <f>INDEX('Developing Country'!$B$3:$B$175,MATCH('Stata Data'!B326,'Developing Country'!$A$3:$A$175))</f>
        <v>0</v>
      </c>
      <c r="J326" s="7">
        <f>INDEX('Developing Country'!$C$3:$C$175,MATCH('Stata Data'!B326,'Developing Country'!$A$3:$A$175))</f>
        <v>0</v>
      </c>
      <c r="K326" s="8">
        <f>VLOOKUP(B326, 'TRIPS In Force'!$A$2:$B$166, 2, FALSE)</f>
        <v>34700</v>
      </c>
      <c r="L326" s="7">
        <f t="shared" si="52"/>
        <v>1995</v>
      </c>
      <c r="M326" s="7">
        <f t="shared" si="47"/>
        <v>0</v>
      </c>
      <c r="N326" s="7">
        <f t="shared" si="48"/>
        <v>1995</v>
      </c>
      <c r="O326" s="7">
        <f t="shared" si="49"/>
        <v>-5</v>
      </c>
      <c r="P326" s="7">
        <f t="shared" si="50"/>
        <v>0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1:34" x14ac:dyDescent="0.35">
      <c r="A327">
        <f t="shared" si="53"/>
        <v>326</v>
      </c>
      <c r="B327" t="s">
        <v>12</v>
      </c>
      <c r="C327">
        <f t="shared" si="51"/>
        <v>12</v>
      </c>
      <c r="D327" s="7">
        <f>D326+1</f>
        <v>1991</v>
      </c>
      <c r="E327">
        <v>100</v>
      </c>
      <c r="F327">
        <f>VLOOKUP(B327, 'Population by Country'!$1:$266, 6, FALSE)</f>
        <v>261275</v>
      </c>
      <c r="G327">
        <v>0</v>
      </c>
      <c r="H327">
        <v>0</v>
      </c>
      <c r="I327" s="7">
        <f>INDEX('Developing Country'!$B$3:$B$175,MATCH('Stata Data'!B327,'Developing Country'!$A$3:$A$175))</f>
        <v>0</v>
      </c>
      <c r="J327" s="7">
        <f>INDEX('Developing Country'!$C$3:$C$175,MATCH('Stata Data'!B327,'Developing Country'!$A$3:$A$175))</f>
        <v>0</v>
      </c>
      <c r="K327" s="8">
        <f>VLOOKUP(B327, 'TRIPS In Force'!$A$2:$B$166, 2, FALSE)</f>
        <v>34700</v>
      </c>
      <c r="L327" s="7">
        <f t="shared" si="52"/>
        <v>1995</v>
      </c>
      <c r="M327" s="7">
        <f t="shared" si="47"/>
        <v>0</v>
      </c>
      <c r="N327" s="7">
        <f t="shared" si="48"/>
        <v>1995</v>
      </c>
      <c r="O327" s="7">
        <f t="shared" si="49"/>
        <v>-4</v>
      </c>
      <c r="P327" s="7">
        <f t="shared" si="50"/>
        <v>0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1:34" x14ac:dyDescent="0.35">
      <c r="A328">
        <f t="shared" si="53"/>
        <v>327</v>
      </c>
      <c r="B328" t="s">
        <v>12</v>
      </c>
      <c r="C328">
        <f t="shared" si="51"/>
        <v>12</v>
      </c>
      <c r="D328" s="7">
        <f t="shared" ref="D328:D352" si="54">D327+1</f>
        <v>1992</v>
      </c>
      <c r="E328">
        <v>100</v>
      </c>
      <c r="F328">
        <f>VLOOKUP(B328, 'Population by Country'!$1:$266, 7, FALSE)</f>
        <v>262184</v>
      </c>
      <c r="G328">
        <v>0</v>
      </c>
      <c r="H328">
        <v>0</v>
      </c>
      <c r="I328" s="7">
        <f>INDEX('Developing Country'!$B$3:$B$175,MATCH('Stata Data'!B328,'Developing Country'!$A$3:$A$175))</f>
        <v>0</v>
      </c>
      <c r="J328" s="7">
        <f>INDEX('Developing Country'!$C$3:$C$175,MATCH('Stata Data'!B328,'Developing Country'!$A$3:$A$175))</f>
        <v>0</v>
      </c>
      <c r="K328" s="8">
        <f>VLOOKUP(B328, 'TRIPS In Force'!$A$2:$B$166, 2, FALSE)</f>
        <v>34700</v>
      </c>
      <c r="L328" s="7">
        <f t="shared" si="52"/>
        <v>1995</v>
      </c>
      <c r="M328" s="7">
        <f t="shared" si="47"/>
        <v>0</v>
      </c>
      <c r="N328" s="7">
        <f t="shared" si="48"/>
        <v>1995</v>
      </c>
      <c r="O328" s="7">
        <f t="shared" si="49"/>
        <v>-3</v>
      </c>
      <c r="P328" s="7">
        <f t="shared" si="50"/>
        <v>0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1:34" x14ac:dyDescent="0.35">
      <c r="A329">
        <f t="shared" si="53"/>
        <v>328</v>
      </c>
      <c r="B329" t="s">
        <v>12</v>
      </c>
      <c r="C329">
        <f t="shared" si="51"/>
        <v>12</v>
      </c>
      <c r="D329" s="7">
        <f t="shared" si="54"/>
        <v>1993</v>
      </c>
      <c r="E329">
        <v>100</v>
      </c>
      <c r="F329">
        <f>VLOOKUP(B329, 'Population by Country'!$1:$266, 8, FALSE)</f>
        <v>263089</v>
      </c>
      <c r="G329">
        <v>0</v>
      </c>
      <c r="H329">
        <v>0</v>
      </c>
      <c r="I329" s="7">
        <f>INDEX('Developing Country'!$B$3:$B$175,MATCH('Stata Data'!B329,'Developing Country'!$A$3:$A$175))</f>
        <v>0</v>
      </c>
      <c r="J329" s="7">
        <f>INDEX('Developing Country'!$C$3:$C$175,MATCH('Stata Data'!B329,'Developing Country'!$A$3:$A$175))</f>
        <v>0</v>
      </c>
      <c r="K329" s="8">
        <f>VLOOKUP(B329, 'TRIPS In Force'!$A$2:$B$166, 2, FALSE)</f>
        <v>34700</v>
      </c>
      <c r="L329" s="7">
        <f t="shared" si="52"/>
        <v>1995</v>
      </c>
      <c r="M329" s="7">
        <f t="shared" si="47"/>
        <v>0</v>
      </c>
      <c r="N329" s="7">
        <f t="shared" si="48"/>
        <v>1995</v>
      </c>
      <c r="O329" s="7">
        <f t="shared" si="49"/>
        <v>-2</v>
      </c>
      <c r="P329" s="7">
        <f t="shared" si="50"/>
        <v>0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1:34" x14ac:dyDescent="0.35">
      <c r="A330">
        <f t="shared" si="53"/>
        <v>329</v>
      </c>
      <c r="B330" t="s">
        <v>12</v>
      </c>
      <c r="C330">
        <f t="shared" si="51"/>
        <v>12</v>
      </c>
      <c r="D330" s="7">
        <f t="shared" si="54"/>
        <v>1994</v>
      </c>
      <c r="E330">
        <v>100</v>
      </c>
      <c r="F330">
        <f>VLOOKUP(B330, 'Population by Country'!$1:$266, 9, FALSE)</f>
        <v>264015</v>
      </c>
      <c r="G330">
        <v>0</v>
      </c>
      <c r="H330">
        <v>0</v>
      </c>
      <c r="I330" s="7">
        <f>INDEX('Developing Country'!$B$3:$B$175,MATCH('Stata Data'!B330,'Developing Country'!$A$3:$A$175))</f>
        <v>0</v>
      </c>
      <c r="J330" s="7">
        <f>INDEX('Developing Country'!$C$3:$C$175,MATCH('Stata Data'!B330,'Developing Country'!$A$3:$A$175))</f>
        <v>0</v>
      </c>
      <c r="K330" s="8">
        <f>VLOOKUP(B330, 'TRIPS In Force'!$A$2:$B$166, 2, FALSE)</f>
        <v>34700</v>
      </c>
      <c r="L330" s="7">
        <f t="shared" si="52"/>
        <v>1995</v>
      </c>
      <c r="M330" s="7">
        <f t="shared" si="47"/>
        <v>0</v>
      </c>
      <c r="N330" s="7">
        <f t="shared" si="48"/>
        <v>1995</v>
      </c>
      <c r="O330" s="7">
        <f t="shared" si="49"/>
        <v>-1</v>
      </c>
      <c r="P330" s="7">
        <f t="shared" si="50"/>
        <v>0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1:34" x14ac:dyDescent="0.35">
      <c r="A331">
        <f t="shared" si="53"/>
        <v>330</v>
      </c>
      <c r="B331" t="s">
        <v>12</v>
      </c>
      <c r="C331">
        <f t="shared" si="51"/>
        <v>12</v>
      </c>
      <c r="D331" s="7">
        <f t="shared" si="54"/>
        <v>1995</v>
      </c>
      <c r="E331">
        <v>100</v>
      </c>
      <c r="F331">
        <f>VLOOKUP(B331, 'Population by Country'!$1:$266, 10, FALSE)</f>
        <v>264959</v>
      </c>
      <c r="G331">
        <v>0</v>
      </c>
      <c r="H331">
        <v>0</v>
      </c>
      <c r="I331" s="7">
        <f>INDEX('Developing Country'!$B$3:$B$175,MATCH('Stata Data'!B331,'Developing Country'!$A$3:$A$175))</f>
        <v>0</v>
      </c>
      <c r="J331" s="7">
        <f>INDEX('Developing Country'!$C$3:$C$175,MATCH('Stata Data'!B331,'Developing Country'!$A$3:$A$175))</f>
        <v>0</v>
      </c>
      <c r="K331" s="8">
        <f>VLOOKUP(B331, 'TRIPS In Force'!$A$2:$B$166, 2, FALSE)</f>
        <v>34700</v>
      </c>
      <c r="L331" s="7">
        <f t="shared" si="52"/>
        <v>1995</v>
      </c>
      <c r="M331" s="7">
        <f t="shared" si="47"/>
        <v>1</v>
      </c>
      <c r="N331" s="7">
        <f t="shared" si="48"/>
        <v>1995</v>
      </c>
      <c r="O331" s="7">
        <f t="shared" si="49"/>
        <v>0</v>
      </c>
      <c r="P331" s="7">
        <f t="shared" si="50"/>
        <v>1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1:34" x14ac:dyDescent="0.35">
      <c r="A332">
        <f t="shared" si="53"/>
        <v>331</v>
      </c>
      <c r="B332" t="s">
        <v>12</v>
      </c>
      <c r="C332">
        <f t="shared" si="51"/>
        <v>12</v>
      </c>
      <c r="D332" s="7">
        <f t="shared" si="54"/>
        <v>1996</v>
      </c>
      <c r="E332">
        <v>100</v>
      </c>
      <c r="F332">
        <f>VLOOKUP(B332, 'Population by Country'!$1:$266, 11, FALSE)</f>
        <v>265942</v>
      </c>
      <c r="G332">
        <v>0</v>
      </c>
      <c r="H332">
        <v>0</v>
      </c>
      <c r="I332" s="7">
        <f>INDEX('Developing Country'!$B$3:$B$175,MATCH('Stata Data'!B332,'Developing Country'!$A$3:$A$175))</f>
        <v>0</v>
      </c>
      <c r="J332" s="7">
        <f>INDEX('Developing Country'!$C$3:$C$175,MATCH('Stata Data'!B332,'Developing Country'!$A$3:$A$175))</f>
        <v>0</v>
      </c>
      <c r="K332" s="8">
        <f>VLOOKUP(B332, 'TRIPS In Force'!$A$2:$B$166, 2, FALSE)</f>
        <v>34700</v>
      </c>
      <c r="L332" s="7">
        <f t="shared" si="52"/>
        <v>1995</v>
      </c>
      <c r="M332" s="7">
        <f t="shared" si="47"/>
        <v>1</v>
      </c>
      <c r="N332" s="7">
        <f t="shared" si="48"/>
        <v>1995</v>
      </c>
      <c r="O332" s="7">
        <f t="shared" si="49"/>
        <v>1</v>
      </c>
      <c r="P332" s="7">
        <f t="shared" si="50"/>
        <v>1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1:34" x14ac:dyDescent="0.35">
      <c r="A333">
        <f t="shared" si="53"/>
        <v>332</v>
      </c>
      <c r="B333" t="s">
        <v>12</v>
      </c>
      <c r="C333">
        <f t="shared" si="51"/>
        <v>12</v>
      </c>
      <c r="D333" s="7">
        <f t="shared" si="54"/>
        <v>1997</v>
      </c>
      <c r="E333">
        <v>100</v>
      </c>
      <c r="F333">
        <f>VLOOKUP(B333, 'Population by Country'!$1:$266, 12, FALSE)</f>
        <v>266945</v>
      </c>
      <c r="G333">
        <v>0</v>
      </c>
      <c r="H333">
        <v>0</v>
      </c>
      <c r="I333" s="7">
        <f>INDEX('Developing Country'!$B$3:$B$175,MATCH('Stata Data'!B333,'Developing Country'!$A$3:$A$175))</f>
        <v>0</v>
      </c>
      <c r="J333" s="7">
        <f>INDEX('Developing Country'!$C$3:$C$175,MATCH('Stata Data'!B333,'Developing Country'!$A$3:$A$175))</f>
        <v>0</v>
      </c>
      <c r="K333" s="8">
        <f>VLOOKUP(B333, 'TRIPS In Force'!$A$2:$B$166, 2, FALSE)</f>
        <v>34700</v>
      </c>
      <c r="L333" s="7">
        <f t="shared" si="52"/>
        <v>1995</v>
      </c>
      <c r="M333" s="7">
        <f t="shared" si="47"/>
        <v>1</v>
      </c>
      <c r="N333" s="7">
        <f t="shared" si="48"/>
        <v>1995</v>
      </c>
      <c r="O333" s="7">
        <f t="shared" si="49"/>
        <v>2</v>
      </c>
      <c r="P333" s="7">
        <f t="shared" si="50"/>
        <v>1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1:34" x14ac:dyDescent="0.35">
      <c r="A334">
        <f t="shared" si="53"/>
        <v>333</v>
      </c>
      <c r="B334" t="s">
        <v>12</v>
      </c>
      <c r="C334">
        <f t="shared" si="51"/>
        <v>12</v>
      </c>
      <c r="D334" s="7">
        <f t="shared" si="54"/>
        <v>1998</v>
      </c>
      <c r="E334">
        <v>100</v>
      </c>
      <c r="F334">
        <f>VLOOKUP(B334, 'Population by Country'!$1:$266, 13, FALSE)</f>
        <v>267950</v>
      </c>
      <c r="G334">
        <v>0</v>
      </c>
      <c r="H334">
        <v>0</v>
      </c>
      <c r="I334" s="7">
        <f>INDEX('Developing Country'!$B$3:$B$175,MATCH('Stata Data'!B334,'Developing Country'!$A$3:$A$175))</f>
        <v>0</v>
      </c>
      <c r="J334" s="7">
        <f>INDEX('Developing Country'!$C$3:$C$175,MATCH('Stata Data'!B334,'Developing Country'!$A$3:$A$175))</f>
        <v>0</v>
      </c>
      <c r="K334" s="8">
        <f>VLOOKUP(B334, 'TRIPS In Force'!$A$2:$B$166, 2, FALSE)</f>
        <v>34700</v>
      </c>
      <c r="L334" s="7">
        <f t="shared" si="52"/>
        <v>1995</v>
      </c>
      <c r="M334" s="7">
        <f t="shared" si="47"/>
        <v>1</v>
      </c>
      <c r="N334" s="7">
        <f t="shared" si="48"/>
        <v>1995</v>
      </c>
      <c r="O334" s="7">
        <f t="shared" si="49"/>
        <v>3</v>
      </c>
      <c r="P334" s="7">
        <f t="shared" si="50"/>
        <v>1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1:34" x14ac:dyDescent="0.35">
      <c r="A335">
        <f t="shared" si="53"/>
        <v>334</v>
      </c>
      <c r="B335" t="s">
        <v>12</v>
      </c>
      <c r="C335">
        <f t="shared" si="51"/>
        <v>12</v>
      </c>
      <c r="D335" s="7">
        <f t="shared" si="54"/>
        <v>1999</v>
      </c>
      <c r="E335">
        <v>100</v>
      </c>
      <c r="F335">
        <f>VLOOKUP(B335, 'Population by Country'!$1:$266,14, FALSE)</f>
        <v>268922</v>
      </c>
      <c r="G335">
        <v>0</v>
      </c>
      <c r="H335">
        <v>0</v>
      </c>
      <c r="I335" s="7">
        <f>INDEX('Developing Country'!$B$3:$B$175,MATCH('Stata Data'!B335,'Developing Country'!$A$3:$A$175))</f>
        <v>0</v>
      </c>
      <c r="J335" s="7">
        <f>INDEX('Developing Country'!$C$3:$C$175,MATCH('Stata Data'!B335,'Developing Country'!$A$3:$A$175))</f>
        <v>0</v>
      </c>
      <c r="K335" s="8">
        <f>VLOOKUP(B335, 'TRIPS In Force'!$A$2:$B$166, 2, FALSE)</f>
        <v>34700</v>
      </c>
      <c r="L335" s="7">
        <f t="shared" si="52"/>
        <v>1995</v>
      </c>
      <c r="M335" s="7">
        <f t="shared" si="47"/>
        <v>1</v>
      </c>
      <c r="N335" s="7">
        <f t="shared" si="48"/>
        <v>1995</v>
      </c>
      <c r="O335" s="7">
        <f t="shared" si="49"/>
        <v>4</v>
      </c>
      <c r="P335" s="7">
        <f t="shared" si="50"/>
        <v>1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1:34" x14ac:dyDescent="0.35">
      <c r="A336">
        <f t="shared" si="53"/>
        <v>335</v>
      </c>
      <c r="B336" t="s">
        <v>12</v>
      </c>
      <c r="C336">
        <f t="shared" si="51"/>
        <v>12</v>
      </c>
      <c r="D336" s="7">
        <f t="shared" si="54"/>
        <v>2000</v>
      </c>
      <c r="E336">
        <v>100</v>
      </c>
      <c r="F336">
        <f>VLOOKUP(B336, 'Population by Country'!$1:$266, 15, FALSE)</f>
        <v>269847</v>
      </c>
      <c r="G336">
        <v>0</v>
      </c>
      <c r="H336">
        <v>0</v>
      </c>
      <c r="I336" s="7">
        <f>INDEX('Developing Country'!$B$3:$B$175,MATCH('Stata Data'!B336,'Developing Country'!$A$3:$A$175))</f>
        <v>0</v>
      </c>
      <c r="J336" s="7">
        <f>INDEX('Developing Country'!$C$3:$C$175,MATCH('Stata Data'!B336,'Developing Country'!$A$3:$A$175))</f>
        <v>0</v>
      </c>
      <c r="K336" s="8">
        <f>VLOOKUP(B336, 'TRIPS In Force'!$A$2:$B$166, 2, FALSE)</f>
        <v>34700</v>
      </c>
      <c r="L336" s="7">
        <f t="shared" si="52"/>
        <v>1995</v>
      </c>
      <c r="M336" s="7">
        <f t="shared" si="47"/>
        <v>1</v>
      </c>
      <c r="N336" s="7">
        <f t="shared" si="48"/>
        <v>1995</v>
      </c>
      <c r="O336" s="7">
        <f t="shared" si="49"/>
        <v>5</v>
      </c>
      <c r="P336" s="7">
        <f t="shared" si="50"/>
        <v>1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1:34" x14ac:dyDescent="0.35">
      <c r="A337">
        <f t="shared" si="53"/>
        <v>336</v>
      </c>
      <c r="B337" t="s">
        <v>12</v>
      </c>
      <c r="C337">
        <f t="shared" si="51"/>
        <v>12</v>
      </c>
      <c r="D337" s="7">
        <f t="shared" si="54"/>
        <v>2001</v>
      </c>
      <c r="E337">
        <v>100</v>
      </c>
      <c r="F337">
        <f>VLOOKUP(B337, 'Population by Country'!$1:$266, 16, FALSE)</f>
        <v>270685</v>
      </c>
      <c r="G337">
        <v>0</v>
      </c>
      <c r="H337">
        <v>0</v>
      </c>
      <c r="I337" s="7">
        <f>INDEX('Developing Country'!$B$3:$B$175,MATCH('Stata Data'!B337,'Developing Country'!$A$3:$A$175))</f>
        <v>0</v>
      </c>
      <c r="J337" s="7">
        <f>INDEX('Developing Country'!$C$3:$C$175,MATCH('Stata Data'!B337,'Developing Country'!$A$3:$A$175))</f>
        <v>0</v>
      </c>
      <c r="K337" s="8">
        <f>VLOOKUP(B337, 'TRIPS In Force'!$A$2:$B$166, 2, FALSE)</f>
        <v>34700</v>
      </c>
      <c r="L337" s="7">
        <f t="shared" si="52"/>
        <v>1995</v>
      </c>
      <c r="M337" s="7">
        <f t="shared" si="47"/>
        <v>1</v>
      </c>
      <c r="N337" s="7">
        <f t="shared" si="48"/>
        <v>1995</v>
      </c>
      <c r="O337" s="7">
        <f t="shared" si="49"/>
        <v>6</v>
      </c>
      <c r="P337" s="7">
        <f t="shared" si="50"/>
        <v>1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1:34" x14ac:dyDescent="0.35">
      <c r="A338">
        <f t="shared" si="53"/>
        <v>337</v>
      </c>
      <c r="B338" t="s">
        <v>12</v>
      </c>
      <c r="C338">
        <f t="shared" si="51"/>
        <v>12</v>
      </c>
      <c r="D338" s="7">
        <f t="shared" si="54"/>
        <v>2002</v>
      </c>
      <c r="E338">
        <v>100</v>
      </c>
      <c r="F338">
        <f>VLOOKUP(B338, 'Population by Country'!$1:$266, 17, FALSE)</f>
        <v>271478</v>
      </c>
      <c r="G338">
        <v>0</v>
      </c>
      <c r="H338">
        <v>0</v>
      </c>
      <c r="I338" s="7">
        <f>INDEX('Developing Country'!$B$3:$B$175,MATCH('Stata Data'!B338,'Developing Country'!$A$3:$A$175))</f>
        <v>0</v>
      </c>
      <c r="J338" s="7">
        <f>INDEX('Developing Country'!$C$3:$C$175,MATCH('Stata Data'!B338,'Developing Country'!$A$3:$A$175))</f>
        <v>0</v>
      </c>
      <c r="K338" s="8">
        <f>VLOOKUP(B338, 'TRIPS In Force'!$A$2:$B$166, 2, FALSE)</f>
        <v>34700</v>
      </c>
      <c r="L338" s="7">
        <f t="shared" si="52"/>
        <v>1995</v>
      </c>
      <c r="M338" s="7">
        <f t="shared" si="47"/>
        <v>1</v>
      </c>
      <c r="N338" s="7">
        <f t="shared" si="48"/>
        <v>1995</v>
      </c>
      <c r="O338" s="7">
        <f t="shared" si="49"/>
        <v>7</v>
      </c>
      <c r="P338" s="7">
        <f t="shared" si="50"/>
        <v>1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1:34" x14ac:dyDescent="0.35">
      <c r="A339">
        <f t="shared" si="53"/>
        <v>338</v>
      </c>
      <c r="B339" t="s">
        <v>12</v>
      </c>
      <c r="C339">
        <f t="shared" si="51"/>
        <v>12</v>
      </c>
      <c r="D339" s="7">
        <f t="shared" si="54"/>
        <v>2003</v>
      </c>
      <c r="E339">
        <v>100</v>
      </c>
      <c r="F339">
        <f>VLOOKUP(B339, 'Population by Country'!$1:$266, 18, FALSE)</f>
        <v>272258</v>
      </c>
      <c r="G339">
        <v>0</v>
      </c>
      <c r="H339">
        <v>0</v>
      </c>
      <c r="I339" s="7">
        <f>INDEX('Developing Country'!$B$3:$B$175,MATCH('Stata Data'!B339,'Developing Country'!$A$3:$A$175))</f>
        <v>0</v>
      </c>
      <c r="J339" s="7">
        <f>INDEX('Developing Country'!$C$3:$C$175,MATCH('Stata Data'!B339,'Developing Country'!$A$3:$A$175))</f>
        <v>0</v>
      </c>
      <c r="K339" s="8">
        <f>VLOOKUP(B339, 'TRIPS In Force'!$A$2:$B$166, 2, FALSE)</f>
        <v>34700</v>
      </c>
      <c r="L339" s="7">
        <f t="shared" si="52"/>
        <v>1995</v>
      </c>
      <c r="M339" s="7">
        <f t="shared" si="47"/>
        <v>1</v>
      </c>
      <c r="N339" s="7">
        <f t="shared" si="48"/>
        <v>1995</v>
      </c>
      <c r="O339" s="7">
        <f t="shared" si="49"/>
        <v>8</v>
      </c>
      <c r="P339" s="7">
        <f t="shared" si="50"/>
        <v>1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1:34" x14ac:dyDescent="0.35">
      <c r="A340">
        <f t="shared" si="53"/>
        <v>339</v>
      </c>
      <c r="B340" t="s">
        <v>12</v>
      </c>
      <c r="C340">
        <f t="shared" si="51"/>
        <v>12</v>
      </c>
      <c r="D340" s="7">
        <f t="shared" si="54"/>
        <v>2004</v>
      </c>
      <c r="E340">
        <v>100</v>
      </c>
      <c r="F340">
        <f>VLOOKUP(B340, 'Population by Country'!$1:$266,19, FALSE)</f>
        <v>273091</v>
      </c>
      <c r="G340">
        <v>0</v>
      </c>
      <c r="H340">
        <v>0</v>
      </c>
      <c r="I340" s="7">
        <f>INDEX('Developing Country'!$B$3:$B$175,MATCH('Stata Data'!B340,'Developing Country'!$A$3:$A$175))</f>
        <v>0</v>
      </c>
      <c r="J340" s="7">
        <f>INDEX('Developing Country'!$C$3:$C$175,MATCH('Stata Data'!B340,'Developing Country'!$A$3:$A$175))</f>
        <v>0</v>
      </c>
      <c r="K340" s="8">
        <f>VLOOKUP(B340, 'TRIPS In Force'!$A$2:$B$166, 2, FALSE)</f>
        <v>34700</v>
      </c>
      <c r="L340" s="7">
        <f t="shared" si="52"/>
        <v>1995</v>
      </c>
      <c r="M340" s="7">
        <f t="shared" si="47"/>
        <v>1</v>
      </c>
      <c r="N340" s="7">
        <f t="shared" si="48"/>
        <v>1995</v>
      </c>
      <c r="O340" s="7">
        <f t="shared" si="49"/>
        <v>9</v>
      </c>
      <c r="P340" s="7">
        <f t="shared" si="50"/>
        <v>1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1:34" x14ac:dyDescent="0.35">
      <c r="A341">
        <f t="shared" si="53"/>
        <v>340</v>
      </c>
      <c r="B341" t="s">
        <v>12</v>
      </c>
      <c r="C341">
        <f t="shared" si="51"/>
        <v>12</v>
      </c>
      <c r="D341" s="7">
        <f t="shared" si="54"/>
        <v>2005</v>
      </c>
      <c r="E341">
        <v>100</v>
      </c>
      <c r="F341">
        <f>VLOOKUP(B341, 'Population by Country'!$1:$266, 20, FALSE)</f>
        <v>274009</v>
      </c>
      <c r="G341">
        <v>0</v>
      </c>
      <c r="H341">
        <v>0</v>
      </c>
      <c r="I341" s="7">
        <f>INDEX('Developing Country'!$B$3:$B$175,MATCH('Stata Data'!B341,'Developing Country'!$A$3:$A$175))</f>
        <v>0</v>
      </c>
      <c r="J341" s="7">
        <f>INDEX('Developing Country'!$C$3:$C$175,MATCH('Stata Data'!B341,'Developing Country'!$A$3:$A$175))</f>
        <v>0</v>
      </c>
      <c r="K341" s="8">
        <f>VLOOKUP(B341, 'TRIPS In Force'!$A$2:$B$166, 2, FALSE)</f>
        <v>34700</v>
      </c>
      <c r="L341" s="7">
        <f t="shared" si="52"/>
        <v>1995</v>
      </c>
      <c r="M341" s="7">
        <f t="shared" si="47"/>
        <v>1</v>
      </c>
      <c r="N341" s="7">
        <f t="shared" si="48"/>
        <v>1995</v>
      </c>
      <c r="O341" s="7">
        <f t="shared" si="49"/>
        <v>10</v>
      </c>
      <c r="P341" s="7">
        <f t="shared" si="50"/>
        <v>1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1:34" x14ac:dyDescent="0.35">
      <c r="A342">
        <f t="shared" si="53"/>
        <v>341</v>
      </c>
      <c r="B342" t="s">
        <v>12</v>
      </c>
      <c r="C342">
        <f t="shared" si="51"/>
        <v>12</v>
      </c>
      <c r="D342" s="7">
        <f t="shared" si="54"/>
        <v>2006</v>
      </c>
      <c r="E342">
        <v>100</v>
      </c>
      <c r="F342">
        <f>VLOOKUP(B342, 'Population by Country'!$1:$266, 21, FALSE)</f>
        <v>275039</v>
      </c>
      <c r="G342">
        <v>0</v>
      </c>
      <c r="H342">
        <v>0</v>
      </c>
      <c r="I342" s="7">
        <f>INDEX('Developing Country'!$B$3:$B$175,MATCH('Stata Data'!B342,'Developing Country'!$A$3:$A$175))</f>
        <v>0</v>
      </c>
      <c r="J342" s="7">
        <f>INDEX('Developing Country'!$C$3:$C$175,MATCH('Stata Data'!B342,'Developing Country'!$A$3:$A$175))</f>
        <v>0</v>
      </c>
      <c r="K342" s="8">
        <f>VLOOKUP(B342, 'TRIPS In Force'!$A$2:$B$166, 2, FALSE)</f>
        <v>34700</v>
      </c>
      <c r="L342" s="7">
        <f t="shared" si="52"/>
        <v>1995</v>
      </c>
      <c r="M342" s="7">
        <f t="shared" si="47"/>
        <v>1</v>
      </c>
      <c r="N342" s="7">
        <f t="shared" si="48"/>
        <v>1995</v>
      </c>
      <c r="O342" s="7">
        <f t="shared" si="49"/>
        <v>11</v>
      </c>
      <c r="P342" s="7">
        <f t="shared" si="50"/>
        <v>1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1:34" x14ac:dyDescent="0.35">
      <c r="A343">
        <f t="shared" si="53"/>
        <v>342</v>
      </c>
      <c r="B343" t="s">
        <v>12</v>
      </c>
      <c r="C343">
        <f t="shared" si="51"/>
        <v>12</v>
      </c>
      <c r="D343" s="7">
        <f t="shared" si="54"/>
        <v>2007</v>
      </c>
      <c r="E343">
        <v>100</v>
      </c>
      <c r="F343">
        <f>VLOOKUP(B343, 'Population by Country'!$1:$266, 22, FALSE)</f>
        <v>276150</v>
      </c>
      <c r="G343">
        <v>0</v>
      </c>
      <c r="H343">
        <v>0</v>
      </c>
      <c r="I343" s="7">
        <f>INDEX('Developing Country'!$B$3:$B$175,MATCH('Stata Data'!B343,'Developing Country'!$A$3:$A$175))</f>
        <v>0</v>
      </c>
      <c r="J343" s="7">
        <f>INDEX('Developing Country'!$C$3:$C$175,MATCH('Stata Data'!B343,'Developing Country'!$A$3:$A$175))</f>
        <v>0</v>
      </c>
      <c r="K343" s="8">
        <f>VLOOKUP(B343, 'TRIPS In Force'!$A$2:$B$166, 2, FALSE)</f>
        <v>34700</v>
      </c>
      <c r="L343" s="7">
        <f t="shared" si="52"/>
        <v>1995</v>
      </c>
      <c r="M343" s="7">
        <f t="shared" si="47"/>
        <v>1</v>
      </c>
      <c r="N343" s="7">
        <f t="shared" si="48"/>
        <v>1995</v>
      </c>
      <c r="O343" s="7">
        <f t="shared" si="49"/>
        <v>12</v>
      </c>
      <c r="P343" s="7">
        <f t="shared" si="50"/>
        <v>1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1:34" x14ac:dyDescent="0.35">
      <c r="A344">
        <f t="shared" si="53"/>
        <v>343</v>
      </c>
      <c r="B344" t="s">
        <v>12</v>
      </c>
      <c r="C344">
        <f t="shared" si="51"/>
        <v>12</v>
      </c>
      <c r="D344" s="7">
        <f t="shared" si="54"/>
        <v>2008</v>
      </c>
      <c r="E344">
        <v>100</v>
      </c>
      <c r="F344">
        <f>VLOOKUP(B344, 'Population by Country'!$1:$266, 23, FALSE)</f>
        <v>277319</v>
      </c>
      <c r="G344">
        <v>0</v>
      </c>
      <c r="H344">
        <v>0</v>
      </c>
      <c r="I344" s="7">
        <f>INDEX('Developing Country'!$B$3:$B$175,MATCH('Stata Data'!B344,'Developing Country'!$A$3:$A$175))</f>
        <v>0</v>
      </c>
      <c r="J344" s="7">
        <f>INDEX('Developing Country'!$C$3:$C$175,MATCH('Stata Data'!B344,'Developing Country'!$A$3:$A$175))</f>
        <v>0</v>
      </c>
      <c r="K344" s="8">
        <f>VLOOKUP(B344, 'TRIPS In Force'!$A$2:$B$166, 2, FALSE)</f>
        <v>34700</v>
      </c>
      <c r="L344" s="7">
        <f t="shared" si="52"/>
        <v>1995</v>
      </c>
      <c r="M344" s="7">
        <f t="shared" si="47"/>
        <v>1</v>
      </c>
      <c r="N344" s="7">
        <f t="shared" si="48"/>
        <v>1995</v>
      </c>
      <c r="O344" s="7">
        <f t="shared" si="49"/>
        <v>13</v>
      </c>
      <c r="P344" s="7">
        <f t="shared" si="50"/>
        <v>1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1:34" x14ac:dyDescent="0.35">
      <c r="A345">
        <f t="shared" si="53"/>
        <v>344</v>
      </c>
      <c r="B345" t="s">
        <v>12</v>
      </c>
      <c r="C345">
        <f t="shared" si="51"/>
        <v>12</v>
      </c>
      <c r="D345" s="7">
        <f t="shared" si="54"/>
        <v>2009</v>
      </c>
      <c r="E345">
        <v>100</v>
      </c>
      <c r="F345">
        <f>VLOOKUP(B345, 'Population by Country'!$1:$266, 24, FALSE)</f>
        <v>278470</v>
      </c>
      <c r="G345">
        <v>0</v>
      </c>
      <c r="H345">
        <v>0</v>
      </c>
      <c r="I345" s="7">
        <f>INDEX('Developing Country'!$B$3:$B$175,MATCH('Stata Data'!B345,'Developing Country'!$A$3:$A$175))</f>
        <v>0</v>
      </c>
      <c r="J345" s="7">
        <f>INDEX('Developing Country'!$C$3:$C$175,MATCH('Stata Data'!B345,'Developing Country'!$A$3:$A$175))</f>
        <v>0</v>
      </c>
      <c r="K345" s="8">
        <f>VLOOKUP(B345, 'TRIPS In Force'!$A$2:$B$166, 2, FALSE)</f>
        <v>34700</v>
      </c>
      <c r="L345" s="7">
        <f t="shared" si="52"/>
        <v>1995</v>
      </c>
      <c r="M345" s="7">
        <f t="shared" si="47"/>
        <v>1</v>
      </c>
      <c r="N345" s="7">
        <f t="shared" si="48"/>
        <v>1995</v>
      </c>
      <c r="O345" s="7">
        <f t="shared" si="49"/>
        <v>14</v>
      </c>
      <c r="P345" s="7">
        <f t="shared" si="50"/>
        <v>1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1:34" x14ac:dyDescent="0.35">
      <c r="A346">
        <f t="shared" si="53"/>
        <v>345</v>
      </c>
      <c r="B346" t="s">
        <v>12</v>
      </c>
      <c r="C346">
        <f t="shared" si="51"/>
        <v>12</v>
      </c>
      <c r="D346" s="7">
        <f t="shared" si="54"/>
        <v>2010</v>
      </c>
      <c r="E346">
        <v>100</v>
      </c>
      <c r="F346">
        <f>VLOOKUP(B346, 'Population by Country'!$1:$266, 25, FALSE)</f>
        <v>279569</v>
      </c>
      <c r="G346">
        <v>0</v>
      </c>
      <c r="H346">
        <v>0</v>
      </c>
      <c r="I346" s="7">
        <f>INDEX('Developing Country'!$B$3:$B$175,MATCH('Stata Data'!B346,'Developing Country'!$A$3:$A$175))</f>
        <v>0</v>
      </c>
      <c r="J346" s="7">
        <f>INDEX('Developing Country'!$C$3:$C$175,MATCH('Stata Data'!B346,'Developing Country'!$A$3:$A$175))</f>
        <v>0</v>
      </c>
      <c r="K346" s="8">
        <f>VLOOKUP(B346, 'TRIPS In Force'!$A$2:$B$166, 2, FALSE)</f>
        <v>34700</v>
      </c>
      <c r="L346" s="7">
        <f t="shared" si="52"/>
        <v>1995</v>
      </c>
      <c r="M346" s="7">
        <f t="shared" si="47"/>
        <v>1</v>
      </c>
      <c r="N346" s="7">
        <f t="shared" si="48"/>
        <v>1995</v>
      </c>
      <c r="O346" s="7">
        <f t="shared" si="49"/>
        <v>15</v>
      </c>
      <c r="P346" s="7">
        <f t="shared" si="50"/>
        <v>1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1:34" x14ac:dyDescent="0.35">
      <c r="A347">
        <f t="shared" si="53"/>
        <v>346</v>
      </c>
      <c r="B347" t="s">
        <v>12</v>
      </c>
      <c r="C347">
        <f t="shared" si="51"/>
        <v>12</v>
      </c>
      <c r="D347" s="7">
        <f t="shared" si="54"/>
        <v>2011</v>
      </c>
      <c r="E347">
        <v>100</v>
      </c>
      <c r="F347">
        <f>VLOOKUP(B347, 'Population by Country'!$1:$266, 26, FALSE)</f>
        <v>280601</v>
      </c>
      <c r="G347">
        <v>0</v>
      </c>
      <c r="H347">
        <v>0</v>
      </c>
      <c r="I347" s="7">
        <f>INDEX('Developing Country'!$B$3:$B$175,MATCH('Stata Data'!B347,'Developing Country'!$A$3:$A$175))</f>
        <v>0</v>
      </c>
      <c r="J347" s="7">
        <f>INDEX('Developing Country'!$C$3:$C$175,MATCH('Stata Data'!B347,'Developing Country'!$A$3:$A$175))</f>
        <v>0</v>
      </c>
      <c r="K347" s="8">
        <f>VLOOKUP(B347, 'TRIPS In Force'!$A$2:$B$166, 2, FALSE)</f>
        <v>34700</v>
      </c>
      <c r="L347" s="7">
        <f t="shared" si="52"/>
        <v>1995</v>
      </c>
      <c r="M347" s="7">
        <f t="shared" si="47"/>
        <v>1</v>
      </c>
      <c r="N347" s="7">
        <f t="shared" si="48"/>
        <v>1995</v>
      </c>
      <c r="O347" s="7">
        <f t="shared" si="49"/>
        <v>16</v>
      </c>
      <c r="P347" s="7">
        <f t="shared" si="50"/>
        <v>1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1:34" x14ac:dyDescent="0.35">
      <c r="A348">
        <f t="shared" si="53"/>
        <v>347</v>
      </c>
      <c r="B348" t="s">
        <v>12</v>
      </c>
      <c r="C348">
        <f t="shared" si="51"/>
        <v>12</v>
      </c>
      <c r="D348" s="7">
        <f t="shared" si="54"/>
        <v>2012</v>
      </c>
      <c r="E348">
        <v>100</v>
      </c>
      <c r="F348">
        <f>VLOOKUP(B348, 'Population by Country'!$1:$266, 27, FALSE)</f>
        <v>281585</v>
      </c>
      <c r="G348">
        <v>0</v>
      </c>
      <c r="H348">
        <v>0</v>
      </c>
      <c r="I348" s="7">
        <f>INDEX('Developing Country'!$B$3:$B$175,MATCH('Stata Data'!B348,'Developing Country'!$A$3:$A$175))</f>
        <v>0</v>
      </c>
      <c r="J348" s="7">
        <f>INDEX('Developing Country'!$C$3:$C$175,MATCH('Stata Data'!B348,'Developing Country'!$A$3:$A$175))</f>
        <v>0</v>
      </c>
      <c r="K348" s="8">
        <f>VLOOKUP(B348, 'TRIPS In Force'!$A$2:$B$166, 2, FALSE)</f>
        <v>34700</v>
      </c>
      <c r="L348" s="7">
        <f t="shared" si="52"/>
        <v>1995</v>
      </c>
      <c r="M348" s="7">
        <f t="shared" si="47"/>
        <v>1</v>
      </c>
      <c r="N348" s="7">
        <f t="shared" si="48"/>
        <v>1995</v>
      </c>
      <c r="O348" s="7">
        <f t="shared" si="49"/>
        <v>17</v>
      </c>
      <c r="P348" s="7">
        <f t="shared" si="50"/>
        <v>1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1:34" x14ac:dyDescent="0.35">
      <c r="A349">
        <f t="shared" si="53"/>
        <v>348</v>
      </c>
      <c r="B349" t="s">
        <v>12</v>
      </c>
      <c r="C349">
        <f t="shared" si="51"/>
        <v>12</v>
      </c>
      <c r="D349" s="7">
        <f t="shared" si="54"/>
        <v>2013</v>
      </c>
      <c r="E349">
        <v>100</v>
      </c>
      <c r="F349">
        <f>VLOOKUP(B349, 'Population by Country'!$1:$266, 28, FALSE)</f>
        <v>282509</v>
      </c>
      <c r="G349">
        <v>0</v>
      </c>
      <c r="H349">
        <v>0</v>
      </c>
      <c r="I349" s="7">
        <f>INDEX('Developing Country'!$B$3:$B$175,MATCH('Stata Data'!B349,'Developing Country'!$A$3:$A$175))</f>
        <v>0</v>
      </c>
      <c r="J349" s="7">
        <f>INDEX('Developing Country'!$C$3:$C$175,MATCH('Stata Data'!B349,'Developing Country'!$A$3:$A$175))</f>
        <v>0</v>
      </c>
      <c r="K349" s="8">
        <f>VLOOKUP(B349, 'TRIPS In Force'!$A$2:$B$166, 2, FALSE)</f>
        <v>34700</v>
      </c>
      <c r="L349" s="7">
        <f t="shared" si="52"/>
        <v>1995</v>
      </c>
      <c r="M349" s="7">
        <f t="shared" si="47"/>
        <v>1</v>
      </c>
      <c r="N349" s="7">
        <f t="shared" si="48"/>
        <v>1995</v>
      </c>
      <c r="O349" s="7">
        <f t="shared" si="49"/>
        <v>18</v>
      </c>
      <c r="P349" s="7">
        <f t="shared" si="50"/>
        <v>1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1:34" x14ac:dyDescent="0.35">
      <c r="A350">
        <f t="shared" si="53"/>
        <v>349</v>
      </c>
      <c r="B350" t="s">
        <v>12</v>
      </c>
      <c r="C350">
        <f t="shared" si="51"/>
        <v>12</v>
      </c>
      <c r="D350" s="7">
        <f t="shared" si="54"/>
        <v>2014</v>
      </c>
      <c r="E350">
        <v>100</v>
      </c>
      <c r="F350">
        <f>VLOOKUP(B350, 'Population by Country'!$1:$266, 29, FALSE)</f>
        <v>283385</v>
      </c>
      <c r="G350">
        <v>0</v>
      </c>
      <c r="H350">
        <v>0</v>
      </c>
      <c r="I350" s="7">
        <f>INDEX('Developing Country'!$B$3:$B$175,MATCH('Stata Data'!B350,'Developing Country'!$A$3:$A$175))</f>
        <v>0</v>
      </c>
      <c r="J350" s="7">
        <f>INDEX('Developing Country'!$C$3:$C$175,MATCH('Stata Data'!B350,'Developing Country'!$A$3:$A$175))</f>
        <v>0</v>
      </c>
      <c r="K350" s="8">
        <f>VLOOKUP(B350, 'TRIPS In Force'!$A$2:$B$166, 2, FALSE)</f>
        <v>34700</v>
      </c>
      <c r="L350" s="7">
        <f t="shared" si="52"/>
        <v>1995</v>
      </c>
      <c r="M350" s="7">
        <f t="shared" si="47"/>
        <v>1</v>
      </c>
      <c r="N350" s="7">
        <f t="shared" si="48"/>
        <v>1995</v>
      </c>
      <c r="O350" s="7">
        <f t="shared" si="49"/>
        <v>19</v>
      </c>
      <c r="P350" s="7">
        <f t="shared" si="50"/>
        <v>1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1:34" x14ac:dyDescent="0.35">
      <c r="A351">
        <f t="shared" si="53"/>
        <v>350</v>
      </c>
      <c r="B351" t="s">
        <v>12</v>
      </c>
      <c r="C351">
        <f t="shared" si="51"/>
        <v>12</v>
      </c>
      <c r="D351" s="7">
        <f t="shared" si="54"/>
        <v>2015</v>
      </c>
      <c r="E351">
        <v>100</v>
      </c>
      <c r="F351">
        <f>VLOOKUP(B351, 'Population by Country'!$1:$266, 30, FALSE)</f>
        <v>284217</v>
      </c>
      <c r="G351">
        <v>0</v>
      </c>
      <c r="H351">
        <v>0</v>
      </c>
      <c r="I351" s="7">
        <f>INDEX('Developing Country'!$B$3:$B$175,MATCH('Stata Data'!B351,'Developing Country'!$A$3:$A$175))</f>
        <v>0</v>
      </c>
      <c r="J351" s="7">
        <f>INDEX('Developing Country'!$C$3:$C$175,MATCH('Stata Data'!B351,'Developing Country'!$A$3:$A$175))</f>
        <v>0</v>
      </c>
      <c r="K351" s="8">
        <f>VLOOKUP(B351, 'TRIPS In Force'!$A$2:$B$166, 2, FALSE)</f>
        <v>34700</v>
      </c>
      <c r="L351" s="7">
        <f t="shared" si="52"/>
        <v>1995</v>
      </c>
      <c r="M351" s="7">
        <f t="shared" si="47"/>
        <v>1</v>
      </c>
      <c r="N351" s="7">
        <f t="shared" si="48"/>
        <v>1995</v>
      </c>
      <c r="O351" s="7">
        <f t="shared" si="49"/>
        <v>20</v>
      </c>
      <c r="P351" s="7">
        <f t="shared" si="50"/>
        <v>1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1:34" x14ac:dyDescent="0.35">
      <c r="A352">
        <f t="shared" si="53"/>
        <v>351</v>
      </c>
      <c r="B352" t="s">
        <v>12</v>
      </c>
      <c r="C352">
        <f t="shared" si="51"/>
        <v>12</v>
      </c>
      <c r="D352" s="7">
        <f t="shared" si="54"/>
        <v>2016</v>
      </c>
      <c r="E352">
        <v>100</v>
      </c>
      <c r="F352">
        <f>VLOOKUP(B352, 'Population by Country'!$1:$266, 31, FALSE)</f>
        <v>284996</v>
      </c>
      <c r="G352">
        <v>0</v>
      </c>
      <c r="H352">
        <v>0</v>
      </c>
      <c r="I352" s="7">
        <f>INDEX('Developing Country'!$B$3:$B$175,MATCH('Stata Data'!B352,'Developing Country'!$A$3:$A$175))</f>
        <v>0</v>
      </c>
      <c r="J352" s="7">
        <f>INDEX('Developing Country'!$C$3:$C$175,MATCH('Stata Data'!B352,'Developing Country'!$A$3:$A$175))</f>
        <v>0</v>
      </c>
      <c r="K352" s="8">
        <f>VLOOKUP(B352, 'TRIPS In Force'!$A$2:$B$166, 2, FALSE)</f>
        <v>34700</v>
      </c>
      <c r="L352" s="7">
        <f t="shared" si="52"/>
        <v>1995</v>
      </c>
      <c r="M352" s="7">
        <f t="shared" si="47"/>
        <v>1</v>
      </c>
      <c r="N352" s="7">
        <f t="shared" si="48"/>
        <v>1995</v>
      </c>
      <c r="O352" s="7">
        <f t="shared" si="49"/>
        <v>21</v>
      </c>
      <c r="P352" s="7">
        <f t="shared" si="50"/>
        <v>1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1:34" x14ac:dyDescent="0.35">
      <c r="A353">
        <f t="shared" si="53"/>
        <v>352</v>
      </c>
      <c r="B353" t="s">
        <v>270</v>
      </c>
      <c r="C353">
        <f t="shared" si="51"/>
        <v>13</v>
      </c>
      <c r="D353" s="7">
        <v>1990</v>
      </c>
      <c r="E353">
        <v>100</v>
      </c>
      <c r="F353">
        <f>VLOOKUP(B353, 'Population by Country'!$1:$266, 5,FALSE )</f>
        <v>10189000</v>
      </c>
      <c r="G353">
        <v>0</v>
      </c>
      <c r="H353">
        <v>0</v>
      </c>
      <c r="I353" s="7">
        <f>INDEX('Developing Country'!$B$3:$B$175,MATCH('Stata Data'!B353,'Developing Country'!$A$3:$A$175))</f>
        <v>0</v>
      </c>
      <c r="J353" s="7">
        <f>INDEX('Developing Country'!$C$3:$C$175,MATCH('Stata Data'!B353,'Developing Country'!$A$3:$A$175))</f>
        <v>0</v>
      </c>
      <c r="K353" s="8"/>
      <c r="L353" s="7"/>
      <c r="M353" s="7">
        <v>0</v>
      </c>
      <c r="N353" s="7"/>
      <c r="O353" s="7"/>
      <c r="P353" s="7">
        <v>0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1:34" x14ac:dyDescent="0.35">
      <c r="A354">
        <f t="shared" si="53"/>
        <v>353</v>
      </c>
      <c r="B354" t="s">
        <v>270</v>
      </c>
      <c r="C354">
        <f t="shared" si="51"/>
        <v>13</v>
      </c>
      <c r="D354" s="7">
        <f>D353+1</f>
        <v>1991</v>
      </c>
      <c r="E354">
        <v>100</v>
      </c>
      <c r="F354">
        <f>VLOOKUP(B354, 'Population by Country'!$1:$266, 6, FALSE)</f>
        <v>10194000</v>
      </c>
      <c r="G354">
        <v>0</v>
      </c>
      <c r="H354">
        <v>0</v>
      </c>
      <c r="I354" s="7">
        <f>INDEX('Developing Country'!$B$3:$B$175,MATCH('Stata Data'!B354,'Developing Country'!$A$3:$A$175))</f>
        <v>0</v>
      </c>
      <c r="J354" s="7">
        <f>INDEX('Developing Country'!$C$3:$C$175,MATCH('Stata Data'!B354,'Developing Country'!$A$3:$A$175))</f>
        <v>0</v>
      </c>
      <c r="K354" s="8"/>
      <c r="L354" s="7"/>
      <c r="M354" s="7">
        <v>0</v>
      </c>
      <c r="N354" s="7"/>
      <c r="O354" s="7"/>
      <c r="P354" s="7">
        <v>0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1:34" x14ac:dyDescent="0.35">
      <c r="A355">
        <f t="shared" si="53"/>
        <v>354</v>
      </c>
      <c r="B355" t="s">
        <v>270</v>
      </c>
      <c r="C355">
        <f t="shared" si="51"/>
        <v>13</v>
      </c>
      <c r="D355" s="7">
        <f t="shared" ref="D355:D379" si="55">D354+1</f>
        <v>1992</v>
      </c>
      <c r="E355">
        <v>100</v>
      </c>
      <c r="F355">
        <f>VLOOKUP(B355, 'Population by Country'!$1:$266, 7, FALSE)</f>
        <v>10216000</v>
      </c>
      <c r="G355">
        <v>0</v>
      </c>
      <c r="H355">
        <v>0</v>
      </c>
      <c r="I355" s="7">
        <f>INDEX('Developing Country'!$B$3:$B$175,MATCH('Stata Data'!B355,'Developing Country'!$A$3:$A$175))</f>
        <v>0</v>
      </c>
      <c r="J355" s="7">
        <f>INDEX('Developing Country'!$C$3:$C$175,MATCH('Stata Data'!B355,'Developing Country'!$A$3:$A$175))</f>
        <v>0</v>
      </c>
      <c r="K355" s="8"/>
      <c r="L355" s="7"/>
      <c r="M355" s="7">
        <v>0</v>
      </c>
      <c r="N355" s="7"/>
      <c r="O355" s="7"/>
      <c r="P355" s="7">
        <v>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1:34" x14ac:dyDescent="0.35">
      <c r="A356">
        <f t="shared" si="53"/>
        <v>355</v>
      </c>
      <c r="B356" t="s">
        <v>270</v>
      </c>
      <c r="C356">
        <f t="shared" si="51"/>
        <v>13</v>
      </c>
      <c r="D356" s="7">
        <f t="shared" si="55"/>
        <v>1993</v>
      </c>
      <c r="E356">
        <v>100</v>
      </c>
      <c r="F356">
        <f>VLOOKUP(B356, 'Population by Country'!$1:$266, 8, FALSE)</f>
        <v>10239000</v>
      </c>
      <c r="G356">
        <v>0</v>
      </c>
      <c r="H356">
        <v>0</v>
      </c>
      <c r="I356" s="7">
        <f>INDEX('Developing Country'!$B$3:$B$175,MATCH('Stata Data'!B356,'Developing Country'!$A$3:$A$175))</f>
        <v>0</v>
      </c>
      <c r="J356" s="7">
        <f>INDEX('Developing Country'!$C$3:$C$175,MATCH('Stata Data'!B356,'Developing Country'!$A$3:$A$175))</f>
        <v>0</v>
      </c>
      <c r="K356" s="8"/>
      <c r="L356" s="7"/>
      <c r="M356" s="7">
        <v>0</v>
      </c>
      <c r="N356" s="7"/>
      <c r="O356" s="7"/>
      <c r="P356" s="7">
        <v>0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1:34" x14ac:dyDescent="0.35">
      <c r="A357">
        <f t="shared" si="53"/>
        <v>356</v>
      </c>
      <c r="B357" t="s">
        <v>270</v>
      </c>
      <c r="C357">
        <f t="shared" si="51"/>
        <v>13</v>
      </c>
      <c r="D357" s="7">
        <f t="shared" si="55"/>
        <v>1994</v>
      </c>
      <c r="E357">
        <v>100</v>
      </c>
      <c r="F357">
        <f>VLOOKUP(B357, 'Population by Country'!$1:$266, 9, FALSE)</f>
        <v>10227000</v>
      </c>
      <c r="G357">
        <v>0</v>
      </c>
      <c r="H357">
        <v>0</v>
      </c>
      <c r="I357" s="7">
        <f>INDEX('Developing Country'!$B$3:$B$175,MATCH('Stata Data'!B357,'Developing Country'!$A$3:$A$175))</f>
        <v>0</v>
      </c>
      <c r="J357" s="7">
        <f>INDEX('Developing Country'!$C$3:$C$175,MATCH('Stata Data'!B357,'Developing Country'!$A$3:$A$175))</f>
        <v>0</v>
      </c>
      <c r="K357" s="8"/>
      <c r="L357" s="7"/>
      <c r="M357" s="7">
        <v>0</v>
      </c>
      <c r="N357" s="7"/>
      <c r="O357" s="7"/>
      <c r="P357" s="7">
        <v>0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1:34" x14ac:dyDescent="0.35">
      <c r="A358">
        <f t="shared" si="53"/>
        <v>357</v>
      </c>
      <c r="B358" t="s">
        <v>270</v>
      </c>
      <c r="C358">
        <f t="shared" si="51"/>
        <v>13</v>
      </c>
      <c r="D358" s="7">
        <f t="shared" si="55"/>
        <v>1995</v>
      </c>
      <c r="E358">
        <v>100</v>
      </c>
      <c r="F358">
        <f>VLOOKUP(B358, 'Population by Country'!$1:$266, 10, FALSE)</f>
        <v>10194000</v>
      </c>
      <c r="G358">
        <v>0</v>
      </c>
      <c r="H358">
        <v>0</v>
      </c>
      <c r="I358" s="7">
        <f>INDEX('Developing Country'!$B$3:$B$175,MATCH('Stata Data'!B358,'Developing Country'!$A$3:$A$175))</f>
        <v>0</v>
      </c>
      <c r="J358" s="7">
        <f>INDEX('Developing Country'!$C$3:$C$175,MATCH('Stata Data'!B358,'Developing Country'!$A$3:$A$175))</f>
        <v>0</v>
      </c>
      <c r="K358" s="8"/>
      <c r="L358" s="7"/>
      <c r="M358" s="7">
        <v>0</v>
      </c>
      <c r="N358" s="7"/>
      <c r="O358" s="7"/>
      <c r="P358" s="7">
        <v>0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1:34" x14ac:dyDescent="0.35">
      <c r="A359">
        <f t="shared" si="53"/>
        <v>358</v>
      </c>
      <c r="B359" t="s">
        <v>270</v>
      </c>
      <c r="C359">
        <f t="shared" si="51"/>
        <v>13</v>
      </c>
      <c r="D359" s="7">
        <f t="shared" si="55"/>
        <v>1996</v>
      </c>
      <c r="E359">
        <v>100</v>
      </c>
      <c r="F359">
        <f>VLOOKUP(B359, 'Population by Country'!$1:$266, 11, FALSE)</f>
        <v>10160000</v>
      </c>
      <c r="G359">
        <v>0</v>
      </c>
      <c r="H359">
        <v>0</v>
      </c>
      <c r="I359" s="7">
        <f>INDEX('Developing Country'!$B$3:$B$175,MATCH('Stata Data'!B359,'Developing Country'!$A$3:$A$175))</f>
        <v>0</v>
      </c>
      <c r="J359" s="7">
        <f>INDEX('Developing Country'!$C$3:$C$175,MATCH('Stata Data'!B359,'Developing Country'!$A$3:$A$175))</f>
        <v>0</v>
      </c>
      <c r="K359" s="8"/>
      <c r="L359" s="7"/>
      <c r="M359" s="7">
        <v>0</v>
      </c>
      <c r="N359" s="7"/>
      <c r="O359" s="7"/>
      <c r="P359" s="7">
        <v>0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1:34" x14ac:dyDescent="0.35">
      <c r="A360">
        <f t="shared" si="53"/>
        <v>359</v>
      </c>
      <c r="B360" t="s">
        <v>270</v>
      </c>
      <c r="C360">
        <f t="shared" si="51"/>
        <v>13</v>
      </c>
      <c r="D360" s="7">
        <f t="shared" si="55"/>
        <v>1997</v>
      </c>
      <c r="E360">
        <v>100</v>
      </c>
      <c r="F360">
        <f>VLOOKUP(B360, 'Population by Country'!$1:$266, 12, FALSE)</f>
        <v>10117000</v>
      </c>
      <c r="G360">
        <v>0</v>
      </c>
      <c r="H360">
        <v>0</v>
      </c>
      <c r="I360" s="7">
        <f>INDEX('Developing Country'!$B$3:$B$175,MATCH('Stata Data'!B360,'Developing Country'!$A$3:$A$175))</f>
        <v>0</v>
      </c>
      <c r="J360" s="7">
        <f>INDEX('Developing Country'!$C$3:$C$175,MATCH('Stata Data'!B360,'Developing Country'!$A$3:$A$175))</f>
        <v>0</v>
      </c>
      <c r="K360" s="8"/>
      <c r="L360" s="7"/>
      <c r="M360" s="7">
        <v>0</v>
      </c>
      <c r="N360" s="7"/>
      <c r="O360" s="7"/>
      <c r="P360" s="7">
        <v>0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1:34" x14ac:dyDescent="0.35">
      <c r="A361">
        <f t="shared" si="53"/>
        <v>360</v>
      </c>
      <c r="B361" t="s">
        <v>270</v>
      </c>
      <c r="C361">
        <f t="shared" si="51"/>
        <v>13</v>
      </c>
      <c r="D361" s="7">
        <f t="shared" si="55"/>
        <v>1998</v>
      </c>
      <c r="E361">
        <v>100</v>
      </c>
      <c r="F361">
        <f>VLOOKUP(B361, 'Population by Country'!$1:$266, 13, FALSE)</f>
        <v>10069000</v>
      </c>
      <c r="G361">
        <v>0</v>
      </c>
      <c r="H361">
        <v>0</v>
      </c>
      <c r="I361" s="7">
        <f>INDEX('Developing Country'!$B$3:$B$175,MATCH('Stata Data'!B361,'Developing Country'!$A$3:$A$175))</f>
        <v>0</v>
      </c>
      <c r="J361" s="7">
        <f>INDEX('Developing Country'!$C$3:$C$175,MATCH('Stata Data'!B361,'Developing Country'!$A$3:$A$175))</f>
        <v>0</v>
      </c>
      <c r="K361" s="8"/>
      <c r="L361" s="7"/>
      <c r="M361" s="7">
        <v>0</v>
      </c>
      <c r="N361" s="7"/>
      <c r="O361" s="7"/>
      <c r="P361" s="7">
        <v>0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1:34" x14ac:dyDescent="0.35">
      <c r="A362">
        <f t="shared" si="53"/>
        <v>361</v>
      </c>
      <c r="B362" t="s">
        <v>270</v>
      </c>
      <c r="C362">
        <f t="shared" si="51"/>
        <v>13</v>
      </c>
      <c r="D362" s="7">
        <f t="shared" si="55"/>
        <v>1999</v>
      </c>
      <c r="E362">
        <v>100</v>
      </c>
      <c r="F362">
        <f>VLOOKUP(B362, 'Population by Country'!$1:$266,14, FALSE)</f>
        <v>10026738</v>
      </c>
      <c r="G362">
        <v>0</v>
      </c>
      <c r="H362">
        <v>0</v>
      </c>
      <c r="I362" s="7">
        <f>INDEX('Developing Country'!$B$3:$B$175,MATCH('Stata Data'!B362,'Developing Country'!$A$3:$A$175))</f>
        <v>0</v>
      </c>
      <c r="J362" s="7">
        <f>INDEX('Developing Country'!$C$3:$C$175,MATCH('Stata Data'!B362,'Developing Country'!$A$3:$A$175))</f>
        <v>0</v>
      </c>
      <c r="K362" s="8"/>
      <c r="L362" s="7"/>
      <c r="M362" s="7">
        <v>0</v>
      </c>
      <c r="N362" s="7"/>
      <c r="O362" s="7"/>
      <c r="P362" s="7">
        <v>0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1:34" x14ac:dyDescent="0.35">
      <c r="A363">
        <f t="shared" si="53"/>
        <v>362</v>
      </c>
      <c r="B363" t="s">
        <v>270</v>
      </c>
      <c r="C363">
        <f t="shared" si="51"/>
        <v>13</v>
      </c>
      <c r="D363" s="7">
        <f t="shared" si="55"/>
        <v>2000</v>
      </c>
      <c r="E363">
        <v>100</v>
      </c>
      <c r="F363">
        <f>VLOOKUP(B363, 'Population by Country'!$1:$266, 15, FALSE)</f>
        <v>9979610</v>
      </c>
      <c r="G363">
        <v>0</v>
      </c>
      <c r="H363">
        <v>0</v>
      </c>
      <c r="I363" s="7">
        <f>INDEX('Developing Country'!$B$3:$B$175,MATCH('Stata Data'!B363,'Developing Country'!$A$3:$A$175))</f>
        <v>0</v>
      </c>
      <c r="J363" s="7">
        <f>INDEX('Developing Country'!$C$3:$C$175,MATCH('Stata Data'!B363,'Developing Country'!$A$3:$A$175))</f>
        <v>0</v>
      </c>
      <c r="K363" s="8"/>
      <c r="L363" s="7"/>
      <c r="M363" s="7">
        <v>0</v>
      </c>
      <c r="N363" s="7"/>
      <c r="O363" s="7"/>
      <c r="P363" s="7">
        <v>0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1:34" x14ac:dyDescent="0.35">
      <c r="A364">
        <f t="shared" si="53"/>
        <v>363</v>
      </c>
      <c r="B364" t="s">
        <v>270</v>
      </c>
      <c r="C364">
        <f t="shared" si="51"/>
        <v>13</v>
      </c>
      <c r="D364" s="7">
        <f t="shared" si="55"/>
        <v>2001</v>
      </c>
      <c r="E364">
        <v>100</v>
      </c>
      <c r="F364">
        <f>VLOOKUP(B364, 'Population by Country'!$1:$266, 16, FALSE)</f>
        <v>9928549</v>
      </c>
      <c r="G364">
        <v>0</v>
      </c>
      <c r="H364">
        <v>0</v>
      </c>
      <c r="I364" s="7">
        <f>INDEX('Developing Country'!$B$3:$B$175,MATCH('Stata Data'!B364,'Developing Country'!$A$3:$A$175))</f>
        <v>0</v>
      </c>
      <c r="J364" s="7">
        <f>INDEX('Developing Country'!$C$3:$C$175,MATCH('Stata Data'!B364,'Developing Country'!$A$3:$A$175))</f>
        <v>0</v>
      </c>
      <c r="K364" s="8"/>
      <c r="L364" s="7"/>
      <c r="M364" s="7">
        <v>0</v>
      </c>
      <c r="N364" s="7"/>
      <c r="O364" s="7"/>
      <c r="P364" s="7">
        <v>0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1:34" x14ac:dyDescent="0.35">
      <c r="A365">
        <f t="shared" si="53"/>
        <v>364</v>
      </c>
      <c r="B365" t="s">
        <v>270</v>
      </c>
      <c r="C365">
        <f t="shared" si="51"/>
        <v>13</v>
      </c>
      <c r="D365" s="7">
        <f t="shared" si="55"/>
        <v>2002</v>
      </c>
      <c r="E365">
        <v>100</v>
      </c>
      <c r="F365">
        <f>VLOOKUP(B365, 'Population by Country'!$1:$266, 17, FALSE)</f>
        <v>9865548</v>
      </c>
      <c r="G365">
        <v>0</v>
      </c>
      <c r="H365">
        <v>0</v>
      </c>
      <c r="I365" s="7">
        <f>INDEX('Developing Country'!$B$3:$B$175,MATCH('Stata Data'!B365,'Developing Country'!$A$3:$A$175))</f>
        <v>0</v>
      </c>
      <c r="J365" s="7">
        <f>INDEX('Developing Country'!$C$3:$C$175,MATCH('Stata Data'!B365,'Developing Country'!$A$3:$A$175))</f>
        <v>0</v>
      </c>
      <c r="K365" s="8"/>
      <c r="L365" s="7"/>
      <c r="M365" s="7">
        <v>0</v>
      </c>
      <c r="N365" s="7"/>
      <c r="O365" s="7"/>
      <c r="P365" s="7">
        <v>0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1:34" x14ac:dyDescent="0.35">
      <c r="A366">
        <f t="shared" si="53"/>
        <v>365</v>
      </c>
      <c r="B366" t="s">
        <v>270</v>
      </c>
      <c r="C366">
        <f t="shared" si="51"/>
        <v>13</v>
      </c>
      <c r="D366" s="7">
        <f t="shared" si="55"/>
        <v>2003</v>
      </c>
      <c r="E366">
        <v>100</v>
      </c>
      <c r="F366">
        <f>VLOOKUP(B366, 'Population by Country'!$1:$266, 18, FALSE)</f>
        <v>9796749</v>
      </c>
      <c r="G366">
        <v>0</v>
      </c>
      <c r="H366">
        <v>0</v>
      </c>
      <c r="I366" s="7">
        <f>INDEX('Developing Country'!$B$3:$B$175,MATCH('Stata Data'!B366,'Developing Country'!$A$3:$A$175))</f>
        <v>0</v>
      </c>
      <c r="J366" s="7">
        <f>INDEX('Developing Country'!$C$3:$C$175,MATCH('Stata Data'!B366,'Developing Country'!$A$3:$A$175))</f>
        <v>0</v>
      </c>
      <c r="K366" s="8"/>
      <c r="L366" s="7"/>
      <c r="M366" s="7">
        <v>0</v>
      </c>
      <c r="N366" s="7"/>
      <c r="O366" s="7"/>
      <c r="P366" s="7">
        <v>0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1:34" x14ac:dyDescent="0.35">
      <c r="A367">
        <f t="shared" si="53"/>
        <v>366</v>
      </c>
      <c r="B367" t="s">
        <v>270</v>
      </c>
      <c r="C367">
        <f t="shared" si="51"/>
        <v>13</v>
      </c>
      <c r="D367" s="7">
        <f t="shared" si="55"/>
        <v>2004</v>
      </c>
      <c r="E367">
        <v>100</v>
      </c>
      <c r="F367">
        <f>VLOOKUP(B367, 'Population by Country'!$1:$266,19, FALSE)</f>
        <v>9730146</v>
      </c>
      <c r="G367">
        <v>0</v>
      </c>
      <c r="H367">
        <v>0</v>
      </c>
      <c r="I367" s="7">
        <f>INDEX('Developing Country'!$B$3:$B$175,MATCH('Stata Data'!B367,'Developing Country'!$A$3:$A$175))</f>
        <v>0</v>
      </c>
      <c r="J367" s="7">
        <f>INDEX('Developing Country'!$C$3:$C$175,MATCH('Stata Data'!B367,'Developing Country'!$A$3:$A$175))</f>
        <v>0</v>
      </c>
      <c r="K367" s="8"/>
      <c r="L367" s="7"/>
      <c r="M367" s="7">
        <v>0</v>
      </c>
      <c r="N367" s="7"/>
      <c r="O367" s="7"/>
      <c r="P367" s="7">
        <v>0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1:34" x14ac:dyDescent="0.35">
      <c r="A368">
        <f t="shared" si="53"/>
        <v>367</v>
      </c>
      <c r="B368" t="s">
        <v>270</v>
      </c>
      <c r="C368">
        <f t="shared" si="51"/>
        <v>13</v>
      </c>
      <c r="D368" s="7">
        <f t="shared" si="55"/>
        <v>2005</v>
      </c>
      <c r="E368">
        <v>100</v>
      </c>
      <c r="F368">
        <f>VLOOKUP(B368, 'Population by Country'!$1:$266, 20, FALSE)</f>
        <v>9663915</v>
      </c>
      <c r="G368">
        <v>0</v>
      </c>
      <c r="H368">
        <v>0</v>
      </c>
      <c r="I368" s="7">
        <f>INDEX('Developing Country'!$B$3:$B$175,MATCH('Stata Data'!B368,'Developing Country'!$A$3:$A$175))</f>
        <v>0</v>
      </c>
      <c r="J368" s="7">
        <f>INDEX('Developing Country'!$C$3:$C$175,MATCH('Stata Data'!B368,'Developing Country'!$A$3:$A$175))</f>
        <v>0</v>
      </c>
      <c r="K368" s="8"/>
      <c r="L368" s="7"/>
      <c r="M368" s="7">
        <v>0</v>
      </c>
      <c r="N368" s="7"/>
      <c r="O368" s="7"/>
      <c r="P368" s="7">
        <v>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1:34" x14ac:dyDescent="0.35">
      <c r="A369">
        <f t="shared" si="53"/>
        <v>368</v>
      </c>
      <c r="B369" t="s">
        <v>270</v>
      </c>
      <c r="C369">
        <f t="shared" si="51"/>
        <v>13</v>
      </c>
      <c r="D369" s="7">
        <f t="shared" si="55"/>
        <v>2006</v>
      </c>
      <c r="E369">
        <v>100</v>
      </c>
      <c r="F369">
        <f>VLOOKUP(B369, 'Population by Country'!$1:$266, 21, FALSE)</f>
        <v>9604924</v>
      </c>
      <c r="G369">
        <v>0</v>
      </c>
      <c r="H369">
        <v>0</v>
      </c>
      <c r="I369" s="7">
        <f>INDEX('Developing Country'!$B$3:$B$175,MATCH('Stata Data'!B369,'Developing Country'!$A$3:$A$175))</f>
        <v>0</v>
      </c>
      <c r="J369" s="7">
        <f>INDEX('Developing Country'!$C$3:$C$175,MATCH('Stata Data'!B369,'Developing Country'!$A$3:$A$175))</f>
        <v>0</v>
      </c>
      <c r="K369" s="8"/>
      <c r="L369" s="7"/>
      <c r="M369" s="7">
        <v>0</v>
      </c>
      <c r="N369" s="7"/>
      <c r="O369" s="7"/>
      <c r="P369" s="7">
        <v>0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1:34" x14ac:dyDescent="0.35">
      <c r="A370">
        <f t="shared" si="53"/>
        <v>369</v>
      </c>
      <c r="B370" t="s">
        <v>270</v>
      </c>
      <c r="C370">
        <f t="shared" si="51"/>
        <v>13</v>
      </c>
      <c r="D370" s="7">
        <f t="shared" si="55"/>
        <v>2007</v>
      </c>
      <c r="E370">
        <v>100</v>
      </c>
      <c r="F370">
        <f>VLOOKUP(B370, 'Population by Country'!$1:$266, 22, FALSE)</f>
        <v>9560953</v>
      </c>
      <c r="G370">
        <v>0</v>
      </c>
      <c r="H370">
        <v>0</v>
      </c>
      <c r="I370" s="7">
        <f>INDEX('Developing Country'!$B$3:$B$175,MATCH('Stata Data'!B370,'Developing Country'!$A$3:$A$175))</f>
        <v>0</v>
      </c>
      <c r="J370" s="7">
        <f>INDEX('Developing Country'!$C$3:$C$175,MATCH('Stata Data'!B370,'Developing Country'!$A$3:$A$175))</f>
        <v>0</v>
      </c>
      <c r="K370" s="8"/>
      <c r="L370" s="7"/>
      <c r="M370" s="7">
        <v>0</v>
      </c>
      <c r="N370" s="7"/>
      <c r="O370" s="7"/>
      <c r="P370" s="7">
        <v>0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1:34" x14ac:dyDescent="0.35">
      <c r="A371">
        <f t="shared" si="53"/>
        <v>370</v>
      </c>
      <c r="B371" t="s">
        <v>270</v>
      </c>
      <c r="C371">
        <f t="shared" si="51"/>
        <v>13</v>
      </c>
      <c r="D371" s="7">
        <f t="shared" si="55"/>
        <v>2008</v>
      </c>
      <c r="E371">
        <v>100</v>
      </c>
      <c r="F371">
        <f>VLOOKUP(B371, 'Population by Country'!$1:$266, 23, FALSE)</f>
        <v>9527985</v>
      </c>
      <c r="G371">
        <v>0</v>
      </c>
      <c r="H371">
        <v>0</v>
      </c>
      <c r="I371" s="7">
        <f>INDEX('Developing Country'!$B$3:$B$175,MATCH('Stata Data'!B371,'Developing Country'!$A$3:$A$175))</f>
        <v>0</v>
      </c>
      <c r="J371" s="7">
        <f>INDEX('Developing Country'!$C$3:$C$175,MATCH('Stata Data'!B371,'Developing Country'!$A$3:$A$175))</f>
        <v>0</v>
      </c>
      <c r="K371" s="8"/>
      <c r="L371" s="7"/>
      <c r="M371" s="7">
        <v>0</v>
      </c>
      <c r="N371" s="7"/>
      <c r="O371" s="7"/>
      <c r="P371" s="7">
        <v>0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1:34" x14ac:dyDescent="0.35">
      <c r="A372">
        <f t="shared" si="53"/>
        <v>371</v>
      </c>
      <c r="B372" t="s">
        <v>270</v>
      </c>
      <c r="C372">
        <f t="shared" si="51"/>
        <v>13</v>
      </c>
      <c r="D372" s="7">
        <f t="shared" si="55"/>
        <v>2009</v>
      </c>
      <c r="E372">
        <v>200</v>
      </c>
      <c r="F372">
        <f>VLOOKUP(B372, 'Population by Country'!$1:$266, 24, FALSE)</f>
        <v>9506765</v>
      </c>
      <c r="G372">
        <v>0</v>
      </c>
      <c r="H372">
        <v>0</v>
      </c>
      <c r="I372" s="7">
        <f>INDEX('Developing Country'!$B$3:$B$175,MATCH('Stata Data'!B372,'Developing Country'!$A$3:$A$175))</f>
        <v>0</v>
      </c>
      <c r="J372" s="7">
        <f>INDEX('Developing Country'!$C$3:$C$175,MATCH('Stata Data'!B372,'Developing Country'!$A$3:$A$175))</f>
        <v>0</v>
      </c>
      <c r="K372" s="8"/>
      <c r="L372" s="7"/>
      <c r="M372" s="7">
        <v>0</v>
      </c>
      <c r="N372" s="7"/>
      <c r="O372" s="7"/>
      <c r="P372" s="7">
        <v>0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1:34" x14ac:dyDescent="0.35">
      <c r="A373">
        <f t="shared" si="53"/>
        <v>372</v>
      </c>
      <c r="B373" t="s">
        <v>270</v>
      </c>
      <c r="C373">
        <f t="shared" si="51"/>
        <v>13</v>
      </c>
      <c r="D373" s="7">
        <f t="shared" si="55"/>
        <v>2010</v>
      </c>
      <c r="E373">
        <v>200</v>
      </c>
      <c r="F373">
        <f>VLOOKUP(B373, 'Population by Country'!$1:$266, 25, FALSE)</f>
        <v>9490583</v>
      </c>
      <c r="G373">
        <v>0</v>
      </c>
      <c r="H373">
        <v>0</v>
      </c>
      <c r="I373" s="7">
        <f>INDEX('Developing Country'!$B$3:$B$175,MATCH('Stata Data'!B373,'Developing Country'!$A$3:$A$175))</f>
        <v>0</v>
      </c>
      <c r="J373" s="7">
        <f>INDEX('Developing Country'!$C$3:$C$175,MATCH('Stata Data'!B373,'Developing Country'!$A$3:$A$175))</f>
        <v>0</v>
      </c>
      <c r="K373" s="8"/>
      <c r="L373" s="7"/>
      <c r="M373" s="7">
        <v>0</v>
      </c>
      <c r="N373" s="7"/>
      <c r="O373" s="7"/>
      <c r="P373" s="7">
        <v>0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1:34" x14ac:dyDescent="0.35">
      <c r="A374">
        <f t="shared" si="53"/>
        <v>373</v>
      </c>
      <c r="B374" t="s">
        <v>270</v>
      </c>
      <c r="C374">
        <f t="shared" si="51"/>
        <v>13</v>
      </c>
      <c r="D374" s="7">
        <f t="shared" si="55"/>
        <v>2011</v>
      </c>
      <c r="E374">
        <v>200</v>
      </c>
      <c r="F374">
        <f>VLOOKUP(B374, 'Population by Country'!$1:$266, 26, FALSE)</f>
        <v>9473172</v>
      </c>
      <c r="G374">
        <v>0</v>
      </c>
      <c r="H374">
        <v>0</v>
      </c>
      <c r="I374" s="7">
        <f>INDEX('Developing Country'!$B$3:$B$175,MATCH('Stata Data'!B374,'Developing Country'!$A$3:$A$175))</f>
        <v>0</v>
      </c>
      <c r="J374" s="7">
        <f>INDEX('Developing Country'!$C$3:$C$175,MATCH('Stata Data'!B374,'Developing Country'!$A$3:$A$175))</f>
        <v>0</v>
      </c>
      <c r="K374" s="8"/>
      <c r="L374" s="7"/>
      <c r="M374" s="7">
        <v>0</v>
      </c>
      <c r="N374" s="7"/>
      <c r="O374" s="7"/>
      <c r="P374" s="7">
        <v>0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1:34" x14ac:dyDescent="0.35">
      <c r="A375">
        <f t="shared" si="53"/>
        <v>374</v>
      </c>
      <c r="B375" t="s">
        <v>270</v>
      </c>
      <c r="C375">
        <f t="shared" si="51"/>
        <v>13</v>
      </c>
      <c r="D375" s="7">
        <f t="shared" si="55"/>
        <v>2012</v>
      </c>
      <c r="E375">
        <v>200</v>
      </c>
      <c r="F375">
        <f>VLOOKUP(B375, 'Population by Country'!$1:$266, 27, FALSE)</f>
        <v>9464495</v>
      </c>
      <c r="G375">
        <v>0</v>
      </c>
      <c r="H375">
        <v>0</v>
      </c>
      <c r="I375" s="7">
        <f>INDEX('Developing Country'!$B$3:$B$175,MATCH('Stata Data'!B375,'Developing Country'!$A$3:$A$175))</f>
        <v>0</v>
      </c>
      <c r="J375" s="7">
        <f>INDEX('Developing Country'!$C$3:$C$175,MATCH('Stata Data'!B375,'Developing Country'!$A$3:$A$175))</f>
        <v>0</v>
      </c>
      <c r="K375" s="8"/>
      <c r="L375" s="7"/>
      <c r="M375" s="7">
        <v>0</v>
      </c>
      <c r="N375" s="7"/>
      <c r="O375" s="7"/>
      <c r="P375" s="7">
        <v>0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1:34" x14ac:dyDescent="0.35">
      <c r="A376">
        <f t="shared" si="53"/>
        <v>375</v>
      </c>
      <c r="B376" t="s">
        <v>270</v>
      </c>
      <c r="C376">
        <f t="shared" si="51"/>
        <v>13</v>
      </c>
      <c r="D376" s="7">
        <f t="shared" si="55"/>
        <v>2013</v>
      </c>
      <c r="E376">
        <v>200</v>
      </c>
      <c r="F376">
        <f>VLOOKUP(B376, 'Population by Country'!$1:$266, 28, FALSE)</f>
        <v>9465997</v>
      </c>
      <c r="G376">
        <v>0</v>
      </c>
      <c r="H376">
        <v>0</v>
      </c>
      <c r="I376" s="7">
        <f>INDEX('Developing Country'!$B$3:$B$175,MATCH('Stata Data'!B376,'Developing Country'!$A$3:$A$175))</f>
        <v>0</v>
      </c>
      <c r="J376" s="7">
        <f>INDEX('Developing Country'!$C$3:$C$175,MATCH('Stata Data'!B376,'Developing Country'!$A$3:$A$175))</f>
        <v>0</v>
      </c>
      <c r="K376" s="8"/>
      <c r="L376" s="7"/>
      <c r="M376" s="7">
        <v>0</v>
      </c>
      <c r="N376" s="7"/>
      <c r="O376" s="7"/>
      <c r="P376" s="7">
        <v>0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1:34" x14ac:dyDescent="0.35">
      <c r="A377">
        <f t="shared" si="53"/>
        <v>376</v>
      </c>
      <c r="B377" t="s">
        <v>270</v>
      </c>
      <c r="C377">
        <f t="shared" si="51"/>
        <v>13</v>
      </c>
      <c r="D377" s="7">
        <f t="shared" si="55"/>
        <v>2014</v>
      </c>
      <c r="E377">
        <v>200</v>
      </c>
      <c r="F377">
        <f>VLOOKUP(B377, 'Population by Country'!$1:$266, 29, FALSE)</f>
        <v>9474511</v>
      </c>
      <c r="G377">
        <v>0</v>
      </c>
      <c r="H377">
        <v>0</v>
      </c>
      <c r="I377" s="7">
        <f>INDEX('Developing Country'!$B$3:$B$175,MATCH('Stata Data'!B377,'Developing Country'!$A$3:$A$175))</f>
        <v>0</v>
      </c>
      <c r="J377" s="7">
        <f>INDEX('Developing Country'!$C$3:$C$175,MATCH('Stata Data'!B377,'Developing Country'!$A$3:$A$175))</f>
        <v>0</v>
      </c>
      <c r="K377" s="8"/>
      <c r="L377" s="7"/>
      <c r="M377" s="7">
        <v>0</v>
      </c>
      <c r="N377" s="7"/>
      <c r="O377" s="7"/>
      <c r="P377" s="7">
        <v>0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spans="1:34" x14ac:dyDescent="0.35">
      <c r="A378">
        <f t="shared" si="53"/>
        <v>377</v>
      </c>
      <c r="B378" t="s">
        <v>270</v>
      </c>
      <c r="C378">
        <f t="shared" si="51"/>
        <v>13</v>
      </c>
      <c r="D378" s="7">
        <f t="shared" si="55"/>
        <v>2015</v>
      </c>
      <c r="E378">
        <v>200</v>
      </c>
      <c r="F378">
        <f>VLOOKUP(B378, 'Population by Country'!$1:$266, 30, FALSE)</f>
        <v>9489616</v>
      </c>
      <c r="G378">
        <v>0</v>
      </c>
      <c r="H378">
        <v>0</v>
      </c>
      <c r="I378" s="7">
        <f>INDEX('Developing Country'!$B$3:$B$175,MATCH('Stata Data'!B378,'Developing Country'!$A$3:$A$175))</f>
        <v>0</v>
      </c>
      <c r="J378" s="7">
        <f>INDEX('Developing Country'!$C$3:$C$175,MATCH('Stata Data'!B378,'Developing Country'!$A$3:$A$175))</f>
        <v>0</v>
      </c>
      <c r="K378" s="8"/>
      <c r="L378" s="7"/>
      <c r="M378" s="7">
        <v>0</v>
      </c>
      <c r="N378" s="7"/>
      <c r="O378" s="7"/>
      <c r="P378" s="7">
        <v>0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spans="1:34" x14ac:dyDescent="0.35">
      <c r="A379">
        <f t="shared" si="53"/>
        <v>378</v>
      </c>
      <c r="B379" t="s">
        <v>270</v>
      </c>
      <c r="C379">
        <f t="shared" si="51"/>
        <v>13</v>
      </c>
      <c r="D379" s="7">
        <f t="shared" si="55"/>
        <v>2016</v>
      </c>
      <c r="E379">
        <v>200</v>
      </c>
      <c r="F379">
        <f>VLOOKUP(B379, 'Population by Country'!$1:$266, 31, FALSE)</f>
        <v>9507120</v>
      </c>
      <c r="G379">
        <v>0</v>
      </c>
      <c r="H379">
        <v>0</v>
      </c>
      <c r="I379" s="7">
        <f>INDEX('Developing Country'!$B$3:$B$175,MATCH('Stata Data'!B379,'Developing Country'!$A$3:$A$175))</f>
        <v>0</v>
      </c>
      <c r="J379" s="7">
        <f>INDEX('Developing Country'!$C$3:$C$175,MATCH('Stata Data'!B379,'Developing Country'!$A$3:$A$175))</f>
        <v>0</v>
      </c>
      <c r="K379" s="8"/>
      <c r="L379" s="7"/>
      <c r="M379" s="7">
        <v>0</v>
      </c>
      <c r="N379" s="7"/>
      <c r="O379" s="7"/>
      <c r="P379" s="7">
        <v>0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spans="1:34" x14ac:dyDescent="0.35">
      <c r="A380">
        <f t="shared" si="53"/>
        <v>379</v>
      </c>
      <c r="B380" t="s">
        <v>13</v>
      </c>
      <c r="C380">
        <f t="shared" si="51"/>
        <v>14</v>
      </c>
      <c r="D380" s="7">
        <v>1990</v>
      </c>
      <c r="F380">
        <f>VLOOKUP(B380, 'Population by Country'!$1:$266, 5,FALSE )</f>
        <v>9967379</v>
      </c>
      <c r="G380">
        <v>0</v>
      </c>
      <c r="H380">
        <v>0</v>
      </c>
      <c r="I380" s="7">
        <f>INDEX('Developing Country'!$B$3:$B$175,MATCH('Stata Data'!B380,'Developing Country'!$A$3:$A$175))</f>
        <v>0</v>
      </c>
      <c r="J380" s="7">
        <f>INDEX('Developing Country'!$C$3:$C$175,MATCH('Stata Data'!B380,'Developing Country'!$A$3:$A$175))</f>
        <v>0</v>
      </c>
      <c r="K380" s="8">
        <f>VLOOKUP(B380, 'TRIPS In Force'!$A$2:$B$166, 2, FALSE)</f>
        <v>34700</v>
      </c>
      <c r="L380" s="7">
        <f t="shared" si="52"/>
        <v>1995</v>
      </c>
      <c r="M380" s="7">
        <f t="shared" si="47"/>
        <v>0</v>
      </c>
      <c r="N380" s="7">
        <f t="shared" si="48"/>
        <v>1995</v>
      </c>
      <c r="O380" s="7">
        <f t="shared" si="49"/>
        <v>-5</v>
      </c>
      <c r="P380" s="7">
        <f t="shared" si="50"/>
        <v>0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spans="1:34" x14ac:dyDescent="0.35">
      <c r="A381">
        <f t="shared" si="53"/>
        <v>380</v>
      </c>
      <c r="B381" t="s">
        <v>13</v>
      </c>
      <c r="C381">
        <f t="shared" si="51"/>
        <v>14</v>
      </c>
      <c r="D381" s="7">
        <f>D380+1</f>
        <v>1991</v>
      </c>
      <c r="F381">
        <f>VLOOKUP(B381, 'Population by Country'!$1:$266, 6, FALSE)</f>
        <v>10004486</v>
      </c>
      <c r="G381">
        <v>0</v>
      </c>
      <c r="H381">
        <v>0</v>
      </c>
      <c r="I381" s="7">
        <f>INDEX('Developing Country'!$B$3:$B$175,MATCH('Stata Data'!B381,'Developing Country'!$A$3:$A$175))</f>
        <v>0</v>
      </c>
      <c r="J381" s="7">
        <f>INDEX('Developing Country'!$C$3:$C$175,MATCH('Stata Data'!B381,'Developing Country'!$A$3:$A$175))</f>
        <v>0</v>
      </c>
      <c r="K381" s="8">
        <f>VLOOKUP(B381, 'TRIPS In Force'!$A$2:$B$166, 2, FALSE)</f>
        <v>34700</v>
      </c>
      <c r="L381" s="7">
        <f t="shared" si="52"/>
        <v>1995</v>
      </c>
      <c r="M381" s="7">
        <f t="shared" si="47"/>
        <v>0</v>
      </c>
      <c r="N381" s="7">
        <f t="shared" si="48"/>
        <v>1995</v>
      </c>
      <c r="O381" s="7">
        <f t="shared" si="49"/>
        <v>-4</v>
      </c>
      <c r="P381" s="7">
        <f t="shared" si="50"/>
        <v>0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spans="1:34" x14ac:dyDescent="0.35">
      <c r="A382">
        <f t="shared" si="53"/>
        <v>381</v>
      </c>
      <c r="B382" t="s">
        <v>13</v>
      </c>
      <c r="C382">
        <f t="shared" si="51"/>
        <v>14</v>
      </c>
      <c r="D382" s="7">
        <f t="shared" ref="D382:D406" si="56">D381+1</f>
        <v>1992</v>
      </c>
      <c r="F382">
        <f>VLOOKUP(B382, 'Population by Country'!$1:$266, 7, FALSE)</f>
        <v>10045158</v>
      </c>
      <c r="G382">
        <v>0</v>
      </c>
      <c r="H382">
        <v>0</v>
      </c>
      <c r="I382" s="7">
        <f>INDEX('Developing Country'!$B$3:$B$175,MATCH('Stata Data'!B382,'Developing Country'!$A$3:$A$175))</f>
        <v>0</v>
      </c>
      <c r="J382" s="7">
        <f>INDEX('Developing Country'!$C$3:$C$175,MATCH('Stata Data'!B382,'Developing Country'!$A$3:$A$175))</f>
        <v>0</v>
      </c>
      <c r="K382" s="8">
        <f>VLOOKUP(B382, 'TRIPS In Force'!$A$2:$B$166, 2, FALSE)</f>
        <v>34700</v>
      </c>
      <c r="L382" s="7">
        <f t="shared" si="52"/>
        <v>1995</v>
      </c>
      <c r="M382" s="7">
        <f t="shared" si="47"/>
        <v>0</v>
      </c>
      <c r="N382" s="7">
        <f t="shared" si="48"/>
        <v>1995</v>
      </c>
      <c r="O382" s="7">
        <f t="shared" si="49"/>
        <v>-3</v>
      </c>
      <c r="P382" s="7">
        <f t="shared" si="50"/>
        <v>0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spans="1:34" x14ac:dyDescent="0.35">
      <c r="A383">
        <f t="shared" si="53"/>
        <v>382</v>
      </c>
      <c r="B383" t="s">
        <v>13</v>
      </c>
      <c r="C383">
        <f t="shared" si="51"/>
        <v>14</v>
      </c>
      <c r="D383" s="7">
        <f t="shared" si="56"/>
        <v>1993</v>
      </c>
      <c r="F383">
        <f>VLOOKUP(B383, 'Population by Country'!$1:$266, 8, FALSE)</f>
        <v>10084475</v>
      </c>
      <c r="G383">
        <v>0</v>
      </c>
      <c r="H383">
        <v>0</v>
      </c>
      <c r="I383" s="7">
        <f>INDEX('Developing Country'!$B$3:$B$175,MATCH('Stata Data'!B383,'Developing Country'!$A$3:$A$175))</f>
        <v>0</v>
      </c>
      <c r="J383" s="7">
        <f>INDEX('Developing Country'!$C$3:$C$175,MATCH('Stata Data'!B383,'Developing Country'!$A$3:$A$175))</f>
        <v>0</v>
      </c>
      <c r="K383" s="8">
        <f>VLOOKUP(B383, 'TRIPS In Force'!$A$2:$B$166, 2, FALSE)</f>
        <v>34700</v>
      </c>
      <c r="L383" s="7">
        <f t="shared" si="52"/>
        <v>1995</v>
      </c>
      <c r="M383" s="7">
        <f t="shared" si="47"/>
        <v>0</v>
      </c>
      <c r="N383" s="7">
        <f t="shared" si="48"/>
        <v>1995</v>
      </c>
      <c r="O383" s="7">
        <f t="shared" si="49"/>
        <v>-2</v>
      </c>
      <c r="P383" s="7">
        <f t="shared" si="50"/>
        <v>0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spans="1:34" x14ac:dyDescent="0.35">
      <c r="A384">
        <f t="shared" si="53"/>
        <v>383</v>
      </c>
      <c r="B384" t="s">
        <v>13</v>
      </c>
      <c r="C384">
        <f t="shared" si="51"/>
        <v>14</v>
      </c>
      <c r="D384" s="7">
        <f t="shared" si="56"/>
        <v>1994</v>
      </c>
      <c r="F384">
        <f>VLOOKUP(B384, 'Population by Country'!$1:$266, 9, FALSE)</f>
        <v>10115603</v>
      </c>
      <c r="G384">
        <v>0</v>
      </c>
      <c r="H384">
        <v>0</v>
      </c>
      <c r="I384" s="7">
        <f>INDEX('Developing Country'!$B$3:$B$175,MATCH('Stata Data'!B384,'Developing Country'!$A$3:$A$175))</f>
        <v>0</v>
      </c>
      <c r="J384" s="7">
        <f>INDEX('Developing Country'!$C$3:$C$175,MATCH('Stata Data'!B384,'Developing Country'!$A$3:$A$175))</f>
        <v>0</v>
      </c>
      <c r="K384" s="8">
        <f>VLOOKUP(B384, 'TRIPS In Force'!$A$2:$B$166, 2, FALSE)</f>
        <v>34700</v>
      </c>
      <c r="L384" s="7">
        <f t="shared" si="52"/>
        <v>1995</v>
      </c>
      <c r="M384" s="7">
        <f t="shared" si="47"/>
        <v>0</v>
      </c>
      <c r="N384" s="7">
        <f t="shared" si="48"/>
        <v>1995</v>
      </c>
      <c r="O384" s="7">
        <f t="shared" si="49"/>
        <v>-1</v>
      </c>
      <c r="P384" s="7">
        <f t="shared" si="50"/>
        <v>0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spans="1:34" x14ac:dyDescent="0.35">
      <c r="A385">
        <f t="shared" si="53"/>
        <v>384</v>
      </c>
      <c r="B385" t="s">
        <v>13</v>
      </c>
      <c r="C385">
        <f t="shared" si="51"/>
        <v>14</v>
      </c>
      <c r="D385" s="7">
        <f t="shared" si="56"/>
        <v>1995</v>
      </c>
      <c r="F385">
        <f>VLOOKUP(B385, 'Population by Country'!$1:$266, 10, FALSE)</f>
        <v>10136811</v>
      </c>
      <c r="G385">
        <v>0</v>
      </c>
      <c r="H385">
        <v>0</v>
      </c>
      <c r="I385" s="7">
        <f>INDEX('Developing Country'!$B$3:$B$175,MATCH('Stata Data'!B385,'Developing Country'!$A$3:$A$175))</f>
        <v>0</v>
      </c>
      <c r="J385" s="7">
        <f>INDEX('Developing Country'!$C$3:$C$175,MATCH('Stata Data'!B385,'Developing Country'!$A$3:$A$175))</f>
        <v>0</v>
      </c>
      <c r="K385" s="8">
        <f>VLOOKUP(B385, 'TRIPS In Force'!$A$2:$B$166, 2, FALSE)</f>
        <v>34700</v>
      </c>
      <c r="L385" s="7">
        <f t="shared" si="52"/>
        <v>1995</v>
      </c>
      <c r="M385" s="7">
        <f t="shared" si="47"/>
        <v>1</v>
      </c>
      <c r="N385" s="7">
        <f t="shared" si="48"/>
        <v>1995</v>
      </c>
      <c r="O385" s="7">
        <f t="shared" si="49"/>
        <v>0</v>
      </c>
      <c r="P385" s="7">
        <f t="shared" si="50"/>
        <v>1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spans="1:34" x14ac:dyDescent="0.35">
      <c r="A386">
        <f t="shared" si="53"/>
        <v>385</v>
      </c>
      <c r="B386" t="s">
        <v>13</v>
      </c>
      <c r="C386">
        <f t="shared" si="51"/>
        <v>14</v>
      </c>
      <c r="D386" s="7">
        <f t="shared" si="56"/>
        <v>1996</v>
      </c>
      <c r="F386">
        <f>VLOOKUP(B386, 'Population by Country'!$1:$266, 11, FALSE)</f>
        <v>10156637</v>
      </c>
      <c r="G386">
        <v>0</v>
      </c>
      <c r="H386">
        <v>0</v>
      </c>
      <c r="I386" s="7">
        <f>INDEX('Developing Country'!$B$3:$B$175,MATCH('Stata Data'!B386,'Developing Country'!$A$3:$A$175))</f>
        <v>0</v>
      </c>
      <c r="J386" s="7">
        <f>INDEX('Developing Country'!$C$3:$C$175,MATCH('Stata Data'!B386,'Developing Country'!$A$3:$A$175))</f>
        <v>0</v>
      </c>
      <c r="K386" s="8">
        <f>VLOOKUP(B386, 'TRIPS In Force'!$A$2:$B$166, 2, FALSE)</f>
        <v>34700</v>
      </c>
      <c r="L386" s="7">
        <f t="shared" si="52"/>
        <v>1995</v>
      </c>
      <c r="M386" s="7">
        <f t="shared" ref="M386:M449" si="57">IF(L386&gt;D386, 0, 1)</f>
        <v>1</v>
      </c>
      <c r="N386" s="7">
        <f t="shared" ref="N386:N449" si="58">IF(L386&gt;IF(I386=1, 2033, IF(H386=1, 2005, IF(J386=1,2000, L386))), L386,IF(I386=1, 2033, IF(H386=1, 2005, IF(J386=1,2000, L386))))</f>
        <v>1995</v>
      </c>
      <c r="O386" s="7">
        <f t="shared" ref="O386:O449" si="59">D386-N386</f>
        <v>1</v>
      </c>
      <c r="P386" s="7">
        <f t="shared" ref="P386:P449" si="60">IF(N386&lt;=D386,1,0)</f>
        <v>1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spans="1:34" x14ac:dyDescent="0.35">
      <c r="A387">
        <f t="shared" si="53"/>
        <v>386</v>
      </c>
      <c r="B387" t="s">
        <v>13</v>
      </c>
      <c r="C387">
        <f t="shared" ref="C387:C450" si="61">_xlfn.FLOOR.MATH((A387-1)/27)</f>
        <v>14</v>
      </c>
      <c r="D387" s="7">
        <f t="shared" si="56"/>
        <v>1997</v>
      </c>
      <c r="F387">
        <f>VLOOKUP(B387, 'Population by Country'!$1:$266, 12, FALSE)</f>
        <v>10181245</v>
      </c>
      <c r="G387">
        <v>0</v>
      </c>
      <c r="H387">
        <v>0</v>
      </c>
      <c r="I387" s="7">
        <f>INDEX('Developing Country'!$B$3:$B$175,MATCH('Stata Data'!B387,'Developing Country'!$A$3:$A$175))</f>
        <v>0</v>
      </c>
      <c r="J387" s="7">
        <f>INDEX('Developing Country'!$C$3:$C$175,MATCH('Stata Data'!B387,'Developing Country'!$A$3:$A$175))</f>
        <v>0</v>
      </c>
      <c r="K387" s="8">
        <f>VLOOKUP(B387, 'TRIPS In Force'!$A$2:$B$166, 2, FALSE)</f>
        <v>34700</v>
      </c>
      <c r="L387" s="7">
        <f t="shared" ref="L387:L450" si="62">YEAR(K387)</f>
        <v>1995</v>
      </c>
      <c r="M387" s="7">
        <f t="shared" si="57"/>
        <v>1</v>
      </c>
      <c r="N387" s="7">
        <f t="shared" si="58"/>
        <v>1995</v>
      </c>
      <c r="O387" s="7">
        <f t="shared" si="59"/>
        <v>2</v>
      </c>
      <c r="P387" s="7">
        <f t="shared" si="60"/>
        <v>1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spans="1:34" x14ac:dyDescent="0.35">
      <c r="A388">
        <f t="shared" ref="A388:A451" si="63">A387+1</f>
        <v>387</v>
      </c>
      <c r="B388" t="s">
        <v>13</v>
      </c>
      <c r="C388">
        <f t="shared" si="61"/>
        <v>14</v>
      </c>
      <c r="D388" s="7">
        <f t="shared" si="56"/>
        <v>1998</v>
      </c>
      <c r="F388">
        <f>VLOOKUP(B388, 'Population by Country'!$1:$266, 13, FALSE)</f>
        <v>10203008</v>
      </c>
      <c r="G388">
        <v>0</v>
      </c>
      <c r="H388">
        <v>0</v>
      </c>
      <c r="I388" s="7">
        <f>INDEX('Developing Country'!$B$3:$B$175,MATCH('Stata Data'!B388,'Developing Country'!$A$3:$A$175))</f>
        <v>0</v>
      </c>
      <c r="J388" s="7">
        <f>INDEX('Developing Country'!$C$3:$C$175,MATCH('Stata Data'!B388,'Developing Country'!$A$3:$A$175))</f>
        <v>0</v>
      </c>
      <c r="K388" s="8">
        <f>VLOOKUP(B388, 'TRIPS In Force'!$A$2:$B$166, 2, FALSE)</f>
        <v>34700</v>
      </c>
      <c r="L388" s="7">
        <f t="shared" si="62"/>
        <v>1995</v>
      </c>
      <c r="M388" s="7">
        <f t="shared" si="57"/>
        <v>1</v>
      </c>
      <c r="N388" s="7">
        <f t="shared" si="58"/>
        <v>1995</v>
      </c>
      <c r="O388" s="7">
        <f t="shared" si="59"/>
        <v>3</v>
      </c>
      <c r="P388" s="7">
        <f t="shared" si="60"/>
        <v>1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spans="1:34" x14ac:dyDescent="0.35">
      <c r="A389">
        <f t="shared" si="63"/>
        <v>388</v>
      </c>
      <c r="B389" t="s">
        <v>13</v>
      </c>
      <c r="C389">
        <f t="shared" si="61"/>
        <v>14</v>
      </c>
      <c r="D389" s="7">
        <f t="shared" si="56"/>
        <v>1999</v>
      </c>
      <c r="F389">
        <f>VLOOKUP(B389, 'Population by Country'!$1:$266,14, FALSE)</f>
        <v>10226419</v>
      </c>
      <c r="G389">
        <v>0</v>
      </c>
      <c r="H389">
        <v>0</v>
      </c>
      <c r="I389" s="7">
        <f>INDEX('Developing Country'!$B$3:$B$175,MATCH('Stata Data'!B389,'Developing Country'!$A$3:$A$175))</f>
        <v>0</v>
      </c>
      <c r="J389" s="7">
        <f>INDEX('Developing Country'!$C$3:$C$175,MATCH('Stata Data'!B389,'Developing Country'!$A$3:$A$175))</f>
        <v>0</v>
      </c>
      <c r="K389" s="8">
        <f>VLOOKUP(B389, 'TRIPS In Force'!$A$2:$B$166, 2, FALSE)</f>
        <v>34700</v>
      </c>
      <c r="L389" s="7">
        <f t="shared" si="62"/>
        <v>1995</v>
      </c>
      <c r="M389" s="7">
        <f t="shared" si="57"/>
        <v>1</v>
      </c>
      <c r="N389" s="7">
        <f t="shared" si="58"/>
        <v>1995</v>
      </c>
      <c r="O389" s="7">
        <f t="shared" si="59"/>
        <v>4</v>
      </c>
      <c r="P389" s="7">
        <f t="shared" si="60"/>
        <v>1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spans="1:34" x14ac:dyDescent="0.35">
      <c r="A390">
        <f t="shared" si="63"/>
        <v>389</v>
      </c>
      <c r="B390" t="s">
        <v>13</v>
      </c>
      <c r="C390">
        <f t="shared" si="61"/>
        <v>14</v>
      </c>
      <c r="D390" s="7">
        <f t="shared" si="56"/>
        <v>2000</v>
      </c>
      <c r="F390">
        <f>VLOOKUP(B390, 'Population by Country'!$1:$266, 15, FALSE)</f>
        <v>10251250</v>
      </c>
      <c r="G390">
        <v>0</v>
      </c>
      <c r="H390">
        <v>0</v>
      </c>
      <c r="I390" s="7">
        <f>INDEX('Developing Country'!$B$3:$B$175,MATCH('Stata Data'!B390,'Developing Country'!$A$3:$A$175))</f>
        <v>0</v>
      </c>
      <c r="J390" s="7">
        <f>INDEX('Developing Country'!$C$3:$C$175,MATCH('Stata Data'!B390,'Developing Country'!$A$3:$A$175))</f>
        <v>0</v>
      </c>
      <c r="K390" s="8">
        <f>VLOOKUP(B390, 'TRIPS In Force'!$A$2:$B$166, 2, FALSE)</f>
        <v>34700</v>
      </c>
      <c r="L390" s="7">
        <f t="shared" si="62"/>
        <v>1995</v>
      </c>
      <c r="M390" s="7">
        <f t="shared" si="57"/>
        <v>1</v>
      </c>
      <c r="N390" s="7">
        <f t="shared" si="58"/>
        <v>1995</v>
      </c>
      <c r="O390" s="7">
        <f t="shared" si="59"/>
        <v>5</v>
      </c>
      <c r="P390" s="7">
        <f t="shared" si="60"/>
        <v>1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spans="1:34" x14ac:dyDescent="0.35">
      <c r="A391">
        <f t="shared" si="63"/>
        <v>390</v>
      </c>
      <c r="B391" t="s">
        <v>13</v>
      </c>
      <c r="C391">
        <f t="shared" si="61"/>
        <v>14</v>
      </c>
      <c r="D391" s="7">
        <f t="shared" si="56"/>
        <v>2001</v>
      </c>
      <c r="F391">
        <f>VLOOKUP(B391, 'Population by Country'!$1:$266, 16, FALSE)</f>
        <v>10286570</v>
      </c>
      <c r="G391">
        <v>0</v>
      </c>
      <c r="H391">
        <v>0</v>
      </c>
      <c r="I391" s="7">
        <f>INDEX('Developing Country'!$B$3:$B$175,MATCH('Stata Data'!B391,'Developing Country'!$A$3:$A$175))</f>
        <v>0</v>
      </c>
      <c r="J391" s="7">
        <f>INDEX('Developing Country'!$C$3:$C$175,MATCH('Stata Data'!B391,'Developing Country'!$A$3:$A$175))</f>
        <v>0</v>
      </c>
      <c r="K391" s="8">
        <f>VLOOKUP(B391, 'TRIPS In Force'!$A$2:$B$166, 2, FALSE)</f>
        <v>34700</v>
      </c>
      <c r="L391" s="7">
        <f t="shared" si="62"/>
        <v>1995</v>
      </c>
      <c r="M391" s="7">
        <f t="shared" si="57"/>
        <v>1</v>
      </c>
      <c r="N391" s="7">
        <f t="shared" si="58"/>
        <v>1995</v>
      </c>
      <c r="O391" s="7">
        <f t="shared" si="59"/>
        <v>6</v>
      </c>
      <c r="P391" s="7">
        <f t="shared" si="60"/>
        <v>1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spans="1:34" x14ac:dyDescent="0.35">
      <c r="A392">
        <f t="shared" si="63"/>
        <v>391</v>
      </c>
      <c r="B392" t="s">
        <v>13</v>
      </c>
      <c r="C392">
        <f t="shared" si="61"/>
        <v>14</v>
      </c>
      <c r="D392" s="7">
        <f t="shared" si="56"/>
        <v>2002</v>
      </c>
      <c r="F392">
        <f>VLOOKUP(B392, 'Population by Country'!$1:$266, 17, FALSE)</f>
        <v>10332785</v>
      </c>
      <c r="G392">
        <v>0</v>
      </c>
      <c r="H392">
        <v>0</v>
      </c>
      <c r="I392" s="7">
        <f>INDEX('Developing Country'!$B$3:$B$175,MATCH('Stata Data'!B392,'Developing Country'!$A$3:$A$175))</f>
        <v>0</v>
      </c>
      <c r="J392" s="7">
        <f>INDEX('Developing Country'!$C$3:$C$175,MATCH('Stata Data'!B392,'Developing Country'!$A$3:$A$175))</f>
        <v>0</v>
      </c>
      <c r="K392" s="8">
        <f>VLOOKUP(B392, 'TRIPS In Force'!$A$2:$B$166, 2, FALSE)</f>
        <v>34700</v>
      </c>
      <c r="L392" s="7">
        <f t="shared" si="62"/>
        <v>1995</v>
      </c>
      <c r="M392" s="7">
        <f t="shared" si="57"/>
        <v>1</v>
      </c>
      <c r="N392" s="7">
        <f t="shared" si="58"/>
        <v>1995</v>
      </c>
      <c r="O392" s="7">
        <f t="shared" si="59"/>
        <v>7</v>
      </c>
      <c r="P392" s="7">
        <f t="shared" si="60"/>
        <v>1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spans="1:34" x14ac:dyDescent="0.35">
      <c r="A393">
        <f t="shared" si="63"/>
        <v>392</v>
      </c>
      <c r="B393" t="s">
        <v>13</v>
      </c>
      <c r="C393">
        <f t="shared" si="61"/>
        <v>14</v>
      </c>
      <c r="D393" s="7">
        <f t="shared" si="56"/>
        <v>2003</v>
      </c>
      <c r="F393">
        <f>VLOOKUP(B393, 'Population by Country'!$1:$266, 18, FALSE)</f>
        <v>10376133</v>
      </c>
      <c r="G393">
        <v>0</v>
      </c>
      <c r="H393">
        <v>0</v>
      </c>
      <c r="I393" s="7">
        <f>INDEX('Developing Country'!$B$3:$B$175,MATCH('Stata Data'!B393,'Developing Country'!$A$3:$A$175))</f>
        <v>0</v>
      </c>
      <c r="J393" s="7">
        <f>INDEX('Developing Country'!$C$3:$C$175,MATCH('Stata Data'!B393,'Developing Country'!$A$3:$A$175))</f>
        <v>0</v>
      </c>
      <c r="K393" s="8">
        <f>VLOOKUP(B393, 'TRIPS In Force'!$A$2:$B$166, 2, FALSE)</f>
        <v>34700</v>
      </c>
      <c r="L393" s="7">
        <f t="shared" si="62"/>
        <v>1995</v>
      </c>
      <c r="M393" s="7">
        <f t="shared" si="57"/>
        <v>1</v>
      </c>
      <c r="N393" s="7">
        <f t="shared" si="58"/>
        <v>1995</v>
      </c>
      <c r="O393" s="7">
        <f t="shared" si="59"/>
        <v>8</v>
      </c>
      <c r="P393" s="7">
        <f t="shared" si="60"/>
        <v>1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spans="1:34" x14ac:dyDescent="0.35">
      <c r="A394">
        <f t="shared" si="63"/>
        <v>393</v>
      </c>
      <c r="B394" t="s">
        <v>13</v>
      </c>
      <c r="C394">
        <f t="shared" si="61"/>
        <v>14</v>
      </c>
      <c r="D394" s="7">
        <f t="shared" si="56"/>
        <v>2004</v>
      </c>
      <c r="F394">
        <f>VLOOKUP(B394, 'Population by Country'!$1:$266,19, FALSE)</f>
        <v>10421137</v>
      </c>
      <c r="G394">
        <v>0</v>
      </c>
      <c r="H394">
        <v>0</v>
      </c>
      <c r="I394" s="7">
        <f>INDEX('Developing Country'!$B$3:$B$175,MATCH('Stata Data'!B394,'Developing Country'!$A$3:$A$175))</f>
        <v>0</v>
      </c>
      <c r="J394" s="7">
        <f>INDEX('Developing Country'!$C$3:$C$175,MATCH('Stata Data'!B394,'Developing Country'!$A$3:$A$175))</f>
        <v>0</v>
      </c>
      <c r="K394" s="8">
        <f>VLOOKUP(B394, 'TRIPS In Force'!$A$2:$B$166, 2, FALSE)</f>
        <v>34700</v>
      </c>
      <c r="L394" s="7">
        <f t="shared" si="62"/>
        <v>1995</v>
      </c>
      <c r="M394" s="7">
        <f t="shared" si="57"/>
        <v>1</v>
      </c>
      <c r="N394" s="7">
        <f t="shared" si="58"/>
        <v>1995</v>
      </c>
      <c r="O394" s="7">
        <f t="shared" si="59"/>
        <v>9</v>
      </c>
      <c r="P394" s="7">
        <f t="shared" si="60"/>
        <v>1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spans="1:34" x14ac:dyDescent="0.35">
      <c r="A395">
        <f t="shared" si="63"/>
        <v>394</v>
      </c>
      <c r="B395" t="s">
        <v>13</v>
      </c>
      <c r="C395">
        <f t="shared" si="61"/>
        <v>14</v>
      </c>
      <c r="D395" s="7">
        <f t="shared" si="56"/>
        <v>2005</v>
      </c>
      <c r="F395">
        <f>VLOOKUP(B395, 'Population by Country'!$1:$266, 20, FALSE)</f>
        <v>10478617</v>
      </c>
      <c r="G395">
        <v>0</v>
      </c>
      <c r="H395">
        <v>0</v>
      </c>
      <c r="I395" s="7">
        <f>INDEX('Developing Country'!$B$3:$B$175,MATCH('Stata Data'!B395,'Developing Country'!$A$3:$A$175))</f>
        <v>0</v>
      </c>
      <c r="J395" s="7">
        <f>INDEX('Developing Country'!$C$3:$C$175,MATCH('Stata Data'!B395,'Developing Country'!$A$3:$A$175))</f>
        <v>0</v>
      </c>
      <c r="K395" s="8">
        <f>VLOOKUP(B395, 'TRIPS In Force'!$A$2:$B$166, 2, FALSE)</f>
        <v>34700</v>
      </c>
      <c r="L395" s="7">
        <f t="shared" si="62"/>
        <v>1995</v>
      </c>
      <c r="M395" s="7">
        <f t="shared" si="57"/>
        <v>1</v>
      </c>
      <c r="N395" s="7">
        <f t="shared" si="58"/>
        <v>1995</v>
      </c>
      <c r="O395" s="7">
        <f t="shared" si="59"/>
        <v>10</v>
      </c>
      <c r="P395" s="7">
        <f t="shared" si="60"/>
        <v>1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spans="1:34" x14ac:dyDescent="0.35">
      <c r="A396">
        <f t="shared" si="63"/>
        <v>395</v>
      </c>
      <c r="B396" t="s">
        <v>13</v>
      </c>
      <c r="C396">
        <f t="shared" si="61"/>
        <v>14</v>
      </c>
      <c r="D396" s="7">
        <f t="shared" si="56"/>
        <v>2006</v>
      </c>
      <c r="F396">
        <f>VLOOKUP(B396, 'Population by Country'!$1:$266, 21, FALSE)</f>
        <v>10547958</v>
      </c>
      <c r="G396">
        <v>0</v>
      </c>
      <c r="H396">
        <v>0</v>
      </c>
      <c r="I396" s="7">
        <f>INDEX('Developing Country'!$B$3:$B$175,MATCH('Stata Data'!B396,'Developing Country'!$A$3:$A$175))</f>
        <v>0</v>
      </c>
      <c r="J396" s="7">
        <f>INDEX('Developing Country'!$C$3:$C$175,MATCH('Stata Data'!B396,'Developing Country'!$A$3:$A$175))</f>
        <v>0</v>
      </c>
      <c r="K396" s="8">
        <f>VLOOKUP(B396, 'TRIPS In Force'!$A$2:$B$166, 2, FALSE)</f>
        <v>34700</v>
      </c>
      <c r="L396" s="7">
        <f t="shared" si="62"/>
        <v>1995</v>
      </c>
      <c r="M396" s="7">
        <f t="shared" si="57"/>
        <v>1</v>
      </c>
      <c r="N396" s="7">
        <f t="shared" si="58"/>
        <v>1995</v>
      </c>
      <c r="O396" s="7">
        <f t="shared" si="59"/>
        <v>11</v>
      </c>
      <c r="P396" s="7">
        <f t="shared" si="60"/>
        <v>1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spans="1:34" x14ac:dyDescent="0.35">
      <c r="A397">
        <f t="shared" si="63"/>
        <v>396</v>
      </c>
      <c r="B397" t="s">
        <v>13</v>
      </c>
      <c r="C397">
        <f t="shared" si="61"/>
        <v>14</v>
      </c>
      <c r="D397" s="7">
        <f t="shared" si="56"/>
        <v>2007</v>
      </c>
      <c r="F397">
        <f>VLOOKUP(B397, 'Population by Country'!$1:$266, 22, FALSE)</f>
        <v>10625700</v>
      </c>
      <c r="G397">
        <v>0</v>
      </c>
      <c r="H397">
        <v>0</v>
      </c>
      <c r="I397" s="7">
        <f>INDEX('Developing Country'!$B$3:$B$175,MATCH('Stata Data'!B397,'Developing Country'!$A$3:$A$175))</f>
        <v>0</v>
      </c>
      <c r="J397" s="7">
        <f>INDEX('Developing Country'!$C$3:$C$175,MATCH('Stata Data'!B397,'Developing Country'!$A$3:$A$175))</f>
        <v>0</v>
      </c>
      <c r="K397" s="8">
        <f>VLOOKUP(B397, 'TRIPS In Force'!$A$2:$B$166, 2, FALSE)</f>
        <v>34700</v>
      </c>
      <c r="L397" s="7">
        <f t="shared" si="62"/>
        <v>1995</v>
      </c>
      <c r="M397" s="7">
        <f t="shared" si="57"/>
        <v>1</v>
      </c>
      <c r="N397" s="7">
        <f t="shared" si="58"/>
        <v>1995</v>
      </c>
      <c r="O397" s="7">
        <f t="shared" si="59"/>
        <v>12</v>
      </c>
      <c r="P397" s="7">
        <f t="shared" si="60"/>
        <v>1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spans="1:34" x14ac:dyDescent="0.35">
      <c r="A398">
        <f t="shared" si="63"/>
        <v>397</v>
      </c>
      <c r="B398" t="s">
        <v>13</v>
      </c>
      <c r="C398">
        <f t="shared" si="61"/>
        <v>14</v>
      </c>
      <c r="D398" s="7">
        <f t="shared" si="56"/>
        <v>2008</v>
      </c>
      <c r="F398">
        <f>VLOOKUP(B398, 'Population by Country'!$1:$266, 23, FALSE)</f>
        <v>10709973</v>
      </c>
      <c r="G398">
        <v>0</v>
      </c>
      <c r="H398">
        <v>0</v>
      </c>
      <c r="I398" s="7">
        <f>INDEX('Developing Country'!$B$3:$B$175,MATCH('Stata Data'!B398,'Developing Country'!$A$3:$A$175))</f>
        <v>0</v>
      </c>
      <c r="J398" s="7">
        <f>INDEX('Developing Country'!$C$3:$C$175,MATCH('Stata Data'!B398,'Developing Country'!$A$3:$A$175))</f>
        <v>0</v>
      </c>
      <c r="K398" s="8">
        <f>VLOOKUP(B398, 'TRIPS In Force'!$A$2:$B$166, 2, FALSE)</f>
        <v>34700</v>
      </c>
      <c r="L398" s="7">
        <f t="shared" si="62"/>
        <v>1995</v>
      </c>
      <c r="M398" s="7">
        <f t="shared" si="57"/>
        <v>1</v>
      </c>
      <c r="N398" s="7">
        <f t="shared" si="58"/>
        <v>1995</v>
      </c>
      <c r="O398" s="7">
        <f t="shared" si="59"/>
        <v>13</v>
      </c>
      <c r="P398" s="7">
        <f t="shared" si="60"/>
        <v>1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spans="1:34" x14ac:dyDescent="0.35">
      <c r="A399">
        <f t="shared" si="63"/>
        <v>398</v>
      </c>
      <c r="B399" t="s">
        <v>13</v>
      </c>
      <c r="C399">
        <f t="shared" si="61"/>
        <v>14</v>
      </c>
      <c r="D399" s="7">
        <f t="shared" si="56"/>
        <v>2009</v>
      </c>
      <c r="F399">
        <f>VLOOKUP(B399, 'Population by Country'!$1:$266, 24, FALSE)</f>
        <v>10796493</v>
      </c>
      <c r="G399">
        <v>0</v>
      </c>
      <c r="H399">
        <v>0</v>
      </c>
      <c r="I399" s="7">
        <f>INDEX('Developing Country'!$B$3:$B$175,MATCH('Stata Data'!B399,'Developing Country'!$A$3:$A$175))</f>
        <v>0</v>
      </c>
      <c r="J399" s="7">
        <f>INDEX('Developing Country'!$C$3:$C$175,MATCH('Stata Data'!B399,'Developing Country'!$A$3:$A$175))</f>
        <v>0</v>
      </c>
      <c r="K399" s="8">
        <f>VLOOKUP(B399, 'TRIPS In Force'!$A$2:$B$166, 2, FALSE)</f>
        <v>34700</v>
      </c>
      <c r="L399" s="7">
        <f t="shared" si="62"/>
        <v>1995</v>
      </c>
      <c r="M399" s="7">
        <f t="shared" si="57"/>
        <v>1</v>
      </c>
      <c r="N399" s="7">
        <f t="shared" si="58"/>
        <v>1995</v>
      </c>
      <c r="O399" s="7">
        <f t="shared" si="59"/>
        <v>14</v>
      </c>
      <c r="P399" s="7">
        <f t="shared" si="60"/>
        <v>1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spans="1:34" x14ac:dyDescent="0.35">
      <c r="A400">
        <f t="shared" si="63"/>
        <v>399</v>
      </c>
      <c r="B400" t="s">
        <v>13</v>
      </c>
      <c r="C400">
        <f t="shared" si="61"/>
        <v>14</v>
      </c>
      <c r="D400" s="7">
        <f t="shared" si="56"/>
        <v>2010</v>
      </c>
      <c r="F400">
        <f>VLOOKUP(B400, 'Population by Country'!$1:$266, 25, FALSE)</f>
        <v>10895586</v>
      </c>
      <c r="G400">
        <v>0</v>
      </c>
      <c r="H400">
        <v>0</v>
      </c>
      <c r="I400" s="7">
        <f>INDEX('Developing Country'!$B$3:$B$175,MATCH('Stata Data'!B400,'Developing Country'!$A$3:$A$175))</f>
        <v>0</v>
      </c>
      <c r="J400" s="7">
        <f>INDEX('Developing Country'!$C$3:$C$175,MATCH('Stata Data'!B400,'Developing Country'!$A$3:$A$175))</f>
        <v>0</v>
      </c>
      <c r="K400" s="8">
        <f>VLOOKUP(B400, 'TRIPS In Force'!$A$2:$B$166, 2, FALSE)</f>
        <v>34700</v>
      </c>
      <c r="L400" s="7">
        <f t="shared" si="62"/>
        <v>1995</v>
      </c>
      <c r="M400" s="7">
        <f t="shared" si="57"/>
        <v>1</v>
      </c>
      <c r="N400" s="7">
        <f t="shared" si="58"/>
        <v>1995</v>
      </c>
      <c r="O400" s="7">
        <f t="shared" si="59"/>
        <v>15</v>
      </c>
      <c r="P400" s="7">
        <f t="shared" si="60"/>
        <v>1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spans="1:34" x14ac:dyDescent="0.35">
      <c r="A401">
        <f t="shared" si="63"/>
        <v>400</v>
      </c>
      <c r="B401" t="s">
        <v>13</v>
      </c>
      <c r="C401">
        <f t="shared" si="61"/>
        <v>14</v>
      </c>
      <c r="D401" s="7">
        <f t="shared" si="56"/>
        <v>2011</v>
      </c>
      <c r="F401">
        <f>VLOOKUP(B401, 'Population by Country'!$1:$266, 26, FALSE)</f>
        <v>11047744</v>
      </c>
      <c r="G401">
        <v>0</v>
      </c>
      <c r="H401">
        <v>0</v>
      </c>
      <c r="I401" s="7">
        <f>INDEX('Developing Country'!$B$3:$B$175,MATCH('Stata Data'!B401,'Developing Country'!$A$3:$A$175))</f>
        <v>0</v>
      </c>
      <c r="J401" s="7">
        <f>INDEX('Developing Country'!$C$3:$C$175,MATCH('Stata Data'!B401,'Developing Country'!$A$3:$A$175))</f>
        <v>0</v>
      </c>
      <c r="K401" s="8">
        <f>VLOOKUP(B401, 'TRIPS In Force'!$A$2:$B$166, 2, FALSE)</f>
        <v>34700</v>
      </c>
      <c r="L401" s="7">
        <f t="shared" si="62"/>
        <v>1995</v>
      </c>
      <c r="M401" s="7">
        <f t="shared" si="57"/>
        <v>1</v>
      </c>
      <c r="N401" s="7">
        <f t="shared" si="58"/>
        <v>1995</v>
      </c>
      <c r="O401" s="7">
        <f t="shared" si="59"/>
        <v>16</v>
      </c>
      <c r="P401" s="7">
        <f t="shared" si="60"/>
        <v>1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spans="1:34" x14ac:dyDescent="0.35">
      <c r="A402">
        <f t="shared" si="63"/>
        <v>401</v>
      </c>
      <c r="B402" t="s">
        <v>13</v>
      </c>
      <c r="C402">
        <f t="shared" si="61"/>
        <v>14</v>
      </c>
      <c r="D402" s="7">
        <f t="shared" si="56"/>
        <v>2012</v>
      </c>
      <c r="F402">
        <f>VLOOKUP(B402, 'Population by Country'!$1:$266, 27, FALSE)</f>
        <v>11128246</v>
      </c>
      <c r="G402">
        <v>0</v>
      </c>
      <c r="H402">
        <v>0</v>
      </c>
      <c r="I402" s="7">
        <f>INDEX('Developing Country'!$B$3:$B$175,MATCH('Stata Data'!B402,'Developing Country'!$A$3:$A$175))</f>
        <v>0</v>
      </c>
      <c r="J402" s="7">
        <f>INDEX('Developing Country'!$C$3:$C$175,MATCH('Stata Data'!B402,'Developing Country'!$A$3:$A$175))</f>
        <v>0</v>
      </c>
      <c r="K402" s="8">
        <f>VLOOKUP(B402, 'TRIPS In Force'!$A$2:$B$166, 2, FALSE)</f>
        <v>34700</v>
      </c>
      <c r="L402" s="7">
        <f t="shared" si="62"/>
        <v>1995</v>
      </c>
      <c r="M402" s="7">
        <f t="shared" si="57"/>
        <v>1</v>
      </c>
      <c r="N402" s="7">
        <f t="shared" si="58"/>
        <v>1995</v>
      </c>
      <c r="O402" s="7">
        <f t="shared" si="59"/>
        <v>17</v>
      </c>
      <c r="P402" s="7">
        <f t="shared" si="60"/>
        <v>1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spans="1:34" x14ac:dyDescent="0.35">
      <c r="A403">
        <f t="shared" si="63"/>
        <v>402</v>
      </c>
      <c r="B403" t="s">
        <v>13</v>
      </c>
      <c r="C403">
        <f t="shared" si="61"/>
        <v>14</v>
      </c>
      <c r="D403" s="7">
        <f t="shared" si="56"/>
        <v>2013</v>
      </c>
      <c r="F403">
        <f>VLOOKUP(B403, 'Population by Country'!$1:$266, 28, FALSE)</f>
        <v>11182817</v>
      </c>
      <c r="G403">
        <v>0</v>
      </c>
      <c r="H403">
        <v>0</v>
      </c>
      <c r="I403" s="7">
        <f>INDEX('Developing Country'!$B$3:$B$175,MATCH('Stata Data'!B403,'Developing Country'!$A$3:$A$175))</f>
        <v>0</v>
      </c>
      <c r="J403" s="7">
        <f>INDEX('Developing Country'!$C$3:$C$175,MATCH('Stata Data'!B403,'Developing Country'!$A$3:$A$175))</f>
        <v>0</v>
      </c>
      <c r="K403" s="8">
        <f>VLOOKUP(B403, 'TRIPS In Force'!$A$2:$B$166, 2, FALSE)</f>
        <v>34700</v>
      </c>
      <c r="L403" s="7">
        <f t="shared" si="62"/>
        <v>1995</v>
      </c>
      <c r="M403" s="7">
        <f t="shared" si="57"/>
        <v>1</v>
      </c>
      <c r="N403" s="7">
        <f t="shared" si="58"/>
        <v>1995</v>
      </c>
      <c r="O403" s="7">
        <f t="shared" si="59"/>
        <v>18</v>
      </c>
      <c r="P403" s="7">
        <f t="shared" si="60"/>
        <v>1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spans="1:34" x14ac:dyDescent="0.35">
      <c r="A404">
        <f t="shared" si="63"/>
        <v>403</v>
      </c>
      <c r="B404" t="s">
        <v>13</v>
      </c>
      <c r="C404">
        <f t="shared" si="61"/>
        <v>14</v>
      </c>
      <c r="D404" s="7">
        <f t="shared" si="56"/>
        <v>2014</v>
      </c>
      <c r="F404">
        <f>VLOOKUP(B404, 'Population by Country'!$1:$266, 29, FALSE)</f>
        <v>11209057</v>
      </c>
      <c r="G404">
        <v>0</v>
      </c>
      <c r="H404">
        <v>0</v>
      </c>
      <c r="I404" s="7">
        <f>INDEX('Developing Country'!$B$3:$B$175,MATCH('Stata Data'!B404,'Developing Country'!$A$3:$A$175))</f>
        <v>0</v>
      </c>
      <c r="J404" s="7">
        <f>INDEX('Developing Country'!$C$3:$C$175,MATCH('Stata Data'!B404,'Developing Country'!$A$3:$A$175))</f>
        <v>0</v>
      </c>
      <c r="K404" s="8">
        <f>VLOOKUP(B404, 'TRIPS In Force'!$A$2:$B$166, 2, FALSE)</f>
        <v>34700</v>
      </c>
      <c r="L404" s="7">
        <f t="shared" si="62"/>
        <v>1995</v>
      </c>
      <c r="M404" s="7">
        <f t="shared" si="57"/>
        <v>1</v>
      </c>
      <c r="N404" s="7">
        <f t="shared" si="58"/>
        <v>1995</v>
      </c>
      <c r="O404" s="7">
        <f t="shared" si="59"/>
        <v>19</v>
      </c>
      <c r="P404" s="7">
        <f t="shared" si="60"/>
        <v>1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spans="1:34" x14ac:dyDescent="0.35">
      <c r="A405">
        <f t="shared" si="63"/>
        <v>404</v>
      </c>
      <c r="B405" t="s">
        <v>13</v>
      </c>
      <c r="C405">
        <f t="shared" si="61"/>
        <v>14</v>
      </c>
      <c r="D405" s="7">
        <f t="shared" si="56"/>
        <v>2015</v>
      </c>
      <c r="F405">
        <f>VLOOKUP(B405, 'Population by Country'!$1:$266, 30, FALSE)</f>
        <v>11274196</v>
      </c>
      <c r="G405">
        <v>0</v>
      </c>
      <c r="H405">
        <v>0</v>
      </c>
      <c r="I405" s="7">
        <f>INDEX('Developing Country'!$B$3:$B$175,MATCH('Stata Data'!B405,'Developing Country'!$A$3:$A$175))</f>
        <v>0</v>
      </c>
      <c r="J405" s="7">
        <f>INDEX('Developing Country'!$C$3:$C$175,MATCH('Stata Data'!B405,'Developing Country'!$A$3:$A$175))</f>
        <v>0</v>
      </c>
      <c r="K405" s="8">
        <f>VLOOKUP(B405, 'TRIPS In Force'!$A$2:$B$166, 2, FALSE)</f>
        <v>34700</v>
      </c>
      <c r="L405" s="7">
        <f t="shared" si="62"/>
        <v>1995</v>
      </c>
      <c r="M405" s="7">
        <f t="shared" si="57"/>
        <v>1</v>
      </c>
      <c r="N405" s="7">
        <f t="shared" si="58"/>
        <v>1995</v>
      </c>
      <c r="O405" s="7">
        <f t="shared" si="59"/>
        <v>20</v>
      </c>
      <c r="P405" s="7">
        <f t="shared" si="60"/>
        <v>1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spans="1:34" x14ac:dyDescent="0.35">
      <c r="A406">
        <f t="shared" si="63"/>
        <v>405</v>
      </c>
      <c r="B406" t="s">
        <v>13</v>
      </c>
      <c r="C406">
        <f t="shared" si="61"/>
        <v>14</v>
      </c>
      <c r="D406" s="7">
        <f t="shared" si="56"/>
        <v>2016</v>
      </c>
      <c r="F406">
        <f>VLOOKUP(B406, 'Population by Country'!$1:$266, 31, FALSE)</f>
        <v>11348159</v>
      </c>
      <c r="G406">
        <v>0</v>
      </c>
      <c r="H406">
        <v>0</v>
      </c>
      <c r="I406" s="7">
        <f>INDEX('Developing Country'!$B$3:$B$175,MATCH('Stata Data'!B406,'Developing Country'!$A$3:$A$175))</f>
        <v>0</v>
      </c>
      <c r="J406" s="7">
        <f>INDEX('Developing Country'!$C$3:$C$175,MATCH('Stata Data'!B406,'Developing Country'!$A$3:$A$175))</f>
        <v>0</v>
      </c>
      <c r="K406" s="8">
        <f>VLOOKUP(B406, 'TRIPS In Force'!$A$2:$B$166, 2, FALSE)</f>
        <v>34700</v>
      </c>
      <c r="L406" s="7">
        <f t="shared" si="62"/>
        <v>1995</v>
      </c>
      <c r="M406" s="7">
        <f t="shared" si="57"/>
        <v>1</v>
      </c>
      <c r="N406" s="7">
        <f t="shared" si="58"/>
        <v>1995</v>
      </c>
      <c r="O406" s="7">
        <f t="shared" si="59"/>
        <v>21</v>
      </c>
      <c r="P406" s="7">
        <f t="shared" si="60"/>
        <v>1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spans="1:34" x14ac:dyDescent="0.35">
      <c r="A407">
        <f t="shared" si="63"/>
        <v>406</v>
      </c>
      <c r="B407" t="s">
        <v>14</v>
      </c>
      <c r="C407">
        <f t="shared" si="61"/>
        <v>15</v>
      </c>
      <c r="D407" s="7">
        <v>1990</v>
      </c>
      <c r="E407">
        <v>100</v>
      </c>
      <c r="F407">
        <f>VLOOKUP(B407, 'Population by Country'!$1:$266, 5,FALSE )</f>
        <v>187552</v>
      </c>
      <c r="G407">
        <v>0</v>
      </c>
      <c r="H407">
        <v>0</v>
      </c>
      <c r="I407" s="7">
        <f>INDEX('Developing Country'!$B$3:$B$175,MATCH('Stata Data'!B407,'Developing Country'!$A$3:$A$175))</f>
        <v>0</v>
      </c>
      <c r="J407" s="7">
        <f>INDEX('Developing Country'!$C$3:$C$175,MATCH('Stata Data'!B407,'Developing Country'!$A$3:$A$175))</f>
        <v>0</v>
      </c>
      <c r="K407" s="8">
        <f>VLOOKUP(B407, 'TRIPS In Force'!$A$2:$B$166, 2, FALSE)</f>
        <v>34700</v>
      </c>
      <c r="L407" s="7">
        <f t="shared" si="62"/>
        <v>1995</v>
      </c>
      <c r="M407" s="7">
        <f t="shared" si="57"/>
        <v>0</v>
      </c>
      <c r="N407" s="7">
        <f t="shared" si="58"/>
        <v>1995</v>
      </c>
      <c r="O407" s="7">
        <f t="shared" si="59"/>
        <v>-5</v>
      </c>
      <c r="P407" s="7">
        <f t="shared" si="60"/>
        <v>0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spans="1:34" x14ac:dyDescent="0.35">
      <c r="A408">
        <f t="shared" si="63"/>
        <v>407</v>
      </c>
      <c r="B408" t="s">
        <v>14</v>
      </c>
      <c r="C408">
        <f t="shared" si="61"/>
        <v>15</v>
      </c>
      <c r="D408" s="7">
        <f>D407+1</f>
        <v>1991</v>
      </c>
      <c r="E408">
        <v>100</v>
      </c>
      <c r="F408">
        <f>VLOOKUP(B408, 'Population by Country'!$1:$266, 6, FALSE)</f>
        <v>191126</v>
      </c>
      <c r="G408">
        <v>0</v>
      </c>
      <c r="H408">
        <v>0</v>
      </c>
      <c r="I408" s="7">
        <f>INDEX('Developing Country'!$B$3:$B$175,MATCH('Stata Data'!B408,'Developing Country'!$A$3:$A$175))</f>
        <v>0</v>
      </c>
      <c r="J408" s="7">
        <f>INDEX('Developing Country'!$C$3:$C$175,MATCH('Stata Data'!B408,'Developing Country'!$A$3:$A$175))</f>
        <v>0</v>
      </c>
      <c r="K408" s="8">
        <f>VLOOKUP(B408, 'TRIPS In Force'!$A$2:$B$166, 2, FALSE)</f>
        <v>34700</v>
      </c>
      <c r="L408" s="7">
        <f t="shared" si="62"/>
        <v>1995</v>
      </c>
      <c r="M408" s="7">
        <f t="shared" si="57"/>
        <v>0</v>
      </c>
      <c r="N408" s="7">
        <f t="shared" si="58"/>
        <v>1995</v>
      </c>
      <c r="O408" s="7">
        <f t="shared" si="59"/>
        <v>-4</v>
      </c>
      <c r="P408" s="7">
        <f t="shared" si="60"/>
        <v>0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spans="1:34" x14ac:dyDescent="0.35">
      <c r="A409">
        <f t="shared" si="63"/>
        <v>408</v>
      </c>
      <c r="B409" t="s">
        <v>14</v>
      </c>
      <c r="C409">
        <f t="shared" si="61"/>
        <v>15</v>
      </c>
      <c r="D409" s="7">
        <f t="shared" ref="D409:D433" si="64">D408+1</f>
        <v>1992</v>
      </c>
      <c r="E409">
        <v>100</v>
      </c>
      <c r="F409">
        <f>VLOOKUP(B409, 'Population by Country'!$1:$266, 7, FALSE)</f>
        <v>194317</v>
      </c>
      <c r="G409">
        <v>0</v>
      </c>
      <c r="H409">
        <v>0</v>
      </c>
      <c r="I409" s="7">
        <f>INDEX('Developing Country'!$B$3:$B$175,MATCH('Stata Data'!B409,'Developing Country'!$A$3:$A$175))</f>
        <v>0</v>
      </c>
      <c r="J409" s="7">
        <f>INDEX('Developing Country'!$C$3:$C$175,MATCH('Stata Data'!B409,'Developing Country'!$A$3:$A$175))</f>
        <v>0</v>
      </c>
      <c r="K409" s="8">
        <f>VLOOKUP(B409, 'TRIPS In Force'!$A$2:$B$166, 2, FALSE)</f>
        <v>34700</v>
      </c>
      <c r="L409" s="7">
        <f t="shared" si="62"/>
        <v>1995</v>
      </c>
      <c r="M409" s="7">
        <f t="shared" si="57"/>
        <v>0</v>
      </c>
      <c r="N409" s="7">
        <f t="shared" si="58"/>
        <v>1995</v>
      </c>
      <c r="O409" s="7">
        <f t="shared" si="59"/>
        <v>-3</v>
      </c>
      <c r="P409" s="7">
        <f t="shared" si="60"/>
        <v>0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spans="1:34" x14ac:dyDescent="0.35">
      <c r="A410">
        <f t="shared" si="63"/>
        <v>409</v>
      </c>
      <c r="B410" t="s">
        <v>14</v>
      </c>
      <c r="C410">
        <f t="shared" si="61"/>
        <v>15</v>
      </c>
      <c r="D410" s="7">
        <f t="shared" si="64"/>
        <v>1993</v>
      </c>
      <c r="E410">
        <v>100</v>
      </c>
      <c r="F410">
        <f>VLOOKUP(B410, 'Population by Country'!$1:$266, 8, FALSE)</f>
        <v>197616</v>
      </c>
      <c r="G410">
        <v>0</v>
      </c>
      <c r="H410">
        <v>0</v>
      </c>
      <c r="I410" s="7">
        <f>INDEX('Developing Country'!$B$3:$B$175,MATCH('Stata Data'!B410,'Developing Country'!$A$3:$A$175))</f>
        <v>0</v>
      </c>
      <c r="J410" s="7">
        <f>INDEX('Developing Country'!$C$3:$C$175,MATCH('Stata Data'!B410,'Developing Country'!$A$3:$A$175))</f>
        <v>0</v>
      </c>
      <c r="K410" s="8">
        <f>VLOOKUP(B410, 'TRIPS In Force'!$A$2:$B$166, 2, FALSE)</f>
        <v>34700</v>
      </c>
      <c r="L410" s="7">
        <f t="shared" si="62"/>
        <v>1995</v>
      </c>
      <c r="M410" s="7">
        <f t="shared" si="57"/>
        <v>0</v>
      </c>
      <c r="N410" s="7">
        <f t="shared" si="58"/>
        <v>1995</v>
      </c>
      <c r="O410" s="7">
        <f t="shared" si="59"/>
        <v>-2</v>
      </c>
      <c r="P410" s="7">
        <f t="shared" si="60"/>
        <v>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spans="1:34" x14ac:dyDescent="0.35">
      <c r="A411">
        <f t="shared" si="63"/>
        <v>410</v>
      </c>
      <c r="B411" t="s">
        <v>14</v>
      </c>
      <c r="C411">
        <f t="shared" si="61"/>
        <v>15</v>
      </c>
      <c r="D411" s="7">
        <f t="shared" si="64"/>
        <v>1994</v>
      </c>
      <c r="E411">
        <v>100</v>
      </c>
      <c r="F411">
        <f>VLOOKUP(B411, 'Population by Country'!$1:$266, 9, FALSE)</f>
        <v>201674</v>
      </c>
      <c r="G411">
        <v>0</v>
      </c>
      <c r="H411">
        <v>0</v>
      </c>
      <c r="I411" s="7">
        <f>INDEX('Developing Country'!$B$3:$B$175,MATCH('Stata Data'!B411,'Developing Country'!$A$3:$A$175))</f>
        <v>0</v>
      </c>
      <c r="J411" s="7">
        <f>INDEX('Developing Country'!$C$3:$C$175,MATCH('Stata Data'!B411,'Developing Country'!$A$3:$A$175))</f>
        <v>0</v>
      </c>
      <c r="K411" s="8">
        <f>VLOOKUP(B411, 'TRIPS In Force'!$A$2:$B$166, 2, FALSE)</f>
        <v>34700</v>
      </c>
      <c r="L411" s="7">
        <f t="shared" si="62"/>
        <v>1995</v>
      </c>
      <c r="M411" s="7">
        <f t="shared" si="57"/>
        <v>0</v>
      </c>
      <c r="N411" s="7">
        <f t="shared" si="58"/>
        <v>1995</v>
      </c>
      <c r="O411" s="7">
        <f t="shared" si="59"/>
        <v>-1</v>
      </c>
      <c r="P411" s="7">
        <f t="shared" si="60"/>
        <v>0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spans="1:34" x14ac:dyDescent="0.35">
      <c r="A412">
        <f t="shared" si="63"/>
        <v>411</v>
      </c>
      <c r="B412" t="s">
        <v>14</v>
      </c>
      <c r="C412">
        <f t="shared" si="61"/>
        <v>15</v>
      </c>
      <c r="D412" s="7">
        <f t="shared" si="64"/>
        <v>1995</v>
      </c>
      <c r="E412">
        <v>100</v>
      </c>
      <c r="F412">
        <f>VLOOKUP(B412, 'Population by Country'!$1:$266, 10, FALSE)</f>
        <v>206963</v>
      </c>
      <c r="G412">
        <v>0</v>
      </c>
      <c r="H412">
        <v>0</v>
      </c>
      <c r="I412" s="7">
        <f>INDEX('Developing Country'!$B$3:$B$175,MATCH('Stata Data'!B412,'Developing Country'!$A$3:$A$175))</f>
        <v>0</v>
      </c>
      <c r="J412" s="7">
        <f>INDEX('Developing Country'!$C$3:$C$175,MATCH('Stata Data'!B412,'Developing Country'!$A$3:$A$175))</f>
        <v>0</v>
      </c>
      <c r="K412" s="8">
        <f>VLOOKUP(B412, 'TRIPS In Force'!$A$2:$B$166, 2, FALSE)</f>
        <v>34700</v>
      </c>
      <c r="L412" s="7">
        <f t="shared" si="62"/>
        <v>1995</v>
      </c>
      <c r="M412" s="7">
        <f t="shared" si="57"/>
        <v>1</v>
      </c>
      <c r="N412" s="7">
        <f t="shared" si="58"/>
        <v>1995</v>
      </c>
      <c r="O412" s="7">
        <f t="shared" si="59"/>
        <v>0</v>
      </c>
      <c r="P412" s="7">
        <f t="shared" si="60"/>
        <v>1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spans="1:34" x14ac:dyDescent="0.35">
      <c r="A413">
        <f t="shared" si="63"/>
        <v>412</v>
      </c>
      <c r="B413" t="s">
        <v>14</v>
      </c>
      <c r="C413">
        <f t="shared" si="61"/>
        <v>15</v>
      </c>
      <c r="D413" s="7">
        <f t="shared" si="64"/>
        <v>1996</v>
      </c>
      <c r="E413">
        <v>100</v>
      </c>
      <c r="F413">
        <f>VLOOKUP(B413, 'Population by Country'!$1:$266, 11, FALSE)</f>
        <v>213676</v>
      </c>
      <c r="G413">
        <v>0</v>
      </c>
      <c r="H413">
        <v>0</v>
      </c>
      <c r="I413" s="7">
        <f>INDEX('Developing Country'!$B$3:$B$175,MATCH('Stata Data'!B413,'Developing Country'!$A$3:$A$175))</f>
        <v>0</v>
      </c>
      <c r="J413" s="7">
        <f>INDEX('Developing Country'!$C$3:$C$175,MATCH('Stata Data'!B413,'Developing Country'!$A$3:$A$175))</f>
        <v>0</v>
      </c>
      <c r="K413" s="8">
        <f>VLOOKUP(B413, 'TRIPS In Force'!$A$2:$B$166, 2, FALSE)</f>
        <v>34700</v>
      </c>
      <c r="L413" s="7">
        <f t="shared" si="62"/>
        <v>1995</v>
      </c>
      <c r="M413" s="7">
        <f t="shared" si="57"/>
        <v>1</v>
      </c>
      <c r="N413" s="7">
        <f t="shared" si="58"/>
        <v>1995</v>
      </c>
      <c r="O413" s="7">
        <f t="shared" si="59"/>
        <v>1</v>
      </c>
      <c r="P413" s="7">
        <f t="shared" si="60"/>
        <v>1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spans="1:34" x14ac:dyDescent="0.35">
      <c r="A414">
        <f t="shared" si="63"/>
        <v>413</v>
      </c>
      <c r="B414" t="s">
        <v>14</v>
      </c>
      <c r="C414">
        <f t="shared" si="61"/>
        <v>15</v>
      </c>
      <c r="D414" s="7">
        <f t="shared" si="64"/>
        <v>1997</v>
      </c>
      <c r="E414">
        <v>100</v>
      </c>
      <c r="F414">
        <f>VLOOKUP(B414, 'Population by Country'!$1:$266, 12, FALSE)</f>
        <v>221606</v>
      </c>
      <c r="G414">
        <v>0</v>
      </c>
      <c r="H414">
        <v>0</v>
      </c>
      <c r="I414" s="7">
        <f>INDEX('Developing Country'!$B$3:$B$175,MATCH('Stata Data'!B414,'Developing Country'!$A$3:$A$175))</f>
        <v>0</v>
      </c>
      <c r="J414" s="7">
        <f>INDEX('Developing Country'!$C$3:$C$175,MATCH('Stata Data'!B414,'Developing Country'!$A$3:$A$175))</f>
        <v>0</v>
      </c>
      <c r="K414" s="8">
        <f>VLOOKUP(B414, 'TRIPS In Force'!$A$2:$B$166, 2, FALSE)</f>
        <v>34700</v>
      </c>
      <c r="L414" s="7">
        <f t="shared" si="62"/>
        <v>1995</v>
      </c>
      <c r="M414" s="7">
        <f t="shared" si="57"/>
        <v>1</v>
      </c>
      <c r="N414" s="7">
        <f t="shared" si="58"/>
        <v>1995</v>
      </c>
      <c r="O414" s="7">
        <f t="shared" si="59"/>
        <v>2</v>
      </c>
      <c r="P414" s="7">
        <f t="shared" si="60"/>
        <v>1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spans="1:34" x14ac:dyDescent="0.35">
      <c r="A415">
        <f t="shared" si="63"/>
        <v>414</v>
      </c>
      <c r="B415" t="s">
        <v>14</v>
      </c>
      <c r="C415">
        <f t="shared" si="61"/>
        <v>15</v>
      </c>
      <c r="D415" s="7">
        <f t="shared" si="64"/>
        <v>1998</v>
      </c>
      <c r="E415">
        <v>100</v>
      </c>
      <c r="F415">
        <f>VLOOKUP(B415, 'Population by Country'!$1:$266, 13, FALSE)</f>
        <v>230284</v>
      </c>
      <c r="G415">
        <v>0</v>
      </c>
      <c r="H415">
        <v>0</v>
      </c>
      <c r="I415" s="7">
        <f>INDEX('Developing Country'!$B$3:$B$175,MATCH('Stata Data'!B415,'Developing Country'!$A$3:$A$175))</f>
        <v>0</v>
      </c>
      <c r="J415" s="7">
        <f>INDEX('Developing Country'!$C$3:$C$175,MATCH('Stata Data'!B415,'Developing Country'!$A$3:$A$175))</f>
        <v>0</v>
      </c>
      <c r="K415" s="8">
        <f>VLOOKUP(B415, 'TRIPS In Force'!$A$2:$B$166, 2, FALSE)</f>
        <v>34700</v>
      </c>
      <c r="L415" s="7">
        <f t="shared" si="62"/>
        <v>1995</v>
      </c>
      <c r="M415" s="7">
        <f t="shared" si="57"/>
        <v>1</v>
      </c>
      <c r="N415" s="7">
        <f t="shared" si="58"/>
        <v>1995</v>
      </c>
      <c r="O415" s="7">
        <f t="shared" si="59"/>
        <v>3</v>
      </c>
      <c r="P415" s="7">
        <f t="shared" si="60"/>
        <v>1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spans="1:34" x14ac:dyDescent="0.35">
      <c r="A416">
        <f t="shared" si="63"/>
        <v>415</v>
      </c>
      <c r="B416" t="s">
        <v>14</v>
      </c>
      <c r="C416">
        <f t="shared" si="61"/>
        <v>15</v>
      </c>
      <c r="D416" s="7">
        <f t="shared" si="64"/>
        <v>1999</v>
      </c>
      <c r="E416">
        <v>100</v>
      </c>
      <c r="F416">
        <f>VLOOKUP(B416, 'Population by Country'!$1:$266,14, FALSE)</f>
        <v>239026</v>
      </c>
      <c r="G416">
        <v>0</v>
      </c>
      <c r="H416">
        <v>0</v>
      </c>
      <c r="I416" s="7">
        <f>INDEX('Developing Country'!$B$3:$B$175,MATCH('Stata Data'!B416,'Developing Country'!$A$3:$A$175))</f>
        <v>0</v>
      </c>
      <c r="J416" s="7">
        <f>INDEX('Developing Country'!$C$3:$C$175,MATCH('Stata Data'!B416,'Developing Country'!$A$3:$A$175))</f>
        <v>0</v>
      </c>
      <c r="K416" s="8">
        <f>VLOOKUP(B416, 'TRIPS In Force'!$A$2:$B$166, 2, FALSE)</f>
        <v>34700</v>
      </c>
      <c r="L416" s="7">
        <f t="shared" si="62"/>
        <v>1995</v>
      </c>
      <c r="M416" s="7">
        <f t="shared" si="57"/>
        <v>1</v>
      </c>
      <c r="N416" s="7">
        <f t="shared" si="58"/>
        <v>1995</v>
      </c>
      <c r="O416" s="7">
        <f t="shared" si="59"/>
        <v>4</v>
      </c>
      <c r="P416" s="7">
        <f t="shared" si="60"/>
        <v>1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 spans="1:34" x14ac:dyDescent="0.35">
      <c r="A417">
        <f t="shared" si="63"/>
        <v>416</v>
      </c>
      <c r="B417" t="s">
        <v>14</v>
      </c>
      <c r="C417">
        <f t="shared" si="61"/>
        <v>15</v>
      </c>
      <c r="D417" s="7">
        <f t="shared" si="64"/>
        <v>2000</v>
      </c>
      <c r="E417">
        <v>100</v>
      </c>
      <c r="F417">
        <f>VLOOKUP(B417, 'Population by Country'!$1:$266, 15, FALSE)</f>
        <v>247315</v>
      </c>
      <c r="G417">
        <v>0</v>
      </c>
      <c r="H417">
        <v>0</v>
      </c>
      <c r="I417" s="7">
        <f>INDEX('Developing Country'!$B$3:$B$175,MATCH('Stata Data'!B417,'Developing Country'!$A$3:$A$175))</f>
        <v>0</v>
      </c>
      <c r="J417" s="7">
        <f>INDEX('Developing Country'!$C$3:$C$175,MATCH('Stata Data'!B417,'Developing Country'!$A$3:$A$175))</f>
        <v>0</v>
      </c>
      <c r="K417" s="8">
        <f>VLOOKUP(B417, 'TRIPS In Force'!$A$2:$B$166, 2, FALSE)</f>
        <v>34700</v>
      </c>
      <c r="L417" s="7">
        <f t="shared" si="62"/>
        <v>1995</v>
      </c>
      <c r="M417" s="7">
        <f t="shared" si="57"/>
        <v>1</v>
      </c>
      <c r="N417" s="7">
        <f t="shared" si="58"/>
        <v>1995</v>
      </c>
      <c r="O417" s="7">
        <f t="shared" si="59"/>
        <v>5</v>
      </c>
      <c r="P417" s="7">
        <f t="shared" si="60"/>
        <v>1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spans="1:34" x14ac:dyDescent="0.35">
      <c r="A418">
        <f t="shared" si="63"/>
        <v>417</v>
      </c>
      <c r="B418" t="s">
        <v>14</v>
      </c>
      <c r="C418">
        <f t="shared" si="61"/>
        <v>15</v>
      </c>
      <c r="D418" s="7">
        <f t="shared" si="64"/>
        <v>2001</v>
      </c>
      <c r="E418">
        <v>100</v>
      </c>
      <c r="F418">
        <f>VLOOKUP(B418, 'Population by Country'!$1:$266, 16, FALSE)</f>
        <v>254984</v>
      </c>
      <c r="G418">
        <v>0</v>
      </c>
      <c r="H418">
        <v>0</v>
      </c>
      <c r="I418" s="7">
        <f>INDEX('Developing Country'!$B$3:$B$175,MATCH('Stata Data'!B418,'Developing Country'!$A$3:$A$175))</f>
        <v>0</v>
      </c>
      <c r="J418" s="7">
        <f>INDEX('Developing Country'!$C$3:$C$175,MATCH('Stata Data'!B418,'Developing Country'!$A$3:$A$175))</f>
        <v>0</v>
      </c>
      <c r="K418" s="8">
        <f>VLOOKUP(B418, 'TRIPS In Force'!$A$2:$B$166, 2, FALSE)</f>
        <v>34700</v>
      </c>
      <c r="L418" s="7">
        <f t="shared" si="62"/>
        <v>1995</v>
      </c>
      <c r="M418" s="7">
        <f t="shared" si="57"/>
        <v>1</v>
      </c>
      <c r="N418" s="7">
        <f t="shared" si="58"/>
        <v>1995</v>
      </c>
      <c r="O418" s="7">
        <f t="shared" si="59"/>
        <v>6</v>
      </c>
      <c r="P418" s="7">
        <f t="shared" si="60"/>
        <v>1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spans="1:34" x14ac:dyDescent="0.35">
      <c r="A419">
        <f t="shared" si="63"/>
        <v>418</v>
      </c>
      <c r="B419" t="s">
        <v>14</v>
      </c>
      <c r="C419">
        <f t="shared" si="61"/>
        <v>15</v>
      </c>
      <c r="D419" s="7">
        <f t="shared" si="64"/>
        <v>2002</v>
      </c>
      <c r="E419">
        <v>100</v>
      </c>
      <c r="F419">
        <f>VLOOKUP(B419, 'Population by Country'!$1:$266, 17, FALSE)</f>
        <v>262206</v>
      </c>
      <c r="G419">
        <v>0</v>
      </c>
      <c r="H419">
        <v>0</v>
      </c>
      <c r="I419" s="7">
        <f>INDEX('Developing Country'!$B$3:$B$175,MATCH('Stata Data'!B419,'Developing Country'!$A$3:$A$175))</f>
        <v>0</v>
      </c>
      <c r="J419" s="7">
        <f>INDEX('Developing Country'!$C$3:$C$175,MATCH('Stata Data'!B419,'Developing Country'!$A$3:$A$175))</f>
        <v>0</v>
      </c>
      <c r="K419" s="8">
        <f>VLOOKUP(B419, 'TRIPS In Force'!$A$2:$B$166, 2, FALSE)</f>
        <v>34700</v>
      </c>
      <c r="L419" s="7">
        <f t="shared" si="62"/>
        <v>1995</v>
      </c>
      <c r="M419" s="7">
        <f t="shared" si="57"/>
        <v>1</v>
      </c>
      <c r="N419" s="7">
        <f t="shared" si="58"/>
        <v>1995</v>
      </c>
      <c r="O419" s="7">
        <f t="shared" si="59"/>
        <v>7</v>
      </c>
      <c r="P419" s="7">
        <f t="shared" si="60"/>
        <v>1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spans="1:34" x14ac:dyDescent="0.35">
      <c r="A420">
        <f t="shared" si="63"/>
        <v>419</v>
      </c>
      <c r="B420" t="s">
        <v>14</v>
      </c>
      <c r="C420">
        <f t="shared" si="61"/>
        <v>15</v>
      </c>
      <c r="D420" s="7">
        <f t="shared" si="64"/>
        <v>2003</v>
      </c>
      <c r="E420">
        <v>100</v>
      </c>
      <c r="F420">
        <f>VLOOKUP(B420, 'Population by Country'!$1:$266, 18, FALSE)</f>
        <v>269130</v>
      </c>
      <c r="G420">
        <v>0</v>
      </c>
      <c r="H420">
        <v>0</v>
      </c>
      <c r="I420" s="7">
        <f>INDEX('Developing Country'!$B$3:$B$175,MATCH('Stata Data'!B420,'Developing Country'!$A$3:$A$175))</f>
        <v>0</v>
      </c>
      <c r="J420" s="7">
        <f>INDEX('Developing Country'!$C$3:$C$175,MATCH('Stata Data'!B420,'Developing Country'!$A$3:$A$175))</f>
        <v>0</v>
      </c>
      <c r="K420" s="8">
        <f>VLOOKUP(B420, 'TRIPS In Force'!$A$2:$B$166, 2, FALSE)</f>
        <v>34700</v>
      </c>
      <c r="L420" s="7">
        <f t="shared" si="62"/>
        <v>1995</v>
      </c>
      <c r="M420" s="7">
        <f t="shared" si="57"/>
        <v>1</v>
      </c>
      <c r="N420" s="7">
        <f t="shared" si="58"/>
        <v>1995</v>
      </c>
      <c r="O420" s="7">
        <f t="shared" si="59"/>
        <v>8</v>
      </c>
      <c r="P420" s="7">
        <f t="shared" si="60"/>
        <v>1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spans="1:34" x14ac:dyDescent="0.35">
      <c r="A421">
        <f t="shared" si="63"/>
        <v>420</v>
      </c>
      <c r="B421" t="s">
        <v>14</v>
      </c>
      <c r="C421">
        <f t="shared" si="61"/>
        <v>15</v>
      </c>
      <c r="D421" s="7">
        <f t="shared" si="64"/>
        <v>2004</v>
      </c>
      <c r="E421">
        <v>100</v>
      </c>
      <c r="F421">
        <f>VLOOKUP(B421, 'Population by Country'!$1:$266,19, FALSE)</f>
        <v>276089</v>
      </c>
      <c r="G421">
        <v>0</v>
      </c>
      <c r="H421">
        <v>0</v>
      </c>
      <c r="I421" s="7">
        <f>INDEX('Developing Country'!$B$3:$B$175,MATCH('Stata Data'!B421,'Developing Country'!$A$3:$A$175))</f>
        <v>0</v>
      </c>
      <c r="J421" s="7">
        <f>INDEX('Developing Country'!$C$3:$C$175,MATCH('Stata Data'!B421,'Developing Country'!$A$3:$A$175))</f>
        <v>0</v>
      </c>
      <c r="K421" s="8">
        <f>VLOOKUP(B421, 'TRIPS In Force'!$A$2:$B$166, 2, FALSE)</f>
        <v>34700</v>
      </c>
      <c r="L421" s="7">
        <f t="shared" si="62"/>
        <v>1995</v>
      </c>
      <c r="M421" s="7">
        <f t="shared" si="57"/>
        <v>1</v>
      </c>
      <c r="N421" s="7">
        <f t="shared" si="58"/>
        <v>1995</v>
      </c>
      <c r="O421" s="7">
        <f t="shared" si="59"/>
        <v>9</v>
      </c>
      <c r="P421" s="7">
        <f t="shared" si="60"/>
        <v>1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spans="1:34" x14ac:dyDescent="0.35">
      <c r="A422">
        <f t="shared" si="63"/>
        <v>421</v>
      </c>
      <c r="B422" t="s">
        <v>14</v>
      </c>
      <c r="C422">
        <f t="shared" si="61"/>
        <v>15</v>
      </c>
      <c r="D422" s="7">
        <f t="shared" si="64"/>
        <v>2005</v>
      </c>
      <c r="E422">
        <v>100</v>
      </c>
      <c r="F422">
        <f>VLOOKUP(B422, 'Population by Country'!$1:$266, 20, FALSE)</f>
        <v>283277</v>
      </c>
      <c r="G422">
        <v>0</v>
      </c>
      <c r="H422">
        <v>0</v>
      </c>
      <c r="I422" s="7">
        <f>INDEX('Developing Country'!$B$3:$B$175,MATCH('Stata Data'!B422,'Developing Country'!$A$3:$A$175))</f>
        <v>0</v>
      </c>
      <c r="J422" s="7">
        <f>INDEX('Developing Country'!$C$3:$C$175,MATCH('Stata Data'!B422,'Developing Country'!$A$3:$A$175))</f>
        <v>0</v>
      </c>
      <c r="K422" s="8">
        <f>VLOOKUP(B422, 'TRIPS In Force'!$A$2:$B$166, 2, FALSE)</f>
        <v>34700</v>
      </c>
      <c r="L422" s="7">
        <f t="shared" si="62"/>
        <v>1995</v>
      </c>
      <c r="M422" s="7">
        <f t="shared" si="57"/>
        <v>1</v>
      </c>
      <c r="N422" s="7">
        <f t="shared" si="58"/>
        <v>1995</v>
      </c>
      <c r="O422" s="7">
        <f t="shared" si="59"/>
        <v>10</v>
      </c>
      <c r="P422" s="7">
        <f t="shared" si="60"/>
        <v>1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spans="1:34" x14ac:dyDescent="0.35">
      <c r="A423">
        <f t="shared" si="63"/>
        <v>422</v>
      </c>
      <c r="B423" t="s">
        <v>14</v>
      </c>
      <c r="C423">
        <f t="shared" si="61"/>
        <v>15</v>
      </c>
      <c r="D423" s="7">
        <f t="shared" si="64"/>
        <v>2006</v>
      </c>
      <c r="E423">
        <v>100</v>
      </c>
      <c r="F423">
        <f>VLOOKUP(B423, 'Population by Country'!$1:$266, 21, FALSE)</f>
        <v>290747</v>
      </c>
      <c r="G423">
        <v>0</v>
      </c>
      <c r="H423">
        <v>0</v>
      </c>
      <c r="I423" s="7">
        <f>INDEX('Developing Country'!$B$3:$B$175,MATCH('Stata Data'!B423,'Developing Country'!$A$3:$A$175))</f>
        <v>0</v>
      </c>
      <c r="J423" s="7">
        <f>INDEX('Developing Country'!$C$3:$C$175,MATCH('Stata Data'!B423,'Developing Country'!$A$3:$A$175))</f>
        <v>0</v>
      </c>
      <c r="K423" s="8">
        <f>VLOOKUP(B423, 'TRIPS In Force'!$A$2:$B$166, 2, FALSE)</f>
        <v>34700</v>
      </c>
      <c r="L423" s="7">
        <f t="shared" si="62"/>
        <v>1995</v>
      </c>
      <c r="M423" s="7">
        <f t="shared" si="57"/>
        <v>1</v>
      </c>
      <c r="N423" s="7">
        <f t="shared" si="58"/>
        <v>1995</v>
      </c>
      <c r="O423" s="7">
        <f t="shared" si="59"/>
        <v>11</v>
      </c>
      <c r="P423" s="7">
        <f t="shared" si="60"/>
        <v>1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 x14ac:dyDescent="0.35">
      <c r="A424">
        <f t="shared" si="63"/>
        <v>423</v>
      </c>
      <c r="B424" t="s">
        <v>14</v>
      </c>
      <c r="C424">
        <f t="shared" si="61"/>
        <v>15</v>
      </c>
      <c r="D424" s="7">
        <f t="shared" si="64"/>
        <v>2007</v>
      </c>
      <c r="E424">
        <v>100</v>
      </c>
      <c r="F424">
        <f>VLOOKUP(B424, 'Population by Country'!$1:$266, 22, FALSE)</f>
        <v>298407</v>
      </c>
      <c r="G424">
        <v>0</v>
      </c>
      <c r="H424">
        <v>0</v>
      </c>
      <c r="I424" s="7">
        <f>INDEX('Developing Country'!$B$3:$B$175,MATCH('Stata Data'!B424,'Developing Country'!$A$3:$A$175))</f>
        <v>0</v>
      </c>
      <c r="J424" s="7">
        <f>INDEX('Developing Country'!$C$3:$C$175,MATCH('Stata Data'!B424,'Developing Country'!$A$3:$A$175))</f>
        <v>0</v>
      </c>
      <c r="K424" s="8">
        <f>VLOOKUP(B424, 'TRIPS In Force'!$A$2:$B$166, 2, FALSE)</f>
        <v>34700</v>
      </c>
      <c r="L424" s="7">
        <f t="shared" si="62"/>
        <v>1995</v>
      </c>
      <c r="M424" s="7">
        <f t="shared" si="57"/>
        <v>1</v>
      </c>
      <c r="N424" s="7">
        <f t="shared" si="58"/>
        <v>1995</v>
      </c>
      <c r="O424" s="7">
        <f t="shared" si="59"/>
        <v>12</v>
      </c>
      <c r="P424" s="7">
        <f t="shared" si="60"/>
        <v>1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spans="1:34" x14ac:dyDescent="0.35">
      <c r="A425">
        <f t="shared" si="63"/>
        <v>424</v>
      </c>
      <c r="B425" t="s">
        <v>14</v>
      </c>
      <c r="C425">
        <f t="shared" si="61"/>
        <v>15</v>
      </c>
      <c r="D425" s="7">
        <f t="shared" si="64"/>
        <v>2008</v>
      </c>
      <c r="E425">
        <v>100</v>
      </c>
      <c r="F425">
        <f>VLOOKUP(B425, 'Population by Country'!$1:$266, 23, FALSE)</f>
        <v>306165</v>
      </c>
      <c r="G425">
        <v>0</v>
      </c>
      <c r="H425">
        <v>0</v>
      </c>
      <c r="I425" s="7">
        <f>INDEX('Developing Country'!$B$3:$B$175,MATCH('Stata Data'!B425,'Developing Country'!$A$3:$A$175))</f>
        <v>0</v>
      </c>
      <c r="J425" s="7">
        <f>INDEX('Developing Country'!$C$3:$C$175,MATCH('Stata Data'!B425,'Developing Country'!$A$3:$A$175))</f>
        <v>0</v>
      </c>
      <c r="K425" s="8">
        <f>VLOOKUP(B425, 'TRIPS In Force'!$A$2:$B$166, 2, FALSE)</f>
        <v>34700</v>
      </c>
      <c r="L425" s="7">
        <f t="shared" si="62"/>
        <v>1995</v>
      </c>
      <c r="M425" s="7">
        <f t="shared" si="57"/>
        <v>1</v>
      </c>
      <c r="N425" s="7">
        <f t="shared" si="58"/>
        <v>1995</v>
      </c>
      <c r="O425" s="7">
        <f t="shared" si="59"/>
        <v>13</v>
      </c>
      <c r="P425" s="7">
        <f t="shared" si="60"/>
        <v>1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spans="1:34" x14ac:dyDescent="0.35">
      <c r="A426">
        <f t="shared" si="63"/>
        <v>425</v>
      </c>
      <c r="B426" t="s">
        <v>14</v>
      </c>
      <c r="C426">
        <f t="shared" si="61"/>
        <v>15</v>
      </c>
      <c r="D426" s="7">
        <f t="shared" si="64"/>
        <v>2009</v>
      </c>
      <c r="E426">
        <v>100</v>
      </c>
      <c r="F426">
        <f>VLOOKUP(B426, 'Population by Country'!$1:$266, 24, FALSE)</f>
        <v>313929</v>
      </c>
      <c r="G426">
        <v>0</v>
      </c>
      <c r="H426">
        <v>0</v>
      </c>
      <c r="I426" s="7">
        <f>INDEX('Developing Country'!$B$3:$B$175,MATCH('Stata Data'!B426,'Developing Country'!$A$3:$A$175))</f>
        <v>0</v>
      </c>
      <c r="J426" s="7">
        <f>INDEX('Developing Country'!$C$3:$C$175,MATCH('Stata Data'!B426,'Developing Country'!$A$3:$A$175))</f>
        <v>0</v>
      </c>
      <c r="K426" s="8">
        <f>VLOOKUP(B426, 'TRIPS In Force'!$A$2:$B$166, 2, FALSE)</f>
        <v>34700</v>
      </c>
      <c r="L426" s="7">
        <f t="shared" si="62"/>
        <v>1995</v>
      </c>
      <c r="M426" s="7">
        <f t="shared" si="57"/>
        <v>1</v>
      </c>
      <c r="N426" s="7">
        <f t="shared" si="58"/>
        <v>1995</v>
      </c>
      <c r="O426" s="7">
        <f t="shared" si="59"/>
        <v>14</v>
      </c>
      <c r="P426" s="7">
        <f t="shared" si="60"/>
        <v>1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spans="1:34" x14ac:dyDescent="0.35">
      <c r="A427">
        <f t="shared" si="63"/>
        <v>426</v>
      </c>
      <c r="B427" t="s">
        <v>14</v>
      </c>
      <c r="C427">
        <f t="shared" si="61"/>
        <v>15</v>
      </c>
      <c r="D427" s="7">
        <f t="shared" si="64"/>
        <v>2010</v>
      </c>
      <c r="E427">
        <v>100</v>
      </c>
      <c r="F427">
        <f>VLOOKUP(B427, 'Population by Country'!$1:$266, 25, FALSE)</f>
        <v>321608</v>
      </c>
      <c r="G427">
        <v>0</v>
      </c>
      <c r="H427">
        <v>0</v>
      </c>
      <c r="I427" s="7">
        <f>INDEX('Developing Country'!$B$3:$B$175,MATCH('Stata Data'!B427,'Developing Country'!$A$3:$A$175))</f>
        <v>0</v>
      </c>
      <c r="J427" s="7">
        <f>INDEX('Developing Country'!$C$3:$C$175,MATCH('Stata Data'!B427,'Developing Country'!$A$3:$A$175))</f>
        <v>0</v>
      </c>
      <c r="K427" s="8">
        <f>VLOOKUP(B427, 'TRIPS In Force'!$A$2:$B$166, 2, FALSE)</f>
        <v>34700</v>
      </c>
      <c r="L427" s="7">
        <f t="shared" si="62"/>
        <v>1995</v>
      </c>
      <c r="M427" s="7">
        <f t="shared" si="57"/>
        <v>1</v>
      </c>
      <c r="N427" s="7">
        <f t="shared" si="58"/>
        <v>1995</v>
      </c>
      <c r="O427" s="7">
        <f t="shared" si="59"/>
        <v>15</v>
      </c>
      <c r="P427" s="7">
        <f t="shared" si="60"/>
        <v>1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spans="1:34" x14ac:dyDescent="0.35">
      <c r="A428">
        <f t="shared" si="63"/>
        <v>427</v>
      </c>
      <c r="B428" t="s">
        <v>14</v>
      </c>
      <c r="C428">
        <f t="shared" si="61"/>
        <v>15</v>
      </c>
      <c r="D428" s="7">
        <f t="shared" si="64"/>
        <v>2011</v>
      </c>
      <c r="E428">
        <v>200</v>
      </c>
      <c r="F428">
        <f>VLOOKUP(B428, 'Population by Country'!$1:$266, 26, FALSE)</f>
        <v>329192</v>
      </c>
      <c r="G428">
        <v>0</v>
      </c>
      <c r="H428">
        <v>0</v>
      </c>
      <c r="I428" s="7">
        <f>INDEX('Developing Country'!$B$3:$B$175,MATCH('Stata Data'!B428,'Developing Country'!$A$3:$A$175))</f>
        <v>0</v>
      </c>
      <c r="J428" s="7">
        <f>INDEX('Developing Country'!$C$3:$C$175,MATCH('Stata Data'!B428,'Developing Country'!$A$3:$A$175))</f>
        <v>0</v>
      </c>
      <c r="K428" s="8">
        <f>VLOOKUP(B428, 'TRIPS In Force'!$A$2:$B$166, 2, FALSE)</f>
        <v>34700</v>
      </c>
      <c r="L428" s="7">
        <f t="shared" si="62"/>
        <v>1995</v>
      </c>
      <c r="M428" s="7">
        <f t="shared" si="57"/>
        <v>1</v>
      </c>
      <c r="N428" s="7">
        <f t="shared" si="58"/>
        <v>1995</v>
      </c>
      <c r="O428" s="7">
        <f t="shared" si="59"/>
        <v>16</v>
      </c>
      <c r="P428" s="7">
        <f t="shared" si="60"/>
        <v>1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spans="1:34" x14ac:dyDescent="0.35">
      <c r="A429">
        <f t="shared" si="63"/>
        <v>428</v>
      </c>
      <c r="B429" t="s">
        <v>14</v>
      </c>
      <c r="C429">
        <f t="shared" si="61"/>
        <v>15</v>
      </c>
      <c r="D429" s="7">
        <f t="shared" si="64"/>
        <v>2012</v>
      </c>
      <c r="E429">
        <v>200</v>
      </c>
      <c r="F429">
        <f>VLOOKUP(B429, 'Population by Country'!$1:$266, 27, FALSE)</f>
        <v>336701</v>
      </c>
      <c r="G429">
        <v>0</v>
      </c>
      <c r="H429">
        <v>0</v>
      </c>
      <c r="I429" s="7">
        <f>INDEX('Developing Country'!$B$3:$B$175,MATCH('Stata Data'!B429,'Developing Country'!$A$3:$A$175))</f>
        <v>0</v>
      </c>
      <c r="J429" s="7">
        <f>INDEX('Developing Country'!$C$3:$C$175,MATCH('Stata Data'!B429,'Developing Country'!$A$3:$A$175))</f>
        <v>0</v>
      </c>
      <c r="K429" s="8">
        <f>VLOOKUP(B429, 'TRIPS In Force'!$A$2:$B$166, 2, FALSE)</f>
        <v>34700</v>
      </c>
      <c r="L429" s="7">
        <f t="shared" si="62"/>
        <v>1995</v>
      </c>
      <c r="M429" s="7">
        <f t="shared" si="57"/>
        <v>1</v>
      </c>
      <c r="N429" s="7">
        <f t="shared" si="58"/>
        <v>1995</v>
      </c>
      <c r="O429" s="7">
        <f t="shared" si="59"/>
        <v>17</v>
      </c>
      <c r="P429" s="7">
        <f t="shared" si="60"/>
        <v>1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spans="1:34" x14ac:dyDescent="0.35">
      <c r="A430">
        <f t="shared" si="63"/>
        <v>429</v>
      </c>
      <c r="B430" t="s">
        <v>14</v>
      </c>
      <c r="C430">
        <f t="shared" si="61"/>
        <v>15</v>
      </c>
      <c r="D430" s="7">
        <f t="shared" si="64"/>
        <v>2013</v>
      </c>
      <c r="E430">
        <v>200</v>
      </c>
      <c r="F430">
        <f>VLOOKUP(B430, 'Population by Country'!$1:$266, 28, FALSE)</f>
        <v>344181</v>
      </c>
      <c r="G430">
        <v>0</v>
      </c>
      <c r="H430">
        <v>0</v>
      </c>
      <c r="I430" s="7">
        <f>INDEX('Developing Country'!$B$3:$B$175,MATCH('Stata Data'!B430,'Developing Country'!$A$3:$A$175))</f>
        <v>0</v>
      </c>
      <c r="J430" s="7">
        <f>INDEX('Developing Country'!$C$3:$C$175,MATCH('Stata Data'!B430,'Developing Country'!$A$3:$A$175))</f>
        <v>0</v>
      </c>
      <c r="K430" s="8">
        <f>VLOOKUP(B430, 'TRIPS In Force'!$A$2:$B$166, 2, FALSE)</f>
        <v>34700</v>
      </c>
      <c r="L430" s="7">
        <f t="shared" si="62"/>
        <v>1995</v>
      </c>
      <c r="M430" s="7">
        <f t="shared" si="57"/>
        <v>1</v>
      </c>
      <c r="N430" s="7">
        <f t="shared" si="58"/>
        <v>1995</v>
      </c>
      <c r="O430" s="7">
        <f t="shared" si="59"/>
        <v>18</v>
      </c>
      <c r="P430" s="7">
        <f t="shared" si="60"/>
        <v>1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spans="1:34" x14ac:dyDescent="0.35">
      <c r="A431">
        <f t="shared" si="63"/>
        <v>430</v>
      </c>
      <c r="B431" t="s">
        <v>14</v>
      </c>
      <c r="C431">
        <f t="shared" si="61"/>
        <v>15</v>
      </c>
      <c r="D431" s="7">
        <f t="shared" si="64"/>
        <v>2014</v>
      </c>
      <c r="E431">
        <v>200</v>
      </c>
      <c r="F431">
        <f>VLOOKUP(B431, 'Population by Country'!$1:$266, 29, FALSE)</f>
        <v>351694</v>
      </c>
      <c r="G431">
        <v>0</v>
      </c>
      <c r="H431">
        <v>0</v>
      </c>
      <c r="I431" s="7">
        <f>INDEX('Developing Country'!$B$3:$B$175,MATCH('Stata Data'!B431,'Developing Country'!$A$3:$A$175))</f>
        <v>0</v>
      </c>
      <c r="J431" s="7">
        <f>INDEX('Developing Country'!$C$3:$C$175,MATCH('Stata Data'!B431,'Developing Country'!$A$3:$A$175))</f>
        <v>0</v>
      </c>
      <c r="K431" s="8">
        <f>VLOOKUP(B431, 'TRIPS In Force'!$A$2:$B$166, 2, FALSE)</f>
        <v>34700</v>
      </c>
      <c r="L431" s="7">
        <f t="shared" si="62"/>
        <v>1995</v>
      </c>
      <c r="M431" s="7">
        <f t="shared" si="57"/>
        <v>1</v>
      </c>
      <c r="N431" s="7">
        <f t="shared" si="58"/>
        <v>1995</v>
      </c>
      <c r="O431" s="7">
        <f t="shared" si="59"/>
        <v>19</v>
      </c>
      <c r="P431" s="7">
        <f t="shared" si="60"/>
        <v>1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spans="1:34" x14ac:dyDescent="0.35">
      <c r="A432">
        <f t="shared" si="63"/>
        <v>431</v>
      </c>
      <c r="B432" t="s">
        <v>14</v>
      </c>
      <c r="C432">
        <f t="shared" si="61"/>
        <v>15</v>
      </c>
      <c r="D432" s="7">
        <f t="shared" si="64"/>
        <v>2015</v>
      </c>
      <c r="E432">
        <v>200</v>
      </c>
      <c r="F432">
        <f>VLOOKUP(B432, 'Population by Country'!$1:$266, 30, FALSE)</f>
        <v>359288</v>
      </c>
      <c r="G432">
        <v>0</v>
      </c>
      <c r="H432">
        <v>0</v>
      </c>
      <c r="I432" s="7">
        <f>INDEX('Developing Country'!$B$3:$B$175,MATCH('Stata Data'!B432,'Developing Country'!$A$3:$A$175))</f>
        <v>0</v>
      </c>
      <c r="J432" s="7">
        <f>INDEX('Developing Country'!$C$3:$C$175,MATCH('Stata Data'!B432,'Developing Country'!$A$3:$A$175))</f>
        <v>0</v>
      </c>
      <c r="K432" s="8">
        <f>VLOOKUP(B432, 'TRIPS In Force'!$A$2:$B$166, 2, FALSE)</f>
        <v>34700</v>
      </c>
      <c r="L432" s="7">
        <f t="shared" si="62"/>
        <v>1995</v>
      </c>
      <c r="M432" s="7">
        <f t="shared" si="57"/>
        <v>1</v>
      </c>
      <c r="N432" s="7">
        <f t="shared" si="58"/>
        <v>1995</v>
      </c>
      <c r="O432" s="7">
        <f t="shared" si="59"/>
        <v>20</v>
      </c>
      <c r="P432" s="7">
        <f t="shared" si="60"/>
        <v>1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spans="1:34" x14ac:dyDescent="0.35">
      <c r="A433">
        <f t="shared" si="63"/>
        <v>432</v>
      </c>
      <c r="B433" t="s">
        <v>14</v>
      </c>
      <c r="C433">
        <f t="shared" si="61"/>
        <v>15</v>
      </c>
      <c r="D433" s="7">
        <f t="shared" si="64"/>
        <v>2016</v>
      </c>
      <c r="E433">
        <v>200</v>
      </c>
      <c r="F433">
        <f>VLOOKUP(B433, 'Population by Country'!$1:$266, 31, FALSE)</f>
        <v>366954</v>
      </c>
      <c r="G433">
        <v>0</v>
      </c>
      <c r="H433">
        <v>0</v>
      </c>
      <c r="I433" s="7">
        <f>INDEX('Developing Country'!$B$3:$B$175,MATCH('Stata Data'!B433,'Developing Country'!$A$3:$A$175))</f>
        <v>0</v>
      </c>
      <c r="J433" s="7">
        <f>INDEX('Developing Country'!$C$3:$C$175,MATCH('Stata Data'!B433,'Developing Country'!$A$3:$A$175))</f>
        <v>0</v>
      </c>
      <c r="K433" s="8">
        <f>VLOOKUP(B433, 'TRIPS In Force'!$A$2:$B$166, 2, FALSE)</f>
        <v>34700</v>
      </c>
      <c r="L433" s="7">
        <f t="shared" si="62"/>
        <v>1995</v>
      </c>
      <c r="M433" s="7">
        <f t="shared" si="57"/>
        <v>1</v>
      </c>
      <c r="N433" s="7">
        <f t="shared" si="58"/>
        <v>1995</v>
      </c>
      <c r="O433" s="7">
        <f t="shared" si="59"/>
        <v>21</v>
      </c>
      <c r="P433" s="7">
        <f t="shared" si="60"/>
        <v>1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 x14ac:dyDescent="0.35">
      <c r="A434">
        <f t="shared" si="63"/>
        <v>433</v>
      </c>
      <c r="B434" t="s">
        <v>15</v>
      </c>
      <c r="C434">
        <f t="shared" si="61"/>
        <v>16</v>
      </c>
      <c r="D434" s="7">
        <v>1990</v>
      </c>
      <c r="E434">
        <v>100</v>
      </c>
      <c r="F434">
        <f>VLOOKUP(B434, 'Population by Country'!$1:$266, 5,FALSE )</f>
        <v>4978496</v>
      </c>
      <c r="G434">
        <v>0</v>
      </c>
      <c r="H434">
        <v>0</v>
      </c>
      <c r="I434" s="7">
        <f>INDEX('Developing Country'!$B$3:$B$175,MATCH('Stata Data'!B434,'Developing Country'!$A$3:$A$175))</f>
        <v>1</v>
      </c>
      <c r="J434" s="7">
        <f>INDEX('Developing Country'!$C$3:$C$175,MATCH('Stata Data'!B434,'Developing Country'!$A$3:$A$175))</f>
        <v>0</v>
      </c>
      <c r="K434" s="8">
        <f>VLOOKUP(B434, 'TRIPS In Force'!$A$2:$B$166, 2, FALSE)</f>
        <v>35117</v>
      </c>
      <c r="L434" s="7">
        <f t="shared" si="62"/>
        <v>1996</v>
      </c>
      <c r="M434" s="7">
        <f t="shared" si="57"/>
        <v>0</v>
      </c>
      <c r="N434" s="7">
        <f t="shared" si="58"/>
        <v>2033</v>
      </c>
      <c r="O434" s="7">
        <f t="shared" si="59"/>
        <v>-43</v>
      </c>
      <c r="P434" s="7">
        <f t="shared" si="60"/>
        <v>0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spans="1:34" x14ac:dyDescent="0.35">
      <c r="A435">
        <f t="shared" si="63"/>
        <v>434</v>
      </c>
      <c r="B435" t="s">
        <v>15</v>
      </c>
      <c r="C435">
        <f t="shared" si="61"/>
        <v>16</v>
      </c>
      <c r="D435" s="7">
        <f>D434+1</f>
        <v>1991</v>
      </c>
      <c r="E435">
        <v>200</v>
      </c>
      <c r="F435">
        <f>VLOOKUP(B435, 'Population by Country'!$1:$266, 6, FALSE)</f>
        <v>5149499</v>
      </c>
      <c r="G435">
        <v>0</v>
      </c>
      <c r="H435">
        <v>0</v>
      </c>
      <c r="I435" s="7">
        <f>INDEX('Developing Country'!$B$3:$B$175,MATCH('Stata Data'!B435,'Developing Country'!$A$3:$A$175))</f>
        <v>1</v>
      </c>
      <c r="J435" s="7">
        <f>INDEX('Developing Country'!$C$3:$C$175,MATCH('Stata Data'!B435,'Developing Country'!$A$3:$A$175))</f>
        <v>0</v>
      </c>
      <c r="K435" s="8">
        <f>VLOOKUP(B435, 'TRIPS In Force'!$A$2:$B$166, 2, FALSE)</f>
        <v>35117</v>
      </c>
      <c r="L435" s="7">
        <f t="shared" si="62"/>
        <v>1996</v>
      </c>
      <c r="M435" s="7">
        <f t="shared" si="57"/>
        <v>0</v>
      </c>
      <c r="N435" s="7">
        <f t="shared" si="58"/>
        <v>2033</v>
      </c>
      <c r="O435" s="7">
        <f t="shared" si="59"/>
        <v>-42</v>
      </c>
      <c r="P435" s="7">
        <f t="shared" si="60"/>
        <v>0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spans="1:34" x14ac:dyDescent="0.35">
      <c r="A436">
        <f t="shared" si="63"/>
        <v>435</v>
      </c>
      <c r="B436" t="s">
        <v>15</v>
      </c>
      <c r="C436">
        <f t="shared" si="61"/>
        <v>16</v>
      </c>
      <c r="D436" s="7">
        <f t="shared" ref="D436:D460" si="65">D435+1</f>
        <v>1992</v>
      </c>
      <c r="E436">
        <v>500</v>
      </c>
      <c r="F436">
        <f>VLOOKUP(B436, 'Population by Country'!$1:$266, 7, FALSE)</f>
        <v>5331803</v>
      </c>
      <c r="G436">
        <v>0</v>
      </c>
      <c r="H436">
        <v>0</v>
      </c>
      <c r="I436" s="7">
        <f>INDEX('Developing Country'!$B$3:$B$175,MATCH('Stata Data'!B436,'Developing Country'!$A$3:$A$175))</f>
        <v>1</v>
      </c>
      <c r="J436" s="7">
        <f>INDEX('Developing Country'!$C$3:$C$175,MATCH('Stata Data'!B436,'Developing Country'!$A$3:$A$175))</f>
        <v>0</v>
      </c>
      <c r="K436" s="8">
        <f>VLOOKUP(B436, 'TRIPS In Force'!$A$2:$B$166, 2, FALSE)</f>
        <v>35117</v>
      </c>
      <c r="L436" s="7">
        <f t="shared" si="62"/>
        <v>1996</v>
      </c>
      <c r="M436" s="7">
        <f t="shared" si="57"/>
        <v>0</v>
      </c>
      <c r="N436" s="7">
        <f t="shared" si="58"/>
        <v>2033</v>
      </c>
      <c r="O436" s="7">
        <f t="shared" si="59"/>
        <v>-41</v>
      </c>
      <c r="P436" s="7">
        <f t="shared" si="60"/>
        <v>0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spans="1:34" x14ac:dyDescent="0.35">
      <c r="A437">
        <f t="shared" si="63"/>
        <v>436</v>
      </c>
      <c r="B437" t="s">
        <v>15</v>
      </c>
      <c r="C437">
        <f t="shared" si="61"/>
        <v>16</v>
      </c>
      <c r="D437" s="7">
        <f t="shared" si="65"/>
        <v>1993</v>
      </c>
      <c r="E437">
        <v>500</v>
      </c>
      <c r="F437">
        <f>VLOOKUP(B437, 'Population by Country'!$1:$266, 8, FALSE)</f>
        <v>5521763</v>
      </c>
      <c r="G437">
        <v>0</v>
      </c>
      <c r="H437">
        <v>0</v>
      </c>
      <c r="I437" s="7">
        <f>INDEX('Developing Country'!$B$3:$B$175,MATCH('Stata Data'!B437,'Developing Country'!$A$3:$A$175))</f>
        <v>1</v>
      </c>
      <c r="J437" s="7">
        <f>INDEX('Developing Country'!$C$3:$C$175,MATCH('Stata Data'!B437,'Developing Country'!$A$3:$A$175))</f>
        <v>0</v>
      </c>
      <c r="K437" s="8">
        <f>VLOOKUP(B437, 'TRIPS In Force'!$A$2:$B$166, 2, FALSE)</f>
        <v>35117</v>
      </c>
      <c r="L437" s="7">
        <f t="shared" si="62"/>
        <v>1996</v>
      </c>
      <c r="M437" s="7">
        <f t="shared" si="57"/>
        <v>0</v>
      </c>
      <c r="N437" s="7">
        <f t="shared" si="58"/>
        <v>2033</v>
      </c>
      <c r="O437" s="7">
        <f t="shared" si="59"/>
        <v>-40</v>
      </c>
      <c r="P437" s="7">
        <f t="shared" si="60"/>
        <v>0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spans="1:34" x14ac:dyDescent="0.35">
      <c r="A438">
        <f t="shared" si="63"/>
        <v>437</v>
      </c>
      <c r="B438" t="s">
        <v>15</v>
      </c>
      <c r="C438">
        <f t="shared" si="61"/>
        <v>16</v>
      </c>
      <c r="D438" s="7">
        <f t="shared" si="65"/>
        <v>1994</v>
      </c>
      <c r="E438">
        <v>1000</v>
      </c>
      <c r="F438">
        <f>VLOOKUP(B438, 'Population by Country'!$1:$266, 9, FALSE)</f>
        <v>5714220</v>
      </c>
      <c r="G438">
        <v>0</v>
      </c>
      <c r="H438">
        <v>0</v>
      </c>
      <c r="I438" s="7">
        <f>INDEX('Developing Country'!$B$3:$B$175,MATCH('Stata Data'!B438,'Developing Country'!$A$3:$A$175))</f>
        <v>1</v>
      </c>
      <c r="J438" s="7">
        <f>INDEX('Developing Country'!$C$3:$C$175,MATCH('Stata Data'!B438,'Developing Country'!$A$3:$A$175))</f>
        <v>0</v>
      </c>
      <c r="K438" s="8">
        <f>VLOOKUP(B438, 'TRIPS In Force'!$A$2:$B$166, 2, FALSE)</f>
        <v>35117</v>
      </c>
      <c r="L438" s="7">
        <f t="shared" si="62"/>
        <v>1996</v>
      </c>
      <c r="M438" s="7">
        <f t="shared" si="57"/>
        <v>0</v>
      </c>
      <c r="N438" s="7">
        <f t="shared" si="58"/>
        <v>2033</v>
      </c>
      <c r="O438" s="7">
        <f t="shared" si="59"/>
        <v>-39</v>
      </c>
      <c r="P438" s="7">
        <f t="shared" si="60"/>
        <v>0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spans="1:34" x14ac:dyDescent="0.35">
      <c r="A439">
        <f t="shared" si="63"/>
        <v>438</v>
      </c>
      <c r="B439" t="s">
        <v>15</v>
      </c>
      <c r="C439">
        <f t="shared" si="61"/>
        <v>16</v>
      </c>
      <c r="D439" s="7">
        <f t="shared" si="65"/>
        <v>1995</v>
      </c>
      <c r="E439">
        <v>1000</v>
      </c>
      <c r="F439">
        <f>VLOOKUP(B439, 'Population by Country'!$1:$266, 10, FALSE)</f>
        <v>5905558</v>
      </c>
      <c r="G439">
        <v>0</v>
      </c>
      <c r="H439">
        <v>0</v>
      </c>
      <c r="I439" s="7">
        <f>INDEX('Developing Country'!$B$3:$B$175,MATCH('Stata Data'!B439,'Developing Country'!$A$3:$A$175))</f>
        <v>1</v>
      </c>
      <c r="J439" s="7">
        <f>INDEX('Developing Country'!$C$3:$C$175,MATCH('Stata Data'!B439,'Developing Country'!$A$3:$A$175))</f>
        <v>0</v>
      </c>
      <c r="K439" s="8">
        <f>VLOOKUP(B439, 'TRIPS In Force'!$A$2:$B$166, 2, FALSE)</f>
        <v>35117</v>
      </c>
      <c r="L439" s="7">
        <f t="shared" si="62"/>
        <v>1996</v>
      </c>
      <c r="M439" s="7">
        <f t="shared" si="57"/>
        <v>0</v>
      </c>
      <c r="N439" s="7">
        <f t="shared" si="58"/>
        <v>2033</v>
      </c>
      <c r="O439" s="7">
        <f t="shared" si="59"/>
        <v>-38</v>
      </c>
      <c r="P439" s="7">
        <f t="shared" si="60"/>
        <v>0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spans="1:34" x14ac:dyDescent="0.35">
      <c r="A440">
        <f t="shared" si="63"/>
        <v>439</v>
      </c>
      <c r="B440" t="s">
        <v>15</v>
      </c>
      <c r="C440">
        <f t="shared" si="61"/>
        <v>16</v>
      </c>
      <c r="D440" s="7">
        <f t="shared" si="65"/>
        <v>1996</v>
      </c>
      <c r="E440">
        <v>1100</v>
      </c>
      <c r="F440">
        <f>VLOOKUP(B440, 'Population by Country'!$1:$266, 11, FALSE)</f>
        <v>6094259</v>
      </c>
      <c r="G440">
        <v>0</v>
      </c>
      <c r="H440">
        <v>0</v>
      </c>
      <c r="I440" s="7">
        <f>INDEX('Developing Country'!$B$3:$B$175,MATCH('Stata Data'!B440,'Developing Country'!$A$3:$A$175))</f>
        <v>1</v>
      </c>
      <c r="J440" s="7">
        <f>INDEX('Developing Country'!$C$3:$C$175,MATCH('Stata Data'!B440,'Developing Country'!$A$3:$A$175))</f>
        <v>0</v>
      </c>
      <c r="K440" s="8">
        <f>VLOOKUP(B440, 'TRIPS In Force'!$A$2:$B$166, 2, FALSE)</f>
        <v>35117</v>
      </c>
      <c r="L440" s="7">
        <f t="shared" si="62"/>
        <v>1996</v>
      </c>
      <c r="M440" s="7">
        <f t="shared" si="57"/>
        <v>1</v>
      </c>
      <c r="N440" s="7">
        <f t="shared" si="58"/>
        <v>2033</v>
      </c>
      <c r="O440" s="7">
        <f t="shared" si="59"/>
        <v>-37</v>
      </c>
      <c r="P440" s="7">
        <f t="shared" si="60"/>
        <v>0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spans="1:34" x14ac:dyDescent="0.35">
      <c r="A441">
        <f t="shared" si="63"/>
        <v>440</v>
      </c>
      <c r="B441" t="s">
        <v>15</v>
      </c>
      <c r="C441">
        <f t="shared" si="61"/>
        <v>16</v>
      </c>
      <c r="D441" s="7">
        <f t="shared" si="65"/>
        <v>1997</v>
      </c>
      <c r="E441">
        <v>1400</v>
      </c>
      <c r="F441">
        <f>VLOOKUP(B441, 'Population by Country'!$1:$266, 12, FALSE)</f>
        <v>6281639</v>
      </c>
      <c r="G441">
        <v>0</v>
      </c>
      <c r="H441">
        <v>0</v>
      </c>
      <c r="I441" s="7">
        <f>INDEX('Developing Country'!$B$3:$B$175,MATCH('Stata Data'!B441,'Developing Country'!$A$3:$A$175))</f>
        <v>1</v>
      </c>
      <c r="J441" s="7">
        <f>INDEX('Developing Country'!$C$3:$C$175,MATCH('Stata Data'!B441,'Developing Country'!$A$3:$A$175))</f>
        <v>0</v>
      </c>
      <c r="K441" s="8">
        <f>VLOOKUP(B441, 'TRIPS In Force'!$A$2:$B$166, 2, FALSE)</f>
        <v>35117</v>
      </c>
      <c r="L441" s="7">
        <f t="shared" si="62"/>
        <v>1996</v>
      </c>
      <c r="M441" s="7">
        <f t="shared" si="57"/>
        <v>1</v>
      </c>
      <c r="N441" s="7">
        <f t="shared" si="58"/>
        <v>2033</v>
      </c>
      <c r="O441" s="7">
        <f t="shared" si="59"/>
        <v>-36</v>
      </c>
      <c r="P441" s="7">
        <f t="shared" si="60"/>
        <v>0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spans="1:34" x14ac:dyDescent="0.35">
      <c r="A442">
        <f t="shared" si="63"/>
        <v>441</v>
      </c>
      <c r="B442" t="s">
        <v>15</v>
      </c>
      <c r="C442">
        <f t="shared" si="61"/>
        <v>16</v>
      </c>
      <c r="D442" s="7">
        <f t="shared" si="65"/>
        <v>1998</v>
      </c>
      <c r="E442">
        <v>1700</v>
      </c>
      <c r="F442">
        <f>VLOOKUP(B442, 'Population by Country'!$1:$266, 13, FALSE)</f>
        <v>6470265</v>
      </c>
      <c r="G442">
        <v>0</v>
      </c>
      <c r="H442">
        <v>0</v>
      </c>
      <c r="I442" s="7">
        <f>INDEX('Developing Country'!$B$3:$B$175,MATCH('Stata Data'!B442,'Developing Country'!$A$3:$A$175))</f>
        <v>1</v>
      </c>
      <c r="J442" s="7">
        <f>INDEX('Developing Country'!$C$3:$C$175,MATCH('Stata Data'!B442,'Developing Country'!$A$3:$A$175))</f>
        <v>0</v>
      </c>
      <c r="K442" s="8">
        <f>VLOOKUP(B442, 'TRIPS In Force'!$A$2:$B$166, 2, FALSE)</f>
        <v>35117</v>
      </c>
      <c r="L442" s="7">
        <f t="shared" si="62"/>
        <v>1996</v>
      </c>
      <c r="M442" s="7">
        <f t="shared" si="57"/>
        <v>1</v>
      </c>
      <c r="N442" s="7">
        <f t="shared" si="58"/>
        <v>2033</v>
      </c>
      <c r="O442" s="7">
        <f t="shared" si="59"/>
        <v>-35</v>
      </c>
      <c r="P442" s="7">
        <f t="shared" si="60"/>
        <v>0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spans="1:34" x14ac:dyDescent="0.35">
      <c r="A443">
        <f t="shared" si="63"/>
        <v>442</v>
      </c>
      <c r="B443" t="s">
        <v>15</v>
      </c>
      <c r="C443">
        <f t="shared" si="61"/>
        <v>16</v>
      </c>
      <c r="D443" s="7">
        <f t="shared" si="65"/>
        <v>1999</v>
      </c>
      <c r="E443">
        <v>2100</v>
      </c>
      <c r="F443">
        <f>VLOOKUP(B443, 'Population by Country'!$1:$266,14, FALSE)</f>
        <v>6664098</v>
      </c>
      <c r="G443">
        <v>0</v>
      </c>
      <c r="H443">
        <v>0</v>
      </c>
      <c r="I443" s="7">
        <f>INDEX('Developing Country'!$B$3:$B$175,MATCH('Stata Data'!B443,'Developing Country'!$A$3:$A$175))</f>
        <v>1</v>
      </c>
      <c r="J443" s="7">
        <f>INDEX('Developing Country'!$C$3:$C$175,MATCH('Stata Data'!B443,'Developing Country'!$A$3:$A$175))</f>
        <v>0</v>
      </c>
      <c r="K443" s="8">
        <f>VLOOKUP(B443, 'TRIPS In Force'!$A$2:$B$166, 2, FALSE)</f>
        <v>35117</v>
      </c>
      <c r="L443" s="7">
        <f t="shared" si="62"/>
        <v>1996</v>
      </c>
      <c r="M443" s="7">
        <f t="shared" si="57"/>
        <v>1</v>
      </c>
      <c r="N443" s="7">
        <f t="shared" si="58"/>
        <v>2033</v>
      </c>
      <c r="O443" s="7">
        <f t="shared" si="59"/>
        <v>-34</v>
      </c>
      <c r="P443" s="7">
        <f t="shared" si="60"/>
        <v>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spans="1:34" x14ac:dyDescent="0.35">
      <c r="A444">
        <f t="shared" si="63"/>
        <v>443</v>
      </c>
      <c r="B444" t="s">
        <v>15</v>
      </c>
      <c r="C444">
        <f t="shared" si="61"/>
        <v>16</v>
      </c>
      <c r="D444" s="7">
        <f t="shared" si="65"/>
        <v>2000</v>
      </c>
      <c r="E444">
        <v>2500</v>
      </c>
      <c r="F444">
        <f>VLOOKUP(B444, 'Population by Country'!$1:$266, 15, FALSE)</f>
        <v>6865951</v>
      </c>
      <c r="G444">
        <v>0</v>
      </c>
      <c r="H444">
        <v>0</v>
      </c>
      <c r="I444" s="7">
        <f>INDEX('Developing Country'!$B$3:$B$175,MATCH('Stata Data'!B444,'Developing Country'!$A$3:$A$175))</f>
        <v>1</v>
      </c>
      <c r="J444" s="7">
        <f>INDEX('Developing Country'!$C$3:$C$175,MATCH('Stata Data'!B444,'Developing Country'!$A$3:$A$175))</f>
        <v>0</v>
      </c>
      <c r="K444" s="8">
        <f>VLOOKUP(B444, 'TRIPS In Force'!$A$2:$B$166, 2, FALSE)</f>
        <v>35117</v>
      </c>
      <c r="L444" s="7">
        <f t="shared" si="62"/>
        <v>1996</v>
      </c>
      <c r="M444" s="7">
        <f t="shared" si="57"/>
        <v>1</v>
      </c>
      <c r="N444" s="7">
        <f t="shared" si="58"/>
        <v>2033</v>
      </c>
      <c r="O444" s="7">
        <f t="shared" si="59"/>
        <v>-33</v>
      </c>
      <c r="P444" s="7">
        <f t="shared" si="60"/>
        <v>0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spans="1:34" x14ac:dyDescent="0.35">
      <c r="A445">
        <f t="shared" si="63"/>
        <v>444</v>
      </c>
      <c r="B445" t="s">
        <v>15</v>
      </c>
      <c r="C445">
        <f t="shared" si="61"/>
        <v>16</v>
      </c>
      <c r="D445" s="7">
        <f t="shared" si="65"/>
        <v>2001</v>
      </c>
      <c r="E445">
        <v>2800</v>
      </c>
      <c r="F445">
        <f>VLOOKUP(B445, 'Population by Country'!$1:$266, 16, FALSE)</f>
        <v>7076733</v>
      </c>
      <c r="G445">
        <v>0</v>
      </c>
      <c r="H445">
        <v>0</v>
      </c>
      <c r="I445" s="7">
        <f>INDEX('Developing Country'!$B$3:$B$175,MATCH('Stata Data'!B445,'Developing Country'!$A$3:$A$175))</f>
        <v>1</v>
      </c>
      <c r="J445" s="7">
        <f>INDEX('Developing Country'!$C$3:$C$175,MATCH('Stata Data'!B445,'Developing Country'!$A$3:$A$175))</f>
        <v>0</v>
      </c>
      <c r="K445" s="8">
        <f>VLOOKUP(B445, 'TRIPS In Force'!$A$2:$B$166, 2, FALSE)</f>
        <v>35117</v>
      </c>
      <c r="L445" s="7">
        <f t="shared" si="62"/>
        <v>1996</v>
      </c>
      <c r="M445" s="7">
        <f t="shared" si="57"/>
        <v>1</v>
      </c>
      <c r="N445" s="7">
        <f t="shared" si="58"/>
        <v>2033</v>
      </c>
      <c r="O445" s="7">
        <f t="shared" si="59"/>
        <v>-32</v>
      </c>
      <c r="P445" s="7">
        <f t="shared" si="60"/>
        <v>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spans="1:34" x14ac:dyDescent="0.35">
      <c r="A446">
        <f t="shared" si="63"/>
        <v>445</v>
      </c>
      <c r="B446" t="s">
        <v>15</v>
      </c>
      <c r="C446">
        <f t="shared" si="61"/>
        <v>16</v>
      </c>
      <c r="D446" s="7">
        <f t="shared" si="65"/>
        <v>2002</v>
      </c>
      <c r="E446">
        <v>3200</v>
      </c>
      <c r="F446">
        <f>VLOOKUP(B446, 'Population by Country'!$1:$266, 17, FALSE)</f>
        <v>7295394</v>
      </c>
      <c r="G446">
        <v>0</v>
      </c>
      <c r="H446">
        <v>0</v>
      </c>
      <c r="I446" s="7">
        <f>INDEX('Developing Country'!$B$3:$B$175,MATCH('Stata Data'!B446,'Developing Country'!$A$3:$A$175))</f>
        <v>1</v>
      </c>
      <c r="J446" s="7">
        <f>INDEX('Developing Country'!$C$3:$C$175,MATCH('Stata Data'!B446,'Developing Country'!$A$3:$A$175))</f>
        <v>0</v>
      </c>
      <c r="K446" s="8">
        <f>VLOOKUP(B446, 'TRIPS In Force'!$A$2:$B$166, 2, FALSE)</f>
        <v>35117</v>
      </c>
      <c r="L446" s="7">
        <f t="shared" si="62"/>
        <v>1996</v>
      </c>
      <c r="M446" s="7">
        <f t="shared" si="57"/>
        <v>1</v>
      </c>
      <c r="N446" s="7">
        <f t="shared" si="58"/>
        <v>2033</v>
      </c>
      <c r="O446" s="7">
        <f t="shared" si="59"/>
        <v>-31</v>
      </c>
      <c r="P446" s="7">
        <f t="shared" si="60"/>
        <v>0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spans="1:34" x14ac:dyDescent="0.35">
      <c r="A447">
        <f t="shared" si="63"/>
        <v>446</v>
      </c>
      <c r="B447" t="s">
        <v>15</v>
      </c>
      <c r="C447">
        <f t="shared" si="61"/>
        <v>16</v>
      </c>
      <c r="D447" s="7">
        <f t="shared" si="65"/>
        <v>2003</v>
      </c>
      <c r="E447">
        <v>3600</v>
      </c>
      <c r="F447">
        <f>VLOOKUP(B447, 'Population by Country'!$1:$266, 18, FALSE)</f>
        <v>7520555</v>
      </c>
      <c r="G447">
        <v>0</v>
      </c>
      <c r="H447">
        <v>0</v>
      </c>
      <c r="I447" s="7">
        <f>INDEX('Developing Country'!$B$3:$B$175,MATCH('Stata Data'!B447,'Developing Country'!$A$3:$A$175))</f>
        <v>1</v>
      </c>
      <c r="J447" s="7">
        <f>INDEX('Developing Country'!$C$3:$C$175,MATCH('Stata Data'!B447,'Developing Country'!$A$3:$A$175))</f>
        <v>0</v>
      </c>
      <c r="K447" s="8">
        <f>VLOOKUP(B447, 'TRIPS In Force'!$A$2:$B$166, 2, FALSE)</f>
        <v>35117</v>
      </c>
      <c r="L447" s="7">
        <f t="shared" si="62"/>
        <v>1996</v>
      </c>
      <c r="M447" s="7">
        <f t="shared" si="57"/>
        <v>1</v>
      </c>
      <c r="N447" s="7">
        <f t="shared" si="58"/>
        <v>2033</v>
      </c>
      <c r="O447" s="7">
        <f t="shared" si="59"/>
        <v>-30</v>
      </c>
      <c r="P447" s="7">
        <f t="shared" si="60"/>
        <v>0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 x14ac:dyDescent="0.35">
      <c r="A448">
        <f t="shared" si="63"/>
        <v>447</v>
      </c>
      <c r="B448" t="s">
        <v>15</v>
      </c>
      <c r="C448">
        <f t="shared" si="61"/>
        <v>16</v>
      </c>
      <c r="D448" s="7">
        <f t="shared" si="65"/>
        <v>2004</v>
      </c>
      <c r="E448">
        <v>3900</v>
      </c>
      <c r="F448">
        <f>VLOOKUP(B448, 'Population by Country'!$1:$266,19, FALSE)</f>
        <v>7750004</v>
      </c>
      <c r="G448">
        <v>0</v>
      </c>
      <c r="H448">
        <v>0</v>
      </c>
      <c r="I448" s="7">
        <f>INDEX('Developing Country'!$B$3:$B$175,MATCH('Stata Data'!B448,'Developing Country'!$A$3:$A$175))</f>
        <v>1</v>
      </c>
      <c r="J448" s="7">
        <f>INDEX('Developing Country'!$C$3:$C$175,MATCH('Stata Data'!B448,'Developing Country'!$A$3:$A$175))</f>
        <v>0</v>
      </c>
      <c r="K448" s="8">
        <f>VLOOKUP(B448, 'TRIPS In Force'!$A$2:$B$166, 2, FALSE)</f>
        <v>35117</v>
      </c>
      <c r="L448" s="7">
        <f t="shared" si="62"/>
        <v>1996</v>
      </c>
      <c r="M448" s="7">
        <f t="shared" si="57"/>
        <v>1</v>
      </c>
      <c r="N448" s="7">
        <f t="shared" si="58"/>
        <v>2033</v>
      </c>
      <c r="O448" s="7">
        <f t="shared" si="59"/>
        <v>-29</v>
      </c>
      <c r="P448" s="7">
        <f t="shared" si="60"/>
        <v>0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spans="1:34" x14ac:dyDescent="0.35">
      <c r="A449">
        <f t="shared" si="63"/>
        <v>448</v>
      </c>
      <c r="B449" t="s">
        <v>15</v>
      </c>
      <c r="C449">
        <f t="shared" si="61"/>
        <v>16</v>
      </c>
      <c r="D449" s="7">
        <f t="shared" si="65"/>
        <v>2005</v>
      </c>
      <c r="E449">
        <v>4100</v>
      </c>
      <c r="F449">
        <f>VLOOKUP(B449, 'Population by Country'!$1:$266, 20, FALSE)</f>
        <v>7982225</v>
      </c>
      <c r="G449">
        <v>0</v>
      </c>
      <c r="H449">
        <v>0</v>
      </c>
      <c r="I449" s="7">
        <f>INDEX('Developing Country'!$B$3:$B$175,MATCH('Stata Data'!B449,'Developing Country'!$A$3:$A$175))</f>
        <v>1</v>
      </c>
      <c r="J449" s="7">
        <f>INDEX('Developing Country'!$C$3:$C$175,MATCH('Stata Data'!B449,'Developing Country'!$A$3:$A$175))</f>
        <v>0</v>
      </c>
      <c r="K449" s="8">
        <f>VLOOKUP(B449, 'TRIPS In Force'!$A$2:$B$166, 2, FALSE)</f>
        <v>35117</v>
      </c>
      <c r="L449" s="7">
        <f t="shared" si="62"/>
        <v>1996</v>
      </c>
      <c r="M449" s="7">
        <f t="shared" si="57"/>
        <v>1</v>
      </c>
      <c r="N449" s="7">
        <f t="shared" si="58"/>
        <v>2033</v>
      </c>
      <c r="O449" s="7">
        <f t="shared" si="59"/>
        <v>-28</v>
      </c>
      <c r="P449" s="7">
        <f t="shared" si="60"/>
        <v>0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 x14ac:dyDescent="0.35">
      <c r="A450">
        <f t="shared" si="63"/>
        <v>449</v>
      </c>
      <c r="B450" t="s">
        <v>15</v>
      </c>
      <c r="C450">
        <f t="shared" si="61"/>
        <v>16</v>
      </c>
      <c r="D450" s="7">
        <f t="shared" si="65"/>
        <v>2006</v>
      </c>
      <c r="E450">
        <v>4300</v>
      </c>
      <c r="F450">
        <f>VLOOKUP(B450, 'Population by Country'!$1:$266, 21, FALSE)</f>
        <v>8216896</v>
      </c>
      <c r="G450">
        <v>0</v>
      </c>
      <c r="H450">
        <v>0</v>
      </c>
      <c r="I450" s="7">
        <f>INDEX('Developing Country'!$B$3:$B$175,MATCH('Stata Data'!B450,'Developing Country'!$A$3:$A$175))</f>
        <v>1</v>
      </c>
      <c r="J450" s="7">
        <f>INDEX('Developing Country'!$C$3:$C$175,MATCH('Stata Data'!B450,'Developing Country'!$A$3:$A$175))</f>
        <v>0</v>
      </c>
      <c r="K450" s="8">
        <f>VLOOKUP(B450, 'TRIPS In Force'!$A$2:$B$166, 2, FALSE)</f>
        <v>35117</v>
      </c>
      <c r="L450" s="7">
        <f t="shared" si="62"/>
        <v>1996</v>
      </c>
      <c r="M450" s="7">
        <f t="shared" ref="M450:M513" si="66">IF(L450&gt;D450, 0, 1)</f>
        <v>1</v>
      </c>
      <c r="N450" s="7">
        <f t="shared" ref="N450:N513" si="67">IF(L450&gt;IF(I450=1, 2033, IF(H450=1, 2005, IF(J450=1,2000, L450))), L450,IF(I450=1, 2033, IF(H450=1, 2005, IF(J450=1,2000, L450))))</f>
        <v>2033</v>
      </c>
      <c r="O450" s="7">
        <f t="shared" ref="O450:O513" si="68">D450-N450</f>
        <v>-27</v>
      </c>
      <c r="P450" s="7">
        <f t="shared" ref="P450:P513" si="69">IF(N450&lt;=D450,1,0)</f>
        <v>0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spans="1:34" x14ac:dyDescent="0.35">
      <c r="A451">
        <f t="shared" si="63"/>
        <v>450</v>
      </c>
      <c r="B451" t="s">
        <v>15</v>
      </c>
      <c r="C451">
        <f t="shared" ref="C451:C514" si="70">_xlfn.FLOOR.MATH((A451-1)/27)</f>
        <v>16</v>
      </c>
      <c r="D451" s="7">
        <f t="shared" si="65"/>
        <v>2007</v>
      </c>
      <c r="E451">
        <v>4400</v>
      </c>
      <c r="F451">
        <f>VLOOKUP(B451, 'Population by Country'!$1:$266, 22, FALSE)</f>
        <v>8454791</v>
      </c>
      <c r="G451">
        <v>0</v>
      </c>
      <c r="H451">
        <v>0</v>
      </c>
      <c r="I451" s="7">
        <f>INDEX('Developing Country'!$B$3:$B$175,MATCH('Stata Data'!B451,'Developing Country'!$A$3:$A$175))</f>
        <v>1</v>
      </c>
      <c r="J451" s="7">
        <f>INDEX('Developing Country'!$C$3:$C$175,MATCH('Stata Data'!B451,'Developing Country'!$A$3:$A$175))</f>
        <v>0</v>
      </c>
      <c r="K451" s="8">
        <f>VLOOKUP(B451, 'TRIPS In Force'!$A$2:$B$166, 2, FALSE)</f>
        <v>35117</v>
      </c>
      <c r="L451" s="7">
        <f t="shared" ref="L451:L514" si="71">YEAR(K451)</f>
        <v>1996</v>
      </c>
      <c r="M451" s="7">
        <f t="shared" si="66"/>
        <v>1</v>
      </c>
      <c r="N451" s="7">
        <f t="shared" si="67"/>
        <v>2033</v>
      </c>
      <c r="O451" s="7">
        <f t="shared" si="68"/>
        <v>-26</v>
      </c>
      <c r="P451" s="7">
        <f t="shared" si="69"/>
        <v>0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spans="1:34" x14ac:dyDescent="0.35">
      <c r="A452">
        <f t="shared" ref="A452:A515" si="72">A451+1</f>
        <v>451</v>
      </c>
      <c r="B452" t="s">
        <v>15</v>
      </c>
      <c r="C452">
        <f t="shared" si="70"/>
        <v>16</v>
      </c>
      <c r="D452" s="7">
        <f t="shared" si="65"/>
        <v>2008</v>
      </c>
      <c r="E452">
        <v>4200</v>
      </c>
      <c r="F452">
        <f>VLOOKUP(B452, 'Population by Country'!$1:$266, 23, FALSE)</f>
        <v>8696916</v>
      </c>
      <c r="G452">
        <v>0</v>
      </c>
      <c r="H452">
        <v>0</v>
      </c>
      <c r="I452" s="7">
        <f>INDEX('Developing Country'!$B$3:$B$175,MATCH('Stata Data'!B452,'Developing Country'!$A$3:$A$175))</f>
        <v>1</v>
      </c>
      <c r="J452" s="7">
        <f>INDEX('Developing Country'!$C$3:$C$175,MATCH('Stata Data'!B452,'Developing Country'!$A$3:$A$175))</f>
        <v>0</v>
      </c>
      <c r="K452" s="8">
        <f>VLOOKUP(B452, 'TRIPS In Force'!$A$2:$B$166, 2, FALSE)</f>
        <v>35117</v>
      </c>
      <c r="L452" s="7">
        <f t="shared" si="71"/>
        <v>1996</v>
      </c>
      <c r="M452" s="7">
        <f t="shared" si="66"/>
        <v>1</v>
      </c>
      <c r="N452" s="7">
        <f t="shared" si="67"/>
        <v>2033</v>
      </c>
      <c r="O452" s="7">
        <f t="shared" si="68"/>
        <v>-25</v>
      </c>
      <c r="P452" s="7">
        <f t="shared" si="69"/>
        <v>0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spans="1:34" x14ac:dyDescent="0.35">
      <c r="A453">
        <f t="shared" si="72"/>
        <v>452</v>
      </c>
      <c r="B453" t="s">
        <v>15</v>
      </c>
      <c r="C453">
        <f t="shared" si="70"/>
        <v>16</v>
      </c>
      <c r="D453" s="7">
        <f t="shared" si="65"/>
        <v>2009</v>
      </c>
      <c r="E453">
        <v>2800</v>
      </c>
      <c r="F453">
        <f>VLOOKUP(B453, 'Population by Country'!$1:$266, 24, FALSE)</f>
        <v>8944706</v>
      </c>
      <c r="G453">
        <v>0</v>
      </c>
      <c r="H453">
        <v>0</v>
      </c>
      <c r="I453" s="7">
        <f>INDEX('Developing Country'!$B$3:$B$175,MATCH('Stata Data'!B453,'Developing Country'!$A$3:$A$175))</f>
        <v>1</v>
      </c>
      <c r="J453" s="7">
        <f>INDEX('Developing Country'!$C$3:$C$175,MATCH('Stata Data'!B453,'Developing Country'!$A$3:$A$175))</f>
        <v>0</v>
      </c>
      <c r="K453" s="8">
        <f>VLOOKUP(B453, 'TRIPS In Force'!$A$2:$B$166, 2, FALSE)</f>
        <v>35117</v>
      </c>
      <c r="L453" s="7">
        <f t="shared" si="71"/>
        <v>1996</v>
      </c>
      <c r="M453" s="7">
        <f t="shared" si="66"/>
        <v>1</v>
      </c>
      <c r="N453" s="7">
        <f t="shared" si="67"/>
        <v>2033</v>
      </c>
      <c r="O453" s="7">
        <f t="shared" si="68"/>
        <v>-24</v>
      </c>
      <c r="P453" s="7">
        <f t="shared" si="69"/>
        <v>0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spans="1:34" x14ac:dyDescent="0.35">
      <c r="A454">
        <f t="shared" si="72"/>
        <v>453</v>
      </c>
      <c r="B454" t="s">
        <v>15</v>
      </c>
      <c r="C454">
        <f t="shared" si="70"/>
        <v>16</v>
      </c>
      <c r="D454" s="7">
        <f t="shared" si="65"/>
        <v>2010</v>
      </c>
      <c r="E454">
        <v>2400</v>
      </c>
      <c r="F454">
        <f>VLOOKUP(B454, 'Population by Country'!$1:$266, 25, FALSE)</f>
        <v>9199259</v>
      </c>
      <c r="G454">
        <v>0</v>
      </c>
      <c r="H454">
        <v>0</v>
      </c>
      <c r="I454" s="7">
        <f>INDEX('Developing Country'!$B$3:$B$175,MATCH('Stata Data'!B454,'Developing Country'!$A$3:$A$175))</f>
        <v>1</v>
      </c>
      <c r="J454" s="7">
        <f>INDEX('Developing Country'!$C$3:$C$175,MATCH('Stata Data'!B454,'Developing Country'!$A$3:$A$175))</f>
        <v>0</v>
      </c>
      <c r="K454" s="8">
        <f>VLOOKUP(B454, 'TRIPS In Force'!$A$2:$B$166, 2, FALSE)</f>
        <v>35117</v>
      </c>
      <c r="L454" s="7">
        <f t="shared" si="71"/>
        <v>1996</v>
      </c>
      <c r="M454" s="7">
        <f t="shared" si="66"/>
        <v>1</v>
      </c>
      <c r="N454" s="7">
        <f t="shared" si="67"/>
        <v>2033</v>
      </c>
      <c r="O454" s="7">
        <f t="shared" si="68"/>
        <v>-23</v>
      </c>
      <c r="P454" s="7">
        <f t="shared" si="69"/>
        <v>0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spans="1:34" x14ac:dyDescent="0.35">
      <c r="A455">
        <f t="shared" si="72"/>
        <v>454</v>
      </c>
      <c r="B455" t="s">
        <v>15</v>
      </c>
      <c r="C455">
        <f t="shared" si="70"/>
        <v>16</v>
      </c>
      <c r="D455" s="7">
        <f t="shared" si="65"/>
        <v>2011</v>
      </c>
      <c r="E455">
        <v>2400</v>
      </c>
      <c r="F455">
        <f>VLOOKUP(B455, 'Population by Country'!$1:$266, 26, FALSE)</f>
        <v>9460802</v>
      </c>
      <c r="G455">
        <v>0</v>
      </c>
      <c r="H455">
        <v>0</v>
      </c>
      <c r="I455" s="7">
        <f>INDEX('Developing Country'!$B$3:$B$175,MATCH('Stata Data'!B455,'Developing Country'!$A$3:$A$175))</f>
        <v>1</v>
      </c>
      <c r="J455" s="7">
        <f>INDEX('Developing Country'!$C$3:$C$175,MATCH('Stata Data'!B455,'Developing Country'!$A$3:$A$175))</f>
        <v>0</v>
      </c>
      <c r="K455" s="8">
        <f>VLOOKUP(B455, 'TRIPS In Force'!$A$2:$B$166, 2, FALSE)</f>
        <v>35117</v>
      </c>
      <c r="L455" s="7">
        <f t="shared" si="71"/>
        <v>1996</v>
      </c>
      <c r="M455" s="7">
        <f t="shared" si="66"/>
        <v>1</v>
      </c>
      <c r="N455" s="7">
        <f t="shared" si="67"/>
        <v>2033</v>
      </c>
      <c r="O455" s="7">
        <f t="shared" si="68"/>
        <v>-22</v>
      </c>
      <c r="P455" s="7">
        <f t="shared" si="69"/>
        <v>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spans="1:34" x14ac:dyDescent="0.35">
      <c r="A456">
        <f t="shared" si="72"/>
        <v>455</v>
      </c>
      <c r="B456" t="s">
        <v>15</v>
      </c>
      <c r="C456">
        <f t="shared" si="70"/>
        <v>16</v>
      </c>
      <c r="D456" s="7">
        <f t="shared" si="65"/>
        <v>2012</v>
      </c>
      <c r="E456">
        <v>2400</v>
      </c>
      <c r="F456">
        <f>VLOOKUP(B456, 'Population by Country'!$1:$266, 27, FALSE)</f>
        <v>9729160</v>
      </c>
      <c r="G456">
        <v>0</v>
      </c>
      <c r="H456">
        <v>0</v>
      </c>
      <c r="I456" s="7">
        <f>INDEX('Developing Country'!$B$3:$B$175,MATCH('Stata Data'!B456,'Developing Country'!$A$3:$A$175))</f>
        <v>1</v>
      </c>
      <c r="J456" s="7">
        <f>INDEX('Developing Country'!$C$3:$C$175,MATCH('Stata Data'!B456,'Developing Country'!$A$3:$A$175))</f>
        <v>0</v>
      </c>
      <c r="K456" s="8">
        <f>VLOOKUP(B456, 'TRIPS In Force'!$A$2:$B$166, 2, FALSE)</f>
        <v>35117</v>
      </c>
      <c r="L456" s="7">
        <f t="shared" si="71"/>
        <v>1996</v>
      </c>
      <c r="M456" s="7">
        <f t="shared" si="66"/>
        <v>1</v>
      </c>
      <c r="N456" s="7">
        <f t="shared" si="67"/>
        <v>2033</v>
      </c>
      <c r="O456" s="7">
        <f t="shared" si="68"/>
        <v>-21</v>
      </c>
      <c r="P456" s="7">
        <f t="shared" si="69"/>
        <v>0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spans="1:34" x14ac:dyDescent="0.35">
      <c r="A457">
        <f t="shared" si="72"/>
        <v>456</v>
      </c>
      <c r="B457" t="s">
        <v>15</v>
      </c>
      <c r="C457">
        <f t="shared" si="70"/>
        <v>16</v>
      </c>
      <c r="D457" s="7">
        <f t="shared" si="65"/>
        <v>2013</v>
      </c>
      <c r="E457">
        <v>2400</v>
      </c>
      <c r="F457">
        <f>VLOOKUP(B457, 'Population by Country'!$1:$266, 28, FALSE)</f>
        <v>10004451</v>
      </c>
      <c r="G457">
        <v>0</v>
      </c>
      <c r="H457">
        <v>0</v>
      </c>
      <c r="I457" s="7">
        <f>INDEX('Developing Country'!$B$3:$B$175,MATCH('Stata Data'!B457,'Developing Country'!$A$3:$A$175))</f>
        <v>1</v>
      </c>
      <c r="J457" s="7">
        <f>INDEX('Developing Country'!$C$3:$C$175,MATCH('Stata Data'!B457,'Developing Country'!$A$3:$A$175))</f>
        <v>0</v>
      </c>
      <c r="K457" s="8">
        <f>VLOOKUP(B457, 'TRIPS In Force'!$A$2:$B$166, 2, FALSE)</f>
        <v>35117</v>
      </c>
      <c r="L457" s="7">
        <f t="shared" si="71"/>
        <v>1996</v>
      </c>
      <c r="M457" s="7">
        <f t="shared" si="66"/>
        <v>1</v>
      </c>
      <c r="N457" s="7">
        <f t="shared" si="67"/>
        <v>2033</v>
      </c>
      <c r="O457" s="7">
        <f t="shared" si="68"/>
        <v>-20</v>
      </c>
      <c r="P457" s="7">
        <f t="shared" si="69"/>
        <v>0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spans="1:34" x14ac:dyDescent="0.35">
      <c r="A458">
        <f t="shared" si="72"/>
        <v>457</v>
      </c>
      <c r="B458" t="s">
        <v>15</v>
      </c>
      <c r="C458">
        <f t="shared" si="70"/>
        <v>16</v>
      </c>
      <c r="D458" s="7">
        <f t="shared" si="65"/>
        <v>2014</v>
      </c>
      <c r="E458">
        <v>2600</v>
      </c>
      <c r="F458">
        <f>VLOOKUP(B458, 'Population by Country'!$1:$266, 29, FALSE)</f>
        <v>10286712</v>
      </c>
      <c r="G458">
        <v>0</v>
      </c>
      <c r="H458">
        <v>0</v>
      </c>
      <c r="I458" s="7">
        <f>INDEX('Developing Country'!$B$3:$B$175,MATCH('Stata Data'!B458,'Developing Country'!$A$3:$A$175))</f>
        <v>1</v>
      </c>
      <c r="J458" s="7">
        <f>INDEX('Developing Country'!$C$3:$C$175,MATCH('Stata Data'!B458,'Developing Country'!$A$3:$A$175))</f>
        <v>0</v>
      </c>
      <c r="K458" s="8">
        <f>VLOOKUP(B458, 'TRIPS In Force'!$A$2:$B$166, 2, FALSE)</f>
        <v>35117</v>
      </c>
      <c r="L458" s="7">
        <f t="shared" si="71"/>
        <v>1996</v>
      </c>
      <c r="M458" s="7">
        <f t="shared" si="66"/>
        <v>1</v>
      </c>
      <c r="N458" s="7">
        <f t="shared" si="67"/>
        <v>2033</v>
      </c>
      <c r="O458" s="7">
        <f t="shared" si="68"/>
        <v>-19</v>
      </c>
      <c r="P458" s="7">
        <f t="shared" si="69"/>
        <v>0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 x14ac:dyDescent="0.35">
      <c r="A459">
        <f t="shared" si="72"/>
        <v>458</v>
      </c>
      <c r="B459" t="s">
        <v>15</v>
      </c>
      <c r="C459">
        <f t="shared" si="70"/>
        <v>16</v>
      </c>
      <c r="D459" s="7">
        <f t="shared" si="65"/>
        <v>2015</v>
      </c>
      <c r="E459">
        <v>2600</v>
      </c>
      <c r="F459">
        <f>VLOOKUP(B459, 'Population by Country'!$1:$266, 30, FALSE)</f>
        <v>10575952</v>
      </c>
      <c r="G459">
        <v>0</v>
      </c>
      <c r="H459">
        <v>0</v>
      </c>
      <c r="I459" s="7">
        <f>INDEX('Developing Country'!$B$3:$B$175,MATCH('Stata Data'!B459,'Developing Country'!$A$3:$A$175))</f>
        <v>1</v>
      </c>
      <c r="J459" s="7">
        <f>INDEX('Developing Country'!$C$3:$C$175,MATCH('Stata Data'!B459,'Developing Country'!$A$3:$A$175))</f>
        <v>0</v>
      </c>
      <c r="K459" s="8">
        <f>VLOOKUP(B459, 'TRIPS In Force'!$A$2:$B$166, 2, FALSE)</f>
        <v>35117</v>
      </c>
      <c r="L459" s="7">
        <f t="shared" si="71"/>
        <v>1996</v>
      </c>
      <c r="M459" s="7">
        <f t="shared" si="66"/>
        <v>1</v>
      </c>
      <c r="N459" s="7">
        <f t="shared" si="67"/>
        <v>2033</v>
      </c>
      <c r="O459" s="7">
        <f t="shared" si="68"/>
        <v>-18</v>
      </c>
      <c r="P459" s="7">
        <f t="shared" si="69"/>
        <v>0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spans="1:34" x14ac:dyDescent="0.35">
      <c r="A460">
        <f t="shared" si="72"/>
        <v>459</v>
      </c>
      <c r="B460" t="s">
        <v>15</v>
      </c>
      <c r="C460">
        <f t="shared" si="70"/>
        <v>16</v>
      </c>
      <c r="D460" s="7">
        <f t="shared" si="65"/>
        <v>2016</v>
      </c>
      <c r="E460">
        <v>2400</v>
      </c>
      <c r="F460">
        <f>VLOOKUP(B460, 'Population by Country'!$1:$266, 31, FALSE)</f>
        <v>10872298</v>
      </c>
      <c r="G460">
        <v>0</v>
      </c>
      <c r="H460">
        <v>0</v>
      </c>
      <c r="I460" s="7">
        <f>INDEX('Developing Country'!$B$3:$B$175,MATCH('Stata Data'!B460,'Developing Country'!$A$3:$A$175))</f>
        <v>1</v>
      </c>
      <c r="J460" s="7">
        <f>INDEX('Developing Country'!$C$3:$C$175,MATCH('Stata Data'!B460,'Developing Country'!$A$3:$A$175))</f>
        <v>0</v>
      </c>
      <c r="K460" s="8">
        <f>VLOOKUP(B460, 'TRIPS In Force'!$A$2:$B$166, 2, FALSE)</f>
        <v>35117</v>
      </c>
      <c r="L460" s="7">
        <f t="shared" si="71"/>
        <v>1996</v>
      </c>
      <c r="M460" s="7">
        <f t="shared" si="66"/>
        <v>1</v>
      </c>
      <c r="N460" s="7">
        <f t="shared" si="67"/>
        <v>2033</v>
      </c>
      <c r="O460" s="7">
        <f t="shared" si="68"/>
        <v>-17</v>
      </c>
      <c r="P460" s="7">
        <f t="shared" si="69"/>
        <v>0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spans="1:34" x14ac:dyDescent="0.35">
      <c r="A461">
        <f t="shared" si="72"/>
        <v>460</v>
      </c>
      <c r="B461" t="s">
        <v>295</v>
      </c>
      <c r="C461">
        <f t="shared" si="70"/>
        <v>17</v>
      </c>
      <c r="D461" s="7">
        <v>1990</v>
      </c>
      <c r="F461">
        <f>VLOOKUP(B461, 'Population by Country'!$1:$266, 5,FALSE )</f>
        <v>537280</v>
      </c>
      <c r="G461">
        <v>0</v>
      </c>
      <c r="H461">
        <v>0</v>
      </c>
      <c r="I461" s="7">
        <f>INDEX('Developing Country'!$B$3:$B$175,MATCH('Stata Data'!B461,'Developing Country'!$A$3:$A$175))</f>
        <v>0</v>
      </c>
      <c r="J461" s="7">
        <f>INDEX('Developing Country'!$C$3:$C$175,MATCH('Stata Data'!B461,'Developing Country'!$A$3:$A$175))</f>
        <v>0</v>
      </c>
      <c r="K461" s="8"/>
      <c r="L461" s="7"/>
      <c r="M461" s="7">
        <v>0</v>
      </c>
      <c r="N461" s="7"/>
      <c r="O461" s="7"/>
      <c r="P461" s="7">
        <v>0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spans="1:34" x14ac:dyDescent="0.35">
      <c r="A462">
        <f t="shared" si="72"/>
        <v>461</v>
      </c>
      <c r="B462" t="s">
        <v>295</v>
      </c>
      <c r="C462">
        <f t="shared" si="70"/>
        <v>17</v>
      </c>
      <c r="D462" s="7">
        <f>D461+1</f>
        <v>1991</v>
      </c>
      <c r="F462">
        <f>VLOOKUP(B462, 'Population by Country'!$1:$266, 6, FALSE)</f>
        <v>537284</v>
      </c>
      <c r="G462">
        <v>0</v>
      </c>
      <c r="H462">
        <v>0</v>
      </c>
      <c r="I462" s="7">
        <f>INDEX('Developing Country'!$B$3:$B$175,MATCH('Stata Data'!B462,'Developing Country'!$A$3:$A$175))</f>
        <v>0</v>
      </c>
      <c r="J462" s="7">
        <f>INDEX('Developing Country'!$C$3:$C$175,MATCH('Stata Data'!B462,'Developing Country'!$A$3:$A$175))</f>
        <v>0</v>
      </c>
      <c r="K462" s="8"/>
      <c r="L462" s="7"/>
      <c r="M462" s="7">
        <v>0</v>
      </c>
      <c r="N462" s="7"/>
      <c r="O462" s="7"/>
      <c r="P462" s="7">
        <v>0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spans="1:34" x14ac:dyDescent="0.35">
      <c r="A463">
        <f t="shared" si="72"/>
        <v>462</v>
      </c>
      <c r="B463" t="s">
        <v>295</v>
      </c>
      <c r="C463">
        <f t="shared" si="70"/>
        <v>17</v>
      </c>
      <c r="D463" s="7">
        <f t="shared" ref="D463:D487" si="73">D462+1</f>
        <v>1992</v>
      </c>
      <c r="F463">
        <f>VLOOKUP(B463, 'Population by Country'!$1:$266, 7, FALSE)</f>
        <v>531525</v>
      </c>
      <c r="G463">
        <v>0</v>
      </c>
      <c r="H463">
        <v>0</v>
      </c>
      <c r="I463" s="7">
        <f>INDEX('Developing Country'!$B$3:$B$175,MATCH('Stata Data'!B463,'Developing Country'!$A$3:$A$175))</f>
        <v>0</v>
      </c>
      <c r="J463" s="7">
        <f>INDEX('Developing Country'!$C$3:$C$175,MATCH('Stata Data'!B463,'Developing Country'!$A$3:$A$175))</f>
        <v>0</v>
      </c>
      <c r="K463" s="8"/>
      <c r="L463" s="7"/>
      <c r="M463" s="7">
        <v>0</v>
      </c>
      <c r="N463" s="7"/>
      <c r="O463" s="7"/>
      <c r="P463" s="7">
        <v>0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spans="1:34" x14ac:dyDescent="0.35">
      <c r="A464">
        <f t="shared" si="72"/>
        <v>463</v>
      </c>
      <c r="B464" t="s">
        <v>295</v>
      </c>
      <c r="C464">
        <f t="shared" si="70"/>
        <v>17</v>
      </c>
      <c r="D464" s="7">
        <f t="shared" si="73"/>
        <v>1993</v>
      </c>
      <c r="F464">
        <f>VLOOKUP(B464, 'Population by Country'!$1:$266, 8, FALSE)</f>
        <v>523117</v>
      </c>
      <c r="G464">
        <v>0</v>
      </c>
      <c r="H464">
        <v>0</v>
      </c>
      <c r="I464" s="7">
        <f>INDEX('Developing Country'!$B$3:$B$175,MATCH('Stata Data'!B464,'Developing Country'!$A$3:$A$175))</f>
        <v>0</v>
      </c>
      <c r="J464" s="7">
        <f>INDEX('Developing Country'!$C$3:$C$175,MATCH('Stata Data'!B464,'Developing Country'!$A$3:$A$175))</f>
        <v>0</v>
      </c>
      <c r="K464" s="8"/>
      <c r="L464" s="7"/>
      <c r="M464" s="7">
        <v>0</v>
      </c>
      <c r="N464" s="7"/>
      <c r="O464" s="7"/>
      <c r="P464" s="7">
        <v>0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spans="1:34" x14ac:dyDescent="0.35">
      <c r="A465">
        <f t="shared" si="72"/>
        <v>464</v>
      </c>
      <c r="B465" t="s">
        <v>295</v>
      </c>
      <c r="C465">
        <f t="shared" si="70"/>
        <v>17</v>
      </c>
      <c r="D465" s="7">
        <f t="shared" si="73"/>
        <v>1994</v>
      </c>
      <c r="F465">
        <f>VLOOKUP(B465, 'Population by Country'!$1:$266, 9, FALSE)</f>
        <v>516503</v>
      </c>
      <c r="G465">
        <v>0</v>
      </c>
      <c r="H465">
        <v>0</v>
      </c>
      <c r="I465" s="7">
        <f>INDEX('Developing Country'!$B$3:$B$175,MATCH('Stata Data'!B465,'Developing Country'!$A$3:$A$175))</f>
        <v>0</v>
      </c>
      <c r="J465" s="7">
        <f>INDEX('Developing Country'!$C$3:$C$175,MATCH('Stata Data'!B465,'Developing Country'!$A$3:$A$175))</f>
        <v>0</v>
      </c>
      <c r="K465" s="8"/>
      <c r="L465" s="7"/>
      <c r="M465" s="7">
        <v>0</v>
      </c>
      <c r="N465" s="7"/>
      <c r="O465" s="7"/>
      <c r="P465" s="7">
        <v>0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spans="1:34" x14ac:dyDescent="0.35">
      <c r="A466">
        <f t="shared" si="72"/>
        <v>465</v>
      </c>
      <c r="B466" t="s">
        <v>295</v>
      </c>
      <c r="C466">
        <f t="shared" si="70"/>
        <v>17</v>
      </c>
      <c r="D466" s="7">
        <f t="shared" si="73"/>
        <v>1995</v>
      </c>
      <c r="F466">
        <f>VLOOKUP(B466, 'Population by Country'!$1:$266, 10, FALSE)</f>
        <v>514877</v>
      </c>
      <c r="G466">
        <v>0</v>
      </c>
      <c r="H466">
        <v>0</v>
      </c>
      <c r="I466" s="7">
        <f>INDEX('Developing Country'!$B$3:$B$175,MATCH('Stata Data'!B466,'Developing Country'!$A$3:$A$175))</f>
        <v>0</v>
      </c>
      <c r="J466" s="7">
        <f>INDEX('Developing Country'!$C$3:$C$175,MATCH('Stata Data'!B466,'Developing Country'!$A$3:$A$175))</f>
        <v>0</v>
      </c>
      <c r="K466" s="8"/>
      <c r="L466" s="7"/>
      <c r="M466" s="7">
        <v>0</v>
      </c>
      <c r="N466" s="7"/>
      <c r="O466" s="7"/>
      <c r="P466" s="7">
        <v>0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spans="1:34" x14ac:dyDescent="0.35">
      <c r="A467">
        <f t="shared" si="72"/>
        <v>466</v>
      </c>
      <c r="B467" t="s">
        <v>295</v>
      </c>
      <c r="C467">
        <f t="shared" si="70"/>
        <v>17</v>
      </c>
      <c r="D467" s="7">
        <f t="shared" si="73"/>
        <v>1996</v>
      </c>
      <c r="F467">
        <f>VLOOKUP(B467, 'Population by Country'!$1:$266, 11, FALSE)</f>
        <v>519282</v>
      </c>
      <c r="G467">
        <v>0</v>
      </c>
      <c r="H467">
        <v>0</v>
      </c>
      <c r="I467" s="7">
        <f>INDEX('Developing Country'!$B$3:$B$175,MATCH('Stata Data'!B467,'Developing Country'!$A$3:$A$175))</f>
        <v>0</v>
      </c>
      <c r="J467" s="7">
        <f>INDEX('Developing Country'!$C$3:$C$175,MATCH('Stata Data'!B467,'Developing Country'!$A$3:$A$175))</f>
        <v>0</v>
      </c>
      <c r="K467" s="8"/>
      <c r="L467" s="7"/>
      <c r="M467" s="7">
        <v>0</v>
      </c>
      <c r="N467" s="7"/>
      <c r="O467" s="7"/>
      <c r="P467" s="7">
        <v>0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spans="1:34" x14ac:dyDescent="0.35">
      <c r="A468">
        <f t="shared" si="72"/>
        <v>467</v>
      </c>
      <c r="B468" t="s">
        <v>295</v>
      </c>
      <c r="C468">
        <f t="shared" si="70"/>
        <v>17</v>
      </c>
      <c r="D468" s="7">
        <f t="shared" si="73"/>
        <v>1997</v>
      </c>
      <c r="F468">
        <f>VLOOKUP(B468, 'Population by Country'!$1:$266, 12, FALSE)</f>
        <v>528754</v>
      </c>
      <c r="G468">
        <v>0</v>
      </c>
      <c r="H468">
        <v>0</v>
      </c>
      <c r="I468" s="7">
        <f>INDEX('Developing Country'!$B$3:$B$175,MATCH('Stata Data'!B468,'Developing Country'!$A$3:$A$175))</f>
        <v>0</v>
      </c>
      <c r="J468" s="7">
        <f>INDEX('Developing Country'!$C$3:$C$175,MATCH('Stata Data'!B468,'Developing Country'!$A$3:$A$175))</f>
        <v>0</v>
      </c>
      <c r="K468" s="8"/>
      <c r="L468" s="7"/>
      <c r="M468" s="7">
        <v>0</v>
      </c>
      <c r="N468" s="7"/>
      <c r="O468" s="7"/>
      <c r="P468" s="7">
        <v>0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spans="1:34" x14ac:dyDescent="0.35">
      <c r="A469">
        <f t="shared" si="72"/>
        <v>468</v>
      </c>
      <c r="B469" t="s">
        <v>295</v>
      </c>
      <c r="C469">
        <f t="shared" si="70"/>
        <v>17</v>
      </c>
      <c r="D469" s="7">
        <f t="shared" si="73"/>
        <v>1998</v>
      </c>
      <c r="F469">
        <f>VLOOKUP(B469, 'Population by Country'!$1:$266, 13, FALSE)</f>
        <v>542155</v>
      </c>
      <c r="G469">
        <v>0</v>
      </c>
      <c r="H469">
        <v>0</v>
      </c>
      <c r="I469" s="7">
        <f>INDEX('Developing Country'!$B$3:$B$175,MATCH('Stata Data'!B469,'Developing Country'!$A$3:$A$175))</f>
        <v>0</v>
      </c>
      <c r="J469" s="7">
        <f>INDEX('Developing Country'!$C$3:$C$175,MATCH('Stata Data'!B469,'Developing Country'!$A$3:$A$175))</f>
        <v>0</v>
      </c>
      <c r="K469" s="8"/>
      <c r="L469" s="7"/>
      <c r="M469" s="7">
        <v>0</v>
      </c>
      <c r="N469" s="7"/>
      <c r="O469" s="7"/>
      <c r="P469" s="7">
        <v>0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spans="1:34" x14ac:dyDescent="0.35">
      <c r="A470">
        <f t="shared" si="72"/>
        <v>469</v>
      </c>
      <c r="B470" t="s">
        <v>295</v>
      </c>
      <c r="C470">
        <f t="shared" si="70"/>
        <v>17</v>
      </c>
      <c r="D470" s="7">
        <f t="shared" si="73"/>
        <v>1999</v>
      </c>
      <c r="F470">
        <f>VLOOKUP(B470, 'Population by Country'!$1:$266,14, FALSE)</f>
        <v>557543</v>
      </c>
      <c r="G470">
        <v>0</v>
      </c>
      <c r="H470">
        <v>0</v>
      </c>
      <c r="I470" s="7">
        <f>INDEX('Developing Country'!$B$3:$B$175,MATCH('Stata Data'!B470,'Developing Country'!$A$3:$A$175))</f>
        <v>0</v>
      </c>
      <c r="J470" s="7">
        <f>INDEX('Developing Country'!$C$3:$C$175,MATCH('Stata Data'!B470,'Developing Country'!$A$3:$A$175))</f>
        <v>0</v>
      </c>
      <c r="K470" s="8"/>
      <c r="L470" s="7"/>
      <c r="M470" s="7">
        <v>0</v>
      </c>
      <c r="N470" s="7"/>
      <c r="O470" s="7"/>
      <c r="P470" s="7">
        <v>0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spans="1:34" x14ac:dyDescent="0.35">
      <c r="A471">
        <f t="shared" si="72"/>
        <v>470</v>
      </c>
      <c r="B471" t="s">
        <v>295</v>
      </c>
      <c r="C471">
        <f t="shared" si="70"/>
        <v>17</v>
      </c>
      <c r="D471" s="7">
        <f t="shared" si="73"/>
        <v>2000</v>
      </c>
      <c r="F471">
        <f>VLOOKUP(B471, 'Population by Country'!$1:$266, 15, FALSE)</f>
        <v>573416</v>
      </c>
      <c r="G471">
        <v>0</v>
      </c>
      <c r="H471">
        <v>0</v>
      </c>
      <c r="I471" s="7">
        <f>INDEX('Developing Country'!$B$3:$B$175,MATCH('Stata Data'!B471,'Developing Country'!$A$3:$A$175))</f>
        <v>0</v>
      </c>
      <c r="J471" s="7">
        <f>INDEX('Developing Country'!$C$3:$C$175,MATCH('Stata Data'!B471,'Developing Country'!$A$3:$A$175))</f>
        <v>0</v>
      </c>
      <c r="K471" s="8"/>
      <c r="L471" s="7"/>
      <c r="M471" s="7">
        <v>0</v>
      </c>
      <c r="N471" s="7"/>
      <c r="O471" s="7"/>
      <c r="P471" s="7">
        <v>0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spans="1:34" x14ac:dyDescent="0.35">
      <c r="A472">
        <f t="shared" si="72"/>
        <v>471</v>
      </c>
      <c r="B472" t="s">
        <v>295</v>
      </c>
      <c r="C472">
        <f t="shared" si="70"/>
        <v>17</v>
      </c>
      <c r="D472" s="7">
        <f t="shared" si="73"/>
        <v>2001</v>
      </c>
      <c r="F472">
        <f>VLOOKUP(B472, 'Population by Country'!$1:$266, 16, FALSE)</f>
        <v>589600</v>
      </c>
      <c r="G472">
        <v>0</v>
      </c>
      <c r="H472">
        <v>0</v>
      </c>
      <c r="I472" s="7">
        <f>INDEX('Developing Country'!$B$3:$B$175,MATCH('Stata Data'!B472,'Developing Country'!$A$3:$A$175))</f>
        <v>0</v>
      </c>
      <c r="J472" s="7">
        <f>INDEX('Developing Country'!$C$3:$C$175,MATCH('Stata Data'!B472,'Developing Country'!$A$3:$A$175))</f>
        <v>0</v>
      </c>
      <c r="K472" s="8"/>
      <c r="L472" s="7"/>
      <c r="M472" s="7">
        <v>0</v>
      </c>
      <c r="N472" s="7"/>
      <c r="O472" s="7"/>
      <c r="P472" s="7">
        <v>0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spans="1:34" x14ac:dyDescent="0.35">
      <c r="A473">
        <f t="shared" si="72"/>
        <v>472</v>
      </c>
      <c r="B473" t="s">
        <v>295</v>
      </c>
      <c r="C473">
        <f t="shared" si="70"/>
        <v>17</v>
      </c>
      <c r="D473" s="7">
        <f t="shared" si="73"/>
        <v>2002</v>
      </c>
      <c r="F473">
        <f>VLOOKUP(B473, 'Population by Country'!$1:$266, 17, FALSE)</f>
        <v>606399</v>
      </c>
      <c r="G473">
        <v>0</v>
      </c>
      <c r="H473">
        <v>0</v>
      </c>
      <c r="I473" s="7">
        <f>INDEX('Developing Country'!$B$3:$B$175,MATCH('Stata Data'!B473,'Developing Country'!$A$3:$A$175))</f>
        <v>0</v>
      </c>
      <c r="J473" s="7">
        <f>INDEX('Developing Country'!$C$3:$C$175,MATCH('Stata Data'!B473,'Developing Country'!$A$3:$A$175))</f>
        <v>0</v>
      </c>
      <c r="K473" s="8"/>
      <c r="L473" s="7"/>
      <c r="M473" s="7">
        <v>0</v>
      </c>
      <c r="N473" s="7"/>
      <c r="O473" s="7"/>
      <c r="P473" s="7">
        <v>0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spans="1:34" x14ac:dyDescent="0.35">
      <c r="A474">
        <f t="shared" si="72"/>
        <v>473</v>
      </c>
      <c r="B474" t="s">
        <v>295</v>
      </c>
      <c r="C474">
        <f t="shared" si="70"/>
        <v>17</v>
      </c>
      <c r="D474" s="7">
        <f t="shared" si="73"/>
        <v>2003</v>
      </c>
      <c r="F474">
        <f>VLOOKUP(B474, 'Population by Country'!$1:$266, 18, FALSE)</f>
        <v>623434</v>
      </c>
      <c r="G474">
        <v>0</v>
      </c>
      <c r="H474">
        <v>0</v>
      </c>
      <c r="I474" s="7">
        <f>INDEX('Developing Country'!$B$3:$B$175,MATCH('Stata Data'!B474,'Developing Country'!$A$3:$A$175))</f>
        <v>0</v>
      </c>
      <c r="J474" s="7">
        <f>INDEX('Developing Country'!$C$3:$C$175,MATCH('Stata Data'!B474,'Developing Country'!$A$3:$A$175))</f>
        <v>0</v>
      </c>
      <c r="K474" s="8"/>
      <c r="L474" s="7"/>
      <c r="M474" s="7">
        <v>0</v>
      </c>
      <c r="N474" s="7"/>
      <c r="O474" s="7"/>
      <c r="P474" s="7">
        <v>0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spans="1:34" x14ac:dyDescent="0.35">
      <c r="A475">
        <f t="shared" si="72"/>
        <v>474</v>
      </c>
      <c r="B475" t="s">
        <v>295</v>
      </c>
      <c r="C475">
        <f t="shared" si="70"/>
        <v>17</v>
      </c>
      <c r="D475" s="7">
        <f t="shared" si="73"/>
        <v>2004</v>
      </c>
      <c r="F475">
        <f>VLOOKUP(B475, 'Population by Country'!$1:$266,19, FALSE)</f>
        <v>640282</v>
      </c>
      <c r="G475">
        <v>0</v>
      </c>
      <c r="H475">
        <v>0</v>
      </c>
      <c r="I475" s="7">
        <f>INDEX('Developing Country'!$B$3:$B$175,MATCH('Stata Data'!B475,'Developing Country'!$A$3:$A$175))</f>
        <v>0</v>
      </c>
      <c r="J475" s="7">
        <f>INDEX('Developing Country'!$C$3:$C$175,MATCH('Stata Data'!B475,'Developing Country'!$A$3:$A$175))</f>
        <v>0</v>
      </c>
      <c r="K475" s="8"/>
      <c r="L475" s="7"/>
      <c r="M475" s="7">
        <v>0</v>
      </c>
      <c r="N475" s="7"/>
      <c r="O475" s="7"/>
      <c r="P475" s="7">
        <v>0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spans="1:34" x14ac:dyDescent="0.35">
      <c r="A476">
        <f t="shared" si="72"/>
        <v>475</v>
      </c>
      <c r="B476" t="s">
        <v>295</v>
      </c>
      <c r="C476">
        <f t="shared" si="70"/>
        <v>17</v>
      </c>
      <c r="D476" s="7">
        <f t="shared" si="73"/>
        <v>2005</v>
      </c>
      <c r="F476">
        <f>VLOOKUP(B476, 'Population by Country'!$1:$266, 20, FALSE)</f>
        <v>656639</v>
      </c>
      <c r="G476">
        <v>0</v>
      </c>
      <c r="H476">
        <v>0</v>
      </c>
      <c r="I476" s="7">
        <f>INDEX('Developing Country'!$B$3:$B$175,MATCH('Stata Data'!B476,'Developing Country'!$A$3:$A$175))</f>
        <v>0</v>
      </c>
      <c r="J476" s="7">
        <f>INDEX('Developing Country'!$C$3:$C$175,MATCH('Stata Data'!B476,'Developing Country'!$A$3:$A$175))</f>
        <v>0</v>
      </c>
      <c r="K476" s="8"/>
      <c r="L476" s="7"/>
      <c r="M476" s="7">
        <v>0</v>
      </c>
      <c r="N476" s="7"/>
      <c r="O476" s="7"/>
      <c r="P476" s="7">
        <v>0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spans="1:34" x14ac:dyDescent="0.35">
      <c r="A477">
        <f t="shared" si="72"/>
        <v>476</v>
      </c>
      <c r="B477" t="s">
        <v>295</v>
      </c>
      <c r="C477">
        <f t="shared" si="70"/>
        <v>17</v>
      </c>
      <c r="D477" s="7">
        <f t="shared" si="73"/>
        <v>2006</v>
      </c>
      <c r="F477">
        <f>VLOOKUP(B477, 'Population by Country'!$1:$266, 21, FALSE)</f>
        <v>672228</v>
      </c>
      <c r="G477">
        <v>0</v>
      </c>
      <c r="H477">
        <v>0</v>
      </c>
      <c r="I477" s="7">
        <f>INDEX('Developing Country'!$B$3:$B$175,MATCH('Stata Data'!B477,'Developing Country'!$A$3:$A$175))</f>
        <v>0</v>
      </c>
      <c r="J477" s="7">
        <f>INDEX('Developing Country'!$C$3:$C$175,MATCH('Stata Data'!B477,'Developing Country'!$A$3:$A$175))</f>
        <v>0</v>
      </c>
      <c r="K477" s="8"/>
      <c r="L477" s="7"/>
      <c r="M477" s="7">
        <v>0</v>
      </c>
      <c r="N477" s="7"/>
      <c r="O477" s="7"/>
      <c r="P477" s="7">
        <v>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 x14ac:dyDescent="0.35">
      <c r="A478">
        <f t="shared" si="72"/>
        <v>477</v>
      </c>
      <c r="B478" t="s">
        <v>295</v>
      </c>
      <c r="C478">
        <f t="shared" si="70"/>
        <v>17</v>
      </c>
      <c r="D478" s="7">
        <f t="shared" si="73"/>
        <v>2007</v>
      </c>
      <c r="F478">
        <f>VLOOKUP(B478, 'Population by Country'!$1:$266, 22, FALSE)</f>
        <v>686958</v>
      </c>
      <c r="G478">
        <v>0</v>
      </c>
      <c r="H478">
        <v>0</v>
      </c>
      <c r="I478" s="7">
        <f>INDEX('Developing Country'!$B$3:$B$175,MATCH('Stata Data'!B478,'Developing Country'!$A$3:$A$175))</f>
        <v>0</v>
      </c>
      <c r="J478" s="7">
        <f>INDEX('Developing Country'!$C$3:$C$175,MATCH('Stata Data'!B478,'Developing Country'!$A$3:$A$175))</f>
        <v>0</v>
      </c>
      <c r="K478" s="8"/>
      <c r="L478" s="7"/>
      <c r="M478" s="7">
        <v>0</v>
      </c>
      <c r="N478" s="7"/>
      <c r="O478" s="7"/>
      <c r="P478" s="7">
        <v>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spans="1:34" x14ac:dyDescent="0.35">
      <c r="A479">
        <f t="shared" si="72"/>
        <v>478</v>
      </c>
      <c r="B479" t="s">
        <v>295</v>
      </c>
      <c r="C479">
        <f t="shared" si="70"/>
        <v>17</v>
      </c>
      <c r="D479" s="7">
        <f t="shared" si="73"/>
        <v>2008</v>
      </c>
      <c r="F479">
        <f>VLOOKUP(B479, 'Population by Country'!$1:$266, 23, FALSE)</f>
        <v>700950</v>
      </c>
      <c r="G479">
        <v>0</v>
      </c>
      <c r="H479">
        <v>0</v>
      </c>
      <c r="I479" s="7">
        <f>INDEX('Developing Country'!$B$3:$B$175,MATCH('Stata Data'!B479,'Developing Country'!$A$3:$A$175))</f>
        <v>0</v>
      </c>
      <c r="J479" s="7">
        <f>INDEX('Developing Country'!$C$3:$C$175,MATCH('Stata Data'!B479,'Developing Country'!$A$3:$A$175))</f>
        <v>0</v>
      </c>
      <c r="K479" s="8"/>
      <c r="L479" s="7"/>
      <c r="M479" s="7">
        <v>0</v>
      </c>
      <c r="N479" s="7"/>
      <c r="O479" s="7"/>
      <c r="P479" s="7">
        <v>0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spans="1:34" x14ac:dyDescent="0.35">
      <c r="A480">
        <f t="shared" si="72"/>
        <v>479</v>
      </c>
      <c r="B480" t="s">
        <v>295</v>
      </c>
      <c r="C480">
        <f t="shared" si="70"/>
        <v>17</v>
      </c>
      <c r="D480" s="7">
        <f t="shared" si="73"/>
        <v>2009</v>
      </c>
      <c r="F480">
        <f>VLOOKUP(B480, 'Population by Country'!$1:$266, 24, FALSE)</f>
        <v>714458</v>
      </c>
      <c r="G480">
        <v>0</v>
      </c>
      <c r="H480">
        <v>0</v>
      </c>
      <c r="I480" s="7">
        <f>INDEX('Developing Country'!$B$3:$B$175,MATCH('Stata Data'!B480,'Developing Country'!$A$3:$A$175))</f>
        <v>0</v>
      </c>
      <c r="J480" s="7">
        <f>INDEX('Developing Country'!$C$3:$C$175,MATCH('Stata Data'!B480,'Developing Country'!$A$3:$A$175))</f>
        <v>0</v>
      </c>
      <c r="K480" s="8"/>
      <c r="L480" s="7"/>
      <c r="M480" s="7">
        <v>0</v>
      </c>
      <c r="N480" s="7"/>
      <c r="O480" s="7"/>
      <c r="P480" s="7">
        <v>0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spans="1:34" x14ac:dyDescent="0.35">
      <c r="A481">
        <f t="shared" si="72"/>
        <v>480</v>
      </c>
      <c r="B481" t="s">
        <v>295</v>
      </c>
      <c r="C481">
        <f t="shared" si="70"/>
        <v>17</v>
      </c>
      <c r="D481" s="7">
        <f t="shared" si="73"/>
        <v>2010</v>
      </c>
      <c r="F481">
        <f>VLOOKUP(B481, 'Population by Country'!$1:$266, 25, FALSE)</f>
        <v>727641</v>
      </c>
      <c r="G481">
        <v>0</v>
      </c>
      <c r="H481">
        <v>0</v>
      </c>
      <c r="I481" s="7">
        <f>INDEX('Developing Country'!$B$3:$B$175,MATCH('Stata Data'!B481,'Developing Country'!$A$3:$A$175))</f>
        <v>0</v>
      </c>
      <c r="J481" s="7">
        <f>INDEX('Developing Country'!$C$3:$C$175,MATCH('Stata Data'!B481,'Developing Country'!$A$3:$A$175))</f>
        <v>0</v>
      </c>
      <c r="K481" s="8"/>
      <c r="L481" s="7"/>
      <c r="M481" s="7">
        <v>0</v>
      </c>
      <c r="N481" s="7"/>
      <c r="O481" s="7"/>
      <c r="P481" s="7">
        <v>0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spans="1:34" x14ac:dyDescent="0.35">
      <c r="A482">
        <f t="shared" si="72"/>
        <v>481</v>
      </c>
      <c r="B482" t="s">
        <v>295</v>
      </c>
      <c r="C482">
        <f t="shared" si="70"/>
        <v>17</v>
      </c>
      <c r="D482" s="7">
        <f t="shared" si="73"/>
        <v>2011</v>
      </c>
      <c r="F482">
        <f>VLOOKUP(B482, 'Population by Country'!$1:$266, 26, FALSE)</f>
        <v>740510</v>
      </c>
      <c r="G482">
        <v>0</v>
      </c>
      <c r="H482">
        <v>0</v>
      </c>
      <c r="I482" s="7">
        <f>INDEX('Developing Country'!$B$3:$B$175,MATCH('Stata Data'!B482,'Developing Country'!$A$3:$A$175))</f>
        <v>0</v>
      </c>
      <c r="J482" s="7">
        <f>INDEX('Developing Country'!$C$3:$C$175,MATCH('Stata Data'!B482,'Developing Country'!$A$3:$A$175))</f>
        <v>0</v>
      </c>
      <c r="K482" s="8"/>
      <c r="L482" s="7"/>
      <c r="M482" s="7">
        <v>0</v>
      </c>
      <c r="N482" s="7"/>
      <c r="O482" s="7"/>
      <c r="P482" s="7">
        <v>0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spans="1:34" x14ac:dyDescent="0.35">
      <c r="A483">
        <f t="shared" si="72"/>
        <v>482</v>
      </c>
      <c r="B483" t="s">
        <v>295</v>
      </c>
      <c r="C483">
        <f t="shared" si="70"/>
        <v>17</v>
      </c>
      <c r="D483" s="7">
        <f t="shared" si="73"/>
        <v>2012</v>
      </c>
      <c r="F483">
        <f>VLOOKUP(B483, 'Population by Country'!$1:$266, 27, FALSE)</f>
        <v>752967</v>
      </c>
      <c r="G483">
        <v>0</v>
      </c>
      <c r="H483">
        <v>0</v>
      </c>
      <c r="I483" s="7">
        <f>INDEX('Developing Country'!$B$3:$B$175,MATCH('Stata Data'!B483,'Developing Country'!$A$3:$A$175))</f>
        <v>0</v>
      </c>
      <c r="J483" s="7">
        <f>INDEX('Developing Country'!$C$3:$C$175,MATCH('Stata Data'!B483,'Developing Country'!$A$3:$A$175))</f>
        <v>0</v>
      </c>
      <c r="K483" s="8"/>
      <c r="L483" s="7"/>
      <c r="M483" s="7">
        <v>0</v>
      </c>
      <c r="N483" s="7"/>
      <c r="O483" s="7"/>
      <c r="P483" s="7">
        <v>0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spans="1:34" x14ac:dyDescent="0.35">
      <c r="A484">
        <f t="shared" si="72"/>
        <v>483</v>
      </c>
      <c r="B484" t="s">
        <v>295</v>
      </c>
      <c r="C484">
        <f t="shared" si="70"/>
        <v>17</v>
      </c>
      <c r="D484" s="7">
        <f t="shared" si="73"/>
        <v>2013</v>
      </c>
      <c r="F484">
        <f>VLOOKUP(B484, 'Population by Country'!$1:$266, 28, FALSE)</f>
        <v>764961</v>
      </c>
      <c r="G484">
        <v>0</v>
      </c>
      <c r="H484">
        <v>0</v>
      </c>
      <c r="I484" s="7">
        <f>INDEX('Developing Country'!$B$3:$B$175,MATCH('Stata Data'!B484,'Developing Country'!$A$3:$A$175))</f>
        <v>0</v>
      </c>
      <c r="J484" s="7">
        <f>INDEX('Developing Country'!$C$3:$C$175,MATCH('Stata Data'!B484,'Developing Country'!$A$3:$A$175))</f>
        <v>0</v>
      </c>
      <c r="K484" s="8"/>
      <c r="L484" s="7"/>
      <c r="M484" s="7">
        <v>0</v>
      </c>
      <c r="N484" s="7"/>
      <c r="O484" s="7"/>
      <c r="P484" s="7">
        <v>0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spans="1:34" x14ac:dyDescent="0.35">
      <c r="A485">
        <f t="shared" si="72"/>
        <v>484</v>
      </c>
      <c r="B485" t="s">
        <v>295</v>
      </c>
      <c r="C485">
        <f t="shared" si="70"/>
        <v>17</v>
      </c>
      <c r="D485" s="7">
        <f t="shared" si="73"/>
        <v>2014</v>
      </c>
      <c r="F485">
        <f>VLOOKUP(B485, 'Population by Country'!$1:$266, 29, FALSE)</f>
        <v>776448</v>
      </c>
      <c r="G485">
        <v>0</v>
      </c>
      <c r="H485">
        <v>0</v>
      </c>
      <c r="I485" s="7">
        <f>INDEX('Developing Country'!$B$3:$B$175,MATCH('Stata Data'!B485,'Developing Country'!$A$3:$A$175))</f>
        <v>0</v>
      </c>
      <c r="J485" s="7">
        <f>INDEX('Developing Country'!$C$3:$C$175,MATCH('Stata Data'!B485,'Developing Country'!$A$3:$A$175))</f>
        <v>0</v>
      </c>
      <c r="K485" s="8"/>
      <c r="L485" s="7"/>
      <c r="M485" s="7">
        <v>0</v>
      </c>
      <c r="N485" s="7"/>
      <c r="O485" s="7"/>
      <c r="P485" s="7">
        <v>0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spans="1:34" x14ac:dyDescent="0.35">
      <c r="A486">
        <f t="shared" si="72"/>
        <v>485</v>
      </c>
      <c r="B486" t="s">
        <v>295</v>
      </c>
      <c r="C486">
        <f t="shared" si="70"/>
        <v>17</v>
      </c>
      <c r="D486" s="7">
        <f t="shared" si="73"/>
        <v>2015</v>
      </c>
      <c r="F486">
        <f>VLOOKUP(B486, 'Population by Country'!$1:$266, 30, FALSE)</f>
        <v>787386</v>
      </c>
      <c r="G486">
        <v>0</v>
      </c>
      <c r="H486">
        <v>0</v>
      </c>
      <c r="I486" s="7">
        <f>INDEX('Developing Country'!$B$3:$B$175,MATCH('Stata Data'!B486,'Developing Country'!$A$3:$A$175))</f>
        <v>0</v>
      </c>
      <c r="J486" s="7">
        <f>INDEX('Developing Country'!$C$3:$C$175,MATCH('Stata Data'!B486,'Developing Country'!$A$3:$A$175))</f>
        <v>0</v>
      </c>
      <c r="K486" s="8"/>
      <c r="L486" s="7"/>
      <c r="M486" s="7">
        <v>0</v>
      </c>
      <c r="N486" s="7"/>
      <c r="O486" s="7"/>
      <c r="P486" s="7">
        <v>0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spans="1:34" x14ac:dyDescent="0.35">
      <c r="A487">
        <f t="shared" si="72"/>
        <v>486</v>
      </c>
      <c r="B487" t="s">
        <v>295</v>
      </c>
      <c r="C487">
        <f t="shared" si="70"/>
        <v>17</v>
      </c>
      <c r="D487" s="7">
        <f t="shared" si="73"/>
        <v>2016</v>
      </c>
      <c r="F487">
        <f>VLOOKUP(B487, 'Population by Country'!$1:$266, 31, FALSE)</f>
        <v>797765</v>
      </c>
      <c r="G487">
        <v>0</v>
      </c>
      <c r="H487">
        <v>0</v>
      </c>
      <c r="I487" s="7">
        <f>INDEX('Developing Country'!$B$3:$B$175,MATCH('Stata Data'!B487,'Developing Country'!$A$3:$A$175))</f>
        <v>0</v>
      </c>
      <c r="J487" s="7">
        <f>INDEX('Developing Country'!$C$3:$C$175,MATCH('Stata Data'!B487,'Developing Country'!$A$3:$A$175))</f>
        <v>0</v>
      </c>
      <c r="K487" s="8"/>
      <c r="L487" s="7"/>
      <c r="M487" s="7">
        <v>0</v>
      </c>
      <c r="N487" s="7"/>
      <c r="O487" s="7"/>
      <c r="P487" s="7">
        <v>0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spans="1:34" x14ac:dyDescent="0.35">
      <c r="A488">
        <f t="shared" si="72"/>
        <v>487</v>
      </c>
      <c r="B488" t="s">
        <v>1621</v>
      </c>
      <c r="C488">
        <f t="shared" si="70"/>
        <v>18</v>
      </c>
      <c r="D488" s="7">
        <v>1990</v>
      </c>
      <c r="E488">
        <v>100</v>
      </c>
      <c r="F488">
        <f>VLOOKUP(B488, 'Population by Country'!$1:$266, 5,FALSE )</f>
        <v>6856244</v>
      </c>
      <c r="G488">
        <v>0</v>
      </c>
      <c r="H488">
        <v>0</v>
      </c>
      <c r="I488" s="7">
        <f>INDEX('Developing Country'!$B$3:$B$175,MATCH('Stata Data'!B488,'Developing Country'!$A$3:$A$175))</f>
        <v>0</v>
      </c>
      <c r="J488" s="7">
        <f>INDEX('Developing Country'!$C$3:$C$175,MATCH('Stata Data'!B488,'Developing Country'!$A$3:$A$175))</f>
        <v>1</v>
      </c>
      <c r="K488" s="8">
        <f>VLOOKUP(B488, 'TRIPS In Force'!$A$2:$B$166, 2, FALSE)</f>
        <v>34954</v>
      </c>
      <c r="L488" s="7">
        <f t="shared" si="71"/>
        <v>1995</v>
      </c>
      <c r="M488" s="7">
        <f t="shared" si="66"/>
        <v>0</v>
      </c>
      <c r="N488" s="7">
        <f t="shared" si="67"/>
        <v>2000</v>
      </c>
      <c r="O488" s="7">
        <f t="shared" si="68"/>
        <v>-10</v>
      </c>
      <c r="P488" s="7">
        <f t="shared" si="69"/>
        <v>0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spans="1:34" x14ac:dyDescent="0.35">
      <c r="A489">
        <f t="shared" si="72"/>
        <v>488</v>
      </c>
      <c r="B489" t="s">
        <v>1621</v>
      </c>
      <c r="C489">
        <f t="shared" si="70"/>
        <v>18</v>
      </c>
      <c r="D489" s="7">
        <f>D488+1</f>
        <v>1991</v>
      </c>
      <c r="E489">
        <v>100</v>
      </c>
      <c r="F489">
        <f>VLOOKUP(B489, 'Population by Country'!$1:$266, 6, FALSE)</f>
        <v>6992521</v>
      </c>
      <c r="G489">
        <v>0</v>
      </c>
      <c r="H489">
        <v>0</v>
      </c>
      <c r="I489" s="7">
        <f>INDEX('Developing Country'!$B$3:$B$175,MATCH('Stata Data'!B489,'Developing Country'!$A$3:$A$175))</f>
        <v>0</v>
      </c>
      <c r="J489" s="7">
        <f>INDEX('Developing Country'!$C$3:$C$175,MATCH('Stata Data'!B489,'Developing Country'!$A$3:$A$175))</f>
        <v>1</v>
      </c>
      <c r="K489" s="8">
        <f>VLOOKUP(B489, 'TRIPS In Force'!$A$2:$B$166, 2, FALSE)</f>
        <v>34954</v>
      </c>
      <c r="L489" s="7">
        <f t="shared" si="71"/>
        <v>1995</v>
      </c>
      <c r="M489" s="7">
        <f t="shared" si="66"/>
        <v>0</v>
      </c>
      <c r="N489" s="7">
        <f t="shared" si="67"/>
        <v>2000</v>
      </c>
      <c r="O489" s="7">
        <f t="shared" si="68"/>
        <v>-9</v>
      </c>
      <c r="P489" s="7">
        <f t="shared" si="69"/>
        <v>0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spans="1:34" x14ac:dyDescent="0.35">
      <c r="A490">
        <f t="shared" si="72"/>
        <v>489</v>
      </c>
      <c r="B490" t="s">
        <v>1621</v>
      </c>
      <c r="C490">
        <f t="shared" si="70"/>
        <v>18</v>
      </c>
      <c r="D490" s="7">
        <f t="shared" ref="D490:D514" si="74">D489+1</f>
        <v>1992</v>
      </c>
      <c r="E490">
        <v>100</v>
      </c>
      <c r="F490">
        <f>VLOOKUP(B490, 'Population by Country'!$1:$266, 7, FALSE)</f>
        <v>7131707</v>
      </c>
      <c r="G490">
        <v>0</v>
      </c>
      <c r="H490">
        <v>0</v>
      </c>
      <c r="I490" s="7">
        <f>INDEX('Developing Country'!$B$3:$B$175,MATCH('Stata Data'!B490,'Developing Country'!$A$3:$A$175))</f>
        <v>0</v>
      </c>
      <c r="J490" s="7">
        <f>INDEX('Developing Country'!$C$3:$C$175,MATCH('Stata Data'!B490,'Developing Country'!$A$3:$A$175))</f>
        <v>1</v>
      </c>
      <c r="K490" s="8">
        <f>VLOOKUP(B490, 'TRIPS In Force'!$A$2:$B$166, 2, FALSE)</f>
        <v>34954</v>
      </c>
      <c r="L490" s="7">
        <f t="shared" si="71"/>
        <v>1995</v>
      </c>
      <c r="M490" s="7">
        <f t="shared" si="66"/>
        <v>0</v>
      </c>
      <c r="N490" s="7">
        <f t="shared" si="67"/>
        <v>2000</v>
      </c>
      <c r="O490" s="7">
        <f t="shared" si="68"/>
        <v>-8</v>
      </c>
      <c r="P490" s="7">
        <f t="shared" si="69"/>
        <v>0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spans="1:34" x14ac:dyDescent="0.35">
      <c r="A491">
        <f t="shared" si="72"/>
        <v>490</v>
      </c>
      <c r="B491" t="s">
        <v>1621</v>
      </c>
      <c r="C491">
        <f t="shared" si="70"/>
        <v>18</v>
      </c>
      <c r="D491" s="7">
        <f t="shared" si="74"/>
        <v>1993</v>
      </c>
      <c r="E491">
        <v>100</v>
      </c>
      <c r="F491">
        <f>VLOOKUP(B491, 'Population by Country'!$1:$266, 8, FALSE)</f>
        <v>7273825</v>
      </c>
      <c r="G491">
        <v>0</v>
      </c>
      <c r="H491">
        <v>0</v>
      </c>
      <c r="I491" s="7">
        <f>INDEX('Developing Country'!$B$3:$B$175,MATCH('Stata Data'!B491,'Developing Country'!$A$3:$A$175))</f>
        <v>0</v>
      </c>
      <c r="J491" s="7">
        <f>INDEX('Developing Country'!$C$3:$C$175,MATCH('Stata Data'!B491,'Developing Country'!$A$3:$A$175))</f>
        <v>1</v>
      </c>
      <c r="K491" s="8">
        <f>VLOOKUP(B491, 'TRIPS In Force'!$A$2:$B$166, 2, FALSE)</f>
        <v>34954</v>
      </c>
      <c r="L491" s="7">
        <f t="shared" si="71"/>
        <v>1995</v>
      </c>
      <c r="M491" s="7">
        <f t="shared" si="66"/>
        <v>0</v>
      </c>
      <c r="N491" s="7">
        <f t="shared" si="67"/>
        <v>2000</v>
      </c>
      <c r="O491" s="7">
        <f t="shared" si="68"/>
        <v>-7</v>
      </c>
      <c r="P491" s="7">
        <f t="shared" si="69"/>
        <v>0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spans="1:34" x14ac:dyDescent="0.35">
      <c r="A492">
        <f t="shared" si="72"/>
        <v>491</v>
      </c>
      <c r="B492" t="s">
        <v>1621</v>
      </c>
      <c r="C492">
        <f t="shared" si="70"/>
        <v>18</v>
      </c>
      <c r="D492" s="7">
        <f t="shared" si="74"/>
        <v>1994</v>
      </c>
      <c r="E492">
        <v>100</v>
      </c>
      <c r="F492">
        <f>VLOOKUP(B492, 'Population by Country'!$1:$266, 9, FALSE)</f>
        <v>7418861</v>
      </c>
      <c r="G492">
        <v>0</v>
      </c>
      <c r="H492">
        <v>0</v>
      </c>
      <c r="I492" s="7">
        <f>INDEX('Developing Country'!$B$3:$B$175,MATCH('Stata Data'!B492,'Developing Country'!$A$3:$A$175))</f>
        <v>0</v>
      </c>
      <c r="J492" s="7">
        <f>INDEX('Developing Country'!$C$3:$C$175,MATCH('Stata Data'!B492,'Developing Country'!$A$3:$A$175))</f>
        <v>1</v>
      </c>
      <c r="K492" s="8">
        <f>VLOOKUP(B492, 'TRIPS In Force'!$A$2:$B$166, 2, FALSE)</f>
        <v>34954</v>
      </c>
      <c r="L492" s="7">
        <f t="shared" si="71"/>
        <v>1995</v>
      </c>
      <c r="M492" s="7">
        <f t="shared" si="66"/>
        <v>0</v>
      </c>
      <c r="N492" s="7">
        <f t="shared" si="67"/>
        <v>2000</v>
      </c>
      <c r="O492" s="7">
        <f t="shared" si="68"/>
        <v>-6</v>
      </c>
      <c r="P492" s="7">
        <f t="shared" si="69"/>
        <v>0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spans="1:34" x14ac:dyDescent="0.35">
      <c r="A493">
        <f t="shared" si="72"/>
        <v>492</v>
      </c>
      <c r="B493" t="s">
        <v>1621</v>
      </c>
      <c r="C493">
        <f t="shared" si="70"/>
        <v>18</v>
      </c>
      <c r="D493" s="7">
        <f t="shared" si="74"/>
        <v>1995</v>
      </c>
      <c r="E493">
        <v>100</v>
      </c>
      <c r="F493">
        <f>VLOOKUP(B493, 'Population by Country'!$1:$266, 10, FALSE)</f>
        <v>7566714</v>
      </c>
      <c r="G493">
        <v>0</v>
      </c>
      <c r="H493">
        <v>0</v>
      </c>
      <c r="I493" s="7">
        <f>INDEX('Developing Country'!$B$3:$B$175,MATCH('Stata Data'!B493,'Developing Country'!$A$3:$A$175))</f>
        <v>0</v>
      </c>
      <c r="J493" s="7">
        <f>INDEX('Developing Country'!$C$3:$C$175,MATCH('Stata Data'!B493,'Developing Country'!$A$3:$A$175))</f>
        <v>1</v>
      </c>
      <c r="K493" s="8">
        <f>VLOOKUP(B493, 'TRIPS In Force'!$A$2:$B$166, 2, FALSE)</f>
        <v>34954</v>
      </c>
      <c r="L493" s="7">
        <f t="shared" si="71"/>
        <v>1995</v>
      </c>
      <c r="M493" s="7">
        <f t="shared" si="66"/>
        <v>1</v>
      </c>
      <c r="N493" s="7">
        <f t="shared" si="67"/>
        <v>2000</v>
      </c>
      <c r="O493" s="7">
        <f t="shared" si="68"/>
        <v>-5</v>
      </c>
      <c r="P493" s="7">
        <f t="shared" si="69"/>
        <v>0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spans="1:34" x14ac:dyDescent="0.35">
      <c r="A494">
        <f t="shared" si="72"/>
        <v>493</v>
      </c>
      <c r="B494" t="s">
        <v>1621</v>
      </c>
      <c r="C494">
        <f t="shared" si="70"/>
        <v>18</v>
      </c>
      <c r="D494" s="7">
        <f t="shared" si="74"/>
        <v>1996</v>
      </c>
      <c r="E494">
        <v>100</v>
      </c>
      <c r="F494">
        <f>VLOOKUP(B494, 'Population by Country'!$1:$266, 11, FALSE)</f>
        <v>7717443</v>
      </c>
      <c r="G494">
        <v>0</v>
      </c>
      <c r="H494">
        <v>0</v>
      </c>
      <c r="I494" s="7">
        <f>INDEX('Developing Country'!$B$3:$B$175,MATCH('Stata Data'!B494,'Developing Country'!$A$3:$A$175))</f>
        <v>0</v>
      </c>
      <c r="J494" s="7">
        <f>INDEX('Developing Country'!$C$3:$C$175,MATCH('Stata Data'!B494,'Developing Country'!$A$3:$A$175))</f>
        <v>1</v>
      </c>
      <c r="K494" s="8">
        <f>VLOOKUP(B494, 'TRIPS In Force'!$A$2:$B$166, 2, FALSE)</f>
        <v>34954</v>
      </c>
      <c r="L494" s="7">
        <f t="shared" si="71"/>
        <v>1995</v>
      </c>
      <c r="M494" s="7">
        <f t="shared" si="66"/>
        <v>1</v>
      </c>
      <c r="N494" s="7">
        <f t="shared" si="67"/>
        <v>2000</v>
      </c>
      <c r="O494" s="7">
        <f t="shared" si="68"/>
        <v>-4</v>
      </c>
      <c r="P494" s="7">
        <f t="shared" si="69"/>
        <v>0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spans="1:34" x14ac:dyDescent="0.35">
      <c r="A495">
        <f t="shared" si="72"/>
        <v>494</v>
      </c>
      <c r="B495" t="s">
        <v>1621</v>
      </c>
      <c r="C495">
        <f t="shared" si="70"/>
        <v>18</v>
      </c>
      <c r="D495" s="7">
        <f t="shared" si="74"/>
        <v>1997</v>
      </c>
      <c r="E495">
        <v>100</v>
      </c>
      <c r="F495">
        <f>VLOOKUP(B495, 'Population by Country'!$1:$266, 12, FALSE)</f>
        <v>7870855</v>
      </c>
      <c r="G495">
        <v>0</v>
      </c>
      <c r="H495">
        <v>0</v>
      </c>
      <c r="I495" s="7">
        <f>INDEX('Developing Country'!$B$3:$B$175,MATCH('Stata Data'!B495,'Developing Country'!$A$3:$A$175))</f>
        <v>0</v>
      </c>
      <c r="J495" s="7">
        <f>INDEX('Developing Country'!$C$3:$C$175,MATCH('Stata Data'!B495,'Developing Country'!$A$3:$A$175))</f>
        <v>1</v>
      </c>
      <c r="K495" s="8">
        <f>VLOOKUP(B495, 'TRIPS In Force'!$A$2:$B$166, 2, FALSE)</f>
        <v>34954</v>
      </c>
      <c r="L495" s="7">
        <f t="shared" si="71"/>
        <v>1995</v>
      </c>
      <c r="M495" s="7">
        <f t="shared" si="66"/>
        <v>1</v>
      </c>
      <c r="N495" s="7">
        <f t="shared" si="67"/>
        <v>2000</v>
      </c>
      <c r="O495" s="7">
        <f t="shared" si="68"/>
        <v>-3</v>
      </c>
      <c r="P495" s="7">
        <f t="shared" si="69"/>
        <v>0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spans="1:34" x14ac:dyDescent="0.35">
      <c r="A496">
        <f t="shared" si="72"/>
        <v>495</v>
      </c>
      <c r="B496" t="s">
        <v>1621</v>
      </c>
      <c r="C496">
        <f t="shared" si="70"/>
        <v>18</v>
      </c>
      <c r="D496" s="7">
        <f t="shared" si="74"/>
        <v>1998</v>
      </c>
      <c r="E496">
        <v>200</v>
      </c>
      <c r="F496">
        <f>VLOOKUP(B496, 'Population by Country'!$1:$266, 13, FALSE)</f>
        <v>8026254</v>
      </c>
      <c r="G496">
        <v>0</v>
      </c>
      <c r="H496">
        <v>0</v>
      </c>
      <c r="I496" s="7">
        <f>INDEX('Developing Country'!$B$3:$B$175,MATCH('Stata Data'!B496,'Developing Country'!$A$3:$A$175))</f>
        <v>0</v>
      </c>
      <c r="J496" s="7">
        <f>INDEX('Developing Country'!$C$3:$C$175,MATCH('Stata Data'!B496,'Developing Country'!$A$3:$A$175))</f>
        <v>1</v>
      </c>
      <c r="K496" s="8">
        <f>VLOOKUP(B496, 'TRIPS In Force'!$A$2:$B$166, 2, FALSE)</f>
        <v>34954</v>
      </c>
      <c r="L496" s="7">
        <f t="shared" si="71"/>
        <v>1995</v>
      </c>
      <c r="M496" s="7">
        <f t="shared" si="66"/>
        <v>1</v>
      </c>
      <c r="N496" s="7">
        <f t="shared" si="67"/>
        <v>2000</v>
      </c>
      <c r="O496" s="7">
        <f t="shared" si="68"/>
        <v>-2</v>
      </c>
      <c r="P496" s="7">
        <f t="shared" si="69"/>
        <v>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spans="1:34" x14ac:dyDescent="0.35">
      <c r="A497">
        <f t="shared" si="72"/>
        <v>496</v>
      </c>
      <c r="B497" t="s">
        <v>1621</v>
      </c>
      <c r="C497">
        <f t="shared" si="70"/>
        <v>18</v>
      </c>
      <c r="D497" s="7">
        <f t="shared" si="74"/>
        <v>1999</v>
      </c>
      <c r="E497">
        <v>500</v>
      </c>
      <c r="F497">
        <f>VLOOKUP(B497, 'Population by Country'!$1:$266,14, FALSE)</f>
        <v>8182712</v>
      </c>
      <c r="G497">
        <v>0</v>
      </c>
      <c r="H497">
        <v>0</v>
      </c>
      <c r="I497" s="7">
        <f>INDEX('Developing Country'!$B$3:$B$175,MATCH('Stata Data'!B497,'Developing Country'!$A$3:$A$175))</f>
        <v>0</v>
      </c>
      <c r="J497" s="7">
        <f>INDEX('Developing Country'!$C$3:$C$175,MATCH('Stata Data'!B497,'Developing Country'!$A$3:$A$175))</f>
        <v>1</v>
      </c>
      <c r="K497" s="8">
        <f>VLOOKUP(B497, 'TRIPS In Force'!$A$2:$B$166, 2, FALSE)</f>
        <v>34954</v>
      </c>
      <c r="L497" s="7">
        <f t="shared" si="71"/>
        <v>1995</v>
      </c>
      <c r="M497" s="7">
        <f t="shared" si="66"/>
        <v>1</v>
      </c>
      <c r="N497" s="7">
        <f t="shared" si="67"/>
        <v>2000</v>
      </c>
      <c r="O497" s="7">
        <f t="shared" si="68"/>
        <v>-1</v>
      </c>
      <c r="P497" s="7">
        <f t="shared" si="69"/>
        <v>0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spans="1:34" x14ac:dyDescent="0.35">
      <c r="A498">
        <f t="shared" si="72"/>
        <v>497</v>
      </c>
      <c r="B498" t="s">
        <v>1621</v>
      </c>
      <c r="C498">
        <f t="shared" si="70"/>
        <v>18</v>
      </c>
      <c r="D498" s="7">
        <f t="shared" si="74"/>
        <v>2000</v>
      </c>
      <c r="E498">
        <v>500</v>
      </c>
      <c r="F498">
        <f>VLOOKUP(B498, 'Population by Country'!$1:$266, 15, FALSE)</f>
        <v>8339512</v>
      </c>
      <c r="G498">
        <v>0</v>
      </c>
      <c r="H498">
        <v>0</v>
      </c>
      <c r="I498" s="7">
        <f>INDEX('Developing Country'!$B$3:$B$175,MATCH('Stata Data'!B498,'Developing Country'!$A$3:$A$175))</f>
        <v>0</v>
      </c>
      <c r="J498" s="7">
        <f>INDEX('Developing Country'!$C$3:$C$175,MATCH('Stata Data'!B498,'Developing Country'!$A$3:$A$175))</f>
        <v>1</v>
      </c>
      <c r="K498" s="8">
        <f>VLOOKUP(B498, 'TRIPS In Force'!$A$2:$B$166, 2, FALSE)</f>
        <v>34954</v>
      </c>
      <c r="L498" s="7">
        <f t="shared" si="71"/>
        <v>1995</v>
      </c>
      <c r="M498" s="7">
        <f t="shared" si="66"/>
        <v>1</v>
      </c>
      <c r="N498" s="7">
        <f t="shared" si="67"/>
        <v>2000</v>
      </c>
      <c r="O498" s="7">
        <f t="shared" si="68"/>
        <v>0</v>
      </c>
      <c r="P498" s="7">
        <f t="shared" si="69"/>
        <v>1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spans="1:34" x14ac:dyDescent="0.35">
      <c r="A499">
        <f t="shared" si="72"/>
        <v>498</v>
      </c>
      <c r="B499" t="s">
        <v>1621</v>
      </c>
      <c r="C499">
        <f t="shared" si="70"/>
        <v>18</v>
      </c>
      <c r="D499" s="7">
        <f t="shared" si="74"/>
        <v>2001</v>
      </c>
      <c r="E499">
        <v>500</v>
      </c>
      <c r="F499">
        <f>VLOOKUP(B499, 'Population by Country'!$1:$266, 16, FALSE)</f>
        <v>8496375</v>
      </c>
      <c r="G499">
        <v>0</v>
      </c>
      <c r="H499">
        <v>0</v>
      </c>
      <c r="I499" s="7">
        <f>INDEX('Developing Country'!$B$3:$B$175,MATCH('Stata Data'!B499,'Developing Country'!$A$3:$A$175))</f>
        <v>0</v>
      </c>
      <c r="J499" s="7">
        <f>INDEX('Developing Country'!$C$3:$C$175,MATCH('Stata Data'!B499,'Developing Country'!$A$3:$A$175))</f>
        <v>1</v>
      </c>
      <c r="K499" s="8">
        <f>VLOOKUP(B499, 'TRIPS In Force'!$A$2:$B$166, 2, FALSE)</f>
        <v>34954</v>
      </c>
      <c r="L499" s="7">
        <f t="shared" si="71"/>
        <v>1995</v>
      </c>
      <c r="M499" s="7">
        <f t="shared" si="66"/>
        <v>1</v>
      </c>
      <c r="N499" s="7">
        <f t="shared" si="67"/>
        <v>2000</v>
      </c>
      <c r="O499" s="7">
        <f t="shared" si="68"/>
        <v>1</v>
      </c>
      <c r="P499" s="7">
        <f t="shared" si="69"/>
        <v>1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spans="1:34" x14ac:dyDescent="0.35">
      <c r="A500">
        <f t="shared" si="72"/>
        <v>499</v>
      </c>
      <c r="B500" t="s">
        <v>1621</v>
      </c>
      <c r="C500">
        <f t="shared" si="70"/>
        <v>18</v>
      </c>
      <c r="D500" s="7">
        <f t="shared" si="74"/>
        <v>2002</v>
      </c>
      <c r="E500">
        <v>500</v>
      </c>
      <c r="F500">
        <f>VLOOKUP(B500, 'Population by Country'!$1:$266, 17, FALSE)</f>
        <v>8653345</v>
      </c>
      <c r="G500">
        <v>0</v>
      </c>
      <c r="H500">
        <v>0</v>
      </c>
      <c r="I500" s="7">
        <f>INDEX('Developing Country'!$B$3:$B$175,MATCH('Stata Data'!B500,'Developing Country'!$A$3:$A$175))</f>
        <v>0</v>
      </c>
      <c r="J500" s="7">
        <f>INDEX('Developing Country'!$C$3:$C$175,MATCH('Stata Data'!B500,'Developing Country'!$A$3:$A$175))</f>
        <v>1</v>
      </c>
      <c r="K500" s="8">
        <f>VLOOKUP(B500, 'TRIPS In Force'!$A$2:$B$166, 2, FALSE)</f>
        <v>34954</v>
      </c>
      <c r="L500" s="7">
        <f t="shared" si="71"/>
        <v>1995</v>
      </c>
      <c r="M500" s="7">
        <f t="shared" si="66"/>
        <v>1</v>
      </c>
      <c r="N500" s="7">
        <f t="shared" si="67"/>
        <v>2000</v>
      </c>
      <c r="O500" s="7">
        <f t="shared" si="68"/>
        <v>2</v>
      </c>
      <c r="P500" s="7">
        <f t="shared" si="69"/>
        <v>1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spans="1:34" x14ac:dyDescent="0.35">
      <c r="A501">
        <f t="shared" si="72"/>
        <v>500</v>
      </c>
      <c r="B501" t="s">
        <v>1621</v>
      </c>
      <c r="C501">
        <f t="shared" si="70"/>
        <v>18</v>
      </c>
      <c r="D501" s="7">
        <f t="shared" si="74"/>
        <v>2003</v>
      </c>
      <c r="E501">
        <v>1000</v>
      </c>
      <c r="F501">
        <f>VLOOKUP(B501, 'Population by Country'!$1:$266, 18, FALSE)</f>
        <v>8810420</v>
      </c>
      <c r="G501">
        <v>0</v>
      </c>
      <c r="H501">
        <v>0</v>
      </c>
      <c r="I501" s="7">
        <f>INDEX('Developing Country'!$B$3:$B$175,MATCH('Stata Data'!B501,'Developing Country'!$A$3:$A$175))</f>
        <v>0</v>
      </c>
      <c r="J501" s="7">
        <f>INDEX('Developing Country'!$C$3:$C$175,MATCH('Stata Data'!B501,'Developing Country'!$A$3:$A$175))</f>
        <v>1</v>
      </c>
      <c r="K501" s="8">
        <f>VLOOKUP(B501, 'TRIPS In Force'!$A$2:$B$166, 2, FALSE)</f>
        <v>34954</v>
      </c>
      <c r="L501" s="7">
        <f t="shared" si="71"/>
        <v>1995</v>
      </c>
      <c r="M501" s="7">
        <f t="shared" si="66"/>
        <v>1</v>
      </c>
      <c r="N501" s="7">
        <f t="shared" si="67"/>
        <v>2000</v>
      </c>
      <c r="O501" s="7">
        <f t="shared" si="68"/>
        <v>3</v>
      </c>
      <c r="P501" s="7">
        <f t="shared" si="69"/>
        <v>1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spans="1:34" x14ac:dyDescent="0.35">
      <c r="A502">
        <f t="shared" si="72"/>
        <v>501</v>
      </c>
      <c r="B502" t="s">
        <v>1621</v>
      </c>
      <c r="C502">
        <f t="shared" si="70"/>
        <v>18</v>
      </c>
      <c r="D502" s="7">
        <f t="shared" si="74"/>
        <v>2004</v>
      </c>
      <c r="E502">
        <v>1000</v>
      </c>
      <c r="F502">
        <f>VLOOKUP(B502, 'Population by Country'!$1:$266,19, FALSE)</f>
        <v>8967741</v>
      </c>
      <c r="G502">
        <v>0</v>
      </c>
      <c r="H502">
        <v>0</v>
      </c>
      <c r="I502" s="7">
        <f>INDEX('Developing Country'!$B$3:$B$175,MATCH('Stata Data'!B502,'Developing Country'!$A$3:$A$175))</f>
        <v>0</v>
      </c>
      <c r="J502" s="7">
        <f>INDEX('Developing Country'!$C$3:$C$175,MATCH('Stata Data'!B502,'Developing Country'!$A$3:$A$175))</f>
        <v>1</v>
      </c>
      <c r="K502" s="8">
        <f>VLOOKUP(B502, 'TRIPS In Force'!$A$2:$B$166, 2, FALSE)</f>
        <v>34954</v>
      </c>
      <c r="L502" s="7">
        <f t="shared" si="71"/>
        <v>1995</v>
      </c>
      <c r="M502" s="7">
        <f t="shared" si="66"/>
        <v>1</v>
      </c>
      <c r="N502" s="7">
        <f t="shared" si="67"/>
        <v>2000</v>
      </c>
      <c r="O502" s="7">
        <f t="shared" si="68"/>
        <v>4</v>
      </c>
      <c r="P502" s="7">
        <f t="shared" si="69"/>
        <v>1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spans="1:34" x14ac:dyDescent="0.35">
      <c r="A503">
        <f t="shared" si="72"/>
        <v>502</v>
      </c>
      <c r="B503" t="s">
        <v>1621</v>
      </c>
      <c r="C503">
        <f t="shared" si="70"/>
        <v>18</v>
      </c>
      <c r="D503" s="7">
        <f t="shared" si="74"/>
        <v>2005</v>
      </c>
      <c r="E503">
        <v>1000</v>
      </c>
      <c r="F503">
        <f>VLOOKUP(B503, 'Population by Country'!$1:$266, 20, FALSE)</f>
        <v>9125409</v>
      </c>
      <c r="G503">
        <v>0</v>
      </c>
      <c r="H503">
        <v>0</v>
      </c>
      <c r="I503" s="7">
        <f>INDEX('Developing Country'!$B$3:$B$175,MATCH('Stata Data'!B503,'Developing Country'!$A$3:$A$175))</f>
        <v>0</v>
      </c>
      <c r="J503" s="7">
        <f>INDEX('Developing Country'!$C$3:$C$175,MATCH('Stata Data'!B503,'Developing Country'!$A$3:$A$175))</f>
        <v>1</v>
      </c>
      <c r="K503" s="8">
        <f>VLOOKUP(B503, 'TRIPS In Force'!$A$2:$B$166, 2, FALSE)</f>
        <v>34954</v>
      </c>
      <c r="L503" s="7">
        <f t="shared" si="71"/>
        <v>1995</v>
      </c>
      <c r="M503" s="7">
        <f t="shared" si="66"/>
        <v>1</v>
      </c>
      <c r="N503" s="7">
        <f t="shared" si="67"/>
        <v>2000</v>
      </c>
      <c r="O503" s="7">
        <f t="shared" si="68"/>
        <v>5</v>
      </c>
      <c r="P503" s="7">
        <f t="shared" si="69"/>
        <v>1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spans="1:34" x14ac:dyDescent="0.35">
      <c r="A504">
        <f t="shared" si="72"/>
        <v>503</v>
      </c>
      <c r="B504" t="s">
        <v>1621</v>
      </c>
      <c r="C504">
        <f t="shared" si="70"/>
        <v>18</v>
      </c>
      <c r="D504" s="7">
        <f t="shared" si="74"/>
        <v>2006</v>
      </c>
      <c r="E504">
        <v>1000</v>
      </c>
      <c r="F504">
        <f>VLOOKUP(B504, 'Population by Country'!$1:$266, 21, FALSE)</f>
        <v>9283334</v>
      </c>
      <c r="G504">
        <v>0</v>
      </c>
      <c r="H504">
        <v>0</v>
      </c>
      <c r="I504" s="7">
        <f>INDEX('Developing Country'!$B$3:$B$175,MATCH('Stata Data'!B504,'Developing Country'!$A$3:$A$175))</f>
        <v>0</v>
      </c>
      <c r="J504" s="7">
        <f>INDEX('Developing Country'!$C$3:$C$175,MATCH('Stata Data'!B504,'Developing Country'!$A$3:$A$175))</f>
        <v>1</v>
      </c>
      <c r="K504" s="8">
        <f>VLOOKUP(B504, 'TRIPS In Force'!$A$2:$B$166, 2, FALSE)</f>
        <v>34954</v>
      </c>
      <c r="L504" s="7">
        <f t="shared" si="71"/>
        <v>1995</v>
      </c>
      <c r="M504" s="7">
        <f t="shared" si="66"/>
        <v>1</v>
      </c>
      <c r="N504" s="7">
        <f t="shared" si="67"/>
        <v>2000</v>
      </c>
      <c r="O504" s="7">
        <f t="shared" si="68"/>
        <v>6</v>
      </c>
      <c r="P504" s="7">
        <f t="shared" si="69"/>
        <v>1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spans="1:34" x14ac:dyDescent="0.35">
      <c r="A505">
        <f t="shared" si="72"/>
        <v>504</v>
      </c>
      <c r="B505" t="s">
        <v>1621</v>
      </c>
      <c r="C505">
        <f t="shared" si="70"/>
        <v>18</v>
      </c>
      <c r="D505" s="7">
        <f t="shared" si="74"/>
        <v>2007</v>
      </c>
      <c r="E505">
        <v>1000</v>
      </c>
      <c r="F505">
        <f>VLOOKUP(B505, 'Population by Country'!$1:$266, 22, FALSE)</f>
        <v>9441444</v>
      </c>
      <c r="G505">
        <v>0</v>
      </c>
      <c r="H505">
        <v>0</v>
      </c>
      <c r="I505" s="7">
        <f>INDEX('Developing Country'!$B$3:$B$175,MATCH('Stata Data'!B505,'Developing Country'!$A$3:$A$175))</f>
        <v>0</v>
      </c>
      <c r="J505" s="7">
        <f>INDEX('Developing Country'!$C$3:$C$175,MATCH('Stata Data'!B505,'Developing Country'!$A$3:$A$175))</f>
        <v>1</v>
      </c>
      <c r="K505" s="8">
        <f>VLOOKUP(B505, 'TRIPS In Force'!$A$2:$B$166, 2, FALSE)</f>
        <v>34954</v>
      </c>
      <c r="L505" s="7">
        <f t="shared" si="71"/>
        <v>1995</v>
      </c>
      <c r="M505" s="7">
        <f t="shared" si="66"/>
        <v>1</v>
      </c>
      <c r="N505" s="7">
        <f t="shared" si="67"/>
        <v>2000</v>
      </c>
      <c r="O505" s="7">
        <f t="shared" si="68"/>
        <v>7</v>
      </c>
      <c r="P505" s="7">
        <f t="shared" si="69"/>
        <v>1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spans="1:34" x14ac:dyDescent="0.35">
      <c r="A506">
        <f t="shared" si="72"/>
        <v>505</v>
      </c>
      <c r="B506" t="s">
        <v>1621</v>
      </c>
      <c r="C506">
        <f t="shared" si="70"/>
        <v>18</v>
      </c>
      <c r="D506" s="7">
        <f t="shared" si="74"/>
        <v>2008</v>
      </c>
      <c r="E506">
        <v>1000</v>
      </c>
      <c r="F506">
        <f>VLOOKUP(B506, 'Population by Country'!$1:$266, 23, FALSE)</f>
        <v>9599855</v>
      </c>
      <c r="G506">
        <v>0</v>
      </c>
      <c r="H506">
        <v>0</v>
      </c>
      <c r="I506" s="7">
        <f>INDEX('Developing Country'!$B$3:$B$175,MATCH('Stata Data'!B506,'Developing Country'!$A$3:$A$175))</f>
        <v>0</v>
      </c>
      <c r="J506" s="7">
        <f>INDEX('Developing Country'!$C$3:$C$175,MATCH('Stata Data'!B506,'Developing Country'!$A$3:$A$175))</f>
        <v>1</v>
      </c>
      <c r="K506" s="8">
        <f>VLOOKUP(B506, 'TRIPS In Force'!$A$2:$B$166, 2, FALSE)</f>
        <v>34954</v>
      </c>
      <c r="L506" s="7">
        <f t="shared" si="71"/>
        <v>1995</v>
      </c>
      <c r="M506" s="7">
        <f t="shared" si="66"/>
        <v>1</v>
      </c>
      <c r="N506" s="7">
        <f t="shared" si="67"/>
        <v>2000</v>
      </c>
      <c r="O506" s="7">
        <f t="shared" si="68"/>
        <v>8</v>
      </c>
      <c r="P506" s="7">
        <f t="shared" si="69"/>
        <v>1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spans="1:34" x14ac:dyDescent="0.35">
      <c r="A507">
        <f t="shared" si="72"/>
        <v>506</v>
      </c>
      <c r="B507" t="s">
        <v>1621</v>
      </c>
      <c r="C507">
        <f t="shared" si="70"/>
        <v>18</v>
      </c>
      <c r="D507" s="7">
        <f t="shared" si="74"/>
        <v>2009</v>
      </c>
      <c r="E507">
        <v>1100</v>
      </c>
      <c r="F507">
        <f>VLOOKUP(B507, 'Population by Country'!$1:$266, 24, FALSE)</f>
        <v>9758748</v>
      </c>
      <c r="G507">
        <v>0</v>
      </c>
      <c r="H507">
        <v>0</v>
      </c>
      <c r="I507" s="7">
        <f>INDEX('Developing Country'!$B$3:$B$175,MATCH('Stata Data'!B507,'Developing Country'!$A$3:$A$175))</f>
        <v>0</v>
      </c>
      <c r="J507" s="7">
        <f>INDEX('Developing Country'!$C$3:$C$175,MATCH('Stata Data'!B507,'Developing Country'!$A$3:$A$175))</f>
        <v>1</v>
      </c>
      <c r="K507" s="8">
        <f>VLOOKUP(B507, 'TRIPS In Force'!$A$2:$B$166, 2, FALSE)</f>
        <v>34954</v>
      </c>
      <c r="L507" s="7">
        <f t="shared" si="71"/>
        <v>1995</v>
      </c>
      <c r="M507" s="7">
        <f t="shared" si="66"/>
        <v>1</v>
      </c>
      <c r="N507" s="7">
        <f t="shared" si="67"/>
        <v>2000</v>
      </c>
      <c r="O507" s="7">
        <f t="shared" si="68"/>
        <v>9</v>
      </c>
      <c r="P507" s="7">
        <f t="shared" si="69"/>
        <v>1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spans="1:34" x14ac:dyDescent="0.35">
      <c r="A508">
        <f t="shared" si="72"/>
        <v>507</v>
      </c>
      <c r="B508" t="s">
        <v>1621</v>
      </c>
      <c r="C508">
        <f t="shared" si="70"/>
        <v>18</v>
      </c>
      <c r="D508" s="7">
        <f t="shared" si="74"/>
        <v>2010</v>
      </c>
      <c r="E508">
        <v>1100</v>
      </c>
      <c r="F508">
        <f>VLOOKUP(B508, 'Population by Country'!$1:$266, 25, FALSE)</f>
        <v>9918242</v>
      </c>
      <c r="G508">
        <v>0</v>
      </c>
      <c r="H508">
        <v>0</v>
      </c>
      <c r="I508" s="7">
        <f>INDEX('Developing Country'!$B$3:$B$175,MATCH('Stata Data'!B508,'Developing Country'!$A$3:$A$175))</f>
        <v>0</v>
      </c>
      <c r="J508" s="7">
        <f>INDEX('Developing Country'!$C$3:$C$175,MATCH('Stata Data'!B508,'Developing Country'!$A$3:$A$175))</f>
        <v>1</v>
      </c>
      <c r="K508" s="8">
        <f>VLOOKUP(B508, 'TRIPS In Force'!$A$2:$B$166, 2, FALSE)</f>
        <v>34954</v>
      </c>
      <c r="L508" s="7">
        <f t="shared" si="71"/>
        <v>1995</v>
      </c>
      <c r="M508" s="7">
        <f t="shared" si="66"/>
        <v>1</v>
      </c>
      <c r="N508" s="7">
        <f t="shared" si="67"/>
        <v>2000</v>
      </c>
      <c r="O508" s="7">
        <f t="shared" si="68"/>
        <v>10</v>
      </c>
      <c r="P508" s="7">
        <f t="shared" si="69"/>
        <v>1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 x14ac:dyDescent="0.35">
      <c r="A509">
        <f t="shared" si="72"/>
        <v>508</v>
      </c>
      <c r="B509" t="s">
        <v>1621</v>
      </c>
      <c r="C509">
        <f t="shared" si="70"/>
        <v>18</v>
      </c>
      <c r="D509" s="7">
        <f t="shared" si="74"/>
        <v>2011</v>
      </c>
      <c r="E509">
        <v>1100</v>
      </c>
      <c r="F509">
        <f>VLOOKUP(B509, 'Population by Country'!$1:$266, 26, FALSE)</f>
        <v>10078343</v>
      </c>
      <c r="G509">
        <v>0</v>
      </c>
      <c r="H509">
        <v>0</v>
      </c>
      <c r="I509" s="7">
        <f>INDEX('Developing Country'!$B$3:$B$175,MATCH('Stata Data'!B509,'Developing Country'!$A$3:$A$175))</f>
        <v>0</v>
      </c>
      <c r="J509" s="7">
        <f>INDEX('Developing Country'!$C$3:$C$175,MATCH('Stata Data'!B509,'Developing Country'!$A$3:$A$175))</f>
        <v>1</v>
      </c>
      <c r="K509" s="8">
        <f>VLOOKUP(B509, 'TRIPS In Force'!$A$2:$B$166, 2, FALSE)</f>
        <v>34954</v>
      </c>
      <c r="L509" s="7">
        <f t="shared" si="71"/>
        <v>1995</v>
      </c>
      <c r="M509" s="7">
        <f t="shared" si="66"/>
        <v>1</v>
      </c>
      <c r="N509" s="7">
        <f t="shared" si="67"/>
        <v>2000</v>
      </c>
      <c r="O509" s="7">
        <f t="shared" si="68"/>
        <v>11</v>
      </c>
      <c r="P509" s="7">
        <f t="shared" si="69"/>
        <v>1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spans="1:34" x14ac:dyDescent="0.35">
      <c r="A510">
        <f t="shared" si="72"/>
        <v>509</v>
      </c>
      <c r="B510" t="s">
        <v>1621</v>
      </c>
      <c r="C510">
        <f t="shared" si="70"/>
        <v>18</v>
      </c>
      <c r="D510" s="7">
        <f t="shared" si="74"/>
        <v>2012</v>
      </c>
      <c r="E510">
        <v>1200</v>
      </c>
      <c r="F510">
        <f>VLOOKUP(B510, 'Population by Country'!$1:$266, 27, FALSE)</f>
        <v>10239004</v>
      </c>
      <c r="G510">
        <v>0</v>
      </c>
      <c r="H510">
        <v>0</v>
      </c>
      <c r="I510" s="7">
        <f>INDEX('Developing Country'!$B$3:$B$175,MATCH('Stata Data'!B510,'Developing Country'!$A$3:$A$175))</f>
        <v>0</v>
      </c>
      <c r="J510" s="7">
        <f>INDEX('Developing Country'!$C$3:$C$175,MATCH('Stata Data'!B510,'Developing Country'!$A$3:$A$175))</f>
        <v>1</v>
      </c>
      <c r="K510" s="8">
        <f>VLOOKUP(B510, 'TRIPS In Force'!$A$2:$B$166, 2, FALSE)</f>
        <v>34954</v>
      </c>
      <c r="L510" s="7">
        <f t="shared" si="71"/>
        <v>1995</v>
      </c>
      <c r="M510" s="7">
        <f t="shared" si="66"/>
        <v>1</v>
      </c>
      <c r="N510" s="7">
        <f t="shared" si="67"/>
        <v>2000</v>
      </c>
      <c r="O510" s="7">
        <f t="shared" si="68"/>
        <v>12</v>
      </c>
      <c r="P510" s="7">
        <f t="shared" si="69"/>
        <v>1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spans="1:34" x14ac:dyDescent="0.35">
      <c r="A511">
        <f t="shared" si="72"/>
        <v>510</v>
      </c>
      <c r="B511" t="s">
        <v>1621</v>
      </c>
      <c r="C511">
        <f t="shared" si="70"/>
        <v>18</v>
      </c>
      <c r="D511" s="7">
        <f t="shared" si="74"/>
        <v>2013</v>
      </c>
      <c r="E511">
        <v>1100</v>
      </c>
      <c r="F511">
        <f>VLOOKUP(B511, 'Population by Country'!$1:$266, 28, FALSE)</f>
        <v>10400264</v>
      </c>
      <c r="G511">
        <v>0</v>
      </c>
      <c r="H511">
        <v>0</v>
      </c>
      <c r="I511" s="7">
        <f>INDEX('Developing Country'!$B$3:$B$175,MATCH('Stata Data'!B511,'Developing Country'!$A$3:$A$175))</f>
        <v>0</v>
      </c>
      <c r="J511" s="7">
        <f>INDEX('Developing Country'!$C$3:$C$175,MATCH('Stata Data'!B511,'Developing Country'!$A$3:$A$175))</f>
        <v>1</v>
      </c>
      <c r="K511" s="8">
        <f>VLOOKUP(B511, 'TRIPS In Force'!$A$2:$B$166, 2, FALSE)</f>
        <v>34954</v>
      </c>
      <c r="L511" s="7">
        <f t="shared" si="71"/>
        <v>1995</v>
      </c>
      <c r="M511" s="7">
        <f t="shared" si="66"/>
        <v>1</v>
      </c>
      <c r="N511" s="7">
        <f t="shared" si="67"/>
        <v>2000</v>
      </c>
      <c r="O511" s="7">
        <f t="shared" si="68"/>
        <v>13</v>
      </c>
      <c r="P511" s="7">
        <f t="shared" si="69"/>
        <v>1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spans="1:34" x14ac:dyDescent="0.35">
      <c r="A512">
        <f t="shared" si="72"/>
        <v>511</v>
      </c>
      <c r="B512" t="s">
        <v>1621</v>
      </c>
      <c r="C512">
        <f t="shared" si="70"/>
        <v>18</v>
      </c>
      <c r="D512" s="7">
        <f t="shared" si="74"/>
        <v>2014</v>
      </c>
      <c r="E512">
        <v>1000</v>
      </c>
      <c r="F512">
        <f>VLOOKUP(B512, 'Population by Country'!$1:$266, 29, FALSE)</f>
        <v>10562159</v>
      </c>
      <c r="G512">
        <v>0</v>
      </c>
      <c r="H512">
        <v>0</v>
      </c>
      <c r="I512" s="7">
        <f>INDEX('Developing Country'!$B$3:$B$175,MATCH('Stata Data'!B512,'Developing Country'!$A$3:$A$175))</f>
        <v>0</v>
      </c>
      <c r="J512" s="7">
        <f>INDEX('Developing Country'!$C$3:$C$175,MATCH('Stata Data'!B512,'Developing Country'!$A$3:$A$175))</f>
        <v>1</v>
      </c>
      <c r="K512" s="8">
        <f>VLOOKUP(B512, 'TRIPS In Force'!$A$2:$B$166, 2, FALSE)</f>
        <v>34954</v>
      </c>
      <c r="L512" s="7">
        <f t="shared" si="71"/>
        <v>1995</v>
      </c>
      <c r="M512" s="7">
        <f t="shared" si="66"/>
        <v>1</v>
      </c>
      <c r="N512" s="7">
        <f t="shared" si="67"/>
        <v>2000</v>
      </c>
      <c r="O512" s="7">
        <f t="shared" si="68"/>
        <v>14</v>
      </c>
      <c r="P512" s="7">
        <f t="shared" si="69"/>
        <v>1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spans="1:34" x14ac:dyDescent="0.35">
      <c r="A513">
        <f t="shared" si="72"/>
        <v>512</v>
      </c>
      <c r="B513" t="s">
        <v>1621</v>
      </c>
      <c r="C513">
        <f t="shared" si="70"/>
        <v>18</v>
      </c>
      <c r="D513" s="7">
        <f t="shared" si="74"/>
        <v>2015</v>
      </c>
      <c r="E513">
        <v>1000</v>
      </c>
      <c r="F513">
        <f>VLOOKUP(B513, 'Population by Country'!$1:$266, 30, FALSE)</f>
        <v>10724705</v>
      </c>
      <c r="G513">
        <v>0</v>
      </c>
      <c r="H513">
        <v>0</v>
      </c>
      <c r="I513" s="7">
        <f>INDEX('Developing Country'!$B$3:$B$175,MATCH('Stata Data'!B513,'Developing Country'!$A$3:$A$175))</f>
        <v>0</v>
      </c>
      <c r="J513" s="7">
        <f>INDEX('Developing Country'!$C$3:$C$175,MATCH('Stata Data'!B513,'Developing Country'!$A$3:$A$175))</f>
        <v>1</v>
      </c>
      <c r="K513" s="8">
        <f>VLOOKUP(B513, 'TRIPS In Force'!$A$2:$B$166, 2, FALSE)</f>
        <v>34954</v>
      </c>
      <c r="L513" s="7">
        <f t="shared" si="71"/>
        <v>1995</v>
      </c>
      <c r="M513" s="7">
        <f t="shared" si="66"/>
        <v>1</v>
      </c>
      <c r="N513" s="7">
        <f t="shared" si="67"/>
        <v>2000</v>
      </c>
      <c r="O513" s="7">
        <f t="shared" si="68"/>
        <v>15</v>
      </c>
      <c r="P513" s="7">
        <f t="shared" si="69"/>
        <v>1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spans="1:34" x14ac:dyDescent="0.35">
      <c r="A514">
        <f t="shared" si="72"/>
        <v>513</v>
      </c>
      <c r="B514" t="s">
        <v>1621</v>
      </c>
      <c r="C514">
        <f t="shared" si="70"/>
        <v>18</v>
      </c>
      <c r="D514" s="7">
        <f t="shared" si="74"/>
        <v>2016</v>
      </c>
      <c r="E514">
        <v>1000</v>
      </c>
      <c r="F514">
        <f>VLOOKUP(B514, 'Population by Country'!$1:$266, 31, FALSE)</f>
        <v>10887882</v>
      </c>
      <c r="G514">
        <v>0</v>
      </c>
      <c r="H514">
        <v>0</v>
      </c>
      <c r="I514" s="7">
        <f>INDEX('Developing Country'!$B$3:$B$175,MATCH('Stata Data'!B514,'Developing Country'!$A$3:$A$175))</f>
        <v>0</v>
      </c>
      <c r="J514" s="7">
        <f>INDEX('Developing Country'!$C$3:$C$175,MATCH('Stata Data'!B514,'Developing Country'!$A$3:$A$175))</f>
        <v>1</v>
      </c>
      <c r="K514" s="8">
        <f>VLOOKUP(B514, 'TRIPS In Force'!$A$2:$B$166, 2, FALSE)</f>
        <v>34954</v>
      </c>
      <c r="L514" s="7">
        <f t="shared" si="71"/>
        <v>1995</v>
      </c>
      <c r="M514" s="7">
        <f t="shared" ref="M514:M577" si="75">IF(L514&gt;D514, 0, 1)</f>
        <v>1</v>
      </c>
      <c r="N514" s="7">
        <f t="shared" ref="N514:N577" si="76">IF(L514&gt;IF(I514=1, 2033, IF(H514=1, 2005, IF(J514=1,2000, L514))), L514,IF(I514=1, 2033, IF(H514=1, 2005, IF(J514=1,2000, L514))))</f>
        <v>2000</v>
      </c>
      <c r="O514" s="7">
        <f t="shared" ref="O514:O577" si="77">D514-N514</f>
        <v>16</v>
      </c>
      <c r="P514" s="7">
        <f t="shared" ref="P514:P577" si="78">IF(N514&lt;=D514,1,0)</f>
        <v>1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x14ac:dyDescent="0.35">
      <c r="A515">
        <f t="shared" si="72"/>
        <v>514</v>
      </c>
      <c r="B515" t="s">
        <v>305</v>
      </c>
      <c r="C515">
        <f t="shared" ref="C515:C578" si="79">_xlfn.FLOOR.MATH((A515-1)/27)</f>
        <v>19</v>
      </c>
      <c r="D515" s="7">
        <v>1990</v>
      </c>
      <c r="F515">
        <f>VLOOKUP(B515, 'Population by Country'!$1:$266, 5,FALSE )</f>
        <v>4463422</v>
      </c>
      <c r="G515">
        <v>0</v>
      </c>
      <c r="H515">
        <v>0</v>
      </c>
      <c r="I515" s="7">
        <f>INDEX('Developing Country'!$B$3:$B$175,MATCH('Stata Data'!B515,'Developing Country'!$A$3:$A$175))</f>
        <v>0</v>
      </c>
      <c r="J515" s="7">
        <f>INDEX('Developing Country'!$C$3:$C$175,MATCH('Stata Data'!B515,'Developing Country'!$A$3:$A$175))</f>
        <v>0</v>
      </c>
      <c r="K515" s="8"/>
      <c r="L515" s="7"/>
      <c r="M515" s="7">
        <v>0</v>
      </c>
      <c r="N515" s="7"/>
      <c r="O515" s="7"/>
      <c r="P515" s="7">
        <v>0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x14ac:dyDescent="0.35">
      <c r="A516">
        <f t="shared" ref="A516:A579" si="80">A515+1</f>
        <v>515</v>
      </c>
      <c r="B516" t="s">
        <v>305</v>
      </c>
      <c r="C516">
        <f t="shared" si="79"/>
        <v>19</v>
      </c>
      <c r="D516" s="7">
        <f>D515+1</f>
        <v>1991</v>
      </c>
      <c r="F516">
        <f>VLOOKUP(B516, 'Population by Country'!$1:$266, 6, FALSE)</f>
        <v>4371603</v>
      </c>
      <c r="G516">
        <v>0</v>
      </c>
      <c r="H516">
        <v>0</v>
      </c>
      <c r="I516" s="7">
        <f>INDEX('Developing Country'!$B$3:$B$175,MATCH('Stata Data'!B516,'Developing Country'!$A$3:$A$175))</f>
        <v>0</v>
      </c>
      <c r="J516" s="7">
        <f>INDEX('Developing Country'!$C$3:$C$175,MATCH('Stata Data'!B516,'Developing Country'!$A$3:$A$175))</f>
        <v>0</v>
      </c>
      <c r="K516" s="8"/>
      <c r="L516" s="7"/>
      <c r="M516" s="7">
        <v>0</v>
      </c>
      <c r="N516" s="7"/>
      <c r="O516" s="7"/>
      <c r="P516" s="7">
        <v>0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spans="1:34" x14ac:dyDescent="0.35">
      <c r="A517">
        <f t="shared" si="80"/>
        <v>516</v>
      </c>
      <c r="B517" t="s">
        <v>305</v>
      </c>
      <c r="C517">
        <f t="shared" si="79"/>
        <v>19</v>
      </c>
      <c r="D517" s="7">
        <f t="shared" ref="D517:D541" si="81">D516+1</f>
        <v>1992</v>
      </c>
      <c r="F517">
        <f>VLOOKUP(B517, 'Population by Country'!$1:$266, 7, FALSE)</f>
        <v>4239154</v>
      </c>
      <c r="G517">
        <v>0</v>
      </c>
      <c r="H517">
        <v>0</v>
      </c>
      <c r="I517" s="7">
        <f>INDEX('Developing Country'!$B$3:$B$175,MATCH('Stata Data'!B517,'Developing Country'!$A$3:$A$175))</f>
        <v>0</v>
      </c>
      <c r="J517" s="7">
        <f>INDEX('Developing Country'!$C$3:$C$175,MATCH('Stata Data'!B517,'Developing Country'!$A$3:$A$175))</f>
        <v>0</v>
      </c>
      <c r="K517" s="8"/>
      <c r="L517" s="7"/>
      <c r="M517" s="7">
        <v>0</v>
      </c>
      <c r="N517" s="7"/>
      <c r="O517" s="7"/>
      <c r="P517" s="7">
        <v>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 x14ac:dyDescent="0.35">
      <c r="A518">
        <f t="shared" si="80"/>
        <v>517</v>
      </c>
      <c r="B518" t="s">
        <v>305</v>
      </c>
      <c r="C518">
        <f t="shared" si="79"/>
        <v>19</v>
      </c>
      <c r="D518" s="7">
        <f t="shared" si="81"/>
        <v>1993</v>
      </c>
      <c r="F518">
        <f>VLOOKUP(B518, 'Population by Country'!$1:$266, 8, FALSE)</f>
        <v>4087999</v>
      </c>
      <c r="G518">
        <v>0</v>
      </c>
      <c r="H518">
        <v>0</v>
      </c>
      <c r="I518" s="7">
        <f>INDEX('Developing Country'!$B$3:$B$175,MATCH('Stata Data'!B518,'Developing Country'!$A$3:$A$175))</f>
        <v>0</v>
      </c>
      <c r="J518" s="7">
        <f>INDEX('Developing Country'!$C$3:$C$175,MATCH('Stata Data'!B518,'Developing Country'!$A$3:$A$175))</f>
        <v>0</v>
      </c>
      <c r="K518" s="8"/>
      <c r="L518" s="7"/>
      <c r="M518" s="7">
        <v>0</v>
      </c>
      <c r="N518" s="7"/>
      <c r="O518" s="7"/>
      <c r="P518" s="7">
        <v>0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spans="1:34" x14ac:dyDescent="0.35">
      <c r="A519">
        <f t="shared" si="80"/>
        <v>518</v>
      </c>
      <c r="B519" t="s">
        <v>305</v>
      </c>
      <c r="C519">
        <f t="shared" si="79"/>
        <v>19</v>
      </c>
      <c r="D519" s="7">
        <f t="shared" si="81"/>
        <v>1994</v>
      </c>
      <c r="F519">
        <f>VLOOKUP(B519, 'Population by Country'!$1:$266, 9, FALSE)</f>
        <v>3948816</v>
      </c>
      <c r="G519">
        <v>0</v>
      </c>
      <c r="H519">
        <v>0</v>
      </c>
      <c r="I519" s="7">
        <f>INDEX('Developing Country'!$B$3:$B$175,MATCH('Stata Data'!B519,'Developing Country'!$A$3:$A$175))</f>
        <v>0</v>
      </c>
      <c r="J519" s="7">
        <f>INDEX('Developing Country'!$C$3:$C$175,MATCH('Stata Data'!B519,'Developing Country'!$A$3:$A$175))</f>
        <v>0</v>
      </c>
      <c r="K519" s="8"/>
      <c r="L519" s="7"/>
      <c r="M519" s="7">
        <v>0</v>
      </c>
      <c r="N519" s="7"/>
      <c r="O519" s="7"/>
      <c r="P519" s="7">
        <v>0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spans="1:34" x14ac:dyDescent="0.35">
      <c r="A520">
        <f t="shared" si="80"/>
        <v>519</v>
      </c>
      <c r="B520" t="s">
        <v>305</v>
      </c>
      <c r="C520">
        <f t="shared" si="79"/>
        <v>19</v>
      </c>
      <c r="D520" s="7">
        <f t="shared" si="81"/>
        <v>1995</v>
      </c>
      <c r="F520">
        <f>VLOOKUP(B520, 'Population by Country'!$1:$266, 10, FALSE)</f>
        <v>3843712</v>
      </c>
      <c r="G520">
        <v>0</v>
      </c>
      <c r="H520">
        <v>0</v>
      </c>
      <c r="I520" s="7">
        <f>INDEX('Developing Country'!$B$3:$B$175,MATCH('Stata Data'!B520,'Developing Country'!$A$3:$A$175))</f>
        <v>0</v>
      </c>
      <c r="J520" s="7">
        <f>INDEX('Developing Country'!$C$3:$C$175,MATCH('Stata Data'!B520,'Developing Country'!$A$3:$A$175))</f>
        <v>0</v>
      </c>
      <c r="K520" s="8"/>
      <c r="L520" s="7"/>
      <c r="M520" s="7">
        <v>0</v>
      </c>
      <c r="N520" s="7"/>
      <c r="O520" s="7"/>
      <c r="P520" s="7">
        <v>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spans="1:34" x14ac:dyDescent="0.35">
      <c r="A521">
        <f t="shared" si="80"/>
        <v>520</v>
      </c>
      <c r="B521" t="s">
        <v>305</v>
      </c>
      <c r="C521">
        <f t="shared" si="79"/>
        <v>19</v>
      </c>
      <c r="D521" s="7">
        <f t="shared" si="81"/>
        <v>1996</v>
      </c>
      <c r="F521">
        <f>VLOOKUP(B521, 'Population by Country'!$1:$266, 11, FALSE)</f>
        <v>3780378</v>
      </c>
      <c r="G521">
        <v>0</v>
      </c>
      <c r="H521">
        <v>0</v>
      </c>
      <c r="I521" s="7">
        <f>INDEX('Developing Country'!$B$3:$B$175,MATCH('Stata Data'!B521,'Developing Country'!$A$3:$A$175))</f>
        <v>0</v>
      </c>
      <c r="J521" s="7">
        <f>INDEX('Developing Country'!$C$3:$C$175,MATCH('Stata Data'!B521,'Developing Country'!$A$3:$A$175))</f>
        <v>0</v>
      </c>
      <c r="K521" s="8"/>
      <c r="L521" s="7"/>
      <c r="M521" s="7">
        <v>0</v>
      </c>
      <c r="N521" s="7"/>
      <c r="O521" s="7"/>
      <c r="P521" s="7">
        <v>0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spans="1:34" x14ac:dyDescent="0.35">
      <c r="A522">
        <f t="shared" si="80"/>
        <v>521</v>
      </c>
      <c r="B522" t="s">
        <v>305</v>
      </c>
      <c r="C522">
        <f t="shared" si="79"/>
        <v>19</v>
      </c>
      <c r="D522" s="7">
        <f t="shared" si="81"/>
        <v>1997</v>
      </c>
      <c r="F522">
        <f>VLOOKUP(B522, 'Population by Country'!$1:$266, 12, FALSE)</f>
        <v>3752431</v>
      </c>
      <c r="G522">
        <v>0</v>
      </c>
      <c r="H522">
        <v>0</v>
      </c>
      <c r="I522" s="7">
        <f>INDEX('Developing Country'!$B$3:$B$175,MATCH('Stata Data'!B522,'Developing Country'!$A$3:$A$175))</f>
        <v>0</v>
      </c>
      <c r="J522" s="7">
        <f>INDEX('Developing Country'!$C$3:$C$175,MATCH('Stata Data'!B522,'Developing Country'!$A$3:$A$175))</f>
        <v>0</v>
      </c>
      <c r="K522" s="8"/>
      <c r="L522" s="7"/>
      <c r="M522" s="7">
        <v>0</v>
      </c>
      <c r="N522" s="7"/>
      <c r="O522" s="7"/>
      <c r="P522" s="7">
        <v>0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spans="1:34" x14ac:dyDescent="0.35">
      <c r="A523">
        <f t="shared" si="80"/>
        <v>522</v>
      </c>
      <c r="B523" t="s">
        <v>305</v>
      </c>
      <c r="C523">
        <f t="shared" si="79"/>
        <v>19</v>
      </c>
      <c r="D523" s="7">
        <f t="shared" si="81"/>
        <v>1998</v>
      </c>
      <c r="F523">
        <f>VLOOKUP(B523, 'Population by Country'!$1:$266, 13, FALSE)</f>
        <v>3750485</v>
      </c>
      <c r="G523">
        <v>0</v>
      </c>
      <c r="H523">
        <v>0</v>
      </c>
      <c r="I523" s="7">
        <f>INDEX('Developing Country'!$B$3:$B$175,MATCH('Stata Data'!B523,'Developing Country'!$A$3:$A$175))</f>
        <v>0</v>
      </c>
      <c r="J523" s="7">
        <f>INDEX('Developing Country'!$C$3:$C$175,MATCH('Stata Data'!B523,'Developing Country'!$A$3:$A$175))</f>
        <v>0</v>
      </c>
      <c r="K523" s="8"/>
      <c r="L523" s="7"/>
      <c r="M523" s="7">
        <v>0</v>
      </c>
      <c r="N523" s="7"/>
      <c r="O523" s="7"/>
      <c r="P523" s="7">
        <v>0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spans="1:34" x14ac:dyDescent="0.35">
      <c r="A524">
        <f t="shared" si="80"/>
        <v>523</v>
      </c>
      <c r="B524" t="s">
        <v>305</v>
      </c>
      <c r="C524">
        <f t="shared" si="79"/>
        <v>19</v>
      </c>
      <c r="D524" s="7">
        <f t="shared" si="81"/>
        <v>1999</v>
      </c>
      <c r="F524">
        <f>VLOOKUP(B524, 'Population by Country'!$1:$266,14, FALSE)</f>
        <v>3759118</v>
      </c>
      <c r="G524">
        <v>0</v>
      </c>
      <c r="H524">
        <v>0</v>
      </c>
      <c r="I524" s="7">
        <f>INDEX('Developing Country'!$B$3:$B$175,MATCH('Stata Data'!B524,'Developing Country'!$A$3:$A$175))</f>
        <v>0</v>
      </c>
      <c r="J524" s="7">
        <f>INDEX('Developing Country'!$C$3:$C$175,MATCH('Stata Data'!B524,'Developing Country'!$A$3:$A$175))</f>
        <v>0</v>
      </c>
      <c r="K524" s="8"/>
      <c r="L524" s="7"/>
      <c r="M524" s="7">
        <v>0</v>
      </c>
      <c r="N524" s="7"/>
      <c r="O524" s="7"/>
      <c r="P524" s="7">
        <v>0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spans="1:34" x14ac:dyDescent="0.35">
      <c r="A525">
        <f t="shared" si="80"/>
        <v>524</v>
      </c>
      <c r="B525" t="s">
        <v>305</v>
      </c>
      <c r="C525">
        <f t="shared" si="79"/>
        <v>19</v>
      </c>
      <c r="D525" s="7">
        <f t="shared" si="81"/>
        <v>2000</v>
      </c>
      <c r="F525">
        <f>VLOOKUP(B525, 'Population by Country'!$1:$266, 15, FALSE)</f>
        <v>3766706</v>
      </c>
      <c r="G525">
        <v>0</v>
      </c>
      <c r="H525">
        <v>0</v>
      </c>
      <c r="I525" s="7">
        <f>INDEX('Developing Country'!$B$3:$B$175,MATCH('Stata Data'!B525,'Developing Country'!$A$3:$A$175))</f>
        <v>0</v>
      </c>
      <c r="J525" s="7">
        <f>INDEX('Developing Country'!$C$3:$C$175,MATCH('Stata Data'!B525,'Developing Country'!$A$3:$A$175))</f>
        <v>0</v>
      </c>
      <c r="K525" s="8"/>
      <c r="L525" s="7"/>
      <c r="M525" s="7">
        <v>0</v>
      </c>
      <c r="N525" s="7"/>
      <c r="O525" s="7"/>
      <c r="P525" s="7">
        <v>0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spans="1:34" x14ac:dyDescent="0.35">
      <c r="A526">
        <f t="shared" si="80"/>
        <v>525</v>
      </c>
      <c r="B526" t="s">
        <v>305</v>
      </c>
      <c r="C526">
        <f t="shared" si="79"/>
        <v>19</v>
      </c>
      <c r="D526" s="7">
        <f t="shared" si="81"/>
        <v>2001</v>
      </c>
      <c r="F526">
        <f>VLOOKUP(B526, 'Population by Country'!$1:$266, 16, FALSE)</f>
        <v>3771284</v>
      </c>
      <c r="G526">
        <v>0</v>
      </c>
      <c r="H526">
        <v>0</v>
      </c>
      <c r="I526" s="7">
        <f>INDEX('Developing Country'!$B$3:$B$175,MATCH('Stata Data'!B526,'Developing Country'!$A$3:$A$175))</f>
        <v>0</v>
      </c>
      <c r="J526" s="7">
        <f>INDEX('Developing Country'!$C$3:$C$175,MATCH('Stata Data'!B526,'Developing Country'!$A$3:$A$175))</f>
        <v>0</v>
      </c>
      <c r="K526" s="8"/>
      <c r="L526" s="7"/>
      <c r="M526" s="7">
        <v>0</v>
      </c>
      <c r="N526" s="7"/>
      <c r="O526" s="7"/>
      <c r="P526" s="7">
        <v>0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spans="1:34" x14ac:dyDescent="0.35">
      <c r="A527">
        <f t="shared" si="80"/>
        <v>526</v>
      </c>
      <c r="B527" t="s">
        <v>305</v>
      </c>
      <c r="C527">
        <f t="shared" si="79"/>
        <v>19</v>
      </c>
      <c r="D527" s="7">
        <f t="shared" si="81"/>
        <v>2002</v>
      </c>
      <c r="F527">
        <f>VLOOKUP(B527, 'Population by Country'!$1:$266, 17, FALSE)</f>
        <v>3775807</v>
      </c>
      <c r="G527">
        <v>0</v>
      </c>
      <c r="H527">
        <v>0</v>
      </c>
      <c r="I527" s="7">
        <f>INDEX('Developing Country'!$B$3:$B$175,MATCH('Stata Data'!B527,'Developing Country'!$A$3:$A$175))</f>
        <v>0</v>
      </c>
      <c r="J527" s="7">
        <f>INDEX('Developing Country'!$C$3:$C$175,MATCH('Stata Data'!B527,'Developing Country'!$A$3:$A$175))</f>
        <v>0</v>
      </c>
      <c r="K527" s="8"/>
      <c r="L527" s="7"/>
      <c r="M527" s="7">
        <v>0</v>
      </c>
      <c r="N527" s="7"/>
      <c r="O527" s="7"/>
      <c r="P527" s="7">
        <v>0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spans="1:34" x14ac:dyDescent="0.35">
      <c r="A528">
        <f t="shared" si="80"/>
        <v>527</v>
      </c>
      <c r="B528" t="s">
        <v>305</v>
      </c>
      <c r="C528">
        <f t="shared" si="79"/>
        <v>19</v>
      </c>
      <c r="D528" s="7">
        <f t="shared" si="81"/>
        <v>2003</v>
      </c>
      <c r="F528">
        <f>VLOOKUP(B528, 'Population by Country'!$1:$266, 18, FALSE)</f>
        <v>3779247</v>
      </c>
      <c r="G528">
        <v>0</v>
      </c>
      <c r="H528">
        <v>0</v>
      </c>
      <c r="I528" s="7">
        <f>INDEX('Developing Country'!$B$3:$B$175,MATCH('Stata Data'!B528,'Developing Country'!$A$3:$A$175))</f>
        <v>0</v>
      </c>
      <c r="J528" s="7">
        <f>INDEX('Developing Country'!$C$3:$C$175,MATCH('Stata Data'!B528,'Developing Country'!$A$3:$A$175))</f>
        <v>0</v>
      </c>
      <c r="K528" s="8"/>
      <c r="L528" s="7"/>
      <c r="M528" s="7">
        <v>0</v>
      </c>
      <c r="N528" s="7"/>
      <c r="O528" s="7"/>
      <c r="P528" s="7">
        <v>0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spans="1:34" x14ac:dyDescent="0.35">
      <c r="A529">
        <f t="shared" si="80"/>
        <v>528</v>
      </c>
      <c r="B529" t="s">
        <v>305</v>
      </c>
      <c r="C529">
        <f t="shared" si="79"/>
        <v>19</v>
      </c>
      <c r="D529" s="7">
        <f t="shared" si="81"/>
        <v>2004</v>
      </c>
      <c r="F529">
        <f>VLOOKUP(B529, 'Population by Country'!$1:$266,19, FALSE)</f>
        <v>3781287</v>
      </c>
      <c r="G529">
        <v>0</v>
      </c>
      <c r="H529">
        <v>0</v>
      </c>
      <c r="I529" s="7">
        <f>INDEX('Developing Country'!$B$3:$B$175,MATCH('Stata Data'!B529,'Developing Country'!$A$3:$A$175))</f>
        <v>0</v>
      </c>
      <c r="J529" s="7">
        <f>INDEX('Developing Country'!$C$3:$C$175,MATCH('Stata Data'!B529,'Developing Country'!$A$3:$A$175))</f>
        <v>0</v>
      </c>
      <c r="K529" s="8"/>
      <c r="L529" s="7"/>
      <c r="M529" s="7">
        <v>0</v>
      </c>
      <c r="N529" s="7"/>
      <c r="O529" s="7"/>
      <c r="P529" s="7">
        <v>0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spans="1:34" x14ac:dyDescent="0.35">
      <c r="A530">
        <f t="shared" si="80"/>
        <v>529</v>
      </c>
      <c r="B530" t="s">
        <v>305</v>
      </c>
      <c r="C530">
        <f t="shared" si="79"/>
        <v>19</v>
      </c>
      <c r="D530" s="7">
        <f t="shared" si="81"/>
        <v>2005</v>
      </c>
      <c r="F530">
        <f>VLOOKUP(B530, 'Population by Country'!$1:$266, 20, FALSE)</f>
        <v>3781530</v>
      </c>
      <c r="G530">
        <v>0</v>
      </c>
      <c r="H530">
        <v>0</v>
      </c>
      <c r="I530" s="7">
        <f>INDEX('Developing Country'!$B$3:$B$175,MATCH('Stata Data'!B530,'Developing Country'!$A$3:$A$175))</f>
        <v>0</v>
      </c>
      <c r="J530" s="7">
        <f>INDEX('Developing Country'!$C$3:$C$175,MATCH('Stata Data'!B530,'Developing Country'!$A$3:$A$175))</f>
        <v>0</v>
      </c>
      <c r="K530" s="8"/>
      <c r="L530" s="7"/>
      <c r="M530" s="7">
        <v>0</v>
      </c>
      <c r="N530" s="7"/>
      <c r="O530" s="7"/>
      <c r="P530" s="7">
        <v>0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spans="1:34" x14ac:dyDescent="0.35">
      <c r="A531">
        <f t="shared" si="80"/>
        <v>530</v>
      </c>
      <c r="B531" t="s">
        <v>305</v>
      </c>
      <c r="C531">
        <f t="shared" si="79"/>
        <v>19</v>
      </c>
      <c r="D531" s="7">
        <f t="shared" si="81"/>
        <v>2006</v>
      </c>
      <c r="F531">
        <f>VLOOKUP(B531, 'Population by Country'!$1:$266, 21, FALSE)</f>
        <v>3779468</v>
      </c>
      <c r="G531">
        <v>0</v>
      </c>
      <c r="H531">
        <v>0</v>
      </c>
      <c r="I531" s="7">
        <f>INDEX('Developing Country'!$B$3:$B$175,MATCH('Stata Data'!B531,'Developing Country'!$A$3:$A$175))</f>
        <v>0</v>
      </c>
      <c r="J531" s="7">
        <f>INDEX('Developing Country'!$C$3:$C$175,MATCH('Stata Data'!B531,'Developing Country'!$A$3:$A$175))</f>
        <v>0</v>
      </c>
      <c r="K531" s="8"/>
      <c r="L531" s="7"/>
      <c r="M531" s="7">
        <v>0</v>
      </c>
      <c r="N531" s="7"/>
      <c r="O531" s="7"/>
      <c r="P531" s="7">
        <v>0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spans="1:34" x14ac:dyDescent="0.35">
      <c r="A532">
        <f t="shared" si="80"/>
        <v>531</v>
      </c>
      <c r="B532" t="s">
        <v>305</v>
      </c>
      <c r="C532">
        <f t="shared" si="79"/>
        <v>19</v>
      </c>
      <c r="D532" s="7">
        <f t="shared" si="81"/>
        <v>2007</v>
      </c>
      <c r="F532">
        <f>VLOOKUP(B532, 'Population by Country'!$1:$266, 22, FALSE)</f>
        <v>3774000</v>
      </c>
      <c r="G532">
        <v>0</v>
      </c>
      <c r="H532">
        <v>0</v>
      </c>
      <c r="I532" s="7">
        <f>INDEX('Developing Country'!$B$3:$B$175,MATCH('Stata Data'!B532,'Developing Country'!$A$3:$A$175))</f>
        <v>0</v>
      </c>
      <c r="J532" s="7">
        <f>INDEX('Developing Country'!$C$3:$C$175,MATCH('Stata Data'!B532,'Developing Country'!$A$3:$A$175))</f>
        <v>0</v>
      </c>
      <c r="K532" s="8"/>
      <c r="L532" s="7"/>
      <c r="M532" s="7">
        <v>0</v>
      </c>
      <c r="N532" s="7"/>
      <c r="O532" s="7"/>
      <c r="P532" s="7">
        <v>0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spans="1:34" x14ac:dyDescent="0.35">
      <c r="A533">
        <f t="shared" si="80"/>
        <v>532</v>
      </c>
      <c r="B533" t="s">
        <v>305</v>
      </c>
      <c r="C533">
        <f t="shared" si="79"/>
        <v>19</v>
      </c>
      <c r="D533" s="7">
        <f t="shared" si="81"/>
        <v>2008</v>
      </c>
      <c r="F533">
        <f>VLOOKUP(B533, 'Population by Country'!$1:$266, 23, FALSE)</f>
        <v>3763599</v>
      </c>
      <c r="G533">
        <v>0</v>
      </c>
      <c r="H533">
        <v>0</v>
      </c>
      <c r="I533" s="7">
        <f>INDEX('Developing Country'!$B$3:$B$175,MATCH('Stata Data'!B533,'Developing Country'!$A$3:$A$175))</f>
        <v>0</v>
      </c>
      <c r="J533" s="7">
        <f>INDEX('Developing Country'!$C$3:$C$175,MATCH('Stata Data'!B533,'Developing Country'!$A$3:$A$175))</f>
        <v>0</v>
      </c>
      <c r="K533" s="8"/>
      <c r="L533" s="7"/>
      <c r="M533" s="7">
        <v>0</v>
      </c>
      <c r="N533" s="7"/>
      <c r="O533" s="7"/>
      <c r="P533" s="7">
        <v>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spans="1:34" x14ac:dyDescent="0.35">
      <c r="A534">
        <f t="shared" si="80"/>
        <v>533</v>
      </c>
      <c r="B534" t="s">
        <v>305</v>
      </c>
      <c r="C534">
        <f t="shared" si="79"/>
        <v>19</v>
      </c>
      <c r="D534" s="7">
        <f t="shared" si="81"/>
        <v>2009</v>
      </c>
      <c r="F534">
        <f>VLOOKUP(B534, 'Population by Country'!$1:$266, 24, FALSE)</f>
        <v>3746561</v>
      </c>
      <c r="G534">
        <v>0</v>
      </c>
      <c r="H534">
        <v>0</v>
      </c>
      <c r="I534" s="7">
        <f>INDEX('Developing Country'!$B$3:$B$175,MATCH('Stata Data'!B534,'Developing Country'!$A$3:$A$175))</f>
        <v>0</v>
      </c>
      <c r="J534" s="7">
        <f>INDEX('Developing Country'!$C$3:$C$175,MATCH('Stata Data'!B534,'Developing Country'!$A$3:$A$175))</f>
        <v>0</v>
      </c>
      <c r="K534" s="8"/>
      <c r="L534" s="7"/>
      <c r="M534" s="7">
        <v>0</v>
      </c>
      <c r="N534" s="7"/>
      <c r="O534" s="7"/>
      <c r="P534" s="7">
        <v>0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spans="1:34" x14ac:dyDescent="0.35">
      <c r="A535">
        <f t="shared" si="80"/>
        <v>534</v>
      </c>
      <c r="B535" t="s">
        <v>305</v>
      </c>
      <c r="C535">
        <f t="shared" si="79"/>
        <v>19</v>
      </c>
      <c r="D535" s="7">
        <f t="shared" si="81"/>
        <v>2010</v>
      </c>
      <c r="F535">
        <f>VLOOKUP(B535, 'Population by Country'!$1:$266, 25, FALSE)</f>
        <v>3722084</v>
      </c>
      <c r="G535">
        <v>0</v>
      </c>
      <c r="H535">
        <v>0</v>
      </c>
      <c r="I535" s="7">
        <f>INDEX('Developing Country'!$B$3:$B$175,MATCH('Stata Data'!B535,'Developing Country'!$A$3:$A$175))</f>
        <v>0</v>
      </c>
      <c r="J535" s="7">
        <f>INDEX('Developing Country'!$C$3:$C$175,MATCH('Stata Data'!B535,'Developing Country'!$A$3:$A$175))</f>
        <v>0</v>
      </c>
      <c r="K535" s="8"/>
      <c r="L535" s="7"/>
      <c r="M535" s="7">
        <v>0</v>
      </c>
      <c r="N535" s="7"/>
      <c r="O535" s="7"/>
      <c r="P535" s="7">
        <v>0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spans="1:34" x14ac:dyDescent="0.35">
      <c r="A536">
        <f t="shared" si="80"/>
        <v>535</v>
      </c>
      <c r="B536" t="s">
        <v>305</v>
      </c>
      <c r="C536">
        <f t="shared" si="79"/>
        <v>19</v>
      </c>
      <c r="D536" s="7">
        <f t="shared" si="81"/>
        <v>2011</v>
      </c>
      <c r="F536">
        <f>VLOOKUP(B536, 'Population by Country'!$1:$266, 26, FALSE)</f>
        <v>3688865</v>
      </c>
      <c r="G536">
        <v>0</v>
      </c>
      <c r="H536">
        <v>0</v>
      </c>
      <c r="I536" s="7">
        <f>INDEX('Developing Country'!$B$3:$B$175,MATCH('Stata Data'!B536,'Developing Country'!$A$3:$A$175))</f>
        <v>0</v>
      </c>
      <c r="J536" s="7">
        <f>INDEX('Developing Country'!$C$3:$C$175,MATCH('Stata Data'!B536,'Developing Country'!$A$3:$A$175))</f>
        <v>0</v>
      </c>
      <c r="K536" s="8"/>
      <c r="L536" s="7"/>
      <c r="M536" s="7">
        <v>0</v>
      </c>
      <c r="N536" s="7"/>
      <c r="O536" s="7"/>
      <c r="P536" s="7">
        <v>0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spans="1:34" x14ac:dyDescent="0.35">
      <c r="A537">
        <f t="shared" si="80"/>
        <v>536</v>
      </c>
      <c r="B537" t="s">
        <v>305</v>
      </c>
      <c r="C537">
        <f t="shared" si="79"/>
        <v>19</v>
      </c>
      <c r="D537" s="7">
        <f t="shared" si="81"/>
        <v>2012</v>
      </c>
      <c r="F537">
        <f>VLOOKUP(B537, 'Population by Country'!$1:$266, 27, FALSE)</f>
        <v>3648200</v>
      </c>
      <c r="G537">
        <v>0</v>
      </c>
      <c r="H537">
        <v>0</v>
      </c>
      <c r="I537" s="7">
        <f>INDEX('Developing Country'!$B$3:$B$175,MATCH('Stata Data'!B537,'Developing Country'!$A$3:$A$175))</f>
        <v>0</v>
      </c>
      <c r="J537" s="7">
        <f>INDEX('Developing Country'!$C$3:$C$175,MATCH('Stata Data'!B537,'Developing Country'!$A$3:$A$175))</f>
        <v>0</v>
      </c>
      <c r="K537" s="8"/>
      <c r="L537" s="7"/>
      <c r="M537" s="7">
        <v>0</v>
      </c>
      <c r="N537" s="7"/>
      <c r="O537" s="7"/>
      <c r="P537" s="7">
        <v>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spans="1:34" x14ac:dyDescent="0.35">
      <c r="A538">
        <f t="shared" si="80"/>
        <v>537</v>
      </c>
      <c r="B538" t="s">
        <v>305</v>
      </c>
      <c r="C538">
        <f t="shared" si="79"/>
        <v>19</v>
      </c>
      <c r="D538" s="7">
        <f t="shared" si="81"/>
        <v>2013</v>
      </c>
      <c r="F538">
        <f>VLOOKUP(B538, 'Population by Country'!$1:$266, 28, FALSE)</f>
        <v>3604999</v>
      </c>
      <c r="G538">
        <v>0</v>
      </c>
      <c r="H538">
        <v>0</v>
      </c>
      <c r="I538" s="7">
        <f>INDEX('Developing Country'!$B$3:$B$175,MATCH('Stata Data'!B538,'Developing Country'!$A$3:$A$175))</f>
        <v>0</v>
      </c>
      <c r="J538" s="7">
        <f>INDEX('Developing Country'!$C$3:$C$175,MATCH('Stata Data'!B538,'Developing Country'!$A$3:$A$175))</f>
        <v>0</v>
      </c>
      <c r="K538" s="8"/>
      <c r="L538" s="7"/>
      <c r="M538" s="7">
        <v>0</v>
      </c>
      <c r="N538" s="7"/>
      <c r="O538" s="7"/>
      <c r="P538" s="7">
        <v>0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spans="1:34" x14ac:dyDescent="0.35">
      <c r="A539">
        <f t="shared" si="80"/>
        <v>538</v>
      </c>
      <c r="B539" t="s">
        <v>305</v>
      </c>
      <c r="C539">
        <f t="shared" si="79"/>
        <v>19</v>
      </c>
      <c r="D539" s="7">
        <f t="shared" si="81"/>
        <v>2014</v>
      </c>
      <c r="F539">
        <f>VLOOKUP(B539, 'Population by Country'!$1:$266, 29, FALSE)</f>
        <v>3566002</v>
      </c>
      <c r="G539">
        <v>0</v>
      </c>
      <c r="H539">
        <v>0</v>
      </c>
      <c r="I539" s="7">
        <f>INDEX('Developing Country'!$B$3:$B$175,MATCH('Stata Data'!B539,'Developing Country'!$A$3:$A$175))</f>
        <v>0</v>
      </c>
      <c r="J539" s="7">
        <f>INDEX('Developing Country'!$C$3:$C$175,MATCH('Stata Data'!B539,'Developing Country'!$A$3:$A$175))</f>
        <v>0</v>
      </c>
      <c r="K539" s="8"/>
      <c r="L539" s="7"/>
      <c r="M539" s="7">
        <v>0</v>
      </c>
      <c r="N539" s="7"/>
      <c r="O539" s="7"/>
      <c r="P539" s="7">
        <v>0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spans="1:34" x14ac:dyDescent="0.35">
      <c r="A540">
        <f t="shared" si="80"/>
        <v>539</v>
      </c>
      <c r="B540" t="s">
        <v>305</v>
      </c>
      <c r="C540">
        <f t="shared" si="79"/>
        <v>19</v>
      </c>
      <c r="D540" s="7">
        <f t="shared" si="81"/>
        <v>2015</v>
      </c>
      <c r="F540">
        <f>VLOOKUP(B540, 'Population by Country'!$1:$266, 30, FALSE)</f>
        <v>3535961</v>
      </c>
      <c r="G540">
        <v>0</v>
      </c>
      <c r="H540">
        <v>0</v>
      </c>
      <c r="I540" s="7">
        <f>INDEX('Developing Country'!$B$3:$B$175,MATCH('Stata Data'!B540,'Developing Country'!$A$3:$A$175))</f>
        <v>0</v>
      </c>
      <c r="J540" s="7">
        <f>INDEX('Developing Country'!$C$3:$C$175,MATCH('Stata Data'!B540,'Developing Country'!$A$3:$A$175))</f>
        <v>0</v>
      </c>
      <c r="K540" s="8"/>
      <c r="L540" s="7"/>
      <c r="M540" s="7">
        <v>0</v>
      </c>
      <c r="N540" s="7"/>
      <c r="O540" s="7"/>
      <c r="P540" s="7">
        <v>0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spans="1:34" x14ac:dyDescent="0.35">
      <c r="A541">
        <f t="shared" si="80"/>
        <v>540</v>
      </c>
      <c r="B541" t="s">
        <v>305</v>
      </c>
      <c r="C541">
        <f t="shared" si="79"/>
        <v>19</v>
      </c>
      <c r="D541" s="7">
        <f t="shared" si="81"/>
        <v>2016</v>
      </c>
      <c r="F541">
        <f>VLOOKUP(B541, 'Population by Country'!$1:$266, 31, FALSE)</f>
        <v>3516816</v>
      </c>
      <c r="G541">
        <v>0</v>
      </c>
      <c r="H541">
        <v>0</v>
      </c>
      <c r="I541" s="7">
        <f>INDEX('Developing Country'!$B$3:$B$175,MATCH('Stata Data'!B541,'Developing Country'!$A$3:$A$175))</f>
        <v>0</v>
      </c>
      <c r="J541" s="7">
        <f>INDEX('Developing Country'!$C$3:$C$175,MATCH('Stata Data'!B541,'Developing Country'!$A$3:$A$175))</f>
        <v>0</v>
      </c>
      <c r="K541" s="8"/>
      <c r="L541" s="7"/>
      <c r="M541" s="7">
        <v>0</v>
      </c>
      <c r="N541" s="7"/>
      <c r="O541" s="7"/>
      <c r="P541" s="7">
        <v>0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spans="1:34" x14ac:dyDescent="0.35">
      <c r="A542">
        <f t="shared" si="80"/>
        <v>541</v>
      </c>
      <c r="B542" t="s">
        <v>17</v>
      </c>
      <c r="C542">
        <f t="shared" si="79"/>
        <v>20</v>
      </c>
      <c r="D542" s="7">
        <v>1990</v>
      </c>
      <c r="E542">
        <v>1100</v>
      </c>
      <c r="F542">
        <f>VLOOKUP(B542, 'Population by Country'!$1:$266, 5,FALSE )</f>
        <v>1377912</v>
      </c>
      <c r="G542">
        <v>0</v>
      </c>
      <c r="H542">
        <v>0</v>
      </c>
      <c r="I542" s="7">
        <f>INDEX('Developing Country'!$B$3:$B$175,MATCH('Stata Data'!B542,'Developing Country'!$A$3:$A$175))</f>
        <v>0</v>
      </c>
      <c r="J542" s="7">
        <f>INDEX('Developing Country'!$C$3:$C$175,MATCH('Stata Data'!B542,'Developing Country'!$A$3:$A$175))</f>
        <v>0</v>
      </c>
      <c r="K542" s="8">
        <f>VLOOKUP(B542, 'TRIPS In Force'!$A$2:$B$166, 2, FALSE)</f>
        <v>34850</v>
      </c>
      <c r="L542" s="7">
        <f t="shared" ref="L542:L578" si="82">YEAR(K542)</f>
        <v>1995</v>
      </c>
      <c r="M542" s="7">
        <f t="shared" si="75"/>
        <v>0</v>
      </c>
      <c r="N542" s="7">
        <f t="shared" si="76"/>
        <v>1995</v>
      </c>
      <c r="O542" s="7">
        <f t="shared" si="77"/>
        <v>-5</v>
      </c>
      <c r="P542" s="7">
        <f t="shared" si="78"/>
        <v>0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spans="1:34" x14ac:dyDescent="0.35">
      <c r="A543">
        <f t="shared" si="80"/>
        <v>542</v>
      </c>
      <c r="B543" t="s">
        <v>17</v>
      </c>
      <c r="C543">
        <f t="shared" si="79"/>
        <v>20</v>
      </c>
      <c r="D543" s="7">
        <f>D542+1</f>
        <v>1991</v>
      </c>
      <c r="E543">
        <v>1600</v>
      </c>
      <c r="F543">
        <f>VLOOKUP(B543, 'Population by Country'!$1:$266, 6, FALSE)</f>
        <v>1416731</v>
      </c>
      <c r="G543">
        <v>0</v>
      </c>
      <c r="H543">
        <v>0</v>
      </c>
      <c r="I543" s="7">
        <f>INDEX('Developing Country'!$B$3:$B$175,MATCH('Stata Data'!B543,'Developing Country'!$A$3:$A$175))</f>
        <v>0</v>
      </c>
      <c r="J543" s="7">
        <f>INDEX('Developing Country'!$C$3:$C$175,MATCH('Stata Data'!B543,'Developing Country'!$A$3:$A$175))</f>
        <v>0</v>
      </c>
      <c r="K543" s="8">
        <f>VLOOKUP(B543, 'TRIPS In Force'!$A$2:$B$166, 2, FALSE)</f>
        <v>34850</v>
      </c>
      <c r="L543" s="7">
        <f t="shared" si="82"/>
        <v>1995</v>
      </c>
      <c r="M543" s="7">
        <f t="shared" si="75"/>
        <v>0</v>
      </c>
      <c r="N543" s="7">
        <f t="shared" si="76"/>
        <v>1995</v>
      </c>
      <c r="O543" s="7">
        <f t="shared" si="77"/>
        <v>-4</v>
      </c>
      <c r="P543" s="7">
        <f t="shared" si="78"/>
        <v>0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spans="1:34" x14ac:dyDescent="0.35">
      <c r="A544">
        <f t="shared" si="80"/>
        <v>543</v>
      </c>
      <c r="B544" t="s">
        <v>17</v>
      </c>
      <c r="C544">
        <f t="shared" si="79"/>
        <v>20</v>
      </c>
      <c r="D544" s="7">
        <f t="shared" ref="D544:D568" si="83">D543+1</f>
        <v>1992</v>
      </c>
      <c r="E544">
        <v>2400</v>
      </c>
      <c r="F544">
        <f>VLOOKUP(B544, 'Population by Country'!$1:$266, 7, FALSE)</f>
        <v>1455833</v>
      </c>
      <c r="G544">
        <v>0</v>
      </c>
      <c r="H544">
        <v>0</v>
      </c>
      <c r="I544" s="7">
        <f>INDEX('Developing Country'!$B$3:$B$175,MATCH('Stata Data'!B544,'Developing Country'!$A$3:$A$175))</f>
        <v>0</v>
      </c>
      <c r="J544" s="7">
        <f>INDEX('Developing Country'!$C$3:$C$175,MATCH('Stata Data'!B544,'Developing Country'!$A$3:$A$175))</f>
        <v>0</v>
      </c>
      <c r="K544" s="8">
        <f>VLOOKUP(B544, 'TRIPS In Force'!$A$2:$B$166, 2, FALSE)</f>
        <v>34850</v>
      </c>
      <c r="L544" s="7">
        <f t="shared" si="82"/>
        <v>1995</v>
      </c>
      <c r="M544" s="7">
        <f t="shared" si="75"/>
        <v>0</v>
      </c>
      <c r="N544" s="7">
        <f t="shared" si="76"/>
        <v>1995</v>
      </c>
      <c r="O544" s="7">
        <f t="shared" si="77"/>
        <v>-3</v>
      </c>
      <c r="P544" s="7">
        <f t="shared" si="78"/>
        <v>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 x14ac:dyDescent="0.35">
      <c r="A545">
        <f t="shared" si="80"/>
        <v>544</v>
      </c>
      <c r="B545" t="s">
        <v>17</v>
      </c>
      <c r="C545">
        <f t="shared" si="79"/>
        <v>20</v>
      </c>
      <c r="D545" s="7">
        <f t="shared" si="83"/>
        <v>1993</v>
      </c>
      <c r="E545">
        <v>3300</v>
      </c>
      <c r="F545">
        <f>VLOOKUP(B545, 'Population by Country'!$1:$266, 8, FALSE)</f>
        <v>1494693</v>
      </c>
      <c r="G545">
        <v>0</v>
      </c>
      <c r="H545">
        <v>0</v>
      </c>
      <c r="I545" s="7">
        <f>INDEX('Developing Country'!$B$3:$B$175,MATCH('Stata Data'!B545,'Developing Country'!$A$3:$A$175))</f>
        <v>0</v>
      </c>
      <c r="J545" s="7">
        <f>INDEX('Developing Country'!$C$3:$C$175,MATCH('Stata Data'!B545,'Developing Country'!$A$3:$A$175))</f>
        <v>0</v>
      </c>
      <c r="K545" s="8">
        <f>VLOOKUP(B545, 'TRIPS In Force'!$A$2:$B$166, 2, FALSE)</f>
        <v>34850</v>
      </c>
      <c r="L545" s="7">
        <f t="shared" si="82"/>
        <v>1995</v>
      </c>
      <c r="M545" s="7">
        <f t="shared" si="75"/>
        <v>0</v>
      </c>
      <c r="N545" s="7">
        <f t="shared" si="76"/>
        <v>1995</v>
      </c>
      <c r="O545" s="7">
        <f t="shared" si="77"/>
        <v>-2</v>
      </c>
      <c r="P545" s="7">
        <f t="shared" si="78"/>
        <v>0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spans="1:34" x14ac:dyDescent="0.35">
      <c r="A546">
        <f t="shared" si="80"/>
        <v>545</v>
      </c>
      <c r="B546" t="s">
        <v>17</v>
      </c>
      <c r="C546">
        <f t="shared" si="79"/>
        <v>20</v>
      </c>
      <c r="D546" s="7">
        <f t="shared" si="83"/>
        <v>1994</v>
      </c>
      <c r="E546">
        <v>4500</v>
      </c>
      <c r="F546">
        <f>VLOOKUP(B546, 'Population by Country'!$1:$266, 9, FALSE)</f>
        <v>1532622</v>
      </c>
      <c r="G546">
        <v>0</v>
      </c>
      <c r="H546">
        <v>0</v>
      </c>
      <c r="I546" s="7">
        <f>INDEX('Developing Country'!$B$3:$B$175,MATCH('Stata Data'!B546,'Developing Country'!$A$3:$A$175))</f>
        <v>0</v>
      </c>
      <c r="J546" s="7">
        <f>INDEX('Developing Country'!$C$3:$C$175,MATCH('Stata Data'!B546,'Developing Country'!$A$3:$A$175))</f>
        <v>0</v>
      </c>
      <c r="K546" s="8">
        <f>VLOOKUP(B546, 'TRIPS In Force'!$A$2:$B$166, 2, FALSE)</f>
        <v>34850</v>
      </c>
      <c r="L546" s="7">
        <f t="shared" si="82"/>
        <v>1995</v>
      </c>
      <c r="M546" s="7">
        <f t="shared" si="75"/>
        <v>0</v>
      </c>
      <c r="N546" s="7">
        <f t="shared" si="76"/>
        <v>1995</v>
      </c>
      <c r="O546" s="7">
        <f t="shared" si="77"/>
        <v>-1</v>
      </c>
      <c r="P546" s="7">
        <f t="shared" si="78"/>
        <v>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spans="1:34" x14ac:dyDescent="0.35">
      <c r="A547">
        <f t="shared" si="80"/>
        <v>546</v>
      </c>
      <c r="B547" t="s">
        <v>17</v>
      </c>
      <c r="C547">
        <f t="shared" si="79"/>
        <v>20</v>
      </c>
      <c r="D547" s="7">
        <f t="shared" si="83"/>
        <v>1995</v>
      </c>
      <c r="E547">
        <v>6000</v>
      </c>
      <c r="F547">
        <f>VLOOKUP(B547, 'Population by Country'!$1:$266, 10, FALSE)</f>
        <v>1569094</v>
      </c>
      <c r="G547">
        <v>0</v>
      </c>
      <c r="H547">
        <v>0</v>
      </c>
      <c r="I547" s="7">
        <f>INDEX('Developing Country'!$B$3:$B$175,MATCH('Stata Data'!B547,'Developing Country'!$A$3:$A$175))</f>
        <v>0</v>
      </c>
      <c r="J547" s="7">
        <f>INDEX('Developing Country'!$C$3:$C$175,MATCH('Stata Data'!B547,'Developing Country'!$A$3:$A$175))</f>
        <v>0</v>
      </c>
      <c r="K547" s="8">
        <f>VLOOKUP(B547, 'TRIPS In Force'!$A$2:$B$166, 2, FALSE)</f>
        <v>34850</v>
      </c>
      <c r="L547" s="7">
        <f t="shared" si="82"/>
        <v>1995</v>
      </c>
      <c r="M547" s="7">
        <f t="shared" si="75"/>
        <v>1</v>
      </c>
      <c r="N547" s="7">
        <f t="shared" si="76"/>
        <v>1995</v>
      </c>
      <c r="O547" s="7">
        <f t="shared" si="77"/>
        <v>0</v>
      </c>
      <c r="P547" s="7">
        <f t="shared" si="78"/>
        <v>1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spans="1:34" x14ac:dyDescent="0.35">
      <c r="A548">
        <f t="shared" si="80"/>
        <v>547</v>
      </c>
      <c r="B548" t="s">
        <v>17</v>
      </c>
      <c r="C548">
        <f t="shared" si="79"/>
        <v>20</v>
      </c>
      <c r="D548" s="7">
        <f t="shared" si="83"/>
        <v>1996</v>
      </c>
      <c r="E548">
        <v>7600</v>
      </c>
      <c r="F548">
        <f>VLOOKUP(B548, 'Population by Country'!$1:$266, 11, FALSE)</f>
        <v>1604060</v>
      </c>
      <c r="G548">
        <v>0</v>
      </c>
      <c r="H548">
        <v>0</v>
      </c>
      <c r="I548" s="7">
        <f>INDEX('Developing Country'!$B$3:$B$175,MATCH('Stata Data'!B548,'Developing Country'!$A$3:$A$175))</f>
        <v>0</v>
      </c>
      <c r="J548" s="7">
        <f>INDEX('Developing Country'!$C$3:$C$175,MATCH('Stata Data'!B548,'Developing Country'!$A$3:$A$175))</f>
        <v>0</v>
      </c>
      <c r="K548" s="8">
        <f>VLOOKUP(B548, 'TRIPS In Force'!$A$2:$B$166, 2, FALSE)</f>
        <v>34850</v>
      </c>
      <c r="L548" s="7">
        <f t="shared" si="82"/>
        <v>1995</v>
      </c>
      <c r="M548" s="7">
        <f t="shared" si="75"/>
        <v>1</v>
      </c>
      <c r="N548" s="7">
        <f t="shared" si="76"/>
        <v>1995</v>
      </c>
      <c r="O548" s="7">
        <f t="shared" si="77"/>
        <v>1</v>
      </c>
      <c r="P548" s="7">
        <f t="shared" si="78"/>
        <v>1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spans="1:34" x14ac:dyDescent="0.35">
      <c r="A549">
        <f t="shared" si="80"/>
        <v>548</v>
      </c>
      <c r="B549" t="s">
        <v>17</v>
      </c>
      <c r="C549">
        <f t="shared" si="79"/>
        <v>20</v>
      </c>
      <c r="D549" s="7">
        <f t="shared" si="83"/>
        <v>1997</v>
      </c>
      <c r="E549">
        <v>9400</v>
      </c>
      <c r="F549">
        <f>VLOOKUP(B549, 'Population by Country'!$1:$266, 12, FALSE)</f>
        <v>1637635</v>
      </c>
      <c r="G549">
        <v>0</v>
      </c>
      <c r="H549">
        <v>0</v>
      </c>
      <c r="I549" s="7">
        <f>INDEX('Developing Country'!$B$3:$B$175,MATCH('Stata Data'!B549,'Developing Country'!$A$3:$A$175))</f>
        <v>0</v>
      </c>
      <c r="J549" s="7">
        <f>INDEX('Developing Country'!$C$3:$C$175,MATCH('Stata Data'!B549,'Developing Country'!$A$3:$A$175))</f>
        <v>0</v>
      </c>
      <c r="K549" s="8">
        <f>VLOOKUP(B549, 'TRIPS In Force'!$A$2:$B$166, 2, FALSE)</f>
        <v>34850</v>
      </c>
      <c r="L549" s="7">
        <f t="shared" si="82"/>
        <v>1995</v>
      </c>
      <c r="M549" s="7">
        <f t="shared" si="75"/>
        <v>1</v>
      </c>
      <c r="N549" s="7">
        <f t="shared" si="76"/>
        <v>1995</v>
      </c>
      <c r="O549" s="7">
        <f t="shared" si="77"/>
        <v>2</v>
      </c>
      <c r="P549" s="7">
        <f t="shared" si="78"/>
        <v>1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spans="1:34" x14ac:dyDescent="0.35">
      <c r="A550">
        <f t="shared" si="80"/>
        <v>549</v>
      </c>
      <c r="B550" t="s">
        <v>17</v>
      </c>
      <c r="C550">
        <f t="shared" si="79"/>
        <v>20</v>
      </c>
      <c r="D550" s="7">
        <f t="shared" si="83"/>
        <v>1998</v>
      </c>
      <c r="E550">
        <v>11000</v>
      </c>
      <c r="F550">
        <f>VLOOKUP(B550, 'Population by Country'!$1:$266, 13, FALSE)</f>
        <v>1669625</v>
      </c>
      <c r="G550">
        <v>0</v>
      </c>
      <c r="H550">
        <v>0</v>
      </c>
      <c r="I550" s="7">
        <f>INDEX('Developing Country'!$B$3:$B$175,MATCH('Stata Data'!B550,'Developing Country'!$A$3:$A$175))</f>
        <v>0</v>
      </c>
      <c r="J550" s="7">
        <f>INDEX('Developing Country'!$C$3:$C$175,MATCH('Stata Data'!B550,'Developing Country'!$A$3:$A$175))</f>
        <v>0</v>
      </c>
      <c r="K550" s="8">
        <f>VLOOKUP(B550, 'TRIPS In Force'!$A$2:$B$166, 2, FALSE)</f>
        <v>34850</v>
      </c>
      <c r="L550" s="7">
        <f t="shared" si="82"/>
        <v>1995</v>
      </c>
      <c r="M550" s="7">
        <f t="shared" si="75"/>
        <v>1</v>
      </c>
      <c r="N550" s="7">
        <f t="shared" si="76"/>
        <v>1995</v>
      </c>
      <c r="O550" s="7">
        <f t="shared" si="77"/>
        <v>3</v>
      </c>
      <c r="P550" s="7">
        <f t="shared" si="78"/>
        <v>1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 x14ac:dyDescent="0.35">
      <c r="A551">
        <f t="shared" si="80"/>
        <v>550</v>
      </c>
      <c r="B551" t="s">
        <v>17</v>
      </c>
      <c r="C551">
        <f t="shared" si="79"/>
        <v>20</v>
      </c>
      <c r="D551" s="7">
        <f t="shared" si="83"/>
        <v>1999</v>
      </c>
      <c r="E551">
        <v>13000</v>
      </c>
      <c r="F551">
        <f>VLOOKUP(B551, 'Population by Country'!$1:$266,14, FALSE)</f>
        <v>1699862</v>
      </c>
      <c r="G551">
        <v>0</v>
      </c>
      <c r="H551">
        <v>0</v>
      </c>
      <c r="I551" s="7">
        <f>INDEX('Developing Country'!$B$3:$B$175,MATCH('Stata Data'!B551,'Developing Country'!$A$3:$A$175))</f>
        <v>0</v>
      </c>
      <c r="J551" s="7">
        <f>INDEX('Developing Country'!$C$3:$C$175,MATCH('Stata Data'!B551,'Developing Country'!$A$3:$A$175))</f>
        <v>0</v>
      </c>
      <c r="K551" s="8">
        <f>VLOOKUP(B551, 'TRIPS In Force'!$A$2:$B$166, 2, FALSE)</f>
        <v>34850</v>
      </c>
      <c r="L551" s="7">
        <f t="shared" si="82"/>
        <v>1995</v>
      </c>
      <c r="M551" s="7">
        <f t="shared" si="75"/>
        <v>1</v>
      </c>
      <c r="N551" s="7">
        <f t="shared" si="76"/>
        <v>1995</v>
      </c>
      <c r="O551" s="7">
        <f t="shared" si="77"/>
        <v>4</v>
      </c>
      <c r="P551" s="7">
        <f t="shared" si="78"/>
        <v>1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spans="1:34" x14ac:dyDescent="0.35">
      <c r="A552">
        <f t="shared" si="80"/>
        <v>551</v>
      </c>
      <c r="B552" t="s">
        <v>17</v>
      </c>
      <c r="C552">
        <f t="shared" si="79"/>
        <v>20</v>
      </c>
      <c r="D552" s="7">
        <f t="shared" si="83"/>
        <v>2000</v>
      </c>
      <c r="E552">
        <v>15000</v>
      </c>
      <c r="F552">
        <f>VLOOKUP(B552, 'Population by Country'!$1:$266, 15, FALSE)</f>
        <v>1728340</v>
      </c>
      <c r="G552">
        <v>0</v>
      </c>
      <c r="H552">
        <v>0</v>
      </c>
      <c r="I552" s="7">
        <f>INDEX('Developing Country'!$B$3:$B$175,MATCH('Stata Data'!B552,'Developing Country'!$A$3:$A$175))</f>
        <v>0</v>
      </c>
      <c r="J552" s="7">
        <f>INDEX('Developing Country'!$C$3:$C$175,MATCH('Stata Data'!B552,'Developing Country'!$A$3:$A$175))</f>
        <v>0</v>
      </c>
      <c r="K552" s="8">
        <f>VLOOKUP(B552, 'TRIPS In Force'!$A$2:$B$166, 2, FALSE)</f>
        <v>34850</v>
      </c>
      <c r="L552" s="7">
        <f t="shared" si="82"/>
        <v>1995</v>
      </c>
      <c r="M552" s="7">
        <f t="shared" si="75"/>
        <v>1</v>
      </c>
      <c r="N552" s="7">
        <f t="shared" si="76"/>
        <v>1995</v>
      </c>
      <c r="O552" s="7">
        <f t="shared" si="77"/>
        <v>5</v>
      </c>
      <c r="P552" s="7">
        <f t="shared" si="78"/>
        <v>1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 x14ac:dyDescent="0.35">
      <c r="A553">
        <f t="shared" si="80"/>
        <v>552</v>
      </c>
      <c r="B553" t="s">
        <v>17</v>
      </c>
      <c r="C553">
        <f t="shared" si="79"/>
        <v>20</v>
      </c>
      <c r="D553" s="7">
        <f t="shared" si="83"/>
        <v>2001</v>
      </c>
      <c r="E553">
        <v>17000</v>
      </c>
      <c r="F553">
        <f>VLOOKUP(B553, 'Population by Country'!$1:$266, 16, FALSE)</f>
        <v>1754935</v>
      </c>
      <c r="G553">
        <v>0</v>
      </c>
      <c r="H553">
        <v>0</v>
      </c>
      <c r="I553" s="7">
        <f>INDEX('Developing Country'!$B$3:$B$175,MATCH('Stata Data'!B553,'Developing Country'!$A$3:$A$175))</f>
        <v>0</v>
      </c>
      <c r="J553" s="7">
        <f>INDEX('Developing Country'!$C$3:$C$175,MATCH('Stata Data'!B553,'Developing Country'!$A$3:$A$175))</f>
        <v>0</v>
      </c>
      <c r="K553" s="8">
        <f>VLOOKUP(B553, 'TRIPS In Force'!$A$2:$B$166, 2, FALSE)</f>
        <v>34850</v>
      </c>
      <c r="L553" s="7">
        <f t="shared" si="82"/>
        <v>1995</v>
      </c>
      <c r="M553" s="7">
        <f t="shared" si="75"/>
        <v>1</v>
      </c>
      <c r="N553" s="7">
        <f t="shared" si="76"/>
        <v>1995</v>
      </c>
      <c r="O553" s="7">
        <f t="shared" si="77"/>
        <v>6</v>
      </c>
      <c r="P553" s="7">
        <f t="shared" si="78"/>
        <v>1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spans="1:34" x14ac:dyDescent="0.35">
      <c r="A554">
        <f t="shared" si="80"/>
        <v>553</v>
      </c>
      <c r="B554" t="s">
        <v>17</v>
      </c>
      <c r="C554">
        <f t="shared" si="79"/>
        <v>20</v>
      </c>
      <c r="D554" s="7">
        <f t="shared" si="83"/>
        <v>2002</v>
      </c>
      <c r="E554">
        <v>18000</v>
      </c>
      <c r="F554">
        <f>VLOOKUP(B554, 'Population by Country'!$1:$266, 17, FALSE)</f>
        <v>1779953</v>
      </c>
      <c r="G554">
        <v>0</v>
      </c>
      <c r="H554">
        <v>0</v>
      </c>
      <c r="I554" s="7">
        <f>INDEX('Developing Country'!$B$3:$B$175,MATCH('Stata Data'!B554,'Developing Country'!$A$3:$A$175))</f>
        <v>0</v>
      </c>
      <c r="J554" s="7">
        <f>INDEX('Developing Country'!$C$3:$C$175,MATCH('Stata Data'!B554,'Developing Country'!$A$3:$A$175))</f>
        <v>0</v>
      </c>
      <c r="K554" s="8">
        <f>VLOOKUP(B554, 'TRIPS In Force'!$A$2:$B$166, 2, FALSE)</f>
        <v>34850</v>
      </c>
      <c r="L554" s="7">
        <f t="shared" si="82"/>
        <v>1995</v>
      </c>
      <c r="M554" s="7">
        <f t="shared" si="75"/>
        <v>1</v>
      </c>
      <c r="N554" s="7">
        <f t="shared" si="76"/>
        <v>1995</v>
      </c>
      <c r="O554" s="7">
        <f t="shared" si="77"/>
        <v>7</v>
      </c>
      <c r="P554" s="7">
        <f t="shared" si="78"/>
        <v>1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spans="1:34" x14ac:dyDescent="0.35">
      <c r="A555">
        <f t="shared" si="80"/>
        <v>554</v>
      </c>
      <c r="B555" t="s">
        <v>17</v>
      </c>
      <c r="C555">
        <f t="shared" si="79"/>
        <v>20</v>
      </c>
      <c r="D555" s="7">
        <f t="shared" si="83"/>
        <v>2003</v>
      </c>
      <c r="E555">
        <v>18000</v>
      </c>
      <c r="F555">
        <f>VLOOKUP(B555, 'Population by Country'!$1:$266, 18, FALSE)</f>
        <v>1804339</v>
      </c>
      <c r="G555">
        <v>0</v>
      </c>
      <c r="H555">
        <v>0</v>
      </c>
      <c r="I555" s="7">
        <f>INDEX('Developing Country'!$B$3:$B$175,MATCH('Stata Data'!B555,'Developing Country'!$A$3:$A$175))</f>
        <v>0</v>
      </c>
      <c r="J555" s="7">
        <f>INDEX('Developing Country'!$C$3:$C$175,MATCH('Stata Data'!B555,'Developing Country'!$A$3:$A$175))</f>
        <v>0</v>
      </c>
      <c r="K555" s="8">
        <f>VLOOKUP(B555, 'TRIPS In Force'!$A$2:$B$166, 2, FALSE)</f>
        <v>34850</v>
      </c>
      <c r="L555" s="7">
        <f t="shared" si="82"/>
        <v>1995</v>
      </c>
      <c r="M555" s="7">
        <f t="shared" si="75"/>
        <v>1</v>
      </c>
      <c r="N555" s="7">
        <f t="shared" si="76"/>
        <v>1995</v>
      </c>
      <c r="O555" s="7">
        <f t="shared" si="77"/>
        <v>8</v>
      </c>
      <c r="P555" s="7">
        <f t="shared" si="78"/>
        <v>1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spans="1:34" x14ac:dyDescent="0.35">
      <c r="A556">
        <f t="shared" si="80"/>
        <v>555</v>
      </c>
      <c r="B556" t="s">
        <v>17</v>
      </c>
      <c r="C556">
        <f t="shared" si="79"/>
        <v>20</v>
      </c>
      <c r="D556" s="7">
        <f t="shared" si="83"/>
        <v>2004</v>
      </c>
      <c r="E556">
        <v>16000</v>
      </c>
      <c r="F556">
        <f>VLOOKUP(B556, 'Population by Country'!$1:$266,19, FALSE)</f>
        <v>1829330</v>
      </c>
      <c r="G556">
        <v>0</v>
      </c>
      <c r="H556">
        <v>0</v>
      </c>
      <c r="I556" s="7">
        <f>INDEX('Developing Country'!$B$3:$B$175,MATCH('Stata Data'!B556,'Developing Country'!$A$3:$A$175))</f>
        <v>0</v>
      </c>
      <c r="J556" s="7">
        <f>INDEX('Developing Country'!$C$3:$C$175,MATCH('Stata Data'!B556,'Developing Country'!$A$3:$A$175))</f>
        <v>0</v>
      </c>
      <c r="K556" s="8">
        <f>VLOOKUP(B556, 'TRIPS In Force'!$A$2:$B$166, 2, FALSE)</f>
        <v>34850</v>
      </c>
      <c r="L556" s="7">
        <f t="shared" si="82"/>
        <v>1995</v>
      </c>
      <c r="M556" s="7">
        <f t="shared" si="75"/>
        <v>1</v>
      </c>
      <c r="N556" s="7">
        <f t="shared" si="76"/>
        <v>1995</v>
      </c>
      <c r="O556" s="7">
        <f t="shared" si="77"/>
        <v>9</v>
      </c>
      <c r="P556" s="7">
        <f t="shared" si="78"/>
        <v>1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spans="1:34" x14ac:dyDescent="0.35">
      <c r="A557">
        <f t="shared" si="80"/>
        <v>556</v>
      </c>
      <c r="B557" t="s">
        <v>17</v>
      </c>
      <c r="C557">
        <f t="shared" si="79"/>
        <v>20</v>
      </c>
      <c r="D557" s="7">
        <f t="shared" si="83"/>
        <v>2005</v>
      </c>
      <c r="E557">
        <v>13000</v>
      </c>
      <c r="F557">
        <f>VLOOKUP(B557, 'Population by Country'!$1:$266, 20, FALSE)</f>
        <v>1855852</v>
      </c>
      <c r="G557">
        <v>0</v>
      </c>
      <c r="H557">
        <v>0</v>
      </c>
      <c r="I557" s="7">
        <f>INDEX('Developing Country'!$B$3:$B$175,MATCH('Stata Data'!B557,'Developing Country'!$A$3:$A$175))</f>
        <v>0</v>
      </c>
      <c r="J557" s="7">
        <f>INDEX('Developing Country'!$C$3:$C$175,MATCH('Stata Data'!B557,'Developing Country'!$A$3:$A$175))</f>
        <v>0</v>
      </c>
      <c r="K557" s="8">
        <f>VLOOKUP(B557, 'TRIPS In Force'!$A$2:$B$166, 2, FALSE)</f>
        <v>34850</v>
      </c>
      <c r="L557" s="7">
        <f t="shared" si="82"/>
        <v>1995</v>
      </c>
      <c r="M557" s="7">
        <f t="shared" si="75"/>
        <v>1</v>
      </c>
      <c r="N557" s="7">
        <f t="shared" si="76"/>
        <v>1995</v>
      </c>
      <c r="O557" s="7">
        <f t="shared" si="77"/>
        <v>10</v>
      </c>
      <c r="P557" s="7">
        <f t="shared" si="78"/>
        <v>1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spans="1:34" x14ac:dyDescent="0.35">
      <c r="A558">
        <f t="shared" si="80"/>
        <v>557</v>
      </c>
      <c r="B558" t="s">
        <v>17</v>
      </c>
      <c r="C558">
        <f t="shared" si="79"/>
        <v>20</v>
      </c>
      <c r="D558" s="7">
        <f t="shared" si="83"/>
        <v>2006</v>
      </c>
      <c r="E558">
        <v>11000</v>
      </c>
      <c r="F558">
        <f>VLOOKUP(B558, 'Population by Country'!$1:$266, 21, FALSE)</f>
        <v>1884238</v>
      </c>
      <c r="G558">
        <v>0</v>
      </c>
      <c r="H558">
        <v>0</v>
      </c>
      <c r="I558" s="7">
        <f>INDEX('Developing Country'!$B$3:$B$175,MATCH('Stata Data'!B558,'Developing Country'!$A$3:$A$175))</f>
        <v>0</v>
      </c>
      <c r="J558" s="7">
        <f>INDEX('Developing Country'!$C$3:$C$175,MATCH('Stata Data'!B558,'Developing Country'!$A$3:$A$175))</f>
        <v>0</v>
      </c>
      <c r="K558" s="8">
        <f>VLOOKUP(B558, 'TRIPS In Force'!$A$2:$B$166, 2, FALSE)</f>
        <v>34850</v>
      </c>
      <c r="L558" s="7">
        <f t="shared" si="82"/>
        <v>1995</v>
      </c>
      <c r="M558" s="7">
        <f t="shared" si="75"/>
        <v>1</v>
      </c>
      <c r="N558" s="7">
        <f t="shared" si="76"/>
        <v>1995</v>
      </c>
      <c r="O558" s="7">
        <f t="shared" si="77"/>
        <v>11</v>
      </c>
      <c r="P558" s="7">
        <f t="shared" si="78"/>
        <v>1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spans="1:34" x14ac:dyDescent="0.35">
      <c r="A559">
        <f t="shared" si="80"/>
        <v>558</v>
      </c>
      <c r="B559" t="s">
        <v>17</v>
      </c>
      <c r="C559">
        <f t="shared" si="79"/>
        <v>20</v>
      </c>
      <c r="D559" s="7">
        <f t="shared" si="83"/>
        <v>2007</v>
      </c>
      <c r="E559">
        <v>8800</v>
      </c>
      <c r="F559">
        <f>VLOOKUP(B559, 'Population by Country'!$1:$266, 22, FALSE)</f>
        <v>1914414</v>
      </c>
      <c r="G559">
        <v>0</v>
      </c>
      <c r="H559">
        <v>0</v>
      </c>
      <c r="I559" s="7">
        <f>INDEX('Developing Country'!$B$3:$B$175,MATCH('Stata Data'!B559,'Developing Country'!$A$3:$A$175))</f>
        <v>0</v>
      </c>
      <c r="J559" s="7">
        <f>INDEX('Developing Country'!$C$3:$C$175,MATCH('Stata Data'!B559,'Developing Country'!$A$3:$A$175))</f>
        <v>0</v>
      </c>
      <c r="K559" s="8">
        <f>VLOOKUP(B559, 'TRIPS In Force'!$A$2:$B$166, 2, FALSE)</f>
        <v>34850</v>
      </c>
      <c r="L559" s="7">
        <f t="shared" si="82"/>
        <v>1995</v>
      </c>
      <c r="M559" s="7">
        <f t="shared" si="75"/>
        <v>1</v>
      </c>
      <c r="N559" s="7">
        <f t="shared" si="76"/>
        <v>1995</v>
      </c>
      <c r="O559" s="7">
        <f t="shared" si="77"/>
        <v>12</v>
      </c>
      <c r="P559" s="7">
        <f t="shared" si="78"/>
        <v>1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spans="1:34" x14ac:dyDescent="0.35">
      <c r="A560">
        <f t="shared" si="80"/>
        <v>559</v>
      </c>
      <c r="B560" t="s">
        <v>17</v>
      </c>
      <c r="C560">
        <f t="shared" si="79"/>
        <v>20</v>
      </c>
      <c r="D560" s="7">
        <f t="shared" si="83"/>
        <v>2008</v>
      </c>
      <c r="E560">
        <v>8000</v>
      </c>
      <c r="F560">
        <f>VLOOKUP(B560, 'Population by Country'!$1:$266, 23, FALSE)</f>
        <v>1946351</v>
      </c>
      <c r="G560">
        <v>0</v>
      </c>
      <c r="H560">
        <v>0</v>
      </c>
      <c r="I560" s="7">
        <f>INDEX('Developing Country'!$B$3:$B$175,MATCH('Stata Data'!B560,'Developing Country'!$A$3:$A$175))</f>
        <v>0</v>
      </c>
      <c r="J560" s="7">
        <f>INDEX('Developing Country'!$C$3:$C$175,MATCH('Stata Data'!B560,'Developing Country'!$A$3:$A$175))</f>
        <v>0</v>
      </c>
      <c r="K560" s="8">
        <f>VLOOKUP(B560, 'TRIPS In Force'!$A$2:$B$166, 2, FALSE)</f>
        <v>34850</v>
      </c>
      <c r="L560" s="7">
        <f t="shared" si="82"/>
        <v>1995</v>
      </c>
      <c r="M560" s="7">
        <f t="shared" si="75"/>
        <v>1</v>
      </c>
      <c r="N560" s="7">
        <f t="shared" si="76"/>
        <v>1995</v>
      </c>
      <c r="O560" s="7">
        <f t="shared" si="77"/>
        <v>13</v>
      </c>
      <c r="P560" s="7">
        <f t="shared" si="78"/>
        <v>1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spans="1:34" x14ac:dyDescent="0.35">
      <c r="A561">
        <f t="shared" si="80"/>
        <v>560</v>
      </c>
      <c r="B561" t="s">
        <v>17</v>
      </c>
      <c r="C561">
        <f t="shared" si="79"/>
        <v>20</v>
      </c>
      <c r="D561" s="7">
        <f t="shared" si="83"/>
        <v>2009</v>
      </c>
      <c r="E561">
        <v>6600</v>
      </c>
      <c r="F561">
        <f>VLOOKUP(B561, 'Population by Country'!$1:$266, 24, FALSE)</f>
        <v>1979882</v>
      </c>
      <c r="G561">
        <v>0</v>
      </c>
      <c r="H561">
        <v>0</v>
      </c>
      <c r="I561" s="7">
        <f>INDEX('Developing Country'!$B$3:$B$175,MATCH('Stata Data'!B561,'Developing Country'!$A$3:$A$175))</f>
        <v>0</v>
      </c>
      <c r="J561" s="7">
        <f>INDEX('Developing Country'!$C$3:$C$175,MATCH('Stata Data'!B561,'Developing Country'!$A$3:$A$175))</f>
        <v>0</v>
      </c>
      <c r="K561" s="8">
        <f>VLOOKUP(B561, 'TRIPS In Force'!$A$2:$B$166, 2, FALSE)</f>
        <v>34850</v>
      </c>
      <c r="L561" s="7">
        <f t="shared" si="82"/>
        <v>1995</v>
      </c>
      <c r="M561" s="7">
        <f t="shared" si="75"/>
        <v>1</v>
      </c>
      <c r="N561" s="7">
        <f t="shared" si="76"/>
        <v>1995</v>
      </c>
      <c r="O561" s="7">
        <f t="shared" si="77"/>
        <v>14</v>
      </c>
      <c r="P561" s="7">
        <f t="shared" si="78"/>
        <v>1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spans="1:34" x14ac:dyDescent="0.35">
      <c r="A562">
        <f t="shared" si="80"/>
        <v>561</v>
      </c>
      <c r="B562" t="s">
        <v>17</v>
      </c>
      <c r="C562">
        <f t="shared" si="79"/>
        <v>20</v>
      </c>
      <c r="D562" s="7">
        <f t="shared" si="83"/>
        <v>2010</v>
      </c>
      <c r="E562">
        <v>5800</v>
      </c>
      <c r="F562">
        <f>VLOOKUP(B562, 'Population by Country'!$1:$266, 25, FALSE)</f>
        <v>2014866</v>
      </c>
      <c r="G562">
        <v>0</v>
      </c>
      <c r="H562">
        <v>0</v>
      </c>
      <c r="I562" s="7">
        <f>INDEX('Developing Country'!$B$3:$B$175,MATCH('Stata Data'!B562,'Developing Country'!$A$3:$A$175))</f>
        <v>0</v>
      </c>
      <c r="J562" s="7">
        <f>INDEX('Developing Country'!$C$3:$C$175,MATCH('Stata Data'!B562,'Developing Country'!$A$3:$A$175))</f>
        <v>0</v>
      </c>
      <c r="K562" s="8">
        <f>VLOOKUP(B562, 'TRIPS In Force'!$A$2:$B$166, 2, FALSE)</f>
        <v>34850</v>
      </c>
      <c r="L562" s="7">
        <f t="shared" si="82"/>
        <v>1995</v>
      </c>
      <c r="M562" s="7">
        <f t="shared" si="75"/>
        <v>1</v>
      </c>
      <c r="N562" s="7">
        <f t="shared" si="76"/>
        <v>1995</v>
      </c>
      <c r="O562" s="7">
        <f t="shared" si="77"/>
        <v>15</v>
      </c>
      <c r="P562" s="7">
        <f t="shared" si="78"/>
        <v>1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spans="1:34" x14ac:dyDescent="0.35">
      <c r="A563">
        <f t="shared" si="80"/>
        <v>562</v>
      </c>
      <c r="B563" t="s">
        <v>17</v>
      </c>
      <c r="C563">
        <f t="shared" si="79"/>
        <v>20</v>
      </c>
      <c r="D563" s="7">
        <f t="shared" si="83"/>
        <v>2011</v>
      </c>
      <c r="E563">
        <v>5600</v>
      </c>
      <c r="F563">
        <f>VLOOKUP(B563, 'Population by Country'!$1:$266, 26, FALSE)</f>
        <v>2051339</v>
      </c>
      <c r="G563">
        <v>0</v>
      </c>
      <c r="H563">
        <v>0</v>
      </c>
      <c r="I563" s="7">
        <f>INDEX('Developing Country'!$B$3:$B$175,MATCH('Stata Data'!B563,'Developing Country'!$A$3:$A$175))</f>
        <v>0</v>
      </c>
      <c r="J563" s="7">
        <f>INDEX('Developing Country'!$C$3:$C$175,MATCH('Stata Data'!B563,'Developing Country'!$A$3:$A$175))</f>
        <v>0</v>
      </c>
      <c r="K563" s="8">
        <f>VLOOKUP(B563, 'TRIPS In Force'!$A$2:$B$166, 2, FALSE)</f>
        <v>34850</v>
      </c>
      <c r="L563" s="7">
        <f t="shared" si="82"/>
        <v>1995</v>
      </c>
      <c r="M563" s="7">
        <f t="shared" si="75"/>
        <v>1</v>
      </c>
      <c r="N563" s="7">
        <f t="shared" si="76"/>
        <v>1995</v>
      </c>
      <c r="O563" s="7">
        <f t="shared" si="77"/>
        <v>16</v>
      </c>
      <c r="P563" s="7">
        <f t="shared" si="78"/>
        <v>1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spans="1:34" x14ac:dyDescent="0.35">
      <c r="A564">
        <f t="shared" si="80"/>
        <v>563</v>
      </c>
      <c r="B564" t="s">
        <v>17</v>
      </c>
      <c r="C564">
        <f t="shared" si="79"/>
        <v>20</v>
      </c>
      <c r="D564" s="7">
        <f t="shared" si="83"/>
        <v>2012</v>
      </c>
      <c r="E564">
        <v>5100</v>
      </c>
      <c r="F564">
        <f>VLOOKUP(B564, 'Population by Country'!$1:$266, 27, FALSE)</f>
        <v>2089315</v>
      </c>
      <c r="G564">
        <v>0</v>
      </c>
      <c r="H564">
        <v>0</v>
      </c>
      <c r="I564" s="7">
        <f>INDEX('Developing Country'!$B$3:$B$175,MATCH('Stata Data'!B564,'Developing Country'!$A$3:$A$175))</f>
        <v>0</v>
      </c>
      <c r="J564" s="7">
        <f>INDEX('Developing Country'!$C$3:$C$175,MATCH('Stata Data'!B564,'Developing Country'!$A$3:$A$175))</f>
        <v>0</v>
      </c>
      <c r="K564" s="8">
        <f>VLOOKUP(B564, 'TRIPS In Force'!$A$2:$B$166, 2, FALSE)</f>
        <v>34850</v>
      </c>
      <c r="L564" s="7">
        <f t="shared" si="82"/>
        <v>1995</v>
      </c>
      <c r="M564" s="7">
        <f t="shared" si="75"/>
        <v>1</v>
      </c>
      <c r="N564" s="7">
        <f t="shared" si="76"/>
        <v>1995</v>
      </c>
      <c r="O564" s="7">
        <f t="shared" si="77"/>
        <v>17</v>
      </c>
      <c r="P564" s="7">
        <f t="shared" si="78"/>
        <v>1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spans="1:34" x14ac:dyDescent="0.35">
      <c r="A565">
        <f t="shared" si="80"/>
        <v>564</v>
      </c>
      <c r="B565" t="s">
        <v>17</v>
      </c>
      <c r="C565">
        <f t="shared" si="79"/>
        <v>20</v>
      </c>
      <c r="D565" s="7">
        <f t="shared" si="83"/>
        <v>2013</v>
      </c>
      <c r="E565">
        <v>4800</v>
      </c>
      <c r="F565">
        <f>VLOOKUP(B565, 'Population by Country'!$1:$266, 28, FALSE)</f>
        <v>2128507</v>
      </c>
      <c r="G565">
        <v>0</v>
      </c>
      <c r="H565">
        <v>0</v>
      </c>
      <c r="I565" s="7">
        <f>INDEX('Developing Country'!$B$3:$B$175,MATCH('Stata Data'!B565,'Developing Country'!$A$3:$A$175))</f>
        <v>0</v>
      </c>
      <c r="J565" s="7">
        <f>INDEX('Developing Country'!$C$3:$C$175,MATCH('Stata Data'!B565,'Developing Country'!$A$3:$A$175))</f>
        <v>0</v>
      </c>
      <c r="K565" s="8">
        <f>VLOOKUP(B565, 'TRIPS In Force'!$A$2:$B$166, 2, FALSE)</f>
        <v>34850</v>
      </c>
      <c r="L565" s="7">
        <f t="shared" si="82"/>
        <v>1995</v>
      </c>
      <c r="M565" s="7">
        <f t="shared" si="75"/>
        <v>1</v>
      </c>
      <c r="N565" s="7">
        <f t="shared" si="76"/>
        <v>1995</v>
      </c>
      <c r="O565" s="7">
        <f t="shared" si="77"/>
        <v>18</v>
      </c>
      <c r="P565" s="7">
        <f t="shared" si="78"/>
        <v>1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 x14ac:dyDescent="0.35">
      <c r="A566">
        <f t="shared" si="80"/>
        <v>565</v>
      </c>
      <c r="B566" t="s">
        <v>17</v>
      </c>
      <c r="C566">
        <f t="shared" si="79"/>
        <v>20</v>
      </c>
      <c r="D566" s="7">
        <f t="shared" si="83"/>
        <v>2014</v>
      </c>
      <c r="E566">
        <v>4500</v>
      </c>
      <c r="F566">
        <f>VLOOKUP(B566, 'Population by Country'!$1:$266, 29, FALSE)</f>
        <v>2168573</v>
      </c>
      <c r="G566">
        <v>0</v>
      </c>
      <c r="H566">
        <v>0</v>
      </c>
      <c r="I566" s="7">
        <f>INDEX('Developing Country'!$B$3:$B$175,MATCH('Stata Data'!B566,'Developing Country'!$A$3:$A$175))</f>
        <v>0</v>
      </c>
      <c r="J566" s="7">
        <f>INDEX('Developing Country'!$C$3:$C$175,MATCH('Stata Data'!B566,'Developing Country'!$A$3:$A$175))</f>
        <v>0</v>
      </c>
      <c r="K566" s="8">
        <f>VLOOKUP(B566, 'TRIPS In Force'!$A$2:$B$166, 2, FALSE)</f>
        <v>34850</v>
      </c>
      <c r="L566" s="7">
        <f t="shared" si="82"/>
        <v>1995</v>
      </c>
      <c r="M566" s="7">
        <f t="shared" si="75"/>
        <v>1</v>
      </c>
      <c r="N566" s="7">
        <f t="shared" si="76"/>
        <v>1995</v>
      </c>
      <c r="O566" s="7">
        <f t="shared" si="77"/>
        <v>19</v>
      </c>
      <c r="P566" s="7">
        <f t="shared" si="78"/>
        <v>1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spans="1:34" x14ac:dyDescent="0.35">
      <c r="A567">
        <f t="shared" si="80"/>
        <v>566</v>
      </c>
      <c r="B567" t="s">
        <v>17</v>
      </c>
      <c r="C567">
        <f t="shared" si="79"/>
        <v>20</v>
      </c>
      <c r="D567" s="7">
        <f t="shared" si="83"/>
        <v>2015</v>
      </c>
      <c r="E567">
        <v>4200</v>
      </c>
      <c r="F567">
        <f>VLOOKUP(B567, 'Population by Country'!$1:$266, 30, FALSE)</f>
        <v>2209197</v>
      </c>
      <c r="G567">
        <v>0</v>
      </c>
      <c r="H567">
        <v>0</v>
      </c>
      <c r="I567" s="7">
        <f>INDEX('Developing Country'!$B$3:$B$175,MATCH('Stata Data'!B567,'Developing Country'!$A$3:$A$175))</f>
        <v>0</v>
      </c>
      <c r="J567" s="7">
        <f>INDEX('Developing Country'!$C$3:$C$175,MATCH('Stata Data'!B567,'Developing Country'!$A$3:$A$175))</f>
        <v>0</v>
      </c>
      <c r="K567" s="8">
        <f>VLOOKUP(B567, 'TRIPS In Force'!$A$2:$B$166, 2, FALSE)</f>
        <v>34850</v>
      </c>
      <c r="L567" s="7">
        <f t="shared" si="82"/>
        <v>1995</v>
      </c>
      <c r="M567" s="7">
        <f t="shared" si="75"/>
        <v>1</v>
      </c>
      <c r="N567" s="7">
        <f t="shared" si="76"/>
        <v>1995</v>
      </c>
      <c r="O567" s="7">
        <f t="shared" si="77"/>
        <v>20</v>
      </c>
      <c r="P567" s="7">
        <f t="shared" si="78"/>
        <v>1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spans="1:34" x14ac:dyDescent="0.35">
      <c r="A568">
        <f t="shared" si="80"/>
        <v>567</v>
      </c>
      <c r="B568" t="s">
        <v>17</v>
      </c>
      <c r="C568">
        <f t="shared" si="79"/>
        <v>20</v>
      </c>
      <c r="D568" s="7">
        <f t="shared" si="83"/>
        <v>2016</v>
      </c>
      <c r="E568">
        <v>3900</v>
      </c>
      <c r="F568">
        <f>VLOOKUP(B568, 'Population by Country'!$1:$266, 31, FALSE)</f>
        <v>2250260</v>
      </c>
      <c r="G568">
        <v>0</v>
      </c>
      <c r="H568">
        <v>0</v>
      </c>
      <c r="I568" s="7">
        <f>INDEX('Developing Country'!$B$3:$B$175,MATCH('Stata Data'!B568,'Developing Country'!$A$3:$A$175))</f>
        <v>0</v>
      </c>
      <c r="J568" s="7">
        <f>INDEX('Developing Country'!$C$3:$C$175,MATCH('Stata Data'!B568,'Developing Country'!$A$3:$A$175))</f>
        <v>0</v>
      </c>
      <c r="K568" s="8">
        <f>VLOOKUP(B568, 'TRIPS In Force'!$A$2:$B$166, 2, FALSE)</f>
        <v>34850</v>
      </c>
      <c r="L568" s="7">
        <f t="shared" si="82"/>
        <v>1995</v>
      </c>
      <c r="M568" s="7">
        <f t="shared" si="75"/>
        <v>1</v>
      </c>
      <c r="N568" s="7">
        <f t="shared" si="76"/>
        <v>1995</v>
      </c>
      <c r="O568" s="7">
        <f t="shared" si="77"/>
        <v>21</v>
      </c>
      <c r="P568" s="7">
        <f t="shared" si="78"/>
        <v>1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spans="1:34" x14ac:dyDescent="0.35">
      <c r="A569">
        <f t="shared" si="80"/>
        <v>568</v>
      </c>
      <c r="B569" t="s">
        <v>18</v>
      </c>
      <c r="C569">
        <f t="shared" si="79"/>
        <v>21</v>
      </c>
      <c r="D569" s="7">
        <v>1990</v>
      </c>
      <c r="E569">
        <v>9400</v>
      </c>
      <c r="F569">
        <f>VLOOKUP(B569, 'Population by Country'!$1:$266, 5,FALSE )</f>
        <v>149352145</v>
      </c>
      <c r="G569">
        <v>0</v>
      </c>
      <c r="H569">
        <v>1</v>
      </c>
      <c r="I569" s="7">
        <f>INDEX('Developing Country'!$B$3:$B$175,MATCH('Stata Data'!B569,'Developing Country'!$A$3:$A$175))</f>
        <v>0</v>
      </c>
      <c r="J569" s="7">
        <f>INDEX('Developing Country'!$C$3:$C$175,MATCH('Stata Data'!B569,'Developing Country'!$A$3:$A$175))</f>
        <v>1</v>
      </c>
      <c r="K569" s="8">
        <f>VLOOKUP(B569, 'TRIPS In Force'!$A$2:$B$166, 2, FALSE)</f>
        <v>34700</v>
      </c>
      <c r="L569" s="7">
        <f t="shared" si="82"/>
        <v>1995</v>
      </c>
      <c r="M569" s="7">
        <f t="shared" si="75"/>
        <v>0</v>
      </c>
      <c r="N569" s="7">
        <f t="shared" si="76"/>
        <v>2005</v>
      </c>
      <c r="O569" s="7">
        <f t="shared" si="77"/>
        <v>-15</v>
      </c>
      <c r="P569" s="7">
        <f t="shared" si="78"/>
        <v>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spans="1:34" x14ac:dyDescent="0.35">
      <c r="A570">
        <f t="shared" si="80"/>
        <v>569</v>
      </c>
      <c r="B570" t="s">
        <v>18</v>
      </c>
      <c r="C570">
        <f t="shared" si="79"/>
        <v>21</v>
      </c>
      <c r="D570" s="7">
        <f>D569+1</f>
        <v>1991</v>
      </c>
      <c r="E570">
        <v>12000</v>
      </c>
      <c r="F570">
        <f>VLOOKUP(B570, 'Population by Country'!$1:$266, 6, FALSE)</f>
        <v>151976577</v>
      </c>
      <c r="G570">
        <v>0</v>
      </c>
      <c r="H570">
        <v>1</v>
      </c>
      <c r="I570" s="7">
        <f>INDEX('Developing Country'!$B$3:$B$175,MATCH('Stata Data'!B570,'Developing Country'!$A$3:$A$175))</f>
        <v>0</v>
      </c>
      <c r="J570" s="7">
        <f>INDEX('Developing Country'!$C$3:$C$175,MATCH('Stata Data'!B570,'Developing Country'!$A$3:$A$175))</f>
        <v>1</v>
      </c>
      <c r="K570" s="8">
        <f>VLOOKUP(B570, 'TRIPS In Force'!$A$2:$B$166, 2, FALSE)</f>
        <v>34700</v>
      </c>
      <c r="L570" s="7">
        <f t="shared" si="82"/>
        <v>1995</v>
      </c>
      <c r="M570" s="7">
        <f t="shared" si="75"/>
        <v>0</v>
      </c>
      <c r="N570" s="7">
        <f t="shared" si="76"/>
        <v>2005</v>
      </c>
      <c r="O570" s="7">
        <f t="shared" si="77"/>
        <v>-14</v>
      </c>
      <c r="P570" s="7">
        <f t="shared" si="78"/>
        <v>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 x14ac:dyDescent="0.35">
      <c r="A571">
        <f t="shared" si="80"/>
        <v>570</v>
      </c>
      <c r="B571" t="s">
        <v>18</v>
      </c>
      <c r="C571">
        <f t="shared" si="79"/>
        <v>21</v>
      </c>
      <c r="D571" s="7">
        <f t="shared" ref="D571:D595" si="84">D570+1</f>
        <v>1992</v>
      </c>
      <c r="E571">
        <v>14000</v>
      </c>
      <c r="F571">
        <f>VLOOKUP(B571, 'Population by Country'!$1:$266, 7, FALSE)</f>
        <v>154564278</v>
      </c>
      <c r="G571">
        <v>0</v>
      </c>
      <c r="H571">
        <v>1</v>
      </c>
      <c r="I571" s="7">
        <f>INDEX('Developing Country'!$B$3:$B$175,MATCH('Stata Data'!B571,'Developing Country'!$A$3:$A$175))</f>
        <v>0</v>
      </c>
      <c r="J571" s="7">
        <f>INDEX('Developing Country'!$C$3:$C$175,MATCH('Stata Data'!B571,'Developing Country'!$A$3:$A$175))</f>
        <v>1</v>
      </c>
      <c r="K571" s="8">
        <f>VLOOKUP(B571, 'TRIPS In Force'!$A$2:$B$166, 2, FALSE)</f>
        <v>34700</v>
      </c>
      <c r="L571" s="7">
        <f t="shared" si="82"/>
        <v>1995</v>
      </c>
      <c r="M571" s="7">
        <f t="shared" si="75"/>
        <v>0</v>
      </c>
      <c r="N571" s="7">
        <f t="shared" si="76"/>
        <v>2005</v>
      </c>
      <c r="O571" s="7">
        <f t="shared" si="77"/>
        <v>-13</v>
      </c>
      <c r="P571" s="7">
        <f t="shared" si="78"/>
        <v>0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spans="1:34" x14ac:dyDescent="0.35">
      <c r="A572">
        <f t="shared" si="80"/>
        <v>571</v>
      </c>
      <c r="B572" t="s">
        <v>18</v>
      </c>
      <c r="C572">
        <f t="shared" si="79"/>
        <v>21</v>
      </c>
      <c r="D572" s="7">
        <f t="shared" si="84"/>
        <v>1993</v>
      </c>
      <c r="E572">
        <v>16000</v>
      </c>
      <c r="F572">
        <f>VLOOKUP(B572, 'Population by Country'!$1:$266, 8, FALSE)</f>
        <v>157132682</v>
      </c>
      <c r="G572">
        <v>0</v>
      </c>
      <c r="H572">
        <v>1</v>
      </c>
      <c r="I572" s="7">
        <f>INDEX('Developing Country'!$B$3:$B$175,MATCH('Stata Data'!B572,'Developing Country'!$A$3:$A$175))</f>
        <v>0</v>
      </c>
      <c r="J572" s="7">
        <f>INDEX('Developing Country'!$C$3:$C$175,MATCH('Stata Data'!B572,'Developing Country'!$A$3:$A$175))</f>
        <v>1</v>
      </c>
      <c r="K572" s="8">
        <f>VLOOKUP(B572, 'TRIPS In Force'!$A$2:$B$166, 2, FALSE)</f>
        <v>34700</v>
      </c>
      <c r="L572" s="7">
        <f t="shared" si="82"/>
        <v>1995</v>
      </c>
      <c r="M572" s="7">
        <f t="shared" si="75"/>
        <v>0</v>
      </c>
      <c r="N572" s="7">
        <f t="shared" si="76"/>
        <v>2005</v>
      </c>
      <c r="O572" s="7">
        <f t="shared" si="77"/>
        <v>-12</v>
      </c>
      <c r="P572" s="7">
        <f t="shared" si="78"/>
        <v>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spans="1:34" x14ac:dyDescent="0.35">
      <c r="A573">
        <f t="shared" si="80"/>
        <v>572</v>
      </c>
      <c r="B573" t="s">
        <v>18</v>
      </c>
      <c r="C573">
        <f t="shared" si="79"/>
        <v>21</v>
      </c>
      <c r="D573" s="7">
        <f t="shared" si="84"/>
        <v>1994</v>
      </c>
      <c r="E573">
        <v>19000</v>
      </c>
      <c r="F573">
        <f>VLOOKUP(B573, 'Population by Country'!$1:$266, 9, FALSE)</f>
        <v>159705123</v>
      </c>
      <c r="G573">
        <v>0</v>
      </c>
      <c r="H573">
        <v>1</v>
      </c>
      <c r="I573" s="7">
        <f>INDEX('Developing Country'!$B$3:$B$175,MATCH('Stata Data'!B573,'Developing Country'!$A$3:$A$175))</f>
        <v>0</v>
      </c>
      <c r="J573" s="7">
        <f>INDEX('Developing Country'!$C$3:$C$175,MATCH('Stata Data'!B573,'Developing Country'!$A$3:$A$175))</f>
        <v>1</v>
      </c>
      <c r="K573" s="8">
        <f>VLOOKUP(B573, 'TRIPS In Force'!$A$2:$B$166, 2, FALSE)</f>
        <v>34700</v>
      </c>
      <c r="L573" s="7">
        <f t="shared" si="82"/>
        <v>1995</v>
      </c>
      <c r="M573" s="7">
        <f t="shared" si="75"/>
        <v>0</v>
      </c>
      <c r="N573" s="7">
        <f t="shared" si="76"/>
        <v>2005</v>
      </c>
      <c r="O573" s="7">
        <f t="shared" si="77"/>
        <v>-11</v>
      </c>
      <c r="P573" s="7">
        <f t="shared" si="78"/>
        <v>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 x14ac:dyDescent="0.35">
      <c r="A574">
        <f t="shared" si="80"/>
        <v>573</v>
      </c>
      <c r="B574" t="s">
        <v>18</v>
      </c>
      <c r="C574">
        <f t="shared" si="79"/>
        <v>21</v>
      </c>
      <c r="D574" s="7">
        <f t="shared" si="84"/>
        <v>1995</v>
      </c>
      <c r="E574">
        <v>21000</v>
      </c>
      <c r="F574">
        <f>VLOOKUP(B574, 'Population by Country'!$1:$266, 10, FALSE)</f>
        <v>162296612</v>
      </c>
      <c r="G574">
        <v>0</v>
      </c>
      <c r="H574">
        <v>1</v>
      </c>
      <c r="I574" s="7">
        <f>INDEX('Developing Country'!$B$3:$B$175,MATCH('Stata Data'!B574,'Developing Country'!$A$3:$A$175))</f>
        <v>0</v>
      </c>
      <c r="J574" s="7">
        <f>INDEX('Developing Country'!$C$3:$C$175,MATCH('Stata Data'!B574,'Developing Country'!$A$3:$A$175))</f>
        <v>1</v>
      </c>
      <c r="K574" s="8">
        <f>VLOOKUP(B574, 'TRIPS In Force'!$A$2:$B$166, 2, FALSE)</f>
        <v>34700</v>
      </c>
      <c r="L574" s="7">
        <f t="shared" si="82"/>
        <v>1995</v>
      </c>
      <c r="M574" s="7">
        <f t="shared" si="75"/>
        <v>1</v>
      </c>
      <c r="N574" s="7">
        <f t="shared" si="76"/>
        <v>2005</v>
      </c>
      <c r="O574" s="7">
        <f t="shared" si="77"/>
        <v>-10</v>
      </c>
      <c r="P574" s="7">
        <f t="shared" si="78"/>
        <v>0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spans="1:34" x14ac:dyDescent="0.35">
      <c r="A575">
        <f t="shared" si="80"/>
        <v>574</v>
      </c>
      <c r="B575" t="s">
        <v>18</v>
      </c>
      <c r="C575">
        <f t="shared" si="79"/>
        <v>21</v>
      </c>
      <c r="D575" s="7">
        <f t="shared" si="84"/>
        <v>1996</v>
      </c>
      <c r="E575">
        <v>23000</v>
      </c>
      <c r="F575">
        <f>VLOOKUP(B575, 'Population by Country'!$1:$266, 11, FALSE)</f>
        <v>164913306</v>
      </c>
      <c r="G575">
        <v>0</v>
      </c>
      <c r="H575">
        <v>1</v>
      </c>
      <c r="I575" s="7">
        <f>INDEX('Developing Country'!$B$3:$B$175,MATCH('Stata Data'!B575,'Developing Country'!$A$3:$A$175))</f>
        <v>0</v>
      </c>
      <c r="J575" s="7">
        <f>INDEX('Developing Country'!$C$3:$C$175,MATCH('Stata Data'!B575,'Developing Country'!$A$3:$A$175))</f>
        <v>1</v>
      </c>
      <c r="K575" s="8">
        <f>VLOOKUP(B575, 'TRIPS In Force'!$A$2:$B$166, 2, FALSE)</f>
        <v>34700</v>
      </c>
      <c r="L575" s="7">
        <f t="shared" si="82"/>
        <v>1995</v>
      </c>
      <c r="M575" s="7">
        <f t="shared" si="75"/>
        <v>1</v>
      </c>
      <c r="N575" s="7">
        <f t="shared" si="76"/>
        <v>2005</v>
      </c>
      <c r="O575" s="7">
        <f t="shared" si="77"/>
        <v>-9</v>
      </c>
      <c r="P575" s="7">
        <f t="shared" si="78"/>
        <v>0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spans="1:34" x14ac:dyDescent="0.35">
      <c r="A576">
        <f t="shared" si="80"/>
        <v>575</v>
      </c>
      <c r="B576" t="s">
        <v>18</v>
      </c>
      <c r="C576">
        <f t="shared" si="79"/>
        <v>21</v>
      </c>
      <c r="D576" s="7">
        <f t="shared" si="84"/>
        <v>1997</v>
      </c>
      <c r="E576">
        <v>16000</v>
      </c>
      <c r="F576">
        <f>VLOOKUP(B576, 'Population by Country'!$1:$266, 12, FALSE)</f>
        <v>167545164</v>
      </c>
      <c r="G576">
        <v>0</v>
      </c>
      <c r="H576">
        <v>1</v>
      </c>
      <c r="I576" s="7">
        <f>INDEX('Developing Country'!$B$3:$B$175,MATCH('Stata Data'!B576,'Developing Country'!$A$3:$A$175))</f>
        <v>0</v>
      </c>
      <c r="J576" s="7">
        <f>INDEX('Developing Country'!$C$3:$C$175,MATCH('Stata Data'!B576,'Developing Country'!$A$3:$A$175))</f>
        <v>1</v>
      </c>
      <c r="K576" s="8">
        <f>VLOOKUP(B576, 'TRIPS In Force'!$A$2:$B$166, 2, FALSE)</f>
        <v>34700</v>
      </c>
      <c r="L576" s="7">
        <f t="shared" si="82"/>
        <v>1995</v>
      </c>
      <c r="M576" s="7">
        <f t="shared" si="75"/>
        <v>1</v>
      </c>
      <c r="N576" s="7">
        <f t="shared" si="76"/>
        <v>2005</v>
      </c>
      <c r="O576" s="7">
        <f t="shared" si="77"/>
        <v>-8</v>
      </c>
      <c r="P576" s="7">
        <f t="shared" si="78"/>
        <v>0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spans="1:34" x14ac:dyDescent="0.35">
      <c r="A577">
        <f t="shared" si="80"/>
        <v>576</v>
      </c>
      <c r="B577" t="s">
        <v>18</v>
      </c>
      <c r="C577">
        <f t="shared" si="79"/>
        <v>21</v>
      </c>
      <c r="D577" s="7">
        <f t="shared" si="84"/>
        <v>1998</v>
      </c>
      <c r="E577">
        <v>15000</v>
      </c>
      <c r="F577">
        <f>VLOOKUP(B577, 'Population by Country'!$1:$266, 13, FALSE)</f>
        <v>170170640</v>
      </c>
      <c r="G577">
        <v>0</v>
      </c>
      <c r="H577">
        <v>1</v>
      </c>
      <c r="I577" s="7">
        <f>INDEX('Developing Country'!$B$3:$B$175,MATCH('Stata Data'!B577,'Developing Country'!$A$3:$A$175))</f>
        <v>0</v>
      </c>
      <c r="J577" s="7">
        <f>INDEX('Developing Country'!$C$3:$C$175,MATCH('Stata Data'!B577,'Developing Country'!$A$3:$A$175))</f>
        <v>1</v>
      </c>
      <c r="K577" s="8">
        <f>VLOOKUP(B577, 'TRIPS In Force'!$A$2:$B$166, 2, FALSE)</f>
        <v>34700</v>
      </c>
      <c r="L577" s="7">
        <f t="shared" si="82"/>
        <v>1995</v>
      </c>
      <c r="M577" s="7">
        <f t="shared" si="75"/>
        <v>1</v>
      </c>
      <c r="N577" s="7">
        <f t="shared" si="76"/>
        <v>2005</v>
      </c>
      <c r="O577" s="7">
        <f t="shared" si="77"/>
        <v>-7</v>
      </c>
      <c r="P577" s="7">
        <f t="shared" si="78"/>
        <v>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 x14ac:dyDescent="0.35">
      <c r="A578">
        <f t="shared" si="80"/>
        <v>577</v>
      </c>
      <c r="B578" t="s">
        <v>18</v>
      </c>
      <c r="C578">
        <f t="shared" si="79"/>
        <v>21</v>
      </c>
      <c r="D578" s="7">
        <f t="shared" si="84"/>
        <v>1999</v>
      </c>
      <c r="E578">
        <v>14000</v>
      </c>
      <c r="F578">
        <f>VLOOKUP(B578, 'Population by Country'!$1:$266,14, FALSE)</f>
        <v>172759243</v>
      </c>
      <c r="G578">
        <v>0</v>
      </c>
      <c r="H578">
        <v>1</v>
      </c>
      <c r="I578" s="7">
        <f>INDEX('Developing Country'!$B$3:$B$175,MATCH('Stata Data'!B578,'Developing Country'!$A$3:$A$175))</f>
        <v>0</v>
      </c>
      <c r="J578" s="7">
        <f>INDEX('Developing Country'!$C$3:$C$175,MATCH('Stata Data'!B578,'Developing Country'!$A$3:$A$175))</f>
        <v>1</v>
      </c>
      <c r="K578" s="8">
        <f>VLOOKUP(B578, 'TRIPS In Force'!$A$2:$B$166, 2, FALSE)</f>
        <v>34700</v>
      </c>
      <c r="L578" s="7">
        <f t="shared" si="82"/>
        <v>1995</v>
      </c>
      <c r="M578" s="7">
        <f t="shared" ref="M578:M641" si="85">IF(L578&gt;D578, 0, 1)</f>
        <v>1</v>
      </c>
      <c r="N578" s="7">
        <f t="shared" ref="N578:N641" si="86">IF(L578&gt;IF(I578=1, 2033, IF(H578=1, 2005, IF(J578=1,2000, L578))), L578,IF(I578=1, 2033, IF(H578=1, 2005, IF(J578=1,2000, L578))))</f>
        <v>2005</v>
      </c>
      <c r="O578" s="7">
        <f t="shared" ref="O578:O641" si="87">D578-N578</f>
        <v>-6</v>
      </c>
      <c r="P578" s="7">
        <f t="shared" ref="P578:P641" si="88">IF(N578&lt;=D578,1,0)</f>
        <v>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spans="1:34" x14ac:dyDescent="0.35">
      <c r="A579">
        <f t="shared" si="80"/>
        <v>578</v>
      </c>
      <c r="B579" t="s">
        <v>18</v>
      </c>
      <c r="C579">
        <f t="shared" ref="C579:C642" si="89">_xlfn.FLOOR.MATH((A579-1)/27)</f>
        <v>21</v>
      </c>
      <c r="D579" s="7">
        <f t="shared" si="84"/>
        <v>2000</v>
      </c>
      <c r="E579">
        <v>15000</v>
      </c>
      <c r="F579">
        <f>VLOOKUP(B579, 'Population by Country'!$1:$266, 15, FALSE)</f>
        <v>175287587</v>
      </c>
      <c r="G579">
        <v>0</v>
      </c>
      <c r="H579">
        <v>1</v>
      </c>
      <c r="I579" s="7">
        <f>INDEX('Developing Country'!$B$3:$B$175,MATCH('Stata Data'!B579,'Developing Country'!$A$3:$A$175))</f>
        <v>0</v>
      </c>
      <c r="J579" s="7">
        <f>INDEX('Developing Country'!$C$3:$C$175,MATCH('Stata Data'!B579,'Developing Country'!$A$3:$A$175))</f>
        <v>1</v>
      </c>
      <c r="K579" s="8">
        <f>VLOOKUP(B579, 'TRIPS In Force'!$A$2:$B$166, 2, FALSE)</f>
        <v>34700</v>
      </c>
      <c r="L579" s="7">
        <f t="shared" ref="L579:L642" si="90">YEAR(K579)</f>
        <v>1995</v>
      </c>
      <c r="M579" s="7">
        <f t="shared" si="85"/>
        <v>1</v>
      </c>
      <c r="N579" s="7">
        <f t="shared" si="86"/>
        <v>2005</v>
      </c>
      <c r="O579" s="7">
        <f t="shared" si="87"/>
        <v>-5</v>
      </c>
      <c r="P579" s="7">
        <f t="shared" si="88"/>
        <v>0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spans="1:34" x14ac:dyDescent="0.35">
      <c r="A580">
        <f t="shared" ref="A580:A643" si="91">A579+1</f>
        <v>579</v>
      </c>
      <c r="B580" t="s">
        <v>18</v>
      </c>
      <c r="C580">
        <f t="shared" si="89"/>
        <v>21</v>
      </c>
      <c r="D580" s="7">
        <f t="shared" si="84"/>
        <v>2001</v>
      </c>
      <c r="E580">
        <v>14000</v>
      </c>
      <c r="F580">
        <f>VLOOKUP(B580, 'Population by Country'!$1:$266, 16, FALSE)</f>
        <v>177750670</v>
      </c>
      <c r="G580">
        <v>1</v>
      </c>
      <c r="H580">
        <v>1</v>
      </c>
      <c r="I580" s="7">
        <f>INDEX('Developing Country'!$B$3:$B$175,MATCH('Stata Data'!B580,'Developing Country'!$A$3:$A$175))</f>
        <v>0</v>
      </c>
      <c r="J580" s="7">
        <f>INDEX('Developing Country'!$C$3:$C$175,MATCH('Stata Data'!B580,'Developing Country'!$A$3:$A$175))</f>
        <v>1</v>
      </c>
      <c r="K580" s="8">
        <f>VLOOKUP(B580, 'TRIPS In Force'!$A$2:$B$166, 2, FALSE)</f>
        <v>34700</v>
      </c>
      <c r="L580" s="7">
        <f t="shared" si="90"/>
        <v>1995</v>
      </c>
      <c r="M580" s="7">
        <f t="shared" si="85"/>
        <v>1</v>
      </c>
      <c r="N580" s="7">
        <f t="shared" si="86"/>
        <v>2005</v>
      </c>
      <c r="O580" s="7">
        <f t="shared" si="87"/>
        <v>-4</v>
      </c>
      <c r="P580" s="7">
        <f t="shared" si="88"/>
        <v>0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spans="1:34" x14ac:dyDescent="0.35">
      <c r="A581">
        <f t="shared" si="91"/>
        <v>580</v>
      </c>
      <c r="B581" t="s">
        <v>18</v>
      </c>
      <c r="C581">
        <f t="shared" si="89"/>
        <v>21</v>
      </c>
      <c r="D581" s="7">
        <f t="shared" si="84"/>
        <v>2002</v>
      </c>
      <c r="E581">
        <v>14000</v>
      </c>
      <c r="F581">
        <f>VLOOKUP(B581, 'Population by Country'!$1:$266, 17, FALSE)</f>
        <v>180151021</v>
      </c>
      <c r="G581">
        <v>0</v>
      </c>
      <c r="H581">
        <v>1</v>
      </c>
      <c r="I581" s="7">
        <f>INDEX('Developing Country'!$B$3:$B$175,MATCH('Stata Data'!B581,'Developing Country'!$A$3:$A$175))</f>
        <v>0</v>
      </c>
      <c r="J581" s="7">
        <f>INDEX('Developing Country'!$C$3:$C$175,MATCH('Stata Data'!B581,'Developing Country'!$A$3:$A$175))</f>
        <v>1</v>
      </c>
      <c r="K581" s="8">
        <f>VLOOKUP(B581, 'TRIPS In Force'!$A$2:$B$166, 2, FALSE)</f>
        <v>34700</v>
      </c>
      <c r="L581" s="7">
        <f t="shared" si="90"/>
        <v>1995</v>
      </c>
      <c r="M581" s="7">
        <f t="shared" si="85"/>
        <v>1</v>
      </c>
      <c r="N581" s="7">
        <f t="shared" si="86"/>
        <v>2005</v>
      </c>
      <c r="O581" s="7">
        <f t="shared" si="87"/>
        <v>-3</v>
      </c>
      <c r="P581" s="7">
        <f t="shared" si="88"/>
        <v>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spans="1:34" x14ac:dyDescent="0.35">
      <c r="A582">
        <f t="shared" si="91"/>
        <v>581</v>
      </c>
      <c r="B582" t="s">
        <v>18</v>
      </c>
      <c r="C582">
        <f t="shared" si="89"/>
        <v>21</v>
      </c>
      <c r="D582" s="7">
        <f t="shared" si="84"/>
        <v>2003</v>
      </c>
      <c r="E582">
        <v>15000</v>
      </c>
      <c r="F582">
        <f>VLOOKUP(B582, 'Population by Country'!$1:$266, 18, FALSE)</f>
        <v>182482149</v>
      </c>
      <c r="G582">
        <v>1</v>
      </c>
      <c r="H582">
        <v>1</v>
      </c>
      <c r="I582" s="7">
        <f>INDEX('Developing Country'!$B$3:$B$175,MATCH('Stata Data'!B582,'Developing Country'!$A$3:$A$175))</f>
        <v>0</v>
      </c>
      <c r="J582" s="7">
        <f>INDEX('Developing Country'!$C$3:$C$175,MATCH('Stata Data'!B582,'Developing Country'!$A$3:$A$175))</f>
        <v>1</v>
      </c>
      <c r="K582" s="8">
        <f>VLOOKUP(B582, 'TRIPS In Force'!$A$2:$B$166, 2, FALSE)</f>
        <v>34700</v>
      </c>
      <c r="L582" s="7">
        <f t="shared" si="90"/>
        <v>1995</v>
      </c>
      <c r="M582" s="7">
        <f t="shared" si="85"/>
        <v>1</v>
      </c>
      <c r="N582" s="7">
        <f t="shared" si="86"/>
        <v>2005</v>
      </c>
      <c r="O582" s="7">
        <f t="shared" si="87"/>
        <v>-2</v>
      </c>
      <c r="P582" s="7">
        <f t="shared" si="88"/>
        <v>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spans="1:34" x14ac:dyDescent="0.35">
      <c r="A583">
        <f t="shared" si="91"/>
        <v>582</v>
      </c>
      <c r="B583" t="s">
        <v>18</v>
      </c>
      <c r="C583">
        <f t="shared" si="89"/>
        <v>21</v>
      </c>
      <c r="D583" s="7">
        <f t="shared" si="84"/>
        <v>2004</v>
      </c>
      <c r="E583">
        <v>14000</v>
      </c>
      <c r="F583">
        <f>VLOOKUP(B583, 'Population by Country'!$1:$266,19, FALSE)</f>
        <v>184738458</v>
      </c>
      <c r="G583">
        <v>0</v>
      </c>
      <c r="H583">
        <v>1</v>
      </c>
      <c r="I583" s="7">
        <f>INDEX('Developing Country'!$B$3:$B$175,MATCH('Stata Data'!B583,'Developing Country'!$A$3:$A$175))</f>
        <v>0</v>
      </c>
      <c r="J583" s="7">
        <f>INDEX('Developing Country'!$C$3:$C$175,MATCH('Stata Data'!B583,'Developing Country'!$A$3:$A$175))</f>
        <v>1</v>
      </c>
      <c r="K583" s="8">
        <f>VLOOKUP(B583, 'TRIPS In Force'!$A$2:$B$166, 2, FALSE)</f>
        <v>34700</v>
      </c>
      <c r="L583" s="7">
        <f t="shared" si="90"/>
        <v>1995</v>
      </c>
      <c r="M583" s="7">
        <f t="shared" si="85"/>
        <v>1</v>
      </c>
      <c r="N583" s="7">
        <f t="shared" si="86"/>
        <v>2005</v>
      </c>
      <c r="O583" s="7">
        <f t="shared" si="87"/>
        <v>-1</v>
      </c>
      <c r="P583" s="7">
        <f t="shared" si="88"/>
        <v>0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spans="1:34" x14ac:dyDescent="0.35">
      <c r="A584">
        <f t="shared" si="91"/>
        <v>583</v>
      </c>
      <c r="B584" t="s">
        <v>18</v>
      </c>
      <c r="C584">
        <f t="shared" si="89"/>
        <v>21</v>
      </c>
      <c r="D584" s="7">
        <f t="shared" si="84"/>
        <v>2005</v>
      </c>
      <c r="E584">
        <v>14000</v>
      </c>
      <c r="F584">
        <f>VLOOKUP(B584, 'Population by Country'!$1:$266, 20, FALSE)</f>
        <v>186917361</v>
      </c>
      <c r="G584">
        <v>1</v>
      </c>
      <c r="H584">
        <v>1</v>
      </c>
      <c r="I584" s="7">
        <f>INDEX('Developing Country'!$B$3:$B$175,MATCH('Stata Data'!B584,'Developing Country'!$A$3:$A$175))</f>
        <v>0</v>
      </c>
      <c r="J584" s="7">
        <f>INDEX('Developing Country'!$C$3:$C$175,MATCH('Stata Data'!B584,'Developing Country'!$A$3:$A$175))</f>
        <v>1</v>
      </c>
      <c r="K584" s="8">
        <f>VLOOKUP(B584, 'TRIPS In Force'!$A$2:$B$166, 2, FALSE)</f>
        <v>34700</v>
      </c>
      <c r="L584" s="7">
        <f t="shared" si="90"/>
        <v>1995</v>
      </c>
      <c r="M584" s="7">
        <f t="shared" si="85"/>
        <v>1</v>
      </c>
      <c r="N584" s="7">
        <f t="shared" si="86"/>
        <v>2005</v>
      </c>
      <c r="O584" s="7">
        <f t="shared" si="87"/>
        <v>0</v>
      </c>
      <c r="P584" s="7">
        <f t="shared" si="88"/>
        <v>1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spans="1:34" x14ac:dyDescent="0.35">
      <c r="A585">
        <f t="shared" si="91"/>
        <v>584</v>
      </c>
      <c r="B585" t="s">
        <v>18</v>
      </c>
      <c r="C585">
        <f t="shared" si="89"/>
        <v>21</v>
      </c>
      <c r="D585" s="7">
        <f t="shared" si="84"/>
        <v>2006</v>
      </c>
      <c r="E585">
        <v>13000</v>
      </c>
      <c r="F585">
        <f>VLOOKUP(B585, 'Population by Country'!$1:$266, 21, FALSE)</f>
        <v>189012412</v>
      </c>
      <c r="G585">
        <v>1</v>
      </c>
      <c r="H585">
        <v>1</v>
      </c>
      <c r="I585" s="7">
        <f>INDEX('Developing Country'!$B$3:$B$175,MATCH('Stata Data'!B585,'Developing Country'!$A$3:$A$175))</f>
        <v>0</v>
      </c>
      <c r="J585" s="7">
        <f>INDEX('Developing Country'!$C$3:$C$175,MATCH('Stata Data'!B585,'Developing Country'!$A$3:$A$175))</f>
        <v>1</v>
      </c>
      <c r="K585" s="8">
        <f>VLOOKUP(B585, 'TRIPS In Force'!$A$2:$B$166, 2, FALSE)</f>
        <v>34700</v>
      </c>
      <c r="L585" s="7">
        <f t="shared" si="90"/>
        <v>1995</v>
      </c>
      <c r="M585" s="7">
        <f t="shared" si="85"/>
        <v>1</v>
      </c>
      <c r="N585" s="7">
        <f t="shared" si="86"/>
        <v>2005</v>
      </c>
      <c r="O585" s="7">
        <f t="shared" si="87"/>
        <v>1</v>
      </c>
      <c r="P585" s="7">
        <f t="shared" si="88"/>
        <v>1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spans="1:34" x14ac:dyDescent="0.35">
      <c r="A586">
        <f t="shared" si="91"/>
        <v>585</v>
      </c>
      <c r="B586" t="s">
        <v>18</v>
      </c>
      <c r="C586">
        <f t="shared" si="89"/>
        <v>21</v>
      </c>
      <c r="D586" s="7">
        <f t="shared" si="84"/>
        <v>2007</v>
      </c>
      <c r="E586">
        <v>14000</v>
      </c>
      <c r="F586">
        <f>VLOOKUP(B586, 'Population by Country'!$1:$266, 22, FALSE)</f>
        <v>191026637</v>
      </c>
      <c r="G586">
        <v>1</v>
      </c>
      <c r="H586">
        <v>1</v>
      </c>
      <c r="I586" s="7">
        <f>INDEX('Developing Country'!$B$3:$B$175,MATCH('Stata Data'!B586,'Developing Country'!$A$3:$A$175))</f>
        <v>0</v>
      </c>
      <c r="J586" s="7">
        <f>INDEX('Developing Country'!$C$3:$C$175,MATCH('Stata Data'!B586,'Developing Country'!$A$3:$A$175))</f>
        <v>1</v>
      </c>
      <c r="K586" s="8">
        <f>VLOOKUP(B586, 'TRIPS In Force'!$A$2:$B$166, 2, FALSE)</f>
        <v>34700</v>
      </c>
      <c r="L586" s="7">
        <f t="shared" si="90"/>
        <v>1995</v>
      </c>
      <c r="M586" s="7">
        <f t="shared" si="85"/>
        <v>1</v>
      </c>
      <c r="N586" s="7">
        <f t="shared" si="86"/>
        <v>2005</v>
      </c>
      <c r="O586" s="7">
        <f t="shared" si="87"/>
        <v>2</v>
      </c>
      <c r="P586" s="7">
        <f t="shared" si="88"/>
        <v>1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spans="1:34" x14ac:dyDescent="0.35">
      <c r="A587">
        <f t="shared" si="91"/>
        <v>586</v>
      </c>
      <c r="B587" t="s">
        <v>18</v>
      </c>
      <c r="C587">
        <f t="shared" si="89"/>
        <v>21</v>
      </c>
      <c r="D587" s="7">
        <f t="shared" si="84"/>
        <v>2008</v>
      </c>
      <c r="E587">
        <v>14000</v>
      </c>
      <c r="F587">
        <f>VLOOKUP(B587, 'Population by Country'!$1:$266, 23, FALSE)</f>
        <v>192979029</v>
      </c>
      <c r="G587">
        <v>1</v>
      </c>
      <c r="H587">
        <v>1</v>
      </c>
      <c r="I587" s="7">
        <f>INDEX('Developing Country'!$B$3:$B$175,MATCH('Stata Data'!B587,'Developing Country'!$A$3:$A$175))</f>
        <v>0</v>
      </c>
      <c r="J587" s="7">
        <f>INDEX('Developing Country'!$C$3:$C$175,MATCH('Stata Data'!B587,'Developing Country'!$A$3:$A$175))</f>
        <v>1</v>
      </c>
      <c r="K587" s="8">
        <f>VLOOKUP(B587, 'TRIPS In Force'!$A$2:$B$166, 2, FALSE)</f>
        <v>34700</v>
      </c>
      <c r="L587" s="7">
        <f t="shared" si="90"/>
        <v>1995</v>
      </c>
      <c r="M587" s="7">
        <f t="shared" si="85"/>
        <v>1</v>
      </c>
      <c r="N587" s="7">
        <f t="shared" si="86"/>
        <v>2005</v>
      </c>
      <c r="O587" s="7">
        <f t="shared" si="87"/>
        <v>3</v>
      </c>
      <c r="P587" s="7">
        <f t="shared" si="88"/>
        <v>1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spans="1:34" x14ac:dyDescent="0.35">
      <c r="A588">
        <f t="shared" si="91"/>
        <v>587</v>
      </c>
      <c r="B588" t="s">
        <v>18</v>
      </c>
      <c r="C588">
        <f t="shared" si="89"/>
        <v>21</v>
      </c>
      <c r="D588" s="7">
        <f t="shared" si="84"/>
        <v>2009</v>
      </c>
      <c r="E588">
        <v>15000</v>
      </c>
      <c r="F588">
        <f>VLOOKUP(B588, 'Population by Country'!$1:$266, 24, FALSE)</f>
        <v>194895996</v>
      </c>
      <c r="G588">
        <v>1</v>
      </c>
      <c r="H588">
        <v>1</v>
      </c>
      <c r="I588" s="7">
        <f>INDEX('Developing Country'!$B$3:$B$175,MATCH('Stata Data'!B588,'Developing Country'!$A$3:$A$175))</f>
        <v>0</v>
      </c>
      <c r="J588" s="7">
        <f>INDEX('Developing Country'!$C$3:$C$175,MATCH('Stata Data'!B588,'Developing Country'!$A$3:$A$175))</f>
        <v>1</v>
      </c>
      <c r="K588" s="8">
        <f>VLOOKUP(B588, 'TRIPS In Force'!$A$2:$B$166, 2, FALSE)</f>
        <v>34700</v>
      </c>
      <c r="L588" s="7">
        <f t="shared" si="90"/>
        <v>1995</v>
      </c>
      <c r="M588" s="7">
        <f t="shared" si="85"/>
        <v>1</v>
      </c>
      <c r="N588" s="7">
        <f t="shared" si="86"/>
        <v>2005</v>
      </c>
      <c r="O588" s="7">
        <f t="shared" si="87"/>
        <v>4</v>
      </c>
      <c r="P588" s="7">
        <f t="shared" si="88"/>
        <v>1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spans="1:34" x14ac:dyDescent="0.35">
      <c r="A589">
        <f t="shared" si="91"/>
        <v>588</v>
      </c>
      <c r="B589" t="s">
        <v>18</v>
      </c>
      <c r="C589">
        <f t="shared" si="89"/>
        <v>21</v>
      </c>
      <c r="D589" s="7">
        <f t="shared" si="84"/>
        <v>2010</v>
      </c>
      <c r="E589">
        <v>14000</v>
      </c>
      <c r="F589">
        <f>VLOOKUP(B589, 'Population by Country'!$1:$266, 25, FALSE)</f>
        <v>196796269</v>
      </c>
      <c r="G589">
        <v>0</v>
      </c>
      <c r="H589">
        <v>1</v>
      </c>
      <c r="I589" s="7">
        <f>INDEX('Developing Country'!$B$3:$B$175,MATCH('Stata Data'!B589,'Developing Country'!$A$3:$A$175))</f>
        <v>0</v>
      </c>
      <c r="J589" s="7">
        <f>INDEX('Developing Country'!$C$3:$C$175,MATCH('Stata Data'!B589,'Developing Country'!$A$3:$A$175))</f>
        <v>1</v>
      </c>
      <c r="K589" s="8">
        <f>VLOOKUP(B589, 'TRIPS In Force'!$A$2:$B$166, 2, FALSE)</f>
        <v>34700</v>
      </c>
      <c r="L589" s="7">
        <f t="shared" si="90"/>
        <v>1995</v>
      </c>
      <c r="M589" s="7">
        <f t="shared" si="85"/>
        <v>1</v>
      </c>
      <c r="N589" s="7">
        <f t="shared" si="86"/>
        <v>2005</v>
      </c>
      <c r="O589" s="7">
        <f t="shared" si="87"/>
        <v>5</v>
      </c>
      <c r="P589" s="7">
        <f t="shared" si="88"/>
        <v>1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spans="1:34" x14ac:dyDescent="0.35">
      <c r="A590">
        <f t="shared" si="91"/>
        <v>589</v>
      </c>
      <c r="B590" t="s">
        <v>18</v>
      </c>
      <c r="C590">
        <f t="shared" si="89"/>
        <v>21</v>
      </c>
      <c r="D590" s="7">
        <f t="shared" si="84"/>
        <v>2011</v>
      </c>
      <c r="E590">
        <v>14000</v>
      </c>
      <c r="F590">
        <f>VLOOKUP(B590, 'Population by Country'!$1:$266, 26, FALSE)</f>
        <v>198686688</v>
      </c>
      <c r="G590">
        <v>0</v>
      </c>
      <c r="H590">
        <v>1</v>
      </c>
      <c r="I590" s="7">
        <f>INDEX('Developing Country'!$B$3:$B$175,MATCH('Stata Data'!B590,'Developing Country'!$A$3:$A$175))</f>
        <v>0</v>
      </c>
      <c r="J590" s="7">
        <f>INDEX('Developing Country'!$C$3:$C$175,MATCH('Stata Data'!B590,'Developing Country'!$A$3:$A$175))</f>
        <v>1</v>
      </c>
      <c r="K590" s="8">
        <f>VLOOKUP(B590, 'TRIPS In Force'!$A$2:$B$166, 2, FALSE)</f>
        <v>34700</v>
      </c>
      <c r="L590" s="7">
        <f t="shared" si="90"/>
        <v>1995</v>
      </c>
      <c r="M590" s="7">
        <f t="shared" si="85"/>
        <v>1</v>
      </c>
      <c r="N590" s="7">
        <f t="shared" si="86"/>
        <v>2005</v>
      </c>
      <c r="O590" s="7">
        <f t="shared" si="87"/>
        <v>6</v>
      </c>
      <c r="P590" s="7">
        <f t="shared" si="88"/>
        <v>1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spans="1:34" x14ac:dyDescent="0.35">
      <c r="A591">
        <f t="shared" si="91"/>
        <v>590</v>
      </c>
      <c r="B591" t="s">
        <v>18</v>
      </c>
      <c r="C591">
        <f t="shared" si="89"/>
        <v>21</v>
      </c>
      <c r="D591" s="7">
        <f t="shared" si="84"/>
        <v>2012</v>
      </c>
      <c r="E591">
        <v>14000</v>
      </c>
      <c r="F591">
        <f>VLOOKUP(B591, 'Population by Country'!$1:$266, 27, FALSE)</f>
        <v>200560983</v>
      </c>
      <c r="G591">
        <v>0</v>
      </c>
      <c r="H591">
        <v>1</v>
      </c>
      <c r="I591" s="7">
        <f>INDEX('Developing Country'!$B$3:$B$175,MATCH('Stata Data'!B591,'Developing Country'!$A$3:$A$175))</f>
        <v>0</v>
      </c>
      <c r="J591" s="7">
        <f>INDEX('Developing Country'!$C$3:$C$175,MATCH('Stata Data'!B591,'Developing Country'!$A$3:$A$175))</f>
        <v>1</v>
      </c>
      <c r="K591" s="8">
        <f>VLOOKUP(B591, 'TRIPS In Force'!$A$2:$B$166, 2, FALSE)</f>
        <v>34700</v>
      </c>
      <c r="L591" s="7">
        <f t="shared" si="90"/>
        <v>1995</v>
      </c>
      <c r="M591" s="7">
        <f t="shared" si="85"/>
        <v>1</v>
      </c>
      <c r="N591" s="7">
        <f t="shared" si="86"/>
        <v>2005</v>
      </c>
      <c r="O591" s="7">
        <f t="shared" si="87"/>
        <v>7</v>
      </c>
      <c r="P591" s="7">
        <f t="shared" si="88"/>
        <v>1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spans="1:34" x14ac:dyDescent="0.35">
      <c r="A592">
        <f t="shared" si="91"/>
        <v>591</v>
      </c>
      <c r="B592" t="s">
        <v>18</v>
      </c>
      <c r="C592">
        <f t="shared" si="89"/>
        <v>21</v>
      </c>
      <c r="D592" s="7">
        <f t="shared" si="84"/>
        <v>2013</v>
      </c>
      <c r="E592">
        <v>14000</v>
      </c>
      <c r="F592">
        <f>VLOOKUP(B592, 'Population by Country'!$1:$266, 28, FALSE)</f>
        <v>202408632</v>
      </c>
      <c r="G592">
        <v>0</v>
      </c>
      <c r="H592">
        <v>1</v>
      </c>
      <c r="I592" s="7">
        <f>INDEX('Developing Country'!$B$3:$B$175,MATCH('Stata Data'!B592,'Developing Country'!$A$3:$A$175))</f>
        <v>0</v>
      </c>
      <c r="J592" s="7">
        <f>INDEX('Developing Country'!$C$3:$C$175,MATCH('Stata Data'!B592,'Developing Country'!$A$3:$A$175))</f>
        <v>1</v>
      </c>
      <c r="K592" s="8">
        <f>VLOOKUP(B592, 'TRIPS In Force'!$A$2:$B$166, 2, FALSE)</f>
        <v>34700</v>
      </c>
      <c r="L592" s="7">
        <f t="shared" si="90"/>
        <v>1995</v>
      </c>
      <c r="M592" s="7">
        <f t="shared" si="85"/>
        <v>1</v>
      </c>
      <c r="N592" s="7">
        <f t="shared" si="86"/>
        <v>2005</v>
      </c>
      <c r="O592" s="7">
        <f t="shared" si="87"/>
        <v>8</v>
      </c>
      <c r="P592" s="7">
        <f t="shared" si="88"/>
        <v>1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spans="1:34" x14ac:dyDescent="0.35">
      <c r="A593">
        <f t="shared" si="91"/>
        <v>592</v>
      </c>
      <c r="B593" t="s">
        <v>18</v>
      </c>
      <c r="C593">
        <f t="shared" si="89"/>
        <v>21</v>
      </c>
      <c r="D593" s="7">
        <f t="shared" si="84"/>
        <v>2014</v>
      </c>
      <c r="E593">
        <v>14000</v>
      </c>
      <c r="F593">
        <f>VLOOKUP(B593, 'Population by Country'!$1:$266, 29, FALSE)</f>
        <v>204213133</v>
      </c>
      <c r="G593">
        <v>0</v>
      </c>
      <c r="H593">
        <v>1</v>
      </c>
      <c r="I593" s="7">
        <f>INDEX('Developing Country'!$B$3:$B$175,MATCH('Stata Data'!B593,'Developing Country'!$A$3:$A$175))</f>
        <v>0</v>
      </c>
      <c r="J593" s="7">
        <f>INDEX('Developing Country'!$C$3:$C$175,MATCH('Stata Data'!B593,'Developing Country'!$A$3:$A$175))</f>
        <v>1</v>
      </c>
      <c r="K593" s="8">
        <f>VLOOKUP(B593, 'TRIPS In Force'!$A$2:$B$166, 2, FALSE)</f>
        <v>34700</v>
      </c>
      <c r="L593" s="7">
        <f t="shared" si="90"/>
        <v>1995</v>
      </c>
      <c r="M593" s="7">
        <f t="shared" si="85"/>
        <v>1</v>
      </c>
      <c r="N593" s="7">
        <f t="shared" si="86"/>
        <v>2005</v>
      </c>
      <c r="O593" s="7">
        <f t="shared" si="87"/>
        <v>9</v>
      </c>
      <c r="P593" s="7">
        <f t="shared" si="88"/>
        <v>1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spans="1:34" x14ac:dyDescent="0.35">
      <c r="A594">
        <f t="shared" si="91"/>
        <v>593</v>
      </c>
      <c r="B594" t="s">
        <v>18</v>
      </c>
      <c r="C594">
        <f t="shared" si="89"/>
        <v>21</v>
      </c>
      <c r="D594" s="7">
        <f t="shared" si="84"/>
        <v>2015</v>
      </c>
      <c r="E594">
        <v>14000</v>
      </c>
      <c r="F594">
        <f>VLOOKUP(B594, 'Population by Country'!$1:$266, 30, FALSE)</f>
        <v>205962108</v>
      </c>
      <c r="G594">
        <v>0</v>
      </c>
      <c r="H594">
        <v>1</v>
      </c>
      <c r="I594" s="7">
        <f>INDEX('Developing Country'!$B$3:$B$175,MATCH('Stata Data'!B594,'Developing Country'!$A$3:$A$175))</f>
        <v>0</v>
      </c>
      <c r="J594" s="7">
        <f>INDEX('Developing Country'!$C$3:$C$175,MATCH('Stata Data'!B594,'Developing Country'!$A$3:$A$175))</f>
        <v>1</v>
      </c>
      <c r="K594" s="8">
        <f>VLOOKUP(B594, 'TRIPS In Force'!$A$2:$B$166, 2, FALSE)</f>
        <v>34700</v>
      </c>
      <c r="L594" s="7">
        <f t="shared" si="90"/>
        <v>1995</v>
      </c>
      <c r="M594" s="7">
        <f t="shared" si="85"/>
        <v>1</v>
      </c>
      <c r="N594" s="7">
        <f t="shared" si="86"/>
        <v>2005</v>
      </c>
      <c r="O594" s="7">
        <f t="shared" si="87"/>
        <v>10</v>
      </c>
      <c r="P594" s="7">
        <f t="shared" si="88"/>
        <v>1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spans="1:34" x14ac:dyDescent="0.35">
      <c r="A595">
        <f t="shared" si="91"/>
        <v>594</v>
      </c>
      <c r="B595" t="s">
        <v>18</v>
      </c>
      <c r="C595">
        <f t="shared" si="89"/>
        <v>21</v>
      </c>
      <c r="D595" s="7">
        <f t="shared" si="84"/>
        <v>2016</v>
      </c>
      <c r="E595">
        <v>14000</v>
      </c>
      <c r="F595">
        <f>VLOOKUP(B595, 'Population by Country'!$1:$266, 31, FALSE)</f>
        <v>207652865</v>
      </c>
      <c r="G595">
        <v>0</v>
      </c>
      <c r="H595">
        <v>1</v>
      </c>
      <c r="I595" s="7">
        <f>INDEX('Developing Country'!$B$3:$B$175,MATCH('Stata Data'!B595,'Developing Country'!$A$3:$A$175))</f>
        <v>0</v>
      </c>
      <c r="J595" s="7">
        <f>INDEX('Developing Country'!$C$3:$C$175,MATCH('Stata Data'!B595,'Developing Country'!$A$3:$A$175))</f>
        <v>1</v>
      </c>
      <c r="K595" s="8">
        <f>VLOOKUP(B595, 'TRIPS In Force'!$A$2:$B$166, 2, FALSE)</f>
        <v>34700</v>
      </c>
      <c r="L595" s="7">
        <f t="shared" si="90"/>
        <v>1995</v>
      </c>
      <c r="M595" s="7">
        <f t="shared" si="85"/>
        <v>1</v>
      </c>
      <c r="N595" s="7">
        <f t="shared" si="86"/>
        <v>2005</v>
      </c>
      <c r="O595" s="7">
        <f t="shared" si="87"/>
        <v>11</v>
      </c>
      <c r="P595" s="7">
        <f t="shared" si="88"/>
        <v>1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spans="1:34" x14ac:dyDescent="0.35">
      <c r="A596">
        <f t="shared" si="91"/>
        <v>595</v>
      </c>
      <c r="B596" t="s">
        <v>19</v>
      </c>
      <c r="C596">
        <f t="shared" si="89"/>
        <v>22</v>
      </c>
      <c r="D596" s="7">
        <v>1990</v>
      </c>
      <c r="F596">
        <f>VLOOKUP(B596, 'Population by Country'!$1:$266, 5,FALSE )</f>
        <v>258785</v>
      </c>
      <c r="G596">
        <v>0</v>
      </c>
      <c r="H596">
        <v>0</v>
      </c>
      <c r="I596" s="7">
        <f>INDEX('Developing Country'!$B$3:$B$175,MATCH('Stata Data'!B596,'Developing Country'!$A$3:$A$175))</f>
        <v>0</v>
      </c>
      <c r="J596" s="7">
        <f>INDEX('Developing Country'!$C$3:$C$175,MATCH('Stata Data'!B596,'Developing Country'!$A$3:$A$175))</f>
        <v>0</v>
      </c>
      <c r="K596" s="8">
        <f>VLOOKUP(B596, 'TRIPS In Force'!$A$2:$B$166, 2, FALSE)</f>
        <v>34700</v>
      </c>
      <c r="L596" s="7">
        <f t="shared" si="90"/>
        <v>1995</v>
      </c>
      <c r="M596" s="7">
        <f t="shared" si="85"/>
        <v>0</v>
      </c>
      <c r="N596" s="7">
        <f t="shared" si="86"/>
        <v>1995</v>
      </c>
      <c r="O596" s="7">
        <f t="shared" si="87"/>
        <v>-5</v>
      </c>
      <c r="P596" s="7">
        <f t="shared" si="88"/>
        <v>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spans="1:34" x14ac:dyDescent="0.35">
      <c r="A597">
        <f t="shared" si="91"/>
        <v>596</v>
      </c>
      <c r="B597" t="s">
        <v>19</v>
      </c>
      <c r="C597">
        <f t="shared" si="89"/>
        <v>22</v>
      </c>
      <c r="D597" s="7">
        <f>D596+1</f>
        <v>1991</v>
      </c>
      <c r="F597">
        <f>VLOOKUP(B597, 'Population by Country'!$1:$266, 6, FALSE)</f>
        <v>266274</v>
      </c>
      <c r="G597">
        <v>0</v>
      </c>
      <c r="H597">
        <v>0</v>
      </c>
      <c r="I597" s="7">
        <f>INDEX('Developing Country'!$B$3:$B$175,MATCH('Stata Data'!B597,'Developing Country'!$A$3:$A$175))</f>
        <v>0</v>
      </c>
      <c r="J597" s="7">
        <f>INDEX('Developing Country'!$C$3:$C$175,MATCH('Stata Data'!B597,'Developing Country'!$A$3:$A$175))</f>
        <v>0</v>
      </c>
      <c r="K597" s="8">
        <f>VLOOKUP(B597, 'TRIPS In Force'!$A$2:$B$166, 2, FALSE)</f>
        <v>34700</v>
      </c>
      <c r="L597" s="7">
        <f t="shared" si="90"/>
        <v>1995</v>
      </c>
      <c r="M597" s="7">
        <f t="shared" si="85"/>
        <v>0</v>
      </c>
      <c r="N597" s="7">
        <f t="shared" si="86"/>
        <v>1995</v>
      </c>
      <c r="O597" s="7">
        <f t="shared" si="87"/>
        <v>-4</v>
      </c>
      <c r="P597" s="7">
        <f t="shared" si="88"/>
        <v>0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spans="1:34" x14ac:dyDescent="0.35">
      <c r="A598">
        <f t="shared" si="91"/>
        <v>597</v>
      </c>
      <c r="B598" t="s">
        <v>19</v>
      </c>
      <c r="C598">
        <f t="shared" si="89"/>
        <v>22</v>
      </c>
      <c r="D598" s="7">
        <f t="shared" ref="D598:D622" si="92">D597+1</f>
        <v>1992</v>
      </c>
      <c r="F598">
        <f>VLOOKUP(B598, 'Population by Country'!$1:$266, 7, FALSE)</f>
        <v>273963</v>
      </c>
      <c r="G598">
        <v>0</v>
      </c>
      <c r="H598">
        <v>0</v>
      </c>
      <c r="I598" s="7">
        <f>INDEX('Developing Country'!$B$3:$B$175,MATCH('Stata Data'!B598,'Developing Country'!$A$3:$A$175))</f>
        <v>0</v>
      </c>
      <c r="J598" s="7">
        <f>INDEX('Developing Country'!$C$3:$C$175,MATCH('Stata Data'!B598,'Developing Country'!$A$3:$A$175))</f>
        <v>0</v>
      </c>
      <c r="K598" s="8">
        <f>VLOOKUP(B598, 'TRIPS In Force'!$A$2:$B$166, 2, FALSE)</f>
        <v>34700</v>
      </c>
      <c r="L598" s="7">
        <f t="shared" si="90"/>
        <v>1995</v>
      </c>
      <c r="M598" s="7">
        <f t="shared" si="85"/>
        <v>0</v>
      </c>
      <c r="N598" s="7">
        <f t="shared" si="86"/>
        <v>1995</v>
      </c>
      <c r="O598" s="7">
        <f t="shared" si="87"/>
        <v>-3</v>
      </c>
      <c r="P598" s="7">
        <f t="shared" si="88"/>
        <v>0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spans="1:34" x14ac:dyDescent="0.35">
      <c r="A599">
        <f t="shared" si="91"/>
        <v>598</v>
      </c>
      <c r="B599" t="s">
        <v>19</v>
      </c>
      <c r="C599">
        <f t="shared" si="89"/>
        <v>22</v>
      </c>
      <c r="D599" s="7">
        <f t="shared" si="92"/>
        <v>1993</v>
      </c>
      <c r="F599">
        <f>VLOOKUP(B599, 'Population by Country'!$1:$266, 8, FALSE)</f>
        <v>281751</v>
      </c>
      <c r="G599">
        <v>0</v>
      </c>
      <c r="H599">
        <v>0</v>
      </c>
      <c r="I599" s="7">
        <f>INDEX('Developing Country'!$B$3:$B$175,MATCH('Stata Data'!B599,'Developing Country'!$A$3:$A$175))</f>
        <v>0</v>
      </c>
      <c r="J599" s="7">
        <f>INDEX('Developing Country'!$C$3:$C$175,MATCH('Stata Data'!B599,'Developing Country'!$A$3:$A$175))</f>
        <v>0</v>
      </c>
      <c r="K599" s="8">
        <f>VLOOKUP(B599, 'TRIPS In Force'!$A$2:$B$166, 2, FALSE)</f>
        <v>34700</v>
      </c>
      <c r="L599" s="7">
        <f t="shared" si="90"/>
        <v>1995</v>
      </c>
      <c r="M599" s="7">
        <f t="shared" si="85"/>
        <v>0</v>
      </c>
      <c r="N599" s="7">
        <f t="shared" si="86"/>
        <v>1995</v>
      </c>
      <c r="O599" s="7">
        <f t="shared" si="87"/>
        <v>-2</v>
      </c>
      <c r="P599" s="7">
        <f t="shared" si="88"/>
        <v>0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 x14ac:dyDescent="0.35">
      <c r="A600">
        <f t="shared" si="91"/>
        <v>599</v>
      </c>
      <c r="B600" t="s">
        <v>19</v>
      </c>
      <c r="C600">
        <f t="shared" si="89"/>
        <v>22</v>
      </c>
      <c r="D600" s="7">
        <f t="shared" si="92"/>
        <v>1994</v>
      </c>
      <c r="F600">
        <f>VLOOKUP(B600, 'Population by Country'!$1:$266, 9, FALSE)</f>
        <v>289525</v>
      </c>
      <c r="G600">
        <v>0</v>
      </c>
      <c r="H600">
        <v>0</v>
      </c>
      <c r="I600" s="7">
        <f>INDEX('Developing Country'!$B$3:$B$175,MATCH('Stata Data'!B600,'Developing Country'!$A$3:$A$175))</f>
        <v>0</v>
      </c>
      <c r="J600" s="7">
        <f>INDEX('Developing Country'!$C$3:$C$175,MATCH('Stata Data'!B600,'Developing Country'!$A$3:$A$175))</f>
        <v>0</v>
      </c>
      <c r="K600" s="8">
        <f>VLOOKUP(B600, 'TRIPS In Force'!$A$2:$B$166, 2, FALSE)</f>
        <v>34700</v>
      </c>
      <c r="L600" s="7">
        <f t="shared" si="90"/>
        <v>1995</v>
      </c>
      <c r="M600" s="7">
        <f t="shared" si="85"/>
        <v>0</v>
      </c>
      <c r="N600" s="7">
        <f t="shared" si="86"/>
        <v>1995</v>
      </c>
      <c r="O600" s="7">
        <f t="shared" si="87"/>
        <v>-1</v>
      </c>
      <c r="P600" s="7">
        <f t="shared" si="88"/>
        <v>0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spans="1:34" x14ac:dyDescent="0.35">
      <c r="A601">
        <f t="shared" si="91"/>
        <v>600</v>
      </c>
      <c r="B601" t="s">
        <v>19</v>
      </c>
      <c r="C601">
        <f t="shared" si="89"/>
        <v>22</v>
      </c>
      <c r="D601" s="7">
        <f t="shared" si="92"/>
        <v>1995</v>
      </c>
      <c r="F601">
        <f>VLOOKUP(B601, 'Population by Country'!$1:$266, 10, FALSE)</f>
        <v>297192</v>
      </c>
      <c r="G601">
        <v>0</v>
      </c>
      <c r="H601">
        <v>0</v>
      </c>
      <c r="I601" s="7">
        <f>INDEX('Developing Country'!$B$3:$B$175,MATCH('Stata Data'!B601,'Developing Country'!$A$3:$A$175))</f>
        <v>0</v>
      </c>
      <c r="J601" s="7">
        <f>INDEX('Developing Country'!$C$3:$C$175,MATCH('Stata Data'!B601,'Developing Country'!$A$3:$A$175))</f>
        <v>0</v>
      </c>
      <c r="K601" s="8">
        <f>VLOOKUP(B601, 'TRIPS In Force'!$A$2:$B$166, 2, FALSE)</f>
        <v>34700</v>
      </c>
      <c r="L601" s="7">
        <f t="shared" si="90"/>
        <v>1995</v>
      </c>
      <c r="M601" s="7">
        <f t="shared" si="85"/>
        <v>1</v>
      </c>
      <c r="N601" s="7">
        <f t="shared" si="86"/>
        <v>1995</v>
      </c>
      <c r="O601" s="7">
        <f t="shared" si="87"/>
        <v>0</v>
      </c>
      <c r="P601" s="7">
        <f t="shared" si="88"/>
        <v>1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 x14ac:dyDescent="0.35">
      <c r="A602">
        <f t="shared" si="91"/>
        <v>601</v>
      </c>
      <c r="B602" t="s">
        <v>19</v>
      </c>
      <c r="C602">
        <f t="shared" si="89"/>
        <v>22</v>
      </c>
      <c r="D602" s="7">
        <f t="shared" si="92"/>
        <v>1996</v>
      </c>
      <c r="F602">
        <f>VLOOKUP(B602, 'Population by Country'!$1:$266, 11, FALSE)</f>
        <v>304699</v>
      </c>
      <c r="G602">
        <v>0</v>
      </c>
      <c r="H602">
        <v>0</v>
      </c>
      <c r="I602" s="7">
        <f>INDEX('Developing Country'!$B$3:$B$175,MATCH('Stata Data'!B602,'Developing Country'!$A$3:$A$175))</f>
        <v>0</v>
      </c>
      <c r="J602" s="7">
        <f>INDEX('Developing Country'!$C$3:$C$175,MATCH('Stata Data'!B602,'Developing Country'!$A$3:$A$175))</f>
        <v>0</v>
      </c>
      <c r="K602" s="8">
        <f>VLOOKUP(B602, 'TRIPS In Force'!$A$2:$B$166, 2, FALSE)</f>
        <v>34700</v>
      </c>
      <c r="L602" s="7">
        <f t="shared" si="90"/>
        <v>1995</v>
      </c>
      <c r="M602" s="7">
        <f t="shared" si="85"/>
        <v>1</v>
      </c>
      <c r="N602" s="7">
        <f t="shared" si="86"/>
        <v>1995</v>
      </c>
      <c r="O602" s="7">
        <f t="shared" si="87"/>
        <v>1</v>
      </c>
      <c r="P602" s="7">
        <f t="shared" si="88"/>
        <v>1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spans="1:34" x14ac:dyDescent="0.35">
      <c r="A603">
        <f t="shared" si="91"/>
        <v>602</v>
      </c>
      <c r="B603" t="s">
        <v>19</v>
      </c>
      <c r="C603">
        <f t="shared" si="89"/>
        <v>22</v>
      </c>
      <c r="D603" s="7">
        <f t="shared" si="92"/>
        <v>1997</v>
      </c>
      <c r="F603">
        <f>VLOOKUP(B603, 'Population by Country'!$1:$266, 12, FALSE)</f>
        <v>312038</v>
      </c>
      <c r="G603">
        <v>0</v>
      </c>
      <c r="H603">
        <v>0</v>
      </c>
      <c r="I603" s="7">
        <f>INDEX('Developing Country'!$B$3:$B$175,MATCH('Stata Data'!B603,'Developing Country'!$A$3:$A$175))</f>
        <v>0</v>
      </c>
      <c r="J603" s="7">
        <f>INDEX('Developing Country'!$C$3:$C$175,MATCH('Stata Data'!B603,'Developing Country'!$A$3:$A$175))</f>
        <v>0</v>
      </c>
      <c r="K603" s="8">
        <f>VLOOKUP(B603, 'TRIPS In Force'!$A$2:$B$166, 2, FALSE)</f>
        <v>34700</v>
      </c>
      <c r="L603" s="7">
        <f t="shared" si="90"/>
        <v>1995</v>
      </c>
      <c r="M603" s="7">
        <f t="shared" si="85"/>
        <v>1</v>
      </c>
      <c r="N603" s="7">
        <f t="shared" si="86"/>
        <v>1995</v>
      </c>
      <c r="O603" s="7">
        <f t="shared" si="87"/>
        <v>2</v>
      </c>
      <c r="P603" s="7">
        <f t="shared" si="88"/>
        <v>1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spans="1:34" x14ac:dyDescent="0.35">
      <c r="A604">
        <f t="shared" si="91"/>
        <v>603</v>
      </c>
      <c r="B604" t="s">
        <v>19</v>
      </c>
      <c r="C604">
        <f t="shared" si="89"/>
        <v>22</v>
      </c>
      <c r="D604" s="7">
        <f t="shared" si="92"/>
        <v>1998</v>
      </c>
      <c r="F604">
        <f>VLOOKUP(B604, 'Population by Country'!$1:$266, 13, FALSE)</f>
        <v>319222</v>
      </c>
      <c r="G604">
        <v>0</v>
      </c>
      <c r="H604">
        <v>0</v>
      </c>
      <c r="I604" s="7">
        <f>INDEX('Developing Country'!$B$3:$B$175,MATCH('Stata Data'!B604,'Developing Country'!$A$3:$A$175))</f>
        <v>0</v>
      </c>
      <c r="J604" s="7">
        <f>INDEX('Developing Country'!$C$3:$C$175,MATCH('Stata Data'!B604,'Developing Country'!$A$3:$A$175))</f>
        <v>0</v>
      </c>
      <c r="K604" s="8">
        <f>VLOOKUP(B604, 'TRIPS In Force'!$A$2:$B$166, 2, FALSE)</f>
        <v>34700</v>
      </c>
      <c r="L604" s="7">
        <f t="shared" si="90"/>
        <v>1995</v>
      </c>
      <c r="M604" s="7">
        <f t="shared" si="85"/>
        <v>1</v>
      </c>
      <c r="N604" s="7">
        <f t="shared" si="86"/>
        <v>1995</v>
      </c>
      <c r="O604" s="7">
        <f t="shared" si="87"/>
        <v>3</v>
      </c>
      <c r="P604" s="7">
        <f t="shared" si="88"/>
        <v>1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spans="1:34" x14ac:dyDescent="0.35">
      <c r="A605">
        <f t="shared" si="91"/>
        <v>604</v>
      </c>
      <c r="B605" t="s">
        <v>19</v>
      </c>
      <c r="C605">
        <f t="shared" si="89"/>
        <v>22</v>
      </c>
      <c r="D605" s="7">
        <f t="shared" si="92"/>
        <v>1999</v>
      </c>
      <c r="F605">
        <f>VLOOKUP(B605, 'Population by Country'!$1:$266,14, FALSE)</f>
        <v>326289</v>
      </c>
      <c r="G605">
        <v>0</v>
      </c>
      <c r="H605">
        <v>0</v>
      </c>
      <c r="I605" s="7">
        <f>INDEX('Developing Country'!$B$3:$B$175,MATCH('Stata Data'!B605,'Developing Country'!$A$3:$A$175))</f>
        <v>0</v>
      </c>
      <c r="J605" s="7">
        <f>INDEX('Developing Country'!$C$3:$C$175,MATCH('Stata Data'!B605,'Developing Country'!$A$3:$A$175))</f>
        <v>0</v>
      </c>
      <c r="K605" s="8">
        <f>VLOOKUP(B605, 'TRIPS In Force'!$A$2:$B$166, 2, FALSE)</f>
        <v>34700</v>
      </c>
      <c r="L605" s="7">
        <f t="shared" si="90"/>
        <v>1995</v>
      </c>
      <c r="M605" s="7">
        <f t="shared" si="85"/>
        <v>1</v>
      </c>
      <c r="N605" s="7">
        <f t="shared" si="86"/>
        <v>1995</v>
      </c>
      <c r="O605" s="7">
        <f t="shared" si="87"/>
        <v>4</v>
      </c>
      <c r="P605" s="7">
        <f t="shared" si="88"/>
        <v>1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spans="1:34" x14ac:dyDescent="0.35">
      <c r="A606">
        <f t="shared" si="91"/>
        <v>605</v>
      </c>
      <c r="B606" t="s">
        <v>19</v>
      </c>
      <c r="C606">
        <f t="shared" si="89"/>
        <v>22</v>
      </c>
      <c r="D606" s="7">
        <f t="shared" si="92"/>
        <v>2000</v>
      </c>
      <c r="F606">
        <f>VLOOKUP(B606, 'Population by Country'!$1:$266, 15, FALSE)</f>
        <v>333241</v>
      </c>
      <c r="G606">
        <v>0</v>
      </c>
      <c r="H606">
        <v>0</v>
      </c>
      <c r="I606" s="7">
        <f>INDEX('Developing Country'!$B$3:$B$175,MATCH('Stata Data'!B606,'Developing Country'!$A$3:$A$175))</f>
        <v>0</v>
      </c>
      <c r="J606" s="7">
        <f>INDEX('Developing Country'!$C$3:$C$175,MATCH('Stata Data'!B606,'Developing Country'!$A$3:$A$175))</f>
        <v>0</v>
      </c>
      <c r="K606" s="8">
        <f>VLOOKUP(B606, 'TRIPS In Force'!$A$2:$B$166, 2, FALSE)</f>
        <v>34700</v>
      </c>
      <c r="L606" s="7">
        <f t="shared" si="90"/>
        <v>1995</v>
      </c>
      <c r="M606" s="7">
        <f t="shared" si="85"/>
        <v>1</v>
      </c>
      <c r="N606" s="7">
        <f t="shared" si="86"/>
        <v>1995</v>
      </c>
      <c r="O606" s="7">
        <f t="shared" si="87"/>
        <v>5</v>
      </c>
      <c r="P606" s="7">
        <f t="shared" si="88"/>
        <v>1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 x14ac:dyDescent="0.35">
      <c r="A607">
        <f t="shared" si="91"/>
        <v>606</v>
      </c>
      <c r="B607" t="s">
        <v>19</v>
      </c>
      <c r="C607">
        <f t="shared" si="89"/>
        <v>22</v>
      </c>
      <c r="D607" s="7">
        <f t="shared" si="92"/>
        <v>2001</v>
      </c>
      <c r="F607">
        <f>VLOOKUP(B607, 'Population by Country'!$1:$266, 16, FALSE)</f>
        <v>340117</v>
      </c>
      <c r="G607">
        <v>0</v>
      </c>
      <c r="H607">
        <v>0</v>
      </c>
      <c r="I607" s="7">
        <f>INDEX('Developing Country'!$B$3:$B$175,MATCH('Stata Data'!B607,'Developing Country'!$A$3:$A$175))</f>
        <v>0</v>
      </c>
      <c r="J607" s="7">
        <f>INDEX('Developing Country'!$C$3:$C$175,MATCH('Stata Data'!B607,'Developing Country'!$A$3:$A$175))</f>
        <v>0</v>
      </c>
      <c r="K607" s="8">
        <f>VLOOKUP(B607, 'TRIPS In Force'!$A$2:$B$166, 2, FALSE)</f>
        <v>34700</v>
      </c>
      <c r="L607" s="7">
        <f t="shared" si="90"/>
        <v>1995</v>
      </c>
      <c r="M607" s="7">
        <f t="shared" si="85"/>
        <v>1</v>
      </c>
      <c r="N607" s="7">
        <f t="shared" si="86"/>
        <v>1995</v>
      </c>
      <c r="O607" s="7">
        <f t="shared" si="87"/>
        <v>6</v>
      </c>
      <c r="P607" s="7">
        <f t="shared" si="88"/>
        <v>1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spans="1:34" x14ac:dyDescent="0.35">
      <c r="A608">
        <f t="shared" si="91"/>
        <v>607</v>
      </c>
      <c r="B608" t="s">
        <v>19</v>
      </c>
      <c r="C608">
        <f t="shared" si="89"/>
        <v>22</v>
      </c>
      <c r="D608" s="7">
        <f t="shared" si="92"/>
        <v>2002</v>
      </c>
      <c r="F608">
        <f>VLOOKUP(B608, 'Population by Country'!$1:$266, 17, FALSE)</f>
        <v>346867</v>
      </c>
      <c r="G608">
        <v>0</v>
      </c>
      <c r="H608">
        <v>0</v>
      </c>
      <c r="I608" s="7">
        <f>INDEX('Developing Country'!$B$3:$B$175,MATCH('Stata Data'!B608,'Developing Country'!$A$3:$A$175))</f>
        <v>0</v>
      </c>
      <c r="J608" s="7">
        <f>INDEX('Developing Country'!$C$3:$C$175,MATCH('Stata Data'!B608,'Developing Country'!$A$3:$A$175))</f>
        <v>0</v>
      </c>
      <c r="K608" s="8">
        <f>VLOOKUP(B608, 'TRIPS In Force'!$A$2:$B$166, 2, FALSE)</f>
        <v>34700</v>
      </c>
      <c r="L608" s="7">
        <f t="shared" si="90"/>
        <v>1995</v>
      </c>
      <c r="M608" s="7">
        <f t="shared" si="85"/>
        <v>1</v>
      </c>
      <c r="N608" s="7">
        <f t="shared" si="86"/>
        <v>1995</v>
      </c>
      <c r="O608" s="7">
        <f t="shared" si="87"/>
        <v>7</v>
      </c>
      <c r="P608" s="7">
        <f t="shared" si="88"/>
        <v>1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spans="1:34" x14ac:dyDescent="0.35">
      <c r="A609">
        <f t="shared" si="91"/>
        <v>608</v>
      </c>
      <c r="B609" t="s">
        <v>19</v>
      </c>
      <c r="C609">
        <f t="shared" si="89"/>
        <v>22</v>
      </c>
      <c r="D609" s="7">
        <f t="shared" si="92"/>
        <v>2003</v>
      </c>
      <c r="F609">
        <f>VLOOKUP(B609, 'Population by Country'!$1:$266, 18, FALSE)</f>
        <v>353389</v>
      </c>
      <c r="G609">
        <v>0</v>
      </c>
      <c r="H609">
        <v>0</v>
      </c>
      <c r="I609" s="7">
        <f>INDEX('Developing Country'!$B$3:$B$175,MATCH('Stata Data'!B609,'Developing Country'!$A$3:$A$175))</f>
        <v>0</v>
      </c>
      <c r="J609" s="7">
        <f>INDEX('Developing Country'!$C$3:$C$175,MATCH('Stata Data'!B609,'Developing Country'!$A$3:$A$175))</f>
        <v>0</v>
      </c>
      <c r="K609" s="8">
        <f>VLOOKUP(B609, 'TRIPS In Force'!$A$2:$B$166, 2, FALSE)</f>
        <v>34700</v>
      </c>
      <c r="L609" s="7">
        <f t="shared" si="90"/>
        <v>1995</v>
      </c>
      <c r="M609" s="7">
        <f t="shared" si="85"/>
        <v>1</v>
      </c>
      <c r="N609" s="7">
        <f t="shared" si="86"/>
        <v>1995</v>
      </c>
      <c r="O609" s="7">
        <f t="shared" si="87"/>
        <v>8</v>
      </c>
      <c r="P609" s="7">
        <f t="shared" si="88"/>
        <v>1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 x14ac:dyDescent="0.35">
      <c r="A610">
        <f t="shared" si="91"/>
        <v>609</v>
      </c>
      <c r="B610" t="s">
        <v>19</v>
      </c>
      <c r="C610">
        <f t="shared" si="89"/>
        <v>22</v>
      </c>
      <c r="D610" s="7">
        <f t="shared" si="92"/>
        <v>2004</v>
      </c>
      <c r="F610">
        <f>VLOOKUP(B610, 'Population by Country'!$1:$266,19, FALSE)</f>
        <v>359523</v>
      </c>
      <c r="G610">
        <v>0</v>
      </c>
      <c r="H610">
        <v>0</v>
      </c>
      <c r="I610" s="7">
        <f>INDEX('Developing Country'!$B$3:$B$175,MATCH('Stata Data'!B610,'Developing Country'!$A$3:$A$175))</f>
        <v>0</v>
      </c>
      <c r="J610" s="7">
        <f>INDEX('Developing Country'!$C$3:$C$175,MATCH('Stata Data'!B610,'Developing Country'!$A$3:$A$175))</f>
        <v>0</v>
      </c>
      <c r="K610" s="8">
        <f>VLOOKUP(B610, 'TRIPS In Force'!$A$2:$B$166, 2, FALSE)</f>
        <v>34700</v>
      </c>
      <c r="L610" s="7">
        <f t="shared" si="90"/>
        <v>1995</v>
      </c>
      <c r="M610" s="7">
        <f t="shared" si="85"/>
        <v>1</v>
      </c>
      <c r="N610" s="7">
        <f t="shared" si="86"/>
        <v>1995</v>
      </c>
      <c r="O610" s="7">
        <f t="shared" si="87"/>
        <v>9</v>
      </c>
      <c r="P610" s="7">
        <f t="shared" si="88"/>
        <v>1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spans="1:34" x14ac:dyDescent="0.35">
      <c r="A611">
        <f t="shared" si="91"/>
        <v>610</v>
      </c>
      <c r="B611" t="s">
        <v>19</v>
      </c>
      <c r="C611">
        <f t="shared" si="89"/>
        <v>22</v>
      </c>
      <c r="D611" s="7">
        <f t="shared" si="92"/>
        <v>2005</v>
      </c>
      <c r="F611">
        <f>VLOOKUP(B611, 'Population by Country'!$1:$266, 20, FALSE)</f>
        <v>365158</v>
      </c>
      <c r="G611">
        <v>0</v>
      </c>
      <c r="H611">
        <v>0</v>
      </c>
      <c r="I611" s="7">
        <f>INDEX('Developing Country'!$B$3:$B$175,MATCH('Stata Data'!B611,'Developing Country'!$A$3:$A$175))</f>
        <v>0</v>
      </c>
      <c r="J611" s="7">
        <f>INDEX('Developing Country'!$C$3:$C$175,MATCH('Stata Data'!B611,'Developing Country'!$A$3:$A$175))</f>
        <v>0</v>
      </c>
      <c r="K611" s="8">
        <f>VLOOKUP(B611, 'TRIPS In Force'!$A$2:$B$166, 2, FALSE)</f>
        <v>34700</v>
      </c>
      <c r="L611" s="7">
        <f t="shared" si="90"/>
        <v>1995</v>
      </c>
      <c r="M611" s="7">
        <f t="shared" si="85"/>
        <v>1</v>
      </c>
      <c r="N611" s="7">
        <f t="shared" si="86"/>
        <v>1995</v>
      </c>
      <c r="O611" s="7">
        <f t="shared" si="87"/>
        <v>10</v>
      </c>
      <c r="P611" s="7">
        <f t="shared" si="88"/>
        <v>1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spans="1:34" x14ac:dyDescent="0.35">
      <c r="A612">
        <f t="shared" si="91"/>
        <v>611</v>
      </c>
      <c r="B612" t="s">
        <v>19</v>
      </c>
      <c r="C612">
        <f t="shared" si="89"/>
        <v>22</v>
      </c>
      <c r="D612" s="7">
        <f t="shared" si="92"/>
        <v>2006</v>
      </c>
      <c r="F612">
        <f>VLOOKUP(B612, 'Population by Country'!$1:$266, 21, FALSE)</f>
        <v>370250</v>
      </c>
      <c r="G612">
        <v>0</v>
      </c>
      <c r="H612">
        <v>0</v>
      </c>
      <c r="I612" s="7">
        <f>INDEX('Developing Country'!$B$3:$B$175,MATCH('Stata Data'!B612,'Developing Country'!$A$3:$A$175))</f>
        <v>0</v>
      </c>
      <c r="J612" s="7">
        <f>INDEX('Developing Country'!$C$3:$C$175,MATCH('Stata Data'!B612,'Developing Country'!$A$3:$A$175))</f>
        <v>0</v>
      </c>
      <c r="K612" s="8">
        <f>VLOOKUP(B612, 'TRIPS In Force'!$A$2:$B$166, 2, FALSE)</f>
        <v>34700</v>
      </c>
      <c r="L612" s="7">
        <f t="shared" si="90"/>
        <v>1995</v>
      </c>
      <c r="M612" s="7">
        <f t="shared" si="85"/>
        <v>1</v>
      </c>
      <c r="N612" s="7">
        <f t="shared" si="86"/>
        <v>1995</v>
      </c>
      <c r="O612" s="7">
        <f t="shared" si="87"/>
        <v>11</v>
      </c>
      <c r="P612" s="7">
        <f t="shared" si="88"/>
        <v>1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spans="1:34" x14ac:dyDescent="0.35">
      <c r="A613">
        <f t="shared" si="91"/>
        <v>612</v>
      </c>
      <c r="B613" t="s">
        <v>19</v>
      </c>
      <c r="C613">
        <f t="shared" si="89"/>
        <v>22</v>
      </c>
      <c r="D613" s="7">
        <f t="shared" si="92"/>
        <v>2007</v>
      </c>
      <c r="F613">
        <f>VLOOKUP(B613, 'Population by Country'!$1:$266, 22, FALSE)</f>
        <v>374864</v>
      </c>
      <c r="G613">
        <v>0</v>
      </c>
      <c r="H613">
        <v>0</v>
      </c>
      <c r="I613" s="7">
        <f>INDEX('Developing Country'!$B$3:$B$175,MATCH('Stata Data'!B613,'Developing Country'!$A$3:$A$175))</f>
        <v>0</v>
      </c>
      <c r="J613" s="7">
        <f>INDEX('Developing Country'!$C$3:$C$175,MATCH('Stata Data'!B613,'Developing Country'!$A$3:$A$175))</f>
        <v>0</v>
      </c>
      <c r="K613" s="8">
        <f>VLOOKUP(B613, 'TRIPS In Force'!$A$2:$B$166, 2, FALSE)</f>
        <v>34700</v>
      </c>
      <c r="L613" s="7">
        <f t="shared" si="90"/>
        <v>1995</v>
      </c>
      <c r="M613" s="7">
        <f t="shared" si="85"/>
        <v>1</v>
      </c>
      <c r="N613" s="7">
        <f t="shared" si="86"/>
        <v>1995</v>
      </c>
      <c r="O613" s="7">
        <f t="shared" si="87"/>
        <v>12</v>
      </c>
      <c r="P613" s="7">
        <f t="shared" si="88"/>
        <v>1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spans="1:34" x14ac:dyDescent="0.35">
      <c r="A614">
        <f t="shared" si="91"/>
        <v>613</v>
      </c>
      <c r="B614" t="s">
        <v>19</v>
      </c>
      <c r="C614">
        <f t="shared" si="89"/>
        <v>22</v>
      </c>
      <c r="D614" s="7">
        <f t="shared" si="92"/>
        <v>2008</v>
      </c>
      <c r="F614">
        <f>VLOOKUP(B614, 'Population by Country'!$1:$266, 23, FALSE)</f>
        <v>379252</v>
      </c>
      <c r="G614">
        <v>0</v>
      </c>
      <c r="H614">
        <v>0</v>
      </c>
      <c r="I614" s="7">
        <f>INDEX('Developing Country'!$B$3:$B$175,MATCH('Stata Data'!B614,'Developing Country'!$A$3:$A$175))</f>
        <v>0</v>
      </c>
      <c r="J614" s="7">
        <f>INDEX('Developing Country'!$C$3:$C$175,MATCH('Stata Data'!B614,'Developing Country'!$A$3:$A$175))</f>
        <v>0</v>
      </c>
      <c r="K614" s="8">
        <f>VLOOKUP(B614, 'TRIPS In Force'!$A$2:$B$166, 2, FALSE)</f>
        <v>34700</v>
      </c>
      <c r="L614" s="7">
        <f t="shared" si="90"/>
        <v>1995</v>
      </c>
      <c r="M614" s="7">
        <f t="shared" si="85"/>
        <v>1</v>
      </c>
      <c r="N614" s="7">
        <f t="shared" si="86"/>
        <v>1995</v>
      </c>
      <c r="O614" s="7">
        <f t="shared" si="87"/>
        <v>13</v>
      </c>
      <c r="P614" s="7">
        <f t="shared" si="88"/>
        <v>1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spans="1:34" x14ac:dyDescent="0.35">
      <c r="A615">
        <f t="shared" si="91"/>
        <v>614</v>
      </c>
      <c r="B615" t="s">
        <v>19</v>
      </c>
      <c r="C615">
        <f t="shared" si="89"/>
        <v>22</v>
      </c>
      <c r="D615" s="7">
        <f t="shared" si="92"/>
        <v>2009</v>
      </c>
      <c r="F615">
        <f>VLOOKUP(B615, 'Population by Country'!$1:$266, 24, FALSE)</f>
        <v>383772</v>
      </c>
      <c r="G615">
        <v>0</v>
      </c>
      <c r="H615">
        <v>0</v>
      </c>
      <c r="I615" s="7">
        <f>INDEX('Developing Country'!$B$3:$B$175,MATCH('Stata Data'!B615,'Developing Country'!$A$3:$A$175))</f>
        <v>0</v>
      </c>
      <c r="J615" s="7">
        <f>INDEX('Developing Country'!$C$3:$C$175,MATCH('Stata Data'!B615,'Developing Country'!$A$3:$A$175))</f>
        <v>0</v>
      </c>
      <c r="K615" s="8">
        <f>VLOOKUP(B615, 'TRIPS In Force'!$A$2:$B$166, 2, FALSE)</f>
        <v>34700</v>
      </c>
      <c r="L615" s="7">
        <f t="shared" si="90"/>
        <v>1995</v>
      </c>
      <c r="M615" s="7">
        <f t="shared" si="85"/>
        <v>1</v>
      </c>
      <c r="N615" s="7">
        <f t="shared" si="86"/>
        <v>1995</v>
      </c>
      <c r="O615" s="7">
        <f t="shared" si="87"/>
        <v>14</v>
      </c>
      <c r="P615" s="7">
        <f t="shared" si="88"/>
        <v>1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x14ac:dyDescent="0.35">
      <c r="A616">
        <f t="shared" si="91"/>
        <v>615</v>
      </c>
      <c r="B616" t="s">
        <v>19</v>
      </c>
      <c r="C616">
        <f t="shared" si="89"/>
        <v>22</v>
      </c>
      <c r="D616" s="7">
        <f t="shared" si="92"/>
        <v>2010</v>
      </c>
      <c r="F616">
        <f>VLOOKUP(B616, 'Population by Country'!$1:$266, 25, FALSE)</f>
        <v>388662</v>
      </c>
      <c r="G616">
        <v>0</v>
      </c>
      <c r="H616">
        <v>0</v>
      </c>
      <c r="I616" s="7">
        <f>INDEX('Developing Country'!$B$3:$B$175,MATCH('Stata Data'!B616,'Developing Country'!$A$3:$A$175))</f>
        <v>0</v>
      </c>
      <c r="J616" s="7">
        <f>INDEX('Developing Country'!$C$3:$C$175,MATCH('Stata Data'!B616,'Developing Country'!$A$3:$A$175))</f>
        <v>0</v>
      </c>
      <c r="K616" s="8">
        <f>VLOOKUP(B616, 'TRIPS In Force'!$A$2:$B$166, 2, FALSE)</f>
        <v>34700</v>
      </c>
      <c r="L616" s="7">
        <f t="shared" si="90"/>
        <v>1995</v>
      </c>
      <c r="M616" s="7">
        <f t="shared" si="85"/>
        <v>1</v>
      </c>
      <c r="N616" s="7">
        <f t="shared" si="86"/>
        <v>1995</v>
      </c>
      <c r="O616" s="7">
        <f t="shared" si="87"/>
        <v>15</v>
      </c>
      <c r="P616" s="7">
        <f t="shared" si="88"/>
        <v>1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x14ac:dyDescent="0.35">
      <c r="A617">
        <f t="shared" si="91"/>
        <v>616</v>
      </c>
      <c r="B617" t="s">
        <v>19</v>
      </c>
      <c r="C617">
        <f t="shared" si="89"/>
        <v>22</v>
      </c>
      <c r="D617" s="7">
        <f t="shared" si="92"/>
        <v>2011</v>
      </c>
      <c r="F617">
        <f>VLOOKUP(B617, 'Population by Country'!$1:$266, 26, FALSE)</f>
        <v>394013</v>
      </c>
      <c r="G617">
        <v>0</v>
      </c>
      <c r="H617">
        <v>0</v>
      </c>
      <c r="I617" s="7">
        <f>INDEX('Developing Country'!$B$3:$B$175,MATCH('Stata Data'!B617,'Developing Country'!$A$3:$A$175))</f>
        <v>0</v>
      </c>
      <c r="J617" s="7">
        <f>INDEX('Developing Country'!$C$3:$C$175,MATCH('Stata Data'!B617,'Developing Country'!$A$3:$A$175))</f>
        <v>0</v>
      </c>
      <c r="K617" s="8">
        <f>VLOOKUP(B617, 'TRIPS In Force'!$A$2:$B$166, 2, FALSE)</f>
        <v>34700</v>
      </c>
      <c r="L617" s="7">
        <f t="shared" si="90"/>
        <v>1995</v>
      </c>
      <c r="M617" s="7">
        <f t="shared" si="85"/>
        <v>1</v>
      </c>
      <c r="N617" s="7">
        <f t="shared" si="86"/>
        <v>1995</v>
      </c>
      <c r="O617" s="7">
        <f t="shared" si="87"/>
        <v>16</v>
      </c>
      <c r="P617" s="7">
        <f t="shared" si="88"/>
        <v>1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x14ac:dyDescent="0.35">
      <c r="A618">
        <f t="shared" si="91"/>
        <v>617</v>
      </c>
      <c r="B618" t="s">
        <v>19</v>
      </c>
      <c r="C618">
        <f t="shared" si="89"/>
        <v>22</v>
      </c>
      <c r="D618" s="7">
        <f t="shared" si="92"/>
        <v>2012</v>
      </c>
      <c r="F618">
        <f>VLOOKUP(B618, 'Population by Country'!$1:$266, 27, FALSE)</f>
        <v>399748</v>
      </c>
      <c r="G618">
        <v>0</v>
      </c>
      <c r="H618">
        <v>0</v>
      </c>
      <c r="I618" s="7">
        <f>INDEX('Developing Country'!$B$3:$B$175,MATCH('Stata Data'!B618,'Developing Country'!$A$3:$A$175))</f>
        <v>0</v>
      </c>
      <c r="J618" s="7">
        <f>INDEX('Developing Country'!$C$3:$C$175,MATCH('Stata Data'!B618,'Developing Country'!$A$3:$A$175))</f>
        <v>0</v>
      </c>
      <c r="K618" s="8">
        <f>VLOOKUP(B618, 'TRIPS In Force'!$A$2:$B$166, 2, FALSE)</f>
        <v>34700</v>
      </c>
      <c r="L618" s="7">
        <f t="shared" si="90"/>
        <v>1995</v>
      </c>
      <c r="M618" s="7">
        <f t="shared" si="85"/>
        <v>1</v>
      </c>
      <c r="N618" s="7">
        <f t="shared" si="86"/>
        <v>1995</v>
      </c>
      <c r="O618" s="7">
        <f t="shared" si="87"/>
        <v>17</v>
      </c>
      <c r="P618" s="7">
        <f t="shared" si="88"/>
        <v>1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 x14ac:dyDescent="0.35">
      <c r="A619">
        <f t="shared" si="91"/>
        <v>618</v>
      </c>
      <c r="B619" t="s">
        <v>19</v>
      </c>
      <c r="C619">
        <f t="shared" si="89"/>
        <v>22</v>
      </c>
      <c r="D619" s="7">
        <f t="shared" si="92"/>
        <v>2013</v>
      </c>
      <c r="F619">
        <f>VLOOKUP(B619, 'Population by Country'!$1:$266, 28, FALSE)</f>
        <v>405716</v>
      </c>
      <c r="G619">
        <v>0</v>
      </c>
      <c r="H619">
        <v>0</v>
      </c>
      <c r="I619" s="7">
        <f>INDEX('Developing Country'!$B$3:$B$175,MATCH('Stata Data'!B619,'Developing Country'!$A$3:$A$175))</f>
        <v>0</v>
      </c>
      <c r="J619" s="7">
        <f>INDEX('Developing Country'!$C$3:$C$175,MATCH('Stata Data'!B619,'Developing Country'!$A$3:$A$175))</f>
        <v>0</v>
      </c>
      <c r="K619" s="8">
        <f>VLOOKUP(B619, 'TRIPS In Force'!$A$2:$B$166, 2, FALSE)</f>
        <v>34700</v>
      </c>
      <c r="L619" s="7">
        <f t="shared" si="90"/>
        <v>1995</v>
      </c>
      <c r="M619" s="7">
        <f t="shared" si="85"/>
        <v>1</v>
      </c>
      <c r="N619" s="7">
        <f t="shared" si="86"/>
        <v>1995</v>
      </c>
      <c r="O619" s="7">
        <f t="shared" si="87"/>
        <v>18</v>
      </c>
      <c r="P619" s="7">
        <f t="shared" si="88"/>
        <v>1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spans="1:34" x14ac:dyDescent="0.35">
      <c r="A620">
        <f t="shared" si="91"/>
        <v>619</v>
      </c>
      <c r="B620" t="s">
        <v>19</v>
      </c>
      <c r="C620">
        <f t="shared" si="89"/>
        <v>22</v>
      </c>
      <c r="D620" s="7">
        <f t="shared" si="92"/>
        <v>2014</v>
      </c>
      <c r="F620">
        <f>VLOOKUP(B620, 'Population by Country'!$1:$266, 29, FALSE)</f>
        <v>411704</v>
      </c>
      <c r="G620">
        <v>0</v>
      </c>
      <c r="H620">
        <v>0</v>
      </c>
      <c r="I620" s="7">
        <f>INDEX('Developing Country'!$B$3:$B$175,MATCH('Stata Data'!B620,'Developing Country'!$A$3:$A$175))</f>
        <v>0</v>
      </c>
      <c r="J620" s="7">
        <f>INDEX('Developing Country'!$C$3:$C$175,MATCH('Stata Data'!B620,'Developing Country'!$A$3:$A$175))</f>
        <v>0</v>
      </c>
      <c r="K620" s="8">
        <f>VLOOKUP(B620, 'TRIPS In Force'!$A$2:$B$166, 2, FALSE)</f>
        <v>34700</v>
      </c>
      <c r="L620" s="7">
        <f t="shared" si="90"/>
        <v>1995</v>
      </c>
      <c r="M620" s="7">
        <f t="shared" si="85"/>
        <v>1</v>
      </c>
      <c r="N620" s="7">
        <f t="shared" si="86"/>
        <v>1995</v>
      </c>
      <c r="O620" s="7">
        <f t="shared" si="87"/>
        <v>19</v>
      </c>
      <c r="P620" s="7">
        <f t="shared" si="88"/>
        <v>1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spans="1:34" x14ac:dyDescent="0.35">
      <c r="A621">
        <f t="shared" si="91"/>
        <v>620</v>
      </c>
      <c r="B621" t="s">
        <v>19</v>
      </c>
      <c r="C621">
        <f t="shared" si="89"/>
        <v>22</v>
      </c>
      <c r="D621" s="7">
        <f t="shared" si="92"/>
        <v>2015</v>
      </c>
      <c r="F621">
        <f>VLOOKUP(B621, 'Population by Country'!$1:$266, 30, FALSE)</f>
        <v>417542</v>
      </c>
      <c r="G621">
        <v>0</v>
      </c>
      <c r="H621">
        <v>0</v>
      </c>
      <c r="I621" s="7">
        <f>INDEX('Developing Country'!$B$3:$B$175,MATCH('Stata Data'!B621,'Developing Country'!$A$3:$A$175))</f>
        <v>0</v>
      </c>
      <c r="J621" s="7">
        <f>INDEX('Developing Country'!$C$3:$C$175,MATCH('Stata Data'!B621,'Developing Country'!$A$3:$A$175))</f>
        <v>0</v>
      </c>
      <c r="K621" s="8">
        <f>VLOOKUP(B621, 'TRIPS In Force'!$A$2:$B$166, 2, FALSE)</f>
        <v>34700</v>
      </c>
      <c r="L621" s="7">
        <f t="shared" si="90"/>
        <v>1995</v>
      </c>
      <c r="M621" s="7">
        <f t="shared" si="85"/>
        <v>1</v>
      </c>
      <c r="N621" s="7">
        <f t="shared" si="86"/>
        <v>1995</v>
      </c>
      <c r="O621" s="7">
        <f t="shared" si="87"/>
        <v>20</v>
      </c>
      <c r="P621" s="7">
        <f t="shared" si="88"/>
        <v>1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spans="1:34" x14ac:dyDescent="0.35">
      <c r="A622">
        <f t="shared" si="91"/>
        <v>621</v>
      </c>
      <c r="B622" t="s">
        <v>19</v>
      </c>
      <c r="C622">
        <f t="shared" si="89"/>
        <v>22</v>
      </c>
      <c r="D622" s="7">
        <f t="shared" si="92"/>
        <v>2016</v>
      </c>
      <c r="F622">
        <f>VLOOKUP(B622, 'Population by Country'!$1:$266, 31, FALSE)</f>
        <v>423196</v>
      </c>
      <c r="G622">
        <v>0</v>
      </c>
      <c r="H622">
        <v>0</v>
      </c>
      <c r="I622" s="7">
        <f>INDEX('Developing Country'!$B$3:$B$175,MATCH('Stata Data'!B622,'Developing Country'!$A$3:$A$175))</f>
        <v>0</v>
      </c>
      <c r="J622" s="7">
        <f>INDEX('Developing Country'!$C$3:$C$175,MATCH('Stata Data'!B622,'Developing Country'!$A$3:$A$175))</f>
        <v>0</v>
      </c>
      <c r="K622" s="8">
        <f>VLOOKUP(B622, 'TRIPS In Force'!$A$2:$B$166, 2, FALSE)</f>
        <v>34700</v>
      </c>
      <c r="L622" s="7">
        <f t="shared" si="90"/>
        <v>1995</v>
      </c>
      <c r="M622" s="7">
        <f t="shared" si="85"/>
        <v>1</v>
      </c>
      <c r="N622" s="7">
        <f t="shared" si="86"/>
        <v>1995</v>
      </c>
      <c r="O622" s="7">
        <f t="shared" si="87"/>
        <v>21</v>
      </c>
      <c r="P622" s="7">
        <f t="shared" si="88"/>
        <v>1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spans="1:34" x14ac:dyDescent="0.35">
      <c r="A623">
        <f t="shared" si="91"/>
        <v>622</v>
      </c>
      <c r="B623" t="s">
        <v>20</v>
      </c>
      <c r="C623">
        <f t="shared" si="89"/>
        <v>23</v>
      </c>
      <c r="D623" s="7">
        <v>1990</v>
      </c>
      <c r="E623">
        <v>100</v>
      </c>
      <c r="F623">
        <f>VLOOKUP(B623, 'Population by Country'!$1:$266, 5,FALSE )</f>
        <v>8718289</v>
      </c>
      <c r="G623">
        <v>0</v>
      </c>
      <c r="H623">
        <v>0</v>
      </c>
      <c r="I623" s="7">
        <f>INDEX('Developing Country'!$B$3:$B$175,MATCH('Stata Data'!B623,'Developing Country'!$A$3:$A$175))</f>
        <v>0</v>
      </c>
      <c r="J623" s="7">
        <f>INDEX('Developing Country'!$C$3:$C$175,MATCH('Stata Data'!B623,'Developing Country'!$A$3:$A$175))</f>
        <v>0</v>
      </c>
      <c r="K623" s="8">
        <f>VLOOKUP(B623, 'TRIPS In Force'!$A$2:$B$166, 2, FALSE)</f>
        <v>35400</v>
      </c>
      <c r="L623" s="7">
        <f t="shared" si="90"/>
        <v>1996</v>
      </c>
      <c r="M623" s="7">
        <f t="shared" si="85"/>
        <v>0</v>
      </c>
      <c r="N623" s="7">
        <f t="shared" si="86"/>
        <v>1996</v>
      </c>
      <c r="O623" s="7">
        <f t="shared" si="87"/>
        <v>-6</v>
      </c>
      <c r="P623" s="7">
        <f t="shared" si="88"/>
        <v>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spans="1:34" x14ac:dyDescent="0.35">
      <c r="A624">
        <f t="shared" si="91"/>
        <v>623</v>
      </c>
      <c r="B624" t="s">
        <v>20</v>
      </c>
      <c r="C624">
        <f t="shared" si="89"/>
        <v>23</v>
      </c>
      <c r="D624" s="7">
        <f>D623+1</f>
        <v>1991</v>
      </c>
      <c r="E624">
        <v>100</v>
      </c>
      <c r="F624">
        <f>VLOOKUP(B624, 'Population by Country'!$1:$266, 6, FALSE)</f>
        <v>8632367</v>
      </c>
      <c r="G624">
        <v>0</v>
      </c>
      <c r="H624">
        <v>0</v>
      </c>
      <c r="I624" s="7">
        <f>INDEX('Developing Country'!$B$3:$B$175,MATCH('Stata Data'!B624,'Developing Country'!$A$3:$A$175))</f>
        <v>0</v>
      </c>
      <c r="J624" s="7">
        <f>INDEX('Developing Country'!$C$3:$C$175,MATCH('Stata Data'!B624,'Developing Country'!$A$3:$A$175))</f>
        <v>0</v>
      </c>
      <c r="K624" s="8">
        <f>VLOOKUP(B624, 'TRIPS In Force'!$A$2:$B$166, 2, FALSE)</f>
        <v>35400</v>
      </c>
      <c r="L624" s="7">
        <f t="shared" si="90"/>
        <v>1996</v>
      </c>
      <c r="M624" s="7">
        <f t="shared" si="85"/>
        <v>0</v>
      </c>
      <c r="N624" s="7">
        <f t="shared" si="86"/>
        <v>1996</v>
      </c>
      <c r="O624" s="7">
        <f t="shared" si="87"/>
        <v>-5</v>
      </c>
      <c r="P624" s="7">
        <f t="shared" si="88"/>
        <v>0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spans="1:34" x14ac:dyDescent="0.35">
      <c r="A625">
        <f t="shared" si="91"/>
        <v>624</v>
      </c>
      <c r="B625" t="s">
        <v>20</v>
      </c>
      <c r="C625">
        <f t="shared" si="89"/>
        <v>23</v>
      </c>
      <c r="D625" s="7">
        <f t="shared" ref="D625:D649" si="93">D624+1</f>
        <v>1992</v>
      </c>
      <c r="E625">
        <v>100</v>
      </c>
      <c r="F625">
        <f>VLOOKUP(B625, 'Population by Country'!$1:$266, 7, FALSE)</f>
        <v>8540164</v>
      </c>
      <c r="G625">
        <v>0</v>
      </c>
      <c r="H625">
        <v>0</v>
      </c>
      <c r="I625" s="7">
        <f>INDEX('Developing Country'!$B$3:$B$175,MATCH('Stata Data'!B625,'Developing Country'!$A$3:$A$175))</f>
        <v>0</v>
      </c>
      <c r="J625" s="7">
        <f>INDEX('Developing Country'!$C$3:$C$175,MATCH('Stata Data'!B625,'Developing Country'!$A$3:$A$175))</f>
        <v>0</v>
      </c>
      <c r="K625" s="8">
        <f>VLOOKUP(B625, 'TRIPS In Force'!$A$2:$B$166, 2, FALSE)</f>
        <v>35400</v>
      </c>
      <c r="L625" s="7">
        <f t="shared" si="90"/>
        <v>1996</v>
      </c>
      <c r="M625" s="7">
        <f t="shared" si="85"/>
        <v>0</v>
      </c>
      <c r="N625" s="7">
        <f t="shared" si="86"/>
        <v>1996</v>
      </c>
      <c r="O625" s="7">
        <f t="shared" si="87"/>
        <v>-4</v>
      </c>
      <c r="P625" s="7">
        <f t="shared" si="88"/>
        <v>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spans="1:34" x14ac:dyDescent="0.35">
      <c r="A626">
        <f t="shared" si="91"/>
        <v>625</v>
      </c>
      <c r="B626" t="s">
        <v>20</v>
      </c>
      <c r="C626">
        <f t="shared" si="89"/>
        <v>23</v>
      </c>
      <c r="D626" s="7">
        <f t="shared" si="93"/>
        <v>1993</v>
      </c>
      <c r="E626">
        <v>100</v>
      </c>
      <c r="F626">
        <f>VLOOKUP(B626, 'Population by Country'!$1:$266, 8, FALSE)</f>
        <v>8472313</v>
      </c>
      <c r="G626">
        <v>0</v>
      </c>
      <c r="H626">
        <v>0</v>
      </c>
      <c r="I626" s="7">
        <f>INDEX('Developing Country'!$B$3:$B$175,MATCH('Stata Data'!B626,'Developing Country'!$A$3:$A$175))</f>
        <v>0</v>
      </c>
      <c r="J626" s="7">
        <f>INDEX('Developing Country'!$C$3:$C$175,MATCH('Stata Data'!B626,'Developing Country'!$A$3:$A$175))</f>
        <v>0</v>
      </c>
      <c r="K626" s="8">
        <f>VLOOKUP(B626, 'TRIPS In Force'!$A$2:$B$166, 2, FALSE)</f>
        <v>35400</v>
      </c>
      <c r="L626" s="7">
        <f t="shared" si="90"/>
        <v>1996</v>
      </c>
      <c r="M626" s="7">
        <f t="shared" si="85"/>
        <v>0</v>
      </c>
      <c r="N626" s="7">
        <f t="shared" si="86"/>
        <v>1996</v>
      </c>
      <c r="O626" s="7">
        <f t="shared" si="87"/>
        <v>-3</v>
      </c>
      <c r="P626" s="7">
        <f t="shared" si="88"/>
        <v>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x14ac:dyDescent="0.35">
      <c r="A627">
        <f t="shared" si="91"/>
        <v>626</v>
      </c>
      <c r="B627" t="s">
        <v>20</v>
      </c>
      <c r="C627">
        <f t="shared" si="89"/>
        <v>23</v>
      </c>
      <c r="D627" s="7">
        <f t="shared" si="93"/>
        <v>1994</v>
      </c>
      <c r="E627">
        <v>100</v>
      </c>
      <c r="F627">
        <f>VLOOKUP(B627, 'Population by Country'!$1:$266, 9, FALSE)</f>
        <v>8443591</v>
      </c>
      <c r="G627">
        <v>0</v>
      </c>
      <c r="H627">
        <v>0</v>
      </c>
      <c r="I627" s="7">
        <f>INDEX('Developing Country'!$B$3:$B$175,MATCH('Stata Data'!B627,'Developing Country'!$A$3:$A$175))</f>
        <v>0</v>
      </c>
      <c r="J627" s="7">
        <f>INDEX('Developing Country'!$C$3:$C$175,MATCH('Stata Data'!B627,'Developing Country'!$A$3:$A$175))</f>
        <v>0</v>
      </c>
      <c r="K627" s="8">
        <f>VLOOKUP(B627, 'TRIPS In Force'!$A$2:$B$166, 2, FALSE)</f>
        <v>35400</v>
      </c>
      <c r="L627" s="7">
        <f t="shared" si="90"/>
        <v>1996</v>
      </c>
      <c r="M627" s="7">
        <f t="shared" si="85"/>
        <v>0</v>
      </c>
      <c r="N627" s="7">
        <f t="shared" si="86"/>
        <v>1996</v>
      </c>
      <c r="O627" s="7">
        <f t="shared" si="87"/>
        <v>-2</v>
      </c>
      <c r="P627" s="7">
        <f t="shared" si="88"/>
        <v>0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spans="1:34" x14ac:dyDescent="0.35">
      <c r="A628">
        <f t="shared" si="91"/>
        <v>627</v>
      </c>
      <c r="B628" t="s">
        <v>20</v>
      </c>
      <c r="C628">
        <f t="shared" si="89"/>
        <v>23</v>
      </c>
      <c r="D628" s="7">
        <f t="shared" si="93"/>
        <v>1995</v>
      </c>
      <c r="E628">
        <v>100</v>
      </c>
      <c r="F628">
        <f>VLOOKUP(B628, 'Population by Country'!$1:$266, 10, FALSE)</f>
        <v>8406067</v>
      </c>
      <c r="G628">
        <v>0</v>
      </c>
      <c r="H628">
        <v>0</v>
      </c>
      <c r="I628" s="7">
        <f>INDEX('Developing Country'!$B$3:$B$175,MATCH('Stata Data'!B628,'Developing Country'!$A$3:$A$175))</f>
        <v>0</v>
      </c>
      <c r="J628" s="7">
        <f>INDEX('Developing Country'!$C$3:$C$175,MATCH('Stata Data'!B628,'Developing Country'!$A$3:$A$175))</f>
        <v>0</v>
      </c>
      <c r="K628" s="8">
        <f>VLOOKUP(B628, 'TRIPS In Force'!$A$2:$B$166, 2, FALSE)</f>
        <v>35400</v>
      </c>
      <c r="L628" s="7">
        <f t="shared" si="90"/>
        <v>1996</v>
      </c>
      <c r="M628" s="7">
        <f t="shared" si="85"/>
        <v>0</v>
      </c>
      <c r="N628" s="7">
        <f t="shared" si="86"/>
        <v>1996</v>
      </c>
      <c r="O628" s="7">
        <f t="shared" si="87"/>
        <v>-1</v>
      </c>
      <c r="P628" s="7">
        <f t="shared" si="88"/>
        <v>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spans="1:34" x14ac:dyDescent="0.35">
      <c r="A629">
        <f t="shared" si="91"/>
        <v>628</v>
      </c>
      <c r="B629" t="s">
        <v>20</v>
      </c>
      <c r="C629">
        <f t="shared" si="89"/>
        <v>23</v>
      </c>
      <c r="D629" s="7">
        <f t="shared" si="93"/>
        <v>1996</v>
      </c>
      <c r="E629">
        <v>100</v>
      </c>
      <c r="F629">
        <f>VLOOKUP(B629, 'Population by Country'!$1:$266, 11, FALSE)</f>
        <v>8362826</v>
      </c>
      <c r="G629">
        <v>0</v>
      </c>
      <c r="H629">
        <v>0</v>
      </c>
      <c r="I629" s="7">
        <f>INDEX('Developing Country'!$B$3:$B$175,MATCH('Stata Data'!B629,'Developing Country'!$A$3:$A$175))</f>
        <v>0</v>
      </c>
      <c r="J629" s="7">
        <f>INDEX('Developing Country'!$C$3:$C$175,MATCH('Stata Data'!B629,'Developing Country'!$A$3:$A$175))</f>
        <v>0</v>
      </c>
      <c r="K629" s="8">
        <f>VLOOKUP(B629, 'TRIPS In Force'!$A$2:$B$166, 2, FALSE)</f>
        <v>35400</v>
      </c>
      <c r="L629" s="7">
        <f t="shared" si="90"/>
        <v>1996</v>
      </c>
      <c r="M629" s="7">
        <f t="shared" si="85"/>
        <v>1</v>
      </c>
      <c r="N629" s="7">
        <f t="shared" si="86"/>
        <v>1996</v>
      </c>
      <c r="O629" s="7">
        <f t="shared" si="87"/>
        <v>0</v>
      </c>
      <c r="P629" s="7">
        <f t="shared" si="88"/>
        <v>1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x14ac:dyDescent="0.35">
      <c r="A630">
        <f t="shared" si="91"/>
        <v>629</v>
      </c>
      <c r="B630" t="s">
        <v>20</v>
      </c>
      <c r="C630">
        <f t="shared" si="89"/>
        <v>23</v>
      </c>
      <c r="D630" s="7">
        <f t="shared" si="93"/>
        <v>1997</v>
      </c>
      <c r="E630">
        <v>100</v>
      </c>
      <c r="F630">
        <f>VLOOKUP(B630, 'Population by Country'!$1:$266, 12, FALSE)</f>
        <v>8312068</v>
      </c>
      <c r="G630">
        <v>0</v>
      </c>
      <c r="H630">
        <v>0</v>
      </c>
      <c r="I630" s="7">
        <f>INDEX('Developing Country'!$B$3:$B$175,MATCH('Stata Data'!B630,'Developing Country'!$A$3:$A$175))</f>
        <v>0</v>
      </c>
      <c r="J630" s="7">
        <f>INDEX('Developing Country'!$C$3:$C$175,MATCH('Stata Data'!B630,'Developing Country'!$A$3:$A$175))</f>
        <v>0</v>
      </c>
      <c r="K630" s="8">
        <f>VLOOKUP(B630, 'TRIPS In Force'!$A$2:$B$166, 2, FALSE)</f>
        <v>35400</v>
      </c>
      <c r="L630" s="7">
        <f t="shared" si="90"/>
        <v>1996</v>
      </c>
      <c r="M630" s="7">
        <f t="shared" si="85"/>
        <v>1</v>
      </c>
      <c r="N630" s="7">
        <f t="shared" si="86"/>
        <v>1996</v>
      </c>
      <c r="O630" s="7">
        <f t="shared" si="87"/>
        <v>1</v>
      </c>
      <c r="P630" s="7">
        <f t="shared" si="88"/>
        <v>1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x14ac:dyDescent="0.35">
      <c r="A631">
        <f t="shared" si="91"/>
        <v>630</v>
      </c>
      <c r="B631" t="s">
        <v>20</v>
      </c>
      <c r="C631">
        <f t="shared" si="89"/>
        <v>23</v>
      </c>
      <c r="D631" s="7">
        <f t="shared" si="93"/>
        <v>1998</v>
      </c>
      <c r="E631">
        <v>100</v>
      </c>
      <c r="F631">
        <f>VLOOKUP(B631, 'Population by Country'!$1:$266, 13, FALSE)</f>
        <v>8256786</v>
      </c>
      <c r="G631">
        <v>0</v>
      </c>
      <c r="H631">
        <v>0</v>
      </c>
      <c r="I631" s="7">
        <f>INDEX('Developing Country'!$B$3:$B$175,MATCH('Stata Data'!B631,'Developing Country'!$A$3:$A$175))</f>
        <v>0</v>
      </c>
      <c r="J631" s="7">
        <f>INDEX('Developing Country'!$C$3:$C$175,MATCH('Stata Data'!B631,'Developing Country'!$A$3:$A$175))</f>
        <v>0</v>
      </c>
      <c r="K631" s="8">
        <f>VLOOKUP(B631, 'TRIPS In Force'!$A$2:$B$166, 2, FALSE)</f>
        <v>35400</v>
      </c>
      <c r="L631" s="7">
        <f t="shared" si="90"/>
        <v>1996</v>
      </c>
      <c r="M631" s="7">
        <f t="shared" si="85"/>
        <v>1</v>
      </c>
      <c r="N631" s="7">
        <f t="shared" si="86"/>
        <v>1996</v>
      </c>
      <c r="O631" s="7">
        <f t="shared" si="87"/>
        <v>2</v>
      </c>
      <c r="P631" s="7">
        <f t="shared" si="88"/>
        <v>1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x14ac:dyDescent="0.35">
      <c r="A632">
        <f t="shared" si="91"/>
        <v>631</v>
      </c>
      <c r="B632" t="s">
        <v>20</v>
      </c>
      <c r="C632">
        <f t="shared" si="89"/>
        <v>23</v>
      </c>
      <c r="D632" s="7">
        <f t="shared" si="93"/>
        <v>1999</v>
      </c>
      <c r="E632">
        <v>100</v>
      </c>
      <c r="F632">
        <f>VLOOKUP(B632, 'Population by Country'!$1:$266,14, FALSE)</f>
        <v>8210624</v>
      </c>
      <c r="G632">
        <v>0</v>
      </c>
      <c r="H632">
        <v>0</v>
      </c>
      <c r="I632" s="7">
        <f>INDEX('Developing Country'!$B$3:$B$175,MATCH('Stata Data'!B632,'Developing Country'!$A$3:$A$175))</f>
        <v>0</v>
      </c>
      <c r="J632" s="7">
        <f>INDEX('Developing Country'!$C$3:$C$175,MATCH('Stata Data'!B632,'Developing Country'!$A$3:$A$175))</f>
        <v>0</v>
      </c>
      <c r="K632" s="8">
        <f>VLOOKUP(B632, 'TRIPS In Force'!$A$2:$B$166, 2, FALSE)</f>
        <v>35400</v>
      </c>
      <c r="L632" s="7">
        <f t="shared" si="90"/>
        <v>1996</v>
      </c>
      <c r="M632" s="7">
        <f t="shared" si="85"/>
        <v>1</v>
      </c>
      <c r="N632" s="7">
        <f t="shared" si="86"/>
        <v>1996</v>
      </c>
      <c r="O632" s="7">
        <f t="shared" si="87"/>
        <v>3</v>
      </c>
      <c r="P632" s="7">
        <f t="shared" si="88"/>
        <v>1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x14ac:dyDescent="0.35">
      <c r="A633">
        <f t="shared" si="91"/>
        <v>632</v>
      </c>
      <c r="B633" t="s">
        <v>20</v>
      </c>
      <c r="C633">
        <f t="shared" si="89"/>
        <v>23</v>
      </c>
      <c r="D633" s="7">
        <f t="shared" si="93"/>
        <v>2000</v>
      </c>
      <c r="E633">
        <v>100</v>
      </c>
      <c r="F633">
        <f>VLOOKUP(B633, 'Population by Country'!$1:$266, 15, FALSE)</f>
        <v>8170172</v>
      </c>
      <c r="G633">
        <v>0</v>
      </c>
      <c r="H633">
        <v>0</v>
      </c>
      <c r="I633" s="7">
        <f>INDEX('Developing Country'!$B$3:$B$175,MATCH('Stata Data'!B633,'Developing Country'!$A$3:$A$175))</f>
        <v>0</v>
      </c>
      <c r="J633" s="7">
        <f>INDEX('Developing Country'!$C$3:$C$175,MATCH('Stata Data'!B633,'Developing Country'!$A$3:$A$175))</f>
        <v>0</v>
      </c>
      <c r="K633" s="8">
        <f>VLOOKUP(B633, 'TRIPS In Force'!$A$2:$B$166, 2, FALSE)</f>
        <v>35400</v>
      </c>
      <c r="L633" s="7">
        <f t="shared" si="90"/>
        <v>1996</v>
      </c>
      <c r="M633" s="7">
        <f t="shared" si="85"/>
        <v>1</v>
      </c>
      <c r="N633" s="7">
        <f t="shared" si="86"/>
        <v>1996</v>
      </c>
      <c r="O633" s="7">
        <f t="shared" si="87"/>
        <v>4</v>
      </c>
      <c r="P633" s="7">
        <f t="shared" si="88"/>
        <v>1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x14ac:dyDescent="0.35">
      <c r="A634">
        <f t="shared" si="91"/>
        <v>633</v>
      </c>
      <c r="B634" t="s">
        <v>20</v>
      </c>
      <c r="C634">
        <f t="shared" si="89"/>
        <v>23</v>
      </c>
      <c r="D634" s="7">
        <f t="shared" si="93"/>
        <v>2001</v>
      </c>
      <c r="E634">
        <v>100</v>
      </c>
      <c r="F634">
        <f>VLOOKUP(B634, 'Population by Country'!$1:$266, 16, FALSE)</f>
        <v>8009142</v>
      </c>
      <c r="G634">
        <v>0</v>
      </c>
      <c r="H634">
        <v>0</v>
      </c>
      <c r="I634" s="7">
        <f>INDEX('Developing Country'!$B$3:$B$175,MATCH('Stata Data'!B634,'Developing Country'!$A$3:$A$175))</f>
        <v>0</v>
      </c>
      <c r="J634" s="7">
        <f>INDEX('Developing Country'!$C$3:$C$175,MATCH('Stata Data'!B634,'Developing Country'!$A$3:$A$175))</f>
        <v>0</v>
      </c>
      <c r="K634" s="8">
        <f>VLOOKUP(B634, 'TRIPS In Force'!$A$2:$B$166, 2, FALSE)</f>
        <v>35400</v>
      </c>
      <c r="L634" s="7">
        <f t="shared" si="90"/>
        <v>1996</v>
      </c>
      <c r="M634" s="7">
        <f t="shared" si="85"/>
        <v>1</v>
      </c>
      <c r="N634" s="7">
        <f t="shared" si="86"/>
        <v>1996</v>
      </c>
      <c r="O634" s="7">
        <f t="shared" si="87"/>
        <v>5</v>
      </c>
      <c r="P634" s="7">
        <f t="shared" si="88"/>
        <v>1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 x14ac:dyDescent="0.35">
      <c r="A635">
        <f t="shared" si="91"/>
        <v>634</v>
      </c>
      <c r="B635" t="s">
        <v>20</v>
      </c>
      <c r="C635">
        <f t="shared" si="89"/>
        <v>23</v>
      </c>
      <c r="D635" s="7">
        <f t="shared" si="93"/>
        <v>2002</v>
      </c>
      <c r="E635">
        <v>100</v>
      </c>
      <c r="F635">
        <f>VLOOKUP(B635, 'Population by Country'!$1:$266, 17, FALSE)</f>
        <v>7837161</v>
      </c>
      <c r="G635">
        <v>0</v>
      </c>
      <c r="H635">
        <v>0</v>
      </c>
      <c r="I635" s="7">
        <f>INDEX('Developing Country'!$B$3:$B$175,MATCH('Stata Data'!B635,'Developing Country'!$A$3:$A$175))</f>
        <v>0</v>
      </c>
      <c r="J635" s="7">
        <f>INDEX('Developing Country'!$C$3:$C$175,MATCH('Stata Data'!B635,'Developing Country'!$A$3:$A$175))</f>
        <v>0</v>
      </c>
      <c r="K635" s="8">
        <f>VLOOKUP(B635, 'TRIPS In Force'!$A$2:$B$166, 2, FALSE)</f>
        <v>35400</v>
      </c>
      <c r="L635" s="7">
        <f t="shared" si="90"/>
        <v>1996</v>
      </c>
      <c r="M635" s="7">
        <f t="shared" si="85"/>
        <v>1</v>
      </c>
      <c r="N635" s="7">
        <f t="shared" si="86"/>
        <v>1996</v>
      </c>
      <c r="O635" s="7">
        <f t="shared" si="87"/>
        <v>6</v>
      </c>
      <c r="P635" s="7">
        <f t="shared" si="88"/>
        <v>1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spans="1:34" x14ac:dyDescent="0.35">
      <c r="A636">
        <f t="shared" si="91"/>
        <v>635</v>
      </c>
      <c r="B636" t="s">
        <v>20</v>
      </c>
      <c r="C636">
        <f t="shared" si="89"/>
        <v>23</v>
      </c>
      <c r="D636" s="7">
        <f t="shared" si="93"/>
        <v>2003</v>
      </c>
      <c r="E636">
        <v>100</v>
      </c>
      <c r="F636">
        <f>VLOOKUP(B636, 'Population by Country'!$1:$266, 18, FALSE)</f>
        <v>7775327</v>
      </c>
      <c r="G636">
        <v>0</v>
      </c>
      <c r="H636">
        <v>0</v>
      </c>
      <c r="I636" s="7">
        <f>INDEX('Developing Country'!$B$3:$B$175,MATCH('Stata Data'!B636,'Developing Country'!$A$3:$A$175))</f>
        <v>0</v>
      </c>
      <c r="J636" s="7">
        <f>INDEX('Developing Country'!$C$3:$C$175,MATCH('Stata Data'!B636,'Developing Country'!$A$3:$A$175))</f>
        <v>0</v>
      </c>
      <c r="K636" s="8">
        <f>VLOOKUP(B636, 'TRIPS In Force'!$A$2:$B$166, 2, FALSE)</f>
        <v>35400</v>
      </c>
      <c r="L636" s="7">
        <f t="shared" si="90"/>
        <v>1996</v>
      </c>
      <c r="M636" s="7">
        <f t="shared" si="85"/>
        <v>1</v>
      </c>
      <c r="N636" s="7">
        <f t="shared" si="86"/>
        <v>1996</v>
      </c>
      <c r="O636" s="7">
        <f t="shared" si="87"/>
        <v>7</v>
      </c>
      <c r="P636" s="7">
        <f t="shared" si="88"/>
        <v>1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spans="1:34" x14ac:dyDescent="0.35">
      <c r="A637">
        <f t="shared" si="91"/>
        <v>636</v>
      </c>
      <c r="B637" t="s">
        <v>20</v>
      </c>
      <c r="C637">
        <f t="shared" si="89"/>
        <v>23</v>
      </c>
      <c r="D637" s="7">
        <f t="shared" si="93"/>
        <v>2004</v>
      </c>
      <c r="E637">
        <v>100</v>
      </c>
      <c r="F637">
        <f>VLOOKUP(B637, 'Population by Country'!$1:$266,19, FALSE)</f>
        <v>7716860</v>
      </c>
      <c r="G637">
        <v>0</v>
      </c>
      <c r="H637">
        <v>0</v>
      </c>
      <c r="I637" s="7">
        <f>INDEX('Developing Country'!$B$3:$B$175,MATCH('Stata Data'!B637,'Developing Country'!$A$3:$A$175))</f>
        <v>0</v>
      </c>
      <c r="J637" s="7">
        <f>INDEX('Developing Country'!$C$3:$C$175,MATCH('Stata Data'!B637,'Developing Country'!$A$3:$A$175))</f>
        <v>0</v>
      </c>
      <c r="K637" s="8">
        <f>VLOOKUP(B637, 'TRIPS In Force'!$A$2:$B$166, 2, FALSE)</f>
        <v>35400</v>
      </c>
      <c r="L637" s="7">
        <f t="shared" si="90"/>
        <v>1996</v>
      </c>
      <c r="M637" s="7">
        <f t="shared" si="85"/>
        <v>1</v>
      </c>
      <c r="N637" s="7">
        <f t="shared" si="86"/>
        <v>1996</v>
      </c>
      <c r="O637" s="7">
        <f t="shared" si="87"/>
        <v>8</v>
      </c>
      <c r="P637" s="7">
        <f t="shared" si="88"/>
        <v>1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spans="1:34" x14ac:dyDescent="0.35">
      <c r="A638">
        <f t="shared" si="91"/>
        <v>637</v>
      </c>
      <c r="B638" t="s">
        <v>20</v>
      </c>
      <c r="C638">
        <f t="shared" si="89"/>
        <v>23</v>
      </c>
      <c r="D638" s="7">
        <f t="shared" si="93"/>
        <v>2005</v>
      </c>
      <c r="E638">
        <v>100</v>
      </c>
      <c r="F638">
        <f>VLOOKUP(B638, 'Population by Country'!$1:$266, 20, FALSE)</f>
        <v>7658972</v>
      </c>
      <c r="G638">
        <v>0</v>
      </c>
      <c r="H638">
        <v>0</v>
      </c>
      <c r="I638" s="7">
        <f>INDEX('Developing Country'!$B$3:$B$175,MATCH('Stata Data'!B638,'Developing Country'!$A$3:$A$175))</f>
        <v>0</v>
      </c>
      <c r="J638" s="7">
        <f>INDEX('Developing Country'!$C$3:$C$175,MATCH('Stata Data'!B638,'Developing Country'!$A$3:$A$175))</f>
        <v>0</v>
      </c>
      <c r="K638" s="8">
        <f>VLOOKUP(B638, 'TRIPS In Force'!$A$2:$B$166, 2, FALSE)</f>
        <v>35400</v>
      </c>
      <c r="L638" s="7">
        <f t="shared" si="90"/>
        <v>1996</v>
      </c>
      <c r="M638" s="7">
        <f t="shared" si="85"/>
        <v>1</v>
      </c>
      <c r="N638" s="7">
        <f t="shared" si="86"/>
        <v>1996</v>
      </c>
      <c r="O638" s="7">
        <f t="shared" si="87"/>
        <v>9</v>
      </c>
      <c r="P638" s="7">
        <f t="shared" si="88"/>
        <v>1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spans="1:34" x14ac:dyDescent="0.35">
      <c r="A639">
        <f t="shared" si="91"/>
        <v>638</v>
      </c>
      <c r="B639" t="s">
        <v>20</v>
      </c>
      <c r="C639">
        <f t="shared" si="89"/>
        <v>23</v>
      </c>
      <c r="D639" s="7">
        <f t="shared" si="93"/>
        <v>2006</v>
      </c>
      <c r="E639">
        <v>100</v>
      </c>
      <c r="F639">
        <f>VLOOKUP(B639, 'Population by Country'!$1:$266, 21, FALSE)</f>
        <v>7601022</v>
      </c>
      <c r="G639">
        <v>0</v>
      </c>
      <c r="H639">
        <v>0</v>
      </c>
      <c r="I639" s="7">
        <f>INDEX('Developing Country'!$B$3:$B$175,MATCH('Stata Data'!B639,'Developing Country'!$A$3:$A$175))</f>
        <v>0</v>
      </c>
      <c r="J639" s="7">
        <f>INDEX('Developing Country'!$C$3:$C$175,MATCH('Stata Data'!B639,'Developing Country'!$A$3:$A$175))</f>
        <v>0</v>
      </c>
      <c r="K639" s="8">
        <f>VLOOKUP(B639, 'TRIPS In Force'!$A$2:$B$166, 2, FALSE)</f>
        <v>35400</v>
      </c>
      <c r="L639" s="7">
        <f t="shared" si="90"/>
        <v>1996</v>
      </c>
      <c r="M639" s="7">
        <f t="shared" si="85"/>
        <v>1</v>
      </c>
      <c r="N639" s="7">
        <f t="shared" si="86"/>
        <v>1996</v>
      </c>
      <c r="O639" s="7">
        <f t="shared" si="87"/>
        <v>10</v>
      </c>
      <c r="P639" s="7">
        <f t="shared" si="88"/>
        <v>1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spans="1:34" x14ac:dyDescent="0.35">
      <c r="A640">
        <f t="shared" si="91"/>
        <v>639</v>
      </c>
      <c r="B640" t="s">
        <v>20</v>
      </c>
      <c r="C640">
        <f t="shared" si="89"/>
        <v>23</v>
      </c>
      <c r="D640" s="7">
        <f t="shared" si="93"/>
        <v>2007</v>
      </c>
      <c r="E640">
        <v>100</v>
      </c>
      <c r="F640">
        <f>VLOOKUP(B640, 'Population by Country'!$1:$266, 22, FALSE)</f>
        <v>7545338</v>
      </c>
      <c r="G640">
        <v>0</v>
      </c>
      <c r="H640">
        <v>0</v>
      </c>
      <c r="I640" s="7">
        <f>INDEX('Developing Country'!$B$3:$B$175,MATCH('Stata Data'!B640,'Developing Country'!$A$3:$A$175))</f>
        <v>0</v>
      </c>
      <c r="J640" s="7">
        <f>INDEX('Developing Country'!$C$3:$C$175,MATCH('Stata Data'!B640,'Developing Country'!$A$3:$A$175))</f>
        <v>0</v>
      </c>
      <c r="K640" s="8">
        <f>VLOOKUP(B640, 'TRIPS In Force'!$A$2:$B$166, 2, FALSE)</f>
        <v>35400</v>
      </c>
      <c r="L640" s="7">
        <f t="shared" si="90"/>
        <v>1996</v>
      </c>
      <c r="M640" s="7">
        <f t="shared" si="85"/>
        <v>1</v>
      </c>
      <c r="N640" s="7">
        <f t="shared" si="86"/>
        <v>1996</v>
      </c>
      <c r="O640" s="7">
        <f t="shared" si="87"/>
        <v>11</v>
      </c>
      <c r="P640" s="7">
        <f t="shared" si="88"/>
        <v>1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spans="1:34" x14ac:dyDescent="0.35">
      <c r="A641">
        <f t="shared" si="91"/>
        <v>640</v>
      </c>
      <c r="B641" t="s">
        <v>20</v>
      </c>
      <c r="C641">
        <f t="shared" si="89"/>
        <v>23</v>
      </c>
      <c r="D641" s="7">
        <f t="shared" si="93"/>
        <v>2008</v>
      </c>
      <c r="E641">
        <v>100</v>
      </c>
      <c r="F641">
        <f>VLOOKUP(B641, 'Population by Country'!$1:$266, 23, FALSE)</f>
        <v>7492561</v>
      </c>
      <c r="G641">
        <v>0</v>
      </c>
      <c r="H641">
        <v>0</v>
      </c>
      <c r="I641" s="7">
        <f>INDEX('Developing Country'!$B$3:$B$175,MATCH('Stata Data'!B641,'Developing Country'!$A$3:$A$175))</f>
        <v>0</v>
      </c>
      <c r="J641" s="7">
        <f>INDEX('Developing Country'!$C$3:$C$175,MATCH('Stata Data'!B641,'Developing Country'!$A$3:$A$175))</f>
        <v>0</v>
      </c>
      <c r="K641" s="8">
        <f>VLOOKUP(B641, 'TRIPS In Force'!$A$2:$B$166, 2, FALSE)</f>
        <v>35400</v>
      </c>
      <c r="L641" s="7">
        <f t="shared" si="90"/>
        <v>1996</v>
      </c>
      <c r="M641" s="7">
        <f t="shared" si="85"/>
        <v>1</v>
      </c>
      <c r="N641" s="7">
        <f t="shared" si="86"/>
        <v>1996</v>
      </c>
      <c r="O641" s="7">
        <f t="shared" si="87"/>
        <v>12</v>
      </c>
      <c r="P641" s="7">
        <f t="shared" si="88"/>
        <v>1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spans="1:34" x14ac:dyDescent="0.35">
      <c r="A642">
        <f t="shared" si="91"/>
        <v>641</v>
      </c>
      <c r="B642" t="s">
        <v>20</v>
      </c>
      <c r="C642">
        <f t="shared" si="89"/>
        <v>23</v>
      </c>
      <c r="D642" s="7">
        <f t="shared" si="93"/>
        <v>2009</v>
      </c>
      <c r="E642">
        <v>100</v>
      </c>
      <c r="F642">
        <f>VLOOKUP(B642, 'Population by Country'!$1:$266, 24, FALSE)</f>
        <v>7444443</v>
      </c>
      <c r="G642">
        <v>0</v>
      </c>
      <c r="H642">
        <v>0</v>
      </c>
      <c r="I642" s="7">
        <f>INDEX('Developing Country'!$B$3:$B$175,MATCH('Stata Data'!B642,'Developing Country'!$A$3:$A$175))</f>
        <v>0</v>
      </c>
      <c r="J642" s="7">
        <f>INDEX('Developing Country'!$C$3:$C$175,MATCH('Stata Data'!B642,'Developing Country'!$A$3:$A$175))</f>
        <v>0</v>
      </c>
      <c r="K642" s="8">
        <f>VLOOKUP(B642, 'TRIPS In Force'!$A$2:$B$166, 2, FALSE)</f>
        <v>35400</v>
      </c>
      <c r="L642" s="7">
        <f t="shared" si="90"/>
        <v>1996</v>
      </c>
      <c r="M642" s="7">
        <f t="shared" ref="M642:M705" si="94">IF(L642&gt;D642, 0, 1)</f>
        <v>1</v>
      </c>
      <c r="N642" s="7">
        <f t="shared" ref="N642:N705" si="95">IF(L642&gt;IF(I642=1, 2033, IF(H642=1, 2005, IF(J642=1,2000, L642))), L642,IF(I642=1, 2033, IF(H642=1, 2005, IF(J642=1,2000, L642))))</f>
        <v>1996</v>
      </c>
      <c r="O642" s="7">
        <f t="shared" ref="O642:O705" si="96">D642-N642</f>
        <v>13</v>
      </c>
      <c r="P642" s="7">
        <f t="shared" ref="P642:P705" si="97">IF(N642&lt;=D642,1,0)</f>
        <v>1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spans="1:34" x14ac:dyDescent="0.35">
      <c r="A643">
        <f t="shared" si="91"/>
        <v>642</v>
      </c>
      <c r="B643" t="s">
        <v>20</v>
      </c>
      <c r="C643">
        <f t="shared" ref="C643:C706" si="98">_xlfn.FLOOR.MATH((A643-1)/27)</f>
        <v>23</v>
      </c>
      <c r="D643" s="7">
        <f t="shared" si="93"/>
        <v>2010</v>
      </c>
      <c r="E643">
        <v>100</v>
      </c>
      <c r="F643">
        <f>VLOOKUP(B643, 'Population by Country'!$1:$266, 25, FALSE)</f>
        <v>7395599</v>
      </c>
      <c r="G643">
        <v>0</v>
      </c>
      <c r="H643">
        <v>0</v>
      </c>
      <c r="I643" s="7">
        <f>INDEX('Developing Country'!$B$3:$B$175,MATCH('Stata Data'!B643,'Developing Country'!$A$3:$A$175))</f>
        <v>0</v>
      </c>
      <c r="J643" s="7">
        <f>INDEX('Developing Country'!$C$3:$C$175,MATCH('Stata Data'!B643,'Developing Country'!$A$3:$A$175))</f>
        <v>0</v>
      </c>
      <c r="K643" s="8">
        <f>VLOOKUP(B643, 'TRIPS In Force'!$A$2:$B$166, 2, FALSE)</f>
        <v>35400</v>
      </c>
      <c r="L643" s="7">
        <f t="shared" ref="L643:L706" si="99">YEAR(K643)</f>
        <v>1996</v>
      </c>
      <c r="M643" s="7">
        <f t="shared" si="94"/>
        <v>1</v>
      </c>
      <c r="N643" s="7">
        <f t="shared" si="95"/>
        <v>1996</v>
      </c>
      <c r="O643" s="7">
        <f t="shared" si="96"/>
        <v>14</v>
      </c>
      <c r="P643" s="7">
        <f t="shared" si="97"/>
        <v>1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spans="1:34" x14ac:dyDescent="0.35">
      <c r="A644">
        <f t="shared" ref="A644:A707" si="100">A643+1</f>
        <v>643</v>
      </c>
      <c r="B644" t="s">
        <v>20</v>
      </c>
      <c r="C644">
        <f t="shared" si="98"/>
        <v>23</v>
      </c>
      <c r="D644" s="7">
        <f t="shared" si="93"/>
        <v>2011</v>
      </c>
      <c r="E644">
        <v>200</v>
      </c>
      <c r="F644">
        <f>VLOOKUP(B644, 'Population by Country'!$1:$266, 26, FALSE)</f>
        <v>7348328</v>
      </c>
      <c r="G644">
        <v>0</v>
      </c>
      <c r="H644">
        <v>0</v>
      </c>
      <c r="I644" s="7">
        <f>INDEX('Developing Country'!$B$3:$B$175,MATCH('Stata Data'!B644,'Developing Country'!$A$3:$A$175))</f>
        <v>0</v>
      </c>
      <c r="J644" s="7">
        <f>INDEX('Developing Country'!$C$3:$C$175,MATCH('Stata Data'!B644,'Developing Country'!$A$3:$A$175))</f>
        <v>0</v>
      </c>
      <c r="K644" s="8">
        <f>VLOOKUP(B644, 'TRIPS In Force'!$A$2:$B$166, 2, FALSE)</f>
        <v>35400</v>
      </c>
      <c r="L644" s="7">
        <f t="shared" si="99"/>
        <v>1996</v>
      </c>
      <c r="M644" s="7">
        <f t="shared" si="94"/>
        <v>1</v>
      </c>
      <c r="N644" s="7">
        <f t="shared" si="95"/>
        <v>1996</v>
      </c>
      <c r="O644" s="7">
        <f t="shared" si="96"/>
        <v>15</v>
      </c>
      <c r="P644" s="7">
        <f t="shared" si="97"/>
        <v>1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spans="1:34" x14ac:dyDescent="0.35">
      <c r="A645">
        <f t="shared" si="100"/>
        <v>644</v>
      </c>
      <c r="B645" t="s">
        <v>20</v>
      </c>
      <c r="C645">
        <f t="shared" si="98"/>
        <v>23</v>
      </c>
      <c r="D645" s="7">
        <f t="shared" si="93"/>
        <v>2012</v>
      </c>
      <c r="E645">
        <v>200</v>
      </c>
      <c r="F645">
        <f>VLOOKUP(B645, 'Population by Country'!$1:$266, 27, FALSE)</f>
        <v>7305888</v>
      </c>
      <c r="G645">
        <v>0</v>
      </c>
      <c r="H645">
        <v>0</v>
      </c>
      <c r="I645" s="7">
        <f>INDEX('Developing Country'!$B$3:$B$175,MATCH('Stata Data'!B645,'Developing Country'!$A$3:$A$175))</f>
        <v>0</v>
      </c>
      <c r="J645" s="7">
        <f>INDEX('Developing Country'!$C$3:$C$175,MATCH('Stata Data'!B645,'Developing Country'!$A$3:$A$175))</f>
        <v>0</v>
      </c>
      <c r="K645" s="8">
        <f>VLOOKUP(B645, 'TRIPS In Force'!$A$2:$B$166, 2, FALSE)</f>
        <v>35400</v>
      </c>
      <c r="L645" s="7">
        <f t="shared" si="99"/>
        <v>1996</v>
      </c>
      <c r="M645" s="7">
        <f t="shared" si="94"/>
        <v>1</v>
      </c>
      <c r="N645" s="7">
        <f t="shared" si="95"/>
        <v>1996</v>
      </c>
      <c r="O645" s="7">
        <f t="shared" si="96"/>
        <v>16</v>
      </c>
      <c r="P645" s="7">
        <f t="shared" si="97"/>
        <v>1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spans="1:34" x14ac:dyDescent="0.35">
      <c r="A646">
        <f t="shared" si="100"/>
        <v>645</v>
      </c>
      <c r="B646" t="s">
        <v>20</v>
      </c>
      <c r="C646">
        <f t="shared" si="98"/>
        <v>23</v>
      </c>
      <c r="D646" s="7">
        <f t="shared" si="93"/>
        <v>2013</v>
      </c>
      <c r="E646">
        <v>200</v>
      </c>
      <c r="F646">
        <f>VLOOKUP(B646, 'Population by Country'!$1:$266, 28, FALSE)</f>
        <v>7265115</v>
      </c>
      <c r="G646">
        <v>0</v>
      </c>
      <c r="H646">
        <v>0</v>
      </c>
      <c r="I646" s="7">
        <f>INDEX('Developing Country'!$B$3:$B$175,MATCH('Stata Data'!B646,'Developing Country'!$A$3:$A$175))</f>
        <v>0</v>
      </c>
      <c r="J646" s="7">
        <f>INDEX('Developing Country'!$C$3:$C$175,MATCH('Stata Data'!B646,'Developing Country'!$A$3:$A$175))</f>
        <v>0</v>
      </c>
      <c r="K646" s="8">
        <f>VLOOKUP(B646, 'TRIPS In Force'!$A$2:$B$166, 2, FALSE)</f>
        <v>35400</v>
      </c>
      <c r="L646" s="7">
        <f t="shared" si="99"/>
        <v>1996</v>
      </c>
      <c r="M646" s="7">
        <f t="shared" si="94"/>
        <v>1</v>
      </c>
      <c r="N646" s="7">
        <f t="shared" si="95"/>
        <v>1996</v>
      </c>
      <c r="O646" s="7">
        <f t="shared" si="96"/>
        <v>17</v>
      </c>
      <c r="P646" s="7">
        <f t="shared" si="97"/>
        <v>1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spans="1:34" x14ac:dyDescent="0.35">
      <c r="A647">
        <f t="shared" si="100"/>
        <v>646</v>
      </c>
      <c r="B647" t="s">
        <v>20</v>
      </c>
      <c r="C647">
        <f t="shared" si="98"/>
        <v>23</v>
      </c>
      <c r="D647" s="7">
        <f t="shared" si="93"/>
        <v>2014</v>
      </c>
      <c r="E647">
        <v>200</v>
      </c>
      <c r="F647">
        <f>VLOOKUP(B647, 'Population by Country'!$1:$266, 29, FALSE)</f>
        <v>7223938</v>
      </c>
      <c r="G647">
        <v>0</v>
      </c>
      <c r="H647">
        <v>0</v>
      </c>
      <c r="I647" s="7">
        <f>INDEX('Developing Country'!$B$3:$B$175,MATCH('Stata Data'!B647,'Developing Country'!$A$3:$A$175))</f>
        <v>0</v>
      </c>
      <c r="J647" s="7">
        <f>INDEX('Developing Country'!$C$3:$C$175,MATCH('Stata Data'!B647,'Developing Country'!$A$3:$A$175))</f>
        <v>0</v>
      </c>
      <c r="K647" s="8">
        <f>VLOOKUP(B647, 'TRIPS In Force'!$A$2:$B$166, 2, FALSE)</f>
        <v>35400</v>
      </c>
      <c r="L647" s="7">
        <f t="shared" si="99"/>
        <v>1996</v>
      </c>
      <c r="M647" s="7">
        <f t="shared" si="94"/>
        <v>1</v>
      </c>
      <c r="N647" s="7">
        <f t="shared" si="95"/>
        <v>1996</v>
      </c>
      <c r="O647" s="7">
        <f t="shared" si="96"/>
        <v>18</v>
      </c>
      <c r="P647" s="7">
        <f t="shared" si="97"/>
        <v>1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spans="1:34" x14ac:dyDescent="0.35">
      <c r="A648">
        <f t="shared" si="100"/>
        <v>647</v>
      </c>
      <c r="B648" t="s">
        <v>20</v>
      </c>
      <c r="C648">
        <f t="shared" si="98"/>
        <v>23</v>
      </c>
      <c r="D648" s="7">
        <f t="shared" si="93"/>
        <v>2015</v>
      </c>
      <c r="E648">
        <v>200</v>
      </c>
      <c r="F648">
        <f>VLOOKUP(B648, 'Population by Country'!$1:$266, 30, FALSE)</f>
        <v>7177991</v>
      </c>
      <c r="G648">
        <v>0</v>
      </c>
      <c r="H648">
        <v>0</v>
      </c>
      <c r="I648" s="7">
        <f>INDEX('Developing Country'!$B$3:$B$175,MATCH('Stata Data'!B648,'Developing Country'!$A$3:$A$175))</f>
        <v>0</v>
      </c>
      <c r="J648" s="7">
        <f>INDEX('Developing Country'!$C$3:$C$175,MATCH('Stata Data'!B648,'Developing Country'!$A$3:$A$175))</f>
        <v>0</v>
      </c>
      <c r="K648" s="8">
        <f>VLOOKUP(B648, 'TRIPS In Force'!$A$2:$B$166, 2, FALSE)</f>
        <v>35400</v>
      </c>
      <c r="L648" s="7">
        <f t="shared" si="99"/>
        <v>1996</v>
      </c>
      <c r="M648" s="7">
        <f t="shared" si="94"/>
        <v>1</v>
      </c>
      <c r="N648" s="7">
        <f t="shared" si="95"/>
        <v>1996</v>
      </c>
      <c r="O648" s="7">
        <f t="shared" si="96"/>
        <v>19</v>
      </c>
      <c r="P648" s="7">
        <f t="shared" si="97"/>
        <v>1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spans="1:34" x14ac:dyDescent="0.35">
      <c r="A649">
        <f t="shared" si="100"/>
        <v>648</v>
      </c>
      <c r="B649" t="s">
        <v>20</v>
      </c>
      <c r="C649">
        <f t="shared" si="98"/>
        <v>23</v>
      </c>
      <c r="D649" s="7">
        <f t="shared" si="93"/>
        <v>2016</v>
      </c>
      <c r="E649">
        <v>200</v>
      </c>
      <c r="F649">
        <f>VLOOKUP(B649, 'Population by Country'!$1:$266, 31, FALSE)</f>
        <v>7127822</v>
      </c>
      <c r="G649">
        <v>0</v>
      </c>
      <c r="H649">
        <v>0</v>
      </c>
      <c r="I649" s="7">
        <f>INDEX('Developing Country'!$B$3:$B$175,MATCH('Stata Data'!B649,'Developing Country'!$A$3:$A$175))</f>
        <v>0</v>
      </c>
      <c r="J649" s="7">
        <f>INDEX('Developing Country'!$C$3:$C$175,MATCH('Stata Data'!B649,'Developing Country'!$A$3:$A$175))</f>
        <v>0</v>
      </c>
      <c r="K649" s="8">
        <f>VLOOKUP(B649, 'TRIPS In Force'!$A$2:$B$166, 2, FALSE)</f>
        <v>35400</v>
      </c>
      <c r="L649" s="7">
        <f t="shared" si="99"/>
        <v>1996</v>
      </c>
      <c r="M649" s="7">
        <f t="shared" si="94"/>
        <v>1</v>
      </c>
      <c r="N649" s="7">
        <f t="shared" si="95"/>
        <v>1996</v>
      </c>
      <c r="O649" s="7">
        <f t="shared" si="96"/>
        <v>20</v>
      </c>
      <c r="P649" s="7">
        <f t="shared" si="97"/>
        <v>1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spans="1:34" x14ac:dyDescent="0.35">
      <c r="A650">
        <f t="shared" si="100"/>
        <v>649</v>
      </c>
      <c r="B650" t="s">
        <v>21</v>
      </c>
      <c r="C650">
        <f t="shared" si="98"/>
        <v>24</v>
      </c>
      <c r="D650" s="7">
        <v>1990</v>
      </c>
      <c r="E650">
        <v>5000</v>
      </c>
      <c r="F650">
        <f>VLOOKUP(B650, 'Population by Country'!$1:$266, 5,FALSE )</f>
        <v>8811034</v>
      </c>
      <c r="G650">
        <v>0</v>
      </c>
      <c r="H650">
        <v>0</v>
      </c>
      <c r="I650" s="7">
        <f>INDEX('Developing Country'!$B$3:$B$175,MATCH('Stata Data'!B650,'Developing Country'!$A$3:$A$175))</f>
        <v>1</v>
      </c>
      <c r="J650" s="7">
        <f>INDEX('Developing Country'!$C$3:$C$175,MATCH('Stata Data'!B650,'Developing Country'!$A$3:$A$175))</f>
        <v>0</v>
      </c>
      <c r="K650" s="8">
        <f>VLOOKUP(B650, 'TRIPS In Force'!$A$2:$B$166, 2, FALSE)</f>
        <v>34853</v>
      </c>
      <c r="L650" s="7">
        <f t="shared" si="99"/>
        <v>1995</v>
      </c>
      <c r="M650" s="7">
        <f t="shared" si="94"/>
        <v>0</v>
      </c>
      <c r="N650" s="7">
        <f t="shared" si="95"/>
        <v>2033</v>
      </c>
      <c r="O650" s="7">
        <f t="shared" si="96"/>
        <v>-43</v>
      </c>
      <c r="P650" s="7">
        <f t="shared" si="97"/>
        <v>0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spans="1:34" x14ac:dyDescent="0.35">
      <c r="A651">
        <f t="shared" si="100"/>
        <v>650</v>
      </c>
      <c r="B651" t="s">
        <v>21</v>
      </c>
      <c r="C651">
        <f t="shared" si="98"/>
        <v>24</v>
      </c>
      <c r="D651" s="7">
        <f>D650+1</f>
        <v>1991</v>
      </c>
      <c r="E651">
        <v>6000</v>
      </c>
      <c r="F651">
        <f>VLOOKUP(B651, 'Population by Country'!$1:$266, 6, FALSE)</f>
        <v>9050084</v>
      </c>
      <c r="G651">
        <v>0</v>
      </c>
      <c r="H651">
        <v>0</v>
      </c>
      <c r="I651" s="7">
        <f>INDEX('Developing Country'!$B$3:$B$175,MATCH('Stata Data'!B651,'Developing Country'!$A$3:$A$175))</f>
        <v>1</v>
      </c>
      <c r="J651" s="7">
        <f>INDEX('Developing Country'!$C$3:$C$175,MATCH('Stata Data'!B651,'Developing Country'!$A$3:$A$175))</f>
        <v>0</v>
      </c>
      <c r="K651" s="8">
        <f>VLOOKUP(B651, 'TRIPS In Force'!$A$2:$B$166, 2, FALSE)</f>
        <v>34853</v>
      </c>
      <c r="L651" s="7">
        <f t="shared" si="99"/>
        <v>1995</v>
      </c>
      <c r="M651" s="7">
        <f t="shared" si="94"/>
        <v>0</v>
      </c>
      <c r="N651" s="7">
        <f t="shared" si="95"/>
        <v>2033</v>
      </c>
      <c r="O651" s="7">
        <f t="shared" si="96"/>
        <v>-42</v>
      </c>
      <c r="P651" s="7">
        <f t="shared" si="97"/>
        <v>0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spans="1:34" x14ac:dyDescent="0.35">
      <c r="A652">
        <f t="shared" si="100"/>
        <v>651</v>
      </c>
      <c r="B652" t="s">
        <v>21</v>
      </c>
      <c r="C652">
        <f t="shared" si="98"/>
        <v>24</v>
      </c>
      <c r="D652" s="7">
        <f t="shared" ref="D652:D676" si="101">D651+1</f>
        <v>1992</v>
      </c>
      <c r="E652">
        <v>7200</v>
      </c>
      <c r="F652">
        <f>VLOOKUP(B652, 'Population by Country'!$1:$266, 7, FALSE)</f>
        <v>9297113</v>
      </c>
      <c r="G652">
        <v>0</v>
      </c>
      <c r="H652">
        <v>0</v>
      </c>
      <c r="I652" s="7">
        <f>INDEX('Developing Country'!$B$3:$B$175,MATCH('Stata Data'!B652,'Developing Country'!$A$3:$A$175))</f>
        <v>1</v>
      </c>
      <c r="J652" s="7">
        <f>INDEX('Developing Country'!$C$3:$C$175,MATCH('Stata Data'!B652,'Developing Country'!$A$3:$A$175))</f>
        <v>0</v>
      </c>
      <c r="K652" s="8">
        <f>VLOOKUP(B652, 'TRIPS In Force'!$A$2:$B$166, 2, FALSE)</f>
        <v>34853</v>
      </c>
      <c r="L652" s="7">
        <f t="shared" si="99"/>
        <v>1995</v>
      </c>
      <c r="M652" s="7">
        <f t="shared" si="94"/>
        <v>0</v>
      </c>
      <c r="N652" s="7">
        <f t="shared" si="95"/>
        <v>2033</v>
      </c>
      <c r="O652" s="7">
        <f t="shared" si="96"/>
        <v>-41</v>
      </c>
      <c r="P652" s="7">
        <f t="shared" si="97"/>
        <v>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spans="1:34" x14ac:dyDescent="0.35">
      <c r="A653">
        <f t="shared" si="100"/>
        <v>652</v>
      </c>
      <c r="B653" t="s">
        <v>21</v>
      </c>
      <c r="C653">
        <f t="shared" si="98"/>
        <v>24</v>
      </c>
      <c r="D653" s="7">
        <f t="shared" si="101"/>
        <v>1993</v>
      </c>
      <c r="E653">
        <v>8400</v>
      </c>
      <c r="F653">
        <f>VLOOKUP(B653, 'Population by Country'!$1:$266, 8, FALSE)</f>
        <v>9552476</v>
      </c>
      <c r="G653">
        <v>0</v>
      </c>
      <c r="H653">
        <v>0</v>
      </c>
      <c r="I653" s="7">
        <f>INDEX('Developing Country'!$B$3:$B$175,MATCH('Stata Data'!B653,'Developing Country'!$A$3:$A$175))</f>
        <v>1</v>
      </c>
      <c r="J653" s="7">
        <f>INDEX('Developing Country'!$C$3:$C$175,MATCH('Stata Data'!B653,'Developing Country'!$A$3:$A$175))</f>
        <v>0</v>
      </c>
      <c r="K653" s="8">
        <f>VLOOKUP(B653, 'TRIPS In Force'!$A$2:$B$166, 2, FALSE)</f>
        <v>34853</v>
      </c>
      <c r="L653" s="7">
        <f t="shared" si="99"/>
        <v>1995</v>
      </c>
      <c r="M653" s="7">
        <f t="shared" si="94"/>
        <v>0</v>
      </c>
      <c r="N653" s="7">
        <f t="shared" si="95"/>
        <v>2033</v>
      </c>
      <c r="O653" s="7">
        <f t="shared" si="96"/>
        <v>-40</v>
      </c>
      <c r="P653" s="7">
        <f t="shared" si="97"/>
        <v>0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spans="1:34" x14ac:dyDescent="0.35">
      <c r="A654">
        <f t="shared" si="100"/>
        <v>653</v>
      </c>
      <c r="B654" t="s">
        <v>21</v>
      </c>
      <c r="C654">
        <f t="shared" si="98"/>
        <v>24</v>
      </c>
      <c r="D654" s="7">
        <f t="shared" si="101"/>
        <v>1994</v>
      </c>
      <c r="E654">
        <v>9500</v>
      </c>
      <c r="F654">
        <f>VLOOKUP(B654, 'Population by Country'!$1:$266, 9, FALSE)</f>
        <v>9816588</v>
      </c>
      <c r="G654">
        <v>0</v>
      </c>
      <c r="H654">
        <v>0</v>
      </c>
      <c r="I654" s="7">
        <f>INDEX('Developing Country'!$B$3:$B$175,MATCH('Stata Data'!B654,'Developing Country'!$A$3:$A$175))</f>
        <v>1</v>
      </c>
      <c r="J654" s="7">
        <f>INDEX('Developing Country'!$C$3:$C$175,MATCH('Stata Data'!B654,'Developing Country'!$A$3:$A$175))</f>
        <v>0</v>
      </c>
      <c r="K654" s="8">
        <f>VLOOKUP(B654, 'TRIPS In Force'!$A$2:$B$166, 2, FALSE)</f>
        <v>34853</v>
      </c>
      <c r="L654" s="7">
        <f t="shared" si="99"/>
        <v>1995</v>
      </c>
      <c r="M654" s="7">
        <f t="shared" si="94"/>
        <v>0</v>
      </c>
      <c r="N654" s="7">
        <f t="shared" si="95"/>
        <v>2033</v>
      </c>
      <c r="O654" s="7">
        <f t="shared" si="96"/>
        <v>-39</v>
      </c>
      <c r="P654" s="7">
        <f t="shared" si="97"/>
        <v>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spans="1:34" x14ac:dyDescent="0.35">
      <c r="A655">
        <f t="shared" si="100"/>
        <v>654</v>
      </c>
      <c r="B655" t="s">
        <v>21</v>
      </c>
      <c r="C655">
        <f t="shared" si="98"/>
        <v>24</v>
      </c>
      <c r="D655" s="7">
        <f t="shared" si="101"/>
        <v>1995</v>
      </c>
      <c r="E655">
        <v>11000</v>
      </c>
      <c r="F655">
        <f>VLOOKUP(B655, 'Population by Country'!$1:$266, 10, FALSE)</f>
        <v>10089878</v>
      </c>
      <c r="G655">
        <v>0</v>
      </c>
      <c r="H655">
        <v>0</v>
      </c>
      <c r="I655" s="7">
        <f>INDEX('Developing Country'!$B$3:$B$175,MATCH('Stata Data'!B655,'Developing Country'!$A$3:$A$175))</f>
        <v>1</v>
      </c>
      <c r="J655" s="7">
        <f>INDEX('Developing Country'!$C$3:$C$175,MATCH('Stata Data'!B655,'Developing Country'!$A$3:$A$175))</f>
        <v>0</v>
      </c>
      <c r="K655" s="8">
        <f>VLOOKUP(B655, 'TRIPS In Force'!$A$2:$B$166, 2, FALSE)</f>
        <v>34853</v>
      </c>
      <c r="L655" s="7">
        <f t="shared" si="99"/>
        <v>1995</v>
      </c>
      <c r="M655" s="7">
        <f t="shared" si="94"/>
        <v>1</v>
      </c>
      <c r="N655" s="7">
        <f t="shared" si="95"/>
        <v>2033</v>
      </c>
      <c r="O655" s="7">
        <f t="shared" si="96"/>
        <v>-38</v>
      </c>
      <c r="P655" s="7">
        <f t="shared" si="97"/>
        <v>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spans="1:34" x14ac:dyDescent="0.35">
      <c r="A656">
        <f t="shared" si="100"/>
        <v>655</v>
      </c>
      <c r="B656" t="s">
        <v>21</v>
      </c>
      <c r="C656">
        <f t="shared" si="98"/>
        <v>24</v>
      </c>
      <c r="D656" s="7">
        <f t="shared" si="101"/>
        <v>1996</v>
      </c>
      <c r="E656">
        <v>12000</v>
      </c>
      <c r="F656">
        <f>VLOOKUP(B656, 'Population by Country'!$1:$266, 11, FALSE)</f>
        <v>10372745</v>
      </c>
      <c r="G656">
        <v>0</v>
      </c>
      <c r="H656">
        <v>0</v>
      </c>
      <c r="I656" s="7">
        <f>INDEX('Developing Country'!$B$3:$B$175,MATCH('Stata Data'!B656,'Developing Country'!$A$3:$A$175))</f>
        <v>1</v>
      </c>
      <c r="J656" s="7">
        <f>INDEX('Developing Country'!$C$3:$C$175,MATCH('Stata Data'!B656,'Developing Country'!$A$3:$A$175))</f>
        <v>0</v>
      </c>
      <c r="K656" s="8">
        <f>VLOOKUP(B656, 'TRIPS In Force'!$A$2:$B$166, 2, FALSE)</f>
        <v>34853</v>
      </c>
      <c r="L656" s="7">
        <f t="shared" si="99"/>
        <v>1995</v>
      </c>
      <c r="M656" s="7">
        <f t="shared" si="94"/>
        <v>1</v>
      </c>
      <c r="N656" s="7">
        <f t="shared" si="95"/>
        <v>2033</v>
      </c>
      <c r="O656" s="7">
        <f t="shared" si="96"/>
        <v>-37</v>
      </c>
      <c r="P656" s="7">
        <f t="shared" si="97"/>
        <v>0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spans="1:34" x14ac:dyDescent="0.35">
      <c r="A657">
        <f t="shared" si="100"/>
        <v>656</v>
      </c>
      <c r="B657" t="s">
        <v>21</v>
      </c>
      <c r="C657">
        <f t="shared" si="98"/>
        <v>24</v>
      </c>
      <c r="D657" s="7">
        <f t="shared" si="101"/>
        <v>1997</v>
      </c>
      <c r="E657">
        <v>12000</v>
      </c>
      <c r="F657">
        <f>VLOOKUP(B657, 'Population by Country'!$1:$266, 12, FALSE)</f>
        <v>10665546</v>
      </c>
      <c r="G657">
        <v>0</v>
      </c>
      <c r="H657">
        <v>0</v>
      </c>
      <c r="I657" s="7">
        <f>INDEX('Developing Country'!$B$3:$B$175,MATCH('Stata Data'!B657,'Developing Country'!$A$3:$A$175))</f>
        <v>1</v>
      </c>
      <c r="J657" s="7">
        <f>INDEX('Developing Country'!$C$3:$C$175,MATCH('Stata Data'!B657,'Developing Country'!$A$3:$A$175))</f>
        <v>0</v>
      </c>
      <c r="K657" s="8">
        <f>VLOOKUP(B657, 'TRIPS In Force'!$A$2:$B$166, 2, FALSE)</f>
        <v>34853</v>
      </c>
      <c r="L657" s="7">
        <f t="shared" si="99"/>
        <v>1995</v>
      </c>
      <c r="M657" s="7">
        <f t="shared" si="94"/>
        <v>1</v>
      </c>
      <c r="N657" s="7">
        <f t="shared" si="95"/>
        <v>2033</v>
      </c>
      <c r="O657" s="7">
        <f t="shared" si="96"/>
        <v>-36</v>
      </c>
      <c r="P657" s="7">
        <f t="shared" si="97"/>
        <v>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spans="1:34" x14ac:dyDescent="0.35">
      <c r="A658">
        <f t="shared" si="100"/>
        <v>657</v>
      </c>
      <c r="B658" t="s">
        <v>21</v>
      </c>
      <c r="C658">
        <f t="shared" si="98"/>
        <v>24</v>
      </c>
      <c r="D658" s="7">
        <f t="shared" si="101"/>
        <v>1998</v>
      </c>
      <c r="E658">
        <v>13000</v>
      </c>
      <c r="F658">
        <f>VLOOKUP(B658, 'Population by Country'!$1:$266, 13, FALSE)</f>
        <v>10968724</v>
      </c>
      <c r="G658">
        <v>0</v>
      </c>
      <c r="H658">
        <v>0</v>
      </c>
      <c r="I658" s="7">
        <f>INDEX('Developing Country'!$B$3:$B$175,MATCH('Stata Data'!B658,'Developing Country'!$A$3:$A$175))</f>
        <v>1</v>
      </c>
      <c r="J658" s="7">
        <f>INDEX('Developing Country'!$C$3:$C$175,MATCH('Stata Data'!B658,'Developing Country'!$A$3:$A$175))</f>
        <v>0</v>
      </c>
      <c r="K658" s="8">
        <f>VLOOKUP(B658, 'TRIPS In Force'!$A$2:$B$166, 2, FALSE)</f>
        <v>34853</v>
      </c>
      <c r="L658" s="7">
        <f t="shared" si="99"/>
        <v>1995</v>
      </c>
      <c r="M658" s="7">
        <f t="shared" si="94"/>
        <v>1</v>
      </c>
      <c r="N658" s="7">
        <f t="shared" si="95"/>
        <v>2033</v>
      </c>
      <c r="O658" s="7">
        <f t="shared" si="96"/>
        <v>-35</v>
      </c>
      <c r="P658" s="7">
        <f t="shared" si="97"/>
        <v>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spans="1:34" x14ac:dyDescent="0.35">
      <c r="A659">
        <f t="shared" si="100"/>
        <v>658</v>
      </c>
      <c r="B659" t="s">
        <v>21</v>
      </c>
      <c r="C659">
        <f t="shared" si="98"/>
        <v>24</v>
      </c>
      <c r="D659" s="7">
        <f t="shared" si="101"/>
        <v>1999</v>
      </c>
      <c r="E659">
        <v>13000</v>
      </c>
      <c r="F659">
        <f>VLOOKUP(B659, 'Population by Country'!$1:$266,14, FALSE)</f>
        <v>11282701</v>
      </c>
      <c r="G659">
        <v>0</v>
      </c>
      <c r="H659">
        <v>0</v>
      </c>
      <c r="I659" s="7">
        <f>INDEX('Developing Country'!$B$3:$B$175,MATCH('Stata Data'!B659,'Developing Country'!$A$3:$A$175))</f>
        <v>1</v>
      </c>
      <c r="J659" s="7">
        <f>INDEX('Developing Country'!$C$3:$C$175,MATCH('Stata Data'!B659,'Developing Country'!$A$3:$A$175))</f>
        <v>0</v>
      </c>
      <c r="K659" s="8">
        <f>VLOOKUP(B659, 'TRIPS In Force'!$A$2:$B$166, 2, FALSE)</f>
        <v>34853</v>
      </c>
      <c r="L659" s="7">
        <f t="shared" si="99"/>
        <v>1995</v>
      </c>
      <c r="M659" s="7">
        <f t="shared" si="94"/>
        <v>1</v>
      </c>
      <c r="N659" s="7">
        <f t="shared" si="95"/>
        <v>2033</v>
      </c>
      <c r="O659" s="7">
        <f t="shared" si="96"/>
        <v>-34</v>
      </c>
      <c r="P659" s="7">
        <f t="shared" si="97"/>
        <v>0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spans="1:34" x14ac:dyDescent="0.35">
      <c r="A660">
        <f t="shared" si="100"/>
        <v>659</v>
      </c>
      <c r="B660" t="s">
        <v>21</v>
      </c>
      <c r="C660">
        <f t="shared" si="98"/>
        <v>24</v>
      </c>
      <c r="D660" s="7">
        <f t="shared" si="101"/>
        <v>2000</v>
      </c>
      <c r="E660">
        <v>14000</v>
      </c>
      <c r="F660">
        <f>VLOOKUP(B660, 'Population by Country'!$1:$266, 15, FALSE)</f>
        <v>11607942</v>
      </c>
      <c r="G660">
        <v>0</v>
      </c>
      <c r="H660">
        <v>0</v>
      </c>
      <c r="I660" s="7">
        <f>INDEX('Developing Country'!$B$3:$B$175,MATCH('Stata Data'!B660,'Developing Country'!$A$3:$A$175))</f>
        <v>1</v>
      </c>
      <c r="J660" s="7">
        <f>INDEX('Developing Country'!$C$3:$C$175,MATCH('Stata Data'!B660,'Developing Country'!$A$3:$A$175))</f>
        <v>0</v>
      </c>
      <c r="K660" s="8">
        <f>VLOOKUP(B660, 'TRIPS In Force'!$A$2:$B$166, 2, FALSE)</f>
        <v>34853</v>
      </c>
      <c r="L660" s="7">
        <f t="shared" si="99"/>
        <v>1995</v>
      </c>
      <c r="M660" s="7">
        <f t="shared" si="94"/>
        <v>1</v>
      </c>
      <c r="N660" s="7">
        <f t="shared" si="95"/>
        <v>2033</v>
      </c>
      <c r="O660" s="7">
        <f t="shared" si="96"/>
        <v>-33</v>
      </c>
      <c r="P660" s="7">
        <f t="shared" si="97"/>
        <v>0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spans="1:34" x14ac:dyDescent="0.35">
      <c r="A661">
        <f t="shared" si="100"/>
        <v>660</v>
      </c>
      <c r="B661" t="s">
        <v>21</v>
      </c>
      <c r="C661">
        <f t="shared" si="98"/>
        <v>24</v>
      </c>
      <c r="D661" s="7">
        <f t="shared" si="101"/>
        <v>2001</v>
      </c>
      <c r="E661">
        <v>14000</v>
      </c>
      <c r="F661">
        <f>VLOOKUP(B661, 'Population by Country'!$1:$266, 16, FALSE)</f>
        <v>11944587</v>
      </c>
      <c r="G661">
        <v>0</v>
      </c>
      <c r="H661">
        <v>0</v>
      </c>
      <c r="I661" s="7">
        <f>INDEX('Developing Country'!$B$3:$B$175,MATCH('Stata Data'!B661,'Developing Country'!$A$3:$A$175))</f>
        <v>1</v>
      </c>
      <c r="J661" s="7">
        <f>INDEX('Developing Country'!$C$3:$C$175,MATCH('Stata Data'!B661,'Developing Country'!$A$3:$A$175))</f>
        <v>0</v>
      </c>
      <c r="K661" s="8">
        <f>VLOOKUP(B661, 'TRIPS In Force'!$A$2:$B$166, 2, FALSE)</f>
        <v>34853</v>
      </c>
      <c r="L661" s="7">
        <f t="shared" si="99"/>
        <v>1995</v>
      </c>
      <c r="M661" s="7">
        <f t="shared" si="94"/>
        <v>1</v>
      </c>
      <c r="N661" s="7">
        <f t="shared" si="95"/>
        <v>2033</v>
      </c>
      <c r="O661" s="7">
        <f t="shared" si="96"/>
        <v>-32</v>
      </c>
      <c r="P661" s="7">
        <f t="shared" si="97"/>
        <v>0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spans="1:34" x14ac:dyDescent="0.35">
      <c r="A662">
        <f t="shared" si="100"/>
        <v>661</v>
      </c>
      <c r="B662" t="s">
        <v>21</v>
      </c>
      <c r="C662">
        <f t="shared" si="98"/>
        <v>24</v>
      </c>
      <c r="D662" s="7">
        <f t="shared" si="101"/>
        <v>2002</v>
      </c>
      <c r="E662">
        <v>14000</v>
      </c>
      <c r="F662">
        <f>VLOOKUP(B662, 'Population by Country'!$1:$266, 17, FALSE)</f>
        <v>12293100</v>
      </c>
      <c r="G662">
        <v>0</v>
      </c>
      <c r="H662">
        <v>0</v>
      </c>
      <c r="I662" s="7">
        <f>INDEX('Developing Country'!$B$3:$B$175,MATCH('Stata Data'!B662,'Developing Country'!$A$3:$A$175))</f>
        <v>1</v>
      </c>
      <c r="J662" s="7">
        <f>INDEX('Developing Country'!$C$3:$C$175,MATCH('Stata Data'!B662,'Developing Country'!$A$3:$A$175))</f>
        <v>0</v>
      </c>
      <c r="K662" s="8">
        <f>VLOOKUP(B662, 'TRIPS In Force'!$A$2:$B$166, 2, FALSE)</f>
        <v>34853</v>
      </c>
      <c r="L662" s="7">
        <f t="shared" si="99"/>
        <v>1995</v>
      </c>
      <c r="M662" s="7">
        <f t="shared" si="94"/>
        <v>1</v>
      </c>
      <c r="N662" s="7">
        <f t="shared" si="95"/>
        <v>2033</v>
      </c>
      <c r="O662" s="7">
        <f t="shared" si="96"/>
        <v>-31</v>
      </c>
      <c r="P662" s="7">
        <f t="shared" si="97"/>
        <v>0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spans="1:34" x14ac:dyDescent="0.35">
      <c r="A663">
        <f t="shared" si="100"/>
        <v>662</v>
      </c>
      <c r="B663" t="s">
        <v>21</v>
      </c>
      <c r="C663">
        <f t="shared" si="98"/>
        <v>24</v>
      </c>
      <c r="D663" s="7">
        <f t="shared" si="101"/>
        <v>2003</v>
      </c>
      <c r="E663">
        <v>13000</v>
      </c>
      <c r="F663">
        <f>VLOOKUP(B663, 'Population by Country'!$1:$266, 18, FALSE)</f>
        <v>12654621</v>
      </c>
      <c r="G663">
        <v>0</v>
      </c>
      <c r="H663">
        <v>0</v>
      </c>
      <c r="I663" s="7">
        <f>INDEX('Developing Country'!$B$3:$B$175,MATCH('Stata Data'!B663,'Developing Country'!$A$3:$A$175))</f>
        <v>1</v>
      </c>
      <c r="J663" s="7">
        <f>INDEX('Developing Country'!$C$3:$C$175,MATCH('Stata Data'!B663,'Developing Country'!$A$3:$A$175))</f>
        <v>0</v>
      </c>
      <c r="K663" s="8">
        <f>VLOOKUP(B663, 'TRIPS In Force'!$A$2:$B$166, 2, FALSE)</f>
        <v>34853</v>
      </c>
      <c r="L663" s="7">
        <f t="shared" si="99"/>
        <v>1995</v>
      </c>
      <c r="M663" s="7">
        <f t="shared" si="94"/>
        <v>1</v>
      </c>
      <c r="N663" s="7">
        <f t="shared" si="95"/>
        <v>2033</v>
      </c>
      <c r="O663" s="7">
        <f t="shared" si="96"/>
        <v>-30</v>
      </c>
      <c r="P663" s="7">
        <f t="shared" si="97"/>
        <v>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spans="1:34" x14ac:dyDescent="0.35">
      <c r="A664">
        <f t="shared" si="100"/>
        <v>663</v>
      </c>
      <c r="B664" t="s">
        <v>21</v>
      </c>
      <c r="C664">
        <f t="shared" si="98"/>
        <v>24</v>
      </c>
      <c r="D664" s="7">
        <f t="shared" si="101"/>
        <v>2004</v>
      </c>
      <c r="E664">
        <v>12000</v>
      </c>
      <c r="F664">
        <f>VLOOKUP(B664, 'Population by Country'!$1:$266,19, FALSE)</f>
        <v>13030569</v>
      </c>
      <c r="G664">
        <v>0</v>
      </c>
      <c r="H664">
        <v>0</v>
      </c>
      <c r="I664" s="7">
        <f>INDEX('Developing Country'!$B$3:$B$175,MATCH('Stata Data'!B664,'Developing Country'!$A$3:$A$175))</f>
        <v>1</v>
      </c>
      <c r="J664" s="7">
        <f>INDEX('Developing Country'!$C$3:$C$175,MATCH('Stata Data'!B664,'Developing Country'!$A$3:$A$175))</f>
        <v>0</v>
      </c>
      <c r="K664" s="8">
        <f>VLOOKUP(B664, 'TRIPS In Force'!$A$2:$B$166, 2, FALSE)</f>
        <v>34853</v>
      </c>
      <c r="L664" s="7">
        <f t="shared" si="99"/>
        <v>1995</v>
      </c>
      <c r="M664" s="7">
        <f t="shared" si="94"/>
        <v>1</v>
      </c>
      <c r="N664" s="7">
        <f t="shared" si="95"/>
        <v>2033</v>
      </c>
      <c r="O664" s="7">
        <f t="shared" si="96"/>
        <v>-29</v>
      </c>
      <c r="P664" s="7">
        <f t="shared" si="97"/>
        <v>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spans="1:34" x14ac:dyDescent="0.35">
      <c r="A665">
        <f t="shared" si="100"/>
        <v>664</v>
      </c>
      <c r="B665" t="s">
        <v>21</v>
      </c>
      <c r="C665">
        <f t="shared" si="98"/>
        <v>24</v>
      </c>
      <c r="D665" s="7">
        <f t="shared" si="101"/>
        <v>2005</v>
      </c>
      <c r="E665">
        <v>11000</v>
      </c>
      <c r="F665">
        <f>VLOOKUP(B665, 'Population by Country'!$1:$266, 20, FALSE)</f>
        <v>13421930</v>
      </c>
      <c r="G665">
        <v>0</v>
      </c>
      <c r="H665">
        <v>0</v>
      </c>
      <c r="I665" s="7">
        <f>INDEX('Developing Country'!$B$3:$B$175,MATCH('Stata Data'!B665,'Developing Country'!$A$3:$A$175))</f>
        <v>1</v>
      </c>
      <c r="J665" s="7">
        <f>INDEX('Developing Country'!$C$3:$C$175,MATCH('Stata Data'!B665,'Developing Country'!$A$3:$A$175))</f>
        <v>0</v>
      </c>
      <c r="K665" s="8">
        <f>VLOOKUP(B665, 'TRIPS In Force'!$A$2:$B$166, 2, FALSE)</f>
        <v>34853</v>
      </c>
      <c r="L665" s="7">
        <f t="shared" si="99"/>
        <v>1995</v>
      </c>
      <c r="M665" s="7">
        <f t="shared" si="94"/>
        <v>1</v>
      </c>
      <c r="N665" s="7">
        <f t="shared" si="95"/>
        <v>2033</v>
      </c>
      <c r="O665" s="7">
        <f t="shared" si="96"/>
        <v>-28</v>
      </c>
      <c r="P665" s="7">
        <f t="shared" si="97"/>
        <v>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spans="1:34" x14ac:dyDescent="0.35">
      <c r="A666">
        <f t="shared" si="100"/>
        <v>665</v>
      </c>
      <c r="B666" t="s">
        <v>21</v>
      </c>
      <c r="C666">
        <f t="shared" si="98"/>
        <v>24</v>
      </c>
      <c r="D666" s="7">
        <f t="shared" si="101"/>
        <v>2006</v>
      </c>
      <c r="E666">
        <v>9700</v>
      </c>
      <c r="F666">
        <f>VLOOKUP(B666, 'Population by Country'!$1:$266, 21, FALSE)</f>
        <v>13829177</v>
      </c>
      <c r="G666">
        <v>0</v>
      </c>
      <c r="H666">
        <v>0</v>
      </c>
      <c r="I666" s="7">
        <f>INDEX('Developing Country'!$B$3:$B$175,MATCH('Stata Data'!B666,'Developing Country'!$A$3:$A$175))</f>
        <v>1</v>
      </c>
      <c r="J666" s="7">
        <f>INDEX('Developing Country'!$C$3:$C$175,MATCH('Stata Data'!B666,'Developing Country'!$A$3:$A$175))</f>
        <v>0</v>
      </c>
      <c r="K666" s="8">
        <f>VLOOKUP(B666, 'TRIPS In Force'!$A$2:$B$166, 2, FALSE)</f>
        <v>34853</v>
      </c>
      <c r="L666" s="7">
        <f t="shared" si="99"/>
        <v>1995</v>
      </c>
      <c r="M666" s="7">
        <f t="shared" si="94"/>
        <v>1</v>
      </c>
      <c r="N666" s="7">
        <f t="shared" si="95"/>
        <v>2033</v>
      </c>
      <c r="O666" s="7">
        <f t="shared" si="96"/>
        <v>-27</v>
      </c>
      <c r="P666" s="7">
        <f t="shared" si="97"/>
        <v>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spans="1:34" x14ac:dyDescent="0.35">
      <c r="A667">
        <f t="shared" si="100"/>
        <v>666</v>
      </c>
      <c r="B667" t="s">
        <v>21</v>
      </c>
      <c r="C667">
        <f t="shared" si="98"/>
        <v>24</v>
      </c>
      <c r="D667" s="7">
        <f t="shared" si="101"/>
        <v>2007</v>
      </c>
      <c r="E667">
        <v>8400</v>
      </c>
      <c r="F667">
        <f>VLOOKUP(B667, 'Population by Country'!$1:$266, 22, FALSE)</f>
        <v>14252021</v>
      </c>
      <c r="G667">
        <v>0</v>
      </c>
      <c r="H667">
        <v>0</v>
      </c>
      <c r="I667" s="7">
        <f>INDEX('Developing Country'!$B$3:$B$175,MATCH('Stata Data'!B667,'Developing Country'!$A$3:$A$175))</f>
        <v>1</v>
      </c>
      <c r="J667" s="7">
        <f>INDEX('Developing Country'!$C$3:$C$175,MATCH('Stata Data'!B667,'Developing Country'!$A$3:$A$175))</f>
        <v>0</v>
      </c>
      <c r="K667" s="8">
        <f>VLOOKUP(B667, 'TRIPS In Force'!$A$2:$B$166, 2, FALSE)</f>
        <v>34853</v>
      </c>
      <c r="L667" s="7">
        <f t="shared" si="99"/>
        <v>1995</v>
      </c>
      <c r="M667" s="7">
        <f t="shared" si="94"/>
        <v>1</v>
      </c>
      <c r="N667" s="7">
        <f t="shared" si="95"/>
        <v>2033</v>
      </c>
      <c r="O667" s="7">
        <f t="shared" si="96"/>
        <v>-26</v>
      </c>
      <c r="P667" s="7">
        <f t="shared" si="97"/>
        <v>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spans="1:34" x14ac:dyDescent="0.35">
      <c r="A668">
        <f t="shared" si="100"/>
        <v>667</v>
      </c>
      <c r="B668" t="s">
        <v>21</v>
      </c>
      <c r="C668">
        <f t="shared" si="98"/>
        <v>24</v>
      </c>
      <c r="D668" s="7">
        <f t="shared" si="101"/>
        <v>2008</v>
      </c>
      <c r="E668">
        <v>7600</v>
      </c>
      <c r="F668">
        <f>VLOOKUP(B668, 'Population by Country'!$1:$266, 23, FALSE)</f>
        <v>14689726</v>
      </c>
      <c r="G668">
        <v>0</v>
      </c>
      <c r="H668">
        <v>0</v>
      </c>
      <c r="I668" s="7">
        <f>INDEX('Developing Country'!$B$3:$B$175,MATCH('Stata Data'!B668,'Developing Country'!$A$3:$A$175))</f>
        <v>1</v>
      </c>
      <c r="J668" s="7">
        <f>INDEX('Developing Country'!$C$3:$C$175,MATCH('Stata Data'!B668,'Developing Country'!$A$3:$A$175))</f>
        <v>0</v>
      </c>
      <c r="K668" s="8">
        <f>VLOOKUP(B668, 'TRIPS In Force'!$A$2:$B$166, 2, FALSE)</f>
        <v>34853</v>
      </c>
      <c r="L668" s="7">
        <f t="shared" si="99"/>
        <v>1995</v>
      </c>
      <c r="M668" s="7">
        <f t="shared" si="94"/>
        <v>1</v>
      </c>
      <c r="N668" s="7">
        <f t="shared" si="95"/>
        <v>2033</v>
      </c>
      <c r="O668" s="7">
        <f t="shared" si="96"/>
        <v>-25</v>
      </c>
      <c r="P668" s="7">
        <f t="shared" si="97"/>
        <v>0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spans="1:34" x14ac:dyDescent="0.35">
      <c r="A669">
        <f t="shared" si="100"/>
        <v>668</v>
      </c>
      <c r="B669" t="s">
        <v>21</v>
      </c>
      <c r="C669">
        <f t="shared" si="98"/>
        <v>24</v>
      </c>
      <c r="D669" s="7">
        <f t="shared" si="101"/>
        <v>2009</v>
      </c>
      <c r="E669">
        <v>6400</v>
      </c>
      <c r="F669">
        <f>VLOOKUP(B669, 'Population by Country'!$1:$266, 24, FALSE)</f>
        <v>15141099</v>
      </c>
      <c r="G669">
        <v>0</v>
      </c>
      <c r="H669">
        <v>0</v>
      </c>
      <c r="I669" s="7">
        <f>INDEX('Developing Country'!$B$3:$B$175,MATCH('Stata Data'!B669,'Developing Country'!$A$3:$A$175))</f>
        <v>1</v>
      </c>
      <c r="J669" s="7">
        <f>INDEX('Developing Country'!$C$3:$C$175,MATCH('Stata Data'!B669,'Developing Country'!$A$3:$A$175))</f>
        <v>0</v>
      </c>
      <c r="K669" s="8">
        <f>VLOOKUP(B669, 'TRIPS In Force'!$A$2:$B$166, 2, FALSE)</f>
        <v>34853</v>
      </c>
      <c r="L669" s="7">
        <f t="shared" si="99"/>
        <v>1995</v>
      </c>
      <c r="M669" s="7">
        <f t="shared" si="94"/>
        <v>1</v>
      </c>
      <c r="N669" s="7">
        <f t="shared" si="95"/>
        <v>2033</v>
      </c>
      <c r="O669" s="7">
        <f t="shared" si="96"/>
        <v>-24</v>
      </c>
      <c r="P669" s="7">
        <f t="shared" si="97"/>
        <v>0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spans="1:34" x14ac:dyDescent="0.35">
      <c r="A670">
        <f t="shared" si="100"/>
        <v>669</v>
      </c>
      <c r="B670" t="s">
        <v>21</v>
      </c>
      <c r="C670">
        <f t="shared" si="98"/>
        <v>24</v>
      </c>
      <c r="D670" s="7">
        <f t="shared" si="101"/>
        <v>2010</v>
      </c>
      <c r="E670">
        <v>5700</v>
      </c>
      <c r="F670">
        <f>VLOOKUP(B670, 'Population by Country'!$1:$266, 25, FALSE)</f>
        <v>15605217</v>
      </c>
      <c r="G670">
        <v>0</v>
      </c>
      <c r="H670">
        <v>0</v>
      </c>
      <c r="I670" s="7">
        <f>INDEX('Developing Country'!$B$3:$B$175,MATCH('Stata Data'!B670,'Developing Country'!$A$3:$A$175))</f>
        <v>1</v>
      </c>
      <c r="J670" s="7">
        <f>INDEX('Developing Country'!$C$3:$C$175,MATCH('Stata Data'!B670,'Developing Country'!$A$3:$A$175))</f>
        <v>0</v>
      </c>
      <c r="K670" s="8">
        <f>VLOOKUP(B670, 'TRIPS In Force'!$A$2:$B$166, 2, FALSE)</f>
        <v>34853</v>
      </c>
      <c r="L670" s="7">
        <f t="shared" si="99"/>
        <v>1995</v>
      </c>
      <c r="M670" s="7">
        <f t="shared" si="94"/>
        <v>1</v>
      </c>
      <c r="N670" s="7">
        <f t="shared" si="95"/>
        <v>2033</v>
      </c>
      <c r="O670" s="7">
        <f t="shared" si="96"/>
        <v>-23</v>
      </c>
      <c r="P670" s="7">
        <f t="shared" si="97"/>
        <v>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spans="1:34" x14ac:dyDescent="0.35">
      <c r="A671">
        <f t="shared" si="100"/>
        <v>670</v>
      </c>
      <c r="B671" t="s">
        <v>21</v>
      </c>
      <c r="C671">
        <f t="shared" si="98"/>
        <v>24</v>
      </c>
      <c r="D671" s="7">
        <f t="shared" si="101"/>
        <v>2011</v>
      </c>
      <c r="E671">
        <v>4900</v>
      </c>
      <c r="F671">
        <f>VLOOKUP(B671, 'Population by Country'!$1:$266, 26, FALSE)</f>
        <v>16081904</v>
      </c>
      <c r="G671">
        <v>0</v>
      </c>
      <c r="H671">
        <v>0</v>
      </c>
      <c r="I671" s="7">
        <f>INDEX('Developing Country'!$B$3:$B$175,MATCH('Stata Data'!B671,'Developing Country'!$A$3:$A$175))</f>
        <v>1</v>
      </c>
      <c r="J671" s="7">
        <f>INDEX('Developing Country'!$C$3:$C$175,MATCH('Stata Data'!B671,'Developing Country'!$A$3:$A$175))</f>
        <v>0</v>
      </c>
      <c r="K671" s="8">
        <f>VLOOKUP(B671, 'TRIPS In Force'!$A$2:$B$166, 2, FALSE)</f>
        <v>34853</v>
      </c>
      <c r="L671" s="7">
        <f t="shared" si="99"/>
        <v>1995</v>
      </c>
      <c r="M671" s="7">
        <f t="shared" si="94"/>
        <v>1</v>
      </c>
      <c r="N671" s="7">
        <f t="shared" si="95"/>
        <v>2033</v>
      </c>
      <c r="O671" s="7">
        <f t="shared" si="96"/>
        <v>-22</v>
      </c>
      <c r="P671" s="7">
        <f t="shared" si="97"/>
        <v>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spans="1:34" x14ac:dyDescent="0.35">
      <c r="A672">
        <f t="shared" si="100"/>
        <v>671</v>
      </c>
      <c r="B672" t="s">
        <v>21</v>
      </c>
      <c r="C672">
        <f t="shared" si="98"/>
        <v>24</v>
      </c>
      <c r="D672" s="7">
        <f t="shared" si="101"/>
        <v>2012</v>
      </c>
      <c r="E672">
        <v>4100</v>
      </c>
      <c r="F672">
        <f>VLOOKUP(B672, 'Population by Country'!$1:$266, 27, FALSE)</f>
        <v>16571216</v>
      </c>
      <c r="G672">
        <v>0</v>
      </c>
      <c r="H672">
        <v>0</v>
      </c>
      <c r="I672" s="7">
        <f>INDEX('Developing Country'!$B$3:$B$175,MATCH('Stata Data'!B672,'Developing Country'!$A$3:$A$175))</f>
        <v>1</v>
      </c>
      <c r="J672" s="7">
        <f>INDEX('Developing Country'!$C$3:$C$175,MATCH('Stata Data'!B672,'Developing Country'!$A$3:$A$175))</f>
        <v>0</v>
      </c>
      <c r="K672" s="8">
        <f>VLOOKUP(B672, 'TRIPS In Force'!$A$2:$B$166, 2, FALSE)</f>
        <v>34853</v>
      </c>
      <c r="L672" s="7">
        <f t="shared" si="99"/>
        <v>1995</v>
      </c>
      <c r="M672" s="7">
        <f t="shared" si="94"/>
        <v>1</v>
      </c>
      <c r="N672" s="7">
        <f t="shared" si="95"/>
        <v>2033</v>
      </c>
      <c r="O672" s="7">
        <f t="shared" si="96"/>
        <v>-21</v>
      </c>
      <c r="P672" s="7">
        <f t="shared" si="97"/>
        <v>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spans="1:34" x14ac:dyDescent="0.35">
      <c r="A673">
        <f t="shared" si="100"/>
        <v>672</v>
      </c>
      <c r="B673" t="s">
        <v>21</v>
      </c>
      <c r="C673">
        <f t="shared" si="98"/>
        <v>24</v>
      </c>
      <c r="D673" s="7">
        <f t="shared" si="101"/>
        <v>2013</v>
      </c>
      <c r="E673">
        <v>4200</v>
      </c>
      <c r="F673">
        <f>VLOOKUP(B673, 'Population by Country'!$1:$266, 28, FALSE)</f>
        <v>17072723</v>
      </c>
      <c r="G673">
        <v>0</v>
      </c>
      <c r="H673">
        <v>0</v>
      </c>
      <c r="I673" s="7">
        <f>INDEX('Developing Country'!$B$3:$B$175,MATCH('Stata Data'!B673,'Developing Country'!$A$3:$A$175))</f>
        <v>1</v>
      </c>
      <c r="J673" s="7">
        <f>INDEX('Developing Country'!$C$3:$C$175,MATCH('Stata Data'!B673,'Developing Country'!$A$3:$A$175))</f>
        <v>0</v>
      </c>
      <c r="K673" s="8">
        <f>VLOOKUP(B673, 'TRIPS In Force'!$A$2:$B$166, 2, FALSE)</f>
        <v>34853</v>
      </c>
      <c r="L673" s="7">
        <f t="shared" si="99"/>
        <v>1995</v>
      </c>
      <c r="M673" s="7">
        <f t="shared" si="94"/>
        <v>1</v>
      </c>
      <c r="N673" s="7">
        <f t="shared" si="95"/>
        <v>2033</v>
      </c>
      <c r="O673" s="7">
        <f t="shared" si="96"/>
        <v>-20</v>
      </c>
      <c r="P673" s="7">
        <f t="shared" si="97"/>
        <v>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x14ac:dyDescent="0.35">
      <c r="A674">
        <f t="shared" si="100"/>
        <v>673</v>
      </c>
      <c r="B674" t="s">
        <v>21</v>
      </c>
      <c r="C674">
        <f t="shared" si="98"/>
        <v>24</v>
      </c>
      <c r="D674" s="7">
        <f t="shared" si="101"/>
        <v>2014</v>
      </c>
      <c r="E674">
        <v>4200</v>
      </c>
      <c r="F674">
        <f>VLOOKUP(B674, 'Population by Country'!$1:$266, 29, FALSE)</f>
        <v>17585977</v>
      </c>
      <c r="G674">
        <v>0</v>
      </c>
      <c r="H674">
        <v>0</v>
      </c>
      <c r="I674" s="7">
        <f>INDEX('Developing Country'!$B$3:$B$175,MATCH('Stata Data'!B674,'Developing Country'!$A$3:$A$175))</f>
        <v>1</v>
      </c>
      <c r="J674" s="7">
        <f>INDEX('Developing Country'!$C$3:$C$175,MATCH('Stata Data'!B674,'Developing Country'!$A$3:$A$175))</f>
        <v>0</v>
      </c>
      <c r="K674" s="8">
        <f>VLOOKUP(B674, 'TRIPS In Force'!$A$2:$B$166, 2, FALSE)</f>
        <v>34853</v>
      </c>
      <c r="L674" s="7">
        <f t="shared" si="99"/>
        <v>1995</v>
      </c>
      <c r="M674" s="7">
        <f t="shared" si="94"/>
        <v>1</v>
      </c>
      <c r="N674" s="7">
        <f t="shared" si="95"/>
        <v>2033</v>
      </c>
      <c r="O674" s="7">
        <f t="shared" si="96"/>
        <v>-19</v>
      </c>
      <c r="P674" s="7">
        <f t="shared" si="97"/>
        <v>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x14ac:dyDescent="0.35">
      <c r="A675">
        <f t="shared" si="100"/>
        <v>674</v>
      </c>
      <c r="B675" t="s">
        <v>21</v>
      </c>
      <c r="C675">
        <f t="shared" si="98"/>
        <v>24</v>
      </c>
      <c r="D675" s="7">
        <f t="shared" si="101"/>
        <v>2015</v>
      </c>
      <c r="E675">
        <v>3700</v>
      </c>
      <c r="F675">
        <f>VLOOKUP(B675, 'Population by Country'!$1:$266, 30, FALSE)</f>
        <v>18110624</v>
      </c>
      <c r="G675">
        <v>0</v>
      </c>
      <c r="H675">
        <v>0</v>
      </c>
      <c r="I675" s="7">
        <f>INDEX('Developing Country'!$B$3:$B$175,MATCH('Stata Data'!B675,'Developing Country'!$A$3:$A$175))</f>
        <v>1</v>
      </c>
      <c r="J675" s="7">
        <f>INDEX('Developing Country'!$C$3:$C$175,MATCH('Stata Data'!B675,'Developing Country'!$A$3:$A$175))</f>
        <v>0</v>
      </c>
      <c r="K675" s="8">
        <f>VLOOKUP(B675, 'TRIPS In Force'!$A$2:$B$166, 2, FALSE)</f>
        <v>34853</v>
      </c>
      <c r="L675" s="7">
        <f t="shared" si="99"/>
        <v>1995</v>
      </c>
      <c r="M675" s="7">
        <f t="shared" si="94"/>
        <v>1</v>
      </c>
      <c r="N675" s="7">
        <f t="shared" si="95"/>
        <v>2033</v>
      </c>
      <c r="O675" s="7">
        <f t="shared" si="96"/>
        <v>-18</v>
      </c>
      <c r="P675" s="7">
        <f t="shared" si="97"/>
        <v>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x14ac:dyDescent="0.35">
      <c r="A676">
        <f t="shared" si="100"/>
        <v>675</v>
      </c>
      <c r="B676" t="s">
        <v>21</v>
      </c>
      <c r="C676">
        <f t="shared" si="98"/>
        <v>24</v>
      </c>
      <c r="D676" s="7">
        <f t="shared" si="101"/>
        <v>2016</v>
      </c>
      <c r="E676">
        <v>3100</v>
      </c>
      <c r="F676">
        <f>VLOOKUP(B676, 'Population by Country'!$1:$266, 31, FALSE)</f>
        <v>18646433</v>
      </c>
      <c r="G676">
        <v>0</v>
      </c>
      <c r="H676">
        <v>0</v>
      </c>
      <c r="I676" s="7">
        <f>INDEX('Developing Country'!$B$3:$B$175,MATCH('Stata Data'!B676,'Developing Country'!$A$3:$A$175))</f>
        <v>1</v>
      </c>
      <c r="J676" s="7">
        <f>INDEX('Developing Country'!$C$3:$C$175,MATCH('Stata Data'!B676,'Developing Country'!$A$3:$A$175))</f>
        <v>0</v>
      </c>
      <c r="K676" s="8">
        <f>VLOOKUP(B676, 'TRIPS In Force'!$A$2:$B$166, 2, FALSE)</f>
        <v>34853</v>
      </c>
      <c r="L676" s="7">
        <f t="shared" si="99"/>
        <v>1995</v>
      </c>
      <c r="M676" s="7">
        <f t="shared" si="94"/>
        <v>1</v>
      </c>
      <c r="N676" s="7">
        <f t="shared" si="95"/>
        <v>2033</v>
      </c>
      <c r="O676" s="7">
        <f t="shared" si="96"/>
        <v>-17</v>
      </c>
      <c r="P676" s="7">
        <f t="shared" si="97"/>
        <v>0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x14ac:dyDescent="0.35">
      <c r="A677">
        <f t="shared" si="100"/>
        <v>676</v>
      </c>
      <c r="B677" t="s">
        <v>22</v>
      </c>
      <c r="C677">
        <f t="shared" si="98"/>
        <v>25</v>
      </c>
      <c r="D677" s="7">
        <v>1990</v>
      </c>
      <c r="E677">
        <v>500</v>
      </c>
      <c r="F677">
        <f>VLOOKUP(B677, 'Population by Country'!$1:$266, 5,FALSE )</f>
        <v>5415415</v>
      </c>
      <c r="G677">
        <v>0</v>
      </c>
      <c r="H677">
        <v>0</v>
      </c>
      <c r="I677" s="7">
        <f>INDEX('Developing Country'!$B$3:$B$175,MATCH('Stata Data'!B677,'Developing Country'!$A$3:$A$175))</f>
        <v>1</v>
      </c>
      <c r="J677" s="7">
        <f>INDEX('Developing Country'!$C$3:$C$175,MATCH('Stata Data'!B677,'Developing Country'!$A$3:$A$175))</f>
        <v>0</v>
      </c>
      <c r="K677" s="8">
        <f>VLOOKUP(B677, 'TRIPS In Force'!$A$2:$B$166, 2, FALSE)</f>
        <v>34903</v>
      </c>
      <c r="L677" s="7">
        <f t="shared" si="99"/>
        <v>1995</v>
      </c>
      <c r="M677" s="7">
        <f t="shared" si="94"/>
        <v>0</v>
      </c>
      <c r="N677" s="7">
        <f t="shared" si="95"/>
        <v>2033</v>
      </c>
      <c r="O677" s="7">
        <f t="shared" si="96"/>
        <v>-43</v>
      </c>
      <c r="P677" s="7">
        <f t="shared" si="97"/>
        <v>0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x14ac:dyDescent="0.35">
      <c r="A678">
        <f t="shared" si="100"/>
        <v>677</v>
      </c>
      <c r="B678" t="s">
        <v>22</v>
      </c>
      <c r="C678">
        <f t="shared" si="98"/>
        <v>25</v>
      </c>
      <c r="D678" s="7">
        <f>D677+1</f>
        <v>1991</v>
      </c>
      <c r="E678">
        <v>500</v>
      </c>
      <c r="F678">
        <f>VLOOKUP(B678, 'Population by Country'!$1:$266, 6, FALSE)</f>
        <v>5542048</v>
      </c>
      <c r="G678">
        <v>0</v>
      </c>
      <c r="H678">
        <v>0</v>
      </c>
      <c r="I678" s="7">
        <f>INDEX('Developing Country'!$B$3:$B$175,MATCH('Stata Data'!B678,'Developing Country'!$A$3:$A$175))</f>
        <v>1</v>
      </c>
      <c r="J678" s="7">
        <f>INDEX('Developing Country'!$C$3:$C$175,MATCH('Stata Data'!B678,'Developing Country'!$A$3:$A$175))</f>
        <v>0</v>
      </c>
      <c r="K678" s="8">
        <f>VLOOKUP(B678, 'TRIPS In Force'!$A$2:$B$166, 2, FALSE)</f>
        <v>34903</v>
      </c>
      <c r="L678" s="7">
        <f t="shared" si="99"/>
        <v>1995</v>
      </c>
      <c r="M678" s="7">
        <f t="shared" si="94"/>
        <v>0</v>
      </c>
      <c r="N678" s="7">
        <f t="shared" si="95"/>
        <v>2033</v>
      </c>
      <c r="O678" s="7">
        <f t="shared" si="96"/>
        <v>-42</v>
      </c>
      <c r="P678" s="7">
        <f t="shared" si="97"/>
        <v>0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x14ac:dyDescent="0.35">
      <c r="A679">
        <f t="shared" si="100"/>
        <v>678</v>
      </c>
      <c r="B679" t="s">
        <v>22</v>
      </c>
      <c r="C679">
        <f t="shared" si="98"/>
        <v>25</v>
      </c>
      <c r="D679" s="7">
        <f t="shared" ref="D679:D703" si="102">D678+1</f>
        <v>1992</v>
      </c>
      <c r="E679">
        <v>1000</v>
      </c>
      <c r="F679">
        <f>VLOOKUP(B679, 'Population by Country'!$1:$266, 7, FALSE)</f>
        <v>5661139</v>
      </c>
      <c r="G679">
        <v>0</v>
      </c>
      <c r="H679">
        <v>0</v>
      </c>
      <c r="I679" s="7">
        <f>INDEX('Developing Country'!$B$3:$B$175,MATCH('Stata Data'!B679,'Developing Country'!$A$3:$A$175))</f>
        <v>1</v>
      </c>
      <c r="J679" s="7">
        <f>INDEX('Developing Country'!$C$3:$C$175,MATCH('Stata Data'!B679,'Developing Country'!$A$3:$A$175))</f>
        <v>0</v>
      </c>
      <c r="K679" s="8">
        <f>VLOOKUP(B679, 'TRIPS In Force'!$A$2:$B$166, 2, FALSE)</f>
        <v>34903</v>
      </c>
      <c r="L679" s="7">
        <f t="shared" si="99"/>
        <v>1995</v>
      </c>
      <c r="M679" s="7">
        <f t="shared" si="94"/>
        <v>0</v>
      </c>
      <c r="N679" s="7">
        <f t="shared" si="95"/>
        <v>2033</v>
      </c>
      <c r="O679" s="7">
        <f t="shared" si="96"/>
        <v>-41</v>
      </c>
      <c r="P679" s="7">
        <f t="shared" si="97"/>
        <v>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x14ac:dyDescent="0.35">
      <c r="A680">
        <f t="shared" si="100"/>
        <v>679</v>
      </c>
      <c r="B680" t="s">
        <v>22</v>
      </c>
      <c r="C680">
        <f t="shared" si="98"/>
        <v>25</v>
      </c>
      <c r="D680" s="7">
        <f t="shared" si="102"/>
        <v>1993</v>
      </c>
      <c r="E680">
        <v>1000</v>
      </c>
      <c r="F680">
        <f>VLOOKUP(B680, 'Population by Country'!$1:$266, 8, FALSE)</f>
        <v>5771398</v>
      </c>
      <c r="G680">
        <v>0</v>
      </c>
      <c r="H680">
        <v>0</v>
      </c>
      <c r="I680" s="7">
        <f>INDEX('Developing Country'!$B$3:$B$175,MATCH('Stata Data'!B680,'Developing Country'!$A$3:$A$175))</f>
        <v>1</v>
      </c>
      <c r="J680" s="7">
        <f>INDEX('Developing Country'!$C$3:$C$175,MATCH('Stata Data'!B680,'Developing Country'!$A$3:$A$175))</f>
        <v>0</v>
      </c>
      <c r="K680" s="8">
        <f>VLOOKUP(B680, 'TRIPS In Force'!$A$2:$B$166, 2, FALSE)</f>
        <v>34903</v>
      </c>
      <c r="L680" s="7">
        <f t="shared" si="99"/>
        <v>1995</v>
      </c>
      <c r="M680" s="7">
        <f t="shared" si="94"/>
        <v>0</v>
      </c>
      <c r="N680" s="7">
        <f t="shared" si="95"/>
        <v>2033</v>
      </c>
      <c r="O680" s="7">
        <f t="shared" si="96"/>
        <v>-40</v>
      </c>
      <c r="P680" s="7">
        <f t="shared" si="97"/>
        <v>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x14ac:dyDescent="0.35">
      <c r="A681">
        <f t="shared" si="100"/>
        <v>680</v>
      </c>
      <c r="B681" t="s">
        <v>22</v>
      </c>
      <c r="C681">
        <f t="shared" si="98"/>
        <v>25</v>
      </c>
      <c r="D681" s="7">
        <f t="shared" si="102"/>
        <v>1994</v>
      </c>
      <c r="E681">
        <v>1300</v>
      </c>
      <c r="F681">
        <f>VLOOKUP(B681, 'Population by Country'!$1:$266, 9, FALSE)</f>
        <v>5871607</v>
      </c>
      <c r="G681">
        <v>0</v>
      </c>
      <c r="H681">
        <v>0</v>
      </c>
      <c r="I681" s="7">
        <f>INDEX('Developing Country'!$B$3:$B$175,MATCH('Stata Data'!B681,'Developing Country'!$A$3:$A$175))</f>
        <v>1</v>
      </c>
      <c r="J681" s="7">
        <f>INDEX('Developing Country'!$C$3:$C$175,MATCH('Stata Data'!B681,'Developing Country'!$A$3:$A$175))</f>
        <v>0</v>
      </c>
      <c r="K681" s="8">
        <f>VLOOKUP(B681, 'TRIPS In Force'!$A$2:$B$166, 2, FALSE)</f>
        <v>34903</v>
      </c>
      <c r="L681" s="7">
        <f t="shared" si="99"/>
        <v>1995</v>
      </c>
      <c r="M681" s="7">
        <f t="shared" si="94"/>
        <v>0</v>
      </c>
      <c r="N681" s="7">
        <f t="shared" si="95"/>
        <v>2033</v>
      </c>
      <c r="O681" s="7">
        <f t="shared" si="96"/>
        <v>-39</v>
      </c>
      <c r="P681" s="7">
        <f t="shared" si="97"/>
        <v>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 x14ac:dyDescent="0.35">
      <c r="A682">
        <f t="shared" si="100"/>
        <v>681</v>
      </c>
      <c r="B682" t="s">
        <v>22</v>
      </c>
      <c r="C682">
        <f t="shared" si="98"/>
        <v>25</v>
      </c>
      <c r="D682" s="7">
        <f t="shared" si="102"/>
        <v>1995</v>
      </c>
      <c r="E682">
        <v>1800</v>
      </c>
      <c r="F682">
        <f>VLOOKUP(B682, 'Population by Country'!$1:$266, 10, FALSE)</f>
        <v>5962058</v>
      </c>
      <c r="G682">
        <v>0</v>
      </c>
      <c r="H682">
        <v>0</v>
      </c>
      <c r="I682" s="7">
        <f>INDEX('Developing Country'!$B$3:$B$175,MATCH('Stata Data'!B682,'Developing Country'!$A$3:$A$175))</f>
        <v>1</v>
      </c>
      <c r="J682" s="7">
        <f>INDEX('Developing Country'!$C$3:$C$175,MATCH('Stata Data'!B682,'Developing Country'!$A$3:$A$175))</f>
        <v>0</v>
      </c>
      <c r="K682" s="8">
        <f>VLOOKUP(B682, 'TRIPS In Force'!$A$2:$B$166, 2, FALSE)</f>
        <v>34903</v>
      </c>
      <c r="L682" s="7">
        <f t="shared" si="99"/>
        <v>1995</v>
      </c>
      <c r="M682" s="7">
        <f t="shared" si="94"/>
        <v>1</v>
      </c>
      <c r="N682" s="7">
        <f t="shared" si="95"/>
        <v>2033</v>
      </c>
      <c r="O682" s="7">
        <f t="shared" si="96"/>
        <v>-38</v>
      </c>
      <c r="P682" s="7">
        <f t="shared" si="97"/>
        <v>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spans="1:34" x14ac:dyDescent="0.35">
      <c r="A683">
        <f t="shared" si="100"/>
        <v>682</v>
      </c>
      <c r="B683" t="s">
        <v>22</v>
      </c>
      <c r="C683">
        <f t="shared" si="98"/>
        <v>25</v>
      </c>
      <c r="D683" s="7">
        <f t="shared" si="102"/>
        <v>1996</v>
      </c>
      <c r="E683">
        <v>2500</v>
      </c>
      <c r="F683">
        <f>VLOOKUP(B683, 'Population by Country'!$1:$266, 11, FALSE)</f>
        <v>6041112</v>
      </c>
      <c r="G683">
        <v>0</v>
      </c>
      <c r="H683">
        <v>0</v>
      </c>
      <c r="I683" s="7">
        <f>INDEX('Developing Country'!$B$3:$B$175,MATCH('Stata Data'!B683,'Developing Country'!$A$3:$A$175))</f>
        <v>1</v>
      </c>
      <c r="J683" s="7">
        <f>INDEX('Developing Country'!$C$3:$C$175,MATCH('Stata Data'!B683,'Developing Country'!$A$3:$A$175))</f>
        <v>0</v>
      </c>
      <c r="K683" s="8">
        <f>VLOOKUP(B683, 'TRIPS In Force'!$A$2:$B$166, 2, FALSE)</f>
        <v>34903</v>
      </c>
      <c r="L683" s="7">
        <f t="shared" si="99"/>
        <v>1995</v>
      </c>
      <c r="M683" s="7">
        <f t="shared" si="94"/>
        <v>1</v>
      </c>
      <c r="N683" s="7">
        <f t="shared" si="95"/>
        <v>2033</v>
      </c>
      <c r="O683" s="7">
        <f t="shared" si="96"/>
        <v>-37</v>
      </c>
      <c r="P683" s="7">
        <f t="shared" si="97"/>
        <v>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spans="1:34" x14ac:dyDescent="0.35">
      <c r="A684">
        <f t="shared" si="100"/>
        <v>683</v>
      </c>
      <c r="B684" t="s">
        <v>22</v>
      </c>
      <c r="C684">
        <f t="shared" si="98"/>
        <v>25</v>
      </c>
      <c r="D684" s="7">
        <f t="shared" si="102"/>
        <v>1997</v>
      </c>
      <c r="E684">
        <v>3200</v>
      </c>
      <c r="F684">
        <f>VLOOKUP(B684, 'Population by Country'!$1:$266, 12, FALSE)</f>
        <v>6112097</v>
      </c>
      <c r="G684">
        <v>0</v>
      </c>
      <c r="H684">
        <v>0</v>
      </c>
      <c r="I684" s="7">
        <f>INDEX('Developing Country'!$B$3:$B$175,MATCH('Stata Data'!B684,'Developing Country'!$A$3:$A$175))</f>
        <v>1</v>
      </c>
      <c r="J684" s="7">
        <f>INDEX('Developing Country'!$C$3:$C$175,MATCH('Stata Data'!B684,'Developing Country'!$A$3:$A$175))</f>
        <v>0</v>
      </c>
      <c r="K684" s="8">
        <f>VLOOKUP(B684, 'TRIPS In Force'!$A$2:$B$166, 2, FALSE)</f>
        <v>34903</v>
      </c>
      <c r="L684" s="7">
        <f t="shared" si="99"/>
        <v>1995</v>
      </c>
      <c r="M684" s="7">
        <f t="shared" si="94"/>
        <v>1</v>
      </c>
      <c r="N684" s="7">
        <f t="shared" si="95"/>
        <v>2033</v>
      </c>
      <c r="O684" s="7">
        <f t="shared" si="96"/>
        <v>-36</v>
      </c>
      <c r="P684" s="7">
        <f t="shared" si="97"/>
        <v>0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spans="1:34" x14ac:dyDescent="0.35">
      <c r="A685">
        <f t="shared" si="100"/>
        <v>684</v>
      </c>
      <c r="B685" t="s">
        <v>22</v>
      </c>
      <c r="C685">
        <f t="shared" si="98"/>
        <v>25</v>
      </c>
      <c r="D685" s="7">
        <f t="shared" si="102"/>
        <v>1998</v>
      </c>
      <c r="E685">
        <v>4000</v>
      </c>
      <c r="F685">
        <f>VLOOKUP(B685, 'Population by Country'!$1:$266, 13, FALSE)</f>
        <v>6186352</v>
      </c>
      <c r="G685">
        <v>0</v>
      </c>
      <c r="H685">
        <v>0</v>
      </c>
      <c r="I685" s="7">
        <f>INDEX('Developing Country'!$B$3:$B$175,MATCH('Stata Data'!B685,'Developing Country'!$A$3:$A$175))</f>
        <v>1</v>
      </c>
      <c r="J685" s="7">
        <f>INDEX('Developing Country'!$C$3:$C$175,MATCH('Stata Data'!B685,'Developing Country'!$A$3:$A$175))</f>
        <v>0</v>
      </c>
      <c r="K685" s="8">
        <f>VLOOKUP(B685, 'TRIPS In Force'!$A$2:$B$166, 2, FALSE)</f>
        <v>34903</v>
      </c>
      <c r="L685" s="7">
        <f t="shared" si="99"/>
        <v>1995</v>
      </c>
      <c r="M685" s="7">
        <f t="shared" si="94"/>
        <v>1</v>
      </c>
      <c r="N685" s="7">
        <f t="shared" si="95"/>
        <v>2033</v>
      </c>
      <c r="O685" s="7">
        <f t="shared" si="96"/>
        <v>-35</v>
      </c>
      <c r="P685" s="7">
        <f t="shared" si="97"/>
        <v>0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spans="1:34" x14ac:dyDescent="0.35">
      <c r="A686">
        <f t="shared" si="100"/>
        <v>685</v>
      </c>
      <c r="B686" t="s">
        <v>22</v>
      </c>
      <c r="C686">
        <f t="shared" si="98"/>
        <v>25</v>
      </c>
      <c r="D686" s="7">
        <f t="shared" si="102"/>
        <v>1999</v>
      </c>
      <c r="E686">
        <v>4900</v>
      </c>
      <c r="F686">
        <f>VLOOKUP(B686, 'Population by Country'!$1:$266,14, FALSE)</f>
        <v>6278940</v>
      </c>
      <c r="G686">
        <v>0</v>
      </c>
      <c r="H686">
        <v>0</v>
      </c>
      <c r="I686" s="7">
        <f>INDEX('Developing Country'!$B$3:$B$175,MATCH('Stata Data'!B686,'Developing Country'!$A$3:$A$175))</f>
        <v>1</v>
      </c>
      <c r="J686" s="7">
        <f>INDEX('Developing Country'!$C$3:$C$175,MATCH('Stata Data'!B686,'Developing Country'!$A$3:$A$175))</f>
        <v>0</v>
      </c>
      <c r="K686" s="8">
        <f>VLOOKUP(B686, 'TRIPS In Force'!$A$2:$B$166, 2, FALSE)</f>
        <v>34903</v>
      </c>
      <c r="L686" s="7">
        <f t="shared" si="99"/>
        <v>1995</v>
      </c>
      <c r="M686" s="7">
        <f t="shared" si="94"/>
        <v>1</v>
      </c>
      <c r="N686" s="7">
        <f t="shared" si="95"/>
        <v>2033</v>
      </c>
      <c r="O686" s="7">
        <f t="shared" si="96"/>
        <v>-34</v>
      </c>
      <c r="P686" s="7">
        <f t="shared" si="97"/>
        <v>0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spans="1:34" x14ac:dyDescent="0.35">
      <c r="A687">
        <f t="shared" si="100"/>
        <v>686</v>
      </c>
      <c r="B687" t="s">
        <v>22</v>
      </c>
      <c r="C687">
        <f t="shared" si="98"/>
        <v>25</v>
      </c>
      <c r="D687" s="7">
        <f t="shared" si="102"/>
        <v>2000</v>
      </c>
      <c r="E687">
        <v>5800</v>
      </c>
      <c r="F687">
        <f>VLOOKUP(B687, 'Population by Country'!$1:$266, 15, FALSE)</f>
        <v>6400706</v>
      </c>
      <c r="G687">
        <v>0</v>
      </c>
      <c r="H687">
        <v>0</v>
      </c>
      <c r="I687" s="7">
        <f>INDEX('Developing Country'!$B$3:$B$175,MATCH('Stata Data'!B687,'Developing Country'!$A$3:$A$175))</f>
        <v>1</v>
      </c>
      <c r="J687" s="7">
        <f>INDEX('Developing Country'!$C$3:$C$175,MATCH('Stata Data'!B687,'Developing Country'!$A$3:$A$175))</f>
        <v>0</v>
      </c>
      <c r="K687" s="8">
        <f>VLOOKUP(B687, 'TRIPS In Force'!$A$2:$B$166, 2, FALSE)</f>
        <v>34903</v>
      </c>
      <c r="L687" s="7">
        <f t="shared" si="99"/>
        <v>1995</v>
      </c>
      <c r="M687" s="7">
        <f t="shared" si="94"/>
        <v>1</v>
      </c>
      <c r="N687" s="7">
        <f t="shared" si="95"/>
        <v>2033</v>
      </c>
      <c r="O687" s="7">
        <f t="shared" si="96"/>
        <v>-33</v>
      </c>
      <c r="P687" s="7">
        <f t="shared" si="97"/>
        <v>0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spans="1:34" x14ac:dyDescent="0.35">
      <c r="A688">
        <f t="shared" si="100"/>
        <v>687</v>
      </c>
      <c r="B688" t="s">
        <v>22</v>
      </c>
      <c r="C688">
        <f t="shared" si="98"/>
        <v>25</v>
      </c>
      <c r="D688" s="7">
        <f t="shared" si="102"/>
        <v>2001</v>
      </c>
      <c r="E688">
        <v>6700</v>
      </c>
      <c r="F688">
        <f>VLOOKUP(B688, 'Population by Country'!$1:$266, 16, FALSE)</f>
        <v>6555829</v>
      </c>
      <c r="G688">
        <v>0</v>
      </c>
      <c r="H688">
        <v>0</v>
      </c>
      <c r="I688" s="7">
        <f>INDEX('Developing Country'!$B$3:$B$175,MATCH('Stata Data'!B688,'Developing Country'!$A$3:$A$175))</f>
        <v>1</v>
      </c>
      <c r="J688" s="7">
        <f>INDEX('Developing Country'!$C$3:$C$175,MATCH('Stata Data'!B688,'Developing Country'!$A$3:$A$175))</f>
        <v>0</v>
      </c>
      <c r="K688" s="8">
        <f>VLOOKUP(B688, 'TRIPS In Force'!$A$2:$B$166, 2, FALSE)</f>
        <v>34903</v>
      </c>
      <c r="L688" s="7">
        <f t="shared" si="99"/>
        <v>1995</v>
      </c>
      <c r="M688" s="7">
        <f t="shared" si="94"/>
        <v>1</v>
      </c>
      <c r="N688" s="7">
        <f t="shared" si="95"/>
        <v>2033</v>
      </c>
      <c r="O688" s="7">
        <f t="shared" si="96"/>
        <v>-32</v>
      </c>
      <c r="P688" s="7">
        <f t="shared" si="97"/>
        <v>0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spans="1:34" x14ac:dyDescent="0.35">
      <c r="A689">
        <f t="shared" si="100"/>
        <v>688</v>
      </c>
      <c r="B689" t="s">
        <v>22</v>
      </c>
      <c r="C689">
        <f t="shared" si="98"/>
        <v>25</v>
      </c>
      <c r="D689" s="7">
        <f t="shared" si="102"/>
        <v>2002</v>
      </c>
      <c r="E689">
        <v>7500</v>
      </c>
      <c r="F689">
        <f>VLOOKUP(B689, 'Population by Country'!$1:$266, 17, FALSE)</f>
        <v>6741569</v>
      </c>
      <c r="G689">
        <v>0</v>
      </c>
      <c r="H689">
        <v>0</v>
      </c>
      <c r="I689" s="7">
        <f>INDEX('Developing Country'!$B$3:$B$175,MATCH('Stata Data'!B689,'Developing Country'!$A$3:$A$175))</f>
        <v>1</v>
      </c>
      <c r="J689" s="7">
        <f>INDEX('Developing Country'!$C$3:$C$175,MATCH('Stata Data'!B689,'Developing Country'!$A$3:$A$175))</f>
        <v>0</v>
      </c>
      <c r="K689" s="8">
        <f>VLOOKUP(B689, 'TRIPS In Force'!$A$2:$B$166, 2, FALSE)</f>
        <v>34903</v>
      </c>
      <c r="L689" s="7">
        <f t="shared" si="99"/>
        <v>1995</v>
      </c>
      <c r="M689" s="7">
        <f t="shared" si="94"/>
        <v>1</v>
      </c>
      <c r="N689" s="7">
        <f t="shared" si="95"/>
        <v>2033</v>
      </c>
      <c r="O689" s="7">
        <f t="shared" si="96"/>
        <v>-31</v>
      </c>
      <c r="P689" s="7">
        <f t="shared" si="97"/>
        <v>0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spans="1:34" x14ac:dyDescent="0.35">
      <c r="A690">
        <f t="shared" si="100"/>
        <v>689</v>
      </c>
      <c r="B690" t="s">
        <v>22</v>
      </c>
      <c r="C690">
        <f t="shared" si="98"/>
        <v>25</v>
      </c>
      <c r="D690" s="7">
        <f t="shared" si="102"/>
        <v>2003</v>
      </c>
      <c r="E690">
        <v>8300</v>
      </c>
      <c r="F690">
        <f>VLOOKUP(B690, 'Population by Country'!$1:$266, 18, FALSE)</f>
        <v>6953113</v>
      </c>
      <c r="G690">
        <v>0</v>
      </c>
      <c r="H690">
        <v>0</v>
      </c>
      <c r="I690" s="7">
        <f>INDEX('Developing Country'!$B$3:$B$175,MATCH('Stata Data'!B690,'Developing Country'!$A$3:$A$175))</f>
        <v>1</v>
      </c>
      <c r="J690" s="7">
        <f>INDEX('Developing Country'!$C$3:$C$175,MATCH('Stata Data'!B690,'Developing Country'!$A$3:$A$175))</f>
        <v>0</v>
      </c>
      <c r="K690" s="8">
        <f>VLOOKUP(B690, 'TRIPS In Force'!$A$2:$B$166, 2, FALSE)</f>
        <v>34903</v>
      </c>
      <c r="L690" s="7">
        <f t="shared" si="99"/>
        <v>1995</v>
      </c>
      <c r="M690" s="7">
        <f t="shared" si="94"/>
        <v>1</v>
      </c>
      <c r="N690" s="7">
        <f t="shared" si="95"/>
        <v>2033</v>
      </c>
      <c r="O690" s="7">
        <f t="shared" si="96"/>
        <v>-30</v>
      </c>
      <c r="P690" s="7">
        <f t="shared" si="97"/>
        <v>0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spans="1:34" x14ac:dyDescent="0.35">
      <c r="A691">
        <f t="shared" si="100"/>
        <v>690</v>
      </c>
      <c r="B691" t="s">
        <v>22</v>
      </c>
      <c r="C691">
        <f t="shared" si="98"/>
        <v>25</v>
      </c>
      <c r="D691" s="7">
        <f t="shared" si="102"/>
        <v>2004</v>
      </c>
      <c r="E691">
        <v>8800</v>
      </c>
      <c r="F691">
        <f>VLOOKUP(B691, 'Population by Country'!$1:$266,19, FALSE)</f>
        <v>7182451</v>
      </c>
      <c r="G691">
        <v>0</v>
      </c>
      <c r="H691">
        <v>0</v>
      </c>
      <c r="I691" s="7">
        <f>INDEX('Developing Country'!$B$3:$B$175,MATCH('Stata Data'!B691,'Developing Country'!$A$3:$A$175))</f>
        <v>1</v>
      </c>
      <c r="J691" s="7">
        <f>INDEX('Developing Country'!$C$3:$C$175,MATCH('Stata Data'!B691,'Developing Country'!$A$3:$A$175))</f>
        <v>0</v>
      </c>
      <c r="K691" s="8">
        <f>VLOOKUP(B691, 'TRIPS In Force'!$A$2:$B$166, 2, FALSE)</f>
        <v>34903</v>
      </c>
      <c r="L691" s="7">
        <f t="shared" si="99"/>
        <v>1995</v>
      </c>
      <c r="M691" s="7">
        <f t="shared" si="94"/>
        <v>1</v>
      </c>
      <c r="N691" s="7">
        <f t="shared" si="95"/>
        <v>2033</v>
      </c>
      <c r="O691" s="7">
        <f t="shared" si="96"/>
        <v>-29</v>
      </c>
      <c r="P691" s="7">
        <f t="shared" si="97"/>
        <v>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spans="1:34" x14ac:dyDescent="0.35">
      <c r="A692">
        <f t="shared" si="100"/>
        <v>691</v>
      </c>
      <c r="B692" t="s">
        <v>22</v>
      </c>
      <c r="C692">
        <f t="shared" si="98"/>
        <v>25</v>
      </c>
      <c r="D692" s="7">
        <f t="shared" si="102"/>
        <v>2005</v>
      </c>
      <c r="E692">
        <v>8700</v>
      </c>
      <c r="F692">
        <f>VLOOKUP(B692, 'Population by Country'!$1:$266, 20, FALSE)</f>
        <v>7423289</v>
      </c>
      <c r="G692">
        <v>0</v>
      </c>
      <c r="H692">
        <v>0</v>
      </c>
      <c r="I692" s="7">
        <f>INDEX('Developing Country'!$B$3:$B$175,MATCH('Stata Data'!B692,'Developing Country'!$A$3:$A$175))</f>
        <v>1</v>
      </c>
      <c r="J692" s="7">
        <f>INDEX('Developing Country'!$C$3:$C$175,MATCH('Stata Data'!B692,'Developing Country'!$A$3:$A$175))</f>
        <v>0</v>
      </c>
      <c r="K692" s="8">
        <f>VLOOKUP(B692, 'TRIPS In Force'!$A$2:$B$166, 2, FALSE)</f>
        <v>34903</v>
      </c>
      <c r="L692" s="7">
        <f t="shared" si="99"/>
        <v>1995</v>
      </c>
      <c r="M692" s="7">
        <f t="shared" si="94"/>
        <v>1</v>
      </c>
      <c r="N692" s="7">
        <f t="shared" si="95"/>
        <v>2033</v>
      </c>
      <c r="O692" s="7">
        <f t="shared" si="96"/>
        <v>-28</v>
      </c>
      <c r="P692" s="7">
        <f t="shared" si="97"/>
        <v>0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spans="1:34" x14ac:dyDescent="0.35">
      <c r="A693">
        <f t="shared" si="100"/>
        <v>692</v>
      </c>
      <c r="B693" t="s">
        <v>22</v>
      </c>
      <c r="C693">
        <f t="shared" si="98"/>
        <v>25</v>
      </c>
      <c r="D693" s="7">
        <f t="shared" si="102"/>
        <v>2006</v>
      </c>
      <c r="E693">
        <v>8500</v>
      </c>
      <c r="F693">
        <f>VLOOKUP(B693, 'Population by Country'!$1:$266, 21, FALSE)</f>
        <v>7675338</v>
      </c>
      <c r="G693">
        <v>0</v>
      </c>
      <c r="H693">
        <v>0</v>
      </c>
      <c r="I693" s="7">
        <f>INDEX('Developing Country'!$B$3:$B$175,MATCH('Stata Data'!B693,'Developing Country'!$A$3:$A$175))</f>
        <v>1</v>
      </c>
      <c r="J693" s="7">
        <f>INDEX('Developing Country'!$C$3:$C$175,MATCH('Stata Data'!B693,'Developing Country'!$A$3:$A$175))</f>
        <v>0</v>
      </c>
      <c r="K693" s="8">
        <f>VLOOKUP(B693, 'TRIPS In Force'!$A$2:$B$166, 2, FALSE)</f>
        <v>34903</v>
      </c>
      <c r="L693" s="7">
        <f t="shared" si="99"/>
        <v>1995</v>
      </c>
      <c r="M693" s="7">
        <f t="shared" si="94"/>
        <v>1</v>
      </c>
      <c r="N693" s="7">
        <f t="shared" si="95"/>
        <v>2033</v>
      </c>
      <c r="O693" s="7">
        <f t="shared" si="96"/>
        <v>-27</v>
      </c>
      <c r="P693" s="7">
        <f t="shared" si="97"/>
        <v>0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spans="1:34" x14ac:dyDescent="0.35">
      <c r="A694">
        <f t="shared" si="100"/>
        <v>693</v>
      </c>
      <c r="B694" t="s">
        <v>22</v>
      </c>
      <c r="C694">
        <f t="shared" si="98"/>
        <v>25</v>
      </c>
      <c r="D694" s="7">
        <f t="shared" si="102"/>
        <v>2007</v>
      </c>
      <c r="E694">
        <v>8300</v>
      </c>
      <c r="F694">
        <f>VLOOKUP(B694, 'Population by Country'!$1:$266, 22, FALSE)</f>
        <v>7939573</v>
      </c>
      <c r="G694">
        <v>0</v>
      </c>
      <c r="H694">
        <v>0</v>
      </c>
      <c r="I694" s="7">
        <f>INDEX('Developing Country'!$B$3:$B$175,MATCH('Stata Data'!B694,'Developing Country'!$A$3:$A$175))</f>
        <v>1</v>
      </c>
      <c r="J694" s="7">
        <f>INDEX('Developing Country'!$C$3:$C$175,MATCH('Stata Data'!B694,'Developing Country'!$A$3:$A$175))</f>
        <v>0</v>
      </c>
      <c r="K694" s="8">
        <f>VLOOKUP(B694, 'TRIPS In Force'!$A$2:$B$166, 2, FALSE)</f>
        <v>34903</v>
      </c>
      <c r="L694" s="7">
        <f t="shared" si="99"/>
        <v>1995</v>
      </c>
      <c r="M694" s="7">
        <f t="shared" si="94"/>
        <v>1</v>
      </c>
      <c r="N694" s="7">
        <f t="shared" si="95"/>
        <v>2033</v>
      </c>
      <c r="O694" s="7">
        <f t="shared" si="96"/>
        <v>-26</v>
      </c>
      <c r="P694" s="7">
        <f t="shared" si="97"/>
        <v>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 x14ac:dyDescent="0.35">
      <c r="A695">
        <f t="shared" si="100"/>
        <v>694</v>
      </c>
      <c r="B695" t="s">
        <v>22</v>
      </c>
      <c r="C695">
        <f t="shared" si="98"/>
        <v>25</v>
      </c>
      <c r="D695" s="7">
        <f t="shared" si="102"/>
        <v>2008</v>
      </c>
      <c r="E695">
        <v>7800</v>
      </c>
      <c r="F695">
        <f>VLOOKUP(B695, 'Population by Country'!$1:$266, 23, FALSE)</f>
        <v>8212264</v>
      </c>
      <c r="G695">
        <v>0</v>
      </c>
      <c r="H695">
        <v>0</v>
      </c>
      <c r="I695" s="7">
        <f>INDEX('Developing Country'!$B$3:$B$175,MATCH('Stata Data'!B695,'Developing Country'!$A$3:$A$175))</f>
        <v>1</v>
      </c>
      <c r="J695" s="7">
        <f>INDEX('Developing Country'!$C$3:$C$175,MATCH('Stata Data'!B695,'Developing Country'!$A$3:$A$175))</f>
        <v>0</v>
      </c>
      <c r="K695" s="8">
        <f>VLOOKUP(B695, 'TRIPS In Force'!$A$2:$B$166, 2, FALSE)</f>
        <v>34903</v>
      </c>
      <c r="L695" s="7">
        <f t="shared" si="99"/>
        <v>1995</v>
      </c>
      <c r="M695" s="7">
        <f t="shared" si="94"/>
        <v>1</v>
      </c>
      <c r="N695" s="7">
        <f t="shared" si="95"/>
        <v>2033</v>
      </c>
      <c r="O695" s="7">
        <f t="shared" si="96"/>
        <v>-25</v>
      </c>
      <c r="P695" s="7">
        <f t="shared" si="97"/>
        <v>0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spans="1:34" x14ac:dyDescent="0.35">
      <c r="A696">
        <f t="shared" si="100"/>
        <v>695</v>
      </c>
      <c r="B696" t="s">
        <v>22</v>
      </c>
      <c r="C696">
        <f t="shared" si="98"/>
        <v>25</v>
      </c>
      <c r="D696" s="7">
        <f t="shared" si="102"/>
        <v>2009</v>
      </c>
      <c r="E696">
        <v>7100</v>
      </c>
      <c r="F696">
        <f>VLOOKUP(B696, 'Population by Country'!$1:$266, 24, FALSE)</f>
        <v>8489031</v>
      </c>
      <c r="G696">
        <v>0</v>
      </c>
      <c r="H696">
        <v>0</v>
      </c>
      <c r="I696" s="7">
        <f>INDEX('Developing Country'!$B$3:$B$175,MATCH('Stata Data'!B696,'Developing Country'!$A$3:$A$175))</f>
        <v>1</v>
      </c>
      <c r="J696" s="7">
        <f>INDEX('Developing Country'!$C$3:$C$175,MATCH('Stata Data'!B696,'Developing Country'!$A$3:$A$175))</f>
        <v>0</v>
      </c>
      <c r="K696" s="8">
        <f>VLOOKUP(B696, 'TRIPS In Force'!$A$2:$B$166, 2, FALSE)</f>
        <v>34903</v>
      </c>
      <c r="L696" s="7">
        <f t="shared" si="99"/>
        <v>1995</v>
      </c>
      <c r="M696" s="7">
        <f t="shared" si="94"/>
        <v>1</v>
      </c>
      <c r="N696" s="7">
        <f t="shared" si="95"/>
        <v>2033</v>
      </c>
      <c r="O696" s="7">
        <f t="shared" si="96"/>
        <v>-24</v>
      </c>
      <c r="P696" s="7">
        <f t="shared" si="97"/>
        <v>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spans="1:34" x14ac:dyDescent="0.35">
      <c r="A697">
        <f t="shared" si="100"/>
        <v>696</v>
      </c>
      <c r="B697" t="s">
        <v>22</v>
      </c>
      <c r="C697">
        <f t="shared" si="98"/>
        <v>25</v>
      </c>
      <c r="D697" s="7">
        <f t="shared" si="102"/>
        <v>2010</v>
      </c>
      <c r="E697">
        <v>6400</v>
      </c>
      <c r="F697">
        <f>VLOOKUP(B697, 'Population by Country'!$1:$266, 25, FALSE)</f>
        <v>8766930</v>
      </c>
      <c r="G697">
        <v>0</v>
      </c>
      <c r="H697">
        <v>0</v>
      </c>
      <c r="I697" s="7">
        <f>INDEX('Developing Country'!$B$3:$B$175,MATCH('Stata Data'!B697,'Developing Country'!$A$3:$A$175))</f>
        <v>1</v>
      </c>
      <c r="J697" s="7">
        <f>INDEX('Developing Country'!$C$3:$C$175,MATCH('Stata Data'!B697,'Developing Country'!$A$3:$A$175))</f>
        <v>0</v>
      </c>
      <c r="K697" s="8">
        <f>VLOOKUP(B697, 'TRIPS In Force'!$A$2:$B$166, 2, FALSE)</f>
        <v>34903</v>
      </c>
      <c r="L697" s="7">
        <f t="shared" si="99"/>
        <v>1995</v>
      </c>
      <c r="M697" s="7">
        <f t="shared" si="94"/>
        <v>1</v>
      </c>
      <c r="N697" s="7">
        <f t="shared" si="95"/>
        <v>2033</v>
      </c>
      <c r="O697" s="7">
        <f t="shared" si="96"/>
        <v>-23</v>
      </c>
      <c r="P697" s="7">
        <f t="shared" si="97"/>
        <v>0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spans="1:34" x14ac:dyDescent="0.35">
      <c r="A698">
        <f t="shared" si="100"/>
        <v>697</v>
      </c>
      <c r="B698" t="s">
        <v>22</v>
      </c>
      <c r="C698">
        <f t="shared" si="98"/>
        <v>25</v>
      </c>
      <c r="D698" s="7">
        <f t="shared" si="102"/>
        <v>2011</v>
      </c>
      <c r="E698">
        <v>5500</v>
      </c>
      <c r="F698">
        <f>VLOOKUP(B698, 'Population by Country'!$1:$266, 26, FALSE)</f>
        <v>9043508</v>
      </c>
      <c r="G698">
        <v>0</v>
      </c>
      <c r="H698">
        <v>0</v>
      </c>
      <c r="I698" s="7">
        <f>INDEX('Developing Country'!$B$3:$B$175,MATCH('Stata Data'!B698,'Developing Country'!$A$3:$A$175))</f>
        <v>1</v>
      </c>
      <c r="J698" s="7">
        <f>INDEX('Developing Country'!$C$3:$C$175,MATCH('Stata Data'!B698,'Developing Country'!$A$3:$A$175))</f>
        <v>0</v>
      </c>
      <c r="K698" s="8">
        <f>VLOOKUP(B698, 'TRIPS In Force'!$A$2:$B$166, 2, FALSE)</f>
        <v>34903</v>
      </c>
      <c r="L698" s="7">
        <f t="shared" si="99"/>
        <v>1995</v>
      </c>
      <c r="M698" s="7">
        <f t="shared" si="94"/>
        <v>1</v>
      </c>
      <c r="N698" s="7">
        <f t="shared" si="95"/>
        <v>2033</v>
      </c>
      <c r="O698" s="7">
        <f t="shared" si="96"/>
        <v>-22</v>
      </c>
      <c r="P698" s="7">
        <f t="shared" si="97"/>
        <v>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spans="1:34" x14ac:dyDescent="0.35">
      <c r="A699">
        <f t="shared" si="100"/>
        <v>698</v>
      </c>
      <c r="B699" t="s">
        <v>22</v>
      </c>
      <c r="C699">
        <f t="shared" si="98"/>
        <v>25</v>
      </c>
      <c r="D699" s="7">
        <f t="shared" si="102"/>
        <v>2012</v>
      </c>
      <c r="E699">
        <v>4800</v>
      </c>
      <c r="F699">
        <f>VLOOKUP(B699, 'Population by Country'!$1:$266, 27, FALSE)</f>
        <v>9319710</v>
      </c>
      <c r="G699">
        <v>0</v>
      </c>
      <c r="H699">
        <v>0</v>
      </c>
      <c r="I699" s="7">
        <f>INDEX('Developing Country'!$B$3:$B$175,MATCH('Stata Data'!B699,'Developing Country'!$A$3:$A$175))</f>
        <v>1</v>
      </c>
      <c r="J699" s="7">
        <f>INDEX('Developing Country'!$C$3:$C$175,MATCH('Stata Data'!B699,'Developing Country'!$A$3:$A$175))</f>
        <v>0</v>
      </c>
      <c r="K699" s="8">
        <f>VLOOKUP(B699, 'TRIPS In Force'!$A$2:$B$166, 2, FALSE)</f>
        <v>34903</v>
      </c>
      <c r="L699" s="7">
        <f t="shared" si="99"/>
        <v>1995</v>
      </c>
      <c r="M699" s="7">
        <f t="shared" si="94"/>
        <v>1</v>
      </c>
      <c r="N699" s="7">
        <f t="shared" si="95"/>
        <v>2033</v>
      </c>
      <c r="O699" s="7">
        <f t="shared" si="96"/>
        <v>-21</v>
      </c>
      <c r="P699" s="7">
        <f t="shared" si="97"/>
        <v>0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spans="1:34" x14ac:dyDescent="0.35">
      <c r="A700">
        <f t="shared" si="100"/>
        <v>699</v>
      </c>
      <c r="B700" t="s">
        <v>22</v>
      </c>
      <c r="C700">
        <f t="shared" si="98"/>
        <v>25</v>
      </c>
      <c r="D700" s="7">
        <f t="shared" si="102"/>
        <v>2013</v>
      </c>
      <c r="E700">
        <v>4300</v>
      </c>
      <c r="F700">
        <f>VLOOKUP(B700, 'Population by Country'!$1:$266, 28, FALSE)</f>
        <v>9600186</v>
      </c>
      <c r="G700">
        <v>0</v>
      </c>
      <c r="H700">
        <v>0</v>
      </c>
      <c r="I700" s="7">
        <f>INDEX('Developing Country'!$B$3:$B$175,MATCH('Stata Data'!B700,'Developing Country'!$A$3:$A$175))</f>
        <v>1</v>
      </c>
      <c r="J700" s="7">
        <f>INDEX('Developing Country'!$C$3:$C$175,MATCH('Stata Data'!B700,'Developing Country'!$A$3:$A$175))</f>
        <v>0</v>
      </c>
      <c r="K700" s="8">
        <f>VLOOKUP(B700, 'TRIPS In Force'!$A$2:$B$166, 2, FALSE)</f>
        <v>34903</v>
      </c>
      <c r="L700" s="7">
        <f t="shared" si="99"/>
        <v>1995</v>
      </c>
      <c r="M700" s="7">
        <f t="shared" si="94"/>
        <v>1</v>
      </c>
      <c r="N700" s="7">
        <f t="shared" si="95"/>
        <v>2033</v>
      </c>
      <c r="O700" s="7">
        <f t="shared" si="96"/>
        <v>-20</v>
      </c>
      <c r="P700" s="7">
        <f t="shared" si="97"/>
        <v>0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spans="1:34" x14ac:dyDescent="0.35">
      <c r="A701">
        <f t="shared" si="100"/>
        <v>700</v>
      </c>
      <c r="B701" t="s">
        <v>22</v>
      </c>
      <c r="C701">
        <f t="shared" si="98"/>
        <v>25</v>
      </c>
      <c r="D701" s="7">
        <f t="shared" si="102"/>
        <v>2014</v>
      </c>
      <c r="E701">
        <v>4100</v>
      </c>
      <c r="F701">
        <f>VLOOKUP(B701, 'Population by Country'!$1:$266, 29, FALSE)</f>
        <v>9891790</v>
      </c>
      <c r="G701">
        <v>0</v>
      </c>
      <c r="H701">
        <v>0</v>
      </c>
      <c r="I701" s="7">
        <f>INDEX('Developing Country'!$B$3:$B$175,MATCH('Stata Data'!B701,'Developing Country'!$A$3:$A$175))</f>
        <v>1</v>
      </c>
      <c r="J701" s="7">
        <f>INDEX('Developing Country'!$C$3:$C$175,MATCH('Stata Data'!B701,'Developing Country'!$A$3:$A$175))</f>
        <v>0</v>
      </c>
      <c r="K701" s="8">
        <f>VLOOKUP(B701, 'TRIPS In Force'!$A$2:$B$166, 2, FALSE)</f>
        <v>34903</v>
      </c>
      <c r="L701" s="7">
        <f t="shared" si="99"/>
        <v>1995</v>
      </c>
      <c r="M701" s="7">
        <f t="shared" si="94"/>
        <v>1</v>
      </c>
      <c r="N701" s="7">
        <f t="shared" si="95"/>
        <v>2033</v>
      </c>
      <c r="O701" s="7">
        <f t="shared" si="96"/>
        <v>-19</v>
      </c>
      <c r="P701" s="7">
        <f t="shared" si="97"/>
        <v>0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spans="1:34" x14ac:dyDescent="0.35">
      <c r="A702">
        <f t="shared" si="100"/>
        <v>701</v>
      </c>
      <c r="B702" t="s">
        <v>22</v>
      </c>
      <c r="C702">
        <f t="shared" si="98"/>
        <v>25</v>
      </c>
      <c r="D702" s="7">
        <f t="shared" si="102"/>
        <v>2015</v>
      </c>
      <c r="E702">
        <v>3500</v>
      </c>
      <c r="F702">
        <f>VLOOKUP(B702, 'Population by Country'!$1:$266, 30, FALSE)</f>
        <v>10199270</v>
      </c>
      <c r="G702">
        <v>0</v>
      </c>
      <c r="H702">
        <v>0</v>
      </c>
      <c r="I702" s="7">
        <f>INDEX('Developing Country'!$B$3:$B$175,MATCH('Stata Data'!B702,'Developing Country'!$A$3:$A$175))</f>
        <v>1</v>
      </c>
      <c r="J702" s="7">
        <f>INDEX('Developing Country'!$C$3:$C$175,MATCH('Stata Data'!B702,'Developing Country'!$A$3:$A$175))</f>
        <v>0</v>
      </c>
      <c r="K702" s="8">
        <f>VLOOKUP(B702, 'TRIPS In Force'!$A$2:$B$166, 2, FALSE)</f>
        <v>34903</v>
      </c>
      <c r="L702" s="7">
        <f t="shared" si="99"/>
        <v>1995</v>
      </c>
      <c r="M702" s="7">
        <f t="shared" si="94"/>
        <v>1</v>
      </c>
      <c r="N702" s="7">
        <f t="shared" si="95"/>
        <v>2033</v>
      </c>
      <c r="O702" s="7">
        <f t="shared" si="96"/>
        <v>-18</v>
      </c>
      <c r="P702" s="7">
        <f t="shared" si="97"/>
        <v>0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spans="1:34" x14ac:dyDescent="0.35">
      <c r="A703">
        <f t="shared" si="100"/>
        <v>702</v>
      </c>
      <c r="B703" t="s">
        <v>22</v>
      </c>
      <c r="C703">
        <f t="shared" si="98"/>
        <v>25</v>
      </c>
      <c r="D703" s="7">
        <f t="shared" si="102"/>
        <v>2016</v>
      </c>
      <c r="E703">
        <v>2900</v>
      </c>
      <c r="F703">
        <f>VLOOKUP(B703, 'Population by Country'!$1:$266, 31, FALSE)</f>
        <v>10524117</v>
      </c>
      <c r="G703">
        <v>0</v>
      </c>
      <c r="H703">
        <v>0</v>
      </c>
      <c r="I703" s="7">
        <f>INDEX('Developing Country'!$B$3:$B$175,MATCH('Stata Data'!B703,'Developing Country'!$A$3:$A$175))</f>
        <v>1</v>
      </c>
      <c r="J703" s="7">
        <f>INDEX('Developing Country'!$C$3:$C$175,MATCH('Stata Data'!B703,'Developing Country'!$A$3:$A$175))</f>
        <v>0</v>
      </c>
      <c r="K703" s="8">
        <f>VLOOKUP(B703, 'TRIPS In Force'!$A$2:$B$166, 2, FALSE)</f>
        <v>34903</v>
      </c>
      <c r="L703" s="7">
        <f t="shared" si="99"/>
        <v>1995</v>
      </c>
      <c r="M703" s="7">
        <f t="shared" si="94"/>
        <v>1</v>
      </c>
      <c r="N703" s="7">
        <f t="shared" si="95"/>
        <v>2033</v>
      </c>
      <c r="O703" s="7">
        <f t="shared" si="96"/>
        <v>-17</v>
      </c>
      <c r="P703" s="7">
        <f t="shared" si="97"/>
        <v>0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spans="1:34" x14ac:dyDescent="0.35">
      <c r="A704">
        <f t="shared" si="100"/>
        <v>703</v>
      </c>
      <c r="B704" t="s">
        <v>23</v>
      </c>
      <c r="C704">
        <f t="shared" si="98"/>
        <v>26</v>
      </c>
      <c r="D704" s="7">
        <v>1990</v>
      </c>
      <c r="E704">
        <v>100</v>
      </c>
      <c r="F704">
        <f>VLOOKUP(B704, 'Population by Country'!$1:$266, 5,FALSE )</f>
        <v>341883</v>
      </c>
      <c r="G704">
        <v>0</v>
      </c>
      <c r="H704">
        <v>0</v>
      </c>
      <c r="I704" s="7">
        <f>INDEX('Developing Country'!$B$3:$B$175,MATCH('Stata Data'!B704,'Developing Country'!$A$3:$A$175))</f>
        <v>0</v>
      </c>
      <c r="J704" s="7">
        <f>INDEX('Developing Country'!$C$3:$C$175,MATCH('Stata Data'!B704,'Developing Country'!$A$3:$A$175))</f>
        <v>0</v>
      </c>
      <c r="K704" s="8">
        <f>VLOOKUP(B704, 'TRIPS In Force'!$A$2:$B$166, 2, FALSE)</f>
        <v>39652</v>
      </c>
      <c r="L704" s="7">
        <f t="shared" si="99"/>
        <v>2008</v>
      </c>
      <c r="M704" s="7">
        <f t="shared" si="94"/>
        <v>0</v>
      </c>
      <c r="N704" s="7">
        <f t="shared" si="95"/>
        <v>2008</v>
      </c>
      <c r="O704" s="7">
        <f t="shared" si="96"/>
        <v>-18</v>
      </c>
      <c r="P704" s="7">
        <f t="shared" si="97"/>
        <v>0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spans="1:34" x14ac:dyDescent="0.35">
      <c r="A705">
        <f t="shared" si="100"/>
        <v>704</v>
      </c>
      <c r="B705" t="s">
        <v>23</v>
      </c>
      <c r="C705">
        <f t="shared" si="98"/>
        <v>26</v>
      </c>
      <c r="D705" s="7">
        <f>D704+1</f>
        <v>1991</v>
      </c>
      <c r="E705">
        <v>100</v>
      </c>
      <c r="F705">
        <f>VLOOKUP(B705, 'Population by Country'!$1:$266, 6, FALSE)</f>
        <v>349934</v>
      </c>
      <c r="G705">
        <v>0</v>
      </c>
      <c r="H705">
        <v>0</v>
      </c>
      <c r="I705" s="7">
        <f>INDEX('Developing Country'!$B$3:$B$175,MATCH('Stata Data'!B705,'Developing Country'!$A$3:$A$175))</f>
        <v>0</v>
      </c>
      <c r="J705" s="7">
        <f>INDEX('Developing Country'!$C$3:$C$175,MATCH('Stata Data'!B705,'Developing Country'!$A$3:$A$175))</f>
        <v>0</v>
      </c>
      <c r="K705" s="8">
        <f>VLOOKUP(B705, 'TRIPS In Force'!$A$2:$B$166, 2, FALSE)</f>
        <v>39652</v>
      </c>
      <c r="L705" s="7">
        <f t="shared" si="99"/>
        <v>2008</v>
      </c>
      <c r="M705" s="7">
        <f t="shared" si="94"/>
        <v>0</v>
      </c>
      <c r="N705" s="7">
        <f t="shared" si="95"/>
        <v>2008</v>
      </c>
      <c r="O705" s="7">
        <f t="shared" si="96"/>
        <v>-17</v>
      </c>
      <c r="P705" s="7">
        <f t="shared" si="97"/>
        <v>0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spans="1:34" x14ac:dyDescent="0.35">
      <c r="A706">
        <f t="shared" si="100"/>
        <v>705</v>
      </c>
      <c r="B706" t="s">
        <v>23</v>
      </c>
      <c r="C706">
        <f t="shared" si="98"/>
        <v>26</v>
      </c>
      <c r="D706" s="7">
        <f t="shared" ref="D706:D730" si="103">D705+1</f>
        <v>1992</v>
      </c>
      <c r="E706">
        <v>100</v>
      </c>
      <c r="F706">
        <f>VLOOKUP(B706, 'Population by Country'!$1:$266, 7, FALSE)</f>
        <v>359090</v>
      </c>
      <c r="G706">
        <v>0</v>
      </c>
      <c r="H706">
        <v>0</v>
      </c>
      <c r="I706" s="7">
        <f>INDEX('Developing Country'!$B$3:$B$175,MATCH('Stata Data'!B706,'Developing Country'!$A$3:$A$175))</f>
        <v>0</v>
      </c>
      <c r="J706" s="7">
        <f>INDEX('Developing Country'!$C$3:$C$175,MATCH('Stata Data'!B706,'Developing Country'!$A$3:$A$175))</f>
        <v>0</v>
      </c>
      <c r="K706" s="8">
        <f>VLOOKUP(B706, 'TRIPS In Force'!$A$2:$B$166, 2, FALSE)</f>
        <v>39652</v>
      </c>
      <c r="L706" s="7">
        <f t="shared" si="99"/>
        <v>2008</v>
      </c>
      <c r="M706" s="7">
        <f t="shared" ref="M706:M769" si="104">IF(L706&gt;D706, 0, 1)</f>
        <v>0</v>
      </c>
      <c r="N706" s="7">
        <f t="shared" ref="N706:N769" si="105">IF(L706&gt;IF(I706=1, 2033, IF(H706=1, 2005, IF(J706=1,2000, L706))), L706,IF(I706=1, 2033, IF(H706=1, 2005, IF(J706=1,2000, L706))))</f>
        <v>2008</v>
      </c>
      <c r="O706" s="7">
        <f t="shared" ref="O706:O769" si="106">D706-N706</f>
        <v>-16</v>
      </c>
      <c r="P706" s="7">
        <f t="shared" ref="P706:P769" si="107">IF(N706&lt;=D706,1,0)</f>
        <v>0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spans="1:34" x14ac:dyDescent="0.35">
      <c r="A707">
        <f t="shared" si="100"/>
        <v>706</v>
      </c>
      <c r="B707" t="s">
        <v>23</v>
      </c>
      <c r="C707">
        <f t="shared" ref="C707:C770" si="108">_xlfn.FLOOR.MATH((A707-1)/27)</f>
        <v>26</v>
      </c>
      <c r="D707" s="7">
        <f t="shared" si="103"/>
        <v>1993</v>
      </c>
      <c r="E707">
        <v>100</v>
      </c>
      <c r="F707">
        <f>VLOOKUP(B707, 'Population by Country'!$1:$266, 8, FALSE)</f>
        <v>369014</v>
      </c>
      <c r="G707">
        <v>0</v>
      </c>
      <c r="H707">
        <v>0</v>
      </c>
      <c r="I707" s="7">
        <f>INDEX('Developing Country'!$B$3:$B$175,MATCH('Stata Data'!B707,'Developing Country'!$A$3:$A$175))</f>
        <v>0</v>
      </c>
      <c r="J707" s="7">
        <f>INDEX('Developing Country'!$C$3:$C$175,MATCH('Stata Data'!B707,'Developing Country'!$A$3:$A$175))</f>
        <v>0</v>
      </c>
      <c r="K707" s="8">
        <f>VLOOKUP(B707, 'TRIPS In Force'!$A$2:$B$166, 2, FALSE)</f>
        <v>39652</v>
      </c>
      <c r="L707" s="7">
        <f t="shared" ref="L707:L770" si="109">YEAR(K707)</f>
        <v>2008</v>
      </c>
      <c r="M707" s="7">
        <f t="shared" si="104"/>
        <v>0</v>
      </c>
      <c r="N707" s="7">
        <f t="shared" si="105"/>
        <v>2008</v>
      </c>
      <c r="O707" s="7">
        <f t="shared" si="106"/>
        <v>-15</v>
      </c>
      <c r="P707" s="7">
        <f t="shared" si="107"/>
        <v>0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 x14ac:dyDescent="0.35">
      <c r="A708">
        <f t="shared" ref="A708:A771" si="110">A707+1</f>
        <v>707</v>
      </c>
      <c r="B708" t="s">
        <v>23</v>
      </c>
      <c r="C708">
        <f t="shared" si="108"/>
        <v>26</v>
      </c>
      <c r="D708" s="7">
        <f t="shared" si="103"/>
        <v>1994</v>
      </c>
      <c r="E708">
        <v>100</v>
      </c>
      <c r="F708">
        <f>VLOOKUP(B708, 'Population by Country'!$1:$266, 9, FALSE)</f>
        <v>379156</v>
      </c>
      <c r="G708">
        <v>0</v>
      </c>
      <c r="H708">
        <v>0</v>
      </c>
      <c r="I708" s="7">
        <f>INDEX('Developing Country'!$B$3:$B$175,MATCH('Stata Data'!B708,'Developing Country'!$A$3:$A$175))</f>
        <v>0</v>
      </c>
      <c r="J708" s="7">
        <f>INDEX('Developing Country'!$C$3:$C$175,MATCH('Stata Data'!B708,'Developing Country'!$A$3:$A$175))</f>
        <v>0</v>
      </c>
      <c r="K708" s="8">
        <f>VLOOKUP(B708, 'TRIPS In Force'!$A$2:$B$166, 2, FALSE)</f>
        <v>39652</v>
      </c>
      <c r="L708" s="7">
        <f t="shared" si="109"/>
        <v>2008</v>
      </c>
      <c r="M708" s="7">
        <f t="shared" si="104"/>
        <v>0</v>
      </c>
      <c r="N708" s="7">
        <f t="shared" si="105"/>
        <v>2008</v>
      </c>
      <c r="O708" s="7">
        <f t="shared" si="106"/>
        <v>-14</v>
      </c>
      <c r="P708" s="7">
        <f t="shared" si="107"/>
        <v>0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spans="1:34" x14ac:dyDescent="0.35">
      <c r="A709">
        <f t="shared" si="110"/>
        <v>708</v>
      </c>
      <c r="B709" t="s">
        <v>23</v>
      </c>
      <c r="C709">
        <f t="shared" si="108"/>
        <v>26</v>
      </c>
      <c r="D709" s="7">
        <f t="shared" si="103"/>
        <v>1995</v>
      </c>
      <c r="E709">
        <v>100</v>
      </c>
      <c r="F709">
        <f>VLOOKUP(B709, 'Population by Country'!$1:$266, 10, FALSE)</f>
        <v>389127</v>
      </c>
      <c r="G709">
        <v>0</v>
      </c>
      <c r="H709">
        <v>0</v>
      </c>
      <c r="I709" s="7">
        <f>INDEX('Developing Country'!$B$3:$B$175,MATCH('Stata Data'!B709,'Developing Country'!$A$3:$A$175))</f>
        <v>0</v>
      </c>
      <c r="J709" s="7">
        <f>INDEX('Developing Country'!$C$3:$C$175,MATCH('Stata Data'!B709,'Developing Country'!$A$3:$A$175))</f>
        <v>0</v>
      </c>
      <c r="K709" s="8">
        <f>VLOOKUP(B709, 'TRIPS In Force'!$A$2:$B$166, 2, FALSE)</f>
        <v>39652</v>
      </c>
      <c r="L709" s="7">
        <f t="shared" si="109"/>
        <v>2008</v>
      </c>
      <c r="M709" s="7">
        <f t="shared" si="104"/>
        <v>0</v>
      </c>
      <c r="N709" s="7">
        <f t="shared" si="105"/>
        <v>2008</v>
      </c>
      <c r="O709" s="7">
        <f t="shared" si="106"/>
        <v>-13</v>
      </c>
      <c r="P709" s="7">
        <f t="shared" si="107"/>
        <v>0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spans="1:34" x14ac:dyDescent="0.35">
      <c r="A710">
        <f t="shared" si="110"/>
        <v>709</v>
      </c>
      <c r="B710" t="s">
        <v>23</v>
      </c>
      <c r="C710">
        <f t="shared" si="108"/>
        <v>26</v>
      </c>
      <c r="D710" s="7">
        <f t="shared" si="103"/>
        <v>1996</v>
      </c>
      <c r="E710">
        <v>100</v>
      </c>
      <c r="F710">
        <f>VLOOKUP(B710, 'Population by Country'!$1:$266, 11, FALSE)</f>
        <v>398773</v>
      </c>
      <c r="G710">
        <v>0</v>
      </c>
      <c r="H710">
        <v>0</v>
      </c>
      <c r="I710" s="7">
        <f>INDEX('Developing Country'!$B$3:$B$175,MATCH('Stata Data'!B710,'Developing Country'!$A$3:$A$175))</f>
        <v>0</v>
      </c>
      <c r="J710" s="7">
        <f>INDEX('Developing Country'!$C$3:$C$175,MATCH('Stata Data'!B710,'Developing Country'!$A$3:$A$175))</f>
        <v>0</v>
      </c>
      <c r="K710" s="8">
        <f>VLOOKUP(B710, 'TRIPS In Force'!$A$2:$B$166, 2, FALSE)</f>
        <v>39652</v>
      </c>
      <c r="L710" s="7">
        <f t="shared" si="109"/>
        <v>2008</v>
      </c>
      <c r="M710" s="7">
        <f t="shared" si="104"/>
        <v>0</v>
      </c>
      <c r="N710" s="7">
        <f t="shared" si="105"/>
        <v>2008</v>
      </c>
      <c r="O710" s="7">
        <f t="shared" si="106"/>
        <v>-12</v>
      </c>
      <c r="P710" s="7">
        <f t="shared" si="107"/>
        <v>0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spans="1:34" x14ac:dyDescent="0.35">
      <c r="A711">
        <f t="shared" si="110"/>
        <v>710</v>
      </c>
      <c r="B711" t="s">
        <v>23</v>
      </c>
      <c r="C711">
        <f t="shared" si="108"/>
        <v>26</v>
      </c>
      <c r="D711" s="7">
        <f t="shared" si="103"/>
        <v>1997</v>
      </c>
      <c r="E711">
        <v>100</v>
      </c>
      <c r="F711">
        <f>VLOOKUP(B711, 'Population by Country'!$1:$266, 12, FALSE)</f>
        <v>408175</v>
      </c>
      <c r="G711">
        <v>0</v>
      </c>
      <c r="H711">
        <v>0</v>
      </c>
      <c r="I711" s="7">
        <f>INDEX('Developing Country'!$B$3:$B$175,MATCH('Stata Data'!B711,'Developing Country'!$A$3:$A$175))</f>
        <v>0</v>
      </c>
      <c r="J711" s="7">
        <f>INDEX('Developing Country'!$C$3:$C$175,MATCH('Stata Data'!B711,'Developing Country'!$A$3:$A$175))</f>
        <v>0</v>
      </c>
      <c r="K711" s="8">
        <f>VLOOKUP(B711, 'TRIPS In Force'!$A$2:$B$166, 2, FALSE)</f>
        <v>39652</v>
      </c>
      <c r="L711" s="7">
        <f t="shared" si="109"/>
        <v>2008</v>
      </c>
      <c r="M711" s="7">
        <f t="shared" si="104"/>
        <v>0</v>
      </c>
      <c r="N711" s="7">
        <f t="shared" si="105"/>
        <v>2008</v>
      </c>
      <c r="O711" s="7">
        <f t="shared" si="106"/>
        <v>-11</v>
      </c>
      <c r="P711" s="7">
        <f t="shared" si="107"/>
        <v>0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x14ac:dyDescent="0.35">
      <c r="A712">
        <f t="shared" si="110"/>
        <v>711</v>
      </c>
      <c r="B712" t="s">
        <v>23</v>
      </c>
      <c r="C712">
        <f t="shared" si="108"/>
        <v>26</v>
      </c>
      <c r="D712" s="7">
        <f t="shared" si="103"/>
        <v>1998</v>
      </c>
      <c r="E712">
        <v>200</v>
      </c>
      <c r="F712">
        <f>VLOOKUP(B712, 'Population by Country'!$1:$266, 13, FALSE)</f>
        <v>417323</v>
      </c>
      <c r="G712">
        <v>0</v>
      </c>
      <c r="H712">
        <v>0</v>
      </c>
      <c r="I712" s="7">
        <f>INDEX('Developing Country'!$B$3:$B$175,MATCH('Stata Data'!B712,'Developing Country'!$A$3:$A$175))</f>
        <v>0</v>
      </c>
      <c r="J712" s="7">
        <f>INDEX('Developing Country'!$C$3:$C$175,MATCH('Stata Data'!B712,'Developing Country'!$A$3:$A$175))</f>
        <v>0</v>
      </c>
      <c r="K712" s="8">
        <f>VLOOKUP(B712, 'TRIPS In Force'!$A$2:$B$166, 2, FALSE)</f>
        <v>39652</v>
      </c>
      <c r="L712" s="7">
        <f t="shared" si="109"/>
        <v>2008</v>
      </c>
      <c r="M712" s="7">
        <f t="shared" si="104"/>
        <v>0</v>
      </c>
      <c r="N712" s="7">
        <f t="shared" si="105"/>
        <v>2008</v>
      </c>
      <c r="O712" s="7">
        <f t="shared" si="106"/>
        <v>-10</v>
      </c>
      <c r="P712" s="7">
        <f t="shared" si="107"/>
        <v>0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x14ac:dyDescent="0.35">
      <c r="A713">
        <f t="shared" si="110"/>
        <v>712</v>
      </c>
      <c r="B713" t="s">
        <v>23</v>
      </c>
      <c r="C713">
        <f t="shared" si="108"/>
        <v>26</v>
      </c>
      <c r="D713" s="7">
        <f t="shared" si="103"/>
        <v>1999</v>
      </c>
      <c r="E713">
        <v>200</v>
      </c>
      <c r="F713">
        <f>VLOOKUP(B713, 'Population by Country'!$1:$266,14, FALSE)</f>
        <v>426285</v>
      </c>
      <c r="G713">
        <v>0</v>
      </c>
      <c r="H713">
        <v>0</v>
      </c>
      <c r="I713" s="7">
        <f>INDEX('Developing Country'!$B$3:$B$175,MATCH('Stata Data'!B713,'Developing Country'!$A$3:$A$175))</f>
        <v>0</v>
      </c>
      <c r="J713" s="7">
        <f>INDEX('Developing Country'!$C$3:$C$175,MATCH('Stata Data'!B713,'Developing Country'!$A$3:$A$175))</f>
        <v>0</v>
      </c>
      <c r="K713" s="8">
        <f>VLOOKUP(B713, 'TRIPS In Force'!$A$2:$B$166, 2, FALSE)</f>
        <v>39652</v>
      </c>
      <c r="L713" s="7">
        <f t="shared" si="109"/>
        <v>2008</v>
      </c>
      <c r="M713" s="7">
        <f t="shared" si="104"/>
        <v>0</v>
      </c>
      <c r="N713" s="7">
        <f t="shared" si="105"/>
        <v>2008</v>
      </c>
      <c r="O713" s="7">
        <f t="shared" si="106"/>
        <v>-9</v>
      </c>
      <c r="P713" s="7">
        <f t="shared" si="107"/>
        <v>0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spans="1:34" x14ac:dyDescent="0.35">
      <c r="A714">
        <f t="shared" si="110"/>
        <v>713</v>
      </c>
      <c r="B714" t="s">
        <v>23</v>
      </c>
      <c r="C714">
        <f t="shared" si="108"/>
        <v>26</v>
      </c>
      <c r="D714" s="7">
        <f t="shared" si="103"/>
        <v>2000</v>
      </c>
      <c r="E714">
        <v>200</v>
      </c>
      <c r="F714">
        <f>VLOOKUP(B714, 'Population by Country'!$1:$266, 15, FALSE)</f>
        <v>435079</v>
      </c>
      <c r="G714">
        <v>0</v>
      </c>
      <c r="H714">
        <v>0</v>
      </c>
      <c r="I714" s="7">
        <f>INDEX('Developing Country'!$B$3:$B$175,MATCH('Stata Data'!B714,'Developing Country'!$A$3:$A$175))</f>
        <v>0</v>
      </c>
      <c r="J714" s="7">
        <f>INDEX('Developing Country'!$C$3:$C$175,MATCH('Stata Data'!B714,'Developing Country'!$A$3:$A$175))</f>
        <v>0</v>
      </c>
      <c r="K714" s="8">
        <f>VLOOKUP(B714, 'TRIPS In Force'!$A$2:$B$166, 2, FALSE)</f>
        <v>39652</v>
      </c>
      <c r="L714" s="7">
        <f t="shared" si="109"/>
        <v>2008</v>
      </c>
      <c r="M714" s="7">
        <f t="shared" si="104"/>
        <v>0</v>
      </c>
      <c r="N714" s="7">
        <f t="shared" si="105"/>
        <v>2008</v>
      </c>
      <c r="O714" s="7">
        <f t="shared" si="106"/>
        <v>-8</v>
      </c>
      <c r="P714" s="7">
        <f t="shared" si="107"/>
        <v>0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spans="1:34" x14ac:dyDescent="0.35">
      <c r="A715">
        <f t="shared" si="110"/>
        <v>714</v>
      </c>
      <c r="B715" t="s">
        <v>23</v>
      </c>
      <c r="C715">
        <f t="shared" si="108"/>
        <v>26</v>
      </c>
      <c r="D715" s="7">
        <f t="shared" si="103"/>
        <v>2001</v>
      </c>
      <c r="E715">
        <v>200</v>
      </c>
      <c r="F715">
        <f>VLOOKUP(B715, 'Population by Country'!$1:$266, 16, FALSE)</f>
        <v>443716</v>
      </c>
      <c r="G715">
        <v>0</v>
      </c>
      <c r="H715">
        <v>0</v>
      </c>
      <c r="I715" s="7">
        <f>INDEX('Developing Country'!$B$3:$B$175,MATCH('Stata Data'!B715,'Developing Country'!$A$3:$A$175))</f>
        <v>0</v>
      </c>
      <c r="J715" s="7">
        <f>INDEX('Developing Country'!$C$3:$C$175,MATCH('Stata Data'!B715,'Developing Country'!$A$3:$A$175))</f>
        <v>0</v>
      </c>
      <c r="K715" s="8">
        <f>VLOOKUP(B715, 'TRIPS In Force'!$A$2:$B$166, 2, FALSE)</f>
        <v>39652</v>
      </c>
      <c r="L715" s="7">
        <f t="shared" si="109"/>
        <v>2008</v>
      </c>
      <c r="M715" s="7">
        <f t="shared" si="104"/>
        <v>0</v>
      </c>
      <c r="N715" s="7">
        <f t="shared" si="105"/>
        <v>2008</v>
      </c>
      <c r="O715" s="7">
        <f t="shared" si="106"/>
        <v>-7</v>
      </c>
      <c r="P715" s="7">
        <f t="shared" si="107"/>
        <v>0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spans="1:34" x14ac:dyDescent="0.35">
      <c r="A716">
        <f t="shared" si="110"/>
        <v>715</v>
      </c>
      <c r="B716" t="s">
        <v>23</v>
      </c>
      <c r="C716">
        <f t="shared" si="108"/>
        <v>26</v>
      </c>
      <c r="D716" s="7">
        <f t="shared" si="103"/>
        <v>2002</v>
      </c>
      <c r="E716">
        <v>200</v>
      </c>
      <c r="F716">
        <f>VLOOKUP(B716, 'Population by Country'!$1:$266, 17, FALSE)</f>
        <v>452106</v>
      </c>
      <c r="G716">
        <v>0</v>
      </c>
      <c r="H716">
        <v>0</v>
      </c>
      <c r="I716" s="7">
        <f>INDEX('Developing Country'!$B$3:$B$175,MATCH('Stata Data'!B716,'Developing Country'!$A$3:$A$175))</f>
        <v>0</v>
      </c>
      <c r="J716" s="7">
        <f>INDEX('Developing Country'!$C$3:$C$175,MATCH('Stata Data'!B716,'Developing Country'!$A$3:$A$175))</f>
        <v>0</v>
      </c>
      <c r="K716" s="8">
        <f>VLOOKUP(B716, 'TRIPS In Force'!$A$2:$B$166, 2, FALSE)</f>
        <v>39652</v>
      </c>
      <c r="L716" s="7">
        <f t="shared" si="109"/>
        <v>2008</v>
      </c>
      <c r="M716" s="7">
        <f t="shared" si="104"/>
        <v>0</v>
      </c>
      <c r="N716" s="7">
        <f t="shared" si="105"/>
        <v>2008</v>
      </c>
      <c r="O716" s="7">
        <f t="shared" si="106"/>
        <v>-6</v>
      </c>
      <c r="P716" s="7">
        <f t="shared" si="107"/>
        <v>0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x14ac:dyDescent="0.35">
      <c r="A717">
        <f t="shared" si="110"/>
        <v>716</v>
      </c>
      <c r="B717" t="s">
        <v>23</v>
      </c>
      <c r="C717">
        <f t="shared" si="108"/>
        <v>26</v>
      </c>
      <c r="D717" s="7">
        <f t="shared" si="103"/>
        <v>2003</v>
      </c>
      <c r="E717">
        <v>200</v>
      </c>
      <c r="F717">
        <f>VLOOKUP(B717, 'Population by Country'!$1:$266, 18, FALSE)</f>
        <v>460147</v>
      </c>
      <c r="G717">
        <v>0</v>
      </c>
      <c r="H717">
        <v>0</v>
      </c>
      <c r="I717" s="7">
        <f>INDEX('Developing Country'!$B$3:$B$175,MATCH('Stata Data'!B717,'Developing Country'!$A$3:$A$175))</f>
        <v>0</v>
      </c>
      <c r="J717" s="7">
        <f>INDEX('Developing Country'!$C$3:$C$175,MATCH('Stata Data'!B717,'Developing Country'!$A$3:$A$175))</f>
        <v>0</v>
      </c>
      <c r="K717" s="8">
        <f>VLOOKUP(B717, 'TRIPS In Force'!$A$2:$B$166, 2, FALSE)</f>
        <v>39652</v>
      </c>
      <c r="L717" s="7">
        <f t="shared" si="109"/>
        <v>2008</v>
      </c>
      <c r="M717" s="7">
        <f t="shared" si="104"/>
        <v>0</v>
      </c>
      <c r="N717" s="7">
        <f t="shared" si="105"/>
        <v>2008</v>
      </c>
      <c r="O717" s="7">
        <f t="shared" si="106"/>
        <v>-5</v>
      </c>
      <c r="P717" s="7">
        <f t="shared" si="107"/>
        <v>0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x14ac:dyDescent="0.35">
      <c r="A718">
        <f t="shared" si="110"/>
        <v>717</v>
      </c>
      <c r="B718" t="s">
        <v>23</v>
      </c>
      <c r="C718">
        <f t="shared" si="108"/>
        <v>26</v>
      </c>
      <c r="D718" s="7">
        <f t="shared" si="103"/>
        <v>2004</v>
      </c>
      <c r="E718">
        <v>200</v>
      </c>
      <c r="F718">
        <f>VLOOKUP(B718, 'Population by Country'!$1:$266,19, FALSE)</f>
        <v>467664</v>
      </c>
      <c r="G718">
        <v>0</v>
      </c>
      <c r="H718">
        <v>0</v>
      </c>
      <c r="I718" s="7">
        <f>INDEX('Developing Country'!$B$3:$B$175,MATCH('Stata Data'!B718,'Developing Country'!$A$3:$A$175))</f>
        <v>0</v>
      </c>
      <c r="J718" s="7">
        <f>INDEX('Developing Country'!$C$3:$C$175,MATCH('Stata Data'!B718,'Developing Country'!$A$3:$A$175))</f>
        <v>0</v>
      </c>
      <c r="K718" s="8">
        <f>VLOOKUP(B718, 'TRIPS In Force'!$A$2:$B$166, 2, FALSE)</f>
        <v>39652</v>
      </c>
      <c r="L718" s="7">
        <f t="shared" si="109"/>
        <v>2008</v>
      </c>
      <c r="M718" s="7">
        <f t="shared" si="104"/>
        <v>0</v>
      </c>
      <c r="N718" s="7">
        <f t="shared" si="105"/>
        <v>2008</v>
      </c>
      <c r="O718" s="7">
        <f t="shared" si="106"/>
        <v>-4</v>
      </c>
      <c r="P718" s="7">
        <f t="shared" si="107"/>
        <v>0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x14ac:dyDescent="0.35">
      <c r="A719">
        <f t="shared" si="110"/>
        <v>718</v>
      </c>
      <c r="B719" t="s">
        <v>23</v>
      </c>
      <c r="C719">
        <f t="shared" si="108"/>
        <v>26</v>
      </c>
      <c r="D719" s="7">
        <f t="shared" si="103"/>
        <v>2005</v>
      </c>
      <c r="E719">
        <v>200</v>
      </c>
      <c r="F719">
        <f>VLOOKUP(B719, 'Population by Country'!$1:$266, 20, FALSE)</f>
        <v>474567</v>
      </c>
      <c r="G719">
        <v>0</v>
      </c>
      <c r="H719">
        <v>0</v>
      </c>
      <c r="I719" s="7">
        <f>INDEX('Developing Country'!$B$3:$B$175,MATCH('Stata Data'!B719,'Developing Country'!$A$3:$A$175))</f>
        <v>0</v>
      </c>
      <c r="J719" s="7">
        <f>INDEX('Developing Country'!$C$3:$C$175,MATCH('Stata Data'!B719,'Developing Country'!$A$3:$A$175))</f>
        <v>0</v>
      </c>
      <c r="K719" s="8">
        <f>VLOOKUP(B719, 'TRIPS In Force'!$A$2:$B$166, 2, FALSE)</f>
        <v>39652</v>
      </c>
      <c r="L719" s="7">
        <f t="shared" si="109"/>
        <v>2008</v>
      </c>
      <c r="M719" s="7">
        <f t="shared" si="104"/>
        <v>0</v>
      </c>
      <c r="N719" s="7">
        <f t="shared" si="105"/>
        <v>2008</v>
      </c>
      <c r="O719" s="7">
        <f t="shared" si="106"/>
        <v>-3</v>
      </c>
      <c r="P719" s="7">
        <f t="shared" si="107"/>
        <v>0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x14ac:dyDescent="0.35">
      <c r="A720">
        <f t="shared" si="110"/>
        <v>719</v>
      </c>
      <c r="B720" t="s">
        <v>23</v>
      </c>
      <c r="C720">
        <f t="shared" si="108"/>
        <v>26</v>
      </c>
      <c r="D720" s="7">
        <f t="shared" si="103"/>
        <v>2006</v>
      </c>
      <c r="E720">
        <v>200</v>
      </c>
      <c r="F720">
        <f>VLOOKUP(B720, 'Population by Country'!$1:$266, 21, FALSE)</f>
        <v>480795</v>
      </c>
      <c r="G720">
        <v>0</v>
      </c>
      <c r="H720">
        <v>0</v>
      </c>
      <c r="I720" s="7">
        <f>INDEX('Developing Country'!$B$3:$B$175,MATCH('Stata Data'!B720,'Developing Country'!$A$3:$A$175))</f>
        <v>0</v>
      </c>
      <c r="J720" s="7">
        <f>INDEX('Developing Country'!$C$3:$C$175,MATCH('Stata Data'!B720,'Developing Country'!$A$3:$A$175))</f>
        <v>0</v>
      </c>
      <c r="K720" s="8">
        <f>VLOOKUP(B720, 'TRIPS In Force'!$A$2:$B$166, 2, FALSE)</f>
        <v>39652</v>
      </c>
      <c r="L720" s="7">
        <f t="shared" si="109"/>
        <v>2008</v>
      </c>
      <c r="M720" s="7">
        <f t="shared" si="104"/>
        <v>0</v>
      </c>
      <c r="N720" s="7">
        <f t="shared" si="105"/>
        <v>2008</v>
      </c>
      <c r="O720" s="7">
        <f t="shared" si="106"/>
        <v>-2</v>
      </c>
      <c r="P720" s="7">
        <f t="shared" si="107"/>
        <v>0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x14ac:dyDescent="0.35">
      <c r="A721">
        <f t="shared" si="110"/>
        <v>720</v>
      </c>
      <c r="B721" t="s">
        <v>23</v>
      </c>
      <c r="C721">
        <f t="shared" si="108"/>
        <v>26</v>
      </c>
      <c r="D721" s="7">
        <f t="shared" si="103"/>
        <v>2007</v>
      </c>
      <c r="E721">
        <v>200</v>
      </c>
      <c r="F721">
        <f>VLOOKUP(B721, 'Population by Country'!$1:$266, 22, FALSE)</f>
        <v>486438</v>
      </c>
      <c r="G721">
        <v>0</v>
      </c>
      <c r="H721">
        <v>0</v>
      </c>
      <c r="I721" s="7">
        <f>INDEX('Developing Country'!$B$3:$B$175,MATCH('Stata Data'!B721,'Developing Country'!$A$3:$A$175))</f>
        <v>0</v>
      </c>
      <c r="J721" s="7">
        <f>INDEX('Developing Country'!$C$3:$C$175,MATCH('Stata Data'!B721,'Developing Country'!$A$3:$A$175))</f>
        <v>0</v>
      </c>
      <c r="K721" s="8">
        <f>VLOOKUP(B721, 'TRIPS In Force'!$A$2:$B$166, 2, FALSE)</f>
        <v>39652</v>
      </c>
      <c r="L721" s="7">
        <f t="shared" si="109"/>
        <v>2008</v>
      </c>
      <c r="M721" s="7">
        <f t="shared" si="104"/>
        <v>0</v>
      </c>
      <c r="N721" s="7">
        <f t="shared" si="105"/>
        <v>2008</v>
      </c>
      <c r="O721" s="7">
        <f t="shared" si="106"/>
        <v>-1</v>
      </c>
      <c r="P721" s="7">
        <f t="shared" si="107"/>
        <v>0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x14ac:dyDescent="0.35">
      <c r="A722">
        <f t="shared" si="110"/>
        <v>721</v>
      </c>
      <c r="B722" t="s">
        <v>23</v>
      </c>
      <c r="C722">
        <f t="shared" si="108"/>
        <v>26</v>
      </c>
      <c r="D722" s="7">
        <f t="shared" si="103"/>
        <v>2008</v>
      </c>
      <c r="E722">
        <v>200</v>
      </c>
      <c r="F722">
        <f>VLOOKUP(B722, 'Population by Country'!$1:$266, 23, FALSE)</f>
        <v>491723</v>
      </c>
      <c r="G722">
        <v>0</v>
      </c>
      <c r="H722">
        <v>0</v>
      </c>
      <c r="I722" s="7">
        <f>INDEX('Developing Country'!$B$3:$B$175,MATCH('Stata Data'!B722,'Developing Country'!$A$3:$A$175))</f>
        <v>0</v>
      </c>
      <c r="J722" s="7">
        <f>INDEX('Developing Country'!$C$3:$C$175,MATCH('Stata Data'!B722,'Developing Country'!$A$3:$A$175))</f>
        <v>0</v>
      </c>
      <c r="K722" s="8">
        <f>VLOOKUP(B722, 'TRIPS In Force'!$A$2:$B$166, 2, FALSE)</f>
        <v>39652</v>
      </c>
      <c r="L722" s="7">
        <f t="shared" si="109"/>
        <v>2008</v>
      </c>
      <c r="M722" s="7">
        <f t="shared" si="104"/>
        <v>1</v>
      </c>
      <c r="N722" s="7">
        <f t="shared" si="105"/>
        <v>2008</v>
      </c>
      <c r="O722" s="7">
        <f t="shared" si="106"/>
        <v>0</v>
      </c>
      <c r="P722" s="7">
        <f t="shared" si="107"/>
        <v>1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x14ac:dyDescent="0.35">
      <c r="A723">
        <f t="shared" si="110"/>
        <v>722</v>
      </c>
      <c r="B723" t="s">
        <v>23</v>
      </c>
      <c r="C723">
        <f t="shared" si="108"/>
        <v>26</v>
      </c>
      <c r="D723" s="7">
        <f t="shared" si="103"/>
        <v>2009</v>
      </c>
      <c r="E723">
        <v>200</v>
      </c>
      <c r="F723">
        <f>VLOOKUP(B723, 'Population by Country'!$1:$266, 24, FALSE)</f>
        <v>496963</v>
      </c>
      <c r="G723">
        <v>0</v>
      </c>
      <c r="H723">
        <v>0</v>
      </c>
      <c r="I723" s="7">
        <f>INDEX('Developing Country'!$B$3:$B$175,MATCH('Stata Data'!B723,'Developing Country'!$A$3:$A$175))</f>
        <v>0</v>
      </c>
      <c r="J723" s="7">
        <f>INDEX('Developing Country'!$C$3:$C$175,MATCH('Stata Data'!B723,'Developing Country'!$A$3:$A$175))</f>
        <v>0</v>
      </c>
      <c r="K723" s="8">
        <f>VLOOKUP(B723, 'TRIPS In Force'!$A$2:$B$166, 2, FALSE)</f>
        <v>39652</v>
      </c>
      <c r="L723" s="7">
        <f t="shared" si="109"/>
        <v>2008</v>
      </c>
      <c r="M723" s="7">
        <f t="shared" si="104"/>
        <v>1</v>
      </c>
      <c r="N723" s="7">
        <f t="shared" si="105"/>
        <v>2008</v>
      </c>
      <c r="O723" s="7">
        <f t="shared" si="106"/>
        <v>1</v>
      </c>
      <c r="P723" s="7">
        <f t="shared" si="107"/>
        <v>1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spans="1:34" x14ac:dyDescent="0.35">
      <c r="A724">
        <f t="shared" si="110"/>
        <v>723</v>
      </c>
      <c r="B724" t="s">
        <v>23</v>
      </c>
      <c r="C724">
        <f t="shared" si="108"/>
        <v>26</v>
      </c>
      <c r="D724" s="7">
        <f t="shared" si="103"/>
        <v>2010</v>
      </c>
      <c r="E724">
        <v>200</v>
      </c>
      <c r="F724">
        <f>VLOOKUP(B724, 'Population by Country'!$1:$266, 25, FALSE)</f>
        <v>502384</v>
      </c>
      <c r="G724">
        <v>0</v>
      </c>
      <c r="H724">
        <v>0</v>
      </c>
      <c r="I724" s="7">
        <f>INDEX('Developing Country'!$B$3:$B$175,MATCH('Stata Data'!B724,'Developing Country'!$A$3:$A$175))</f>
        <v>0</v>
      </c>
      <c r="J724" s="7">
        <f>INDEX('Developing Country'!$C$3:$C$175,MATCH('Stata Data'!B724,'Developing Country'!$A$3:$A$175))</f>
        <v>0</v>
      </c>
      <c r="K724" s="8">
        <f>VLOOKUP(B724, 'TRIPS In Force'!$A$2:$B$166, 2, FALSE)</f>
        <v>39652</v>
      </c>
      <c r="L724" s="7">
        <f t="shared" si="109"/>
        <v>2008</v>
      </c>
      <c r="M724" s="7">
        <f t="shared" si="104"/>
        <v>1</v>
      </c>
      <c r="N724" s="7">
        <f t="shared" si="105"/>
        <v>2008</v>
      </c>
      <c r="O724" s="7">
        <f t="shared" si="106"/>
        <v>2</v>
      </c>
      <c r="P724" s="7">
        <f t="shared" si="107"/>
        <v>1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x14ac:dyDescent="0.35">
      <c r="A725">
        <f t="shared" si="110"/>
        <v>724</v>
      </c>
      <c r="B725" t="s">
        <v>23</v>
      </c>
      <c r="C725">
        <f t="shared" si="108"/>
        <v>26</v>
      </c>
      <c r="D725" s="7">
        <f t="shared" si="103"/>
        <v>2011</v>
      </c>
      <c r="E725">
        <v>200</v>
      </c>
      <c r="F725">
        <f>VLOOKUP(B725, 'Population by Country'!$1:$266, 26, FALSE)</f>
        <v>508067</v>
      </c>
      <c r="G725">
        <v>0</v>
      </c>
      <c r="H725">
        <v>0</v>
      </c>
      <c r="I725" s="7">
        <f>INDEX('Developing Country'!$B$3:$B$175,MATCH('Stata Data'!B725,'Developing Country'!$A$3:$A$175))</f>
        <v>0</v>
      </c>
      <c r="J725" s="7">
        <f>INDEX('Developing Country'!$C$3:$C$175,MATCH('Stata Data'!B725,'Developing Country'!$A$3:$A$175))</f>
        <v>0</v>
      </c>
      <c r="K725" s="8">
        <f>VLOOKUP(B725, 'TRIPS In Force'!$A$2:$B$166, 2, FALSE)</f>
        <v>39652</v>
      </c>
      <c r="L725" s="7">
        <f t="shared" si="109"/>
        <v>2008</v>
      </c>
      <c r="M725" s="7">
        <f t="shared" si="104"/>
        <v>1</v>
      </c>
      <c r="N725" s="7">
        <f t="shared" si="105"/>
        <v>2008</v>
      </c>
      <c r="O725" s="7">
        <f t="shared" si="106"/>
        <v>3</v>
      </c>
      <c r="P725" s="7">
        <f t="shared" si="107"/>
        <v>1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x14ac:dyDescent="0.35">
      <c r="A726">
        <f t="shared" si="110"/>
        <v>725</v>
      </c>
      <c r="B726" t="s">
        <v>23</v>
      </c>
      <c r="C726">
        <f t="shared" si="108"/>
        <v>26</v>
      </c>
      <c r="D726" s="7">
        <f t="shared" si="103"/>
        <v>2012</v>
      </c>
      <c r="E726">
        <v>200</v>
      </c>
      <c r="F726">
        <f>VLOOKUP(B726, 'Population by Country'!$1:$266, 27, FALSE)</f>
        <v>513979</v>
      </c>
      <c r="G726">
        <v>0</v>
      </c>
      <c r="H726">
        <v>0</v>
      </c>
      <c r="I726" s="7">
        <f>INDEX('Developing Country'!$B$3:$B$175,MATCH('Stata Data'!B726,'Developing Country'!$A$3:$A$175))</f>
        <v>0</v>
      </c>
      <c r="J726" s="7">
        <f>INDEX('Developing Country'!$C$3:$C$175,MATCH('Stata Data'!B726,'Developing Country'!$A$3:$A$175))</f>
        <v>0</v>
      </c>
      <c r="K726" s="8">
        <f>VLOOKUP(B726, 'TRIPS In Force'!$A$2:$B$166, 2, FALSE)</f>
        <v>39652</v>
      </c>
      <c r="L726" s="7">
        <f t="shared" si="109"/>
        <v>2008</v>
      </c>
      <c r="M726" s="7">
        <f t="shared" si="104"/>
        <v>1</v>
      </c>
      <c r="N726" s="7">
        <f t="shared" si="105"/>
        <v>2008</v>
      </c>
      <c r="O726" s="7">
        <f t="shared" si="106"/>
        <v>4</v>
      </c>
      <c r="P726" s="7">
        <f t="shared" si="107"/>
        <v>1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spans="1:34" x14ac:dyDescent="0.35">
      <c r="A727">
        <f t="shared" si="110"/>
        <v>726</v>
      </c>
      <c r="B727" t="s">
        <v>23</v>
      </c>
      <c r="C727">
        <f t="shared" si="108"/>
        <v>26</v>
      </c>
      <c r="D727" s="7">
        <f t="shared" si="103"/>
        <v>2013</v>
      </c>
      <c r="E727">
        <v>100</v>
      </c>
      <c r="F727">
        <f>VLOOKUP(B727, 'Population by Country'!$1:$266, 28, FALSE)</f>
        <v>520106</v>
      </c>
      <c r="G727">
        <v>0</v>
      </c>
      <c r="H727">
        <v>0</v>
      </c>
      <c r="I727" s="7">
        <f>INDEX('Developing Country'!$B$3:$B$175,MATCH('Stata Data'!B727,'Developing Country'!$A$3:$A$175))</f>
        <v>0</v>
      </c>
      <c r="J727" s="7">
        <f>INDEX('Developing Country'!$C$3:$C$175,MATCH('Stata Data'!B727,'Developing Country'!$A$3:$A$175))</f>
        <v>0</v>
      </c>
      <c r="K727" s="8">
        <f>VLOOKUP(B727, 'TRIPS In Force'!$A$2:$B$166, 2, FALSE)</f>
        <v>39652</v>
      </c>
      <c r="L727" s="7">
        <f t="shared" si="109"/>
        <v>2008</v>
      </c>
      <c r="M727" s="7">
        <f t="shared" si="104"/>
        <v>1</v>
      </c>
      <c r="N727" s="7">
        <f t="shared" si="105"/>
        <v>2008</v>
      </c>
      <c r="O727" s="7">
        <f t="shared" si="106"/>
        <v>5</v>
      </c>
      <c r="P727" s="7">
        <f t="shared" si="107"/>
        <v>1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spans="1:34" x14ac:dyDescent="0.35">
      <c r="A728">
        <f t="shared" si="110"/>
        <v>727</v>
      </c>
      <c r="B728" t="s">
        <v>23</v>
      </c>
      <c r="C728">
        <f t="shared" si="108"/>
        <v>26</v>
      </c>
      <c r="D728" s="7">
        <f t="shared" si="103"/>
        <v>2014</v>
      </c>
      <c r="E728">
        <v>100</v>
      </c>
      <c r="F728">
        <f>VLOOKUP(B728, 'Population by Country'!$1:$266, 29, FALSE)</f>
        <v>526437</v>
      </c>
      <c r="G728">
        <v>0</v>
      </c>
      <c r="H728">
        <v>0</v>
      </c>
      <c r="I728" s="7">
        <f>INDEX('Developing Country'!$B$3:$B$175,MATCH('Stata Data'!B728,'Developing Country'!$A$3:$A$175))</f>
        <v>0</v>
      </c>
      <c r="J728" s="7">
        <f>INDEX('Developing Country'!$C$3:$C$175,MATCH('Stata Data'!B728,'Developing Country'!$A$3:$A$175))</f>
        <v>0</v>
      </c>
      <c r="K728" s="8">
        <f>VLOOKUP(B728, 'TRIPS In Force'!$A$2:$B$166, 2, FALSE)</f>
        <v>39652</v>
      </c>
      <c r="L728" s="7">
        <f t="shared" si="109"/>
        <v>2008</v>
      </c>
      <c r="M728" s="7">
        <f t="shared" si="104"/>
        <v>1</v>
      </c>
      <c r="N728" s="7">
        <f t="shared" si="105"/>
        <v>2008</v>
      </c>
      <c r="O728" s="7">
        <f t="shared" si="106"/>
        <v>6</v>
      </c>
      <c r="P728" s="7">
        <f t="shared" si="107"/>
        <v>1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spans="1:34" x14ac:dyDescent="0.35">
      <c r="A729">
        <f t="shared" si="110"/>
        <v>728</v>
      </c>
      <c r="B729" t="s">
        <v>23</v>
      </c>
      <c r="C729">
        <f t="shared" si="108"/>
        <v>26</v>
      </c>
      <c r="D729" s="7">
        <f t="shared" si="103"/>
        <v>2015</v>
      </c>
      <c r="E729">
        <v>100</v>
      </c>
      <c r="F729">
        <f>VLOOKUP(B729, 'Population by Country'!$1:$266, 30, FALSE)</f>
        <v>532913</v>
      </c>
      <c r="G729">
        <v>0</v>
      </c>
      <c r="H729">
        <v>0</v>
      </c>
      <c r="I729" s="7">
        <f>INDEX('Developing Country'!$B$3:$B$175,MATCH('Stata Data'!B729,'Developing Country'!$A$3:$A$175))</f>
        <v>0</v>
      </c>
      <c r="J729" s="7">
        <f>INDEX('Developing Country'!$C$3:$C$175,MATCH('Stata Data'!B729,'Developing Country'!$A$3:$A$175))</f>
        <v>0</v>
      </c>
      <c r="K729" s="8">
        <f>VLOOKUP(B729, 'TRIPS In Force'!$A$2:$B$166, 2, FALSE)</f>
        <v>39652</v>
      </c>
      <c r="L729" s="7">
        <f t="shared" si="109"/>
        <v>2008</v>
      </c>
      <c r="M729" s="7">
        <f t="shared" si="104"/>
        <v>1</v>
      </c>
      <c r="N729" s="7">
        <f t="shared" si="105"/>
        <v>2008</v>
      </c>
      <c r="O729" s="7">
        <f t="shared" si="106"/>
        <v>7</v>
      </c>
      <c r="P729" s="7">
        <f t="shared" si="107"/>
        <v>1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spans="1:34" x14ac:dyDescent="0.35">
      <c r="A730">
        <f t="shared" si="110"/>
        <v>729</v>
      </c>
      <c r="B730" t="s">
        <v>23</v>
      </c>
      <c r="C730">
        <f t="shared" si="108"/>
        <v>26</v>
      </c>
      <c r="D730" s="7">
        <f t="shared" si="103"/>
        <v>2016</v>
      </c>
      <c r="E730">
        <v>100</v>
      </c>
      <c r="F730">
        <f>VLOOKUP(B730, 'Population by Country'!$1:$266, 31, FALSE)</f>
        <v>539560</v>
      </c>
      <c r="G730">
        <v>0</v>
      </c>
      <c r="H730">
        <v>0</v>
      </c>
      <c r="I730" s="7">
        <f>INDEX('Developing Country'!$B$3:$B$175,MATCH('Stata Data'!B730,'Developing Country'!$A$3:$A$175))</f>
        <v>0</v>
      </c>
      <c r="J730" s="7">
        <f>INDEX('Developing Country'!$C$3:$C$175,MATCH('Stata Data'!B730,'Developing Country'!$A$3:$A$175))</f>
        <v>0</v>
      </c>
      <c r="K730" s="8">
        <f>VLOOKUP(B730, 'TRIPS In Force'!$A$2:$B$166, 2, FALSE)</f>
        <v>39652</v>
      </c>
      <c r="L730" s="7">
        <f t="shared" si="109"/>
        <v>2008</v>
      </c>
      <c r="M730" s="7">
        <f t="shared" si="104"/>
        <v>1</v>
      </c>
      <c r="N730" s="7">
        <f t="shared" si="105"/>
        <v>2008</v>
      </c>
      <c r="O730" s="7">
        <f t="shared" si="106"/>
        <v>8</v>
      </c>
      <c r="P730" s="7">
        <f t="shared" si="107"/>
        <v>1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spans="1:34" x14ac:dyDescent="0.35">
      <c r="A731">
        <f t="shared" si="110"/>
        <v>730</v>
      </c>
      <c r="B731" t="s">
        <v>24</v>
      </c>
      <c r="C731">
        <f t="shared" si="108"/>
        <v>27</v>
      </c>
      <c r="D731" s="7">
        <v>1990</v>
      </c>
      <c r="E731">
        <v>100</v>
      </c>
      <c r="F731">
        <f>VLOOKUP(B731, 'Population by Country'!$1:$266, 5,FALSE )</f>
        <v>8973342</v>
      </c>
      <c r="G731">
        <v>0</v>
      </c>
      <c r="H731">
        <v>0</v>
      </c>
      <c r="I731" s="7">
        <f>INDEX('Developing Country'!$B$3:$B$175,MATCH('Stata Data'!B731,'Developing Country'!$A$3:$A$175))</f>
        <v>1</v>
      </c>
      <c r="J731" s="7">
        <f>INDEX('Developing Country'!$C$3:$C$175,MATCH('Stata Data'!B731,'Developing Country'!$A$3:$A$175))</f>
        <v>0</v>
      </c>
      <c r="K731" s="8">
        <f>VLOOKUP(B731, 'TRIPS In Force'!$A$2:$B$166, 2, FALSE)</f>
        <v>38273</v>
      </c>
      <c r="L731" s="7">
        <f t="shared" si="109"/>
        <v>2004</v>
      </c>
      <c r="M731" s="7">
        <f t="shared" si="104"/>
        <v>0</v>
      </c>
      <c r="N731" s="7">
        <f t="shared" si="105"/>
        <v>2033</v>
      </c>
      <c r="O731" s="7">
        <f t="shared" si="106"/>
        <v>-43</v>
      </c>
      <c r="P731" s="7">
        <f t="shared" si="107"/>
        <v>0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spans="1:34" x14ac:dyDescent="0.35">
      <c r="A732">
        <f t="shared" si="110"/>
        <v>731</v>
      </c>
      <c r="B732" t="s">
        <v>24</v>
      </c>
      <c r="C732">
        <f t="shared" si="108"/>
        <v>27</v>
      </c>
      <c r="D732" s="7">
        <f>D731+1</f>
        <v>1991</v>
      </c>
      <c r="E732">
        <v>100</v>
      </c>
      <c r="F732">
        <f>VLOOKUP(B732, 'Population by Country'!$1:$266, 6, FALSE)</f>
        <v>9286976</v>
      </c>
      <c r="G732">
        <v>0</v>
      </c>
      <c r="H732">
        <v>0</v>
      </c>
      <c r="I732" s="7">
        <f>INDEX('Developing Country'!$B$3:$B$175,MATCH('Stata Data'!B732,'Developing Country'!$A$3:$A$175))</f>
        <v>1</v>
      </c>
      <c r="J732" s="7">
        <f>INDEX('Developing Country'!$C$3:$C$175,MATCH('Stata Data'!B732,'Developing Country'!$A$3:$A$175))</f>
        <v>0</v>
      </c>
      <c r="K732" s="8">
        <f>VLOOKUP(B732, 'TRIPS In Force'!$A$2:$B$166, 2, FALSE)</f>
        <v>38273</v>
      </c>
      <c r="L732" s="7">
        <f t="shared" si="109"/>
        <v>2004</v>
      </c>
      <c r="M732" s="7">
        <f t="shared" si="104"/>
        <v>0</v>
      </c>
      <c r="N732" s="7">
        <f t="shared" si="105"/>
        <v>2033</v>
      </c>
      <c r="O732" s="7">
        <f t="shared" si="106"/>
        <v>-42</v>
      </c>
      <c r="P732" s="7">
        <f t="shared" si="107"/>
        <v>0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spans="1:34" x14ac:dyDescent="0.35">
      <c r="A733">
        <f t="shared" si="110"/>
        <v>732</v>
      </c>
      <c r="B733" t="s">
        <v>24</v>
      </c>
      <c r="C733">
        <f t="shared" si="108"/>
        <v>27</v>
      </c>
      <c r="D733" s="7">
        <f t="shared" ref="D733:D757" si="111">D732+1</f>
        <v>1992</v>
      </c>
      <c r="E733">
        <v>100</v>
      </c>
      <c r="F733">
        <f>VLOOKUP(B733, 'Population by Country'!$1:$266, 7, FALSE)</f>
        <v>9621504</v>
      </c>
      <c r="G733">
        <v>0</v>
      </c>
      <c r="H733">
        <v>0</v>
      </c>
      <c r="I733" s="7">
        <f>INDEX('Developing Country'!$B$3:$B$175,MATCH('Stata Data'!B733,'Developing Country'!$A$3:$A$175))</f>
        <v>1</v>
      </c>
      <c r="J733" s="7">
        <f>INDEX('Developing Country'!$C$3:$C$175,MATCH('Stata Data'!B733,'Developing Country'!$A$3:$A$175))</f>
        <v>0</v>
      </c>
      <c r="K733" s="8">
        <f>VLOOKUP(B733, 'TRIPS In Force'!$A$2:$B$166, 2, FALSE)</f>
        <v>38273</v>
      </c>
      <c r="L733" s="7">
        <f t="shared" si="109"/>
        <v>2004</v>
      </c>
      <c r="M733" s="7">
        <f t="shared" si="104"/>
        <v>0</v>
      </c>
      <c r="N733" s="7">
        <f t="shared" si="105"/>
        <v>2033</v>
      </c>
      <c r="O733" s="7">
        <f t="shared" si="106"/>
        <v>-41</v>
      </c>
      <c r="P733" s="7">
        <f t="shared" si="107"/>
        <v>0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spans="1:34" x14ac:dyDescent="0.35">
      <c r="A734">
        <f t="shared" si="110"/>
        <v>733</v>
      </c>
      <c r="B734" t="s">
        <v>24</v>
      </c>
      <c r="C734">
        <f t="shared" si="108"/>
        <v>27</v>
      </c>
      <c r="D734" s="7">
        <f t="shared" si="111"/>
        <v>1993</v>
      </c>
      <c r="E734">
        <v>500</v>
      </c>
      <c r="F734">
        <f>VLOOKUP(B734, 'Population by Country'!$1:$266, 8, FALSE)</f>
        <v>9968275</v>
      </c>
      <c r="G734">
        <v>0</v>
      </c>
      <c r="H734">
        <v>0</v>
      </c>
      <c r="I734" s="7">
        <f>INDEX('Developing Country'!$B$3:$B$175,MATCH('Stata Data'!B734,'Developing Country'!$A$3:$A$175))</f>
        <v>1</v>
      </c>
      <c r="J734" s="7">
        <f>INDEX('Developing Country'!$C$3:$C$175,MATCH('Stata Data'!B734,'Developing Country'!$A$3:$A$175))</f>
        <v>0</v>
      </c>
      <c r="K734" s="8">
        <f>VLOOKUP(B734, 'TRIPS In Force'!$A$2:$B$166, 2, FALSE)</f>
        <v>38273</v>
      </c>
      <c r="L734" s="7">
        <f t="shared" si="109"/>
        <v>2004</v>
      </c>
      <c r="M734" s="7">
        <f t="shared" si="104"/>
        <v>0</v>
      </c>
      <c r="N734" s="7">
        <f t="shared" si="105"/>
        <v>2033</v>
      </c>
      <c r="O734" s="7">
        <f t="shared" si="106"/>
        <v>-40</v>
      </c>
      <c r="P734" s="7">
        <f t="shared" si="107"/>
        <v>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spans="1:34" x14ac:dyDescent="0.35">
      <c r="A735">
        <f t="shared" si="110"/>
        <v>734</v>
      </c>
      <c r="B735" t="s">
        <v>24</v>
      </c>
      <c r="C735">
        <f t="shared" si="108"/>
        <v>27</v>
      </c>
      <c r="D735" s="7">
        <f t="shared" si="111"/>
        <v>1994</v>
      </c>
      <c r="E735">
        <v>1000</v>
      </c>
      <c r="F735">
        <f>VLOOKUP(B735, 'Population by Country'!$1:$266, 9, FALSE)</f>
        <v>10315376</v>
      </c>
      <c r="G735">
        <v>0</v>
      </c>
      <c r="H735">
        <v>0</v>
      </c>
      <c r="I735" s="7">
        <f>INDEX('Developing Country'!$B$3:$B$175,MATCH('Stata Data'!B735,'Developing Country'!$A$3:$A$175))</f>
        <v>1</v>
      </c>
      <c r="J735" s="7">
        <f>INDEX('Developing Country'!$C$3:$C$175,MATCH('Stata Data'!B735,'Developing Country'!$A$3:$A$175))</f>
        <v>0</v>
      </c>
      <c r="K735" s="8">
        <f>VLOOKUP(B735, 'TRIPS In Force'!$A$2:$B$166, 2, FALSE)</f>
        <v>38273</v>
      </c>
      <c r="L735" s="7">
        <f t="shared" si="109"/>
        <v>2004</v>
      </c>
      <c r="M735" s="7">
        <f t="shared" si="104"/>
        <v>0</v>
      </c>
      <c r="N735" s="7">
        <f t="shared" si="105"/>
        <v>2033</v>
      </c>
      <c r="O735" s="7">
        <f t="shared" si="106"/>
        <v>-39</v>
      </c>
      <c r="P735" s="7">
        <f t="shared" si="107"/>
        <v>0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spans="1:34" x14ac:dyDescent="0.35">
      <c r="A736">
        <f t="shared" si="110"/>
        <v>735</v>
      </c>
      <c r="B736" t="s">
        <v>24</v>
      </c>
      <c r="C736">
        <f t="shared" si="108"/>
        <v>27</v>
      </c>
      <c r="D736" s="7">
        <f t="shared" si="111"/>
        <v>1995</v>
      </c>
      <c r="E736">
        <v>1100</v>
      </c>
      <c r="F736">
        <f>VLOOKUP(B736, 'Population by Country'!$1:$266, 10, FALSE)</f>
        <v>10653558</v>
      </c>
      <c r="G736">
        <v>0</v>
      </c>
      <c r="H736">
        <v>0</v>
      </c>
      <c r="I736" s="7">
        <f>INDEX('Developing Country'!$B$3:$B$175,MATCH('Stata Data'!B736,'Developing Country'!$A$3:$A$175))</f>
        <v>1</v>
      </c>
      <c r="J736" s="7">
        <f>INDEX('Developing Country'!$C$3:$C$175,MATCH('Stata Data'!B736,'Developing Country'!$A$3:$A$175))</f>
        <v>0</v>
      </c>
      <c r="K736" s="8">
        <f>VLOOKUP(B736, 'TRIPS In Force'!$A$2:$B$166, 2, FALSE)</f>
        <v>38273</v>
      </c>
      <c r="L736" s="7">
        <f t="shared" si="109"/>
        <v>2004</v>
      </c>
      <c r="M736" s="7">
        <f t="shared" si="104"/>
        <v>0</v>
      </c>
      <c r="N736" s="7">
        <f t="shared" si="105"/>
        <v>2033</v>
      </c>
      <c r="O736" s="7">
        <f t="shared" si="106"/>
        <v>-38</v>
      </c>
      <c r="P736" s="7">
        <f t="shared" si="107"/>
        <v>0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spans="1:34" x14ac:dyDescent="0.35">
      <c r="A737">
        <f t="shared" si="110"/>
        <v>736</v>
      </c>
      <c r="B737" t="s">
        <v>24</v>
      </c>
      <c r="C737">
        <f t="shared" si="108"/>
        <v>27</v>
      </c>
      <c r="D737" s="7">
        <f t="shared" si="111"/>
        <v>1996</v>
      </c>
      <c r="E737">
        <v>2000</v>
      </c>
      <c r="F737">
        <f>VLOOKUP(B737, 'Population by Country'!$1:$266, 11, FALSE)</f>
        <v>10980273</v>
      </c>
      <c r="G737">
        <v>0</v>
      </c>
      <c r="H737">
        <v>0</v>
      </c>
      <c r="I737" s="7">
        <f>INDEX('Developing Country'!$B$3:$B$175,MATCH('Stata Data'!B737,'Developing Country'!$A$3:$A$175))</f>
        <v>1</v>
      </c>
      <c r="J737" s="7">
        <f>INDEX('Developing Country'!$C$3:$C$175,MATCH('Stata Data'!B737,'Developing Country'!$A$3:$A$175))</f>
        <v>0</v>
      </c>
      <c r="K737" s="8">
        <f>VLOOKUP(B737, 'TRIPS In Force'!$A$2:$B$166, 2, FALSE)</f>
        <v>38273</v>
      </c>
      <c r="L737" s="7">
        <f t="shared" si="109"/>
        <v>2004</v>
      </c>
      <c r="M737" s="7">
        <f t="shared" si="104"/>
        <v>0</v>
      </c>
      <c r="N737" s="7">
        <f t="shared" si="105"/>
        <v>2033</v>
      </c>
      <c r="O737" s="7">
        <f t="shared" si="106"/>
        <v>-37</v>
      </c>
      <c r="P737" s="7">
        <f t="shared" si="107"/>
        <v>0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spans="1:34" x14ac:dyDescent="0.35">
      <c r="A738">
        <f t="shared" si="110"/>
        <v>737</v>
      </c>
      <c r="B738" t="s">
        <v>24</v>
      </c>
      <c r="C738">
        <f t="shared" si="108"/>
        <v>27</v>
      </c>
      <c r="D738" s="7">
        <f t="shared" si="111"/>
        <v>1997</v>
      </c>
      <c r="E738">
        <v>3200</v>
      </c>
      <c r="F738">
        <f>VLOOKUP(B738, 'Population by Country'!$1:$266, 12, FALSE)</f>
        <v>11295880</v>
      </c>
      <c r="G738">
        <v>0</v>
      </c>
      <c r="H738">
        <v>0</v>
      </c>
      <c r="I738" s="7">
        <f>INDEX('Developing Country'!$B$3:$B$175,MATCH('Stata Data'!B738,'Developing Country'!$A$3:$A$175))</f>
        <v>1</v>
      </c>
      <c r="J738" s="7">
        <f>INDEX('Developing Country'!$C$3:$C$175,MATCH('Stata Data'!B738,'Developing Country'!$A$3:$A$175))</f>
        <v>0</v>
      </c>
      <c r="K738" s="8">
        <f>VLOOKUP(B738, 'TRIPS In Force'!$A$2:$B$166, 2, FALSE)</f>
        <v>38273</v>
      </c>
      <c r="L738" s="7">
        <f t="shared" si="109"/>
        <v>2004</v>
      </c>
      <c r="M738" s="7">
        <f t="shared" si="104"/>
        <v>0</v>
      </c>
      <c r="N738" s="7">
        <f t="shared" si="105"/>
        <v>2033</v>
      </c>
      <c r="O738" s="7">
        <f t="shared" si="106"/>
        <v>-36</v>
      </c>
      <c r="P738" s="7">
        <f t="shared" si="107"/>
        <v>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spans="1:34" x14ac:dyDescent="0.35">
      <c r="A739">
        <f t="shared" si="110"/>
        <v>738</v>
      </c>
      <c r="B739" t="s">
        <v>24</v>
      </c>
      <c r="C739">
        <f t="shared" si="108"/>
        <v>27</v>
      </c>
      <c r="D739" s="7">
        <f t="shared" si="111"/>
        <v>1998</v>
      </c>
      <c r="E739">
        <v>4600</v>
      </c>
      <c r="F739">
        <f>VLOOKUP(B739, 'Population by Country'!$1:$266, 13, FALSE)</f>
        <v>11597739</v>
      </c>
      <c r="G739">
        <v>0</v>
      </c>
      <c r="H739">
        <v>0</v>
      </c>
      <c r="I739" s="7">
        <f>INDEX('Developing Country'!$B$3:$B$175,MATCH('Stata Data'!B739,'Developing Country'!$A$3:$A$175))</f>
        <v>1</v>
      </c>
      <c r="J739" s="7">
        <f>INDEX('Developing Country'!$C$3:$C$175,MATCH('Stata Data'!B739,'Developing Country'!$A$3:$A$175))</f>
        <v>0</v>
      </c>
      <c r="K739" s="8">
        <f>VLOOKUP(B739, 'TRIPS In Force'!$A$2:$B$166, 2, FALSE)</f>
        <v>38273</v>
      </c>
      <c r="L739" s="7">
        <f t="shared" si="109"/>
        <v>2004</v>
      </c>
      <c r="M739" s="7">
        <f t="shared" si="104"/>
        <v>0</v>
      </c>
      <c r="N739" s="7">
        <f t="shared" si="105"/>
        <v>2033</v>
      </c>
      <c r="O739" s="7">
        <f t="shared" si="106"/>
        <v>-35</v>
      </c>
      <c r="P739" s="7">
        <f t="shared" si="107"/>
        <v>0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spans="1:34" x14ac:dyDescent="0.35">
      <c r="A740">
        <f t="shared" si="110"/>
        <v>739</v>
      </c>
      <c r="B740" t="s">
        <v>24</v>
      </c>
      <c r="C740">
        <f t="shared" si="108"/>
        <v>27</v>
      </c>
      <c r="D740" s="7">
        <f t="shared" si="111"/>
        <v>1999</v>
      </c>
      <c r="E740">
        <v>6100</v>
      </c>
      <c r="F740">
        <f>VLOOKUP(B740, 'Population by Country'!$1:$266,14, FALSE)</f>
        <v>11883636</v>
      </c>
      <c r="G740">
        <v>0</v>
      </c>
      <c r="H740">
        <v>0</v>
      </c>
      <c r="I740" s="7">
        <f>INDEX('Developing Country'!$B$3:$B$175,MATCH('Stata Data'!B740,'Developing Country'!$A$3:$A$175))</f>
        <v>1</v>
      </c>
      <c r="J740" s="7">
        <f>INDEX('Developing Country'!$C$3:$C$175,MATCH('Stata Data'!B740,'Developing Country'!$A$3:$A$175))</f>
        <v>0</v>
      </c>
      <c r="K740" s="8">
        <f>VLOOKUP(B740, 'TRIPS In Force'!$A$2:$B$166, 2, FALSE)</f>
        <v>38273</v>
      </c>
      <c r="L740" s="7">
        <f t="shared" si="109"/>
        <v>2004</v>
      </c>
      <c r="M740" s="7">
        <f t="shared" si="104"/>
        <v>0</v>
      </c>
      <c r="N740" s="7">
        <f t="shared" si="105"/>
        <v>2033</v>
      </c>
      <c r="O740" s="7">
        <f t="shared" si="106"/>
        <v>-34</v>
      </c>
      <c r="P740" s="7">
        <f t="shared" si="107"/>
        <v>0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spans="1:34" x14ac:dyDescent="0.35">
      <c r="A741">
        <f t="shared" si="110"/>
        <v>740</v>
      </c>
      <c r="B741" t="s">
        <v>24</v>
      </c>
      <c r="C741">
        <f t="shared" si="108"/>
        <v>27</v>
      </c>
      <c r="D741" s="7">
        <f t="shared" si="111"/>
        <v>2000</v>
      </c>
      <c r="E741">
        <v>7400</v>
      </c>
      <c r="F741">
        <f>VLOOKUP(B741, 'Population by Country'!$1:$266, 15, FALSE)</f>
        <v>12152354</v>
      </c>
      <c r="G741">
        <v>0</v>
      </c>
      <c r="H741">
        <v>0</v>
      </c>
      <c r="I741" s="7">
        <f>INDEX('Developing Country'!$B$3:$B$175,MATCH('Stata Data'!B741,'Developing Country'!$A$3:$A$175))</f>
        <v>1</v>
      </c>
      <c r="J741" s="7">
        <f>INDEX('Developing Country'!$C$3:$C$175,MATCH('Stata Data'!B741,'Developing Country'!$A$3:$A$175))</f>
        <v>0</v>
      </c>
      <c r="K741" s="8">
        <f>VLOOKUP(B741, 'TRIPS In Force'!$A$2:$B$166, 2, FALSE)</f>
        <v>38273</v>
      </c>
      <c r="L741" s="7">
        <f t="shared" si="109"/>
        <v>2004</v>
      </c>
      <c r="M741" s="7">
        <f t="shared" si="104"/>
        <v>0</v>
      </c>
      <c r="N741" s="7">
        <f t="shared" si="105"/>
        <v>2033</v>
      </c>
      <c r="O741" s="7">
        <f t="shared" si="106"/>
        <v>-33</v>
      </c>
      <c r="P741" s="7">
        <f t="shared" si="107"/>
        <v>0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spans="1:34" x14ac:dyDescent="0.35">
      <c r="A742">
        <f t="shared" si="110"/>
        <v>741</v>
      </c>
      <c r="B742" t="s">
        <v>24</v>
      </c>
      <c r="C742">
        <f t="shared" si="108"/>
        <v>27</v>
      </c>
      <c r="D742" s="7">
        <f t="shared" si="111"/>
        <v>2001</v>
      </c>
      <c r="E742">
        <v>8500</v>
      </c>
      <c r="F742">
        <f>VLOOKUP(B742, 'Population by Country'!$1:$266, 16, FALSE)</f>
        <v>12402473</v>
      </c>
      <c r="G742">
        <v>0</v>
      </c>
      <c r="H742">
        <v>0</v>
      </c>
      <c r="I742" s="7">
        <f>INDEX('Developing Country'!$B$3:$B$175,MATCH('Stata Data'!B742,'Developing Country'!$A$3:$A$175))</f>
        <v>1</v>
      </c>
      <c r="J742" s="7">
        <f>INDEX('Developing Country'!$C$3:$C$175,MATCH('Stata Data'!B742,'Developing Country'!$A$3:$A$175))</f>
        <v>0</v>
      </c>
      <c r="K742" s="8">
        <f>VLOOKUP(B742, 'TRIPS In Force'!$A$2:$B$166, 2, FALSE)</f>
        <v>38273</v>
      </c>
      <c r="L742" s="7">
        <f t="shared" si="109"/>
        <v>2004</v>
      </c>
      <c r="M742" s="7">
        <f t="shared" si="104"/>
        <v>0</v>
      </c>
      <c r="N742" s="7">
        <f t="shared" si="105"/>
        <v>2033</v>
      </c>
      <c r="O742" s="7">
        <f t="shared" si="106"/>
        <v>-32</v>
      </c>
      <c r="P742" s="7">
        <f t="shared" si="107"/>
        <v>0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spans="1:34" x14ac:dyDescent="0.35">
      <c r="A743">
        <f t="shared" si="110"/>
        <v>742</v>
      </c>
      <c r="B743" t="s">
        <v>24</v>
      </c>
      <c r="C743">
        <f t="shared" si="108"/>
        <v>27</v>
      </c>
      <c r="D743" s="7">
        <f t="shared" si="111"/>
        <v>2002</v>
      </c>
      <c r="E743">
        <v>9100</v>
      </c>
      <c r="F743">
        <f>VLOOKUP(B743, 'Population by Country'!$1:$266, 17, FALSE)</f>
        <v>12634729</v>
      </c>
      <c r="G743">
        <v>0</v>
      </c>
      <c r="H743">
        <v>0</v>
      </c>
      <c r="I743" s="7">
        <f>INDEX('Developing Country'!$B$3:$B$175,MATCH('Stata Data'!B743,'Developing Country'!$A$3:$A$175))</f>
        <v>1</v>
      </c>
      <c r="J743" s="7">
        <f>INDEX('Developing Country'!$C$3:$C$175,MATCH('Stata Data'!B743,'Developing Country'!$A$3:$A$175))</f>
        <v>0</v>
      </c>
      <c r="K743" s="8">
        <f>VLOOKUP(B743, 'TRIPS In Force'!$A$2:$B$166, 2, FALSE)</f>
        <v>38273</v>
      </c>
      <c r="L743" s="7">
        <f t="shared" si="109"/>
        <v>2004</v>
      </c>
      <c r="M743" s="7">
        <f t="shared" si="104"/>
        <v>0</v>
      </c>
      <c r="N743" s="7">
        <f t="shared" si="105"/>
        <v>2033</v>
      </c>
      <c r="O743" s="7">
        <f t="shared" si="106"/>
        <v>-31</v>
      </c>
      <c r="P743" s="7">
        <f t="shared" si="107"/>
        <v>0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spans="1:34" x14ac:dyDescent="0.35">
      <c r="A744">
        <f t="shared" si="110"/>
        <v>743</v>
      </c>
      <c r="B744" t="s">
        <v>24</v>
      </c>
      <c r="C744">
        <f t="shared" si="108"/>
        <v>27</v>
      </c>
      <c r="D744" s="7">
        <f t="shared" si="111"/>
        <v>2003</v>
      </c>
      <c r="E744">
        <v>9400</v>
      </c>
      <c r="F744">
        <f>VLOOKUP(B744, 'Population by Country'!$1:$266, 18, FALSE)</f>
        <v>12853124</v>
      </c>
      <c r="G744">
        <v>0</v>
      </c>
      <c r="H744">
        <v>0</v>
      </c>
      <c r="I744" s="7">
        <f>INDEX('Developing Country'!$B$3:$B$175,MATCH('Stata Data'!B744,'Developing Country'!$A$3:$A$175))</f>
        <v>1</v>
      </c>
      <c r="J744" s="7">
        <f>INDEX('Developing Country'!$C$3:$C$175,MATCH('Stata Data'!B744,'Developing Country'!$A$3:$A$175))</f>
        <v>0</v>
      </c>
      <c r="K744" s="8">
        <f>VLOOKUP(B744, 'TRIPS In Force'!$A$2:$B$166, 2, FALSE)</f>
        <v>38273</v>
      </c>
      <c r="L744" s="7">
        <f t="shared" si="109"/>
        <v>2004</v>
      </c>
      <c r="M744" s="7">
        <f t="shared" si="104"/>
        <v>0</v>
      </c>
      <c r="N744" s="7">
        <f t="shared" si="105"/>
        <v>2033</v>
      </c>
      <c r="O744" s="7">
        <f t="shared" si="106"/>
        <v>-30</v>
      </c>
      <c r="P744" s="7">
        <f t="shared" si="107"/>
        <v>0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spans="1:34" x14ac:dyDescent="0.35">
      <c r="A745">
        <f t="shared" si="110"/>
        <v>744</v>
      </c>
      <c r="B745" t="s">
        <v>24</v>
      </c>
      <c r="C745">
        <f t="shared" si="108"/>
        <v>27</v>
      </c>
      <c r="D745" s="7">
        <f t="shared" si="111"/>
        <v>2004</v>
      </c>
      <c r="E745">
        <v>8800</v>
      </c>
      <c r="F745">
        <f>VLOOKUP(B745, 'Population by Country'!$1:$266,19, FALSE)</f>
        <v>13063377</v>
      </c>
      <c r="G745">
        <v>0</v>
      </c>
      <c r="H745">
        <v>0</v>
      </c>
      <c r="I745" s="7">
        <f>INDEX('Developing Country'!$B$3:$B$175,MATCH('Stata Data'!B745,'Developing Country'!$A$3:$A$175))</f>
        <v>1</v>
      </c>
      <c r="J745" s="7">
        <f>INDEX('Developing Country'!$C$3:$C$175,MATCH('Stata Data'!B745,'Developing Country'!$A$3:$A$175))</f>
        <v>0</v>
      </c>
      <c r="K745" s="8">
        <f>VLOOKUP(B745, 'TRIPS In Force'!$A$2:$B$166, 2, FALSE)</f>
        <v>38273</v>
      </c>
      <c r="L745" s="7">
        <f t="shared" si="109"/>
        <v>2004</v>
      </c>
      <c r="M745" s="7">
        <f t="shared" si="104"/>
        <v>1</v>
      </c>
      <c r="N745" s="7">
        <f t="shared" si="105"/>
        <v>2033</v>
      </c>
      <c r="O745" s="7">
        <f t="shared" si="106"/>
        <v>-29</v>
      </c>
      <c r="P745" s="7">
        <f t="shared" si="107"/>
        <v>0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spans="1:34" x14ac:dyDescent="0.35">
      <c r="A746">
        <f t="shared" si="110"/>
        <v>745</v>
      </c>
      <c r="B746" t="s">
        <v>24</v>
      </c>
      <c r="C746">
        <f t="shared" si="108"/>
        <v>27</v>
      </c>
      <c r="D746" s="7">
        <f t="shared" si="111"/>
        <v>2005</v>
      </c>
      <c r="E746">
        <v>7600</v>
      </c>
      <c r="F746">
        <f>VLOOKUP(B746, 'Population by Country'!$1:$266, 20, FALSE)</f>
        <v>13270201</v>
      </c>
      <c r="G746">
        <v>0</v>
      </c>
      <c r="H746">
        <v>0</v>
      </c>
      <c r="I746" s="7">
        <f>INDEX('Developing Country'!$B$3:$B$175,MATCH('Stata Data'!B746,'Developing Country'!$A$3:$A$175))</f>
        <v>1</v>
      </c>
      <c r="J746" s="7">
        <f>INDEX('Developing Country'!$C$3:$C$175,MATCH('Stata Data'!B746,'Developing Country'!$A$3:$A$175))</f>
        <v>0</v>
      </c>
      <c r="K746" s="8">
        <f>VLOOKUP(B746, 'TRIPS In Force'!$A$2:$B$166, 2, FALSE)</f>
        <v>38273</v>
      </c>
      <c r="L746" s="7">
        <f t="shared" si="109"/>
        <v>2004</v>
      </c>
      <c r="M746" s="7">
        <f t="shared" si="104"/>
        <v>1</v>
      </c>
      <c r="N746" s="7">
        <f t="shared" si="105"/>
        <v>2033</v>
      </c>
      <c r="O746" s="7">
        <f t="shared" si="106"/>
        <v>-28</v>
      </c>
      <c r="P746" s="7">
        <f t="shared" si="107"/>
        <v>0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spans="1:34" x14ac:dyDescent="0.35">
      <c r="A747">
        <f t="shared" si="110"/>
        <v>746</v>
      </c>
      <c r="B747" t="s">
        <v>24</v>
      </c>
      <c r="C747">
        <f t="shared" si="108"/>
        <v>27</v>
      </c>
      <c r="D747" s="7">
        <f t="shared" si="111"/>
        <v>2006</v>
      </c>
      <c r="E747">
        <v>5900</v>
      </c>
      <c r="F747">
        <f>VLOOKUP(B747, 'Population by Country'!$1:$266, 21, FALSE)</f>
        <v>13474489</v>
      </c>
      <c r="G747">
        <v>0</v>
      </c>
      <c r="H747">
        <v>0</v>
      </c>
      <c r="I747" s="7">
        <f>INDEX('Developing Country'!$B$3:$B$175,MATCH('Stata Data'!B747,'Developing Country'!$A$3:$A$175))</f>
        <v>1</v>
      </c>
      <c r="J747" s="7">
        <f>INDEX('Developing Country'!$C$3:$C$175,MATCH('Stata Data'!B747,'Developing Country'!$A$3:$A$175))</f>
        <v>0</v>
      </c>
      <c r="K747" s="8">
        <f>VLOOKUP(B747, 'TRIPS In Force'!$A$2:$B$166, 2, FALSE)</f>
        <v>38273</v>
      </c>
      <c r="L747" s="7">
        <f t="shared" si="109"/>
        <v>2004</v>
      </c>
      <c r="M747" s="7">
        <f t="shared" si="104"/>
        <v>1</v>
      </c>
      <c r="N747" s="7">
        <f t="shared" si="105"/>
        <v>2033</v>
      </c>
      <c r="O747" s="7">
        <f t="shared" si="106"/>
        <v>-27</v>
      </c>
      <c r="P747" s="7">
        <f t="shared" si="107"/>
        <v>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spans="1:34" x14ac:dyDescent="0.35">
      <c r="A748">
        <f t="shared" si="110"/>
        <v>747</v>
      </c>
      <c r="B748" t="s">
        <v>24</v>
      </c>
      <c r="C748">
        <f t="shared" si="108"/>
        <v>27</v>
      </c>
      <c r="D748" s="7">
        <f t="shared" si="111"/>
        <v>2007</v>
      </c>
      <c r="E748">
        <v>4300</v>
      </c>
      <c r="F748">
        <f>VLOOKUP(B748, 'Population by Country'!$1:$266, 22, FALSE)</f>
        <v>13676693</v>
      </c>
      <c r="G748">
        <v>0</v>
      </c>
      <c r="H748">
        <v>0</v>
      </c>
      <c r="I748" s="7">
        <f>INDEX('Developing Country'!$B$3:$B$175,MATCH('Stata Data'!B748,'Developing Country'!$A$3:$A$175))</f>
        <v>1</v>
      </c>
      <c r="J748" s="7">
        <f>INDEX('Developing Country'!$C$3:$C$175,MATCH('Stata Data'!B748,'Developing Country'!$A$3:$A$175))</f>
        <v>0</v>
      </c>
      <c r="K748" s="8">
        <f>VLOOKUP(B748, 'TRIPS In Force'!$A$2:$B$166, 2, FALSE)</f>
        <v>38273</v>
      </c>
      <c r="L748" s="7">
        <f t="shared" si="109"/>
        <v>2004</v>
      </c>
      <c r="M748" s="7">
        <f t="shared" si="104"/>
        <v>1</v>
      </c>
      <c r="N748" s="7">
        <f t="shared" si="105"/>
        <v>2033</v>
      </c>
      <c r="O748" s="7">
        <f t="shared" si="106"/>
        <v>-26</v>
      </c>
      <c r="P748" s="7">
        <f t="shared" si="107"/>
        <v>0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spans="1:34" x14ac:dyDescent="0.35">
      <c r="A749">
        <f t="shared" si="110"/>
        <v>748</v>
      </c>
      <c r="B749" t="s">
        <v>24</v>
      </c>
      <c r="C749">
        <f t="shared" si="108"/>
        <v>27</v>
      </c>
      <c r="D749" s="7">
        <f t="shared" si="111"/>
        <v>2008</v>
      </c>
      <c r="E749">
        <v>3300</v>
      </c>
      <c r="F749">
        <f>VLOOKUP(B749, 'Population by Country'!$1:$266, 23, FALSE)</f>
        <v>13880509</v>
      </c>
      <c r="G749">
        <v>0</v>
      </c>
      <c r="H749">
        <v>0</v>
      </c>
      <c r="I749" s="7">
        <f>INDEX('Developing Country'!$B$3:$B$175,MATCH('Stata Data'!B749,'Developing Country'!$A$3:$A$175))</f>
        <v>1</v>
      </c>
      <c r="J749" s="7">
        <f>INDEX('Developing Country'!$C$3:$C$175,MATCH('Stata Data'!B749,'Developing Country'!$A$3:$A$175))</f>
        <v>0</v>
      </c>
      <c r="K749" s="8">
        <f>VLOOKUP(B749, 'TRIPS In Force'!$A$2:$B$166, 2, FALSE)</f>
        <v>38273</v>
      </c>
      <c r="L749" s="7">
        <f t="shared" si="109"/>
        <v>2004</v>
      </c>
      <c r="M749" s="7">
        <f t="shared" si="104"/>
        <v>1</v>
      </c>
      <c r="N749" s="7">
        <f t="shared" si="105"/>
        <v>2033</v>
      </c>
      <c r="O749" s="7">
        <f t="shared" si="106"/>
        <v>-25</v>
      </c>
      <c r="P749" s="7">
        <f t="shared" si="107"/>
        <v>0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spans="1:34" x14ac:dyDescent="0.35">
      <c r="A750">
        <f t="shared" si="110"/>
        <v>749</v>
      </c>
      <c r="B750" t="s">
        <v>24</v>
      </c>
      <c r="C750">
        <f t="shared" si="108"/>
        <v>27</v>
      </c>
      <c r="D750" s="7">
        <f t="shared" si="111"/>
        <v>2009</v>
      </c>
      <c r="E750">
        <v>2800</v>
      </c>
      <c r="F750">
        <f>VLOOKUP(B750, 'Population by Country'!$1:$266, 24, FALSE)</f>
        <v>14090208</v>
      </c>
      <c r="G750">
        <v>0</v>
      </c>
      <c r="H750">
        <v>0</v>
      </c>
      <c r="I750" s="7">
        <f>INDEX('Developing Country'!$B$3:$B$175,MATCH('Stata Data'!B750,'Developing Country'!$A$3:$A$175))</f>
        <v>1</v>
      </c>
      <c r="J750" s="7">
        <f>INDEX('Developing Country'!$C$3:$C$175,MATCH('Stata Data'!B750,'Developing Country'!$A$3:$A$175))</f>
        <v>0</v>
      </c>
      <c r="K750" s="8">
        <f>VLOOKUP(B750, 'TRIPS In Force'!$A$2:$B$166, 2, FALSE)</f>
        <v>38273</v>
      </c>
      <c r="L750" s="7">
        <f t="shared" si="109"/>
        <v>2004</v>
      </c>
      <c r="M750" s="7">
        <f t="shared" si="104"/>
        <v>1</v>
      </c>
      <c r="N750" s="7">
        <f t="shared" si="105"/>
        <v>2033</v>
      </c>
      <c r="O750" s="7">
        <f t="shared" si="106"/>
        <v>-24</v>
      </c>
      <c r="P750" s="7">
        <f t="shared" si="107"/>
        <v>0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spans="1:34" x14ac:dyDescent="0.35">
      <c r="A751">
        <f t="shared" si="110"/>
        <v>750</v>
      </c>
      <c r="B751" t="s">
        <v>24</v>
      </c>
      <c r="C751">
        <f t="shared" si="108"/>
        <v>27</v>
      </c>
      <c r="D751" s="7">
        <f t="shared" si="111"/>
        <v>2010</v>
      </c>
      <c r="E751">
        <v>2600</v>
      </c>
      <c r="F751">
        <f>VLOOKUP(B751, 'Population by Country'!$1:$266, 25, FALSE)</f>
        <v>14308740</v>
      </c>
      <c r="G751">
        <v>0</v>
      </c>
      <c r="H751">
        <v>0</v>
      </c>
      <c r="I751" s="7">
        <f>INDEX('Developing Country'!$B$3:$B$175,MATCH('Stata Data'!B751,'Developing Country'!$A$3:$A$175))</f>
        <v>1</v>
      </c>
      <c r="J751" s="7">
        <f>INDEX('Developing Country'!$C$3:$C$175,MATCH('Stata Data'!B751,'Developing Country'!$A$3:$A$175))</f>
        <v>0</v>
      </c>
      <c r="K751" s="8">
        <f>VLOOKUP(B751, 'TRIPS In Force'!$A$2:$B$166, 2, FALSE)</f>
        <v>38273</v>
      </c>
      <c r="L751" s="7">
        <f t="shared" si="109"/>
        <v>2004</v>
      </c>
      <c r="M751" s="7">
        <f t="shared" si="104"/>
        <v>1</v>
      </c>
      <c r="N751" s="7">
        <f t="shared" si="105"/>
        <v>2033</v>
      </c>
      <c r="O751" s="7">
        <f t="shared" si="106"/>
        <v>-23</v>
      </c>
      <c r="P751" s="7">
        <f t="shared" si="107"/>
        <v>0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spans="1:34" x14ac:dyDescent="0.35">
      <c r="A752">
        <f t="shared" si="110"/>
        <v>751</v>
      </c>
      <c r="B752" t="s">
        <v>24</v>
      </c>
      <c r="C752">
        <f t="shared" si="108"/>
        <v>27</v>
      </c>
      <c r="D752" s="7">
        <f t="shared" si="111"/>
        <v>2011</v>
      </c>
      <c r="E752">
        <v>2500</v>
      </c>
      <c r="F752">
        <f>VLOOKUP(B752, 'Population by Country'!$1:$266, 26, FALSE)</f>
        <v>14537886</v>
      </c>
      <c r="G752">
        <v>0</v>
      </c>
      <c r="H752">
        <v>0</v>
      </c>
      <c r="I752" s="7">
        <f>INDEX('Developing Country'!$B$3:$B$175,MATCH('Stata Data'!B752,'Developing Country'!$A$3:$A$175))</f>
        <v>1</v>
      </c>
      <c r="J752" s="7">
        <f>INDEX('Developing Country'!$C$3:$C$175,MATCH('Stata Data'!B752,'Developing Country'!$A$3:$A$175))</f>
        <v>0</v>
      </c>
      <c r="K752" s="8">
        <f>VLOOKUP(B752, 'TRIPS In Force'!$A$2:$B$166, 2, FALSE)</f>
        <v>38273</v>
      </c>
      <c r="L752" s="7">
        <f t="shared" si="109"/>
        <v>2004</v>
      </c>
      <c r="M752" s="7">
        <f t="shared" si="104"/>
        <v>1</v>
      </c>
      <c r="N752" s="7">
        <f t="shared" si="105"/>
        <v>2033</v>
      </c>
      <c r="O752" s="7">
        <f t="shared" si="106"/>
        <v>-22</v>
      </c>
      <c r="P752" s="7">
        <f t="shared" si="107"/>
        <v>0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spans="1:34" x14ac:dyDescent="0.35">
      <c r="A753">
        <f t="shared" si="110"/>
        <v>752</v>
      </c>
      <c r="B753" t="s">
        <v>24</v>
      </c>
      <c r="C753">
        <f t="shared" si="108"/>
        <v>27</v>
      </c>
      <c r="D753" s="7">
        <f t="shared" si="111"/>
        <v>2012</v>
      </c>
      <c r="E753">
        <v>2500</v>
      </c>
      <c r="F753">
        <f>VLOOKUP(B753, 'Population by Country'!$1:$266, 27, FALSE)</f>
        <v>14776866</v>
      </c>
      <c r="G753">
        <v>0</v>
      </c>
      <c r="H753">
        <v>0</v>
      </c>
      <c r="I753" s="7">
        <f>INDEX('Developing Country'!$B$3:$B$175,MATCH('Stata Data'!B753,'Developing Country'!$A$3:$A$175))</f>
        <v>1</v>
      </c>
      <c r="J753" s="7">
        <f>INDEX('Developing Country'!$C$3:$C$175,MATCH('Stata Data'!B753,'Developing Country'!$A$3:$A$175))</f>
        <v>0</v>
      </c>
      <c r="K753" s="8">
        <f>VLOOKUP(B753, 'TRIPS In Force'!$A$2:$B$166, 2, FALSE)</f>
        <v>38273</v>
      </c>
      <c r="L753" s="7">
        <f t="shared" si="109"/>
        <v>2004</v>
      </c>
      <c r="M753" s="7">
        <f t="shared" si="104"/>
        <v>1</v>
      </c>
      <c r="N753" s="7">
        <f t="shared" si="105"/>
        <v>2033</v>
      </c>
      <c r="O753" s="7">
        <f t="shared" si="106"/>
        <v>-21</v>
      </c>
      <c r="P753" s="7">
        <f t="shared" si="107"/>
        <v>0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 spans="1:34" x14ac:dyDescent="0.35">
      <c r="A754">
        <f t="shared" si="110"/>
        <v>753</v>
      </c>
      <c r="B754" t="s">
        <v>24</v>
      </c>
      <c r="C754">
        <f t="shared" si="108"/>
        <v>27</v>
      </c>
      <c r="D754" s="7">
        <f t="shared" si="111"/>
        <v>2013</v>
      </c>
      <c r="E754">
        <v>2400</v>
      </c>
      <c r="F754">
        <f>VLOOKUP(B754, 'Population by Country'!$1:$266, 28, FALSE)</f>
        <v>15022692</v>
      </c>
      <c r="G754">
        <v>0</v>
      </c>
      <c r="H754">
        <v>0</v>
      </c>
      <c r="I754" s="7">
        <f>INDEX('Developing Country'!$B$3:$B$175,MATCH('Stata Data'!B754,'Developing Country'!$A$3:$A$175))</f>
        <v>1</v>
      </c>
      <c r="J754" s="7">
        <f>INDEX('Developing Country'!$C$3:$C$175,MATCH('Stata Data'!B754,'Developing Country'!$A$3:$A$175))</f>
        <v>0</v>
      </c>
      <c r="K754" s="8">
        <f>VLOOKUP(B754, 'TRIPS In Force'!$A$2:$B$166, 2, FALSE)</f>
        <v>38273</v>
      </c>
      <c r="L754" s="7">
        <f t="shared" si="109"/>
        <v>2004</v>
      </c>
      <c r="M754" s="7">
        <f t="shared" si="104"/>
        <v>1</v>
      </c>
      <c r="N754" s="7">
        <f t="shared" si="105"/>
        <v>2033</v>
      </c>
      <c r="O754" s="7">
        <f t="shared" si="106"/>
        <v>-20</v>
      </c>
      <c r="P754" s="7">
        <f t="shared" si="107"/>
        <v>0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 spans="1:34" x14ac:dyDescent="0.35">
      <c r="A755">
        <f t="shared" si="110"/>
        <v>754</v>
      </c>
      <c r="B755" t="s">
        <v>24</v>
      </c>
      <c r="C755">
        <f t="shared" si="108"/>
        <v>27</v>
      </c>
      <c r="D755" s="7">
        <f t="shared" si="111"/>
        <v>2014</v>
      </c>
      <c r="E755">
        <v>2300</v>
      </c>
      <c r="F755">
        <f>VLOOKUP(B755, 'Population by Country'!$1:$266, 29, FALSE)</f>
        <v>15270790</v>
      </c>
      <c r="G755">
        <v>0</v>
      </c>
      <c r="H755">
        <v>0</v>
      </c>
      <c r="I755" s="7">
        <f>INDEX('Developing Country'!$B$3:$B$175,MATCH('Stata Data'!B755,'Developing Country'!$A$3:$A$175))</f>
        <v>1</v>
      </c>
      <c r="J755" s="7">
        <f>INDEX('Developing Country'!$C$3:$C$175,MATCH('Stata Data'!B755,'Developing Country'!$A$3:$A$175))</f>
        <v>0</v>
      </c>
      <c r="K755" s="8">
        <f>VLOOKUP(B755, 'TRIPS In Force'!$A$2:$B$166, 2, FALSE)</f>
        <v>38273</v>
      </c>
      <c r="L755" s="7">
        <f t="shared" si="109"/>
        <v>2004</v>
      </c>
      <c r="M755" s="7">
        <f t="shared" si="104"/>
        <v>1</v>
      </c>
      <c r="N755" s="7">
        <f t="shared" si="105"/>
        <v>2033</v>
      </c>
      <c r="O755" s="7">
        <f t="shared" si="106"/>
        <v>-19</v>
      </c>
      <c r="P755" s="7">
        <f t="shared" si="107"/>
        <v>0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 spans="1:34" x14ac:dyDescent="0.35">
      <c r="A756">
        <f t="shared" si="110"/>
        <v>755</v>
      </c>
      <c r="B756" t="s">
        <v>24</v>
      </c>
      <c r="C756">
        <f t="shared" si="108"/>
        <v>27</v>
      </c>
      <c r="D756" s="7">
        <f t="shared" si="111"/>
        <v>2015</v>
      </c>
      <c r="E756">
        <v>2000</v>
      </c>
      <c r="F756">
        <f>VLOOKUP(B756, 'Population by Country'!$1:$266, 30, FALSE)</f>
        <v>15517635</v>
      </c>
      <c r="G756">
        <v>0</v>
      </c>
      <c r="H756">
        <v>0</v>
      </c>
      <c r="I756" s="7">
        <f>INDEX('Developing Country'!$B$3:$B$175,MATCH('Stata Data'!B756,'Developing Country'!$A$3:$A$175))</f>
        <v>1</v>
      </c>
      <c r="J756" s="7">
        <f>INDEX('Developing Country'!$C$3:$C$175,MATCH('Stata Data'!B756,'Developing Country'!$A$3:$A$175))</f>
        <v>0</v>
      </c>
      <c r="K756" s="8">
        <f>VLOOKUP(B756, 'TRIPS In Force'!$A$2:$B$166, 2, FALSE)</f>
        <v>38273</v>
      </c>
      <c r="L756" s="7">
        <f t="shared" si="109"/>
        <v>2004</v>
      </c>
      <c r="M756" s="7">
        <f t="shared" si="104"/>
        <v>1</v>
      </c>
      <c r="N756" s="7">
        <f t="shared" si="105"/>
        <v>2033</v>
      </c>
      <c r="O756" s="7">
        <f t="shared" si="106"/>
        <v>-18</v>
      </c>
      <c r="P756" s="7">
        <f t="shared" si="107"/>
        <v>0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 spans="1:34" x14ac:dyDescent="0.35">
      <c r="A757">
        <f t="shared" si="110"/>
        <v>756</v>
      </c>
      <c r="B757" t="s">
        <v>24</v>
      </c>
      <c r="C757">
        <f t="shared" si="108"/>
        <v>27</v>
      </c>
      <c r="D757" s="7">
        <f t="shared" si="111"/>
        <v>2016</v>
      </c>
      <c r="E757">
        <v>1800</v>
      </c>
      <c r="F757">
        <f>VLOOKUP(B757, 'Population by Country'!$1:$266, 31, FALSE)</f>
        <v>15762370</v>
      </c>
      <c r="G757">
        <v>0</v>
      </c>
      <c r="H757">
        <v>0</v>
      </c>
      <c r="I757" s="7">
        <f>INDEX('Developing Country'!$B$3:$B$175,MATCH('Stata Data'!B757,'Developing Country'!$A$3:$A$175))</f>
        <v>1</v>
      </c>
      <c r="J757" s="7">
        <f>INDEX('Developing Country'!$C$3:$C$175,MATCH('Stata Data'!B757,'Developing Country'!$A$3:$A$175))</f>
        <v>0</v>
      </c>
      <c r="K757" s="8">
        <f>VLOOKUP(B757, 'TRIPS In Force'!$A$2:$B$166, 2, FALSE)</f>
        <v>38273</v>
      </c>
      <c r="L757" s="7">
        <f t="shared" si="109"/>
        <v>2004</v>
      </c>
      <c r="M757" s="7">
        <f t="shared" si="104"/>
        <v>1</v>
      </c>
      <c r="N757" s="7">
        <f t="shared" si="105"/>
        <v>2033</v>
      </c>
      <c r="O757" s="7">
        <f t="shared" si="106"/>
        <v>-17</v>
      </c>
      <c r="P757" s="7">
        <f t="shared" si="107"/>
        <v>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 spans="1:34" x14ac:dyDescent="0.35">
      <c r="A758">
        <f t="shared" si="110"/>
        <v>757</v>
      </c>
      <c r="B758" t="s">
        <v>25</v>
      </c>
      <c r="C758">
        <f t="shared" si="108"/>
        <v>28</v>
      </c>
      <c r="D758" s="7">
        <v>1990</v>
      </c>
      <c r="E758">
        <v>1200</v>
      </c>
      <c r="F758">
        <f>VLOOKUP(B758, 'Population by Country'!$1:$266, 5,FALSE )</f>
        <v>11715218</v>
      </c>
      <c r="G758">
        <v>0</v>
      </c>
      <c r="H758">
        <v>0</v>
      </c>
      <c r="I758" s="7">
        <f>INDEX('Developing Country'!$B$3:$B$175,MATCH('Stata Data'!B758,'Developing Country'!$A$3:$A$175))</f>
        <v>0</v>
      </c>
      <c r="J758" s="7">
        <f>INDEX('Developing Country'!$C$3:$C$175,MATCH('Stata Data'!B758,'Developing Country'!$A$3:$A$175))</f>
        <v>1</v>
      </c>
      <c r="K758" s="8">
        <f>VLOOKUP(B758, 'TRIPS In Force'!$A$2:$B$166, 2, FALSE)</f>
        <v>35046</v>
      </c>
      <c r="L758" s="7">
        <f t="shared" si="109"/>
        <v>1995</v>
      </c>
      <c r="M758" s="7">
        <f t="shared" si="104"/>
        <v>0</v>
      </c>
      <c r="N758" s="7">
        <f t="shared" si="105"/>
        <v>2000</v>
      </c>
      <c r="O758" s="7">
        <f t="shared" si="106"/>
        <v>-10</v>
      </c>
      <c r="P758" s="7">
        <f t="shared" si="107"/>
        <v>0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 spans="1:34" x14ac:dyDescent="0.35">
      <c r="A759">
        <f t="shared" si="110"/>
        <v>758</v>
      </c>
      <c r="B759" t="s">
        <v>25</v>
      </c>
      <c r="C759">
        <f t="shared" si="108"/>
        <v>28</v>
      </c>
      <c r="D759" s="7">
        <f>D758+1</f>
        <v>1991</v>
      </c>
      <c r="E759">
        <v>1800</v>
      </c>
      <c r="F759">
        <f>VLOOKUP(B759, 'Population by Country'!$1:$266, 6, FALSE)</f>
        <v>12060729</v>
      </c>
      <c r="G759">
        <v>0</v>
      </c>
      <c r="H759">
        <v>0</v>
      </c>
      <c r="I759" s="7">
        <f>INDEX('Developing Country'!$B$3:$B$175,MATCH('Stata Data'!B759,'Developing Country'!$A$3:$A$175))</f>
        <v>0</v>
      </c>
      <c r="J759" s="7">
        <f>INDEX('Developing Country'!$C$3:$C$175,MATCH('Stata Data'!B759,'Developing Country'!$A$3:$A$175))</f>
        <v>1</v>
      </c>
      <c r="K759" s="8">
        <f>VLOOKUP(B759, 'TRIPS In Force'!$A$2:$B$166, 2, FALSE)</f>
        <v>35046</v>
      </c>
      <c r="L759" s="7">
        <f t="shared" si="109"/>
        <v>1995</v>
      </c>
      <c r="M759" s="7">
        <f t="shared" si="104"/>
        <v>0</v>
      </c>
      <c r="N759" s="7">
        <f t="shared" si="105"/>
        <v>2000</v>
      </c>
      <c r="O759" s="7">
        <f t="shared" si="106"/>
        <v>-9</v>
      </c>
      <c r="P759" s="7">
        <f t="shared" si="107"/>
        <v>0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 spans="1:34" x14ac:dyDescent="0.35">
      <c r="A760">
        <f t="shared" si="110"/>
        <v>759</v>
      </c>
      <c r="B760" t="s">
        <v>25</v>
      </c>
      <c r="C760">
        <f t="shared" si="108"/>
        <v>28</v>
      </c>
      <c r="D760" s="7">
        <f t="shared" ref="D760:D784" si="112">D759+1</f>
        <v>1992</v>
      </c>
      <c r="E760">
        <v>2600</v>
      </c>
      <c r="F760">
        <f>VLOOKUP(B760, 'Population by Country'!$1:$266, 7, FALSE)</f>
        <v>12408931</v>
      </c>
      <c r="G760">
        <v>0</v>
      </c>
      <c r="H760">
        <v>0</v>
      </c>
      <c r="I760" s="7">
        <f>INDEX('Developing Country'!$B$3:$B$175,MATCH('Stata Data'!B760,'Developing Country'!$A$3:$A$175))</f>
        <v>0</v>
      </c>
      <c r="J760" s="7">
        <f>INDEX('Developing Country'!$C$3:$C$175,MATCH('Stata Data'!B760,'Developing Country'!$A$3:$A$175))</f>
        <v>1</v>
      </c>
      <c r="K760" s="8">
        <f>VLOOKUP(B760, 'TRIPS In Force'!$A$2:$B$166, 2, FALSE)</f>
        <v>35046</v>
      </c>
      <c r="L760" s="7">
        <f t="shared" si="109"/>
        <v>1995</v>
      </c>
      <c r="M760" s="7">
        <f t="shared" si="104"/>
        <v>0</v>
      </c>
      <c r="N760" s="7">
        <f t="shared" si="105"/>
        <v>2000</v>
      </c>
      <c r="O760" s="7">
        <f t="shared" si="106"/>
        <v>-8</v>
      </c>
      <c r="P760" s="7">
        <f t="shared" si="107"/>
        <v>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 spans="1:34" x14ac:dyDescent="0.35">
      <c r="A761">
        <f t="shared" si="110"/>
        <v>760</v>
      </c>
      <c r="B761" t="s">
        <v>25</v>
      </c>
      <c r="C761">
        <f t="shared" si="108"/>
        <v>28</v>
      </c>
      <c r="D761" s="7">
        <f t="shared" si="112"/>
        <v>1993</v>
      </c>
      <c r="E761">
        <v>3600</v>
      </c>
      <c r="F761">
        <f>VLOOKUP(B761, 'Population by Country'!$1:$266, 8, FALSE)</f>
        <v>12758881</v>
      </c>
      <c r="G761">
        <v>0</v>
      </c>
      <c r="H761">
        <v>0</v>
      </c>
      <c r="I761" s="7">
        <f>INDEX('Developing Country'!$B$3:$B$175,MATCH('Stata Data'!B761,'Developing Country'!$A$3:$A$175))</f>
        <v>0</v>
      </c>
      <c r="J761" s="7">
        <f>INDEX('Developing Country'!$C$3:$C$175,MATCH('Stata Data'!B761,'Developing Country'!$A$3:$A$175))</f>
        <v>1</v>
      </c>
      <c r="K761" s="8">
        <f>VLOOKUP(B761, 'TRIPS In Force'!$A$2:$B$166, 2, FALSE)</f>
        <v>35046</v>
      </c>
      <c r="L761" s="7">
        <f t="shared" si="109"/>
        <v>1995</v>
      </c>
      <c r="M761" s="7">
        <f t="shared" si="104"/>
        <v>0</v>
      </c>
      <c r="N761" s="7">
        <f t="shared" si="105"/>
        <v>2000</v>
      </c>
      <c r="O761" s="7">
        <f t="shared" si="106"/>
        <v>-7</v>
      </c>
      <c r="P761" s="7">
        <f t="shared" si="107"/>
        <v>0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 spans="1:34" x14ac:dyDescent="0.35">
      <c r="A762">
        <f t="shared" si="110"/>
        <v>761</v>
      </c>
      <c r="B762" t="s">
        <v>25</v>
      </c>
      <c r="C762">
        <f t="shared" si="108"/>
        <v>28</v>
      </c>
      <c r="D762" s="7">
        <f t="shared" si="112"/>
        <v>1994</v>
      </c>
      <c r="E762">
        <v>4800</v>
      </c>
      <c r="F762">
        <f>VLOOKUP(B762, 'Population by Country'!$1:$266, 9, FALSE)</f>
        <v>13109660</v>
      </c>
      <c r="G762">
        <v>0</v>
      </c>
      <c r="H762">
        <v>0</v>
      </c>
      <c r="I762" s="7">
        <f>INDEX('Developing Country'!$B$3:$B$175,MATCH('Stata Data'!B762,'Developing Country'!$A$3:$A$175))</f>
        <v>0</v>
      </c>
      <c r="J762" s="7">
        <f>INDEX('Developing Country'!$C$3:$C$175,MATCH('Stata Data'!B762,'Developing Country'!$A$3:$A$175))</f>
        <v>1</v>
      </c>
      <c r="K762" s="8">
        <f>VLOOKUP(B762, 'TRIPS In Force'!$A$2:$B$166, 2, FALSE)</f>
        <v>35046</v>
      </c>
      <c r="L762" s="7">
        <f t="shared" si="109"/>
        <v>1995</v>
      </c>
      <c r="M762" s="7">
        <f t="shared" si="104"/>
        <v>0</v>
      </c>
      <c r="N762" s="7">
        <f t="shared" si="105"/>
        <v>2000</v>
      </c>
      <c r="O762" s="7">
        <f t="shared" si="106"/>
        <v>-6</v>
      </c>
      <c r="P762" s="7">
        <f t="shared" si="107"/>
        <v>0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 spans="1:34" x14ac:dyDescent="0.35">
      <c r="A763">
        <f t="shared" si="110"/>
        <v>762</v>
      </c>
      <c r="B763" t="s">
        <v>25</v>
      </c>
      <c r="C763">
        <f t="shared" si="108"/>
        <v>28</v>
      </c>
      <c r="D763" s="7">
        <f t="shared" si="112"/>
        <v>1995</v>
      </c>
      <c r="E763">
        <v>6400</v>
      </c>
      <c r="F763">
        <f>VLOOKUP(B763, 'Population by Country'!$1:$266, 10, FALSE)</f>
        <v>13460994</v>
      </c>
      <c r="G763">
        <v>0</v>
      </c>
      <c r="H763">
        <v>0</v>
      </c>
      <c r="I763" s="7">
        <f>INDEX('Developing Country'!$B$3:$B$175,MATCH('Stata Data'!B763,'Developing Country'!$A$3:$A$175))</f>
        <v>0</v>
      </c>
      <c r="J763" s="7">
        <f>INDEX('Developing Country'!$C$3:$C$175,MATCH('Stata Data'!B763,'Developing Country'!$A$3:$A$175))</f>
        <v>1</v>
      </c>
      <c r="K763" s="8">
        <f>VLOOKUP(B763, 'TRIPS In Force'!$A$2:$B$166, 2, FALSE)</f>
        <v>35046</v>
      </c>
      <c r="L763" s="7">
        <f t="shared" si="109"/>
        <v>1995</v>
      </c>
      <c r="M763" s="7">
        <f t="shared" si="104"/>
        <v>1</v>
      </c>
      <c r="N763" s="7">
        <f t="shared" si="105"/>
        <v>2000</v>
      </c>
      <c r="O763" s="7">
        <f t="shared" si="106"/>
        <v>-5</v>
      </c>
      <c r="P763" s="7">
        <f t="shared" si="107"/>
        <v>0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 spans="1:34" x14ac:dyDescent="0.35">
      <c r="A764">
        <f t="shared" si="110"/>
        <v>763</v>
      </c>
      <c r="B764" t="s">
        <v>25</v>
      </c>
      <c r="C764">
        <f t="shared" si="108"/>
        <v>28</v>
      </c>
      <c r="D764" s="7">
        <f t="shared" si="112"/>
        <v>1996</v>
      </c>
      <c r="E764">
        <v>8200</v>
      </c>
      <c r="F764">
        <f>VLOOKUP(B764, 'Population by Country'!$1:$266, 11, FALSE)</f>
        <v>13812472</v>
      </c>
      <c r="G764">
        <v>0</v>
      </c>
      <c r="H764">
        <v>0</v>
      </c>
      <c r="I764" s="7">
        <f>INDEX('Developing Country'!$B$3:$B$175,MATCH('Stata Data'!B764,'Developing Country'!$A$3:$A$175))</f>
        <v>0</v>
      </c>
      <c r="J764" s="7">
        <f>INDEX('Developing Country'!$C$3:$C$175,MATCH('Stata Data'!B764,'Developing Country'!$A$3:$A$175))</f>
        <v>1</v>
      </c>
      <c r="K764" s="8">
        <f>VLOOKUP(B764, 'TRIPS In Force'!$A$2:$B$166, 2, FALSE)</f>
        <v>35046</v>
      </c>
      <c r="L764" s="7">
        <f t="shared" si="109"/>
        <v>1995</v>
      </c>
      <c r="M764" s="7">
        <f t="shared" si="104"/>
        <v>1</v>
      </c>
      <c r="N764" s="7">
        <f t="shared" si="105"/>
        <v>2000</v>
      </c>
      <c r="O764" s="7">
        <f t="shared" si="106"/>
        <v>-4</v>
      </c>
      <c r="P764" s="7">
        <f t="shared" si="107"/>
        <v>0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 spans="1:34" x14ac:dyDescent="0.35">
      <c r="A765">
        <f t="shared" si="110"/>
        <v>764</v>
      </c>
      <c r="B765" t="s">
        <v>25</v>
      </c>
      <c r="C765">
        <f t="shared" si="108"/>
        <v>28</v>
      </c>
      <c r="D765" s="7">
        <f t="shared" si="112"/>
        <v>1997</v>
      </c>
      <c r="E765">
        <v>10000</v>
      </c>
      <c r="F765">
        <f>VLOOKUP(B765, 'Population by Country'!$1:$266, 12, FALSE)</f>
        <v>14165423</v>
      </c>
      <c r="G765">
        <v>0</v>
      </c>
      <c r="H765">
        <v>0</v>
      </c>
      <c r="I765" s="7">
        <f>INDEX('Developing Country'!$B$3:$B$175,MATCH('Stata Data'!B765,'Developing Country'!$A$3:$A$175))</f>
        <v>0</v>
      </c>
      <c r="J765" s="7">
        <f>INDEX('Developing Country'!$C$3:$C$175,MATCH('Stata Data'!B765,'Developing Country'!$A$3:$A$175))</f>
        <v>1</v>
      </c>
      <c r="K765" s="8">
        <f>VLOOKUP(B765, 'TRIPS In Force'!$A$2:$B$166, 2, FALSE)</f>
        <v>35046</v>
      </c>
      <c r="L765" s="7">
        <f t="shared" si="109"/>
        <v>1995</v>
      </c>
      <c r="M765" s="7">
        <f t="shared" si="104"/>
        <v>1</v>
      </c>
      <c r="N765" s="7">
        <f t="shared" si="105"/>
        <v>2000</v>
      </c>
      <c r="O765" s="7">
        <f t="shared" si="106"/>
        <v>-3</v>
      </c>
      <c r="P765" s="7">
        <f t="shared" si="107"/>
        <v>0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 spans="1:34" x14ac:dyDescent="0.35">
      <c r="A766">
        <f t="shared" si="110"/>
        <v>765</v>
      </c>
      <c r="B766" t="s">
        <v>25</v>
      </c>
      <c r="C766">
        <f t="shared" si="108"/>
        <v>28</v>
      </c>
      <c r="D766" s="7">
        <f t="shared" si="112"/>
        <v>1998</v>
      </c>
      <c r="E766">
        <v>13000</v>
      </c>
      <c r="F766">
        <f>VLOOKUP(B766, 'Population by Country'!$1:$266, 13, FALSE)</f>
        <v>14523570</v>
      </c>
      <c r="G766">
        <v>0</v>
      </c>
      <c r="H766">
        <v>0</v>
      </c>
      <c r="I766" s="7">
        <f>INDEX('Developing Country'!$B$3:$B$175,MATCH('Stata Data'!B766,'Developing Country'!$A$3:$A$175))</f>
        <v>0</v>
      </c>
      <c r="J766" s="7">
        <f>INDEX('Developing Country'!$C$3:$C$175,MATCH('Stata Data'!B766,'Developing Country'!$A$3:$A$175))</f>
        <v>1</v>
      </c>
      <c r="K766" s="8">
        <f>VLOOKUP(B766, 'TRIPS In Force'!$A$2:$B$166, 2, FALSE)</f>
        <v>35046</v>
      </c>
      <c r="L766" s="7">
        <f t="shared" si="109"/>
        <v>1995</v>
      </c>
      <c r="M766" s="7">
        <f t="shared" si="104"/>
        <v>1</v>
      </c>
      <c r="N766" s="7">
        <f t="shared" si="105"/>
        <v>2000</v>
      </c>
      <c r="O766" s="7">
        <f t="shared" si="106"/>
        <v>-2</v>
      </c>
      <c r="P766" s="7">
        <f t="shared" si="107"/>
        <v>0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 spans="1:34" x14ac:dyDescent="0.35">
      <c r="A767">
        <f t="shared" si="110"/>
        <v>766</v>
      </c>
      <c r="B767" t="s">
        <v>25</v>
      </c>
      <c r="C767">
        <f t="shared" si="108"/>
        <v>28</v>
      </c>
      <c r="D767" s="7">
        <f t="shared" si="112"/>
        <v>1999</v>
      </c>
      <c r="E767">
        <v>15000</v>
      </c>
      <c r="F767">
        <f>VLOOKUP(B767, 'Population by Country'!$1:$266,14, FALSE)</f>
        <v>14891891</v>
      </c>
      <c r="G767">
        <v>0</v>
      </c>
      <c r="H767">
        <v>0</v>
      </c>
      <c r="I767" s="7">
        <f>INDEX('Developing Country'!$B$3:$B$175,MATCH('Stata Data'!B767,'Developing Country'!$A$3:$A$175))</f>
        <v>0</v>
      </c>
      <c r="J767" s="7">
        <f>INDEX('Developing Country'!$C$3:$C$175,MATCH('Stata Data'!B767,'Developing Country'!$A$3:$A$175))</f>
        <v>1</v>
      </c>
      <c r="K767" s="8">
        <f>VLOOKUP(B767, 'TRIPS In Force'!$A$2:$B$166, 2, FALSE)</f>
        <v>35046</v>
      </c>
      <c r="L767" s="7">
        <f t="shared" si="109"/>
        <v>1995</v>
      </c>
      <c r="M767" s="7">
        <f t="shared" si="104"/>
        <v>1</v>
      </c>
      <c r="N767" s="7">
        <f t="shared" si="105"/>
        <v>2000</v>
      </c>
      <c r="O767" s="7">
        <f t="shared" si="106"/>
        <v>-1</v>
      </c>
      <c r="P767" s="7">
        <f t="shared" si="107"/>
        <v>0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 spans="1:34" x14ac:dyDescent="0.35">
      <c r="A768">
        <f t="shared" si="110"/>
        <v>767</v>
      </c>
      <c r="B768" t="s">
        <v>25</v>
      </c>
      <c r="C768">
        <f t="shared" si="108"/>
        <v>28</v>
      </c>
      <c r="D768" s="7">
        <f t="shared" si="112"/>
        <v>2000</v>
      </c>
      <c r="E768">
        <v>18000</v>
      </c>
      <c r="F768">
        <f>VLOOKUP(B768, 'Population by Country'!$1:$266, 15, FALSE)</f>
        <v>15274234</v>
      </c>
      <c r="G768">
        <v>0</v>
      </c>
      <c r="H768">
        <v>0</v>
      </c>
      <c r="I768" s="7">
        <f>INDEX('Developing Country'!$B$3:$B$175,MATCH('Stata Data'!B768,'Developing Country'!$A$3:$A$175))</f>
        <v>0</v>
      </c>
      <c r="J768" s="7">
        <f>INDEX('Developing Country'!$C$3:$C$175,MATCH('Stata Data'!B768,'Developing Country'!$A$3:$A$175))</f>
        <v>1</v>
      </c>
      <c r="K768" s="8">
        <f>VLOOKUP(B768, 'TRIPS In Force'!$A$2:$B$166, 2, FALSE)</f>
        <v>35046</v>
      </c>
      <c r="L768" s="7">
        <f t="shared" si="109"/>
        <v>1995</v>
      </c>
      <c r="M768" s="7">
        <f t="shared" si="104"/>
        <v>1</v>
      </c>
      <c r="N768" s="7">
        <f t="shared" si="105"/>
        <v>2000</v>
      </c>
      <c r="O768" s="7">
        <f t="shared" si="106"/>
        <v>0</v>
      </c>
      <c r="P768" s="7">
        <f t="shared" si="107"/>
        <v>1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 spans="1:34" x14ac:dyDescent="0.35">
      <c r="A769">
        <f t="shared" si="110"/>
        <v>768</v>
      </c>
      <c r="B769" t="s">
        <v>25</v>
      </c>
      <c r="C769">
        <f t="shared" si="108"/>
        <v>28</v>
      </c>
      <c r="D769" s="7">
        <f t="shared" si="112"/>
        <v>2001</v>
      </c>
      <c r="E769">
        <v>21000</v>
      </c>
      <c r="F769">
        <f>VLOOKUP(B769, 'Population by Country'!$1:$266, 16, FALSE)</f>
        <v>15671927</v>
      </c>
      <c r="G769">
        <v>0</v>
      </c>
      <c r="H769">
        <v>0</v>
      </c>
      <c r="I769" s="7">
        <f>INDEX('Developing Country'!$B$3:$B$175,MATCH('Stata Data'!B769,'Developing Country'!$A$3:$A$175))</f>
        <v>0</v>
      </c>
      <c r="J769" s="7">
        <f>INDEX('Developing Country'!$C$3:$C$175,MATCH('Stata Data'!B769,'Developing Country'!$A$3:$A$175))</f>
        <v>1</v>
      </c>
      <c r="K769" s="8">
        <f>VLOOKUP(B769, 'TRIPS In Force'!$A$2:$B$166, 2, FALSE)</f>
        <v>35046</v>
      </c>
      <c r="L769" s="7">
        <f t="shared" si="109"/>
        <v>1995</v>
      </c>
      <c r="M769" s="7">
        <f t="shared" si="104"/>
        <v>1</v>
      </c>
      <c r="N769" s="7">
        <f t="shared" si="105"/>
        <v>2000</v>
      </c>
      <c r="O769" s="7">
        <f t="shared" si="106"/>
        <v>1</v>
      </c>
      <c r="P769" s="7">
        <f t="shared" si="107"/>
        <v>1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 spans="1:34" x14ac:dyDescent="0.35">
      <c r="A770">
        <f t="shared" si="110"/>
        <v>769</v>
      </c>
      <c r="B770" t="s">
        <v>25</v>
      </c>
      <c r="C770">
        <f t="shared" si="108"/>
        <v>28</v>
      </c>
      <c r="D770" s="7">
        <f t="shared" si="112"/>
        <v>2002</v>
      </c>
      <c r="E770">
        <v>24000</v>
      </c>
      <c r="F770">
        <f>VLOOKUP(B770, 'Population by Country'!$1:$266, 17, FALSE)</f>
        <v>16084886</v>
      </c>
      <c r="G770">
        <v>0</v>
      </c>
      <c r="H770">
        <v>0</v>
      </c>
      <c r="I770" s="7">
        <f>INDEX('Developing Country'!$B$3:$B$175,MATCH('Stata Data'!B770,'Developing Country'!$A$3:$A$175))</f>
        <v>0</v>
      </c>
      <c r="J770" s="7">
        <f>INDEX('Developing Country'!$C$3:$C$175,MATCH('Stata Data'!B770,'Developing Country'!$A$3:$A$175))</f>
        <v>1</v>
      </c>
      <c r="K770" s="8">
        <f>VLOOKUP(B770, 'TRIPS In Force'!$A$2:$B$166, 2, FALSE)</f>
        <v>35046</v>
      </c>
      <c r="L770" s="7">
        <f t="shared" si="109"/>
        <v>1995</v>
      </c>
      <c r="M770" s="7">
        <f t="shared" ref="M770:M833" si="113">IF(L770&gt;D770, 0, 1)</f>
        <v>1</v>
      </c>
      <c r="N770" s="7">
        <f t="shared" ref="N770:N833" si="114">IF(L770&gt;IF(I770=1, 2033, IF(H770=1, 2005, IF(J770=1,2000, L770))), L770,IF(I770=1, 2033, IF(H770=1, 2005, IF(J770=1,2000, L770))))</f>
        <v>2000</v>
      </c>
      <c r="O770" s="7">
        <f t="shared" ref="O770:O833" si="115">D770-N770</f>
        <v>2</v>
      </c>
      <c r="P770" s="7">
        <f t="shared" ref="P770:P833" si="116">IF(N770&lt;=D770,1,0)</f>
        <v>1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 spans="1:34" x14ac:dyDescent="0.35">
      <c r="A771">
        <f t="shared" si="110"/>
        <v>770</v>
      </c>
      <c r="B771" t="s">
        <v>25</v>
      </c>
      <c r="C771">
        <f t="shared" ref="C771:C834" si="117">_xlfn.FLOOR.MATH((A771-1)/27)</f>
        <v>28</v>
      </c>
      <c r="D771" s="7">
        <f t="shared" si="112"/>
        <v>2003</v>
      </c>
      <c r="E771">
        <v>27000</v>
      </c>
      <c r="F771">
        <f>VLOOKUP(B771, 'Population by Country'!$1:$266, 18, FALSE)</f>
        <v>16513822</v>
      </c>
      <c r="G771">
        <v>0</v>
      </c>
      <c r="H771">
        <v>0</v>
      </c>
      <c r="I771" s="7">
        <f>INDEX('Developing Country'!$B$3:$B$175,MATCH('Stata Data'!B771,'Developing Country'!$A$3:$A$175))</f>
        <v>0</v>
      </c>
      <c r="J771" s="7">
        <f>INDEX('Developing Country'!$C$3:$C$175,MATCH('Stata Data'!B771,'Developing Country'!$A$3:$A$175))</f>
        <v>1</v>
      </c>
      <c r="K771" s="8">
        <f>VLOOKUP(B771, 'TRIPS In Force'!$A$2:$B$166, 2, FALSE)</f>
        <v>35046</v>
      </c>
      <c r="L771" s="7">
        <f t="shared" ref="L771:L834" si="118">YEAR(K771)</f>
        <v>1995</v>
      </c>
      <c r="M771" s="7">
        <f t="shared" si="113"/>
        <v>1</v>
      </c>
      <c r="N771" s="7">
        <f t="shared" si="114"/>
        <v>2000</v>
      </c>
      <c r="O771" s="7">
        <f t="shared" si="115"/>
        <v>3</v>
      </c>
      <c r="P771" s="7">
        <f t="shared" si="116"/>
        <v>1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 spans="1:34" x14ac:dyDescent="0.35">
      <c r="A772">
        <f t="shared" ref="A772:A835" si="119">A771+1</f>
        <v>771</v>
      </c>
      <c r="B772" t="s">
        <v>25</v>
      </c>
      <c r="C772">
        <f t="shared" si="117"/>
        <v>28</v>
      </c>
      <c r="D772" s="7">
        <f t="shared" si="112"/>
        <v>2004</v>
      </c>
      <c r="E772">
        <v>29000</v>
      </c>
      <c r="F772">
        <f>VLOOKUP(B772, 'Population by Country'!$1:$266,19, FALSE)</f>
        <v>16959081</v>
      </c>
      <c r="G772">
        <v>0</v>
      </c>
      <c r="H772">
        <v>0</v>
      </c>
      <c r="I772" s="7">
        <f>INDEX('Developing Country'!$B$3:$B$175,MATCH('Stata Data'!B772,'Developing Country'!$A$3:$A$175))</f>
        <v>0</v>
      </c>
      <c r="J772" s="7">
        <f>INDEX('Developing Country'!$C$3:$C$175,MATCH('Stata Data'!B772,'Developing Country'!$A$3:$A$175))</f>
        <v>1</v>
      </c>
      <c r="K772" s="8">
        <f>VLOOKUP(B772, 'TRIPS In Force'!$A$2:$B$166, 2, FALSE)</f>
        <v>35046</v>
      </c>
      <c r="L772" s="7">
        <f t="shared" si="118"/>
        <v>1995</v>
      </c>
      <c r="M772" s="7">
        <f t="shared" si="113"/>
        <v>1</v>
      </c>
      <c r="N772" s="7">
        <f t="shared" si="114"/>
        <v>2000</v>
      </c>
      <c r="O772" s="7">
        <f t="shared" si="115"/>
        <v>4</v>
      </c>
      <c r="P772" s="7">
        <f t="shared" si="116"/>
        <v>1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 spans="1:34" x14ac:dyDescent="0.35">
      <c r="A773">
        <f t="shared" si="119"/>
        <v>772</v>
      </c>
      <c r="B773" t="s">
        <v>25</v>
      </c>
      <c r="C773">
        <f t="shared" si="117"/>
        <v>28</v>
      </c>
      <c r="D773" s="7">
        <f t="shared" si="112"/>
        <v>2005</v>
      </c>
      <c r="E773">
        <v>28000</v>
      </c>
      <c r="F773">
        <f>VLOOKUP(B773, 'Population by Country'!$1:$266, 20, FALSE)</f>
        <v>17420795</v>
      </c>
      <c r="G773">
        <v>0</v>
      </c>
      <c r="H773">
        <v>0</v>
      </c>
      <c r="I773" s="7">
        <f>INDEX('Developing Country'!$B$3:$B$175,MATCH('Stata Data'!B773,'Developing Country'!$A$3:$A$175))</f>
        <v>0</v>
      </c>
      <c r="J773" s="7">
        <f>INDEX('Developing Country'!$C$3:$C$175,MATCH('Stata Data'!B773,'Developing Country'!$A$3:$A$175))</f>
        <v>1</v>
      </c>
      <c r="K773" s="8">
        <f>VLOOKUP(B773, 'TRIPS In Force'!$A$2:$B$166, 2, FALSE)</f>
        <v>35046</v>
      </c>
      <c r="L773" s="7">
        <f t="shared" si="118"/>
        <v>1995</v>
      </c>
      <c r="M773" s="7">
        <f t="shared" si="113"/>
        <v>1</v>
      </c>
      <c r="N773" s="7">
        <f t="shared" si="114"/>
        <v>2000</v>
      </c>
      <c r="O773" s="7">
        <f t="shared" si="115"/>
        <v>5</v>
      </c>
      <c r="P773" s="7">
        <f t="shared" si="116"/>
        <v>1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 spans="1:34" x14ac:dyDescent="0.35">
      <c r="A774">
        <f t="shared" si="119"/>
        <v>773</v>
      </c>
      <c r="B774" t="s">
        <v>25</v>
      </c>
      <c r="C774">
        <f t="shared" si="117"/>
        <v>28</v>
      </c>
      <c r="D774" s="7">
        <f t="shared" si="112"/>
        <v>2006</v>
      </c>
      <c r="E774">
        <v>28000</v>
      </c>
      <c r="F774">
        <f>VLOOKUP(B774, 'Population by Country'!$1:$266, 21, FALSE)</f>
        <v>17899562</v>
      </c>
      <c r="G774">
        <v>0</v>
      </c>
      <c r="H774">
        <v>0</v>
      </c>
      <c r="I774" s="7">
        <f>INDEX('Developing Country'!$B$3:$B$175,MATCH('Stata Data'!B774,'Developing Country'!$A$3:$A$175))</f>
        <v>0</v>
      </c>
      <c r="J774" s="7">
        <f>INDEX('Developing Country'!$C$3:$C$175,MATCH('Stata Data'!B774,'Developing Country'!$A$3:$A$175))</f>
        <v>1</v>
      </c>
      <c r="K774" s="8">
        <f>VLOOKUP(B774, 'TRIPS In Force'!$A$2:$B$166, 2, FALSE)</f>
        <v>35046</v>
      </c>
      <c r="L774" s="7">
        <f t="shared" si="118"/>
        <v>1995</v>
      </c>
      <c r="M774" s="7">
        <f t="shared" si="113"/>
        <v>1</v>
      </c>
      <c r="N774" s="7">
        <f t="shared" si="114"/>
        <v>2000</v>
      </c>
      <c r="O774" s="7">
        <f t="shared" si="115"/>
        <v>6</v>
      </c>
      <c r="P774" s="7">
        <f t="shared" si="116"/>
        <v>1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 spans="1:34" x14ac:dyDescent="0.35">
      <c r="A775">
        <f t="shared" si="119"/>
        <v>774</v>
      </c>
      <c r="B775" t="s">
        <v>25</v>
      </c>
      <c r="C775">
        <f t="shared" si="117"/>
        <v>28</v>
      </c>
      <c r="D775" s="7">
        <f t="shared" si="112"/>
        <v>2007</v>
      </c>
      <c r="E775">
        <v>30000</v>
      </c>
      <c r="F775">
        <f>VLOOKUP(B775, 'Population by Country'!$1:$266, 22, FALSE)</f>
        <v>18395389</v>
      </c>
      <c r="G775">
        <v>0</v>
      </c>
      <c r="H775">
        <v>0</v>
      </c>
      <c r="I775" s="7">
        <f>INDEX('Developing Country'!$B$3:$B$175,MATCH('Stata Data'!B775,'Developing Country'!$A$3:$A$175))</f>
        <v>0</v>
      </c>
      <c r="J775" s="7">
        <f>INDEX('Developing Country'!$C$3:$C$175,MATCH('Stata Data'!B775,'Developing Country'!$A$3:$A$175))</f>
        <v>1</v>
      </c>
      <c r="K775" s="8">
        <f>VLOOKUP(B775, 'TRIPS In Force'!$A$2:$B$166, 2, FALSE)</f>
        <v>35046</v>
      </c>
      <c r="L775" s="7">
        <f t="shared" si="118"/>
        <v>1995</v>
      </c>
      <c r="M775" s="7">
        <f t="shared" si="113"/>
        <v>1</v>
      </c>
      <c r="N775" s="7">
        <f t="shared" si="114"/>
        <v>2000</v>
      </c>
      <c r="O775" s="7">
        <f t="shared" si="115"/>
        <v>7</v>
      </c>
      <c r="P775" s="7">
        <f t="shared" si="116"/>
        <v>1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 spans="1:34" x14ac:dyDescent="0.35">
      <c r="A776">
        <f t="shared" si="119"/>
        <v>775</v>
      </c>
      <c r="B776" t="s">
        <v>25</v>
      </c>
      <c r="C776">
        <f t="shared" si="117"/>
        <v>28</v>
      </c>
      <c r="D776" s="7">
        <f t="shared" si="112"/>
        <v>2008</v>
      </c>
      <c r="E776">
        <v>28000</v>
      </c>
      <c r="F776">
        <f>VLOOKUP(B776, 'Population by Country'!$1:$266, 23, FALSE)</f>
        <v>18907008</v>
      </c>
      <c r="G776">
        <v>0</v>
      </c>
      <c r="H776">
        <v>0</v>
      </c>
      <c r="I776" s="7">
        <f>INDEX('Developing Country'!$B$3:$B$175,MATCH('Stata Data'!B776,'Developing Country'!$A$3:$A$175))</f>
        <v>0</v>
      </c>
      <c r="J776" s="7">
        <f>INDEX('Developing Country'!$C$3:$C$175,MATCH('Stata Data'!B776,'Developing Country'!$A$3:$A$175))</f>
        <v>1</v>
      </c>
      <c r="K776" s="8">
        <f>VLOOKUP(B776, 'TRIPS In Force'!$A$2:$B$166, 2, FALSE)</f>
        <v>35046</v>
      </c>
      <c r="L776" s="7">
        <f t="shared" si="118"/>
        <v>1995</v>
      </c>
      <c r="M776" s="7">
        <f t="shared" si="113"/>
        <v>1</v>
      </c>
      <c r="N776" s="7">
        <f t="shared" si="114"/>
        <v>2000</v>
      </c>
      <c r="O776" s="7">
        <f t="shared" si="115"/>
        <v>8</v>
      </c>
      <c r="P776" s="7">
        <f t="shared" si="116"/>
        <v>1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 spans="1:34" x14ac:dyDescent="0.35">
      <c r="A777">
        <f t="shared" si="119"/>
        <v>776</v>
      </c>
      <c r="B777" t="s">
        <v>25</v>
      </c>
      <c r="C777">
        <f t="shared" si="117"/>
        <v>28</v>
      </c>
      <c r="D777" s="7">
        <f t="shared" si="112"/>
        <v>2009</v>
      </c>
      <c r="E777">
        <v>28000</v>
      </c>
      <c r="F777">
        <f>VLOOKUP(B777, 'Population by Country'!$1:$266, 24, FALSE)</f>
        <v>19432541</v>
      </c>
      <c r="G777">
        <v>0</v>
      </c>
      <c r="H777">
        <v>0</v>
      </c>
      <c r="I777" s="7">
        <f>INDEX('Developing Country'!$B$3:$B$175,MATCH('Stata Data'!B777,'Developing Country'!$A$3:$A$175))</f>
        <v>0</v>
      </c>
      <c r="J777" s="7">
        <f>INDEX('Developing Country'!$C$3:$C$175,MATCH('Stata Data'!B777,'Developing Country'!$A$3:$A$175))</f>
        <v>1</v>
      </c>
      <c r="K777" s="8">
        <f>VLOOKUP(B777, 'TRIPS In Force'!$A$2:$B$166, 2, FALSE)</f>
        <v>35046</v>
      </c>
      <c r="L777" s="7">
        <f t="shared" si="118"/>
        <v>1995</v>
      </c>
      <c r="M777" s="7">
        <f t="shared" si="113"/>
        <v>1</v>
      </c>
      <c r="N777" s="7">
        <f t="shared" si="114"/>
        <v>2000</v>
      </c>
      <c r="O777" s="7">
        <f t="shared" si="115"/>
        <v>9</v>
      </c>
      <c r="P777" s="7">
        <f t="shared" si="116"/>
        <v>1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 spans="1:34" x14ac:dyDescent="0.35">
      <c r="A778">
        <f t="shared" si="119"/>
        <v>777</v>
      </c>
      <c r="B778" t="s">
        <v>25</v>
      </c>
      <c r="C778">
        <f t="shared" si="117"/>
        <v>28</v>
      </c>
      <c r="D778" s="7">
        <f t="shared" si="112"/>
        <v>2010</v>
      </c>
      <c r="E778">
        <v>27000</v>
      </c>
      <c r="F778">
        <f>VLOOKUP(B778, 'Population by Country'!$1:$266, 25, FALSE)</f>
        <v>19970495</v>
      </c>
      <c r="G778">
        <v>0</v>
      </c>
      <c r="H778">
        <v>0</v>
      </c>
      <c r="I778" s="7">
        <f>INDEX('Developing Country'!$B$3:$B$175,MATCH('Stata Data'!B778,'Developing Country'!$A$3:$A$175))</f>
        <v>0</v>
      </c>
      <c r="J778" s="7">
        <f>INDEX('Developing Country'!$C$3:$C$175,MATCH('Stata Data'!B778,'Developing Country'!$A$3:$A$175))</f>
        <v>1</v>
      </c>
      <c r="K778" s="8">
        <f>VLOOKUP(B778, 'TRIPS In Force'!$A$2:$B$166, 2, FALSE)</f>
        <v>35046</v>
      </c>
      <c r="L778" s="7">
        <f t="shared" si="118"/>
        <v>1995</v>
      </c>
      <c r="M778" s="7">
        <f t="shared" si="113"/>
        <v>1</v>
      </c>
      <c r="N778" s="7">
        <f t="shared" si="114"/>
        <v>2000</v>
      </c>
      <c r="O778" s="7">
        <f t="shared" si="115"/>
        <v>10</v>
      </c>
      <c r="P778" s="7">
        <f t="shared" si="116"/>
        <v>1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 spans="1:34" x14ac:dyDescent="0.35">
      <c r="A779">
        <f t="shared" si="119"/>
        <v>778</v>
      </c>
      <c r="B779" t="s">
        <v>25</v>
      </c>
      <c r="C779">
        <f t="shared" si="117"/>
        <v>28</v>
      </c>
      <c r="D779" s="7">
        <f t="shared" si="112"/>
        <v>2011</v>
      </c>
      <c r="E779">
        <v>28000</v>
      </c>
      <c r="F779">
        <f>VLOOKUP(B779, 'Population by Country'!$1:$266, 26, FALSE)</f>
        <v>20520447</v>
      </c>
      <c r="G779">
        <v>0</v>
      </c>
      <c r="H779">
        <v>0</v>
      </c>
      <c r="I779" s="7">
        <f>INDEX('Developing Country'!$B$3:$B$175,MATCH('Stata Data'!B779,'Developing Country'!$A$3:$A$175))</f>
        <v>0</v>
      </c>
      <c r="J779" s="7">
        <f>INDEX('Developing Country'!$C$3:$C$175,MATCH('Stata Data'!B779,'Developing Country'!$A$3:$A$175))</f>
        <v>1</v>
      </c>
      <c r="K779" s="8">
        <f>VLOOKUP(B779, 'TRIPS In Force'!$A$2:$B$166, 2, FALSE)</f>
        <v>35046</v>
      </c>
      <c r="L779" s="7">
        <f t="shared" si="118"/>
        <v>1995</v>
      </c>
      <c r="M779" s="7">
        <f t="shared" si="113"/>
        <v>1</v>
      </c>
      <c r="N779" s="7">
        <f t="shared" si="114"/>
        <v>2000</v>
      </c>
      <c r="O779" s="7">
        <f t="shared" si="115"/>
        <v>11</v>
      </c>
      <c r="P779" s="7">
        <f t="shared" si="116"/>
        <v>1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 spans="1:34" x14ac:dyDescent="0.35">
      <c r="A780">
        <f t="shared" si="119"/>
        <v>779</v>
      </c>
      <c r="B780" t="s">
        <v>25</v>
      </c>
      <c r="C780">
        <f t="shared" si="117"/>
        <v>28</v>
      </c>
      <c r="D780" s="7">
        <f t="shared" si="112"/>
        <v>2012</v>
      </c>
      <c r="E780">
        <v>28000</v>
      </c>
      <c r="F780">
        <f>VLOOKUP(B780, 'Population by Country'!$1:$266, 27, FALSE)</f>
        <v>21082383</v>
      </c>
      <c r="G780">
        <v>0</v>
      </c>
      <c r="H780">
        <v>0</v>
      </c>
      <c r="I780" s="7">
        <f>INDEX('Developing Country'!$B$3:$B$175,MATCH('Stata Data'!B780,'Developing Country'!$A$3:$A$175))</f>
        <v>0</v>
      </c>
      <c r="J780" s="7">
        <f>INDEX('Developing Country'!$C$3:$C$175,MATCH('Stata Data'!B780,'Developing Country'!$A$3:$A$175))</f>
        <v>1</v>
      </c>
      <c r="K780" s="8">
        <f>VLOOKUP(B780, 'TRIPS In Force'!$A$2:$B$166, 2, FALSE)</f>
        <v>35046</v>
      </c>
      <c r="L780" s="7">
        <f t="shared" si="118"/>
        <v>1995</v>
      </c>
      <c r="M780" s="7">
        <f t="shared" si="113"/>
        <v>1</v>
      </c>
      <c r="N780" s="7">
        <f t="shared" si="114"/>
        <v>2000</v>
      </c>
      <c r="O780" s="7">
        <f t="shared" si="115"/>
        <v>12</v>
      </c>
      <c r="P780" s="7">
        <f t="shared" si="116"/>
        <v>1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 spans="1:34" x14ac:dyDescent="0.35">
      <c r="A781">
        <f t="shared" si="119"/>
        <v>780</v>
      </c>
      <c r="B781" t="s">
        <v>25</v>
      </c>
      <c r="C781">
        <f t="shared" si="117"/>
        <v>28</v>
      </c>
      <c r="D781" s="7">
        <f t="shared" si="112"/>
        <v>2013</v>
      </c>
      <c r="E781">
        <v>29000</v>
      </c>
      <c r="F781">
        <f>VLOOKUP(B781, 'Population by Country'!$1:$266, 28, FALSE)</f>
        <v>21655715</v>
      </c>
      <c r="G781">
        <v>0</v>
      </c>
      <c r="H781">
        <v>0</v>
      </c>
      <c r="I781" s="7">
        <f>INDEX('Developing Country'!$B$3:$B$175,MATCH('Stata Data'!B781,'Developing Country'!$A$3:$A$175))</f>
        <v>0</v>
      </c>
      <c r="J781" s="7">
        <f>INDEX('Developing Country'!$C$3:$C$175,MATCH('Stata Data'!B781,'Developing Country'!$A$3:$A$175))</f>
        <v>1</v>
      </c>
      <c r="K781" s="8">
        <f>VLOOKUP(B781, 'TRIPS In Force'!$A$2:$B$166, 2, FALSE)</f>
        <v>35046</v>
      </c>
      <c r="L781" s="7">
        <f t="shared" si="118"/>
        <v>1995</v>
      </c>
      <c r="M781" s="7">
        <f t="shared" si="113"/>
        <v>1</v>
      </c>
      <c r="N781" s="7">
        <f t="shared" si="114"/>
        <v>2000</v>
      </c>
      <c r="O781" s="7">
        <f t="shared" si="115"/>
        <v>13</v>
      </c>
      <c r="P781" s="7">
        <f t="shared" si="116"/>
        <v>1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 spans="1:34" x14ac:dyDescent="0.35">
      <c r="A782">
        <f t="shared" si="119"/>
        <v>781</v>
      </c>
      <c r="B782" t="s">
        <v>25</v>
      </c>
      <c r="C782">
        <f t="shared" si="117"/>
        <v>28</v>
      </c>
      <c r="D782" s="7">
        <f t="shared" si="112"/>
        <v>2014</v>
      </c>
      <c r="E782">
        <v>31000</v>
      </c>
      <c r="F782">
        <f>VLOOKUP(B782, 'Population by Country'!$1:$266, 29, FALSE)</f>
        <v>22239904</v>
      </c>
      <c r="G782">
        <v>0</v>
      </c>
      <c r="H782">
        <v>0</v>
      </c>
      <c r="I782" s="7">
        <f>INDEX('Developing Country'!$B$3:$B$175,MATCH('Stata Data'!B782,'Developing Country'!$A$3:$A$175))</f>
        <v>0</v>
      </c>
      <c r="J782" s="7">
        <f>INDEX('Developing Country'!$C$3:$C$175,MATCH('Stata Data'!B782,'Developing Country'!$A$3:$A$175))</f>
        <v>1</v>
      </c>
      <c r="K782" s="8">
        <f>VLOOKUP(B782, 'TRIPS In Force'!$A$2:$B$166, 2, FALSE)</f>
        <v>35046</v>
      </c>
      <c r="L782" s="7">
        <f t="shared" si="118"/>
        <v>1995</v>
      </c>
      <c r="M782" s="7">
        <f t="shared" si="113"/>
        <v>1</v>
      </c>
      <c r="N782" s="7">
        <f t="shared" si="114"/>
        <v>2000</v>
      </c>
      <c r="O782" s="7">
        <f t="shared" si="115"/>
        <v>14</v>
      </c>
      <c r="P782" s="7">
        <f t="shared" si="116"/>
        <v>1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 spans="1:34" x14ac:dyDescent="0.35">
      <c r="A783">
        <f t="shared" si="119"/>
        <v>782</v>
      </c>
      <c r="B783" t="s">
        <v>25</v>
      </c>
      <c r="C783">
        <f t="shared" si="117"/>
        <v>28</v>
      </c>
      <c r="D783" s="7">
        <f t="shared" si="112"/>
        <v>2015</v>
      </c>
      <c r="E783">
        <v>31000</v>
      </c>
      <c r="F783">
        <f>VLOOKUP(B783, 'Population by Country'!$1:$266, 30, FALSE)</f>
        <v>22834522</v>
      </c>
      <c r="G783">
        <v>0</v>
      </c>
      <c r="H783">
        <v>0</v>
      </c>
      <c r="I783" s="7">
        <f>INDEX('Developing Country'!$B$3:$B$175,MATCH('Stata Data'!B783,'Developing Country'!$A$3:$A$175))</f>
        <v>0</v>
      </c>
      <c r="J783" s="7">
        <f>INDEX('Developing Country'!$C$3:$C$175,MATCH('Stata Data'!B783,'Developing Country'!$A$3:$A$175))</f>
        <v>1</v>
      </c>
      <c r="K783" s="8">
        <f>VLOOKUP(B783, 'TRIPS In Force'!$A$2:$B$166, 2, FALSE)</f>
        <v>35046</v>
      </c>
      <c r="L783" s="7">
        <f t="shared" si="118"/>
        <v>1995</v>
      </c>
      <c r="M783" s="7">
        <f t="shared" si="113"/>
        <v>1</v>
      </c>
      <c r="N783" s="7">
        <f t="shared" si="114"/>
        <v>2000</v>
      </c>
      <c r="O783" s="7">
        <f t="shared" si="115"/>
        <v>15</v>
      </c>
      <c r="P783" s="7">
        <f t="shared" si="116"/>
        <v>1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 spans="1:34" x14ac:dyDescent="0.35">
      <c r="A784">
        <f t="shared" si="119"/>
        <v>783</v>
      </c>
      <c r="B784" t="s">
        <v>25</v>
      </c>
      <c r="C784">
        <f t="shared" si="117"/>
        <v>28</v>
      </c>
      <c r="D784" s="7">
        <f t="shared" si="112"/>
        <v>2016</v>
      </c>
      <c r="E784">
        <v>29000</v>
      </c>
      <c r="F784">
        <f>VLOOKUP(B784, 'Population by Country'!$1:$266, 31, FALSE)</f>
        <v>23439189</v>
      </c>
      <c r="G784">
        <v>0</v>
      </c>
      <c r="H784">
        <v>0</v>
      </c>
      <c r="I784" s="7">
        <f>INDEX('Developing Country'!$B$3:$B$175,MATCH('Stata Data'!B784,'Developing Country'!$A$3:$A$175))</f>
        <v>0</v>
      </c>
      <c r="J784" s="7">
        <f>INDEX('Developing Country'!$C$3:$C$175,MATCH('Stata Data'!B784,'Developing Country'!$A$3:$A$175))</f>
        <v>1</v>
      </c>
      <c r="K784" s="8">
        <f>VLOOKUP(B784, 'TRIPS In Force'!$A$2:$B$166, 2, FALSE)</f>
        <v>35046</v>
      </c>
      <c r="L784" s="7">
        <f t="shared" si="118"/>
        <v>1995</v>
      </c>
      <c r="M784" s="7">
        <f t="shared" si="113"/>
        <v>1</v>
      </c>
      <c r="N784" s="7">
        <f t="shared" si="114"/>
        <v>2000</v>
      </c>
      <c r="O784" s="7">
        <f t="shared" si="115"/>
        <v>16</v>
      </c>
      <c r="P784" s="7">
        <f t="shared" si="116"/>
        <v>1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 spans="1:34" x14ac:dyDescent="0.35">
      <c r="A785">
        <f t="shared" si="119"/>
        <v>784</v>
      </c>
      <c r="B785" t="s">
        <v>26</v>
      </c>
      <c r="C785">
        <f t="shared" si="117"/>
        <v>29</v>
      </c>
      <c r="D785" s="7">
        <v>1990</v>
      </c>
      <c r="F785">
        <f>VLOOKUP(B785, 'Population by Country'!$1:$266, 5,FALSE )</f>
        <v>27791000</v>
      </c>
      <c r="G785">
        <v>0</v>
      </c>
      <c r="H785">
        <v>0</v>
      </c>
      <c r="I785" s="7">
        <f>INDEX('Developing Country'!$B$3:$B$175,MATCH('Stata Data'!B785,'Developing Country'!$A$3:$A$175))</f>
        <v>0</v>
      </c>
      <c r="J785" s="7">
        <f>INDEX('Developing Country'!$C$3:$C$175,MATCH('Stata Data'!B785,'Developing Country'!$A$3:$A$175))</f>
        <v>0</v>
      </c>
      <c r="K785" s="8">
        <f>VLOOKUP(B785, 'TRIPS In Force'!$A$2:$B$166, 2, FALSE)</f>
        <v>34700</v>
      </c>
      <c r="L785" s="7">
        <f t="shared" si="118"/>
        <v>1995</v>
      </c>
      <c r="M785" s="7">
        <f t="shared" si="113"/>
        <v>0</v>
      </c>
      <c r="N785" s="7">
        <f t="shared" si="114"/>
        <v>1995</v>
      </c>
      <c r="O785" s="7">
        <f t="shared" si="115"/>
        <v>-5</v>
      </c>
      <c r="P785" s="7">
        <f t="shared" si="116"/>
        <v>0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 spans="1:34" x14ac:dyDescent="0.35">
      <c r="A786">
        <f t="shared" si="119"/>
        <v>785</v>
      </c>
      <c r="B786" t="s">
        <v>26</v>
      </c>
      <c r="C786">
        <f t="shared" si="117"/>
        <v>29</v>
      </c>
      <c r="D786" s="7">
        <f>D785+1</f>
        <v>1991</v>
      </c>
      <c r="F786">
        <f>VLOOKUP(B786, 'Population by Country'!$1:$266, 6, FALSE)</f>
        <v>28171682</v>
      </c>
      <c r="G786">
        <v>0</v>
      </c>
      <c r="H786">
        <v>0</v>
      </c>
      <c r="I786" s="7">
        <f>INDEX('Developing Country'!$B$3:$B$175,MATCH('Stata Data'!B786,'Developing Country'!$A$3:$A$175))</f>
        <v>0</v>
      </c>
      <c r="J786" s="7">
        <f>INDEX('Developing Country'!$C$3:$C$175,MATCH('Stata Data'!B786,'Developing Country'!$A$3:$A$175))</f>
        <v>0</v>
      </c>
      <c r="K786" s="8">
        <f>VLOOKUP(B786, 'TRIPS In Force'!$A$2:$B$166, 2, FALSE)</f>
        <v>34700</v>
      </c>
      <c r="L786" s="7">
        <f t="shared" si="118"/>
        <v>1995</v>
      </c>
      <c r="M786" s="7">
        <f t="shared" si="113"/>
        <v>0</v>
      </c>
      <c r="N786" s="7">
        <f t="shared" si="114"/>
        <v>1995</v>
      </c>
      <c r="O786" s="7">
        <f t="shared" si="115"/>
        <v>-4</v>
      </c>
      <c r="P786" s="7">
        <f t="shared" si="116"/>
        <v>0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 spans="1:34" x14ac:dyDescent="0.35">
      <c r="A787">
        <f t="shared" si="119"/>
        <v>786</v>
      </c>
      <c r="B787" t="s">
        <v>26</v>
      </c>
      <c r="C787">
        <f t="shared" si="117"/>
        <v>29</v>
      </c>
      <c r="D787" s="7">
        <f t="shared" ref="D787:D811" si="120">D786+1</f>
        <v>1992</v>
      </c>
      <c r="F787">
        <f>VLOOKUP(B787, 'Population by Country'!$1:$266, 7, FALSE)</f>
        <v>28519597</v>
      </c>
      <c r="G787">
        <v>0</v>
      </c>
      <c r="H787">
        <v>0</v>
      </c>
      <c r="I787" s="7">
        <f>INDEX('Developing Country'!$B$3:$B$175,MATCH('Stata Data'!B787,'Developing Country'!$A$3:$A$175))</f>
        <v>0</v>
      </c>
      <c r="J787" s="7">
        <f>INDEX('Developing Country'!$C$3:$C$175,MATCH('Stata Data'!B787,'Developing Country'!$A$3:$A$175))</f>
        <v>0</v>
      </c>
      <c r="K787" s="8">
        <f>VLOOKUP(B787, 'TRIPS In Force'!$A$2:$B$166, 2, FALSE)</f>
        <v>34700</v>
      </c>
      <c r="L787" s="7">
        <f t="shared" si="118"/>
        <v>1995</v>
      </c>
      <c r="M787" s="7">
        <f t="shared" si="113"/>
        <v>0</v>
      </c>
      <c r="N787" s="7">
        <f t="shared" si="114"/>
        <v>1995</v>
      </c>
      <c r="O787" s="7">
        <f t="shared" si="115"/>
        <v>-3</v>
      </c>
      <c r="P787" s="7">
        <f t="shared" si="116"/>
        <v>0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 spans="1:34" x14ac:dyDescent="0.35">
      <c r="A788">
        <f t="shared" si="119"/>
        <v>787</v>
      </c>
      <c r="B788" t="s">
        <v>26</v>
      </c>
      <c r="C788">
        <f t="shared" si="117"/>
        <v>29</v>
      </c>
      <c r="D788" s="7">
        <f t="shared" si="120"/>
        <v>1993</v>
      </c>
      <c r="F788">
        <f>VLOOKUP(B788, 'Population by Country'!$1:$266, 8, FALSE)</f>
        <v>28833410</v>
      </c>
      <c r="G788">
        <v>0</v>
      </c>
      <c r="H788">
        <v>0</v>
      </c>
      <c r="I788" s="7">
        <f>INDEX('Developing Country'!$B$3:$B$175,MATCH('Stata Data'!B788,'Developing Country'!$A$3:$A$175))</f>
        <v>0</v>
      </c>
      <c r="J788" s="7">
        <f>INDEX('Developing Country'!$C$3:$C$175,MATCH('Stata Data'!B788,'Developing Country'!$A$3:$A$175))</f>
        <v>0</v>
      </c>
      <c r="K788" s="8">
        <f>VLOOKUP(B788, 'TRIPS In Force'!$A$2:$B$166, 2, FALSE)</f>
        <v>34700</v>
      </c>
      <c r="L788" s="7">
        <f t="shared" si="118"/>
        <v>1995</v>
      </c>
      <c r="M788" s="7">
        <f t="shared" si="113"/>
        <v>0</v>
      </c>
      <c r="N788" s="7">
        <f t="shared" si="114"/>
        <v>1995</v>
      </c>
      <c r="O788" s="7">
        <f t="shared" si="115"/>
        <v>-2</v>
      </c>
      <c r="P788" s="7">
        <f t="shared" si="116"/>
        <v>0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 spans="1:34" x14ac:dyDescent="0.35">
      <c r="A789">
        <f t="shared" si="119"/>
        <v>788</v>
      </c>
      <c r="B789" t="s">
        <v>26</v>
      </c>
      <c r="C789">
        <f t="shared" si="117"/>
        <v>29</v>
      </c>
      <c r="D789" s="7">
        <f t="shared" si="120"/>
        <v>1994</v>
      </c>
      <c r="F789">
        <f>VLOOKUP(B789, 'Population by Country'!$1:$266, 9, FALSE)</f>
        <v>29111906</v>
      </c>
      <c r="G789">
        <v>0</v>
      </c>
      <c r="H789">
        <v>0</v>
      </c>
      <c r="I789" s="7">
        <f>INDEX('Developing Country'!$B$3:$B$175,MATCH('Stata Data'!B789,'Developing Country'!$A$3:$A$175))</f>
        <v>0</v>
      </c>
      <c r="J789" s="7">
        <f>INDEX('Developing Country'!$C$3:$C$175,MATCH('Stata Data'!B789,'Developing Country'!$A$3:$A$175))</f>
        <v>0</v>
      </c>
      <c r="K789" s="8">
        <f>VLOOKUP(B789, 'TRIPS In Force'!$A$2:$B$166, 2, FALSE)</f>
        <v>34700</v>
      </c>
      <c r="L789" s="7">
        <f t="shared" si="118"/>
        <v>1995</v>
      </c>
      <c r="M789" s="7">
        <f t="shared" si="113"/>
        <v>0</v>
      </c>
      <c r="N789" s="7">
        <f t="shared" si="114"/>
        <v>1995</v>
      </c>
      <c r="O789" s="7">
        <f t="shared" si="115"/>
        <v>-1</v>
      </c>
      <c r="P789" s="7">
        <f t="shared" si="116"/>
        <v>0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 spans="1:34" x14ac:dyDescent="0.35">
      <c r="A790">
        <f t="shared" si="119"/>
        <v>789</v>
      </c>
      <c r="B790" t="s">
        <v>26</v>
      </c>
      <c r="C790">
        <f t="shared" si="117"/>
        <v>29</v>
      </c>
      <c r="D790" s="7">
        <f t="shared" si="120"/>
        <v>1995</v>
      </c>
      <c r="F790">
        <f>VLOOKUP(B790, 'Population by Country'!$1:$266, 10, FALSE)</f>
        <v>29354000</v>
      </c>
      <c r="G790">
        <v>0</v>
      </c>
      <c r="H790">
        <v>0</v>
      </c>
      <c r="I790" s="7">
        <f>INDEX('Developing Country'!$B$3:$B$175,MATCH('Stata Data'!B790,'Developing Country'!$A$3:$A$175))</f>
        <v>0</v>
      </c>
      <c r="J790" s="7">
        <f>INDEX('Developing Country'!$C$3:$C$175,MATCH('Stata Data'!B790,'Developing Country'!$A$3:$A$175))</f>
        <v>0</v>
      </c>
      <c r="K790" s="8">
        <f>VLOOKUP(B790, 'TRIPS In Force'!$A$2:$B$166, 2, FALSE)</f>
        <v>34700</v>
      </c>
      <c r="L790" s="7">
        <f t="shared" si="118"/>
        <v>1995</v>
      </c>
      <c r="M790" s="7">
        <f t="shared" si="113"/>
        <v>1</v>
      </c>
      <c r="N790" s="7">
        <f t="shared" si="114"/>
        <v>1995</v>
      </c>
      <c r="O790" s="7">
        <f t="shared" si="115"/>
        <v>0</v>
      </c>
      <c r="P790" s="7">
        <f t="shared" si="116"/>
        <v>1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 spans="1:34" x14ac:dyDescent="0.35">
      <c r="A791">
        <f t="shared" si="119"/>
        <v>790</v>
      </c>
      <c r="B791" t="s">
        <v>26</v>
      </c>
      <c r="C791">
        <f t="shared" si="117"/>
        <v>29</v>
      </c>
      <c r="D791" s="7">
        <f t="shared" si="120"/>
        <v>1996</v>
      </c>
      <c r="F791">
        <f>VLOOKUP(B791, 'Population by Country'!$1:$266, 11, FALSE)</f>
        <v>29671900</v>
      </c>
      <c r="G791">
        <v>0</v>
      </c>
      <c r="H791">
        <v>0</v>
      </c>
      <c r="I791" s="7">
        <f>INDEX('Developing Country'!$B$3:$B$175,MATCH('Stata Data'!B791,'Developing Country'!$A$3:$A$175))</f>
        <v>0</v>
      </c>
      <c r="J791" s="7">
        <f>INDEX('Developing Country'!$C$3:$C$175,MATCH('Stata Data'!B791,'Developing Country'!$A$3:$A$175))</f>
        <v>0</v>
      </c>
      <c r="K791" s="8">
        <f>VLOOKUP(B791, 'TRIPS In Force'!$A$2:$B$166, 2, FALSE)</f>
        <v>34700</v>
      </c>
      <c r="L791" s="7">
        <f t="shared" si="118"/>
        <v>1995</v>
      </c>
      <c r="M791" s="7">
        <f t="shared" si="113"/>
        <v>1</v>
      </c>
      <c r="N791" s="7">
        <f t="shared" si="114"/>
        <v>1995</v>
      </c>
      <c r="O791" s="7">
        <f t="shared" si="115"/>
        <v>1</v>
      </c>
      <c r="P791" s="7">
        <f t="shared" si="116"/>
        <v>1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 spans="1:34" x14ac:dyDescent="0.35">
      <c r="A792">
        <f t="shared" si="119"/>
        <v>791</v>
      </c>
      <c r="B792" t="s">
        <v>26</v>
      </c>
      <c r="C792">
        <f t="shared" si="117"/>
        <v>29</v>
      </c>
      <c r="D792" s="7">
        <f t="shared" si="120"/>
        <v>1997</v>
      </c>
      <c r="F792">
        <f>VLOOKUP(B792, 'Population by Country'!$1:$266, 12, FALSE)</f>
        <v>29987200</v>
      </c>
      <c r="G792">
        <v>0</v>
      </c>
      <c r="H792">
        <v>0</v>
      </c>
      <c r="I792" s="7">
        <f>INDEX('Developing Country'!$B$3:$B$175,MATCH('Stata Data'!B792,'Developing Country'!$A$3:$A$175))</f>
        <v>0</v>
      </c>
      <c r="J792" s="7">
        <f>INDEX('Developing Country'!$C$3:$C$175,MATCH('Stata Data'!B792,'Developing Country'!$A$3:$A$175))</f>
        <v>0</v>
      </c>
      <c r="K792" s="8">
        <f>VLOOKUP(B792, 'TRIPS In Force'!$A$2:$B$166, 2, FALSE)</f>
        <v>34700</v>
      </c>
      <c r="L792" s="7">
        <f t="shared" si="118"/>
        <v>1995</v>
      </c>
      <c r="M792" s="7">
        <f t="shared" si="113"/>
        <v>1</v>
      </c>
      <c r="N792" s="7">
        <f t="shared" si="114"/>
        <v>1995</v>
      </c>
      <c r="O792" s="7">
        <f t="shared" si="115"/>
        <v>2</v>
      </c>
      <c r="P792" s="7">
        <f t="shared" si="116"/>
        <v>1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 spans="1:34" x14ac:dyDescent="0.35">
      <c r="A793">
        <f t="shared" si="119"/>
        <v>792</v>
      </c>
      <c r="B793" t="s">
        <v>26</v>
      </c>
      <c r="C793">
        <f t="shared" si="117"/>
        <v>29</v>
      </c>
      <c r="D793" s="7">
        <f t="shared" si="120"/>
        <v>1998</v>
      </c>
      <c r="F793">
        <f>VLOOKUP(B793, 'Population by Country'!$1:$266, 13, FALSE)</f>
        <v>30247900</v>
      </c>
      <c r="G793">
        <v>0</v>
      </c>
      <c r="H793">
        <v>0</v>
      </c>
      <c r="I793" s="7">
        <f>INDEX('Developing Country'!$B$3:$B$175,MATCH('Stata Data'!B793,'Developing Country'!$A$3:$A$175))</f>
        <v>0</v>
      </c>
      <c r="J793" s="7">
        <f>INDEX('Developing Country'!$C$3:$C$175,MATCH('Stata Data'!B793,'Developing Country'!$A$3:$A$175))</f>
        <v>0</v>
      </c>
      <c r="K793" s="8">
        <f>VLOOKUP(B793, 'TRIPS In Force'!$A$2:$B$166, 2, FALSE)</f>
        <v>34700</v>
      </c>
      <c r="L793" s="7">
        <f t="shared" si="118"/>
        <v>1995</v>
      </c>
      <c r="M793" s="7">
        <f t="shared" si="113"/>
        <v>1</v>
      </c>
      <c r="N793" s="7">
        <f t="shared" si="114"/>
        <v>1995</v>
      </c>
      <c r="O793" s="7">
        <f t="shared" si="115"/>
        <v>3</v>
      </c>
      <c r="P793" s="7">
        <f t="shared" si="116"/>
        <v>1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 spans="1:34" x14ac:dyDescent="0.35">
      <c r="A794">
        <f t="shared" si="119"/>
        <v>793</v>
      </c>
      <c r="B794" t="s">
        <v>26</v>
      </c>
      <c r="C794">
        <f t="shared" si="117"/>
        <v>29</v>
      </c>
      <c r="D794" s="7">
        <f t="shared" si="120"/>
        <v>1999</v>
      </c>
      <c r="F794">
        <f>VLOOKUP(B794, 'Population by Country'!$1:$266,14, FALSE)</f>
        <v>30499200</v>
      </c>
      <c r="G794">
        <v>0</v>
      </c>
      <c r="H794">
        <v>0</v>
      </c>
      <c r="I794" s="7">
        <f>INDEX('Developing Country'!$B$3:$B$175,MATCH('Stata Data'!B794,'Developing Country'!$A$3:$A$175))</f>
        <v>0</v>
      </c>
      <c r="J794" s="7">
        <f>INDEX('Developing Country'!$C$3:$C$175,MATCH('Stata Data'!B794,'Developing Country'!$A$3:$A$175))</f>
        <v>0</v>
      </c>
      <c r="K794" s="8">
        <f>VLOOKUP(B794, 'TRIPS In Force'!$A$2:$B$166, 2, FALSE)</f>
        <v>34700</v>
      </c>
      <c r="L794" s="7">
        <f t="shared" si="118"/>
        <v>1995</v>
      </c>
      <c r="M794" s="7">
        <f t="shared" si="113"/>
        <v>1</v>
      </c>
      <c r="N794" s="7">
        <f t="shared" si="114"/>
        <v>1995</v>
      </c>
      <c r="O794" s="7">
        <f t="shared" si="115"/>
        <v>4</v>
      </c>
      <c r="P794" s="7">
        <f t="shared" si="116"/>
        <v>1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 spans="1:34" x14ac:dyDescent="0.35">
      <c r="A795">
        <f t="shared" si="119"/>
        <v>794</v>
      </c>
      <c r="B795" t="s">
        <v>26</v>
      </c>
      <c r="C795">
        <f t="shared" si="117"/>
        <v>29</v>
      </c>
      <c r="D795" s="7">
        <f t="shared" si="120"/>
        <v>2000</v>
      </c>
      <c r="F795">
        <f>VLOOKUP(B795, 'Population by Country'!$1:$266, 15, FALSE)</f>
        <v>30769700</v>
      </c>
      <c r="G795">
        <v>0</v>
      </c>
      <c r="H795">
        <v>0</v>
      </c>
      <c r="I795" s="7">
        <f>INDEX('Developing Country'!$B$3:$B$175,MATCH('Stata Data'!B795,'Developing Country'!$A$3:$A$175))</f>
        <v>0</v>
      </c>
      <c r="J795" s="7">
        <f>INDEX('Developing Country'!$C$3:$C$175,MATCH('Stata Data'!B795,'Developing Country'!$A$3:$A$175))</f>
        <v>0</v>
      </c>
      <c r="K795" s="8">
        <f>VLOOKUP(B795, 'TRIPS In Force'!$A$2:$B$166, 2, FALSE)</f>
        <v>34700</v>
      </c>
      <c r="L795" s="7">
        <f t="shared" si="118"/>
        <v>1995</v>
      </c>
      <c r="M795" s="7">
        <f t="shared" si="113"/>
        <v>1</v>
      </c>
      <c r="N795" s="7">
        <f t="shared" si="114"/>
        <v>1995</v>
      </c>
      <c r="O795" s="7">
        <f t="shared" si="115"/>
        <v>5</v>
      </c>
      <c r="P795" s="7">
        <f t="shared" si="116"/>
        <v>1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 spans="1:34" x14ac:dyDescent="0.35">
      <c r="A796">
        <f t="shared" si="119"/>
        <v>795</v>
      </c>
      <c r="B796" t="s">
        <v>26</v>
      </c>
      <c r="C796">
        <f t="shared" si="117"/>
        <v>29</v>
      </c>
      <c r="D796" s="7">
        <f t="shared" si="120"/>
        <v>2001</v>
      </c>
      <c r="F796">
        <f>VLOOKUP(B796, 'Population by Country'!$1:$266, 16, FALSE)</f>
        <v>31081900</v>
      </c>
      <c r="G796">
        <v>0</v>
      </c>
      <c r="H796">
        <v>0</v>
      </c>
      <c r="I796" s="7">
        <f>INDEX('Developing Country'!$B$3:$B$175,MATCH('Stata Data'!B796,'Developing Country'!$A$3:$A$175))</f>
        <v>0</v>
      </c>
      <c r="J796" s="7">
        <f>INDEX('Developing Country'!$C$3:$C$175,MATCH('Stata Data'!B796,'Developing Country'!$A$3:$A$175))</f>
        <v>0</v>
      </c>
      <c r="K796" s="8">
        <f>VLOOKUP(B796, 'TRIPS In Force'!$A$2:$B$166, 2, FALSE)</f>
        <v>34700</v>
      </c>
      <c r="L796" s="7">
        <f t="shared" si="118"/>
        <v>1995</v>
      </c>
      <c r="M796" s="7">
        <f t="shared" si="113"/>
        <v>1</v>
      </c>
      <c r="N796" s="7">
        <f t="shared" si="114"/>
        <v>1995</v>
      </c>
      <c r="O796" s="7">
        <f t="shared" si="115"/>
        <v>6</v>
      </c>
      <c r="P796" s="7">
        <f t="shared" si="116"/>
        <v>1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 spans="1:34" x14ac:dyDescent="0.35">
      <c r="A797">
        <f t="shared" si="119"/>
        <v>796</v>
      </c>
      <c r="B797" t="s">
        <v>26</v>
      </c>
      <c r="C797">
        <f t="shared" si="117"/>
        <v>29</v>
      </c>
      <c r="D797" s="7">
        <f t="shared" si="120"/>
        <v>2002</v>
      </c>
      <c r="F797">
        <f>VLOOKUP(B797, 'Population by Country'!$1:$266, 17, FALSE)</f>
        <v>31362000</v>
      </c>
      <c r="G797">
        <v>0</v>
      </c>
      <c r="H797">
        <v>0</v>
      </c>
      <c r="I797" s="7">
        <f>INDEX('Developing Country'!$B$3:$B$175,MATCH('Stata Data'!B797,'Developing Country'!$A$3:$A$175))</f>
        <v>0</v>
      </c>
      <c r="J797" s="7">
        <f>INDEX('Developing Country'!$C$3:$C$175,MATCH('Stata Data'!B797,'Developing Country'!$A$3:$A$175))</f>
        <v>0</v>
      </c>
      <c r="K797" s="8">
        <f>VLOOKUP(B797, 'TRIPS In Force'!$A$2:$B$166, 2, FALSE)</f>
        <v>34700</v>
      </c>
      <c r="L797" s="7">
        <f t="shared" si="118"/>
        <v>1995</v>
      </c>
      <c r="M797" s="7">
        <f t="shared" si="113"/>
        <v>1</v>
      </c>
      <c r="N797" s="7">
        <f t="shared" si="114"/>
        <v>1995</v>
      </c>
      <c r="O797" s="7">
        <f t="shared" si="115"/>
        <v>7</v>
      </c>
      <c r="P797" s="7">
        <f t="shared" si="116"/>
        <v>1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 spans="1:34" x14ac:dyDescent="0.35">
      <c r="A798">
        <f t="shared" si="119"/>
        <v>797</v>
      </c>
      <c r="B798" t="s">
        <v>26</v>
      </c>
      <c r="C798">
        <f t="shared" si="117"/>
        <v>29</v>
      </c>
      <c r="D798" s="7">
        <f t="shared" si="120"/>
        <v>2003</v>
      </c>
      <c r="F798">
        <f>VLOOKUP(B798, 'Population by Country'!$1:$266, 18, FALSE)</f>
        <v>31676000</v>
      </c>
      <c r="G798">
        <v>0</v>
      </c>
      <c r="H798">
        <v>0</v>
      </c>
      <c r="I798" s="7">
        <f>INDEX('Developing Country'!$B$3:$B$175,MATCH('Stata Data'!B798,'Developing Country'!$A$3:$A$175))</f>
        <v>0</v>
      </c>
      <c r="J798" s="7">
        <f>INDEX('Developing Country'!$C$3:$C$175,MATCH('Stata Data'!B798,'Developing Country'!$A$3:$A$175))</f>
        <v>0</v>
      </c>
      <c r="K798" s="8">
        <f>VLOOKUP(B798, 'TRIPS In Force'!$A$2:$B$166, 2, FALSE)</f>
        <v>34700</v>
      </c>
      <c r="L798" s="7">
        <f t="shared" si="118"/>
        <v>1995</v>
      </c>
      <c r="M798" s="7">
        <f t="shared" si="113"/>
        <v>1</v>
      </c>
      <c r="N798" s="7">
        <f t="shared" si="114"/>
        <v>1995</v>
      </c>
      <c r="O798" s="7">
        <f t="shared" si="115"/>
        <v>8</v>
      </c>
      <c r="P798" s="7">
        <f t="shared" si="116"/>
        <v>1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 spans="1:34" x14ac:dyDescent="0.35">
      <c r="A799">
        <f t="shared" si="119"/>
        <v>798</v>
      </c>
      <c r="B799" t="s">
        <v>26</v>
      </c>
      <c r="C799">
        <f t="shared" si="117"/>
        <v>29</v>
      </c>
      <c r="D799" s="7">
        <f t="shared" si="120"/>
        <v>2004</v>
      </c>
      <c r="F799">
        <f>VLOOKUP(B799, 'Population by Country'!$1:$266,19, FALSE)</f>
        <v>31995000</v>
      </c>
      <c r="G799">
        <v>0</v>
      </c>
      <c r="H799">
        <v>0</v>
      </c>
      <c r="I799" s="7">
        <f>INDEX('Developing Country'!$B$3:$B$175,MATCH('Stata Data'!B799,'Developing Country'!$A$3:$A$175))</f>
        <v>0</v>
      </c>
      <c r="J799" s="7">
        <f>INDEX('Developing Country'!$C$3:$C$175,MATCH('Stata Data'!B799,'Developing Country'!$A$3:$A$175))</f>
        <v>0</v>
      </c>
      <c r="K799" s="8">
        <f>VLOOKUP(B799, 'TRIPS In Force'!$A$2:$B$166, 2, FALSE)</f>
        <v>34700</v>
      </c>
      <c r="L799" s="7">
        <f t="shared" si="118"/>
        <v>1995</v>
      </c>
      <c r="M799" s="7">
        <f t="shared" si="113"/>
        <v>1</v>
      </c>
      <c r="N799" s="7">
        <f t="shared" si="114"/>
        <v>1995</v>
      </c>
      <c r="O799" s="7">
        <f t="shared" si="115"/>
        <v>9</v>
      </c>
      <c r="P799" s="7">
        <f t="shared" si="116"/>
        <v>1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 spans="1:34" x14ac:dyDescent="0.35">
      <c r="A800">
        <f t="shared" si="119"/>
        <v>799</v>
      </c>
      <c r="B800" t="s">
        <v>26</v>
      </c>
      <c r="C800">
        <f t="shared" si="117"/>
        <v>29</v>
      </c>
      <c r="D800" s="7">
        <f t="shared" si="120"/>
        <v>2005</v>
      </c>
      <c r="F800">
        <f>VLOOKUP(B800, 'Population by Country'!$1:$266, 20, FALSE)</f>
        <v>32312000</v>
      </c>
      <c r="G800">
        <v>0</v>
      </c>
      <c r="H800">
        <v>0</v>
      </c>
      <c r="I800" s="7">
        <f>INDEX('Developing Country'!$B$3:$B$175,MATCH('Stata Data'!B800,'Developing Country'!$A$3:$A$175))</f>
        <v>0</v>
      </c>
      <c r="J800" s="7">
        <f>INDEX('Developing Country'!$C$3:$C$175,MATCH('Stata Data'!B800,'Developing Country'!$A$3:$A$175))</f>
        <v>0</v>
      </c>
      <c r="K800" s="8">
        <f>VLOOKUP(B800, 'TRIPS In Force'!$A$2:$B$166, 2, FALSE)</f>
        <v>34700</v>
      </c>
      <c r="L800" s="7">
        <f t="shared" si="118"/>
        <v>1995</v>
      </c>
      <c r="M800" s="7">
        <f t="shared" si="113"/>
        <v>1</v>
      </c>
      <c r="N800" s="7">
        <f t="shared" si="114"/>
        <v>1995</v>
      </c>
      <c r="O800" s="7">
        <f t="shared" si="115"/>
        <v>10</v>
      </c>
      <c r="P800" s="7">
        <f t="shared" si="116"/>
        <v>1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 spans="1:34" x14ac:dyDescent="0.35">
      <c r="A801">
        <f t="shared" si="119"/>
        <v>800</v>
      </c>
      <c r="B801" t="s">
        <v>26</v>
      </c>
      <c r="C801">
        <f t="shared" si="117"/>
        <v>29</v>
      </c>
      <c r="D801" s="7">
        <f t="shared" si="120"/>
        <v>2006</v>
      </c>
      <c r="F801">
        <f>VLOOKUP(B801, 'Population by Country'!$1:$266, 21, FALSE)</f>
        <v>32570505</v>
      </c>
      <c r="G801">
        <v>0</v>
      </c>
      <c r="H801">
        <v>0</v>
      </c>
      <c r="I801" s="7">
        <f>INDEX('Developing Country'!$B$3:$B$175,MATCH('Stata Data'!B801,'Developing Country'!$A$3:$A$175))</f>
        <v>0</v>
      </c>
      <c r="J801" s="7">
        <f>INDEX('Developing Country'!$C$3:$C$175,MATCH('Stata Data'!B801,'Developing Country'!$A$3:$A$175))</f>
        <v>0</v>
      </c>
      <c r="K801" s="8">
        <f>VLOOKUP(B801, 'TRIPS In Force'!$A$2:$B$166, 2, FALSE)</f>
        <v>34700</v>
      </c>
      <c r="L801" s="7">
        <f t="shared" si="118"/>
        <v>1995</v>
      </c>
      <c r="M801" s="7">
        <f t="shared" si="113"/>
        <v>1</v>
      </c>
      <c r="N801" s="7">
        <f t="shared" si="114"/>
        <v>1995</v>
      </c>
      <c r="O801" s="7">
        <f t="shared" si="115"/>
        <v>11</v>
      </c>
      <c r="P801" s="7">
        <f t="shared" si="116"/>
        <v>1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 spans="1:34" x14ac:dyDescent="0.35">
      <c r="A802">
        <f t="shared" si="119"/>
        <v>801</v>
      </c>
      <c r="B802" t="s">
        <v>26</v>
      </c>
      <c r="C802">
        <f t="shared" si="117"/>
        <v>29</v>
      </c>
      <c r="D802" s="7">
        <f t="shared" si="120"/>
        <v>2007</v>
      </c>
      <c r="F802">
        <f>VLOOKUP(B802, 'Population by Country'!$1:$266, 22, FALSE)</f>
        <v>32887928</v>
      </c>
      <c r="G802">
        <v>0</v>
      </c>
      <c r="H802">
        <v>0</v>
      </c>
      <c r="I802" s="7">
        <f>INDEX('Developing Country'!$B$3:$B$175,MATCH('Stata Data'!B802,'Developing Country'!$A$3:$A$175))</f>
        <v>0</v>
      </c>
      <c r="J802" s="7">
        <f>INDEX('Developing Country'!$C$3:$C$175,MATCH('Stata Data'!B802,'Developing Country'!$A$3:$A$175))</f>
        <v>0</v>
      </c>
      <c r="K802" s="8">
        <f>VLOOKUP(B802, 'TRIPS In Force'!$A$2:$B$166, 2, FALSE)</f>
        <v>34700</v>
      </c>
      <c r="L802" s="7">
        <f t="shared" si="118"/>
        <v>1995</v>
      </c>
      <c r="M802" s="7">
        <f t="shared" si="113"/>
        <v>1</v>
      </c>
      <c r="N802" s="7">
        <f t="shared" si="114"/>
        <v>1995</v>
      </c>
      <c r="O802" s="7">
        <f t="shared" si="115"/>
        <v>12</v>
      </c>
      <c r="P802" s="7">
        <f t="shared" si="116"/>
        <v>1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 spans="1:34" x14ac:dyDescent="0.35">
      <c r="A803">
        <f t="shared" si="119"/>
        <v>802</v>
      </c>
      <c r="B803" t="s">
        <v>26</v>
      </c>
      <c r="C803">
        <f t="shared" si="117"/>
        <v>29</v>
      </c>
      <c r="D803" s="7">
        <f t="shared" si="120"/>
        <v>2008</v>
      </c>
      <c r="F803">
        <f>VLOOKUP(B803, 'Population by Country'!$1:$266, 23, FALSE)</f>
        <v>33245773</v>
      </c>
      <c r="G803">
        <v>0</v>
      </c>
      <c r="H803">
        <v>0</v>
      </c>
      <c r="I803" s="7">
        <f>INDEX('Developing Country'!$B$3:$B$175,MATCH('Stata Data'!B803,'Developing Country'!$A$3:$A$175))</f>
        <v>0</v>
      </c>
      <c r="J803" s="7">
        <f>INDEX('Developing Country'!$C$3:$C$175,MATCH('Stata Data'!B803,'Developing Country'!$A$3:$A$175))</f>
        <v>0</v>
      </c>
      <c r="K803" s="8">
        <f>VLOOKUP(B803, 'TRIPS In Force'!$A$2:$B$166, 2, FALSE)</f>
        <v>34700</v>
      </c>
      <c r="L803" s="7">
        <f t="shared" si="118"/>
        <v>1995</v>
      </c>
      <c r="M803" s="7">
        <f t="shared" si="113"/>
        <v>1</v>
      </c>
      <c r="N803" s="7">
        <f t="shared" si="114"/>
        <v>1995</v>
      </c>
      <c r="O803" s="7">
        <f t="shared" si="115"/>
        <v>13</v>
      </c>
      <c r="P803" s="7">
        <f t="shared" si="116"/>
        <v>1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 spans="1:34" x14ac:dyDescent="0.35">
      <c r="A804">
        <f t="shared" si="119"/>
        <v>803</v>
      </c>
      <c r="B804" t="s">
        <v>26</v>
      </c>
      <c r="C804">
        <f t="shared" si="117"/>
        <v>29</v>
      </c>
      <c r="D804" s="7">
        <f t="shared" si="120"/>
        <v>2009</v>
      </c>
      <c r="F804">
        <f>VLOOKUP(B804, 'Population by Country'!$1:$266, 24, FALSE)</f>
        <v>33628571</v>
      </c>
      <c r="G804">
        <v>0</v>
      </c>
      <c r="H804">
        <v>0</v>
      </c>
      <c r="I804" s="7">
        <f>INDEX('Developing Country'!$B$3:$B$175,MATCH('Stata Data'!B804,'Developing Country'!$A$3:$A$175))</f>
        <v>0</v>
      </c>
      <c r="J804" s="7">
        <f>INDEX('Developing Country'!$C$3:$C$175,MATCH('Stata Data'!B804,'Developing Country'!$A$3:$A$175))</f>
        <v>0</v>
      </c>
      <c r="K804" s="8">
        <f>VLOOKUP(B804, 'TRIPS In Force'!$A$2:$B$166, 2, FALSE)</f>
        <v>34700</v>
      </c>
      <c r="L804" s="7">
        <f t="shared" si="118"/>
        <v>1995</v>
      </c>
      <c r="M804" s="7">
        <f t="shared" si="113"/>
        <v>1</v>
      </c>
      <c r="N804" s="7">
        <f t="shared" si="114"/>
        <v>1995</v>
      </c>
      <c r="O804" s="7">
        <f t="shared" si="115"/>
        <v>14</v>
      </c>
      <c r="P804" s="7">
        <f t="shared" si="116"/>
        <v>1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 spans="1:34" x14ac:dyDescent="0.35">
      <c r="A805">
        <f t="shared" si="119"/>
        <v>804</v>
      </c>
      <c r="B805" t="s">
        <v>26</v>
      </c>
      <c r="C805">
        <f t="shared" si="117"/>
        <v>29</v>
      </c>
      <c r="D805" s="7">
        <f t="shared" si="120"/>
        <v>2010</v>
      </c>
      <c r="F805">
        <f>VLOOKUP(B805, 'Population by Country'!$1:$266, 25, FALSE)</f>
        <v>34005274</v>
      </c>
      <c r="G805">
        <v>0</v>
      </c>
      <c r="H805">
        <v>0</v>
      </c>
      <c r="I805" s="7">
        <f>INDEX('Developing Country'!$B$3:$B$175,MATCH('Stata Data'!B805,'Developing Country'!$A$3:$A$175))</f>
        <v>0</v>
      </c>
      <c r="J805" s="7">
        <f>INDEX('Developing Country'!$C$3:$C$175,MATCH('Stata Data'!B805,'Developing Country'!$A$3:$A$175))</f>
        <v>0</v>
      </c>
      <c r="K805" s="8">
        <f>VLOOKUP(B805, 'TRIPS In Force'!$A$2:$B$166, 2, FALSE)</f>
        <v>34700</v>
      </c>
      <c r="L805" s="7">
        <f t="shared" si="118"/>
        <v>1995</v>
      </c>
      <c r="M805" s="7">
        <f t="shared" si="113"/>
        <v>1</v>
      </c>
      <c r="N805" s="7">
        <f t="shared" si="114"/>
        <v>1995</v>
      </c>
      <c r="O805" s="7">
        <f t="shared" si="115"/>
        <v>15</v>
      </c>
      <c r="P805" s="7">
        <f t="shared" si="116"/>
        <v>1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 spans="1:34" x14ac:dyDescent="0.35">
      <c r="A806">
        <f t="shared" si="119"/>
        <v>805</v>
      </c>
      <c r="B806" t="s">
        <v>26</v>
      </c>
      <c r="C806">
        <f t="shared" si="117"/>
        <v>29</v>
      </c>
      <c r="D806" s="7">
        <f t="shared" si="120"/>
        <v>2011</v>
      </c>
      <c r="F806">
        <f>VLOOKUP(B806, 'Population by Country'!$1:$266, 26, FALSE)</f>
        <v>34342780</v>
      </c>
      <c r="G806">
        <v>0</v>
      </c>
      <c r="H806">
        <v>0</v>
      </c>
      <c r="I806" s="7">
        <f>INDEX('Developing Country'!$B$3:$B$175,MATCH('Stata Data'!B806,'Developing Country'!$A$3:$A$175))</f>
        <v>0</v>
      </c>
      <c r="J806" s="7">
        <f>INDEX('Developing Country'!$C$3:$C$175,MATCH('Stata Data'!B806,'Developing Country'!$A$3:$A$175))</f>
        <v>0</v>
      </c>
      <c r="K806" s="8">
        <f>VLOOKUP(B806, 'TRIPS In Force'!$A$2:$B$166, 2, FALSE)</f>
        <v>34700</v>
      </c>
      <c r="L806" s="7">
        <f t="shared" si="118"/>
        <v>1995</v>
      </c>
      <c r="M806" s="7">
        <f t="shared" si="113"/>
        <v>1</v>
      </c>
      <c r="N806" s="7">
        <f t="shared" si="114"/>
        <v>1995</v>
      </c>
      <c r="O806" s="7">
        <f t="shared" si="115"/>
        <v>16</v>
      </c>
      <c r="P806" s="7">
        <f t="shared" si="116"/>
        <v>1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 spans="1:34" x14ac:dyDescent="0.35">
      <c r="A807">
        <f t="shared" si="119"/>
        <v>806</v>
      </c>
      <c r="B807" t="s">
        <v>26</v>
      </c>
      <c r="C807">
        <f t="shared" si="117"/>
        <v>29</v>
      </c>
      <c r="D807" s="7">
        <f t="shared" si="120"/>
        <v>2012</v>
      </c>
      <c r="F807">
        <f>VLOOKUP(B807, 'Population by Country'!$1:$266, 27, FALSE)</f>
        <v>34750545</v>
      </c>
      <c r="G807">
        <v>0</v>
      </c>
      <c r="H807">
        <v>0</v>
      </c>
      <c r="I807" s="7">
        <f>INDEX('Developing Country'!$B$3:$B$175,MATCH('Stata Data'!B807,'Developing Country'!$A$3:$A$175))</f>
        <v>0</v>
      </c>
      <c r="J807" s="7">
        <f>INDEX('Developing Country'!$C$3:$C$175,MATCH('Stata Data'!B807,'Developing Country'!$A$3:$A$175))</f>
        <v>0</v>
      </c>
      <c r="K807" s="8">
        <f>VLOOKUP(B807, 'TRIPS In Force'!$A$2:$B$166, 2, FALSE)</f>
        <v>34700</v>
      </c>
      <c r="L807" s="7">
        <f t="shared" si="118"/>
        <v>1995</v>
      </c>
      <c r="M807" s="7">
        <f t="shared" si="113"/>
        <v>1</v>
      </c>
      <c r="N807" s="7">
        <f t="shared" si="114"/>
        <v>1995</v>
      </c>
      <c r="O807" s="7">
        <f t="shared" si="115"/>
        <v>17</v>
      </c>
      <c r="P807" s="7">
        <f t="shared" si="116"/>
        <v>1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 spans="1:34" x14ac:dyDescent="0.35">
      <c r="A808">
        <f t="shared" si="119"/>
        <v>807</v>
      </c>
      <c r="B808" t="s">
        <v>26</v>
      </c>
      <c r="C808">
        <f t="shared" si="117"/>
        <v>29</v>
      </c>
      <c r="D808" s="7">
        <f t="shared" si="120"/>
        <v>2013</v>
      </c>
      <c r="F808">
        <f>VLOOKUP(B808, 'Population by Country'!$1:$266, 28, FALSE)</f>
        <v>35155451</v>
      </c>
      <c r="G808">
        <v>0</v>
      </c>
      <c r="H808">
        <v>0</v>
      </c>
      <c r="I808" s="7">
        <f>INDEX('Developing Country'!$B$3:$B$175,MATCH('Stata Data'!B808,'Developing Country'!$A$3:$A$175))</f>
        <v>0</v>
      </c>
      <c r="J808" s="7">
        <f>INDEX('Developing Country'!$C$3:$C$175,MATCH('Stata Data'!B808,'Developing Country'!$A$3:$A$175))</f>
        <v>0</v>
      </c>
      <c r="K808" s="8">
        <f>VLOOKUP(B808, 'TRIPS In Force'!$A$2:$B$166, 2, FALSE)</f>
        <v>34700</v>
      </c>
      <c r="L808" s="7">
        <f t="shared" si="118"/>
        <v>1995</v>
      </c>
      <c r="M808" s="7">
        <f t="shared" si="113"/>
        <v>1</v>
      </c>
      <c r="N808" s="7">
        <f t="shared" si="114"/>
        <v>1995</v>
      </c>
      <c r="O808" s="7">
        <f t="shared" si="115"/>
        <v>18</v>
      </c>
      <c r="P808" s="7">
        <f t="shared" si="116"/>
        <v>1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 spans="1:34" x14ac:dyDescent="0.35">
      <c r="A809">
        <f t="shared" si="119"/>
        <v>808</v>
      </c>
      <c r="B809" t="s">
        <v>26</v>
      </c>
      <c r="C809">
        <f t="shared" si="117"/>
        <v>29</v>
      </c>
      <c r="D809" s="7">
        <f t="shared" si="120"/>
        <v>2014</v>
      </c>
      <c r="F809">
        <f>VLOOKUP(B809, 'Population by Country'!$1:$266, 29, FALSE)</f>
        <v>35544564</v>
      </c>
      <c r="G809">
        <v>0</v>
      </c>
      <c r="H809">
        <v>0</v>
      </c>
      <c r="I809" s="7">
        <f>INDEX('Developing Country'!$B$3:$B$175,MATCH('Stata Data'!B809,'Developing Country'!$A$3:$A$175))</f>
        <v>0</v>
      </c>
      <c r="J809" s="7">
        <f>INDEX('Developing Country'!$C$3:$C$175,MATCH('Stata Data'!B809,'Developing Country'!$A$3:$A$175))</f>
        <v>0</v>
      </c>
      <c r="K809" s="8">
        <f>VLOOKUP(B809, 'TRIPS In Force'!$A$2:$B$166, 2, FALSE)</f>
        <v>34700</v>
      </c>
      <c r="L809" s="7">
        <f t="shared" si="118"/>
        <v>1995</v>
      </c>
      <c r="M809" s="7">
        <f t="shared" si="113"/>
        <v>1</v>
      </c>
      <c r="N809" s="7">
        <f t="shared" si="114"/>
        <v>1995</v>
      </c>
      <c r="O809" s="7">
        <f t="shared" si="115"/>
        <v>19</v>
      </c>
      <c r="P809" s="7">
        <f t="shared" si="116"/>
        <v>1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 spans="1:34" x14ac:dyDescent="0.35">
      <c r="A810">
        <f t="shared" si="119"/>
        <v>809</v>
      </c>
      <c r="B810" t="s">
        <v>26</v>
      </c>
      <c r="C810">
        <f t="shared" si="117"/>
        <v>29</v>
      </c>
      <c r="D810" s="7">
        <f t="shared" si="120"/>
        <v>2015</v>
      </c>
      <c r="F810">
        <f>VLOOKUP(B810, 'Population by Country'!$1:$266, 30, FALSE)</f>
        <v>35848610</v>
      </c>
      <c r="G810">
        <v>0</v>
      </c>
      <c r="H810">
        <v>0</v>
      </c>
      <c r="I810" s="7">
        <f>INDEX('Developing Country'!$B$3:$B$175,MATCH('Stata Data'!B810,'Developing Country'!$A$3:$A$175))</f>
        <v>0</v>
      </c>
      <c r="J810" s="7">
        <f>INDEX('Developing Country'!$C$3:$C$175,MATCH('Stata Data'!B810,'Developing Country'!$A$3:$A$175))</f>
        <v>0</v>
      </c>
      <c r="K810" s="8">
        <f>VLOOKUP(B810, 'TRIPS In Force'!$A$2:$B$166, 2, FALSE)</f>
        <v>34700</v>
      </c>
      <c r="L810" s="7">
        <f t="shared" si="118"/>
        <v>1995</v>
      </c>
      <c r="M810" s="7">
        <f t="shared" si="113"/>
        <v>1</v>
      </c>
      <c r="N810" s="7">
        <f t="shared" si="114"/>
        <v>1995</v>
      </c>
      <c r="O810" s="7">
        <f t="shared" si="115"/>
        <v>20</v>
      </c>
      <c r="P810" s="7">
        <f t="shared" si="116"/>
        <v>1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 spans="1:34" x14ac:dyDescent="0.35">
      <c r="A811">
        <f t="shared" si="119"/>
        <v>810</v>
      </c>
      <c r="B811" t="s">
        <v>26</v>
      </c>
      <c r="C811">
        <f t="shared" si="117"/>
        <v>29</v>
      </c>
      <c r="D811" s="7">
        <f t="shared" si="120"/>
        <v>2016</v>
      </c>
      <c r="F811">
        <f>VLOOKUP(B811, 'Population by Country'!$1:$266, 31, FALSE)</f>
        <v>36286425</v>
      </c>
      <c r="G811">
        <v>0</v>
      </c>
      <c r="H811">
        <v>0</v>
      </c>
      <c r="I811" s="7">
        <f>INDEX('Developing Country'!$B$3:$B$175,MATCH('Stata Data'!B811,'Developing Country'!$A$3:$A$175))</f>
        <v>0</v>
      </c>
      <c r="J811" s="7">
        <f>INDEX('Developing Country'!$C$3:$C$175,MATCH('Stata Data'!B811,'Developing Country'!$A$3:$A$175))</f>
        <v>0</v>
      </c>
      <c r="K811" s="8">
        <f>VLOOKUP(B811, 'TRIPS In Force'!$A$2:$B$166, 2, FALSE)</f>
        <v>34700</v>
      </c>
      <c r="L811" s="7">
        <f t="shared" si="118"/>
        <v>1995</v>
      </c>
      <c r="M811" s="7">
        <f t="shared" si="113"/>
        <v>1</v>
      </c>
      <c r="N811" s="7">
        <f t="shared" si="114"/>
        <v>1995</v>
      </c>
      <c r="O811" s="7">
        <f t="shared" si="115"/>
        <v>21</v>
      </c>
      <c r="P811" s="7">
        <f t="shared" si="116"/>
        <v>1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 spans="1:34" x14ac:dyDescent="0.35">
      <c r="A812">
        <f t="shared" si="119"/>
        <v>811</v>
      </c>
      <c r="B812" t="s">
        <v>27</v>
      </c>
      <c r="C812">
        <f t="shared" si="117"/>
        <v>30</v>
      </c>
      <c r="D812" s="7">
        <v>1990</v>
      </c>
      <c r="E812">
        <v>1000</v>
      </c>
      <c r="F812">
        <f>VLOOKUP(B812, 'Population by Country'!$1:$266, 5,FALSE )</f>
        <v>2939780</v>
      </c>
      <c r="G812">
        <v>0</v>
      </c>
      <c r="H812">
        <v>0</v>
      </c>
      <c r="I812" s="7">
        <f>INDEX('Developing Country'!$B$3:$B$175,MATCH('Stata Data'!B812,'Developing Country'!$A$3:$A$175))</f>
        <v>0</v>
      </c>
      <c r="J812" s="7">
        <f>INDEX('Developing Country'!$C$3:$C$175,MATCH('Stata Data'!B812,'Developing Country'!$A$3:$A$175))</f>
        <v>0</v>
      </c>
      <c r="K812" s="8">
        <f>VLOOKUP(B812, 'TRIPS In Force'!$A$2:$B$166, 2, FALSE)</f>
        <v>34850</v>
      </c>
      <c r="L812" s="7">
        <f t="shared" si="118"/>
        <v>1995</v>
      </c>
      <c r="M812" s="7">
        <f t="shared" si="113"/>
        <v>0</v>
      </c>
      <c r="N812" s="7">
        <f t="shared" si="114"/>
        <v>1995</v>
      </c>
      <c r="O812" s="7">
        <f t="shared" si="115"/>
        <v>-5</v>
      </c>
      <c r="P812" s="7">
        <f t="shared" si="116"/>
        <v>0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 spans="1:34" x14ac:dyDescent="0.35">
      <c r="A813">
        <f t="shared" si="119"/>
        <v>812</v>
      </c>
      <c r="B813" t="s">
        <v>27</v>
      </c>
      <c r="C813">
        <f t="shared" si="117"/>
        <v>30</v>
      </c>
      <c r="D813" s="7">
        <f>D812+1</f>
        <v>1991</v>
      </c>
      <c r="E813">
        <v>1100</v>
      </c>
      <c r="F813">
        <f>VLOOKUP(B813, 'Population by Country'!$1:$266, 6, FALSE)</f>
        <v>3014624</v>
      </c>
      <c r="G813">
        <v>0</v>
      </c>
      <c r="H813">
        <v>0</v>
      </c>
      <c r="I813" s="7">
        <f>INDEX('Developing Country'!$B$3:$B$175,MATCH('Stata Data'!B813,'Developing Country'!$A$3:$A$175))</f>
        <v>0</v>
      </c>
      <c r="J813" s="7">
        <f>INDEX('Developing Country'!$C$3:$C$175,MATCH('Stata Data'!B813,'Developing Country'!$A$3:$A$175))</f>
        <v>0</v>
      </c>
      <c r="K813" s="8">
        <f>VLOOKUP(B813, 'TRIPS In Force'!$A$2:$B$166, 2, FALSE)</f>
        <v>34850</v>
      </c>
      <c r="L813" s="7">
        <f t="shared" si="118"/>
        <v>1995</v>
      </c>
      <c r="M813" s="7">
        <f t="shared" si="113"/>
        <v>0</v>
      </c>
      <c r="N813" s="7">
        <f t="shared" si="114"/>
        <v>1995</v>
      </c>
      <c r="O813" s="7">
        <f t="shared" si="115"/>
        <v>-4</v>
      </c>
      <c r="P813" s="7">
        <f t="shared" si="116"/>
        <v>0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 spans="1:34" x14ac:dyDescent="0.35">
      <c r="A814">
        <f t="shared" si="119"/>
        <v>813</v>
      </c>
      <c r="B814" t="s">
        <v>27</v>
      </c>
      <c r="C814">
        <f t="shared" si="117"/>
        <v>30</v>
      </c>
      <c r="D814" s="7">
        <f t="shared" ref="D814:D838" si="121">D813+1</f>
        <v>1992</v>
      </c>
      <c r="E814">
        <v>1900</v>
      </c>
      <c r="F814">
        <f>VLOOKUP(B814, 'Population by Country'!$1:$266, 7, FALSE)</f>
        <v>3095807</v>
      </c>
      <c r="G814">
        <v>0</v>
      </c>
      <c r="H814">
        <v>0</v>
      </c>
      <c r="I814" s="7">
        <f>INDEX('Developing Country'!$B$3:$B$175,MATCH('Stata Data'!B814,'Developing Country'!$A$3:$A$175))</f>
        <v>0</v>
      </c>
      <c r="J814" s="7">
        <f>INDEX('Developing Country'!$C$3:$C$175,MATCH('Stata Data'!B814,'Developing Country'!$A$3:$A$175))</f>
        <v>0</v>
      </c>
      <c r="K814" s="8">
        <f>VLOOKUP(B814, 'TRIPS In Force'!$A$2:$B$166, 2, FALSE)</f>
        <v>34850</v>
      </c>
      <c r="L814" s="7">
        <f t="shared" si="118"/>
        <v>1995</v>
      </c>
      <c r="M814" s="7">
        <f t="shared" si="113"/>
        <v>0</v>
      </c>
      <c r="N814" s="7">
        <f t="shared" si="114"/>
        <v>1995</v>
      </c>
      <c r="O814" s="7">
        <f t="shared" si="115"/>
        <v>-3</v>
      </c>
      <c r="P814" s="7">
        <f t="shared" si="116"/>
        <v>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 spans="1:34" x14ac:dyDescent="0.35">
      <c r="A815">
        <f t="shared" si="119"/>
        <v>814</v>
      </c>
      <c r="B815" t="s">
        <v>27</v>
      </c>
      <c r="C815">
        <f t="shared" si="117"/>
        <v>30</v>
      </c>
      <c r="D815" s="7">
        <f t="shared" si="121"/>
        <v>1993</v>
      </c>
      <c r="E815">
        <v>2800</v>
      </c>
      <c r="F815">
        <f>VLOOKUP(B815, 'Population by Country'!$1:$266, 8, FALSE)</f>
        <v>3181222</v>
      </c>
      <c r="G815">
        <v>0</v>
      </c>
      <c r="H815">
        <v>0</v>
      </c>
      <c r="I815" s="7">
        <f>INDEX('Developing Country'!$B$3:$B$175,MATCH('Stata Data'!B815,'Developing Country'!$A$3:$A$175))</f>
        <v>0</v>
      </c>
      <c r="J815" s="7">
        <f>INDEX('Developing Country'!$C$3:$C$175,MATCH('Stata Data'!B815,'Developing Country'!$A$3:$A$175))</f>
        <v>0</v>
      </c>
      <c r="K815" s="8">
        <f>VLOOKUP(B815, 'TRIPS In Force'!$A$2:$B$166, 2, FALSE)</f>
        <v>34850</v>
      </c>
      <c r="L815" s="7">
        <f t="shared" si="118"/>
        <v>1995</v>
      </c>
      <c r="M815" s="7">
        <f t="shared" si="113"/>
        <v>0</v>
      </c>
      <c r="N815" s="7">
        <f t="shared" si="114"/>
        <v>1995</v>
      </c>
      <c r="O815" s="7">
        <f t="shared" si="115"/>
        <v>-2</v>
      </c>
      <c r="P815" s="7">
        <f t="shared" si="116"/>
        <v>0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 spans="1:34" x14ac:dyDescent="0.35">
      <c r="A816">
        <f t="shared" si="119"/>
        <v>815</v>
      </c>
      <c r="B816" t="s">
        <v>27</v>
      </c>
      <c r="C816">
        <f t="shared" si="117"/>
        <v>30</v>
      </c>
      <c r="D816" s="7">
        <f t="shared" si="121"/>
        <v>1994</v>
      </c>
      <c r="E816">
        <v>4000</v>
      </c>
      <c r="F816">
        <f>VLOOKUP(B816, 'Population by Country'!$1:$266, 9, FALSE)</f>
        <v>3267670</v>
      </c>
      <c r="G816">
        <v>0</v>
      </c>
      <c r="H816">
        <v>0</v>
      </c>
      <c r="I816" s="7">
        <f>INDEX('Developing Country'!$B$3:$B$175,MATCH('Stata Data'!B816,'Developing Country'!$A$3:$A$175))</f>
        <v>0</v>
      </c>
      <c r="J816" s="7">
        <f>INDEX('Developing Country'!$C$3:$C$175,MATCH('Stata Data'!B816,'Developing Country'!$A$3:$A$175))</f>
        <v>0</v>
      </c>
      <c r="K816" s="8">
        <f>VLOOKUP(B816, 'TRIPS In Force'!$A$2:$B$166, 2, FALSE)</f>
        <v>34850</v>
      </c>
      <c r="L816" s="7">
        <f t="shared" si="118"/>
        <v>1995</v>
      </c>
      <c r="M816" s="7">
        <f t="shared" si="113"/>
        <v>0</v>
      </c>
      <c r="N816" s="7">
        <f t="shared" si="114"/>
        <v>1995</v>
      </c>
      <c r="O816" s="7">
        <f t="shared" si="115"/>
        <v>-1</v>
      </c>
      <c r="P816" s="7">
        <f t="shared" si="116"/>
        <v>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 spans="1:34" x14ac:dyDescent="0.35">
      <c r="A817">
        <f t="shared" si="119"/>
        <v>816</v>
      </c>
      <c r="B817" t="s">
        <v>27</v>
      </c>
      <c r="C817">
        <f t="shared" si="117"/>
        <v>30</v>
      </c>
      <c r="D817" s="7">
        <f t="shared" si="121"/>
        <v>1995</v>
      </c>
      <c r="E817">
        <v>5400</v>
      </c>
      <c r="F817">
        <f>VLOOKUP(B817, 'Population by Country'!$1:$266, 10, FALSE)</f>
        <v>3352767</v>
      </c>
      <c r="G817">
        <v>0</v>
      </c>
      <c r="H817">
        <v>0</v>
      </c>
      <c r="I817" s="7">
        <f>INDEX('Developing Country'!$B$3:$B$175,MATCH('Stata Data'!B817,'Developing Country'!$A$3:$A$175))</f>
        <v>0</v>
      </c>
      <c r="J817" s="7">
        <f>INDEX('Developing Country'!$C$3:$C$175,MATCH('Stata Data'!B817,'Developing Country'!$A$3:$A$175))</f>
        <v>0</v>
      </c>
      <c r="K817" s="8">
        <f>VLOOKUP(B817, 'TRIPS In Force'!$A$2:$B$166, 2, FALSE)</f>
        <v>34850</v>
      </c>
      <c r="L817" s="7">
        <f t="shared" si="118"/>
        <v>1995</v>
      </c>
      <c r="M817" s="7">
        <f t="shared" si="113"/>
        <v>1</v>
      </c>
      <c r="N817" s="7">
        <f t="shared" si="114"/>
        <v>1995</v>
      </c>
      <c r="O817" s="7">
        <f t="shared" si="115"/>
        <v>0</v>
      </c>
      <c r="P817" s="7">
        <f t="shared" si="116"/>
        <v>1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 spans="1:34" x14ac:dyDescent="0.35">
      <c r="A818">
        <f t="shared" si="119"/>
        <v>817</v>
      </c>
      <c r="B818" t="s">
        <v>27</v>
      </c>
      <c r="C818">
        <f t="shared" si="117"/>
        <v>30</v>
      </c>
      <c r="D818" s="7">
        <f t="shared" si="121"/>
        <v>1996</v>
      </c>
      <c r="E818">
        <v>6900</v>
      </c>
      <c r="F818">
        <f>VLOOKUP(B818, 'Population by Country'!$1:$266, 11, FALSE)</f>
        <v>3435821</v>
      </c>
      <c r="G818">
        <v>0</v>
      </c>
      <c r="H818">
        <v>0</v>
      </c>
      <c r="I818" s="7">
        <f>INDEX('Developing Country'!$B$3:$B$175,MATCH('Stata Data'!B818,'Developing Country'!$A$3:$A$175))</f>
        <v>0</v>
      </c>
      <c r="J818" s="7">
        <f>INDEX('Developing Country'!$C$3:$C$175,MATCH('Stata Data'!B818,'Developing Country'!$A$3:$A$175))</f>
        <v>0</v>
      </c>
      <c r="K818" s="8">
        <f>VLOOKUP(B818, 'TRIPS In Force'!$A$2:$B$166, 2, FALSE)</f>
        <v>34850</v>
      </c>
      <c r="L818" s="7">
        <f t="shared" si="118"/>
        <v>1995</v>
      </c>
      <c r="M818" s="7">
        <f t="shared" si="113"/>
        <v>1</v>
      </c>
      <c r="N818" s="7">
        <f t="shared" si="114"/>
        <v>1995</v>
      </c>
      <c r="O818" s="7">
        <f t="shared" si="115"/>
        <v>1</v>
      </c>
      <c r="P818" s="7">
        <f t="shared" si="116"/>
        <v>1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 spans="1:34" x14ac:dyDescent="0.35">
      <c r="A819">
        <f t="shared" si="119"/>
        <v>818</v>
      </c>
      <c r="B819" t="s">
        <v>27</v>
      </c>
      <c r="C819">
        <f t="shared" si="117"/>
        <v>30</v>
      </c>
      <c r="D819" s="7">
        <f t="shared" si="121"/>
        <v>1997</v>
      </c>
      <c r="E819">
        <v>8500</v>
      </c>
      <c r="F819">
        <f>VLOOKUP(B819, 'Population by Country'!$1:$266, 12, FALSE)</f>
        <v>3517309</v>
      </c>
      <c r="G819">
        <v>0</v>
      </c>
      <c r="H819">
        <v>0</v>
      </c>
      <c r="I819" s="7">
        <f>INDEX('Developing Country'!$B$3:$B$175,MATCH('Stata Data'!B819,'Developing Country'!$A$3:$A$175))</f>
        <v>0</v>
      </c>
      <c r="J819" s="7">
        <f>INDEX('Developing Country'!$C$3:$C$175,MATCH('Stata Data'!B819,'Developing Country'!$A$3:$A$175))</f>
        <v>0</v>
      </c>
      <c r="K819" s="8">
        <f>VLOOKUP(B819, 'TRIPS In Force'!$A$2:$B$166, 2, FALSE)</f>
        <v>34850</v>
      </c>
      <c r="L819" s="7">
        <f t="shared" si="118"/>
        <v>1995</v>
      </c>
      <c r="M819" s="7">
        <f t="shared" si="113"/>
        <v>1</v>
      </c>
      <c r="N819" s="7">
        <f t="shared" si="114"/>
        <v>1995</v>
      </c>
      <c r="O819" s="7">
        <f t="shared" si="115"/>
        <v>2</v>
      </c>
      <c r="P819" s="7">
        <f t="shared" si="116"/>
        <v>1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 spans="1:34" x14ac:dyDescent="0.35">
      <c r="A820">
        <f t="shared" si="119"/>
        <v>819</v>
      </c>
      <c r="B820" t="s">
        <v>27</v>
      </c>
      <c r="C820">
        <f t="shared" si="117"/>
        <v>30</v>
      </c>
      <c r="D820" s="7">
        <f t="shared" si="121"/>
        <v>1998</v>
      </c>
      <c r="E820">
        <v>10000</v>
      </c>
      <c r="F820">
        <f>VLOOKUP(B820, 'Population by Country'!$1:$266, 13, FALSE)</f>
        <v>3597385</v>
      </c>
      <c r="G820">
        <v>0</v>
      </c>
      <c r="H820">
        <v>0</v>
      </c>
      <c r="I820" s="7">
        <f>INDEX('Developing Country'!$B$3:$B$175,MATCH('Stata Data'!B820,'Developing Country'!$A$3:$A$175))</f>
        <v>0</v>
      </c>
      <c r="J820" s="7">
        <f>INDEX('Developing Country'!$C$3:$C$175,MATCH('Stata Data'!B820,'Developing Country'!$A$3:$A$175))</f>
        <v>0</v>
      </c>
      <c r="K820" s="8">
        <f>VLOOKUP(B820, 'TRIPS In Force'!$A$2:$B$166, 2, FALSE)</f>
        <v>34850</v>
      </c>
      <c r="L820" s="7">
        <f t="shared" si="118"/>
        <v>1995</v>
      </c>
      <c r="M820" s="7">
        <f t="shared" si="113"/>
        <v>1</v>
      </c>
      <c r="N820" s="7">
        <f t="shared" si="114"/>
        <v>1995</v>
      </c>
      <c r="O820" s="7">
        <f t="shared" si="115"/>
        <v>3</v>
      </c>
      <c r="P820" s="7">
        <f t="shared" si="116"/>
        <v>1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 spans="1:34" x14ac:dyDescent="0.35">
      <c r="A821">
        <f t="shared" si="119"/>
        <v>820</v>
      </c>
      <c r="B821" t="s">
        <v>27</v>
      </c>
      <c r="C821">
        <f t="shared" si="117"/>
        <v>30</v>
      </c>
      <c r="D821" s="7">
        <f t="shared" si="121"/>
        <v>1999</v>
      </c>
      <c r="E821">
        <v>12000</v>
      </c>
      <c r="F821">
        <f>VLOOKUP(B821, 'Population by Country'!$1:$266,14, FALSE)</f>
        <v>3676508</v>
      </c>
      <c r="G821">
        <v>0</v>
      </c>
      <c r="H821">
        <v>0</v>
      </c>
      <c r="I821" s="7">
        <f>INDEX('Developing Country'!$B$3:$B$175,MATCH('Stata Data'!B821,'Developing Country'!$A$3:$A$175))</f>
        <v>0</v>
      </c>
      <c r="J821" s="7">
        <f>INDEX('Developing Country'!$C$3:$C$175,MATCH('Stata Data'!B821,'Developing Country'!$A$3:$A$175))</f>
        <v>0</v>
      </c>
      <c r="K821" s="8">
        <f>VLOOKUP(B821, 'TRIPS In Force'!$A$2:$B$166, 2, FALSE)</f>
        <v>34850</v>
      </c>
      <c r="L821" s="7">
        <f t="shared" si="118"/>
        <v>1995</v>
      </c>
      <c r="M821" s="7">
        <f t="shared" si="113"/>
        <v>1</v>
      </c>
      <c r="N821" s="7">
        <f t="shared" si="114"/>
        <v>1995</v>
      </c>
      <c r="O821" s="7">
        <f t="shared" si="115"/>
        <v>4</v>
      </c>
      <c r="P821" s="7">
        <f t="shared" si="116"/>
        <v>1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 spans="1:34" x14ac:dyDescent="0.35">
      <c r="A822">
        <f t="shared" si="119"/>
        <v>821</v>
      </c>
      <c r="B822" t="s">
        <v>27</v>
      </c>
      <c r="C822">
        <f t="shared" si="117"/>
        <v>30</v>
      </c>
      <c r="D822" s="7">
        <f t="shared" si="121"/>
        <v>2000</v>
      </c>
      <c r="E822">
        <v>13000</v>
      </c>
      <c r="F822">
        <f>VLOOKUP(B822, 'Population by Country'!$1:$266, 15, FALSE)</f>
        <v>3754986</v>
      </c>
      <c r="G822">
        <v>0</v>
      </c>
      <c r="H822">
        <v>0</v>
      </c>
      <c r="I822" s="7">
        <f>INDEX('Developing Country'!$B$3:$B$175,MATCH('Stata Data'!B822,'Developing Country'!$A$3:$A$175))</f>
        <v>0</v>
      </c>
      <c r="J822" s="7">
        <f>INDEX('Developing Country'!$C$3:$C$175,MATCH('Stata Data'!B822,'Developing Country'!$A$3:$A$175))</f>
        <v>0</v>
      </c>
      <c r="K822" s="8">
        <f>VLOOKUP(B822, 'TRIPS In Force'!$A$2:$B$166, 2, FALSE)</f>
        <v>34850</v>
      </c>
      <c r="L822" s="7">
        <f t="shared" si="118"/>
        <v>1995</v>
      </c>
      <c r="M822" s="7">
        <f t="shared" si="113"/>
        <v>1</v>
      </c>
      <c r="N822" s="7">
        <f t="shared" si="114"/>
        <v>1995</v>
      </c>
      <c r="O822" s="7">
        <f t="shared" si="115"/>
        <v>5</v>
      </c>
      <c r="P822" s="7">
        <f t="shared" si="116"/>
        <v>1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 spans="1:34" x14ac:dyDescent="0.35">
      <c r="A823">
        <f t="shared" si="119"/>
        <v>822</v>
      </c>
      <c r="B823" t="s">
        <v>27</v>
      </c>
      <c r="C823">
        <f t="shared" si="117"/>
        <v>30</v>
      </c>
      <c r="D823" s="7">
        <f t="shared" si="121"/>
        <v>2001</v>
      </c>
      <c r="E823">
        <v>14000</v>
      </c>
      <c r="F823">
        <f>VLOOKUP(B823, 'Population by Country'!$1:$266, 16, FALSE)</f>
        <v>3832203</v>
      </c>
      <c r="G823">
        <v>0</v>
      </c>
      <c r="H823">
        <v>0</v>
      </c>
      <c r="I823" s="7">
        <f>INDEX('Developing Country'!$B$3:$B$175,MATCH('Stata Data'!B823,'Developing Country'!$A$3:$A$175))</f>
        <v>0</v>
      </c>
      <c r="J823" s="7">
        <f>INDEX('Developing Country'!$C$3:$C$175,MATCH('Stata Data'!B823,'Developing Country'!$A$3:$A$175))</f>
        <v>0</v>
      </c>
      <c r="K823" s="8">
        <f>VLOOKUP(B823, 'TRIPS In Force'!$A$2:$B$166, 2, FALSE)</f>
        <v>34850</v>
      </c>
      <c r="L823" s="7">
        <f t="shared" si="118"/>
        <v>1995</v>
      </c>
      <c r="M823" s="7">
        <f t="shared" si="113"/>
        <v>1</v>
      </c>
      <c r="N823" s="7">
        <f t="shared" si="114"/>
        <v>1995</v>
      </c>
      <c r="O823" s="7">
        <f t="shared" si="115"/>
        <v>6</v>
      </c>
      <c r="P823" s="7">
        <f t="shared" si="116"/>
        <v>1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 spans="1:34" x14ac:dyDescent="0.35">
      <c r="A824">
        <f t="shared" si="119"/>
        <v>823</v>
      </c>
      <c r="B824" t="s">
        <v>27</v>
      </c>
      <c r="C824">
        <f t="shared" si="117"/>
        <v>30</v>
      </c>
      <c r="D824" s="7">
        <f t="shared" si="121"/>
        <v>2002</v>
      </c>
      <c r="E824">
        <v>14000</v>
      </c>
      <c r="F824">
        <f>VLOOKUP(B824, 'Population by Country'!$1:$266, 17, FALSE)</f>
        <v>3907612</v>
      </c>
      <c r="G824">
        <v>0</v>
      </c>
      <c r="H824">
        <v>0</v>
      </c>
      <c r="I824" s="7">
        <f>INDEX('Developing Country'!$B$3:$B$175,MATCH('Stata Data'!B824,'Developing Country'!$A$3:$A$175))</f>
        <v>0</v>
      </c>
      <c r="J824" s="7">
        <f>INDEX('Developing Country'!$C$3:$C$175,MATCH('Stata Data'!B824,'Developing Country'!$A$3:$A$175))</f>
        <v>0</v>
      </c>
      <c r="K824" s="8">
        <f>VLOOKUP(B824, 'TRIPS In Force'!$A$2:$B$166, 2, FALSE)</f>
        <v>34850</v>
      </c>
      <c r="L824" s="7">
        <f t="shared" si="118"/>
        <v>1995</v>
      </c>
      <c r="M824" s="7">
        <f t="shared" si="113"/>
        <v>1</v>
      </c>
      <c r="N824" s="7">
        <f t="shared" si="114"/>
        <v>1995</v>
      </c>
      <c r="O824" s="7">
        <f t="shared" si="115"/>
        <v>7</v>
      </c>
      <c r="P824" s="7">
        <f t="shared" si="116"/>
        <v>1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 spans="1:34" x14ac:dyDescent="0.35">
      <c r="A825">
        <f t="shared" si="119"/>
        <v>824</v>
      </c>
      <c r="B825" t="s">
        <v>27</v>
      </c>
      <c r="C825">
        <f t="shared" si="117"/>
        <v>30</v>
      </c>
      <c r="D825" s="7">
        <f t="shared" si="121"/>
        <v>2003</v>
      </c>
      <c r="E825">
        <v>15000</v>
      </c>
      <c r="F825">
        <f>VLOOKUP(B825, 'Population by Country'!$1:$266, 18, FALSE)</f>
        <v>3981665</v>
      </c>
      <c r="G825">
        <v>0</v>
      </c>
      <c r="H825">
        <v>0</v>
      </c>
      <c r="I825" s="7">
        <f>INDEX('Developing Country'!$B$3:$B$175,MATCH('Stata Data'!B825,'Developing Country'!$A$3:$A$175))</f>
        <v>0</v>
      </c>
      <c r="J825" s="7">
        <f>INDEX('Developing Country'!$C$3:$C$175,MATCH('Stata Data'!B825,'Developing Country'!$A$3:$A$175))</f>
        <v>0</v>
      </c>
      <c r="K825" s="8">
        <f>VLOOKUP(B825, 'TRIPS In Force'!$A$2:$B$166, 2, FALSE)</f>
        <v>34850</v>
      </c>
      <c r="L825" s="7">
        <f t="shared" si="118"/>
        <v>1995</v>
      </c>
      <c r="M825" s="7">
        <f t="shared" si="113"/>
        <v>1</v>
      </c>
      <c r="N825" s="7">
        <f t="shared" si="114"/>
        <v>1995</v>
      </c>
      <c r="O825" s="7">
        <f t="shared" si="115"/>
        <v>8</v>
      </c>
      <c r="P825" s="7">
        <f t="shared" si="116"/>
        <v>1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 spans="1:34" x14ac:dyDescent="0.35">
      <c r="A826">
        <f t="shared" si="119"/>
        <v>825</v>
      </c>
      <c r="B826" t="s">
        <v>27</v>
      </c>
      <c r="C826">
        <f t="shared" si="117"/>
        <v>30</v>
      </c>
      <c r="D826" s="7">
        <f t="shared" si="121"/>
        <v>2004</v>
      </c>
      <c r="E826">
        <v>15000</v>
      </c>
      <c r="F826">
        <f>VLOOKUP(B826, 'Population by Country'!$1:$266,19, FALSE)</f>
        <v>4055036</v>
      </c>
      <c r="G826">
        <v>0</v>
      </c>
      <c r="H826">
        <v>0</v>
      </c>
      <c r="I826" s="7">
        <f>INDEX('Developing Country'!$B$3:$B$175,MATCH('Stata Data'!B826,'Developing Country'!$A$3:$A$175))</f>
        <v>0</v>
      </c>
      <c r="J826" s="7">
        <f>INDEX('Developing Country'!$C$3:$C$175,MATCH('Stata Data'!B826,'Developing Country'!$A$3:$A$175))</f>
        <v>0</v>
      </c>
      <c r="K826" s="8">
        <f>VLOOKUP(B826, 'TRIPS In Force'!$A$2:$B$166, 2, FALSE)</f>
        <v>34850</v>
      </c>
      <c r="L826" s="7">
        <f t="shared" si="118"/>
        <v>1995</v>
      </c>
      <c r="M826" s="7">
        <f t="shared" si="113"/>
        <v>1</v>
      </c>
      <c r="N826" s="7">
        <f t="shared" si="114"/>
        <v>1995</v>
      </c>
      <c r="O826" s="7">
        <f t="shared" si="115"/>
        <v>9</v>
      </c>
      <c r="P826" s="7">
        <f t="shared" si="116"/>
        <v>1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 spans="1:34" x14ac:dyDescent="0.35">
      <c r="A827">
        <f t="shared" si="119"/>
        <v>826</v>
      </c>
      <c r="B827" t="s">
        <v>27</v>
      </c>
      <c r="C827">
        <f t="shared" si="117"/>
        <v>30</v>
      </c>
      <c r="D827" s="7">
        <f t="shared" si="121"/>
        <v>2005</v>
      </c>
      <c r="E827">
        <v>14000</v>
      </c>
      <c r="F827">
        <f>VLOOKUP(B827, 'Population by Country'!$1:$266, 20, FALSE)</f>
        <v>4127910</v>
      </c>
      <c r="G827">
        <v>0</v>
      </c>
      <c r="H827">
        <v>0</v>
      </c>
      <c r="I827" s="7">
        <f>INDEX('Developing Country'!$B$3:$B$175,MATCH('Stata Data'!B827,'Developing Country'!$A$3:$A$175))</f>
        <v>0</v>
      </c>
      <c r="J827" s="7">
        <f>INDEX('Developing Country'!$C$3:$C$175,MATCH('Stata Data'!B827,'Developing Country'!$A$3:$A$175))</f>
        <v>0</v>
      </c>
      <c r="K827" s="8">
        <f>VLOOKUP(B827, 'TRIPS In Force'!$A$2:$B$166, 2, FALSE)</f>
        <v>34850</v>
      </c>
      <c r="L827" s="7">
        <f t="shared" si="118"/>
        <v>1995</v>
      </c>
      <c r="M827" s="7">
        <f t="shared" si="113"/>
        <v>1</v>
      </c>
      <c r="N827" s="7">
        <f t="shared" si="114"/>
        <v>1995</v>
      </c>
      <c r="O827" s="7">
        <f t="shared" si="115"/>
        <v>10</v>
      </c>
      <c r="P827" s="7">
        <f t="shared" si="116"/>
        <v>1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 spans="1:34" x14ac:dyDescent="0.35">
      <c r="A828">
        <f t="shared" si="119"/>
        <v>827</v>
      </c>
      <c r="B828" t="s">
        <v>27</v>
      </c>
      <c r="C828">
        <f t="shared" si="117"/>
        <v>30</v>
      </c>
      <c r="D828" s="7">
        <f t="shared" si="121"/>
        <v>2006</v>
      </c>
      <c r="E828">
        <v>14000</v>
      </c>
      <c r="F828">
        <f>VLOOKUP(B828, 'Population by Country'!$1:$266, 21, FALSE)</f>
        <v>4201758</v>
      </c>
      <c r="G828">
        <v>0</v>
      </c>
      <c r="H828">
        <v>0</v>
      </c>
      <c r="I828" s="7">
        <f>INDEX('Developing Country'!$B$3:$B$175,MATCH('Stata Data'!B828,'Developing Country'!$A$3:$A$175))</f>
        <v>0</v>
      </c>
      <c r="J828" s="7">
        <f>INDEX('Developing Country'!$C$3:$C$175,MATCH('Stata Data'!B828,'Developing Country'!$A$3:$A$175))</f>
        <v>0</v>
      </c>
      <c r="K828" s="8">
        <f>VLOOKUP(B828, 'TRIPS In Force'!$A$2:$B$166, 2, FALSE)</f>
        <v>34850</v>
      </c>
      <c r="L828" s="7">
        <f t="shared" si="118"/>
        <v>1995</v>
      </c>
      <c r="M828" s="7">
        <f t="shared" si="113"/>
        <v>1</v>
      </c>
      <c r="N828" s="7">
        <f t="shared" si="114"/>
        <v>1995</v>
      </c>
      <c r="O828" s="7">
        <f t="shared" si="115"/>
        <v>11</v>
      </c>
      <c r="P828" s="7">
        <f t="shared" si="116"/>
        <v>1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 spans="1:34" x14ac:dyDescent="0.35">
      <c r="A829">
        <f t="shared" si="119"/>
        <v>828</v>
      </c>
      <c r="B829" t="s">
        <v>27</v>
      </c>
      <c r="C829">
        <f t="shared" si="117"/>
        <v>30</v>
      </c>
      <c r="D829" s="7">
        <f t="shared" si="121"/>
        <v>2007</v>
      </c>
      <c r="E829">
        <v>13000</v>
      </c>
      <c r="F829">
        <f>VLOOKUP(B829, 'Population by Country'!$1:$266, 22, FALSE)</f>
        <v>4275800</v>
      </c>
      <c r="G829">
        <v>0</v>
      </c>
      <c r="H829">
        <v>0</v>
      </c>
      <c r="I829" s="7">
        <f>INDEX('Developing Country'!$B$3:$B$175,MATCH('Stata Data'!B829,'Developing Country'!$A$3:$A$175))</f>
        <v>0</v>
      </c>
      <c r="J829" s="7">
        <f>INDEX('Developing Country'!$C$3:$C$175,MATCH('Stata Data'!B829,'Developing Country'!$A$3:$A$175))</f>
        <v>0</v>
      </c>
      <c r="K829" s="8">
        <f>VLOOKUP(B829, 'TRIPS In Force'!$A$2:$B$166, 2, FALSE)</f>
        <v>34850</v>
      </c>
      <c r="L829" s="7">
        <f t="shared" si="118"/>
        <v>1995</v>
      </c>
      <c r="M829" s="7">
        <f t="shared" si="113"/>
        <v>1</v>
      </c>
      <c r="N829" s="7">
        <f t="shared" si="114"/>
        <v>1995</v>
      </c>
      <c r="O829" s="7">
        <f t="shared" si="115"/>
        <v>12</v>
      </c>
      <c r="P829" s="7">
        <f t="shared" si="116"/>
        <v>1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 spans="1:34" x14ac:dyDescent="0.35">
      <c r="A830">
        <f t="shared" si="119"/>
        <v>829</v>
      </c>
      <c r="B830" t="s">
        <v>27</v>
      </c>
      <c r="C830">
        <f t="shared" si="117"/>
        <v>30</v>
      </c>
      <c r="D830" s="7">
        <f t="shared" si="121"/>
        <v>2008</v>
      </c>
      <c r="E830">
        <v>11000</v>
      </c>
      <c r="F830">
        <f>VLOOKUP(B830, 'Population by Country'!$1:$266, 23, FALSE)</f>
        <v>4345386</v>
      </c>
      <c r="G830">
        <v>0</v>
      </c>
      <c r="H830">
        <v>0</v>
      </c>
      <c r="I830" s="7">
        <f>INDEX('Developing Country'!$B$3:$B$175,MATCH('Stata Data'!B830,'Developing Country'!$A$3:$A$175))</f>
        <v>0</v>
      </c>
      <c r="J830" s="7">
        <f>INDEX('Developing Country'!$C$3:$C$175,MATCH('Stata Data'!B830,'Developing Country'!$A$3:$A$175))</f>
        <v>0</v>
      </c>
      <c r="K830" s="8">
        <f>VLOOKUP(B830, 'TRIPS In Force'!$A$2:$B$166, 2, FALSE)</f>
        <v>34850</v>
      </c>
      <c r="L830" s="7">
        <f t="shared" si="118"/>
        <v>1995</v>
      </c>
      <c r="M830" s="7">
        <f t="shared" si="113"/>
        <v>1</v>
      </c>
      <c r="N830" s="7">
        <f t="shared" si="114"/>
        <v>1995</v>
      </c>
      <c r="O830" s="7">
        <f t="shared" si="115"/>
        <v>13</v>
      </c>
      <c r="P830" s="7">
        <f t="shared" si="116"/>
        <v>1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 spans="1:34" x14ac:dyDescent="0.35">
      <c r="A831">
        <f t="shared" si="119"/>
        <v>830</v>
      </c>
      <c r="B831" t="s">
        <v>27</v>
      </c>
      <c r="C831">
        <f t="shared" si="117"/>
        <v>30</v>
      </c>
      <c r="D831" s="7">
        <f t="shared" si="121"/>
        <v>2009</v>
      </c>
      <c r="E831">
        <v>9800</v>
      </c>
      <c r="F831">
        <f>VLOOKUP(B831, 'Population by Country'!$1:$266, 24, FALSE)</f>
        <v>4404230</v>
      </c>
      <c r="G831">
        <v>0</v>
      </c>
      <c r="H831">
        <v>0</v>
      </c>
      <c r="I831" s="7">
        <f>INDEX('Developing Country'!$B$3:$B$175,MATCH('Stata Data'!B831,'Developing Country'!$A$3:$A$175))</f>
        <v>0</v>
      </c>
      <c r="J831" s="7">
        <f>INDEX('Developing Country'!$C$3:$C$175,MATCH('Stata Data'!B831,'Developing Country'!$A$3:$A$175))</f>
        <v>0</v>
      </c>
      <c r="K831" s="8">
        <f>VLOOKUP(B831, 'TRIPS In Force'!$A$2:$B$166, 2, FALSE)</f>
        <v>34850</v>
      </c>
      <c r="L831" s="7">
        <f t="shared" si="118"/>
        <v>1995</v>
      </c>
      <c r="M831" s="7">
        <f t="shared" si="113"/>
        <v>1</v>
      </c>
      <c r="N831" s="7">
        <f t="shared" si="114"/>
        <v>1995</v>
      </c>
      <c r="O831" s="7">
        <f t="shared" si="115"/>
        <v>14</v>
      </c>
      <c r="P831" s="7">
        <f t="shared" si="116"/>
        <v>1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 spans="1:34" x14ac:dyDescent="0.35">
      <c r="A832">
        <f t="shared" si="119"/>
        <v>831</v>
      </c>
      <c r="B832" t="s">
        <v>27</v>
      </c>
      <c r="C832">
        <f t="shared" si="117"/>
        <v>30</v>
      </c>
      <c r="D832" s="7">
        <f t="shared" si="121"/>
        <v>2010</v>
      </c>
      <c r="E832">
        <v>9600</v>
      </c>
      <c r="F832">
        <f>VLOOKUP(B832, 'Population by Country'!$1:$266, 25, FALSE)</f>
        <v>4448525</v>
      </c>
      <c r="G832">
        <v>0</v>
      </c>
      <c r="H832">
        <v>0</v>
      </c>
      <c r="I832" s="7">
        <f>INDEX('Developing Country'!$B$3:$B$175,MATCH('Stata Data'!B832,'Developing Country'!$A$3:$A$175))</f>
        <v>0</v>
      </c>
      <c r="J832" s="7">
        <f>INDEX('Developing Country'!$C$3:$C$175,MATCH('Stata Data'!B832,'Developing Country'!$A$3:$A$175))</f>
        <v>0</v>
      </c>
      <c r="K832" s="8">
        <f>VLOOKUP(B832, 'TRIPS In Force'!$A$2:$B$166, 2, FALSE)</f>
        <v>34850</v>
      </c>
      <c r="L832" s="7">
        <f t="shared" si="118"/>
        <v>1995</v>
      </c>
      <c r="M832" s="7">
        <f t="shared" si="113"/>
        <v>1</v>
      </c>
      <c r="N832" s="7">
        <f t="shared" si="114"/>
        <v>1995</v>
      </c>
      <c r="O832" s="7">
        <f t="shared" si="115"/>
        <v>15</v>
      </c>
      <c r="P832" s="7">
        <f t="shared" si="116"/>
        <v>1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 spans="1:34" x14ac:dyDescent="0.35">
      <c r="A833">
        <f t="shared" si="119"/>
        <v>832</v>
      </c>
      <c r="B833" t="s">
        <v>27</v>
      </c>
      <c r="C833">
        <f t="shared" si="117"/>
        <v>30</v>
      </c>
      <c r="D833" s="7">
        <f t="shared" si="121"/>
        <v>2011</v>
      </c>
      <c r="E833">
        <v>9400</v>
      </c>
      <c r="F833">
        <f>VLOOKUP(B833, 'Population by Country'!$1:$266, 26, FALSE)</f>
        <v>4476153</v>
      </c>
      <c r="G833">
        <v>0</v>
      </c>
      <c r="H833">
        <v>0</v>
      </c>
      <c r="I833" s="7">
        <f>INDEX('Developing Country'!$B$3:$B$175,MATCH('Stata Data'!B833,'Developing Country'!$A$3:$A$175))</f>
        <v>0</v>
      </c>
      <c r="J833" s="7">
        <f>INDEX('Developing Country'!$C$3:$C$175,MATCH('Stata Data'!B833,'Developing Country'!$A$3:$A$175))</f>
        <v>0</v>
      </c>
      <c r="K833" s="8">
        <f>VLOOKUP(B833, 'TRIPS In Force'!$A$2:$B$166, 2, FALSE)</f>
        <v>34850</v>
      </c>
      <c r="L833" s="7">
        <f t="shared" si="118"/>
        <v>1995</v>
      </c>
      <c r="M833" s="7">
        <f t="shared" si="113"/>
        <v>1</v>
      </c>
      <c r="N833" s="7">
        <f t="shared" si="114"/>
        <v>1995</v>
      </c>
      <c r="O833" s="7">
        <f t="shared" si="115"/>
        <v>16</v>
      </c>
      <c r="P833" s="7">
        <f t="shared" si="116"/>
        <v>1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 spans="1:34" x14ac:dyDescent="0.35">
      <c r="A834">
        <f t="shared" si="119"/>
        <v>833</v>
      </c>
      <c r="B834" t="s">
        <v>27</v>
      </c>
      <c r="C834">
        <f t="shared" si="117"/>
        <v>30</v>
      </c>
      <c r="D834" s="7">
        <f t="shared" si="121"/>
        <v>2012</v>
      </c>
      <c r="E834">
        <v>9400</v>
      </c>
      <c r="F834">
        <f>VLOOKUP(B834, 'Population by Country'!$1:$266, 27, FALSE)</f>
        <v>4490416</v>
      </c>
      <c r="G834">
        <v>0</v>
      </c>
      <c r="H834">
        <v>0</v>
      </c>
      <c r="I834" s="7">
        <f>INDEX('Developing Country'!$B$3:$B$175,MATCH('Stata Data'!B834,'Developing Country'!$A$3:$A$175))</f>
        <v>0</v>
      </c>
      <c r="J834" s="7">
        <f>INDEX('Developing Country'!$C$3:$C$175,MATCH('Stata Data'!B834,'Developing Country'!$A$3:$A$175))</f>
        <v>0</v>
      </c>
      <c r="K834" s="8">
        <f>VLOOKUP(B834, 'TRIPS In Force'!$A$2:$B$166, 2, FALSE)</f>
        <v>34850</v>
      </c>
      <c r="L834" s="7">
        <f t="shared" si="118"/>
        <v>1995</v>
      </c>
      <c r="M834" s="7">
        <f t="shared" ref="M834:M897" si="122">IF(L834&gt;D834, 0, 1)</f>
        <v>1</v>
      </c>
      <c r="N834" s="7">
        <f t="shared" ref="N834:N897" si="123">IF(L834&gt;IF(I834=1, 2033, IF(H834=1, 2005, IF(J834=1,2000, L834))), L834,IF(I834=1, 2033, IF(H834=1, 2005, IF(J834=1,2000, L834))))</f>
        <v>1995</v>
      </c>
      <c r="O834" s="7">
        <f t="shared" ref="O834:O897" si="124">D834-N834</f>
        <v>17</v>
      </c>
      <c r="P834" s="7">
        <f t="shared" ref="P834:P897" si="125">IF(N834&lt;=D834,1,0)</f>
        <v>1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 spans="1:34" x14ac:dyDescent="0.35">
      <c r="A835">
        <f t="shared" si="119"/>
        <v>834</v>
      </c>
      <c r="B835" t="s">
        <v>27</v>
      </c>
      <c r="C835">
        <f t="shared" ref="C835:C898" si="126">_xlfn.FLOOR.MATH((A835-1)/27)</f>
        <v>30</v>
      </c>
      <c r="D835" s="7">
        <f t="shared" si="121"/>
        <v>2013</v>
      </c>
      <c r="E835">
        <v>9400</v>
      </c>
      <c r="F835">
        <f>VLOOKUP(B835, 'Population by Country'!$1:$266, 28, FALSE)</f>
        <v>4499653</v>
      </c>
      <c r="G835">
        <v>0</v>
      </c>
      <c r="H835">
        <v>0</v>
      </c>
      <c r="I835" s="7">
        <f>INDEX('Developing Country'!$B$3:$B$175,MATCH('Stata Data'!B835,'Developing Country'!$A$3:$A$175))</f>
        <v>0</v>
      </c>
      <c r="J835" s="7">
        <f>INDEX('Developing Country'!$C$3:$C$175,MATCH('Stata Data'!B835,'Developing Country'!$A$3:$A$175))</f>
        <v>0</v>
      </c>
      <c r="K835" s="8">
        <f>VLOOKUP(B835, 'TRIPS In Force'!$A$2:$B$166, 2, FALSE)</f>
        <v>34850</v>
      </c>
      <c r="L835" s="7">
        <f t="shared" ref="L835:L898" si="127">YEAR(K835)</f>
        <v>1995</v>
      </c>
      <c r="M835" s="7">
        <f t="shared" si="122"/>
        <v>1</v>
      </c>
      <c r="N835" s="7">
        <f t="shared" si="123"/>
        <v>1995</v>
      </c>
      <c r="O835" s="7">
        <f t="shared" si="124"/>
        <v>18</v>
      </c>
      <c r="P835" s="7">
        <f t="shared" si="125"/>
        <v>1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 spans="1:34" x14ac:dyDescent="0.35">
      <c r="A836">
        <f t="shared" ref="A836:A899" si="128">A835+1</f>
        <v>835</v>
      </c>
      <c r="B836" t="s">
        <v>27</v>
      </c>
      <c r="C836">
        <f t="shared" si="126"/>
        <v>30</v>
      </c>
      <c r="D836" s="7">
        <f t="shared" si="121"/>
        <v>2014</v>
      </c>
      <c r="E836">
        <v>9100</v>
      </c>
      <c r="F836">
        <f>VLOOKUP(B836, 'Population by Country'!$1:$266, 29, FALSE)</f>
        <v>4515392</v>
      </c>
      <c r="G836">
        <v>0</v>
      </c>
      <c r="H836">
        <v>0</v>
      </c>
      <c r="I836" s="7">
        <f>INDEX('Developing Country'!$B$3:$B$175,MATCH('Stata Data'!B836,'Developing Country'!$A$3:$A$175))</f>
        <v>0</v>
      </c>
      <c r="J836" s="7">
        <f>INDEX('Developing Country'!$C$3:$C$175,MATCH('Stata Data'!B836,'Developing Country'!$A$3:$A$175))</f>
        <v>0</v>
      </c>
      <c r="K836" s="8">
        <f>VLOOKUP(B836, 'TRIPS In Force'!$A$2:$B$166, 2, FALSE)</f>
        <v>34850</v>
      </c>
      <c r="L836" s="7">
        <f t="shared" si="127"/>
        <v>1995</v>
      </c>
      <c r="M836" s="7">
        <f t="shared" si="122"/>
        <v>1</v>
      </c>
      <c r="N836" s="7">
        <f t="shared" si="123"/>
        <v>1995</v>
      </c>
      <c r="O836" s="7">
        <f t="shared" si="124"/>
        <v>19</v>
      </c>
      <c r="P836" s="7">
        <f t="shared" si="125"/>
        <v>1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 spans="1:34" x14ac:dyDescent="0.35">
      <c r="A837">
        <f t="shared" si="128"/>
        <v>836</v>
      </c>
      <c r="B837" t="s">
        <v>27</v>
      </c>
      <c r="C837">
        <f t="shared" si="126"/>
        <v>30</v>
      </c>
      <c r="D837" s="7">
        <f t="shared" si="121"/>
        <v>2015</v>
      </c>
      <c r="E837">
        <v>8000</v>
      </c>
      <c r="F837">
        <f>VLOOKUP(B837, 'Population by Country'!$1:$266, 30, FALSE)</f>
        <v>4546100</v>
      </c>
      <c r="G837">
        <v>0</v>
      </c>
      <c r="H837">
        <v>0</v>
      </c>
      <c r="I837" s="7">
        <f>INDEX('Developing Country'!$B$3:$B$175,MATCH('Stata Data'!B837,'Developing Country'!$A$3:$A$175))</f>
        <v>0</v>
      </c>
      <c r="J837" s="7">
        <f>INDEX('Developing Country'!$C$3:$C$175,MATCH('Stata Data'!B837,'Developing Country'!$A$3:$A$175))</f>
        <v>0</v>
      </c>
      <c r="K837" s="8">
        <f>VLOOKUP(B837, 'TRIPS In Force'!$A$2:$B$166, 2, FALSE)</f>
        <v>34850</v>
      </c>
      <c r="L837" s="7">
        <f t="shared" si="127"/>
        <v>1995</v>
      </c>
      <c r="M837" s="7">
        <f t="shared" si="122"/>
        <v>1</v>
      </c>
      <c r="N837" s="7">
        <f t="shared" si="123"/>
        <v>1995</v>
      </c>
      <c r="O837" s="7">
        <f t="shared" si="124"/>
        <v>20</v>
      </c>
      <c r="P837" s="7">
        <f t="shared" si="125"/>
        <v>1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 spans="1:34" x14ac:dyDescent="0.35">
      <c r="A838">
        <f t="shared" si="128"/>
        <v>837</v>
      </c>
      <c r="B838" t="s">
        <v>27</v>
      </c>
      <c r="C838">
        <f t="shared" si="126"/>
        <v>30</v>
      </c>
      <c r="D838" s="7">
        <f t="shared" si="121"/>
        <v>2016</v>
      </c>
      <c r="E838">
        <v>7300</v>
      </c>
      <c r="F838">
        <f>VLOOKUP(B838, 'Population by Country'!$1:$266, 31, FALSE)</f>
        <v>4594621</v>
      </c>
      <c r="G838">
        <v>0</v>
      </c>
      <c r="H838">
        <v>0</v>
      </c>
      <c r="I838" s="7">
        <f>INDEX('Developing Country'!$B$3:$B$175,MATCH('Stata Data'!B838,'Developing Country'!$A$3:$A$175))</f>
        <v>0</v>
      </c>
      <c r="J838" s="7">
        <f>INDEX('Developing Country'!$C$3:$C$175,MATCH('Stata Data'!B838,'Developing Country'!$A$3:$A$175))</f>
        <v>0</v>
      </c>
      <c r="K838" s="8">
        <f>VLOOKUP(B838, 'TRIPS In Force'!$A$2:$B$166, 2, FALSE)</f>
        <v>34850</v>
      </c>
      <c r="L838" s="7">
        <f t="shared" si="127"/>
        <v>1995</v>
      </c>
      <c r="M838" s="7">
        <f t="shared" si="122"/>
        <v>1</v>
      </c>
      <c r="N838" s="7">
        <f t="shared" si="123"/>
        <v>1995</v>
      </c>
      <c r="O838" s="7">
        <f t="shared" si="124"/>
        <v>21</v>
      </c>
      <c r="P838" s="7">
        <f t="shared" si="125"/>
        <v>1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 spans="1:34" x14ac:dyDescent="0.35">
      <c r="A839">
        <f t="shared" si="128"/>
        <v>838</v>
      </c>
      <c r="B839" t="s">
        <v>28</v>
      </c>
      <c r="C839">
        <f t="shared" si="126"/>
        <v>31</v>
      </c>
      <c r="D839" s="7">
        <v>1990</v>
      </c>
      <c r="E839">
        <v>1000</v>
      </c>
      <c r="F839">
        <f>VLOOKUP(B839, 'Population by Country'!$1:$266, 5,FALSE )</f>
        <v>5956859</v>
      </c>
      <c r="G839">
        <v>0</v>
      </c>
      <c r="H839">
        <v>0</v>
      </c>
      <c r="I839" s="7">
        <f>INDEX('Developing Country'!$B$3:$B$175,MATCH('Stata Data'!B839,'Developing Country'!$A$3:$A$175))</f>
        <v>0</v>
      </c>
      <c r="J839" s="7">
        <f>INDEX('Developing Country'!$C$3:$C$175,MATCH('Stata Data'!B839,'Developing Country'!$A$3:$A$175))</f>
        <v>1</v>
      </c>
      <c r="K839" s="8">
        <f>VLOOKUP(B839, 'TRIPS In Force'!$A$2:$B$166, 2, FALSE)</f>
        <v>35357</v>
      </c>
      <c r="L839" s="7">
        <f t="shared" si="127"/>
        <v>1996</v>
      </c>
      <c r="M839" s="7">
        <f t="shared" si="122"/>
        <v>0</v>
      </c>
      <c r="N839" s="7">
        <f t="shared" si="123"/>
        <v>2000</v>
      </c>
      <c r="O839" s="7">
        <f t="shared" si="124"/>
        <v>-10</v>
      </c>
      <c r="P839" s="7">
        <f t="shared" si="125"/>
        <v>0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 spans="1:34" x14ac:dyDescent="0.35">
      <c r="A840">
        <f t="shared" si="128"/>
        <v>839</v>
      </c>
      <c r="B840" t="s">
        <v>28</v>
      </c>
      <c r="C840">
        <f t="shared" si="126"/>
        <v>31</v>
      </c>
      <c r="D840" s="7">
        <f>D839+1</f>
        <v>1991</v>
      </c>
      <c r="E840">
        <v>1100</v>
      </c>
      <c r="F840">
        <f>VLOOKUP(B840, 'Population by Country'!$1:$266, 6, FALSE)</f>
        <v>6150081</v>
      </c>
      <c r="G840">
        <v>0</v>
      </c>
      <c r="H840">
        <v>0</v>
      </c>
      <c r="I840" s="7">
        <f>INDEX('Developing Country'!$B$3:$B$175,MATCH('Stata Data'!B840,'Developing Country'!$A$3:$A$175))</f>
        <v>0</v>
      </c>
      <c r="J840" s="7">
        <f>INDEX('Developing Country'!$C$3:$C$175,MATCH('Stata Data'!B840,'Developing Country'!$A$3:$A$175))</f>
        <v>1</v>
      </c>
      <c r="K840" s="8">
        <f>VLOOKUP(B840, 'TRIPS In Force'!$A$2:$B$166, 2, FALSE)</f>
        <v>35357</v>
      </c>
      <c r="L840" s="7">
        <f t="shared" si="127"/>
        <v>1996</v>
      </c>
      <c r="M840" s="7">
        <f t="shared" si="122"/>
        <v>0</v>
      </c>
      <c r="N840" s="7">
        <f t="shared" si="123"/>
        <v>2000</v>
      </c>
      <c r="O840" s="7">
        <f t="shared" si="124"/>
        <v>-9</v>
      </c>
      <c r="P840" s="7">
        <f t="shared" si="125"/>
        <v>0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 spans="1:34" x14ac:dyDescent="0.35">
      <c r="A841">
        <f t="shared" si="128"/>
        <v>840</v>
      </c>
      <c r="B841" t="s">
        <v>28</v>
      </c>
      <c r="C841">
        <f t="shared" si="126"/>
        <v>31</v>
      </c>
      <c r="D841" s="7">
        <f t="shared" ref="D841:D865" si="129">D840+1</f>
        <v>1992</v>
      </c>
      <c r="E841">
        <v>1400</v>
      </c>
      <c r="F841">
        <f>VLOOKUP(B841, 'Population by Country'!$1:$266, 7, FALSE)</f>
        <v>6349089</v>
      </c>
      <c r="G841">
        <v>0</v>
      </c>
      <c r="H841">
        <v>0</v>
      </c>
      <c r="I841" s="7">
        <f>INDEX('Developing Country'!$B$3:$B$175,MATCH('Stata Data'!B841,'Developing Country'!$A$3:$A$175))</f>
        <v>0</v>
      </c>
      <c r="J841" s="7">
        <f>INDEX('Developing Country'!$C$3:$C$175,MATCH('Stata Data'!B841,'Developing Country'!$A$3:$A$175))</f>
        <v>1</v>
      </c>
      <c r="K841" s="8">
        <f>VLOOKUP(B841, 'TRIPS In Force'!$A$2:$B$166, 2, FALSE)</f>
        <v>35357</v>
      </c>
      <c r="L841" s="7">
        <f t="shared" si="127"/>
        <v>1996</v>
      </c>
      <c r="M841" s="7">
        <f t="shared" si="122"/>
        <v>0</v>
      </c>
      <c r="N841" s="7">
        <f t="shared" si="123"/>
        <v>2000</v>
      </c>
      <c r="O841" s="7">
        <f t="shared" si="124"/>
        <v>-8</v>
      </c>
      <c r="P841" s="7">
        <f t="shared" si="125"/>
        <v>0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 spans="1:34" x14ac:dyDescent="0.35">
      <c r="A842">
        <f t="shared" si="128"/>
        <v>841</v>
      </c>
      <c r="B842" t="s">
        <v>28</v>
      </c>
      <c r="C842">
        <f t="shared" si="126"/>
        <v>31</v>
      </c>
      <c r="D842" s="7">
        <f t="shared" si="129"/>
        <v>1993</v>
      </c>
      <c r="E842">
        <v>1700</v>
      </c>
      <c r="F842">
        <f>VLOOKUP(B842, 'Population by Country'!$1:$266, 8, FALSE)</f>
        <v>6555603</v>
      </c>
      <c r="G842">
        <v>0</v>
      </c>
      <c r="H842">
        <v>0</v>
      </c>
      <c r="I842" s="7">
        <f>INDEX('Developing Country'!$B$3:$B$175,MATCH('Stata Data'!B842,'Developing Country'!$A$3:$A$175))</f>
        <v>0</v>
      </c>
      <c r="J842" s="7">
        <f>INDEX('Developing Country'!$C$3:$C$175,MATCH('Stata Data'!B842,'Developing Country'!$A$3:$A$175))</f>
        <v>1</v>
      </c>
      <c r="K842" s="8">
        <f>VLOOKUP(B842, 'TRIPS In Force'!$A$2:$B$166, 2, FALSE)</f>
        <v>35357</v>
      </c>
      <c r="L842" s="7">
        <f t="shared" si="127"/>
        <v>1996</v>
      </c>
      <c r="M842" s="7">
        <f t="shared" si="122"/>
        <v>0</v>
      </c>
      <c r="N842" s="7">
        <f t="shared" si="123"/>
        <v>2000</v>
      </c>
      <c r="O842" s="7">
        <f t="shared" si="124"/>
        <v>-7</v>
      </c>
      <c r="P842" s="7">
        <f t="shared" si="125"/>
        <v>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 spans="1:34" x14ac:dyDescent="0.35">
      <c r="A843">
        <f t="shared" si="128"/>
        <v>842</v>
      </c>
      <c r="B843" t="s">
        <v>28</v>
      </c>
      <c r="C843">
        <f t="shared" si="126"/>
        <v>31</v>
      </c>
      <c r="D843" s="7">
        <f t="shared" si="129"/>
        <v>1994</v>
      </c>
      <c r="E843">
        <v>2100</v>
      </c>
      <c r="F843">
        <f>VLOOKUP(B843, 'Population by Country'!$1:$266, 9, FALSE)</f>
        <v>6772133</v>
      </c>
      <c r="G843">
        <v>0</v>
      </c>
      <c r="H843">
        <v>0</v>
      </c>
      <c r="I843" s="7">
        <f>INDEX('Developing Country'!$B$3:$B$175,MATCH('Stata Data'!B843,'Developing Country'!$A$3:$A$175))</f>
        <v>0</v>
      </c>
      <c r="J843" s="7">
        <f>INDEX('Developing Country'!$C$3:$C$175,MATCH('Stata Data'!B843,'Developing Country'!$A$3:$A$175))</f>
        <v>1</v>
      </c>
      <c r="K843" s="8">
        <f>VLOOKUP(B843, 'TRIPS In Force'!$A$2:$B$166, 2, FALSE)</f>
        <v>35357</v>
      </c>
      <c r="L843" s="7">
        <f t="shared" si="127"/>
        <v>1996</v>
      </c>
      <c r="M843" s="7">
        <f t="shared" si="122"/>
        <v>0</v>
      </c>
      <c r="N843" s="7">
        <f t="shared" si="123"/>
        <v>2000</v>
      </c>
      <c r="O843" s="7">
        <f t="shared" si="124"/>
        <v>-6</v>
      </c>
      <c r="P843" s="7">
        <f t="shared" si="125"/>
        <v>0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 spans="1:34" x14ac:dyDescent="0.35">
      <c r="A844">
        <f t="shared" si="128"/>
        <v>843</v>
      </c>
      <c r="B844" t="s">
        <v>28</v>
      </c>
      <c r="C844">
        <f t="shared" si="126"/>
        <v>31</v>
      </c>
      <c r="D844" s="7">
        <f t="shared" si="129"/>
        <v>1995</v>
      </c>
      <c r="E844">
        <v>2500</v>
      </c>
      <c r="F844">
        <f>VLOOKUP(B844, 'Population by Country'!$1:$266, 10, FALSE)</f>
        <v>7000722</v>
      </c>
      <c r="G844">
        <v>0</v>
      </c>
      <c r="H844">
        <v>0</v>
      </c>
      <c r="I844" s="7">
        <f>INDEX('Developing Country'!$B$3:$B$175,MATCH('Stata Data'!B844,'Developing Country'!$A$3:$A$175))</f>
        <v>0</v>
      </c>
      <c r="J844" s="7">
        <f>INDEX('Developing Country'!$C$3:$C$175,MATCH('Stata Data'!B844,'Developing Country'!$A$3:$A$175))</f>
        <v>1</v>
      </c>
      <c r="K844" s="8">
        <f>VLOOKUP(B844, 'TRIPS In Force'!$A$2:$B$166, 2, FALSE)</f>
        <v>35357</v>
      </c>
      <c r="L844" s="7">
        <f t="shared" si="127"/>
        <v>1996</v>
      </c>
      <c r="M844" s="7">
        <f t="shared" si="122"/>
        <v>0</v>
      </c>
      <c r="N844" s="7">
        <f t="shared" si="123"/>
        <v>2000</v>
      </c>
      <c r="O844" s="7">
        <f t="shared" si="124"/>
        <v>-5</v>
      </c>
      <c r="P844" s="7">
        <f t="shared" si="125"/>
        <v>0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 spans="1:34" x14ac:dyDescent="0.35">
      <c r="A845">
        <f t="shared" si="128"/>
        <v>844</v>
      </c>
      <c r="B845" t="s">
        <v>28</v>
      </c>
      <c r="C845">
        <f t="shared" si="126"/>
        <v>31</v>
      </c>
      <c r="D845" s="7">
        <f t="shared" si="129"/>
        <v>1996</v>
      </c>
      <c r="E845">
        <v>2900</v>
      </c>
      <c r="F845">
        <f>VLOOKUP(B845, 'Population by Country'!$1:$266, 11, FALSE)</f>
        <v>7241134</v>
      </c>
      <c r="G845">
        <v>0</v>
      </c>
      <c r="H845">
        <v>0</v>
      </c>
      <c r="I845" s="7">
        <f>INDEX('Developing Country'!$B$3:$B$175,MATCH('Stata Data'!B845,'Developing Country'!$A$3:$A$175))</f>
        <v>0</v>
      </c>
      <c r="J845" s="7">
        <f>INDEX('Developing Country'!$C$3:$C$175,MATCH('Stata Data'!B845,'Developing Country'!$A$3:$A$175))</f>
        <v>1</v>
      </c>
      <c r="K845" s="8">
        <f>VLOOKUP(B845, 'TRIPS In Force'!$A$2:$B$166, 2, FALSE)</f>
        <v>35357</v>
      </c>
      <c r="L845" s="7">
        <f t="shared" si="127"/>
        <v>1996</v>
      </c>
      <c r="M845" s="7">
        <f t="shared" si="122"/>
        <v>1</v>
      </c>
      <c r="N845" s="7">
        <f t="shared" si="123"/>
        <v>2000</v>
      </c>
      <c r="O845" s="7">
        <f t="shared" si="124"/>
        <v>-4</v>
      </c>
      <c r="P845" s="7">
        <f t="shared" si="125"/>
        <v>0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 spans="1:34" x14ac:dyDescent="0.35">
      <c r="A846">
        <f t="shared" si="128"/>
        <v>845</v>
      </c>
      <c r="B846" t="s">
        <v>28</v>
      </c>
      <c r="C846">
        <f t="shared" si="126"/>
        <v>31</v>
      </c>
      <c r="D846" s="7">
        <f t="shared" si="129"/>
        <v>1997</v>
      </c>
      <c r="E846">
        <v>3400</v>
      </c>
      <c r="F846">
        <f>VLOOKUP(B846, 'Population by Country'!$1:$266, 12, FALSE)</f>
        <v>7493251</v>
      </c>
      <c r="G846">
        <v>0</v>
      </c>
      <c r="H846">
        <v>0</v>
      </c>
      <c r="I846" s="7">
        <f>INDEX('Developing Country'!$B$3:$B$175,MATCH('Stata Data'!B846,'Developing Country'!$A$3:$A$175))</f>
        <v>0</v>
      </c>
      <c r="J846" s="7">
        <f>INDEX('Developing Country'!$C$3:$C$175,MATCH('Stata Data'!B846,'Developing Country'!$A$3:$A$175))</f>
        <v>1</v>
      </c>
      <c r="K846" s="8">
        <f>VLOOKUP(B846, 'TRIPS In Force'!$A$2:$B$166, 2, FALSE)</f>
        <v>35357</v>
      </c>
      <c r="L846" s="7">
        <f t="shared" si="127"/>
        <v>1996</v>
      </c>
      <c r="M846" s="7">
        <f t="shared" si="122"/>
        <v>1</v>
      </c>
      <c r="N846" s="7">
        <f t="shared" si="123"/>
        <v>2000</v>
      </c>
      <c r="O846" s="7">
        <f t="shared" si="124"/>
        <v>-3</v>
      </c>
      <c r="P846" s="7">
        <f t="shared" si="125"/>
        <v>0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 spans="1:34" x14ac:dyDescent="0.35">
      <c r="A847">
        <f t="shared" si="128"/>
        <v>846</v>
      </c>
      <c r="B847" t="s">
        <v>28</v>
      </c>
      <c r="C847">
        <f t="shared" si="126"/>
        <v>31</v>
      </c>
      <c r="D847" s="7">
        <f t="shared" si="129"/>
        <v>1998</v>
      </c>
      <c r="E847">
        <v>3900</v>
      </c>
      <c r="F847">
        <f>VLOOKUP(B847, 'Population by Country'!$1:$266, 13, FALSE)</f>
        <v>7759258</v>
      </c>
      <c r="G847">
        <v>0</v>
      </c>
      <c r="H847">
        <v>0</v>
      </c>
      <c r="I847" s="7">
        <f>INDEX('Developing Country'!$B$3:$B$175,MATCH('Stata Data'!B847,'Developing Country'!$A$3:$A$175))</f>
        <v>0</v>
      </c>
      <c r="J847" s="7">
        <f>INDEX('Developing Country'!$C$3:$C$175,MATCH('Stata Data'!B847,'Developing Country'!$A$3:$A$175))</f>
        <v>1</v>
      </c>
      <c r="K847" s="8">
        <f>VLOOKUP(B847, 'TRIPS In Force'!$A$2:$B$166, 2, FALSE)</f>
        <v>35357</v>
      </c>
      <c r="L847" s="7">
        <f t="shared" si="127"/>
        <v>1996</v>
      </c>
      <c r="M847" s="7">
        <f t="shared" si="122"/>
        <v>1</v>
      </c>
      <c r="N847" s="7">
        <f t="shared" si="123"/>
        <v>2000</v>
      </c>
      <c r="O847" s="7">
        <f t="shared" si="124"/>
        <v>-2</v>
      </c>
      <c r="P847" s="7">
        <f t="shared" si="125"/>
        <v>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 spans="1:34" x14ac:dyDescent="0.35">
      <c r="A848">
        <f t="shared" si="128"/>
        <v>847</v>
      </c>
      <c r="B848" t="s">
        <v>28</v>
      </c>
      <c r="C848">
        <f t="shared" si="126"/>
        <v>31</v>
      </c>
      <c r="D848" s="7">
        <f t="shared" si="129"/>
        <v>1999</v>
      </c>
      <c r="E848">
        <v>4400</v>
      </c>
      <c r="F848">
        <f>VLOOKUP(B848, 'Population by Country'!$1:$266,14, FALSE)</f>
        <v>8041846</v>
      </c>
      <c r="G848">
        <v>0</v>
      </c>
      <c r="H848">
        <v>0</v>
      </c>
      <c r="I848" s="7">
        <f>INDEX('Developing Country'!$B$3:$B$175,MATCH('Stata Data'!B848,'Developing Country'!$A$3:$A$175))</f>
        <v>0</v>
      </c>
      <c r="J848" s="7">
        <f>INDEX('Developing Country'!$C$3:$C$175,MATCH('Stata Data'!B848,'Developing Country'!$A$3:$A$175))</f>
        <v>1</v>
      </c>
      <c r="K848" s="8">
        <f>VLOOKUP(B848, 'TRIPS In Force'!$A$2:$B$166, 2, FALSE)</f>
        <v>35357</v>
      </c>
      <c r="L848" s="7">
        <f t="shared" si="127"/>
        <v>1996</v>
      </c>
      <c r="M848" s="7">
        <f t="shared" si="122"/>
        <v>1</v>
      </c>
      <c r="N848" s="7">
        <f t="shared" si="123"/>
        <v>2000</v>
      </c>
      <c r="O848" s="7">
        <f t="shared" si="124"/>
        <v>-1</v>
      </c>
      <c r="P848" s="7">
        <f t="shared" si="125"/>
        <v>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 spans="1:34" x14ac:dyDescent="0.35">
      <c r="A849">
        <f t="shared" si="128"/>
        <v>848</v>
      </c>
      <c r="B849" t="s">
        <v>28</v>
      </c>
      <c r="C849">
        <f t="shared" si="126"/>
        <v>31</v>
      </c>
      <c r="D849" s="7">
        <f t="shared" si="129"/>
        <v>2000</v>
      </c>
      <c r="E849">
        <v>4900</v>
      </c>
      <c r="F849">
        <f>VLOOKUP(B849, 'Population by Country'!$1:$266, 15, FALSE)</f>
        <v>8342559</v>
      </c>
      <c r="G849">
        <v>0</v>
      </c>
      <c r="H849">
        <v>0</v>
      </c>
      <c r="I849" s="7">
        <f>INDEX('Developing Country'!$B$3:$B$175,MATCH('Stata Data'!B849,'Developing Country'!$A$3:$A$175))</f>
        <v>0</v>
      </c>
      <c r="J849" s="7">
        <f>INDEX('Developing Country'!$C$3:$C$175,MATCH('Stata Data'!B849,'Developing Country'!$A$3:$A$175))</f>
        <v>1</v>
      </c>
      <c r="K849" s="8">
        <f>VLOOKUP(B849, 'TRIPS In Force'!$A$2:$B$166, 2, FALSE)</f>
        <v>35357</v>
      </c>
      <c r="L849" s="7">
        <f t="shared" si="127"/>
        <v>1996</v>
      </c>
      <c r="M849" s="7">
        <f t="shared" si="122"/>
        <v>1</v>
      </c>
      <c r="N849" s="7">
        <f t="shared" si="123"/>
        <v>2000</v>
      </c>
      <c r="O849" s="7">
        <f t="shared" si="124"/>
        <v>0</v>
      </c>
      <c r="P849" s="7">
        <f t="shared" si="125"/>
        <v>1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 spans="1:34" x14ac:dyDescent="0.35">
      <c r="A850">
        <f t="shared" si="128"/>
        <v>849</v>
      </c>
      <c r="B850" t="s">
        <v>28</v>
      </c>
      <c r="C850">
        <f t="shared" si="126"/>
        <v>31</v>
      </c>
      <c r="D850" s="7">
        <f t="shared" si="129"/>
        <v>2001</v>
      </c>
      <c r="E850">
        <v>5400</v>
      </c>
      <c r="F850">
        <f>VLOOKUP(B850, 'Population by Country'!$1:$266, 16, FALSE)</f>
        <v>8663012</v>
      </c>
      <c r="G850">
        <v>0</v>
      </c>
      <c r="H850">
        <v>0</v>
      </c>
      <c r="I850" s="7">
        <f>INDEX('Developing Country'!$B$3:$B$175,MATCH('Stata Data'!B850,'Developing Country'!$A$3:$A$175))</f>
        <v>0</v>
      </c>
      <c r="J850" s="7">
        <f>INDEX('Developing Country'!$C$3:$C$175,MATCH('Stata Data'!B850,'Developing Country'!$A$3:$A$175))</f>
        <v>1</v>
      </c>
      <c r="K850" s="8">
        <f>VLOOKUP(B850, 'TRIPS In Force'!$A$2:$B$166, 2, FALSE)</f>
        <v>35357</v>
      </c>
      <c r="L850" s="7">
        <f t="shared" si="127"/>
        <v>1996</v>
      </c>
      <c r="M850" s="7">
        <f t="shared" si="122"/>
        <v>1</v>
      </c>
      <c r="N850" s="7">
        <f t="shared" si="123"/>
        <v>2000</v>
      </c>
      <c r="O850" s="7">
        <f t="shared" si="124"/>
        <v>1</v>
      </c>
      <c r="P850" s="7">
        <f t="shared" si="125"/>
        <v>1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 spans="1:34" x14ac:dyDescent="0.35">
      <c r="A851">
        <f t="shared" si="128"/>
        <v>850</v>
      </c>
      <c r="B851" t="s">
        <v>28</v>
      </c>
      <c r="C851">
        <f t="shared" si="126"/>
        <v>31</v>
      </c>
      <c r="D851" s="7">
        <f t="shared" si="129"/>
        <v>2002</v>
      </c>
      <c r="E851">
        <v>5900</v>
      </c>
      <c r="F851">
        <f>VLOOKUP(B851, 'Population by Country'!$1:$266, 17, FALSE)</f>
        <v>9001689</v>
      </c>
      <c r="G851">
        <v>0</v>
      </c>
      <c r="H851">
        <v>0</v>
      </c>
      <c r="I851" s="7">
        <f>INDEX('Developing Country'!$B$3:$B$175,MATCH('Stata Data'!B851,'Developing Country'!$A$3:$A$175))</f>
        <v>0</v>
      </c>
      <c r="J851" s="7">
        <f>INDEX('Developing Country'!$C$3:$C$175,MATCH('Stata Data'!B851,'Developing Country'!$A$3:$A$175))</f>
        <v>1</v>
      </c>
      <c r="K851" s="8">
        <f>VLOOKUP(B851, 'TRIPS In Force'!$A$2:$B$166, 2, FALSE)</f>
        <v>35357</v>
      </c>
      <c r="L851" s="7">
        <f t="shared" si="127"/>
        <v>1996</v>
      </c>
      <c r="M851" s="7">
        <f t="shared" si="122"/>
        <v>1</v>
      </c>
      <c r="N851" s="7">
        <f t="shared" si="123"/>
        <v>2000</v>
      </c>
      <c r="O851" s="7">
        <f t="shared" si="124"/>
        <v>2</v>
      </c>
      <c r="P851" s="7">
        <f t="shared" si="125"/>
        <v>1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 spans="1:34" x14ac:dyDescent="0.35">
      <c r="A852">
        <f t="shared" si="128"/>
        <v>851</v>
      </c>
      <c r="B852" t="s">
        <v>28</v>
      </c>
      <c r="C852">
        <f t="shared" si="126"/>
        <v>31</v>
      </c>
      <c r="D852" s="7">
        <f t="shared" si="129"/>
        <v>2003</v>
      </c>
      <c r="E852">
        <v>6400</v>
      </c>
      <c r="F852">
        <f>VLOOKUP(B852, 'Population by Country'!$1:$266, 18, FALSE)</f>
        <v>9353201</v>
      </c>
      <c r="G852">
        <v>0</v>
      </c>
      <c r="H852">
        <v>0</v>
      </c>
      <c r="I852" s="7">
        <f>INDEX('Developing Country'!$B$3:$B$175,MATCH('Stata Data'!B852,'Developing Country'!$A$3:$A$175))</f>
        <v>0</v>
      </c>
      <c r="J852" s="7">
        <f>INDEX('Developing Country'!$C$3:$C$175,MATCH('Stata Data'!B852,'Developing Country'!$A$3:$A$175))</f>
        <v>1</v>
      </c>
      <c r="K852" s="8">
        <f>VLOOKUP(B852, 'TRIPS In Force'!$A$2:$B$166, 2, FALSE)</f>
        <v>35357</v>
      </c>
      <c r="L852" s="7">
        <f t="shared" si="127"/>
        <v>1996</v>
      </c>
      <c r="M852" s="7">
        <f t="shared" si="122"/>
        <v>1</v>
      </c>
      <c r="N852" s="7">
        <f t="shared" si="123"/>
        <v>2000</v>
      </c>
      <c r="O852" s="7">
        <f t="shared" si="124"/>
        <v>3</v>
      </c>
      <c r="P852" s="7">
        <f t="shared" si="125"/>
        <v>1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 spans="1:34" x14ac:dyDescent="0.35">
      <c r="A853">
        <f t="shared" si="128"/>
        <v>852</v>
      </c>
      <c r="B853" t="s">
        <v>28</v>
      </c>
      <c r="C853">
        <f t="shared" si="126"/>
        <v>31</v>
      </c>
      <c r="D853" s="7">
        <f t="shared" si="129"/>
        <v>2004</v>
      </c>
      <c r="E853">
        <v>6700</v>
      </c>
      <c r="F853">
        <f>VLOOKUP(B853, 'Population by Country'!$1:$266,19, FALSE)</f>
        <v>9710043</v>
      </c>
      <c r="G853">
        <v>0</v>
      </c>
      <c r="H853">
        <v>0</v>
      </c>
      <c r="I853" s="7">
        <f>INDEX('Developing Country'!$B$3:$B$175,MATCH('Stata Data'!B853,'Developing Country'!$A$3:$A$175))</f>
        <v>0</v>
      </c>
      <c r="J853" s="7">
        <f>INDEX('Developing Country'!$C$3:$C$175,MATCH('Stata Data'!B853,'Developing Country'!$A$3:$A$175))</f>
        <v>1</v>
      </c>
      <c r="K853" s="8">
        <f>VLOOKUP(B853, 'TRIPS In Force'!$A$2:$B$166, 2, FALSE)</f>
        <v>35357</v>
      </c>
      <c r="L853" s="7">
        <f t="shared" si="127"/>
        <v>1996</v>
      </c>
      <c r="M853" s="7">
        <f t="shared" si="122"/>
        <v>1</v>
      </c>
      <c r="N853" s="7">
        <f t="shared" si="123"/>
        <v>2000</v>
      </c>
      <c r="O853" s="7">
        <f t="shared" si="124"/>
        <v>4</v>
      </c>
      <c r="P853" s="7">
        <f t="shared" si="125"/>
        <v>1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 spans="1:34" x14ac:dyDescent="0.35">
      <c r="A854">
        <f t="shared" si="128"/>
        <v>853</v>
      </c>
      <c r="B854" t="s">
        <v>28</v>
      </c>
      <c r="C854">
        <f t="shared" si="126"/>
        <v>31</v>
      </c>
      <c r="D854" s="7">
        <f t="shared" si="129"/>
        <v>2005</v>
      </c>
      <c r="E854">
        <v>6900</v>
      </c>
      <c r="F854">
        <f>VLOOKUP(B854, 'Population by Country'!$1:$266, 20, FALSE)</f>
        <v>10067009</v>
      </c>
      <c r="G854">
        <v>0</v>
      </c>
      <c r="H854">
        <v>0</v>
      </c>
      <c r="I854" s="7">
        <f>INDEX('Developing Country'!$B$3:$B$175,MATCH('Stata Data'!B854,'Developing Country'!$A$3:$A$175))</f>
        <v>0</v>
      </c>
      <c r="J854" s="7">
        <f>INDEX('Developing Country'!$C$3:$C$175,MATCH('Stata Data'!B854,'Developing Country'!$A$3:$A$175))</f>
        <v>1</v>
      </c>
      <c r="K854" s="8">
        <f>VLOOKUP(B854, 'TRIPS In Force'!$A$2:$B$166, 2, FALSE)</f>
        <v>35357</v>
      </c>
      <c r="L854" s="7">
        <f t="shared" si="127"/>
        <v>1996</v>
      </c>
      <c r="M854" s="7">
        <f t="shared" si="122"/>
        <v>1</v>
      </c>
      <c r="N854" s="7">
        <f t="shared" si="123"/>
        <v>2000</v>
      </c>
      <c r="O854" s="7">
        <f t="shared" si="124"/>
        <v>5</v>
      </c>
      <c r="P854" s="7">
        <f t="shared" si="125"/>
        <v>1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 spans="1:34" x14ac:dyDescent="0.35">
      <c r="A855">
        <f t="shared" si="128"/>
        <v>854</v>
      </c>
      <c r="B855" t="s">
        <v>28</v>
      </c>
      <c r="C855">
        <f t="shared" si="126"/>
        <v>31</v>
      </c>
      <c r="D855" s="7">
        <f t="shared" si="129"/>
        <v>2006</v>
      </c>
      <c r="E855">
        <v>6700</v>
      </c>
      <c r="F855">
        <f>VLOOKUP(B855, 'Population by Country'!$1:$266, 21, FALSE)</f>
        <v>10421597</v>
      </c>
      <c r="G855">
        <v>0</v>
      </c>
      <c r="H855">
        <v>0</v>
      </c>
      <c r="I855" s="7">
        <f>INDEX('Developing Country'!$B$3:$B$175,MATCH('Stata Data'!B855,'Developing Country'!$A$3:$A$175))</f>
        <v>0</v>
      </c>
      <c r="J855" s="7">
        <f>INDEX('Developing Country'!$C$3:$C$175,MATCH('Stata Data'!B855,'Developing Country'!$A$3:$A$175))</f>
        <v>1</v>
      </c>
      <c r="K855" s="8">
        <f>VLOOKUP(B855, 'TRIPS In Force'!$A$2:$B$166, 2, FALSE)</f>
        <v>35357</v>
      </c>
      <c r="L855" s="7">
        <f t="shared" si="127"/>
        <v>1996</v>
      </c>
      <c r="M855" s="7">
        <f t="shared" si="122"/>
        <v>1</v>
      </c>
      <c r="N855" s="7">
        <f t="shared" si="123"/>
        <v>2000</v>
      </c>
      <c r="O855" s="7">
        <f t="shared" si="124"/>
        <v>6</v>
      </c>
      <c r="P855" s="7">
        <f t="shared" si="125"/>
        <v>1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 spans="1:34" x14ac:dyDescent="0.35">
      <c r="A856">
        <f t="shared" si="128"/>
        <v>855</v>
      </c>
      <c r="B856" t="s">
        <v>28</v>
      </c>
      <c r="C856">
        <f t="shared" si="126"/>
        <v>31</v>
      </c>
      <c r="D856" s="7">
        <f t="shared" si="129"/>
        <v>2007</v>
      </c>
      <c r="E856">
        <v>6000</v>
      </c>
      <c r="F856">
        <f>VLOOKUP(B856, 'Population by Country'!$1:$266, 22, FALSE)</f>
        <v>10775708</v>
      </c>
      <c r="G856">
        <v>0</v>
      </c>
      <c r="H856">
        <v>0</v>
      </c>
      <c r="I856" s="7">
        <f>INDEX('Developing Country'!$B$3:$B$175,MATCH('Stata Data'!B856,'Developing Country'!$A$3:$A$175))</f>
        <v>0</v>
      </c>
      <c r="J856" s="7">
        <f>INDEX('Developing Country'!$C$3:$C$175,MATCH('Stata Data'!B856,'Developing Country'!$A$3:$A$175))</f>
        <v>1</v>
      </c>
      <c r="K856" s="8">
        <f>VLOOKUP(B856, 'TRIPS In Force'!$A$2:$B$166, 2, FALSE)</f>
        <v>35357</v>
      </c>
      <c r="L856" s="7">
        <f t="shared" si="127"/>
        <v>1996</v>
      </c>
      <c r="M856" s="7">
        <f t="shared" si="122"/>
        <v>1</v>
      </c>
      <c r="N856" s="7">
        <f t="shared" si="123"/>
        <v>2000</v>
      </c>
      <c r="O856" s="7">
        <f t="shared" si="124"/>
        <v>7</v>
      </c>
      <c r="P856" s="7">
        <f t="shared" si="125"/>
        <v>1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 spans="1:34" x14ac:dyDescent="0.35">
      <c r="A857">
        <f t="shared" si="128"/>
        <v>856</v>
      </c>
      <c r="B857" t="s">
        <v>28</v>
      </c>
      <c r="C857">
        <f t="shared" si="126"/>
        <v>31</v>
      </c>
      <c r="D857" s="7">
        <f t="shared" si="129"/>
        <v>2008</v>
      </c>
      <c r="E857">
        <v>5600</v>
      </c>
      <c r="F857">
        <f>VLOOKUP(B857, 'Population by Country'!$1:$266, 23, FALSE)</f>
        <v>11133861</v>
      </c>
      <c r="G857">
        <v>0</v>
      </c>
      <c r="H857">
        <v>0</v>
      </c>
      <c r="I857" s="7">
        <f>INDEX('Developing Country'!$B$3:$B$175,MATCH('Stata Data'!B857,'Developing Country'!$A$3:$A$175))</f>
        <v>0</v>
      </c>
      <c r="J857" s="7">
        <f>INDEX('Developing Country'!$C$3:$C$175,MATCH('Stata Data'!B857,'Developing Country'!$A$3:$A$175))</f>
        <v>1</v>
      </c>
      <c r="K857" s="8">
        <f>VLOOKUP(B857, 'TRIPS In Force'!$A$2:$B$166, 2, FALSE)</f>
        <v>35357</v>
      </c>
      <c r="L857" s="7">
        <f t="shared" si="127"/>
        <v>1996</v>
      </c>
      <c r="M857" s="7">
        <f t="shared" si="122"/>
        <v>1</v>
      </c>
      <c r="N857" s="7">
        <f t="shared" si="123"/>
        <v>2000</v>
      </c>
      <c r="O857" s="7">
        <f t="shared" si="124"/>
        <v>8</v>
      </c>
      <c r="P857" s="7">
        <f t="shared" si="125"/>
        <v>1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 spans="1:34" x14ac:dyDescent="0.35">
      <c r="A858">
        <f t="shared" si="128"/>
        <v>857</v>
      </c>
      <c r="B858" t="s">
        <v>28</v>
      </c>
      <c r="C858">
        <f t="shared" si="126"/>
        <v>31</v>
      </c>
      <c r="D858" s="7">
        <f t="shared" si="129"/>
        <v>2009</v>
      </c>
      <c r="E858">
        <v>4000</v>
      </c>
      <c r="F858">
        <f>VLOOKUP(B858, 'Population by Country'!$1:$266, 24, FALSE)</f>
        <v>11502786</v>
      </c>
      <c r="G858">
        <v>0</v>
      </c>
      <c r="H858">
        <v>0</v>
      </c>
      <c r="I858" s="7">
        <f>INDEX('Developing Country'!$B$3:$B$175,MATCH('Stata Data'!B858,'Developing Country'!$A$3:$A$175))</f>
        <v>0</v>
      </c>
      <c r="J858" s="7">
        <f>INDEX('Developing Country'!$C$3:$C$175,MATCH('Stata Data'!B858,'Developing Country'!$A$3:$A$175))</f>
        <v>1</v>
      </c>
      <c r="K858" s="8">
        <f>VLOOKUP(B858, 'TRIPS In Force'!$A$2:$B$166, 2, FALSE)</f>
        <v>35357</v>
      </c>
      <c r="L858" s="7">
        <f t="shared" si="127"/>
        <v>1996</v>
      </c>
      <c r="M858" s="7">
        <f t="shared" si="122"/>
        <v>1</v>
      </c>
      <c r="N858" s="7">
        <f t="shared" si="123"/>
        <v>2000</v>
      </c>
      <c r="O858" s="7">
        <f t="shared" si="124"/>
        <v>9</v>
      </c>
      <c r="P858" s="7">
        <f t="shared" si="125"/>
        <v>1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 spans="1:34" x14ac:dyDescent="0.35">
      <c r="A859">
        <f t="shared" si="128"/>
        <v>858</v>
      </c>
      <c r="B859" t="s">
        <v>28</v>
      </c>
      <c r="C859">
        <f t="shared" si="126"/>
        <v>31</v>
      </c>
      <c r="D859" s="7">
        <f t="shared" si="129"/>
        <v>2010</v>
      </c>
      <c r="E859">
        <v>3600</v>
      </c>
      <c r="F859">
        <f>VLOOKUP(B859, 'Population by Country'!$1:$266, 25, FALSE)</f>
        <v>11887202</v>
      </c>
      <c r="G859">
        <v>0</v>
      </c>
      <c r="H859">
        <v>0</v>
      </c>
      <c r="I859" s="7">
        <f>INDEX('Developing Country'!$B$3:$B$175,MATCH('Stata Data'!B859,'Developing Country'!$A$3:$A$175))</f>
        <v>0</v>
      </c>
      <c r="J859" s="7">
        <f>INDEX('Developing Country'!$C$3:$C$175,MATCH('Stata Data'!B859,'Developing Country'!$A$3:$A$175))</f>
        <v>1</v>
      </c>
      <c r="K859" s="8">
        <f>VLOOKUP(B859, 'TRIPS In Force'!$A$2:$B$166, 2, FALSE)</f>
        <v>35357</v>
      </c>
      <c r="L859" s="7">
        <f t="shared" si="127"/>
        <v>1996</v>
      </c>
      <c r="M859" s="7">
        <f t="shared" si="122"/>
        <v>1</v>
      </c>
      <c r="N859" s="7">
        <f t="shared" si="123"/>
        <v>2000</v>
      </c>
      <c r="O859" s="7">
        <f t="shared" si="124"/>
        <v>10</v>
      </c>
      <c r="P859" s="7">
        <f t="shared" si="125"/>
        <v>1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 spans="1:34" x14ac:dyDescent="0.35">
      <c r="A860">
        <f t="shared" si="128"/>
        <v>859</v>
      </c>
      <c r="B860" t="s">
        <v>28</v>
      </c>
      <c r="C860">
        <f t="shared" si="126"/>
        <v>31</v>
      </c>
      <c r="D860" s="7">
        <f t="shared" si="129"/>
        <v>2011</v>
      </c>
      <c r="E860">
        <v>3600</v>
      </c>
      <c r="F860">
        <f>VLOOKUP(B860, 'Population by Country'!$1:$266, 26, FALSE)</f>
        <v>12288651</v>
      </c>
      <c r="G860">
        <v>0</v>
      </c>
      <c r="H860">
        <v>0</v>
      </c>
      <c r="I860" s="7">
        <f>INDEX('Developing Country'!$B$3:$B$175,MATCH('Stata Data'!B860,'Developing Country'!$A$3:$A$175))</f>
        <v>0</v>
      </c>
      <c r="J860" s="7">
        <f>INDEX('Developing Country'!$C$3:$C$175,MATCH('Stata Data'!B860,'Developing Country'!$A$3:$A$175))</f>
        <v>1</v>
      </c>
      <c r="K860" s="8">
        <f>VLOOKUP(B860, 'TRIPS In Force'!$A$2:$B$166, 2, FALSE)</f>
        <v>35357</v>
      </c>
      <c r="L860" s="7">
        <f t="shared" si="127"/>
        <v>1996</v>
      </c>
      <c r="M860" s="7">
        <f t="shared" si="122"/>
        <v>1</v>
      </c>
      <c r="N860" s="7">
        <f t="shared" si="123"/>
        <v>2000</v>
      </c>
      <c r="O860" s="7">
        <f t="shared" si="124"/>
        <v>11</v>
      </c>
      <c r="P860" s="7">
        <f t="shared" si="125"/>
        <v>1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 spans="1:34" x14ac:dyDescent="0.35">
      <c r="A861">
        <f t="shared" si="128"/>
        <v>860</v>
      </c>
      <c r="B861" t="s">
        <v>28</v>
      </c>
      <c r="C861">
        <f t="shared" si="126"/>
        <v>31</v>
      </c>
      <c r="D861" s="7">
        <f t="shared" si="129"/>
        <v>2012</v>
      </c>
      <c r="E861">
        <v>4000</v>
      </c>
      <c r="F861">
        <f>VLOOKUP(B861, 'Population by Country'!$1:$266, 27, FALSE)</f>
        <v>12705135</v>
      </c>
      <c r="G861">
        <v>0</v>
      </c>
      <c r="H861">
        <v>0</v>
      </c>
      <c r="I861" s="7">
        <f>INDEX('Developing Country'!$B$3:$B$175,MATCH('Stata Data'!B861,'Developing Country'!$A$3:$A$175))</f>
        <v>0</v>
      </c>
      <c r="J861" s="7">
        <f>INDEX('Developing Country'!$C$3:$C$175,MATCH('Stata Data'!B861,'Developing Country'!$A$3:$A$175))</f>
        <v>1</v>
      </c>
      <c r="K861" s="8">
        <f>VLOOKUP(B861, 'TRIPS In Force'!$A$2:$B$166, 2, FALSE)</f>
        <v>35357</v>
      </c>
      <c r="L861" s="7">
        <f t="shared" si="127"/>
        <v>1996</v>
      </c>
      <c r="M861" s="7">
        <f t="shared" si="122"/>
        <v>1</v>
      </c>
      <c r="N861" s="7">
        <f t="shared" si="123"/>
        <v>2000</v>
      </c>
      <c r="O861" s="7">
        <f t="shared" si="124"/>
        <v>12</v>
      </c>
      <c r="P861" s="7">
        <f t="shared" si="125"/>
        <v>1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 spans="1:34" x14ac:dyDescent="0.35">
      <c r="A862">
        <f t="shared" si="128"/>
        <v>861</v>
      </c>
      <c r="B862" t="s">
        <v>28</v>
      </c>
      <c r="C862">
        <f t="shared" si="126"/>
        <v>31</v>
      </c>
      <c r="D862" s="7">
        <f t="shared" si="129"/>
        <v>2013</v>
      </c>
      <c r="E862">
        <v>4000</v>
      </c>
      <c r="F862">
        <f>VLOOKUP(B862, 'Population by Country'!$1:$266, 28, FALSE)</f>
        <v>13133589</v>
      </c>
      <c r="G862">
        <v>0</v>
      </c>
      <c r="H862">
        <v>0</v>
      </c>
      <c r="I862" s="7">
        <f>INDEX('Developing Country'!$B$3:$B$175,MATCH('Stata Data'!B862,'Developing Country'!$A$3:$A$175))</f>
        <v>0</v>
      </c>
      <c r="J862" s="7">
        <f>INDEX('Developing Country'!$C$3:$C$175,MATCH('Stata Data'!B862,'Developing Country'!$A$3:$A$175))</f>
        <v>1</v>
      </c>
      <c r="K862" s="8">
        <f>VLOOKUP(B862, 'TRIPS In Force'!$A$2:$B$166, 2, FALSE)</f>
        <v>35357</v>
      </c>
      <c r="L862" s="7">
        <f t="shared" si="127"/>
        <v>1996</v>
      </c>
      <c r="M862" s="7">
        <f t="shared" si="122"/>
        <v>1</v>
      </c>
      <c r="N862" s="7">
        <f t="shared" si="123"/>
        <v>2000</v>
      </c>
      <c r="O862" s="7">
        <f t="shared" si="124"/>
        <v>13</v>
      </c>
      <c r="P862" s="7">
        <f t="shared" si="125"/>
        <v>1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 spans="1:34" x14ac:dyDescent="0.35">
      <c r="A863">
        <f t="shared" si="128"/>
        <v>862</v>
      </c>
      <c r="B863" t="s">
        <v>28</v>
      </c>
      <c r="C863">
        <f t="shared" si="126"/>
        <v>31</v>
      </c>
      <c r="D863" s="7">
        <f t="shared" si="129"/>
        <v>2014</v>
      </c>
      <c r="E863">
        <v>4200</v>
      </c>
      <c r="F863">
        <f>VLOOKUP(B863, 'Population by Country'!$1:$266, 29, FALSE)</f>
        <v>13569438</v>
      </c>
      <c r="G863">
        <v>0</v>
      </c>
      <c r="H863">
        <v>0</v>
      </c>
      <c r="I863" s="7">
        <f>INDEX('Developing Country'!$B$3:$B$175,MATCH('Stata Data'!B863,'Developing Country'!$A$3:$A$175))</f>
        <v>0</v>
      </c>
      <c r="J863" s="7">
        <f>INDEX('Developing Country'!$C$3:$C$175,MATCH('Stata Data'!B863,'Developing Country'!$A$3:$A$175))</f>
        <v>1</v>
      </c>
      <c r="K863" s="8">
        <f>VLOOKUP(B863, 'TRIPS In Force'!$A$2:$B$166, 2, FALSE)</f>
        <v>35357</v>
      </c>
      <c r="L863" s="7">
        <f t="shared" si="127"/>
        <v>1996</v>
      </c>
      <c r="M863" s="7">
        <f t="shared" si="122"/>
        <v>1</v>
      </c>
      <c r="N863" s="7">
        <f t="shared" si="123"/>
        <v>2000</v>
      </c>
      <c r="O863" s="7">
        <f t="shared" si="124"/>
        <v>14</v>
      </c>
      <c r="P863" s="7">
        <f t="shared" si="125"/>
        <v>1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 spans="1:34" x14ac:dyDescent="0.35">
      <c r="A864">
        <f t="shared" si="128"/>
        <v>863</v>
      </c>
      <c r="B864" t="s">
        <v>28</v>
      </c>
      <c r="C864">
        <f t="shared" si="126"/>
        <v>31</v>
      </c>
      <c r="D864" s="7">
        <f t="shared" si="129"/>
        <v>2015</v>
      </c>
      <c r="E864">
        <v>3600</v>
      </c>
      <c r="F864">
        <f>VLOOKUP(B864, 'Population by Country'!$1:$266, 30, FALSE)</f>
        <v>14009413</v>
      </c>
      <c r="G864">
        <v>0</v>
      </c>
      <c r="H864">
        <v>0</v>
      </c>
      <c r="I864" s="7">
        <f>INDEX('Developing Country'!$B$3:$B$175,MATCH('Stata Data'!B864,'Developing Country'!$A$3:$A$175))</f>
        <v>0</v>
      </c>
      <c r="J864" s="7">
        <f>INDEX('Developing Country'!$C$3:$C$175,MATCH('Stata Data'!B864,'Developing Country'!$A$3:$A$175))</f>
        <v>1</v>
      </c>
      <c r="K864" s="8">
        <f>VLOOKUP(B864, 'TRIPS In Force'!$A$2:$B$166, 2, FALSE)</f>
        <v>35357</v>
      </c>
      <c r="L864" s="7">
        <f t="shared" si="127"/>
        <v>1996</v>
      </c>
      <c r="M864" s="7">
        <f t="shared" si="122"/>
        <v>1</v>
      </c>
      <c r="N864" s="7">
        <f t="shared" si="123"/>
        <v>2000</v>
      </c>
      <c r="O864" s="7">
        <f t="shared" si="124"/>
        <v>15</v>
      </c>
      <c r="P864" s="7">
        <f t="shared" si="125"/>
        <v>1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 spans="1:34" x14ac:dyDescent="0.35">
      <c r="A865">
        <f t="shared" si="128"/>
        <v>864</v>
      </c>
      <c r="B865" t="s">
        <v>28</v>
      </c>
      <c r="C865">
        <f t="shared" si="126"/>
        <v>31</v>
      </c>
      <c r="D865" s="7">
        <f t="shared" si="129"/>
        <v>2016</v>
      </c>
      <c r="E865">
        <v>2800</v>
      </c>
      <c r="F865">
        <f>VLOOKUP(B865, 'Population by Country'!$1:$266, 31, FALSE)</f>
        <v>14452543</v>
      </c>
      <c r="G865">
        <v>0</v>
      </c>
      <c r="H865">
        <v>0</v>
      </c>
      <c r="I865" s="7">
        <f>INDEX('Developing Country'!$B$3:$B$175,MATCH('Stata Data'!B865,'Developing Country'!$A$3:$A$175))</f>
        <v>0</v>
      </c>
      <c r="J865" s="7">
        <f>INDEX('Developing Country'!$C$3:$C$175,MATCH('Stata Data'!B865,'Developing Country'!$A$3:$A$175))</f>
        <v>1</v>
      </c>
      <c r="K865" s="8">
        <f>VLOOKUP(B865, 'TRIPS In Force'!$A$2:$B$166, 2, FALSE)</f>
        <v>35357</v>
      </c>
      <c r="L865" s="7">
        <f t="shared" si="127"/>
        <v>1996</v>
      </c>
      <c r="M865" s="7">
        <f t="shared" si="122"/>
        <v>1</v>
      </c>
      <c r="N865" s="7">
        <f t="shared" si="123"/>
        <v>2000</v>
      </c>
      <c r="O865" s="7">
        <f t="shared" si="124"/>
        <v>16</v>
      </c>
      <c r="P865" s="7">
        <f t="shared" si="125"/>
        <v>1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 spans="1:34" x14ac:dyDescent="0.35">
      <c r="A866">
        <f t="shared" si="128"/>
        <v>865</v>
      </c>
      <c r="B866" t="s">
        <v>29</v>
      </c>
      <c r="C866">
        <f t="shared" si="126"/>
        <v>32</v>
      </c>
      <c r="D866" s="7">
        <v>1990</v>
      </c>
      <c r="F866">
        <f>VLOOKUP(B866, 'Population by Country'!$1:$266, 5,FALSE )</f>
        <v>13242132</v>
      </c>
      <c r="G866">
        <v>0</v>
      </c>
      <c r="H866">
        <v>0</v>
      </c>
      <c r="I866" s="7">
        <f>INDEX('Developing Country'!$B$3:$B$175,MATCH('Stata Data'!B866,'Developing Country'!$A$3:$A$175))</f>
        <v>0</v>
      </c>
      <c r="J866" s="7">
        <f>INDEX('Developing Country'!$C$3:$C$175,MATCH('Stata Data'!B866,'Developing Country'!$A$3:$A$175))</f>
        <v>1</v>
      </c>
      <c r="K866" s="8">
        <f>VLOOKUP(B866, 'TRIPS In Force'!$A$2:$B$166, 2, FALSE)</f>
        <v>34700</v>
      </c>
      <c r="L866" s="7">
        <f t="shared" si="127"/>
        <v>1995</v>
      </c>
      <c r="M866" s="7">
        <f t="shared" si="122"/>
        <v>0</v>
      </c>
      <c r="N866" s="7">
        <f t="shared" si="123"/>
        <v>2000</v>
      </c>
      <c r="O866" s="7">
        <f t="shared" si="124"/>
        <v>-10</v>
      </c>
      <c r="P866" s="7">
        <f t="shared" si="125"/>
        <v>0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 spans="1:34" x14ac:dyDescent="0.35">
      <c r="A867">
        <f t="shared" si="128"/>
        <v>866</v>
      </c>
      <c r="B867" t="s">
        <v>29</v>
      </c>
      <c r="C867">
        <f t="shared" si="126"/>
        <v>32</v>
      </c>
      <c r="D867" s="7">
        <f>D866+1</f>
        <v>1991</v>
      </c>
      <c r="F867">
        <f>VLOOKUP(B867, 'Population by Country'!$1:$266, 6, FALSE)</f>
        <v>13457244</v>
      </c>
      <c r="G867">
        <v>0</v>
      </c>
      <c r="H867">
        <v>0</v>
      </c>
      <c r="I867" s="7">
        <f>INDEX('Developing Country'!$B$3:$B$175,MATCH('Stata Data'!B867,'Developing Country'!$A$3:$A$175))</f>
        <v>0</v>
      </c>
      <c r="J867" s="7">
        <f>INDEX('Developing Country'!$C$3:$C$175,MATCH('Stata Data'!B867,'Developing Country'!$A$3:$A$175))</f>
        <v>1</v>
      </c>
      <c r="K867" s="8">
        <f>VLOOKUP(B867, 'TRIPS In Force'!$A$2:$B$166, 2, FALSE)</f>
        <v>34700</v>
      </c>
      <c r="L867" s="7">
        <f t="shared" si="127"/>
        <v>1995</v>
      </c>
      <c r="M867" s="7">
        <f t="shared" si="122"/>
        <v>0</v>
      </c>
      <c r="N867" s="7">
        <f t="shared" si="123"/>
        <v>2000</v>
      </c>
      <c r="O867" s="7">
        <f t="shared" si="124"/>
        <v>-9</v>
      </c>
      <c r="P867" s="7">
        <f t="shared" si="125"/>
        <v>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 spans="1:34" x14ac:dyDescent="0.35">
      <c r="A868">
        <f t="shared" si="128"/>
        <v>867</v>
      </c>
      <c r="B868" t="s">
        <v>29</v>
      </c>
      <c r="C868">
        <f t="shared" si="126"/>
        <v>32</v>
      </c>
      <c r="D868" s="7">
        <f t="shared" ref="D868:D892" si="130">D867+1</f>
        <v>1992</v>
      </c>
      <c r="F868">
        <f>VLOOKUP(B868, 'Population by Country'!$1:$266, 7, FALSE)</f>
        <v>13671033</v>
      </c>
      <c r="G868">
        <v>0</v>
      </c>
      <c r="H868">
        <v>0</v>
      </c>
      <c r="I868" s="7">
        <f>INDEX('Developing Country'!$B$3:$B$175,MATCH('Stata Data'!B868,'Developing Country'!$A$3:$A$175))</f>
        <v>0</v>
      </c>
      <c r="J868" s="7">
        <f>INDEX('Developing Country'!$C$3:$C$175,MATCH('Stata Data'!B868,'Developing Country'!$A$3:$A$175))</f>
        <v>1</v>
      </c>
      <c r="K868" s="8">
        <f>VLOOKUP(B868, 'TRIPS In Force'!$A$2:$B$166, 2, FALSE)</f>
        <v>34700</v>
      </c>
      <c r="L868" s="7">
        <f t="shared" si="127"/>
        <v>1995</v>
      </c>
      <c r="M868" s="7">
        <f t="shared" si="122"/>
        <v>0</v>
      </c>
      <c r="N868" s="7">
        <f t="shared" si="123"/>
        <v>2000</v>
      </c>
      <c r="O868" s="7">
        <f t="shared" si="124"/>
        <v>-8</v>
      </c>
      <c r="P868" s="7">
        <f t="shared" si="125"/>
        <v>0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 spans="1:34" x14ac:dyDescent="0.35">
      <c r="A869">
        <f t="shared" si="128"/>
        <v>868</v>
      </c>
      <c r="B869" t="s">
        <v>29</v>
      </c>
      <c r="C869">
        <f t="shared" si="126"/>
        <v>32</v>
      </c>
      <c r="D869" s="7">
        <f t="shared" si="130"/>
        <v>1993</v>
      </c>
      <c r="F869">
        <f>VLOOKUP(B869, 'Population by Country'!$1:$266, 8, FALSE)</f>
        <v>13882668</v>
      </c>
      <c r="G869">
        <v>0</v>
      </c>
      <c r="H869">
        <v>0</v>
      </c>
      <c r="I869" s="7">
        <f>INDEX('Developing Country'!$B$3:$B$175,MATCH('Stata Data'!B869,'Developing Country'!$A$3:$A$175))</f>
        <v>0</v>
      </c>
      <c r="J869" s="7">
        <f>INDEX('Developing Country'!$C$3:$C$175,MATCH('Stata Data'!B869,'Developing Country'!$A$3:$A$175))</f>
        <v>1</v>
      </c>
      <c r="K869" s="8">
        <f>VLOOKUP(B869, 'TRIPS In Force'!$A$2:$B$166, 2, FALSE)</f>
        <v>34700</v>
      </c>
      <c r="L869" s="7">
        <f t="shared" si="127"/>
        <v>1995</v>
      </c>
      <c r="M869" s="7">
        <f t="shared" si="122"/>
        <v>0</v>
      </c>
      <c r="N869" s="7">
        <f t="shared" si="123"/>
        <v>2000</v>
      </c>
      <c r="O869" s="7">
        <f t="shared" si="124"/>
        <v>-7</v>
      </c>
      <c r="P869" s="7">
        <f t="shared" si="125"/>
        <v>0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 spans="1:34" x14ac:dyDescent="0.35">
      <c r="A870">
        <f t="shared" si="128"/>
        <v>869</v>
      </c>
      <c r="B870" t="s">
        <v>29</v>
      </c>
      <c r="C870">
        <f t="shared" si="126"/>
        <v>32</v>
      </c>
      <c r="D870" s="7">
        <f t="shared" si="130"/>
        <v>1994</v>
      </c>
      <c r="F870">
        <f>VLOOKUP(B870, 'Population by Country'!$1:$266, 9, FALSE)</f>
        <v>14091389</v>
      </c>
      <c r="G870">
        <v>0</v>
      </c>
      <c r="H870">
        <v>0</v>
      </c>
      <c r="I870" s="7">
        <f>INDEX('Developing Country'!$B$3:$B$175,MATCH('Stata Data'!B870,'Developing Country'!$A$3:$A$175))</f>
        <v>0</v>
      </c>
      <c r="J870" s="7">
        <f>INDEX('Developing Country'!$C$3:$C$175,MATCH('Stata Data'!B870,'Developing Country'!$A$3:$A$175))</f>
        <v>1</v>
      </c>
      <c r="K870" s="8">
        <f>VLOOKUP(B870, 'TRIPS In Force'!$A$2:$B$166, 2, FALSE)</f>
        <v>34700</v>
      </c>
      <c r="L870" s="7">
        <f t="shared" si="127"/>
        <v>1995</v>
      </c>
      <c r="M870" s="7">
        <f t="shared" si="122"/>
        <v>0</v>
      </c>
      <c r="N870" s="7">
        <f t="shared" si="123"/>
        <v>2000</v>
      </c>
      <c r="O870" s="7">
        <f t="shared" si="124"/>
        <v>-6</v>
      </c>
      <c r="P870" s="7">
        <f t="shared" si="125"/>
        <v>0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 spans="1:34" x14ac:dyDescent="0.35">
      <c r="A871">
        <f t="shared" si="128"/>
        <v>870</v>
      </c>
      <c r="B871" t="s">
        <v>29</v>
      </c>
      <c r="C871">
        <f t="shared" si="126"/>
        <v>32</v>
      </c>
      <c r="D871" s="7">
        <f t="shared" si="130"/>
        <v>1995</v>
      </c>
      <c r="F871">
        <f>VLOOKUP(B871, 'Population by Country'!$1:$266, 10, FALSE)</f>
        <v>14296613</v>
      </c>
      <c r="G871">
        <v>0</v>
      </c>
      <c r="H871">
        <v>0</v>
      </c>
      <c r="I871" s="7">
        <f>INDEX('Developing Country'!$B$3:$B$175,MATCH('Stata Data'!B871,'Developing Country'!$A$3:$A$175))</f>
        <v>0</v>
      </c>
      <c r="J871" s="7">
        <f>INDEX('Developing Country'!$C$3:$C$175,MATCH('Stata Data'!B871,'Developing Country'!$A$3:$A$175))</f>
        <v>1</v>
      </c>
      <c r="K871" s="8">
        <f>VLOOKUP(B871, 'TRIPS In Force'!$A$2:$B$166, 2, FALSE)</f>
        <v>34700</v>
      </c>
      <c r="L871" s="7">
        <f t="shared" si="127"/>
        <v>1995</v>
      </c>
      <c r="M871" s="7">
        <f t="shared" si="122"/>
        <v>1</v>
      </c>
      <c r="N871" s="7">
        <f t="shared" si="123"/>
        <v>2000</v>
      </c>
      <c r="O871" s="7">
        <f t="shared" si="124"/>
        <v>-5</v>
      </c>
      <c r="P871" s="7">
        <f t="shared" si="125"/>
        <v>0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 spans="1:34" x14ac:dyDescent="0.35">
      <c r="A872">
        <f t="shared" si="128"/>
        <v>871</v>
      </c>
      <c r="B872" t="s">
        <v>29</v>
      </c>
      <c r="C872">
        <f t="shared" si="126"/>
        <v>32</v>
      </c>
      <c r="D872" s="7">
        <f t="shared" si="130"/>
        <v>1996</v>
      </c>
      <c r="F872">
        <f>VLOOKUP(B872, 'Population by Country'!$1:$266, 11, FALSE)</f>
        <v>14497826</v>
      </c>
      <c r="G872">
        <v>0</v>
      </c>
      <c r="H872">
        <v>0</v>
      </c>
      <c r="I872" s="7">
        <f>INDEX('Developing Country'!$B$3:$B$175,MATCH('Stata Data'!B872,'Developing Country'!$A$3:$A$175))</f>
        <v>0</v>
      </c>
      <c r="J872" s="7">
        <f>INDEX('Developing Country'!$C$3:$C$175,MATCH('Stata Data'!B872,'Developing Country'!$A$3:$A$175))</f>
        <v>1</v>
      </c>
      <c r="K872" s="8">
        <f>VLOOKUP(B872, 'TRIPS In Force'!$A$2:$B$166, 2, FALSE)</f>
        <v>34700</v>
      </c>
      <c r="L872" s="7">
        <f t="shared" si="127"/>
        <v>1995</v>
      </c>
      <c r="M872" s="7">
        <f t="shared" si="122"/>
        <v>1</v>
      </c>
      <c r="N872" s="7">
        <f t="shared" si="123"/>
        <v>2000</v>
      </c>
      <c r="O872" s="7">
        <f t="shared" si="124"/>
        <v>-4</v>
      </c>
      <c r="P872" s="7">
        <f t="shared" si="125"/>
        <v>0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 spans="1:34" x14ac:dyDescent="0.35">
      <c r="A873">
        <f t="shared" si="128"/>
        <v>872</v>
      </c>
      <c r="B873" t="s">
        <v>29</v>
      </c>
      <c r="C873">
        <f t="shared" si="126"/>
        <v>32</v>
      </c>
      <c r="D873" s="7">
        <f t="shared" si="130"/>
        <v>1997</v>
      </c>
      <c r="F873">
        <f>VLOOKUP(B873, 'Population by Country'!$1:$266, 12, FALSE)</f>
        <v>14694835</v>
      </c>
      <c r="G873">
        <v>0</v>
      </c>
      <c r="H873">
        <v>0</v>
      </c>
      <c r="I873" s="7">
        <f>INDEX('Developing Country'!$B$3:$B$175,MATCH('Stata Data'!B873,'Developing Country'!$A$3:$A$175))</f>
        <v>0</v>
      </c>
      <c r="J873" s="7">
        <f>INDEX('Developing Country'!$C$3:$C$175,MATCH('Stata Data'!B873,'Developing Country'!$A$3:$A$175))</f>
        <v>1</v>
      </c>
      <c r="K873" s="8">
        <f>VLOOKUP(B873, 'TRIPS In Force'!$A$2:$B$166, 2, FALSE)</f>
        <v>34700</v>
      </c>
      <c r="L873" s="7">
        <f t="shared" si="127"/>
        <v>1995</v>
      </c>
      <c r="M873" s="7">
        <f t="shared" si="122"/>
        <v>1</v>
      </c>
      <c r="N873" s="7">
        <f t="shared" si="123"/>
        <v>2000</v>
      </c>
      <c r="O873" s="7">
        <f t="shared" si="124"/>
        <v>-3</v>
      </c>
      <c r="P873" s="7">
        <f t="shared" si="125"/>
        <v>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 spans="1:34" x14ac:dyDescent="0.35">
      <c r="A874">
        <f t="shared" si="128"/>
        <v>873</v>
      </c>
      <c r="B874" t="s">
        <v>29</v>
      </c>
      <c r="C874">
        <f t="shared" si="126"/>
        <v>32</v>
      </c>
      <c r="D874" s="7">
        <f t="shared" si="130"/>
        <v>1998</v>
      </c>
      <c r="F874">
        <f>VLOOKUP(B874, 'Population by Country'!$1:$266, 13, FALSE)</f>
        <v>14887756</v>
      </c>
      <c r="G874">
        <v>0</v>
      </c>
      <c r="H874">
        <v>0</v>
      </c>
      <c r="I874" s="7">
        <f>INDEX('Developing Country'!$B$3:$B$175,MATCH('Stata Data'!B874,'Developing Country'!$A$3:$A$175))</f>
        <v>0</v>
      </c>
      <c r="J874" s="7">
        <f>INDEX('Developing Country'!$C$3:$C$175,MATCH('Stata Data'!B874,'Developing Country'!$A$3:$A$175))</f>
        <v>1</v>
      </c>
      <c r="K874" s="8">
        <f>VLOOKUP(B874, 'TRIPS In Force'!$A$2:$B$166, 2, FALSE)</f>
        <v>34700</v>
      </c>
      <c r="L874" s="7">
        <f t="shared" si="127"/>
        <v>1995</v>
      </c>
      <c r="M874" s="7">
        <f t="shared" si="122"/>
        <v>1</v>
      </c>
      <c r="N874" s="7">
        <f t="shared" si="123"/>
        <v>2000</v>
      </c>
      <c r="O874" s="7">
        <f t="shared" si="124"/>
        <v>-2</v>
      </c>
      <c r="P874" s="7">
        <f t="shared" si="125"/>
        <v>0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 spans="1:34" x14ac:dyDescent="0.35">
      <c r="A875">
        <f t="shared" si="128"/>
        <v>874</v>
      </c>
      <c r="B875" t="s">
        <v>29</v>
      </c>
      <c r="C875">
        <f t="shared" si="126"/>
        <v>32</v>
      </c>
      <c r="D875" s="7">
        <f t="shared" si="130"/>
        <v>1999</v>
      </c>
      <c r="F875">
        <f>VLOOKUP(B875, 'Population by Country'!$1:$266,14, FALSE)</f>
        <v>15076952</v>
      </c>
      <c r="G875">
        <v>0</v>
      </c>
      <c r="H875">
        <v>0</v>
      </c>
      <c r="I875" s="7">
        <f>INDEX('Developing Country'!$B$3:$B$175,MATCH('Stata Data'!B875,'Developing Country'!$A$3:$A$175))</f>
        <v>0</v>
      </c>
      <c r="J875" s="7">
        <f>INDEX('Developing Country'!$C$3:$C$175,MATCH('Stata Data'!B875,'Developing Country'!$A$3:$A$175))</f>
        <v>1</v>
      </c>
      <c r="K875" s="8">
        <f>VLOOKUP(B875, 'TRIPS In Force'!$A$2:$B$166, 2, FALSE)</f>
        <v>34700</v>
      </c>
      <c r="L875" s="7">
        <f t="shared" si="127"/>
        <v>1995</v>
      </c>
      <c r="M875" s="7">
        <f t="shared" si="122"/>
        <v>1</v>
      </c>
      <c r="N875" s="7">
        <f t="shared" si="123"/>
        <v>2000</v>
      </c>
      <c r="O875" s="7">
        <f t="shared" si="124"/>
        <v>-1</v>
      </c>
      <c r="P875" s="7">
        <f t="shared" si="125"/>
        <v>0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 spans="1:34" x14ac:dyDescent="0.35">
      <c r="A876">
        <f t="shared" si="128"/>
        <v>875</v>
      </c>
      <c r="B876" t="s">
        <v>29</v>
      </c>
      <c r="C876">
        <f t="shared" si="126"/>
        <v>32</v>
      </c>
      <c r="D876" s="7">
        <f t="shared" si="130"/>
        <v>2000</v>
      </c>
      <c r="F876">
        <f>VLOOKUP(B876, 'Population by Country'!$1:$266, 15, FALSE)</f>
        <v>15262754</v>
      </c>
      <c r="G876">
        <v>0</v>
      </c>
      <c r="H876">
        <v>0</v>
      </c>
      <c r="I876" s="7">
        <f>INDEX('Developing Country'!$B$3:$B$175,MATCH('Stata Data'!B876,'Developing Country'!$A$3:$A$175))</f>
        <v>0</v>
      </c>
      <c r="J876" s="7">
        <f>INDEX('Developing Country'!$C$3:$C$175,MATCH('Stata Data'!B876,'Developing Country'!$A$3:$A$175))</f>
        <v>1</v>
      </c>
      <c r="K876" s="8">
        <f>VLOOKUP(B876, 'TRIPS In Force'!$A$2:$B$166, 2, FALSE)</f>
        <v>34700</v>
      </c>
      <c r="L876" s="7">
        <f t="shared" si="127"/>
        <v>1995</v>
      </c>
      <c r="M876" s="7">
        <f t="shared" si="122"/>
        <v>1</v>
      </c>
      <c r="N876" s="7">
        <f t="shared" si="123"/>
        <v>2000</v>
      </c>
      <c r="O876" s="7">
        <f t="shared" si="124"/>
        <v>0</v>
      </c>
      <c r="P876" s="7">
        <f t="shared" si="125"/>
        <v>1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 spans="1:34" x14ac:dyDescent="0.35">
      <c r="A877">
        <f t="shared" si="128"/>
        <v>876</v>
      </c>
      <c r="B877" t="s">
        <v>29</v>
      </c>
      <c r="C877">
        <f t="shared" si="126"/>
        <v>32</v>
      </c>
      <c r="D877" s="7">
        <f t="shared" si="130"/>
        <v>2001</v>
      </c>
      <c r="F877">
        <f>VLOOKUP(B877, 'Population by Country'!$1:$266, 16, FALSE)</f>
        <v>15444969</v>
      </c>
      <c r="G877">
        <v>0</v>
      </c>
      <c r="H877">
        <v>0</v>
      </c>
      <c r="I877" s="7">
        <f>INDEX('Developing Country'!$B$3:$B$175,MATCH('Stata Data'!B877,'Developing Country'!$A$3:$A$175))</f>
        <v>0</v>
      </c>
      <c r="J877" s="7">
        <f>INDEX('Developing Country'!$C$3:$C$175,MATCH('Stata Data'!B877,'Developing Country'!$A$3:$A$175))</f>
        <v>1</v>
      </c>
      <c r="K877" s="8">
        <f>VLOOKUP(B877, 'TRIPS In Force'!$A$2:$B$166, 2, FALSE)</f>
        <v>34700</v>
      </c>
      <c r="L877" s="7">
        <f t="shared" si="127"/>
        <v>1995</v>
      </c>
      <c r="M877" s="7">
        <f t="shared" si="122"/>
        <v>1</v>
      </c>
      <c r="N877" s="7">
        <f t="shared" si="123"/>
        <v>2000</v>
      </c>
      <c r="O877" s="7">
        <f t="shared" si="124"/>
        <v>1</v>
      </c>
      <c r="P877" s="7">
        <f t="shared" si="125"/>
        <v>1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 spans="1:34" x14ac:dyDescent="0.35">
      <c r="A878">
        <f t="shared" si="128"/>
        <v>877</v>
      </c>
      <c r="B878" t="s">
        <v>29</v>
      </c>
      <c r="C878">
        <f t="shared" si="126"/>
        <v>32</v>
      </c>
      <c r="D878" s="7">
        <f t="shared" si="130"/>
        <v>2002</v>
      </c>
      <c r="F878">
        <f>VLOOKUP(B878, 'Population by Country'!$1:$266, 17, FALSE)</f>
        <v>15623635</v>
      </c>
      <c r="G878">
        <v>0</v>
      </c>
      <c r="H878">
        <v>0</v>
      </c>
      <c r="I878" s="7">
        <f>INDEX('Developing Country'!$B$3:$B$175,MATCH('Stata Data'!B878,'Developing Country'!$A$3:$A$175))</f>
        <v>0</v>
      </c>
      <c r="J878" s="7">
        <f>INDEX('Developing Country'!$C$3:$C$175,MATCH('Stata Data'!B878,'Developing Country'!$A$3:$A$175))</f>
        <v>1</v>
      </c>
      <c r="K878" s="8">
        <f>VLOOKUP(B878, 'TRIPS In Force'!$A$2:$B$166, 2, FALSE)</f>
        <v>34700</v>
      </c>
      <c r="L878" s="7">
        <f t="shared" si="127"/>
        <v>1995</v>
      </c>
      <c r="M878" s="7">
        <f t="shared" si="122"/>
        <v>1</v>
      </c>
      <c r="N878" s="7">
        <f t="shared" si="123"/>
        <v>2000</v>
      </c>
      <c r="O878" s="7">
        <f t="shared" si="124"/>
        <v>2</v>
      </c>
      <c r="P878" s="7">
        <f t="shared" si="125"/>
        <v>1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 spans="1:34" x14ac:dyDescent="0.35">
      <c r="A879">
        <f t="shared" si="128"/>
        <v>878</v>
      </c>
      <c r="B879" t="s">
        <v>29</v>
      </c>
      <c r="C879">
        <f t="shared" si="126"/>
        <v>32</v>
      </c>
      <c r="D879" s="7">
        <f t="shared" si="130"/>
        <v>2003</v>
      </c>
      <c r="F879">
        <f>VLOOKUP(B879, 'Population by Country'!$1:$266, 18, FALSE)</f>
        <v>15799542</v>
      </c>
      <c r="G879">
        <v>0</v>
      </c>
      <c r="H879">
        <v>0</v>
      </c>
      <c r="I879" s="7">
        <f>INDEX('Developing Country'!$B$3:$B$175,MATCH('Stata Data'!B879,'Developing Country'!$A$3:$A$175))</f>
        <v>0</v>
      </c>
      <c r="J879" s="7">
        <f>INDEX('Developing Country'!$C$3:$C$175,MATCH('Stata Data'!B879,'Developing Country'!$A$3:$A$175))</f>
        <v>1</v>
      </c>
      <c r="K879" s="8">
        <f>VLOOKUP(B879, 'TRIPS In Force'!$A$2:$B$166, 2, FALSE)</f>
        <v>34700</v>
      </c>
      <c r="L879" s="7">
        <f t="shared" si="127"/>
        <v>1995</v>
      </c>
      <c r="M879" s="7">
        <f t="shared" si="122"/>
        <v>1</v>
      </c>
      <c r="N879" s="7">
        <f t="shared" si="123"/>
        <v>2000</v>
      </c>
      <c r="O879" s="7">
        <f t="shared" si="124"/>
        <v>3</v>
      </c>
      <c r="P879" s="7">
        <f t="shared" si="125"/>
        <v>1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 spans="1:34" x14ac:dyDescent="0.35">
      <c r="A880">
        <f t="shared" si="128"/>
        <v>879</v>
      </c>
      <c r="B880" t="s">
        <v>29</v>
      </c>
      <c r="C880">
        <f t="shared" si="126"/>
        <v>32</v>
      </c>
      <c r="D880" s="7">
        <f t="shared" si="130"/>
        <v>2004</v>
      </c>
      <c r="F880">
        <f>VLOOKUP(B880, 'Population by Country'!$1:$266,19, FALSE)</f>
        <v>15973778</v>
      </c>
      <c r="G880">
        <v>0</v>
      </c>
      <c r="H880">
        <v>0</v>
      </c>
      <c r="I880" s="7">
        <f>INDEX('Developing Country'!$B$3:$B$175,MATCH('Stata Data'!B880,'Developing Country'!$A$3:$A$175))</f>
        <v>0</v>
      </c>
      <c r="J880" s="7">
        <f>INDEX('Developing Country'!$C$3:$C$175,MATCH('Stata Data'!B880,'Developing Country'!$A$3:$A$175))</f>
        <v>1</v>
      </c>
      <c r="K880" s="8">
        <f>VLOOKUP(B880, 'TRIPS In Force'!$A$2:$B$166, 2, FALSE)</f>
        <v>34700</v>
      </c>
      <c r="L880" s="7">
        <f t="shared" si="127"/>
        <v>1995</v>
      </c>
      <c r="M880" s="7">
        <f t="shared" si="122"/>
        <v>1</v>
      </c>
      <c r="N880" s="7">
        <f t="shared" si="123"/>
        <v>2000</v>
      </c>
      <c r="O880" s="7">
        <f t="shared" si="124"/>
        <v>4</v>
      </c>
      <c r="P880" s="7">
        <f t="shared" si="125"/>
        <v>1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 spans="1:34" x14ac:dyDescent="0.35">
      <c r="A881">
        <f t="shared" si="128"/>
        <v>880</v>
      </c>
      <c r="B881" t="s">
        <v>29</v>
      </c>
      <c r="C881">
        <f t="shared" si="126"/>
        <v>32</v>
      </c>
      <c r="D881" s="7">
        <f t="shared" si="130"/>
        <v>2005</v>
      </c>
      <c r="F881">
        <f>VLOOKUP(B881, 'Population by Country'!$1:$266, 20, FALSE)</f>
        <v>16147064</v>
      </c>
      <c r="G881">
        <v>0</v>
      </c>
      <c r="H881">
        <v>0</v>
      </c>
      <c r="I881" s="7">
        <f>INDEX('Developing Country'!$B$3:$B$175,MATCH('Stata Data'!B881,'Developing Country'!$A$3:$A$175))</f>
        <v>0</v>
      </c>
      <c r="J881" s="7">
        <f>INDEX('Developing Country'!$C$3:$C$175,MATCH('Stata Data'!B881,'Developing Country'!$A$3:$A$175))</f>
        <v>1</v>
      </c>
      <c r="K881" s="8">
        <f>VLOOKUP(B881, 'TRIPS In Force'!$A$2:$B$166, 2, FALSE)</f>
        <v>34700</v>
      </c>
      <c r="L881" s="7">
        <f t="shared" si="127"/>
        <v>1995</v>
      </c>
      <c r="M881" s="7">
        <f t="shared" si="122"/>
        <v>1</v>
      </c>
      <c r="N881" s="7">
        <f t="shared" si="123"/>
        <v>2000</v>
      </c>
      <c r="O881" s="7">
        <f t="shared" si="124"/>
        <v>5</v>
      </c>
      <c r="P881" s="7">
        <f t="shared" si="125"/>
        <v>1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 spans="1:34" x14ac:dyDescent="0.35">
      <c r="A882">
        <f t="shared" si="128"/>
        <v>881</v>
      </c>
      <c r="B882" t="s">
        <v>29</v>
      </c>
      <c r="C882">
        <f t="shared" si="126"/>
        <v>32</v>
      </c>
      <c r="D882" s="7">
        <f t="shared" si="130"/>
        <v>2006</v>
      </c>
      <c r="F882">
        <f>VLOOKUP(B882, 'Population by Country'!$1:$266, 21, FALSE)</f>
        <v>16319792</v>
      </c>
      <c r="G882">
        <v>0</v>
      </c>
      <c r="H882">
        <v>0</v>
      </c>
      <c r="I882" s="7">
        <f>INDEX('Developing Country'!$B$3:$B$175,MATCH('Stata Data'!B882,'Developing Country'!$A$3:$A$175))</f>
        <v>0</v>
      </c>
      <c r="J882" s="7">
        <f>INDEX('Developing Country'!$C$3:$C$175,MATCH('Stata Data'!B882,'Developing Country'!$A$3:$A$175))</f>
        <v>1</v>
      </c>
      <c r="K882" s="8">
        <f>VLOOKUP(B882, 'TRIPS In Force'!$A$2:$B$166, 2, FALSE)</f>
        <v>34700</v>
      </c>
      <c r="L882" s="7">
        <f t="shared" si="127"/>
        <v>1995</v>
      </c>
      <c r="M882" s="7">
        <f t="shared" si="122"/>
        <v>1</v>
      </c>
      <c r="N882" s="7">
        <f t="shared" si="123"/>
        <v>2000</v>
      </c>
      <c r="O882" s="7">
        <f t="shared" si="124"/>
        <v>6</v>
      </c>
      <c r="P882" s="7">
        <f t="shared" si="125"/>
        <v>1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 spans="1:34" x14ac:dyDescent="0.35">
      <c r="A883">
        <f t="shared" si="128"/>
        <v>882</v>
      </c>
      <c r="B883" t="s">
        <v>29</v>
      </c>
      <c r="C883">
        <f t="shared" si="126"/>
        <v>32</v>
      </c>
      <c r="D883" s="7">
        <f t="shared" si="130"/>
        <v>2007</v>
      </c>
      <c r="F883">
        <f>VLOOKUP(B883, 'Population by Country'!$1:$266, 22, FALSE)</f>
        <v>16491687</v>
      </c>
      <c r="G883">
        <v>0</v>
      </c>
      <c r="H883">
        <v>0</v>
      </c>
      <c r="I883" s="7">
        <f>INDEX('Developing Country'!$B$3:$B$175,MATCH('Stata Data'!B883,'Developing Country'!$A$3:$A$175))</f>
        <v>0</v>
      </c>
      <c r="J883" s="7">
        <f>INDEX('Developing Country'!$C$3:$C$175,MATCH('Stata Data'!B883,'Developing Country'!$A$3:$A$175))</f>
        <v>1</v>
      </c>
      <c r="K883" s="8">
        <f>VLOOKUP(B883, 'TRIPS In Force'!$A$2:$B$166, 2, FALSE)</f>
        <v>34700</v>
      </c>
      <c r="L883" s="7">
        <f t="shared" si="127"/>
        <v>1995</v>
      </c>
      <c r="M883" s="7">
        <f t="shared" si="122"/>
        <v>1</v>
      </c>
      <c r="N883" s="7">
        <f t="shared" si="123"/>
        <v>2000</v>
      </c>
      <c r="O883" s="7">
        <f t="shared" si="124"/>
        <v>7</v>
      </c>
      <c r="P883" s="7">
        <f t="shared" si="125"/>
        <v>1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 spans="1:34" x14ac:dyDescent="0.35">
      <c r="A884">
        <f t="shared" si="128"/>
        <v>883</v>
      </c>
      <c r="B884" t="s">
        <v>29</v>
      </c>
      <c r="C884">
        <f t="shared" si="126"/>
        <v>32</v>
      </c>
      <c r="D884" s="7">
        <f t="shared" si="130"/>
        <v>2008</v>
      </c>
      <c r="F884">
        <f>VLOOKUP(B884, 'Population by Country'!$1:$266, 23, FALSE)</f>
        <v>16661942</v>
      </c>
      <c r="G884">
        <v>0</v>
      </c>
      <c r="H884">
        <v>0</v>
      </c>
      <c r="I884" s="7">
        <f>INDEX('Developing Country'!$B$3:$B$175,MATCH('Stata Data'!B884,'Developing Country'!$A$3:$A$175))</f>
        <v>0</v>
      </c>
      <c r="J884" s="7">
        <f>INDEX('Developing Country'!$C$3:$C$175,MATCH('Stata Data'!B884,'Developing Country'!$A$3:$A$175))</f>
        <v>1</v>
      </c>
      <c r="K884" s="8">
        <f>VLOOKUP(B884, 'TRIPS In Force'!$A$2:$B$166, 2, FALSE)</f>
        <v>34700</v>
      </c>
      <c r="L884" s="7">
        <f t="shared" si="127"/>
        <v>1995</v>
      </c>
      <c r="M884" s="7">
        <f t="shared" si="122"/>
        <v>1</v>
      </c>
      <c r="N884" s="7">
        <f t="shared" si="123"/>
        <v>2000</v>
      </c>
      <c r="O884" s="7">
        <f t="shared" si="124"/>
        <v>8</v>
      </c>
      <c r="P884" s="7">
        <f t="shared" si="125"/>
        <v>1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 spans="1:34" x14ac:dyDescent="0.35">
      <c r="A885">
        <f t="shared" si="128"/>
        <v>884</v>
      </c>
      <c r="B885" t="s">
        <v>29</v>
      </c>
      <c r="C885">
        <f t="shared" si="126"/>
        <v>32</v>
      </c>
      <c r="D885" s="7">
        <f t="shared" si="130"/>
        <v>2009</v>
      </c>
      <c r="F885">
        <f>VLOOKUP(B885, 'Population by Country'!$1:$266, 24, FALSE)</f>
        <v>16829442</v>
      </c>
      <c r="G885">
        <v>0</v>
      </c>
      <c r="H885">
        <v>0</v>
      </c>
      <c r="I885" s="7">
        <f>INDEX('Developing Country'!$B$3:$B$175,MATCH('Stata Data'!B885,'Developing Country'!$A$3:$A$175))</f>
        <v>0</v>
      </c>
      <c r="J885" s="7">
        <f>INDEX('Developing Country'!$C$3:$C$175,MATCH('Stata Data'!B885,'Developing Country'!$A$3:$A$175))</f>
        <v>1</v>
      </c>
      <c r="K885" s="8">
        <f>VLOOKUP(B885, 'TRIPS In Force'!$A$2:$B$166, 2, FALSE)</f>
        <v>34700</v>
      </c>
      <c r="L885" s="7">
        <f t="shared" si="127"/>
        <v>1995</v>
      </c>
      <c r="M885" s="7">
        <f t="shared" si="122"/>
        <v>1</v>
      </c>
      <c r="N885" s="7">
        <f t="shared" si="123"/>
        <v>2000</v>
      </c>
      <c r="O885" s="7">
        <f t="shared" si="124"/>
        <v>9</v>
      </c>
      <c r="P885" s="7">
        <f t="shared" si="125"/>
        <v>1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 spans="1:34" x14ac:dyDescent="0.35">
      <c r="A886">
        <f t="shared" si="128"/>
        <v>885</v>
      </c>
      <c r="B886" t="s">
        <v>29</v>
      </c>
      <c r="C886">
        <f t="shared" si="126"/>
        <v>32</v>
      </c>
      <c r="D886" s="7">
        <f t="shared" si="130"/>
        <v>2010</v>
      </c>
      <c r="F886">
        <f>VLOOKUP(B886, 'Population by Country'!$1:$266, 25, FALSE)</f>
        <v>16993354</v>
      </c>
      <c r="G886">
        <v>0</v>
      </c>
      <c r="H886">
        <v>0</v>
      </c>
      <c r="I886" s="7">
        <f>INDEX('Developing Country'!$B$3:$B$175,MATCH('Stata Data'!B886,'Developing Country'!$A$3:$A$175))</f>
        <v>0</v>
      </c>
      <c r="J886" s="7">
        <f>INDEX('Developing Country'!$C$3:$C$175,MATCH('Stata Data'!B886,'Developing Country'!$A$3:$A$175))</f>
        <v>1</v>
      </c>
      <c r="K886" s="8">
        <f>VLOOKUP(B886, 'TRIPS In Force'!$A$2:$B$166, 2, FALSE)</f>
        <v>34700</v>
      </c>
      <c r="L886" s="7">
        <f t="shared" si="127"/>
        <v>1995</v>
      </c>
      <c r="M886" s="7">
        <f t="shared" si="122"/>
        <v>1</v>
      </c>
      <c r="N886" s="7">
        <f t="shared" si="123"/>
        <v>2000</v>
      </c>
      <c r="O886" s="7">
        <f t="shared" si="124"/>
        <v>10</v>
      </c>
      <c r="P886" s="7">
        <f t="shared" si="125"/>
        <v>1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 spans="1:34" x14ac:dyDescent="0.35">
      <c r="A887">
        <f t="shared" si="128"/>
        <v>886</v>
      </c>
      <c r="B887" t="s">
        <v>29</v>
      </c>
      <c r="C887">
        <f t="shared" si="126"/>
        <v>32</v>
      </c>
      <c r="D887" s="7">
        <f t="shared" si="130"/>
        <v>2011</v>
      </c>
      <c r="F887">
        <f>VLOOKUP(B887, 'Population by Country'!$1:$266, 26, FALSE)</f>
        <v>17153357</v>
      </c>
      <c r="G887">
        <v>0</v>
      </c>
      <c r="H887">
        <v>0</v>
      </c>
      <c r="I887" s="7">
        <f>INDEX('Developing Country'!$B$3:$B$175,MATCH('Stata Data'!B887,'Developing Country'!$A$3:$A$175))</f>
        <v>0</v>
      </c>
      <c r="J887" s="7">
        <f>INDEX('Developing Country'!$C$3:$C$175,MATCH('Stata Data'!B887,'Developing Country'!$A$3:$A$175))</f>
        <v>1</v>
      </c>
      <c r="K887" s="8">
        <f>VLOOKUP(B887, 'TRIPS In Force'!$A$2:$B$166, 2, FALSE)</f>
        <v>34700</v>
      </c>
      <c r="L887" s="7">
        <f t="shared" si="127"/>
        <v>1995</v>
      </c>
      <c r="M887" s="7">
        <f t="shared" si="122"/>
        <v>1</v>
      </c>
      <c r="N887" s="7">
        <f t="shared" si="123"/>
        <v>2000</v>
      </c>
      <c r="O887" s="7">
        <f t="shared" si="124"/>
        <v>11</v>
      </c>
      <c r="P887" s="7">
        <f t="shared" si="125"/>
        <v>1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 spans="1:34" x14ac:dyDescent="0.35">
      <c r="A888">
        <f t="shared" si="128"/>
        <v>887</v>
      </c>
      <c r="B888" t="s">
        <v>29</v>
      </c>
      <c r="C888">
        <f t="shared" si="126"/>
        <v>32</v>
      </c>
      <c r="D888" s="7">
        <f t="shared" si="130"/>
        <v>2012</v>
      </c>
      <c r="F888">
        <f>VLOOKUP(B888, 'Population by Country'!$1:$266, 27, FALSE)</f>
        <v>17309746</v>
      </c>
      <c r="G888">
        <v>0</v>
      </c>
      <c r="H888">
        <v>0</v>
      </c>
      <c r="I888" s="7">
        <f>INDEX('Developing Country'!$B$3:$B$175,MATCH('Stata Data'!B888,'Developing Country'!$A$3:$A$175))</f>
        <v>0</v>
      </c>
      <c r="J888" s="7">
        <f>INDEX('Developing Country'!$C$3:$C$175,MATCH('Stata Data'!B888,'Developing Country'!$A$3:$A$175))</f>
        <v>1</v>
      </c>
      <c r="K888" s="8">
        <f>VLOOKUP(B888, 'TRIPS In Force'!$A$2:$B$166, 2, FALSE)</f>
        <v>34700</v>
      </c>
      <c r="L888" s="7">
        <f t="shared" si="127"/>
        <v>1995</v>
      </c>
      <c r="M888" s="7">
        <f t="shared" si="122"/>
        <v>1</v>
      </c>
      <c r="N888" s="7">
        <f t="shared" si="123"/>
        <v>2000</v>
      </c>
      <c r="O888" s="7">
        <f t="shared" si="124"/>
        <v>12</v>
      </c>
      <c r="P888" s="7">
        <f t="shared" si="125"/>
        <v>1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 spans="1:34" x14ac:dyDescent="0.35">
      <c r="A889">
        <f t="shared" si="128"/>
        <v>888</v>
      </c>
      <c r="B889" t="s">
        <v>29</v>
      </c>
      <c r="C889">
        <f t="shared" si="126"/>
        <v>32</v>
      </c>
      <c r="D889" s="7">
        <f t="shared" si="130"/>
        <v>2013</v>
      </c>
      <c r="F889">
        <f>VLOOKUP(B889, 'Population by Country'!$1:$266, 28, FALSE)</f>
        <v>17462982</v>
      </c>
      <c r="G889">
        <v>0</v>
      </c>
      <c r="H889">
        <v>0</v>
      </c>
      <c r="I889" s="7">
        <f>INDEX('Developing Country'!$B$3:$B$175,MATCH('Stata Data'!B889,'Developing Country'!$A$3:$A$175))</f>
        <v>0</v>
      </c>
      <c r="J889" s="7">
        <f>INDEX('Developing Country'!$C$3:$C$175,MATCH('Stata Data'!B889,'Developing Country'!$A$3:$A$175))</f>
        <v>1</v>
      </c>
      <c r="K889" s="8">
        <f>VLOOKUP(B889, 'TRIPS In Force'!$A$2:$B$166, 2, FALSE)</f>
        <v>34700</v>
      </c>
      <c r="L889" s="7">
        <f t="shared" si="127"/>
        <v>1995</v>
      </c>
      <c r="M889" s="7">
        <f t="shared" si="122"/>
        <v>1</v>
      </c>
      <c r="N889" s="7">
        <f t="shared" si="123"/>
        <v>2000</v>
      </c>
      <c r="O889" s="7">
        <f t="shared" si="124"/>
        <v>13</v>
      </c>
      <c r="P889" s="7">
        <f t="shared" si="125"/>
        <v>1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 spans="1:34" x14ac:dyDescent="0.35">
      <c r="A890">
        <f t="shared" si="128"/>
        <v>889</v>
      </c>
      <c r="B890" t="s">
        <v>29</v>
      </c>
      <c r="C890">
        <f t="shared" si="126"/>
        <v>32</v>
      </c>
      <c r="D890" s="7">
        <f t="shared" si="130"/>
        <v>2014</v>
      </c>
      <c r="F890">
        <f>VLOOKUP(B890, 'Population by Country'!$1:$266, 29, FALSE)</f>
        <v>17613798</v>
      </c>
      <c r="G890">
        <v>0</v>
      </c>
      <c r="H890">
        <v>0</v>
      </c>
      <c r="I890" s="7">
        <f>INDEX('Developing Country'!$B$3:$B$175,MATCH('Stata Data'!B890,'Developing Country'!$A$3:$A$175))</f>
        <v>0</v>
      </c>
      <c r="J890" s="7">
        <f>INDEX('Developing Country'!$C$3:$C$175,MATCH('Stata Data'!B890,'Developing Country'!$A$3:$A$175))</f>
        <v>1</v>
      </c>
      <c r="K890" s="8">
        <f>VLOOKUP(B890, 'TRIPS In Force'!$A$2:$B$166, 2, FALSE)</f>
        <v>34700</v>
      </c>
      <c r="L890" s="7">
        <f t="shared" si="127"/>
        <v>1995</v>
      </c>
      <c r="M890" s="7">
        <f t="shared" si="122"/>
        <v>1</v>
      </c>
      <c r="N890" s="7">
        <f t="shared" si="123"/>
        <v>2000</v>
      </c>
      <c r="O890" s="7">
        <f t="shared" si="124"/>
        <v>14</v>
      </c>
      <c r="P890" s="7">
        <f t="shared" si="125"/>
        <v>1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 spans="1:34" x14ac:dyDescent="0.35">
      <c r="A891">
        <f t="shared" si="128"/>
        <v>890</v>
      </c>
      <c r="B891" t="s">
        <v>29</v>
      </c>
      <c r="C891">
        <f t="shared" si="126"/>
        <v>32</v>
      </c>
      <c r="D891" s="7">
        <f t="shared" si="130"/>
        <v>2015</v>
      </c>
      <c r="F891">
        <f>VLOOKUP(B891, 'Population by Country'!$1:$266, 30, FALSE)</f>
        <v>17762681</v>
      </c>
      <c r="G891">
        <v>0</v>
      </c>
      <c r="H891">
        <v>0</v>
      </c>
      <c r="I891" s="7">
        <f>INDEX('Developing Country'!$B$3:$B$175,MATCH('Stata Data'!B891,'Developing Country'!$A$3:$A$175))</f>
        <v>0</v>
      </c>
      <c r="J891" s="7">
        <f>INDEX('Developing Country'!$C$3:$C$175,MATCH('Stata Data'!B891,'Developing Country'!$A$3:$A$175))</f>
        <v>1</v>
      </c>
      <c r="K891" s="8">
        <f>VLOOKUP(B891, 'TRIPS In Force'!$A$2:$B$166, 2, FALSE)</f>
        <v>34700</v>
      </c>
      <c r="L891" s="7">
        <f t="shared" si="127"/>
        <v>1995</v>
      </c>
      <c r="M891" s="7">
        <f t="shared" si="122"/>
        <v>1</v>
      </c>
      <c r="N891" s="7">
        <f t="shared" si="123"/>
        <v>2000</v>
      </c>
      <c r="O891" s="7">
        <f t="shared" si="124"/>
        <v>15</v>
      </c>
      <c r="P891" s="7">
        <f t="shared" si="125"/>
        <v>1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 spans="1:34" x14ac:dyDescent="0.35">
      <c r="A892">
        <f t="shared" si="128"/>
        <v>891</v>
      </c>
      <c r="B892" t="s">
        <v>29</v>
      </c>
      <c r="C892">
        <f t="shared" si="126"/>
        <v>32</v>
      </c>
      <c r="D892" s="7">
        <f t="shared" si="130"/>
        <v>2016</v>
      </c>
      <c r="F892">
        <f>VLOOKUP(B892, 'Population by Country'!$1:$266, 31, FALSE)</f>
        <v>17909754</v>
      </c>
      <c r="G892">
        <v>0</v>
      </c>
      <c r="H892">
        <v>0</v>
      </c>
      <c r="I892" s="7">
        <f>INDEX('Developing Country'!$B$3:$B$175,MATCH('Stata Data'!B892,'Developing Country'!$A$3:$A$175))</f>
        <v>0</v>
      </c>
      <c r="J892" s="7">
        <f>INDEX('Developing Country'!$C$3:$C$175,MATCH('Stata Data'!B892,'Developing Country'!$A$3:$A$175))</f>
        <v>1</v>
      </c>
      <c r="K892" s="8">
        <f>VLOOKUP(B892, 'TRIPS In Force'!$A$2:$B$166, 2, FALSE)</f>
        <v>34700</v>
      </c>
      <c r="L892" s="7">
        <f t="shared" si="127"/>
        <v>1995</v>
      </c>
      <c r="M892" s="7">
        <f t="shared" si="122"/>
        <v>1</v>
      </c>
      <c r="N892" s="7">
        <f t="shared" si="123"/>
        <v>2000</v>
      </c>
      <c r="O892" s="7">
        <f t="shared" si="124"/>
        <v>16</v>
      </c>
      <c r="P892" s="7">
        <f t="shared" si="125"/>
        <v>1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 spans="1:34" x14ac:dyDescent="0.35">
      <c r="A893">
        <f t="shared" si="128"/>
        <v>892</v>
      </c>
      <c r="B893" t="s">
        <v>30</v>
      </c>
      <c r="C893">
        <f t="shared" si="126"/>
        <v>33</v>
      </c>
      <c r="D893" s="7">
        <v>1990</v>
      </c>
      <c r="F893">
        <f>VLOOKUP(B893, 'Population by Country'!$1:$266, 5,FALSE )</f>
        <v>1135185000</v>
      </c>
      <c r="G893">
        <v>0</v>
      </c>
      <c r="H893">
        <v>0</v>
      </c>
      <c r="I893" s="7">
        <f>INDEX('Developing Country'!$B$3:$B$175,MATCH('Stata Data'!B893,'Developing Country'!$A$3:$A$175))</f>
        <v>0</v>
      </c>
      <c r="J893" s="7">
        <f>INDEX('Developing Country'!$C$3:$C$175,MATCH('Stata Data'!B893,'Developing Country'!$A$3:$A$175))</f>
        <v>1</v>
      </c>
      <c r="K893" s="8">
        <f>VLOOKUP(B893, 'TRIPS In Force'!$A$2:$B$166, 2, FALSE)</f>
        <v>37236</v>
      </c>
      <c r="L893" s="7">
        <f t="shared" si="127"/>
        <v>2001</v>
      </c>
      <c r="M893" s="7">
        <f t="shared" si="122"/>
        <v>0</v>
      </c>
      <c r="N893" s="7">
        <f t="shared" si="123"/>
        <v>2001</v>
      </c>
      <c r="O893" s="7">
        <f t="shared" si="124"/>
        <v>-11</v>
      </c>
      <c r="P893" s="7">
        <f t="shared" si="125"/>
        <v>0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 spans="1:34" x14ac:dyDescent="0.35">
      <c r="A894">
        <f t="shared" si="128"/>
        <v>893</v>
      </c>
      <c r="B894" t="s">
        <v>30</v>
      </c>
      <c r="C894">
        <f t="shared" si="126"/>
        <v>33</v>
      </c>
      <c r="D894" s="7">
        <f>D893+1</f>
        <v>1991</v>
      </c>
      <c r="F894">
        <f>VLOOKUP(B894, 'Population by Country'!$1:$266, 6, FALSE)</f>
        <v>1150780000</v>
      </c>
      <c r="G894">
        <v>0</v>
      </c>
      <c r="H894">
        <v>0</v>
      </c>
      <c r="I894" s="7">
        <f>INDEX('Developing Country'!$B$3:$B$175,MATCH('Stata Data'!B894,'Developing Country'!$A$3:$A$175))</f>
        <v>0</v>
      </c>
      <c r="J894" s="7">
        <f>INDEX('Developing Country'!$C$3:$C$175,MATCH('Stata Data'!B894,'Developing Country'!$A$3:$A$175))</f>
        <v>1</v>
      </c>
      <c r="K894" s="8">
        <f>VLOOKUP(B894, 'TRIPS In Force'!$A$2:$B$166, 2, FALSE)</f>
        <v>37236</v>
      </c>
      <c r="L894" s="7">
        <f t="shared" si="127"/>
        <v>2001</v>
      </c>
      <c r="M894" s="7">
        <f t="shared" si="122"/>
        <v>0</v>
      </c>
      <c r="N894" s="7">
        <f t="shared" si="123"/>
        <v>2001</v>
      </c>
      <c r="O894" s="7">
        <f t="shared" si="124"/>
        <v>-10</v>
      </c>
      <c r="P894" s="7">
        <f t="shared" si="125"/>
        <v>0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 spans="1:34" x14ac:dyDescent="0.35">
      <c r="A895">
        <f t="shared" si="128"/>
        <v>894</v>
      </c>
      <c r="B895" t="s">
        <v>30</v>
      </c>
      <c r="C895">
        <f t="shared" si="126"/>
        <v>33</v>
      </c>
      <c r="D895" s="7">
        <f t="shared" ref="D895:D919" si="131">D894+1</f>
        <v>1992</v>
      </c>
      <c r="F895">
        <f>VLOOKUP(B895, 'Population by Country'!$1:$266, 7, FALSE)</f>
        <v>1164970000</v>
      </c>
      <c r="G895">
        <v>0</v>
      </c>
      <c r="H895">
        <v>0</v>
      </c>
      <c r="I895" s="7">
        <f>INDEX('Developing Country'!$B$3:$B$175,MATCH('Stata Data'!B895,'Developing Country'!$A$3:$A$175))</f>
        <v>0</v>
      </c>
      <c r="J895" s="7">
        <f>INDEX('Developing Country'!$C$3:$C$175,MATCH('Stata Data'!B895,'Developing Country'!$A$3:$A$175))</f>
        <v>1</v>
      </c>
      <c r="K895" s="8">
        <f>VLOOKUP(B895, 'TRIPS In Force'!$A$2:$B$166, 2, FALSE)</f>
        <v>37236</v>
      </c>
      <c r="L895" s="7">
        <f t="shared" si="127"/>
        <v>2001</v>
      </c>
      <c r="M895" s="7">
        <f t="shared" si="122"/>
        <v>0</v>
      </c>
      <c r="N895" s="7">
        <f t="shared" si="123"/>
        <v>2001</v>
      </c>
      <c r="O895" s="7">
        <f t="shared" si="124"/>
        <v>-9</v>
      </c>
      <c r="P895" s="7">
        <f t="shared" si="125"/>
        <v>0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 spans="1:34" x14ac:dyDescent="0.35">
      <c r="A896">
        <f t="shared" si="128"/>
        <v>895</v>
      </c>
      <c r="B896" t="s">
        <v>30</v>
      </c>
      <c r="C896">
        <f t="shared" si="126"/>
        <v>33</v>
      </c>
      <c r="D896" s="7">
        <f t="shared" si="131"/>
        <v>1993</v>
      </c>
      <c r="F896">
        <f>VLOOKUP(B896, 'Population by Country'!$1:$266, 8, FALSE)</f>
        <v>1178440000</v>
      </c>
      <c r="G896">
        <v>0</v>
      </c>
      <c r="H896">
        <v>0</v>
      </c>
      <c r="I896" s="7">
        <f>INDEX('Developing Country'!$B$3:$B$175,MATCH('Stata Data'!B896,'Developing Country'!$A$3:$A$175))</f>
        <v>0</v>
      </c>
      <c r="J896" s="7">
        <f>INDEX('Developing Country'!$C$3:$C$175,MATCH('Stata Data'!B896,'Developing Country'!$A$3:$A$175))</f>
        <v>1</v>
      </c>
      <c r="K896" s="8">
        <f>VLOOKUP(B896, 'TRIPS In Force'!$A$2:$B$166, 2, FALSE)</f>
        <v>37236</v>
      </c>
      <c r="L896" s="7">
        <f t="shared" si="127"/>
        <v>2001</v>
      </c>
      <c r="M896" s="7">
        <f t="shared" si="122"/>
        <v>0</v>
      </c>
      <c r="N896" s="7">
        <f t="shared" si="123"/>
        <v>2001</v>
      </c>
      <c r="O896" s="7">
        <f t="shared" si="124"/>
        <v>-8</v>
      </c>
      <c r="P896" s="7">
        <f t="shared" si="125"/>
        <v>0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 spans="1:34" x14ac:dyDescent="0.35">
      <c r="A897">
        <f t="shared" si="128"/>
        <v>896</v>
      </c>
      <c r="B897" t="s">
        <v>30</v>
      </c>
      <c r="C897">
        <f t="shared" si="126"/>
        <v>33</v>
      </c>
      <c r="D897" s="7">
        <f t="shared" si="131"/>
        <v>1994</v>
      </c>
      <c r="F897">
        <f>VLOOKUP(B897, 'Population by Country'!$1:$266, 9, FALSE)</f>
        <v>1191835000</v>
      </c>
      <c r="G897">
        <v>0</v>
      </c>
      <c r="H897">
        <v>0</v>
      </c>
      <c r="I897" s="7">
        <f>INDEX('Developing Country'!$B$3:$B$175,MATCH('Stata Data'!B897,'Developing Country'!$A$3:$A$175))</f>
        <v>0</v>
      </c>
      <c r="J897" s="7">
        <f>INDEX('Developing Country'!$C$3:$C$175,MATCH('Stata Data'!B897,'Developing Country'!$A$3:$A$175))</f>
        <v>1</v>
      </c>
      <c r="K897" s="8">
        <f>VLOOKUP(B897, 'TRIPS In Force'!$A$2:$B$166, 2, FALSE)</f>
        <v>37236</v>
      </c>
      <c r="L897" s="7">
        <f t="shared" si="127"/>
        <v>2001</v>
      </c>
      <c r="M897" s="7">
        <f t="shared" si="122"/>
        <v>0</v>
      </c>
      <c r="N897" s="7">
        <f t="shared" si="123"/>
        <v>2001</v>
      </c>
      <c r="O897" s="7">
        <f t="shared" si="124"/>
        <v>-7</v>
      </c>
      <c r="P897" s="7">
        <f t="shared" si="125"/>
        <v>0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 spans="1:34" x14ac:dyDescent="0.35">
      <c r="A898">
        <f t="shared" si="128"/>
        <v>897</v>
      </c>
      <c r="B898" t="s">
        <v>30</v>
      </c>
      <c r="C898">
        <f t="shared" si="126"/>
        <v>33</v>
      </c>
      <c r="D898" s="7">
        <f t="shared" si="131"/>
        <v>1995</v>
      </c>
      <c r="F898">
        <f>VLOOKUP(B898, 'Population by Country'!$1:$266, 10, FALSE)</f>
        <v>1204855000</v>
      </c>
      <c r="G898">
        <v>0</v>
      </c>
      <c r="H898">
        <v>0</v>
      </c>
      <c r="I898" s="7">
        <f>INDEX('Developing Country'!$B$3:$B$175,MATCH('Stata Data'!B898,'Developing Country'!$A$3:$A$175))</f>
        <v>0</v>
      </c>
      <c r="J898" s="7">
        <f>INDEX('Developing Country'!$C$3:$C$175,MATCH('Stata Data'!B898,'Developing Country'!$A$3:$A$175))</f>
        <v>1</v>
      </c>
      <c r="K898" s="8">
        <f>VLOOKUP(B898, 'TRIPS In Force'!$A$2:$B$166, 2, FALSE)</f>
        <v>37236</v>
      </c>
      <c r="L898" s="7">
        <f t="shared" si="127"/>
        <v>2001</v>
      </c>
      <c r="M898" s="7">
        <f t="shared" ref="M898:M946" si="132">IF(L898&gt;D898, 0, 1)</f>
        <v>0</v>
      </c>
      <c r="N898" s="7">
        <f t="shared" ref="N898:N946" si="133">IF(L898&gt;IF(I898=1, 2033, IF(H898=1, 2005, IF(J898=1,2000, L898))), L898,IF(I898=1, 2033, IF(H898=1, 2005, IF(J898=1,2000, L898))))</f>
        <v>2001</v>
      </c>
      <c r="O898" s="7">
        <f t="shared" ref="O898:O946" si="134">D898-N898</f>
        <v>-6</v>
      </c>
      <c r="P898" s="7">
        <f t="shared" ref="P898:P946" si="135">IF(N898&lt;=D898,1,0)</f>
        <v>0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 spans="1:34" x14ac:dyDescent="0.35">
      <c r="A899">
        <f t="shared" si="128"/>
        <v>898</v>
      </c>
      <c r="B899" t="s">
        <v>30</v>
      </c>
      <c r="C899">
        <f t="shared" ref="C899:C962" si="136">_xlfn.FLOOR.MATH((A899-1)/27)</f>
        <v>33</v>
      </c>
      <c r="D899" s="7">
        <f t="shared" si="131"/>
        <v>1996</v>
      </c>
      <c r="F899">
        <f>VLOOKUP(B899, 'Population by Country'!$1:$266, 11, FALSE)</f>
        <v>1217550000</v>
      </c>
      <c r="G899">
        <v>0</v>
      </c>
      <c r="H899">
        <v>0</v>
      </c>
      <c r="I899" s="7">
        <f>INDEX('Developing Country'!$B$3:$B$175,MATCH('Stata Data'!B899,'Developing Country'!$A$3:$A$175))</f>
        <v>0</v>
      </c>
      <c r="J899" s="7">
        <f>INDEX('Developing Country'!$C$3:$C$175,MATCH('Stata Data'!B899,'Developing Country'!$A$3:$A$175))</f>
        <v>1</v>
      </c>
      <c r="K899" s="8">
        <f>VLOOKUP(B899, 'TRIPS In Force'!$A$2:$B$166, 2, FALSE)</f>
        <v>37236</v>
      </c>
      <c r="L899" s="7">
        <f t="shared" ref="L899:L946" si="137">YEAR(K899)</f>
        <v>2001</v>
      </c>
      <c r="M899" s="7">
        <f t="shared" si="132"/>
        <v>0</v>
      </c>
      <c r="N899" s="7">
        <f t="shared" si="133"/>
        <v>2001</v>
      </c>
      <c r="O899" s="7">
        <f t="shared" si="134"/>
        <v>-5</v>
      </c>
      <c r="P899" s="7">
        <f t="shared" si="135"/>
        <v>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 spans="1:34" x14ac:dyDescent="0.35">
      <c r="A900">
        <f t="shared" ref="A900:A963" si="138">A899+1</f>
        <v>899</v>
      </c>
      <c r="B900" t="s">
        <v>30</v>
      </c>
      <c r="C900">
        <f t="shared" si="136"/>
        <v>33</v>
      </c>
      <c r="D900" s="7">
        <f t="shared" si="131"/>
        <v>1997</v>
      </c>
      <c r="F900">
        <f>VLOOKUP(B900, 'Population by Country'!$1:$266, 12, FALSE)</f>
        <v>1230075000</v>
      </c>
      <c r="G900">
        <v>0</v>
      </c>
      <c r="H900">
        <v>0</v>
      </c>
      <c r="I900" s="7">
        <f>INDEX('Developing Country'!$B$3:$B$175,MATCH('Stata Data'!B900,'Developing Country'!$A$3:$A$175))</f>
        <v>0</v>
      </c>
      <c r="J900" s="7">
        <f>INDEX('Developing Country'!$C$3:$C$175,MATCH('Stata Data'!B900,'Developing Country'!$A$3:$A$175))</f>
        <v>1</v>
      </c>
      <c r="K900" s="8">
        <f>VLOOKUP(B900, 'TRIPS In Force'!$A$2:$B$166, 2, FALSE)</f>
        <v>37236</v>
      </c>
      <c r="L900" s="7">
        <f t="shared" si="137"/>
        <v>2001</v>
      </c>
      <c r="M900" s="7">
        <f t="shared" si="132"/>
        <v>0</v>
      </c>
      <c r="N900" s="7">
        <f t="shared" si="133"/>
        <v>2001</v>
      </c>
      <c r="O900" s="7">
        <f t="shared" si="134"/>
        <v>-4</v>
      </c>
      <c r="P900" s="7">
        <f t="shared" si="135"/>
        <v>0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 spans="1:34" x14ac:dyDescent="0.35">
      <c r="A901">
        <f t="shared" si="138"/>
        <v>900</v>
      </c>
      <c r="B901" t="s">
        <v>30</v>
      </c>
      <c r="C901">
        <f t="shared" si="136"/>
        <v>33</v>
      </c>
      <c r="D901" s="7">
        <f t="shared" si="131"/>
        <v>1998</v>
      </c>
      <c r="F901">
        <f>VLOOKUP(B901, 'Population by Country'!$1:$266, 13, FALSE)</f>
        <v>1241935000</v>
      </c>
      <c r="G901">
        <v>0</v>
      </c>
      <c r="H901">
        <v>0</v>
      </c>
      <c r="I901" s="7">
        <f>INDEX('Developing Country'!$B$3:$B$175,MATCH('Stata Data'!B901,'Developing Country'!$A$3:$A$175))</f>
        <v>0</v>
      </c>
      <c r="J901" s="7">
        <f>INDEX('Developing Country'!$C$3:$C$175,MATCH('Stata Data'!B901,'Developing Country'!$A$3:$A$175))</f>
        <v>1</v>
      </c>
      <c r="K901" s="8">
        <f>VLOOKUP(B901, 'TRIPS In Force'!$A$2:$B$166, 2, FALSE)</f>
        <v>37236</v>
      </c>
      <c r="L901" s="7">
        <f t="shared" si="137"/>
        <v>2001</v>
      </c>
      <c r="M901" s="7">
        <f t="shared" si="132"/>
        <v>0</v>
      </c>
      <c r="N901" s="7">
        <f t="shared" si="133"/>
        <v>2001</v>
      </c>
      <c r="O901" s="7">
        <f t="shared" si="134"/>
        <v>-3</v>
      </c>
      <c r="P901" s="7">
        <f t="shared" si="135"/>
        <v>0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 spans="1:34" x14ac:dyDescent="0.35">
      <c r="A902">
        <f t="shared" si="138"/>
        <v>901</v>
      </c>
      <c r="B902" t="s">
        <v>30</v>
      </c>
      <c r="C902">
        <f t="shared" si="136"/>
        <v>33</v>
      </c>
      <c r="D902" s="7">
        <f t="shared" si="131"/>
        <v>1999</v>
      </c>
      <c r="F902">
        <f>VLOOKUP(B902, 'Population by Country'!$1:$266,14, FALSE)</f>
        <v>1252735000</v>
      </c>
      <c r="G902">
        <v>0</v>
      </c>
      <c r="H902">
        <v>0</v>
      </c>
      <c r="I902" s="7">
        <f>INDEX('Developing Country'!$B$3:$B$175,MATCH('Stata Data'!B902,'Developing Country'!$A$3:$A$175))</f>
        <v>0</v>
      </c>
      <c r="J902" s="7">
        <f>INDEX('Developing Country'!$C$3:$C$175,MATCH('Stata Data'!B902,'Developing Country'!$A$3:$A$175))</f>
        <v>1</v>
      </c>
      <c r="K902" s="8">
        <f>VLOOKUP(B902, 'TRIPS In Force'!$A$2:$B$166, 2, FALSE)</f>
        <v>37236</v>
      </c>
      <c r="L902" s="7">
        <f t="shared" si="137"/>
        <v>2001</v>
      </c>
      <c r="M902" s="7">
        <f t="shared" si="132"/>
        <v>0</v>
      </c>
      <c r="N902" s="7">
        <f t="shared" si="133"/>
        <v>2001</v>
      </c>
      <c r="O902" s="7">
        <f t="shared" si="134"/>
        <v>-2</v>
      </c>
      <c r="P902" s="7">
        <f t="shared" si="135"/>
        <v>0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 spans="1:34" x14ac:dyDescent="0.35">
      <c r="A903">
        <f t="shared" si="138"/>
        <v>902</v>
      </c>
      <c r="B903" t="s">
        <v>30</v>
      </c>
      <c r="C903">
        <f t="shared" si="136"/>
        <v>33</v>
      </c>
      <c r="D903" s="7">
        <f t="shared" si="131"/>
        <v>2000</v>
      </c>
      <c r="F903">
        <f>VLOOKUP(B903, 'Population by Country'!$1:$266, 15, FALSE)</f>
        <v>1262645000</v>
      </c>
      <c r="G903">
        <v>0</v>
      </c>
      <c r="H903">
        <v>0</v>
      </c>
      <c r="I903" s="7">
        <f>INDEX('Developing Country'!$B$3:$B$175,MATCH('Stata Data'!B903,'Developing Country'!$A$3:$A$175))</f>
        <v>0</v>
      </c>
      <c r="J903" s="7">
        <f>INDEX('Developing Country'!$C$3:$C$175,MATCH('Stata Data'!B903,'Developing Country'!$A$3:$A$175))</f>
        <v>1</v>
      </c>
      <c r="K903" s="8">
        <f>VLOOKUP(B903, 'TRIPS In Force'!$A$2:$B$166, 2, FALSE)</f>
        <v>37236</v>
      </c>
      <c r="L903" s="7">
        <f t="shared" si="137"/>
        <v>2001</v>
      </c>
      <c r="M903" s="7">
        <f t="shared" si="132"/>
        <v>0</v>
      </c>
      <c r="N903" s="7">
        <f t="shared" si="133"/>
        <v>2001</v>
      </c>
      <c r="O903" s="7">
        <f t="shared" si="134"/>
        <v>-1</v>
      </c>
      <c r="P903" s="7">
        <f t="shared" si="135"/>
        <v>0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 spans="1:34" x14ac:dyDescent="0.35">
      <c r="A904">
        <f t="shared" si="138"/>
        <v>903</v>
      </c>
      <c r="B904" t="s">
        <v>30</v>
      </c>
      <c r="C904">
        <f t="shared" si="136"/>
        <v>33</v>
      </c>
      <c r="D904" s="7">
        <f t="shared" si="131"/>
        <v>2001</v>
      </c>
      <c r="F904">
        <f>VLOOKUP(B904, 'Population by Country'!$1:$266, 16, FALSE)</f>
        <v>1271850000</v>
      </c>
      <c r="G904">
        <v>0</v>
      </c>
      <c r="H904">
        <v>0</v>
      </c>
      <c r="I904" s="7">
        <f>INDEX('Developing Country'!$B$3:$B$175,MATCH('Stata Data'!B904,'Developing Country'!$A$3:$A$175))</f>
        <v>0</v>
      </c>
      <c r="J904" s="7">
        <f>INDEX('Developing Country'!$C$3:$C$175,MATCH('Stata Data'!B904,'Developing Country'!$A$3:$A$175))</f>
        <v>1</v>
      </c>
      <c r="K904" s="8">
        <f>VLOOKUP(B904, 'TRIPS In Force'!$A$2:$B$166, 2, FALSE)</f>
        <v>37236</v>
      </c>
      <c r="L904" s="7">
        <f t="shared" si="137"/>
        <v>2001</v>
      </c>
      <c r="M904" s="7">
        <f t="shared" si="132"/>
        <v>1</v>
      </c>
      <c r="N904" s="7">
        <f t="shared" si="133"/>
        <v>2001</v>
      </c>
      <c r="O904" s="7">
        <f t="shared" si="134"/>
        <v>0</v>
      </c>
      <c r="P904" s="7">
        <f t="shared" si="135"/>
        <v>1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 spans="1:34" x14ac:dyDescent="0.35">
      <c r="A905">
        <f t="shared" si="138"/>
        <v>904</v>
      </c>
      <c r="B905" t="s">
        <v>30</v>
      </c>
      <c r="C905">
        <f t="shared" si="136"/>
        <v>33</v>
      </c>
      <c r="D905" s="7">
        <f t="shared" si="131"/>
        <v>2002</v>
      </c>
      <c r="F905">
        <f>VLOOKUP(B905, 'Population by Country'!$1:$266, 17, FALSE)</f>
        <v>1280400000</v>
      </c>
      <c r="G905">
        <v>0</v>
      </c>
      <c r="H905">
        <v>0</v>
      </c>
      <c r="I905" s="7">
        <f>INDEX('Developing Country'!$B$3:$B$175,MATCH('Stata Data'!B905,'Developing Country'!$A$3:$A$175))</f>
        <v>0</v>
      </c>
      <c r="J905" s="7">
        <f>INDEX('Developing Country'!$C$3:$C$175,MATCH('Stata Data'!B905,'Developing Country'!$A$3:$A$175))</f>
        <v>1</v>
      </c>
      <c r="K905" s="8">
        <f>VLOOKUP(B905, 'TRIPS In Force'!$A$2:$B$166, 2, FALSE)</f>
        <v>37236</v>
      </c>
      <c r="L905" s="7">
        <f t="shared" si="137"/>
        <v>2001</v>
      </c>
      <c r="M905" s="7">
        <f t="shared" si="132"/>
        <v>1</v>
      </c>
      <c r="N905" s="7">
        <f t="shared" si="133"/>
        <v>2001</v>
      </c>
      <c r="O905" s="7">
        <f t="shared" si="134"/>
        <v>1</v>
      </c>
      <c r="P905" s="7">
        <f t="shared" si="135"/>
        <v>1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 spans="1:34" x14ac:dyDescent="0.35">
      <c r="A906">
        <f t="shared" si="138"/>
        <v>905</v>
      </c>
      <c r="B906" t="s">
        <v>30</v>
      </c>
      <c r="C906">
        <f t="shared" si="136"/>
        <v>33</v>
      </c>
      <c r="D906" s="7">
        <f t="shared" si="131"/>
        <v>2003</v>
      </c>
      <c r="F906">
        <f>VLOOKUP(B906, 'Population by Country'!$1:$266, 18, FALSE)</f>
        <v>1288400000</v>
      </c>
      <c r="G906">
        <v>0</v>
      </c>
      <c r="H906">
        <v>0</v>
      </c>
      <c r="I906" s="7">
        <f>INDEX('Developing Country'!$B$3:$B$175,MATCH('Stata Data'!B906,'Developing Country'!$A$3:$A$175))</f>
        <v>0</v>
      </c>
      <c r="J906" s="7">
        <f>INDEX('Developing Country'!$C$3:$C$175,MATCH('Stata Data'!B906,'Developing Country'!$A$3:$A$175))</f>
        <v>1</v>
      </c>
      <c r="K906" s="8">
        <f>VLOOKUP(B906, 'TRIPS In Force'!$A$2:$B$166, 2, FALSE)</f>
        <v>37236</v>
      </c>
      <c r="L906" s="7">
        <f t="shared" si="137"/>
        <v>2001</v>
      </c>
      <c r="M906" s="7">
        <f t="shared" si="132"/>
        <v>1</v>
      </c>
      <c r="N906" s="7">
        <f t="shared" si="133"/>
        <v>2001</v>
      </c>
      <c r="O906" s="7">
        <f t="shared" si="134"/>
        <v>2</v>
      </c>
      <c r="P906" s="7">
        <f t="shared" si="135"/>
        <v>1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 spans="1:34" x14ac:dyDescent="0.35">
      <c r="A907">
        <f t="shared" si="138"/>
        <v>906</v>
      </c>
      <c r="B907" t="s">
        <v>30</v>
      </c>
      <c r="C907">
        <f t="shared" si="136"/>
        <v>33</v>
      </c>
      <c r="D907" s="7">
        <f t="shared" si="131"/>
        <v>2004</v>
      </c>
      <c r="F907">
        <f>VLOOKUP(B907, 'Population by Country'!$1:$266,19, FALSE)</f>
        <v>1296075000</v>
      </c>
      <c r="G907">
        <v>0</v>
      </c>
      <c r="H907">
        <v>0</v>
      </c>
      <c r="I907" s="7">
        <f>INDEX('Developing Country'!$B$3:$B$175,MATCH('Stata Data'!B907,'Developing Country'!$A$3:$A$175))</f>
        <v>0</v>
      </c>
      <c r="J907" s="7">
        <f>INDEX('Developing Country'!$C$3:$C$175,MATCH('Stata Data'!B907,'Developing Country'!$A$3:$A$175))</f>
        <v>1</v>
      </c>
      <c r="K907" s="8">
        <f>VLOOKUP(B907, 'TRIPS In Force'!$A$2:$B$166, 2, FALSE)</f>
        <v>37236</v>
      </c>
      <c r="L907" s="7">
        <f t="shared" si="137"/>
        <v>2001</v>
      </c>
      <c r="M907" s="7">
        <f t="shared" si="132"/>
        <v>1</v>
      </c>
      <c r="N907" s="7">
        <f t="shared" si="133"/>
        <v>2001</v>
      </c>
      <c r="O907" s="7">
        <f t="shared" si="134"/>
        <v>3</v>
      </c>
      <c r="P907" s="7">
        <f t="shared" si="135"/>
        <v>1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 spans="1:34" x14ac:dyDescent="0.35">
      <c r="A908">
        <f t="shared" si="138"/>
        <v>907</v>
      </c>
      <c r="B908" t="s">
        <v>30</v>
      </c>
      <c r="C908">
        <f t="shared" si="136"/>
        <v>33</v>
      </c>
      <c r="D908" s="7">
        <f t="shared" si="131"/>
        <v>2005</v>
      </c>
      <c r="F908">
        <f>VLOOKUP(B908, 'Population by Country'!$1:$266, 20, FALSE)</f>
        <v>1303720000</v>
      </c>
      <c r="G908">
        <v>0</v>
      </c>
      <c r="H908">
        <v>0</v>
      </c>
      <c r="I908" s="7">
        <f>INDEX('Developing Country'!$B$3:$B$175,MATCH('Stata Data'!B908,'Developing Country'!$A$3:$A$175))</f>
        <v>0</v>
      </c>
      <c r="J908" s="7">
        <f>INDEX('Developing Country'!$C$3:$C$175,MATCH('Stata Data'!B908,'Developing Country'!$A$3:$A$175))</f>
        <v>1</v>
      </c>
      <c r="K908" s="8">
        <f>VLOOKUP(B908, 'TRIPS In Force'!$A$2:$B$166, 2, FALSE)</f>
        <v>37236</v>
      </c>
      <c r="L908" s="7">
        <f t="shared" si="137"/>
        <v>2001</v>
      </c>
      <c r="M908" s="7">
        <f t="shared" si="132"/>
        <v>1</v>
      </c>
      <c r="N908" s="7">
        <f t="shared" si="133"/>
        <v>2001</v>
      </c>
      <c r="O908" s="7">
        <f t="shared" si="134"/>
        <v>4</v>
      </c>
      <c r="P908" s="7">
        <f t="shared" si="135"/>
        <v>1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 spans="1:34" x14ac:dyDescent="0.35">
      <c r="A909">
        <f t="shared" si="138"/>
        <v>908</v>
      </c>
      <c r="B909" t="s">
        <v>30</v>
      </c>
      <c r="C909">
        <f t="shared" si="136"/>
        <v>33</v>
      </c>
      <c r="D909" s="7">
        <f t="shared" si="131"/>
        <v>2006</v>
      </c>
      <c r="F909">
        <f>VLOOKUP(B909, 'Population by Country'!$1:$266, 21, FALSE)</f>
        <v>1311020000</v>
      </c>
      <c r="G909">
        <v>0</v>
      </c>
      <c r="H909">
        <v>0</v>
      </c>
      <c r="I909" s="7">
        <f>INDEX('Developing Country'!$B$3:$B$175,MATCH('Stata Data'!B909,'Developing Country'!$A$3:$A$175))</f>
        <v>0</v>
      </c>
      <c r="J909" s="7">
        <f>INDEX('Developing Country'!$C$3:$C$175,MATCH('Stata Data'!B909,'Developing Country'!$A$3:$A$175))</f>
        <v>1</v>
      </c>
      <c r="K909" s="8">
        <f>VLOOKUP(B909, 'TRIPS In Force'!$A$2:$B$166, 2, FALSE)</f>
        <v>37236</v>
      </c>
      <c r="L909" s="7">
        <f t="shared" si="137"/>
        <v>2001</v>
      </c>
      <c r="M909" s="7">
        <f t="shared" si="132"/>
        <v>1</v>
      </c>
      <c r="N909" s="7">
        <f t="shared" si="133"/>
        <v>2001</v>
      </c>
      <c r="O909" s="7">
        <f t="shared" si="134"/>
        <v>5</v>
      </c>
      <c r="P909" s="7">
        <f t="shared" si="135"/>
        <v>1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 spans="1:34" x14ac:dyDescent="0.35">
      <c r="A910">
        <f t="shared" si="138"/>
        <v>909</v>
      </c>
      <c r="B910" t="s">
        <v>30</v>
      </c>
      <c r="C910">
        <f t="shared" si="136"/>
        <v>33</v>
      </c>
      <c r="D910" s="7">
        <f t="shared" si="131"/>
        <v>2007</v>
      </c>
      <c r="F910">
        <f>VLOOKUP(B910, 'Population by Country'!$1:$266, 22, FALSE)</f>
        <v>1317885000</v>
      </c>
      <c r="G910">
        <v>0</v>
      </c>
      <c r="H910">
        <v>0</v>
      </c>
      <c r="I910" s="7">
        <f>INDEX('Developing Country'!$B$3:$B$175,MATCH('Stata Data'!B910,'Developing Country'!$A$3:$A$175))</f>
        <v>0</v>
      </c>
      <c r="J910" s="7">
        <f>INDEX('Developing Country'!$C$3:$C$175,MATCH('Stata Data'!B910,'Developing Country'!$A$3:$A$175))</f>
        <v>1</v>
      </c>
      <c r="K910" s="8">
        <f>VLOOKUP(B910, 'TRIPS In Force'!$A$2:$B$166, 2, FALSE)</f>
        <v>37236</v>
      </c>
      <c r="L910" s="7">
        <f t="shared" si="137"/>
        <v>2001</v>
      </c>
      <c r="M910" s="7">
        <f t="shared" si="132"/>
        <v>1</v>
      </c>
      <c r="N910" s="7">
        <f t="shared" si="133"/>
        <v>2001</v>
      </c>
      <c r="O910" s="7">
        <f t="shared" si="134"/>
        <v>6</v>
      </c>
      <c r="P910" s="7">
        <f t="shared" si="135"/>
        <v>1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 spans="1:34" x14ac:dyDescent="0.35">
      <c r="A911">
        <f t="shared" si="138"/>
        <v>910</v>
      </c>
      <c r="B911" t="s">
        <v>30</v>
      </c>
      <c r="C911">
        <f t="shared" si="136"/>
        <v>33</v>
      </c>
      <c r="D911" s="7">
        <f t="shared" si="131"/>
        <v>2008</v>
      </c>
      <c r="F911">
        <f>VLOOKUP(B911, 'Population by Country'!$1:$266, 23, FALSE)</f>
        <v>1324655000</v>
      </c>
      <c r="G911">
        <v>0</v>
      </c>
      <c r="H911">
        <v>0</v>
      </c>
      <c r="I911" s="7">
        <f>INDEX('Developing Country'!$B$3:$B$175,MATCH('Stata Data'!B911,'Developing Country'!$A$3:$A$175))</f>
        <v>0</v>
      </c>
      <c r="J911" s="7">
        <f>INDEX('Developing Country'!$C$3:$C$175,MATCH('Stata Data'!B911,'Developing Country'!$A$3:$A$175))</f>
        <v>1</v>
      </c>
      <c r="K911" s="8">
        <f>VLOOKUP(B911, 'TRIPS In Force'!$A$2:$B$166, 2, FALSE)</f>
        <v>37236</v>
      </c>
      <c r="L911" s="7">
        <f t="shared" si="137"/>
        <v>2001</v>
      </c>
      <c r="M911" s="7">
        <f t="shared" si="132"/>
        <v>1</v>
      </c>
      <c r="N911" s="7">
        <f t="shared" si="133"/>
        <v>2001</v>
      </c>
      <c r="O911" s="7">
        <f t="shared" si="134"/>
        <v>7</v>
      </c>
      <c r="P911" s="7">
        <f t="shared" si="135"/>
        <v>1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 spans="1:34" x14ac:dyDescent="0.35">
      <c r="A912">
        <f t="shared" si="138"/>
        <v>911</v>
      </c>
      <c r="B912" t="s">
        <v>30</v>
      </c>
      <c r="C912">
        <f t="shared" si="136"/>
        <v>33</v>
      </c>
      <c r="D912" s="7">
        <f t="shared" si="131"/>
        <v>2009</v>
      </c>
      <c r="F912">
        <f>VLOOKUP(B912, 'Population by Country'!$1:$266, 24, FALSE)</f>
        <v>1331260000</v>
      </c>
      <c r="G912">
        <v>0</v>
      </c>
      <c r="H912">
        <v>0</v>
      </c>
      <c r="I912" s="7">
        <f>INDEX('Developing Country'!$B$3:$B$175,MATCH('Stata Data'!B912,'Developing Country'!$A$3:$A$175))</f>
        <v>0</v>
      </c>
      <c r="J912" s="7">
        <f>INDEX('Developing Country'!$C$3:$C$175,MATCH('Stata Data'!B912,'Developing Country'!$A$3:$A$175))</f>
        <v>1</v>
      </c>
      <c r="K912" s="8">
        <f>VLOOKUP(B912, 'TRIPS In Force'!$A$2:$B$166, 2, FALSE)</f>
        <v>37236</v>
      </c>
      <c r="L912" s="7">
        <f t="shared" si="137"/>
        <v>2001</v>
      </c>
      <c r="M912" s="7">
        <f t="shared" si="132"/>
        <v>1</v>
      </c>
      <c r="N912" s="7">
        <f t="shared" si="133"/>
        <v>2001</v>
      </c>
      <c r="O912" s="7">
        <f t="shared" si="134"/>
        <v>8</v>
      </c>
      <c r="P912" s="7">
        <f t="shared" si="135"/>
        <v>1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 spans="1:34" x14ac:dyDescent="0.35">
      <c r="A913">
        <f t="shared" si="138"/>
        <v>912</v>
      </c>
      <c r="B913" t="s">
        <v>30</v>
      </c>
      <c r="C913">
        <f t="shared" si="136"/>
        <v>33</v>
      </c>
      <c r="D913" s="7">
        <f t="shared" si="131"/>
        <v>2010</v>
      </c>
      <c r="F913">
        <f>VLOOKUP(B913, 'Population by Country'!$1:$266, 25, FALSE)</f>
        <v>1337705000</v>
      </c>
      <c r="G913">
        <v>0</v>
      </c>
      <c r="H913">
        <v>0</v>
      </c>
      <c r="I913" s="7">
        <f>INDEX('Developing Country'!$B$3:$B$175,MATCH('Stata Data'!B913,'Developing Country'!$A$3:$A$175))</f>
        <v>0</v>
      </c>
      <c r="J913" s="7">
        <f>INDEX('Developing Country'!$C$3:$C$175,MATCH('Stata Data'!B913,'Developing Country'!$A$3:$A$175))</f>
        <v>1</v>
      </c>
      <c r="K913" s="8">
        <f>VLOOKUP(B913, 'TRIPS In Force'!$A$2:$B$166, 2, FALSE)</f>
        <v>37236</v>
      </c>
      <c r="L913" s="7">
        <f t="shared" si="137"/>
        <v>2001</v>
      </c>
      <c r="M913" s="7">
        <f t="shared" si="132"/>
        <v>1</v>
      </c>
      <c r="N913" s="7">
        <f t="shared" si="133"/>
        <v>2001</v>
      </c>
      <c r="O913" s="7">
        <f t="shared" si="134"/>
        <v>9</v>
      </c>
      <c r="P913" s="7">
        <f t="shared" si="135"/>
        <v>1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 spans="1:34" x14ac:dyDescent="0.35">
      <c r="A914">
        <f t="shared" si="138"/>
        <v>913</v>
      </c>
      <c r="B914" t="s">
        <v>30</v>
      </c>
      <c r="C914">
        <f t="shared" si="136"/>
        <v>33</v>
      </c>
      <c r="D914" s="7">
        <f t="shared" si="131"/>
        <v>2011</v>
      </c>
      <c r="F914">
        <f>VLOOKUP(B914, 'Population by Country'!$1:$266, 26, FALSE)</f>
        <v>1344130000</v>
      </c>
      <c r="G914">
        <v>0</v>
      </c>
      <c r="H914">
        <v>0</v>
      </c>
      <c r="I914" s="7">
        <f>INDEX('Developing Country'!$B$3:$B$175,MATCH('Stata Data'!B914,'Developing Country'!$A$3:$A$175))</f>
        <v>0</v>
      </c>
      <c r="J914" s="7">
        <f>INDEX('Developing Country'!$C$3:$C$175,MATCH('Stata Data'!B914,'Developing Country'!$A$3:$A$175))</f>
        <v>1</v>
      </c>
      <c r="K914" s="8">
        <f>VLOOKUP(B914, 'TRIPS In Force'!$A$2:$B$166, 2, FALSE)</f>
        <v>37236</v>
      </c>
      <c r="L914" s="7">
        <f t="shared" si="137"/>
        <v>2001</v>
      </c>
      <c r="M914" s="7">
        <f t="shared" si="132"/>
        <v>1</v>
      </c>
      <c r="N914" s="7">
        <f t="shared" si="133"/>
        <v>2001</v>
      </c>
      <c r="O914" s="7">
        <f t="shared" si="134"/>
        <v>10</v>
      </c>
      <c r="P914" s="7">
        <f t="shared" si="135"/>
        <v>1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 spans="1:34" x14ac:dyDescent="0.35">
      <c r="A915">
        <f t="shared" si="138"/>
        <v>914</v>
      </c>
      <c r="B915" t="s">
        <v>30</v>
      </c>
      <c r="C915">
        <f t="shared" si="136"/>
        <v>33</v>
      </c>
      <c r="D915" s="7">
        <f t="shared" si="131"/>
        <v>2012</v>
      </c>
      <c r="F915">
        <f>VLOOKUP(B915, 'Population by Country'!$1:$266, 27, FALSE)</f>
        <v>1350695000</v>
      </c>
      <c r="G915">
        <v>0</v>
      </c>
      <c r="H915">
        <v>0</v>
      </c>
      <c r="I915" s="7">
        <f>INDEX('Developing Country'!$B$3:$B$175,MATCH('Stata Data'!B915,'Developing Country'!$A$3:$A$175))</f>
        <v>0</v>
      </c>
      <c r="J915" s="7">
        <f>INDEX('Developing Country'!$C$3:$C$175,MATCH('Stata Data'!B915,'Developing Country'!$A$3:$A$175))</f>
        <v>1</v>
      </c>
      <c r="K915" s="8">
        <f>VLOOKUP(B915, 'TRIPS In Force'!$A$2:$B$166, 2, FALSE)</f>
        <v>37236</v>
      </c>
      <c r="L915" s="7">
        <f t="shared" si="137"/>
        <v>2001</v>
      </c>
      <c r="M915" s="7">
        <f t="shared" si="132"/>
        <v>1</v>
      </c>
      <c r="N915" s="7">
        <f t="shared" si="133"/>
        <v>2001</v>
      </c>
      <c r="O915" s="7">
        <f t="shared" si="134"/>
        <v>11</v>
      </c>
      <c r="P915" s="7">
        <f t="shared" si="135"/>
        <v>1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 spans="1:34" x14ac:dyDescent="0.35">
      <c r="A916">
        <f t="shared" si="138"/>
        <v>915</v>
      </c>
      <c r="B916" t="s">
        <v>30</v>
      </c>
      <c r="C916">
        <f t="shared" si="136"/>
        <v>33</v>
      </c>
      <c r="D916" s="7">
        <f t="shared" si="131"/>
        <v>2013</v>
      </c>
      <c r="F916">
        <f>VLOOKUP(B916, 'Population by Country'!$1:$266, 28, FALSE)</f>
        <v>1357380000</v>
      </c>
      <c r="G916">
        <v>0</v>
      </c>
      <c r="H916">
        <v>0</v>
      </c>
      <c r="I916" s="7">
        <f>INDEX('Developing Country'!$B$3:$B$175,MATCH('Stata Data'!B916,'Developing Country'!$A$3:$A$175))</f>
        <v>0</v>
      </c>
      <c r="J916" s="7">
        <f>INDEX('Developing Country'!$C$3:$C$175,MATCH('Stata Data'!B916,'Developing Country'!$A$3:$A$175))</f>
        <v>1</v>
      </c>
      <c r="K916" s="8">
        <f>VLOOKUP(B916, 'TRIPS In Force'!$A$2:$B$166, 2, FALSE)</f>
        <v>37236</v>
      </c>
      <c r="L916" s="7">
        <f t="shared" si="137"/>
        <v>2001</v>
      </c>
      <c r="M916" s="7">
        <f t="shared" si="132"/>
        <v>1</v>
      </c>
      <c r="N916" s="7">
        <f t="shared" si="133"/>
        <v>2001</v>
      </c>
      <c r="O916" s="7">
        <f t="shared" si="134"/>
        <v>12</v>
      </c>
      <c r="P916" s="7">
        <f t="shared" si="135"/>
        <v>1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 spans="1:34" x14ac:dyDescent="0.35">
      <c r="A917">
        <f t="shared" si="138"/>
        <v>916</v>
      </c>
      <c r="B917" t="s">
        <v>30</v>
      </c>
      <c r="C917">
        <f t="shared" si="136"/>
        <v>33</v>
      </c>
      <c r="D917" s="7">
        <f t="shared" si="131"/>
        <v>2014</v>
      </c>
      <c r="F917">
        <f>VLOOKUP(B917, 'Population by Country'!$1:$266, 29, FALSE)</f>
        <v>1364270000</v>
      </c>
      <c r="G917">
        <v>0</v>
      </c>
      <c r="H917">
        <v>0</v>
      </c>
      <c r="I917" s="7">
        <f>INDEX('Developing Country'!$B$3:$B$175,MATCH('Stata Data'!B917,'Developing Country'!$A$3:$A$175))</f>
        <v>0</v>
      </c>
      <c r="J917" s="7">
        <f>INDEX('Developing Country'!$C$3:$C$175,MATCH('Stata Data'!B917,'Developing Country'!$A$3:$A$175))</f>
        <v>1</v>
      </c>
      <c r="K917" s="8">
        <f>VLOOKUP(B917, 'TRIPS In Force'!$A$2:$B$166, 2, FALSE)</f>
        <v>37236</v>
      </c>
      <c r="L917" s="7">
        <f t="shared" si="137"/>
        <v>2001</v>
      </c>
      <c r="M917" s="7">
        <f t="shared" si="132"/>
        <v>1</v>
      </c>
      <c r="N917" s="7">
        <f t="shared" si="133"/>
        <v>2001</v>
      </c>
      <c r="O917" s="7">
        <f t="shared" si="134"/>
        <v>13</v>
      </c>
      <c r="P917" s="7">
        <f t="shared" si="135"/>
        <v>1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 spans="1:34" x14ac:dyDescent="0.35">
      <c r="A918">
        <f t="shared" si="138"/>
        <v>917</v>
      </c>
      <c r="B918" t="s">
        <v>30</v>
      </c>
      <c r="C918">
        <f t="shared" si="136"/>
        <v>33</v>
      </c>
      <c r="D918" s="7">
        <f t="shared" si="131"/>
        <v>2015</v>
      </c>
      <c r="F918">
        <f>VLOOKUP(B918, 'Population by Country'!$1:$266, 30, FALSE)</f>
        <v>1371220000</v>
      </c>
      <c r="G918">
        <v>0</v>
      </c>
      <c r="H918">
        <v>0</v>
      </c>
      <c r="I918" s="7">
        <f>INDEX('Developing Country'!$B$3:$B$175,MATCH('Stata Data'!B918,'Developing Country'!$A$3:$A$175))</f>
        <v>0</v>
      </c>
      <c r="J918" s="7">
        <f>INDEX('Developing Country'!$C$3:$C$175,MATCH('Stata Data'!B918,'Developing Country'!$A$3:$A$175))</f>
        <v>1</v>
      </c>
      <c r="K918" s="8">
        <f>VLOOKUP(B918, 'TRIPS In Force'!$A$2:$B$166, 2, FALSE)</f>
        <v>37236</v>
      </c>
      <c r="L918" s="7">
        <f t="shared" si="137"/>
        <v>2001</v>
      </c>
      <c r="M918" s="7">
        <f t="shared" si="132"/>
        <v>1</v>
      </c>
      <c r="N918" s="7">
        <f t="shared" si="133"/>
        <v>2001</v>
      </c>
      <c r="O918" s="7">
        <f t="shared" si="134"/>
        <v>14</v>
      </c>
      <c r="P918" s="7">
        <f t="shared" si="135"/>
        <v>1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 spans="1:34" x14ac:dyDescent="0.35">
      <c r="A919">
        <f t="shared" si="138"/>
        <v>918</v>
      </c>
      <c r="B919" t="s">
        <v>30</v>
      </c>
      <c r="C919">
        <f t="shared" si="136"/>
        <v>33</v>
      </c>
      <c r="D919" s="7">
        <f t="shared" si="131"/>
        <v>2016</v>
      </c>
      <c r="F919">
        <f>VLOOKUP(B919, 'Population by Country'!$1:$266, 31, FALSE)</f>
        <v>1378665000</v>
      </c>
      <c r="G919">
        <v>0</v>
      </c>
      <c r="H919">
        <v>0</v>
      </c>
      <c r="I919" s="7">
        <f>INDEX('Developing Country'!$B$3:$B$175,MATCH('Stata Data'!B919,'Developing Country'!$A$3:$A$175))</f>
        <v>0</v>
      </c>
      <c r="J919" s="7">
        <f>INDEX('Developing Country'!$C$3:$C$175,MATCH('Stata Data'!B919,'Developing Country'!$A$3:$A$175))</f>
        <v>1</v>
      </c>
      <c r="K919" s="8">
        <f>VLOOKUP(B919, 'TRIPS In Force'!$A$2:$B$166, 2, FALSE)</f>
        <v>37236</v>
      </c>
      <c r="L919" s="7">
        <f t="shared" si="137"/>
        <v>2001</v>
      </c>
      <c r="M919" s="7">
        <f t="shared" si="132"/>
        <v>1</v>
      </c>
      <c r="N919" s="7">
        <f t="shared" si="133"/>
        <v>2001</v>
      </c>
      <c r="O919" s="7">
        <f t="shared" si="134"/>
        <v>15</v>
      </c>
      <c r="P919" s="7">
        <f t="shared" si="135"/>
        <v>1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 spans="1:34" x14ac:dyDescent="0.35">
      <c r="A920">
        <f t="shared" si="138"/>
        <v>919</v>
      </c>
      <c r="B920" t="s">
        <v>31</v>
      </c>
      <c r="C920">
        <f t="shared" si="136"/>
        <v>34</v>
      </c>
      <c r="D920" s="7">
        <v>1990</v>
      </c>
      <c r="E920">
        <v>200</v>
      </c>
      <c r="F920">
        <f>VLOOKUP(B920, 'Population by Country'!$1:$266, 5,FALSE )</f>
        <v>34271565</v>
      </c>
      <c r="G920">
        <v>0</v>
      </c>
      <c r="H920">
        <v>0</v>
      </c>
      <c r="I920" s="7">
        <f>INDEX('Developing Country'!$B$3:$B$175,MATCH('Stata Data'!B920,'Developing Country'!$A$3:$A$175))</f>
        <v>0</v>
      </c>
      <c r="J920" s="7">
        <f>INDEX('Developing Country'!$C$3:$C$175,MATCH('Stata Data'!B920,'Developing Country'!$A$3:$A$175))</f>
        <v>1</v>
      </c>
      <c r="K920" s="8">
        <f>VLOOKUP(B920, 'TRIPS In Force'!$A$2:$B$166, 2, FALSE)</f>
        <v>34819</v>
      </c>
      <c r="L920" s="7">
        <f t="shared" si="137"/>
        <v>1995</v>
      </c>
      <c r="M920" s="7">
        <f t="shared" si="132"/>
        <v>0</v>
      </c>
      <c r="N920" s="7">
        <f t="shared" si="133"/>
        <v>2000</v>
      </c>
      <c r="O920" s="7">
        <f t="shared" si="134"/>
        <v>-10</v>
      </c>
      <c r="P920" s="7">
        <f t="shared" si="135"/>
        <v>0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 spans="1:34" x14ac:dyDescent="0.35">
      <c r="A921">
        <f t="shared" si="138"/>
        <v>920</v>
      </c>
      <c r="B921" t="s">
        <v>31</v>
      </c>
      <c r="C921">
        <f t="shared" si="136"/>
        <v>34</v>
      </c>
      <c r="D921" s="7">
        <f>D920+1</f>
        <v>1991</v>
      </c>
      <c r="E921">
        <v>500</v>
      </c>
      <c r="F921">
        <f>VLOOKUP(B921, 'Population by Country'!$1:$266, 6, FALSE)</f>
        <v>34916766</v>
      </c>
      <c r="G921">
        <v>0</v>
      </c>
      <c r="H921">
        <v>0</v>
      </c>
      <c r="I921" s="7">
        <f>INDEX('Developing Country'!$B$3:$B$175,MATCH('Stata Data'!B921,'Developing Country'!$A$3:$A$175))</f>
        <v>0</v>
      </c>
      <c r="J921" s="7">
        <f>INDEX('Developing Country'!$C$3:$C$175,MATCH('Stata Data'!B921,'Developing Country'!$A$3:$A$175))</f>
        <v>1</v>
      </c>
      <c r="K921" s="8">
        <f>VLOOKUP(B921, 'TRIPS In Force'!$A$2:$B$166, 2, FALSE)</f>
        <v>34819</v>
      </c>
      <c r="L921" s="7">
        <f t="shared" si="137"/>
        <v>1995</v>
      </c>
      <c r="M921" s="7">
        <f t="shared" si="132"/>
        <v>0</v>
      </c>
      <c r="N921" s="7">
        <f t="shared" si="133"/>
        <v>2000</v>
      </c>
      <c r="O921" s="7">
        <f t="shared" si="134"/>
        <v>-9</v>
      </c>
      <c r="P921" s="7">
        <f t="shared" si="135"/>
        <v>0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 spans="1:34" x14ac:dyDescent="0.35">
      <c r="A922">
        <f t="shared" si="138"/>
        <v>921</v>
      </c>
      <c r="B922" t="s">
        <v>31</v>
      </c>
      <c r="C922">
        <f t="shared" si="136"/>
        <v>34</v>
      </c>
      <c r="D922" s="7">
        <f t="shared" ref="D922:D946" si="139">D921+1</f>
        <v>1992</v>
      </c>
      <c r="E922">
        <v>1000</v>
      </c>
      <c r="F922">
        <f>VLOOKUP(B922, 'Population by Country'!$1:$266, 7, FALSE)</f>
        <v>35558682</v>
      </c>
      <c r="G922">
        <v>0</v>
      </c>
      <c r="H922">
        <v>0</v>
      </c>
      <c r="I922" s="7">
        <f>INDEX('Developing Country'!$B$3:$B$175,MATCH('Stata Data'!B922,'Developing Country'!$A$3:$A$175))</f>
        <v>0</v>
      </c>
      <c r="J922" s="7">
        <f>INDEX('Developing Country'!$C$3:$C$175,MATCH('Stata Data'!B922,'Developing Country'!$A$3:$A$175))</f>
        <v>1</v>
      </c>
      <c r="K922" s="8">
        <f>VLOOKUP(B922, 'TRIPS In Force'!$A$2:$B$166, 2, FALSE)</f>
        <v>34819</v>
      </c>
      <c r="L922" s="7">
        <f t="shared" si="137"/>
        <v>1995</v>
      </c>
      <c r="M922" s="7">
        <f t="shared" si="132"/>
        <v>0</v>
      </c>
      <c r="N922" s="7">
        <f t="shared" si="133"/>
        <v>2000</v>
      </c>
      <c r="O922" s="7">
        <f t="shared" si="134"/>
        <v>-8</v>
      </c>
      <c r="P922" s="7">
        <f t="shared" si="135"/>
        <v>0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 spans="1:34" x14ac:dyDescent="0.35">
      <c r="A923">
        <f t="shared" si="138"/>
        <v>922</v>
      </c>
      <c r="B923" t="s">
        <v>31</v>
      </c>
      <c r="C923">
        <f t="shared" si="136"/>
        <v>34</v>
      </c>
      <c r="D923" s="7">
        <f t="shared" si="139"/>
        <v>1993</v>
      </c>
      <c r="E923">
        <v>1000</v>
      </c>
      <c r="F923">
        <f>VLOOKUP(B923, 'Population by Country'!$1:$266, 8, FALSE)</f>
        <v>36195168</v>
      </c>
      <c r="G923">
        <v>0</v>
      </c>
      <c r="H923">
        <v>0</v>
      </c>
      <c r="I923" s="7">
        <f>INDEX('Developing Country'!$B$3:$B$175,MATCH('Stata Data'!B923,'Developing Country'!$A$3:$A$175))</f>
        <v>0</v>
      </c>
      <c r="J923" s="7">
        <f>INDEX('Developing Country'!$C$3:$C$175,MATCH('Stata Data'!B923,'Developing Country'!$A$3:$A$175))</f>
        <v>1</v>
      </c>
      <c r="K923" s="8">
        <f>VLOOKUP(B923, 'TRIPS In Force'!$A$2:$B$166, 2, FALSE)</f>
        <v>34819</v>
      </c>
      <c r="L923" s="7">
        <f t="shared" si="137"/>
        <v>1995</v>
      </c>
      <c r="M923" s="7">
        <f t="shared" si="132"/>
        <v>0</v>
      </c>
      <c r="N923" s="7">
        <f t="shared" si="133"/>
        <v>2000</v>
      </c>
      <c r="O923" s="7">
        <f t="shared" si="134"/>
        <v>-7</v>
      </c>
      <c r="P923" s="7">
        <f t="shared" si="135"/>
        <v>0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 spans="1:34" x14ac:dyDescent="0.35">
      <c r="A924">
        <f t="shared" si="138"/>
        <v>923</v>
      </c>
      <c r="B924" t="s">
        <v>31</v>
      </c>
      <c r="C924">
        <f t="shared" si="136"/>
        <v>34</v>
      </c>
      <c r="D924" s="7">
        <f t="shared" si="139"/>
        <v>1994</v>
      </c>
      <c r="E924">
        <v>1300</v>
      </c>
      <c r="F924">
        <f>VLOOKUP(B924, 'Population by Country'!$1:$266, 9, FALSE)</f>
        <v>36823537</v>
      </c>
      <c r="G924">
        <v>0</v>
      </c>
      <c r="H924">
        <v>0</v>
      </c>
      <c r="I924" s="7">
        <f>INDEX('Developing Country'!$B$3:$B$175,MATCH('Stata Data'!B924,'Developing Country'!$A$3:$A$175))</f>
        <v>0</v>
      </c>
      <c r="J924" s="7">
        <f>INDEX('Developing Country'!$C$3:$C$175,MATCH('Stata Data'!B924,'Developing Country'!$A$3:$A$175))</f>
        <v>1</v>
      </c>
      <c r="K924" s="8">
        <f>VLOOKUP(B924, 'TRIPS In Force'!$A$2:$B$166, 2, FALSE)</f>
        <v>34819</v>
      </c>
      <c r="L924" s="7">
        <f t="shared" si="137"/>
        <v>1995</v>
      </c>
      <c r="M924" s="7">
        <f t="shared" si="132"/>
        <v>0</v>
      </c>
      <c r="N924" s="7">
        <f t="shared" si="133"/>
        <v>2000</v>
      </c>
      <c r="O924" s="7">
        <f t="shared" si="134"/>
        <v>-6</v>
      </c>
      <c r="P924" s="7">
        <f t="shared" si="135"/>
        <v>0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 spans="1:34" x14ac:dyDescent="0.35">
      <c r="A925">
        <f t="shared" si="138"/>
        <v>924</v>
      </c>
      <c r="B925" t="s">
        <v>31</v>
      </c>
      <c r="C925">
        <f t="shared" si="136"/>
        <v>34</v>
      </c>
      <c r="D925" s="7">
        <f t="shared" si="139"/>
        <v>1995</v>
      </c>
      <c r="E925">
        <v>1800</v>
      </c>
      <c r="F925">
        <f>VLOOKUP(B925, 'Population by Country'!$1:$266, 10, FALSE)</f>
        <v>37441977</v>
      </c>
      <c r="G925">
        <v>0</v>
      </c>
      <c r="H925">
        <v>0</v>
      </c>
      <c r="I925" s="7">
        <f>INDEX('Developing Country'!$B$3:$B$175,MATCH('Stata Data'!B925,'Developing Country'!$A$3:$A$175))</f>
        <v>0</v>
      </c>
      <c r="J925" s="7">
        <f>INDEX('Developing Country'!$C$3:$C$175,MATCH('Stata Data'!B925,'Developing Country'!$A$3:$A$175))</f>
        <v>1</v>
      </c>
      <c r="K925" s="8">
        <f>VLOOKUP(B925, 'TRIPS In Force'!$A$2:$B$166, 2, FALSE)</f>
        <v>34819</v>
      </c>
      <c r="L925" s="7">
        <f t="shared" si="137"/>
        <v>1995</v>
      </c>
      <c r="M925" s="7">
        <f t="shared" si="132"/>
        <v>1</v>
      </c>
      <c r="N925" s="7">
        <f t="shared" si="133"/>
        <v>2000</v>
      </c>
      <c r="O925" s="7">
        <f t="shared" si="134"/>
        <v>-5</v>
      </c>
      <c r="P925" s="7">
        <f t="shared" si="135"/>
        <v>0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 spans="1:34" x14ac:dyDescent="0.35">
      <c r="A926">
        <f t="shared" si="138"/>
        <v>925</v>
      </c>
      <c r="B926" t="s">
        <v>31</v>
      </c>
      <c r="C926">
        <f t="shared" si="136"/>
        <v>34</v>
      </c>
      <c r="D926" s="7">
        <f t="shared" si="139"/>
        <v>1996</v>
      </c>
      <c r="E926">
        <v>2400</v>
      </c>
      <c r="F926">
        <f>VLOOKUP(B926, 'Population by Country'!$1:$266, 11, FALSE)</f>
        <v>38049038</v>
      </c>
      <c r="G926">
        <v>0</v>
      </c>
      <c r="H926">
        <v>0</v>
      </c>
      <c r="I926" s="7">
        <f>INDEX('Developing Country'!$B$3:$B$175,MATCH('Stata Data'!B926,'Developing Country'!$A$3:$A$175))</f>
        <v>0</v>
      </c>
      <c r="J926" s="7">
        <f>INDEX('Developing Country'!$C$3:$C$175,MATCH('Stata Data'!B926,'Developing Country'!$A$3:$A$175))</f>
        <v>1</v>
      </c>
      <c r="K926" s="8">
        <f>VLOOKUP(B926, 'TRIPS In Force'!$A$2:$B$166, 2, FALSE)</f>
        <v>34819</v>
      </c>
      <c r="L926" s="7">
        <f t="shared" si="137"/>
        <v>1995</v>
      </c>
      <c r="M926" s="7">
        <f t="shared" si="132"/>
        <v>1</v>
      </c>
      <c r="N926" s="7">
        <f t="shared" si="133"/>
        <v>2000</v>
      </c>
      <c r="O926" s="7">
        <f t="shared" si="134"/>
        <v>-4</v>
      </c>
      <c r="P926" s="7">
        <f t="shared" si="135"/>
        <v>0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 spans="1:34" x14ac:dyDescent="0.35">
      <c r="A927">
        <f t="shared" si="138"/>
        <v>926</v>
      </c>
      <c r="B927" t="s">
        <v>31</v>
      </c>
      <c r="C927">
        <f t="shared" si="136"/>
        <v>34</v>
      </c>
      <c r="D927" s="7">
        <f t="shared" si="139"/>
        <v>1997</v>
      </c>
      <c r="E927">
        <v>3000</v>
      </c>
      <c r="F927">
        <f>VLOOKUP(B927, 'Population by Country'!$1:$266, 12, FALSE)</f>
        <v>38645411</v>
      </c>
      <c r="G927">
        <v>0</v>
      </c>
      <c r="H927">
        <v>0</v>
      </c>
      <c r="I927" s="7">
        <f>INDEX('Developing Country'!$B$3:$B$175,MATCH('Stata Data'!B927,'Developing Country'!$A$3:$A$175))</f>
        <v>0</v>
      </c>
      <c r="J927" s="7">
        <f>INDEX('Developing Country'!$C$3:$C$175,MATCH('Stata Data'!B927,'Developing Country'!$A$3:$A$175))</f>
        <v>1</v>
      </c>
      <c r="K927" s="8">
        <f>VLOOKUP(B927, 'TRIPS In Force'!$A$2:$B$166, 2, FALSE)</f>
        <v>34819</v>
      </c>
      <c r="L927" s="7">
        <f t="shared" si="137"/>
        <v>1995</v>
      </c>
      <c r="M927" s="7">
        <f t="shared" si="132"/>
        <v>1</v>
      </c>
      <c r="N927" s="7">
        <f t="shared" si="133"/>
        <v>2000</v>
      </c>
      <c r="O927" s="7">
        <f t="shared" si="134"/>
        <v>-3</v>
      </c>
      <c r="P927" s="7">
        <f t="shared" si="135"/>
        <v>0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 spans="1:34" x14ac:dyDescent="0.35">
      <c r="A928">
        <f t="shared" si="138"/>
        <v>927</v>
      </c>
      <c r="B928" t="s">
        <v>31</v>
      </c>
      <c r="C928">
        <f t="shared" si="136"/>
        <v>34</v>
      </c>
      <c r="D928" s="7">
        <f t="shared" si="139"/>
        <v>1998</v>
      </c>
      <c r="E928">
        <v>3700</v>
      </c>
      <c r="F928">
        <f>VLOOKUP(B928, 'Population by Country'!$1:$266, 13, FALSE)</f>
        <v>39234062</v>
      </c>
      <c r="G928">
        <v>0</v>
      </c>
      <c r="H928">
        <v>0</v>
      </c>
      <c r="I928" s="7">
        <f>INDEX('Developing Country'!$B$3:$B$175,MATCH('Stata Data'!B928,'Developing Country'!$A$3:$A$175))</f>
        <v>0</v>
      </c>
      <c r="J928" s="7">
        <f>INDEX('Developing Country'!$C$3:$C$175,MATCH('Stata Data'!B928,'Developing Country'!$A$3:$A$175))</f>
        <v>1</v>
      </c>
      <c r="K928" s="8">
        <f>VLOOKUP(B928, 'TRIPS In Force'!$A$2:$B$166, 2, FALSE)</f>
        <v>34819</v>
      </c>
      <c r="L928" s="7">
        <f t="shared" si="137"/>
        <v>1995</v>
      </c>
      <c r="M928" s="7">
        <f t="shared" si="132"/>
        <v>1</v>
      </c>
      <c r="N928" s="7">
        <f t="shared" si="133"/>
        <v>2000</v>
      </c>
      <c r="O928" s="7">
        <f t="shared" si="134"/>
        <v>-2</v>
      </c>
      <c r="P928" s="7">
        <f t="shared" si="135"/>
        <v>0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 spans="1:34" x14ac:dyDescent="0.35">
      <c r="A929">
        <f t="shared" si="138"/>
        <v>928</v>
      </c>
      <c r="B929" t="s">
        <v>31</v>
      </c>
      <c r="C929">
        <f t="shared" si="136"/>
        <v>34</v>
      </c>
      <c r="D929" s="7">
        <f t="shared" si="139"/>
        <v>1999</v>
      </c>
      <c r="E929">
        <v>4400</v>
      </c>
      <c r="F929">
        <f>VLOOKUP(B929, 'Population by Country'!$1:$266,14, FALSE)</f>
        <v>39819279</v>
      </c>
      <c r="G929">
        <v>0</v>
      </c>
      <c r="H929">
        <v>0</v>
      </c>
      <c r="I929" s="7">
        <f>INDEX('Developing Country'!$B$3:$B$175,MATCH('Stata Data'!B929,'Developing Country'!$A$3:$A$175))</f>
        <v>0</v>
      </c>
      <c r="J929" s="7">
        <f>INDEX('Developing Country'!$C$3:$C$175,MATCH('Stata Data'!B929,'Developing Country'!$A$3:$A$175))</f>
        <v>1</v>
      </c>
      <c r="K929" s="8">
        <f>VLOOKUP(B929, 'TRIPS In Force'!$A$2:$B$166, 2, FALSE)</f>
        <v>34819</v>
      </c>
      <c r="L929" s="7">
        <f t="shared" si="137"/>
        <v>1995</v>
      </c>
      <c r="M929" s="7">
        <f t="shared" si="132"/>
        <v>1</v>
      </c>
      <c r="N929" s="7">
        <f t="shared" si="133"/>
        <v>2000</v>
      </c>
      <c r="O929" s="7">
        <f t="shared" si="134"/>
        <v>-1</v>
      </c>
      <c r="P929" s="7">
        <f t="shared" si="135"/>
        <v>0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 spans="1:34" x14ac:dyDescent="0.35">
      <c r="A930">
        <f t="shared" si="138"/>
        <v>929</v>
      </c>
      <c r="B930" t="s">
        <v>31</v>
      </c>
      <c r="C930">
        <f t="shared" si="136"/>
        <v>34</v>
      </c>
      <c r="D930" s="7">
        <f t="shared" si="139"/>
        <v>2000</v>
      </c>
      <c r="E930">
        <v>5100</v>
      </c>
      <c r="F930">
        <f>VLOOKUP(B930, 'Population by Country'!$1:$266, 15, FALSE)</f>
        <v>40403958</v>
      </c>
      <c r="G930">
        <v>0</v>
      </c>
      <c r="H930">
        <v>0</v>
      </c>
      <c r="I930" s="7">
        <f>INDEX('Developing Country'!$B$3:$B$175,MATCH('Stata Data'!B930,'Developing Country'!$A$3:$A$175))</f>
        <v>0</v>
      </c>
      <c r="J930" s="7">
        <f>INDEX('Developing Country'!$C$3:$C$175,MATCH('Stata Data'!B930,'Developing Country'!$A$3:$A$175))</f>
        <v>1</v>
      </c>
      <c r="K930" s="8">
        <f>VLOOKUP(B930, 'TRIPS In Force'!$A$2:$B$166, 2, FALSE)</f>
        <v>34819</v>
      </c>
      <c r="L930" s="7">
        <f t="shared" si="137"/>
        <v>1995</v>
      </c>
      <c r="M930" s="7">
        <f t="shared" si="132"/>
        <v>1</v>
      </c>
      <c r="N930" s="7">
        <f t="shared" si="133"/>
        <v>2000</v>
      </c>
      <c r="O930" s="7">
        <f t="shared" si="134"/>
        <v>0</v>
      </c>
      <c r="P930" s="7">
        <f t="shared" si="135"/>
        <v>1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 spans="1:34" x14ac:dyDescent="0.35">
      <c r="A931">
        <f t="shared" si="138"/>
        <v>930</v>
      </c>
      <c r="B931" t="s">
        <v>31</v>
      </c>
      <c r="C931">
        <f t="shared" si="136"/>
        <v>34</v>
      </c>
      <c r="D931" s="7">
        <f t="shared" si="139"/>
        <v>2001</v>
      </c>
      <c r="E931">
        <v>5600</v>
      </c>
      <c r="F931">
        <f>VLOOKUP(B931, 'Population by Country'!$1:$266, 16, FALSE)</f>
        <v>40988909</v>
      </c>
      <c r="G931">
        <v>0</v>
      </c>
      <c r="H931">
        <v>0</v>
      </c>
      <c r="I931" s="7">
        <f>INDEX('Developing Country'!$B$3:$B$175,MATCH('Stata Data'!B931,'Developing Country'!$A$3:$A$175))</f>
        <v>0</v>
      </c>
      <c r="J931" s="7">
        <f>INDEX('Developing Country'!$C$3:$C$175,MATCH('Stata Data'!B931,'Developing Country'!$A$3:$A$175))</f>
        <v>1</v>
      </c>
      <c r="K931" s="8">
        <f>VLOOKUP(B931, 'TRIPS In Force'!$A$2:$B$166, 2, FALSE)</f>
        <v>34819</v>
      </c>
      <c r="L931" s="7">
        <f t="shared" si="137"/>
        <v>1995</v>
      </c>
      <c r="M931" s="7">
        <f t="shared" si="132"/>
        <v>1</v>
      </c>
      <c r="N931" s="7">
        <f t="shared" si="133"/>
        <v>2000</v>
      </c>
      <c r="O931" s="7">
        <f t="shared" si="134"/>
        <v>1</v>
      </c>
      <c r="P931" s="7">
        <f t="shared" si="135"/>
        <v>1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 spans="1:34" x14ac:dyDescent="0.35">
      <c r="A932">
        <f t="shared" si="138"/>
        <v>931</v>
      </c>
      <c r="B932" t="s">
        <v>31</v>
      </c>
      <c r="C932">
        <f t="shared" si="136"/>
        <v>34</v>
      </c>
      <c r="D932" s="7">
        <f t="shared" si="139"/>
        <v>2002</v>
      </c>
      <c r="E932">
        <v>5800</v>
      </c>
      <c r="F932">
        <f>VLOOKUP(B932, 'Population by Country'!$1:$266, 17, FALSE)</f>
        <v>41572491</v>
      </c>
      <c r="G932">
        <v>0</v>
      </c>
      <c r="H932">
        <v>0</v>
      </c>
      <c r="I932" s="7">
        <f>INDEX('Developing Country'!$B$3:$B$175,MATCH('Stata Data'!B932,'Developing Country'!$A$3:$A$175))</f>
        <v>0</v>
      </c>
      <c r="J932" s="7">
        <f>INDEX('Developing Country'!$C$3:$C$175,MATCH('Stata Data'!B932,'Developing Country'!$A$3:$A$175))</f>
        <v>1</v>
      </c>
      <c r="K932" s="8">
        <f>VLOOKUP(B932, 'TRIPS In Force'!$A$2:$B$166, 2, FALSE)</f>
        <v>34819</v>
      </c>
      <c r="L932" s="7">
        <f t="shared" si="137"/>
        <v>1995</v>
      </c>
      <c r="M932" s="7">
        <f t="shared" si="132"/>
        <v>1</v>
      </c>
      <c r="N932" s="7">
        <f t="shared" si="133"/>
        <v>2000</v>
      </c>
      <c r="O932" s="7">
        <f t="shared" si="134"/>
        <v>2</v>
      </c>
      <c r="P932" s="7">
        <f t="shared" si="135"/>
        <v>1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 spans="1:34" x14ac:dyDescent="0.35">
      <c r="A933">
        <f t="shared" si="138"/>
        <v>932</v>
      </c>
      <c r="B933" t="s">
        <v>31</v>
      </c>
      <c r="C933">
        <f t="shared" si="136"/>
        <v>34</v>
      </c>
      <c r="D933" s="7">
        <f t="shared" si="139"/>
        <v>2003</v>
      </c>
      <c r="E933">
        <v>6000</v>
      </c>
      <c r="F933">
        <f>VLOOKUP(B933, 'Population by Country'!$1:$266, 18, FALSE)</f>
        <v>42152151</v>
      </c>
      <c r="G933">
        <v>0</v>
      </c>
      <c r="H933">
        <v>0</v>
      </c>
      <c r="I933" s="7">
        <f>INDEX('Developing Country'!$B$3:$B$175,MATCH('Stata Data'!B933,'Developing Country'!$A$3:$A$175))</f>
        <v>0</v>
      </c>
      <c r="J933" s="7">
        <f>INDEX('Developing Country'!$C$3:$C$175,MATCH('Stata Data'!B933,'Developing Country'!$A$3:$A$175))</f>
        <v>1</v>
      </c>
      <c r="K933" s="8">
        <f>VLOOKUP(B933, 'TRIPS In Force'!$A$2:$B$166, 2, FALSE)</f>
        <v>34819</v>
      </c>
      <c r="L933" s="7">
        <f t="shared" si="137"/>
        <v>1995</v>
      </c>
      <c r="M933" s="7">
        <f t="shared" si="132"/>
        <v>1</v>
      </c>
      <c r="N933" s="7">
        <f t="shared" si="133"/>
        <v>2000</v>
      </c>
      <c r="O933" s="7">
        <f t="shared" si="134"/>
        <v>3</v>
      </c>
      <c r="P933" s="7">
        <f t="shared" si="135"/>
        <v>1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 spans="1:34" x14ac:dyDescent="0.35">
      <c r="A934">
        <f t="shared" si="138"/>
        <v>933</v>
      </c>
      <c r="B934" t="s">
        <v>31</v>
      </c>
      <c r="C934">
        <f t="shared" si="136"/>
        <v>34</v>
      </c>
      <c r="D934" s="7">
        <f t="shared" si="139"/>
        <v>2004</v>
      </c>
      <c r="E934">
        <v>6200</v>
      </c>
      <c r="F934">
        <f>VLOOKUP(B934, 'Population by Country'!$1:$266,19, FALSE)</f>
        <v>42724163</v>
      </c>
      <c r="G934">
        <v>0</v>
      </c>
      <c r="H934">
        <v>0</v>
      </c>
      <c r="I934" s="7">
        <f>INDEX('Developing Country'!$B$3:$B$175,MATCH('Stata Data'!B934,'Developing Country'!$A$3:$A$175))</f>
        <v>0</v>
      </c>
      <c r="J934" s="7">
        <f>INDEX('Developing Country'!$C$3:$C$175,MATCH('Stata Data'!B934,'Developing Country'!$A$3:$A$175))</f>
        <v>1</v>
      </c>
      <c r="K934" s="8">
        <f>VLOOKUP(B934, 'TRIPS In Force'!$A$2:$B$166, 2, FALSE)</f>
        <v>34819</v>
      </c>
      <c r="L934" s="7">
        <f t="shared" si="137"/>
        <v>1995</v>
      </c>
      <c r="M934" s="7">
        <f t="shared" si="132"/>
        <v>1</v>
      </c>
      <c r="N934" s="7">
        <f t="shared" si="133"/>
        <v>2000</v>
      </c>
      <c r="O934" s="7">
        <f t="shared" si="134"/>
        <v>4</v>
      </c>
      <c r="P934" s="7">
        <f t="shared" si="135"/>
        <v>1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 spans="1:34" x14ac:dyDescent="0.35">
      <c r="A935">
        <f t="shared" si="138"/>
        <v>934</v>
      </c>
      <c r="B935" t="s">
        <v>31</v>
      </c>
      <c r="C935">
        <f t="shared" si="136"/>
        <v>34</v>
      </c>
      <c r="D935" s="7">
        <f t="shared" si="139"/>
        <v>2005</v>
      </c>
      <c r="E935">
        <v>6300</v>
      </c>
      <c r="F935">
        <f>VLOOKUP(B935, 'Population by Country'!$1:$266, 20, FALSE)</f>
        <v>43285634</v>
      </c>
      <c r="G935">
        <v>0</v>
      </c>
      <c r="H935">
        <v>0</v>
      </c>
      <c r="I935" s="7">
        <f>INDEX('Developing Country'!$B$3:$B$175,MATCH('Stata Data'!B935,'Developing Country'!$A$3:$A$175))</f>
        <v>0</v>
      </c>
      <c r="J935" s="7">
        <f>INDEX('Developing Country'!$C$3:$C$175,MATCH('Stata Data'!B935,'Developing Country'!$A$3:$A$175))</f>
        <v>1</v>
      </c>
      <c r="K935" s="8">
        <f>VLOOKUP(B935, 'TRIPS In Force'!$A$2:$B$166, 2, FALSE)</f>
        <v>34819</v>
      </c>
      <c r="L935" s="7">
        <f t="shared" si="137"/>
        <v>1995</v>
      </c>
      <c r="M935" s="7">
        <f t="shared" si="132"/>
        <v>1</v>
      </c>
      <c r="N935" s="7">
        <f t="shared" si="133"/>
        <v>2000</v>
      </c>
      <c r="O935" s="7">
        <f t="shared" si="134"/>
        <v>5</v>
      </c>
      <c r="P935" s="7">
        <f t="shared" si="135"/>
        <v>1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 spans="1:34" x14ac:dyDescent="0.35">
      <c r="A936">
        <f t="shared" si="138"/>
        <v>935</v>
      </c>
      <c r="B936" t="s">
        <v>31</v>
      </c>
      <c r="C936">
        <f t="shared" si="136"/>
        <v>34</v>
      </c>
      <c r="D936" s="7">
        <f t="shared" si="139"/>
        <v>2006</v>
      </c>
      <c r="E936">
        <v>6300</v>
      </c>
      <c r="F936">
        <f>VLOOKUP(B936, 'Population by Country'!$1:$266, 21, FALSE)</f>
        <v>43835722</v>
      </c>
      <c r="G936">
        <v>0</v>
      </c>
      <c r="H936">
        <v>0</v>
      </c>
      <c r="I936" s="7">
        <f>INDEX('Developing Country'!$B$3:$B$175,MATCH('Stata Data'!B936,'Developing Country'!$A$3:$A$175))</f>
        <v>0</v>
      </c>
      <c r="J936" s="7">
        <f>INDEX('Developing Country'!$C$3:$C$175,MATCH('Stata Data'!B936,'Developing Country'!$A$3:$A$175))</f>
        <v>1</v>
      </c>
      <c r="K936" s="8">
        <f>VLOOKUP(B936, 'TRIPS In Force'!$A$2:$B$166, 2, FALSE)</f>
        <v>34819</v>
      </c>
      <c r="L936" s="7">
        <f t="shared" si="137"/>
        <v>1995</v>
      </c>
      <c r="M936" s="7">
        <f t="shared" si="132"/>
        <v>1</v>
      </c>
      <c r="N936" s="7">
        <f t="shared" si="133"/>
        <v>2000</v>
      </c>
      <c r="O936" s="7">
        <f t="shared" si="134"/>
        <v>6</v>
      </c>
      <c r="P936" s="7">
        <f t="shared" si="135"/>
        <v>1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 spans="1:34" x14ac:dyDescent="0.35">
      <c r="A937">
        <f t="shared" si="138"/>
        <v>936</v>
      </c>
      <c r="B937" t="s">
        <v>31</v>
      </c>
      <c r="C937">
        <f t="shared" si="136"/>
        <v>34</v>
      </c>
      <c r="D937" s="7">
        <f t="shared" si="139"/>
        <v>2007</v>
      </c>
      <c r="E937">
        <v>5200</v>
      </c>
      <c r="F937">
        <f>VLOOKUP(B937, 'Population by Country'!$1:$266, 22, FALSE)</f>
        <v>44374572</v>
      </c>
      <c r="G937">
        <v>0</v>
      </c>
      <c r="H937">
        <v>0</v>
      </c>
      <c r="I937" s="7">
        <f>INDEX('Developing Country'!$B$3:$B$175,MATCH('Stata Data'!B937,'Developing Country'!$A$3:$A$175))</f>
        <v>0</v>
      </c>
      <c r="J937" s="7">
        <f>INDEX('Developing Country'!$C$3:$C$175,MATCH('Stata Data'!B937,'Developing Country'!$A$3:$A$175))</f>
        <v>1</v>
      </c>
      <c r="K937" s="8">
        <f>VLOOKUP(B937, 'TRIPS In Force'!$A$2:$B$166, 2, FALSE)</f>
        <v>34819</v>
      </c>
      <c r="L937" s="7">
        <f t="shared" si="137"/>
        <v>1995</v>
      </c>
      <c r="M937" s="7">
        <f t="shared" si="132"/>
        <v>1</v>
      </c>
      <c r="N937" s="7">
        <f t="shared" si="133"/>
        <v>2000</v>
      </c>
      <c r="O937" s="7">
        <f t="shared" si="134"/>
        <v>7</v>
      </c>
      <c r="P937" s="7">
        <f t="shared" si="135"/>
        <v>1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 spans="1:34" x14ac:dyDescent="0.35">
      <c r="A938">
        <f t="shared" si="138"/>
        <v>937</v>
      </c>
      <c r="B938" t="s">
        <v>31</v>
      </c>
      <c r="C938">
        <f t="shared" si="136"/>
        <v>34</v>
      </c>
      <c r="D938" s="7">
        <f t="shared" si="139"/>
        <v>2008</v>
      </c>
      <c r="E938">
        <v>5000</v>
      </c>
      <c r="F938">
        <f>VLOOKUP(B938, 'Population by Country'!$1:$266, 23, FALSE)</f>
        <v>44901544</v>
      </c>
      <c r="G938">
        <v>0</v>
      </c>
      <c r="H938">
        <v>0</v>
      </c>
      <c r="I938" s="7">
        <f>INDEX('Developing Country'!$B$3:$B$175,MATCH('Stata Data'!B938,'Developing Country'!$A$3:$A$175))</f>
        <v>0</v>
      </c>
      <c r="J938" s="7">
        <f>INDEX('Developing Country'!$C$3:$C$175,MATCH('Stata Data'!B938,'Developing Country'!$A$3:$A$175))</f>
        <v>1</v>
      </c>
      <c r="K938" s="8">
        <f>VLOOKUP(B938, 'TRIPS In Force'!$A$2:$B$166, 2, FALSE)</f>
        <v>34819</v>
      </c>
      <c r="L938" s="7">
        <f t="shared" si="137"/>
        <v>1995</v>
      </c>
      <c r="M938" s="7">
        <f t="shared" si="132"/>
        <v>1</v>
      </c>
      <c r="N938" s="7">
        <f t="shared" si="133"/>
        <v>2000</v>
      </c>
      <c r="O938" s="7">
        <f t="shared" si="134"/>
        <v>8</v>
      </c>
      <c r="P938" s="7">
        <f t="shared" si="135"/>
        <v>1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 spans="1:34" x14ac:dyDescent="0.35">
      <c r="A939">
        <f t="shared" si="138"/>
        <v>938</v>
      </c>
      <c r="B939" t="s">
        <v>31</v>
      </c>
      <c r="C939">
        <f t="shared" si="136"/>
        <v>34</v>
      </c>
      <c r="D939" s="7">
        <f t="shared" si="139"/>
        <v>2009</v>
      </c>
      <c r="E939">
        <v>5900</v>
      </c>
      <c r="F939">
        <f>VLOOKUP(B939, 'Population by Country'!$1:$266, 24, FALSE)</f>
        <v>45416181</v>
      </c>
      <c r="G939">
        <v>0</v>
      </c>
      <c r="H939">
        <v>0</v>
      </c>
      <c r="I939" s="7">
        <f>INDEX('Developing Country'!$B$3:$B$175,MATCH('Stata Data'!B939,'Developing Country'!$A$3:$A$175))</f>
        <v>0</v>
      </c>
      <c r="J939" s="7">
        <f>INDEX('Developing Country'!$C$3:$C$175,MATCH('Stata Data'!B939,'Developing Country'!$A$3:$A$175))</f>
        <v>1</v>
      </c>
      <c r="K939" s="8">
        <f>VLOOKUP(B939, 'TRIPS In Force'!$A$2:$B$166, 2, FALSE)</f>
        <v>34819</v>
      </c>
      <c r="L939" s="7">
        <f t="shared" si="137"/>
        <v>1995</v>
      </c>
      <c r="M939" s="7">
        <f t="shared" si="132"/>
        <v>1</v>
      </c>
      <c r="N939" s="7">
        <f t="shared" si="133"/>
        <v>2000</v>
      </c>
      <c r="O939" s="7">
        <f t="shared" si="134"/>
        <v>9</v>
      </c>
      <c r="P939" s="7">
        <f t="shared" si="135"/>
        <v>1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 spans="1:34" x14ac:dyDescent="0.35">
      <c r="A940">
        <f t="shared" si="138"/>
        <v>939</v>
      </c>
      <c r="B940" t="s">
        <v>31</v>
      </c>
      <c r="C940">
        <f t="shared" si="136"/>
        <v>34</v>
      </c>
      <c r="D940" s="7">
        <f t="shared" si="139"/>
        <v>2010</v>
      </c>
      <c r="E940">
        <v>6600</v>
      </c>
      <c r="F940">
        <f>VLOOKUP(B940, 'Population by Country'!$1:$266, 25, FALSE)</f>
        <v>45918097</v>
      </c>
      <c r="G940">
        <v>0</v>
      </c>
      <c r="H940">
        <v>0</v>
      </c>
      <c r="I940" s="7">
        <f>INDEX('Developing Country'!$B$3:$B$175,MATCH('Stata Data'!B940,'Developing Country'!$A$3:$A$175))</f>
        <v>0</v>
      </c>
      <c r="J940" s="7">
        <f>INDEX('Developing Country'!$C$3:$C$175,MATCH('Stata Data'!B940,'Developing Country'!$A$3:$A$175))</f>
        <v>1</v>
      </c>
      <c r="K940" s="8">
        <f>VLOOKUP(B940, 'TRIPS In Force'!$A$2:$B$166, 2, FALSE)</f>
        <v>34819</v>
      </c>
      <c r="L940" s="7">
        <f t="shared" si="137"/>
        <v>1995</v>
      </c>
      <c r="M940" s="7">
        <f t="shared" si="132"/>
        <v>1</v>
      </c>
      <c r="N940" s="7">
        <f t="shared" si="133"/>
        <v>2000</v>
      </c>
      <c r="O940" s="7">
        <f t="shared" si="134"/>
        <v>10</v>
      </c>
      <c r="P940" s="7">
        <f t="shared" si="135"/>
        <v>1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 spans="1:34" x14ac:dyDescent="0.35">
      <c r="A941">
        <f t="shared" si="138"/>
        <v>940</v>
      </c>
      <c r="B941" t="s">
        <v>31</v>
      </c>
      <c r="C941">
        <f t="shared" si="136"/>
        <v>34</v>
      </c>
      <c r="D941" s="7">
        <f t="shared" si="139"/>
        <v>2011</v>
      </c>
      <c r="E941">
        <v>5800</v>
      </c>
      <c r="F941">
        <f>VLOOKUP(B941, 'Population by Country'!$1:$266, 26, FALSE)</f>
        <v>46406646</v>
      </c>
      <c r="G941">
        <v>0</v>
      </c>
      <c r="H941">
        <v>0</v>
      </c>
      <c r="I941" s="7">
        <f>INDEX('Developing Country'!$B$3:$B$175,MATCH('Stata Data'!B941,'Developing Country'!$A$3:$A$175))</f>
        <v>0</v>
      </c>
      <c r="J941" s="7">
        <f>INDEX('Developing Country'!$C$3:$C$175,MATCH('Stata Data'!B941,'Developing Country'!$A$3:$A$175))</f>
        <v>1</v>
      </c>
      <c r="K941" s="8">
        <f>VLOOKUP(B941, 'TRIPS In Force'!$A$2:$B$166, 2, FALSE)</f>
        <v>34819</v>
      </c>
      <c r="L941" s="7">
        <f t="shared" si="137"/>
        <v>1995</v>
      </c>
      <c r="M941" s="7">
        <f t="shared" si="132"/>
        <v>1</v>
      </c>
      <c r="N941" s="7">
        <f t="shared" si="133"/>
        <v>2000</v>
      </c>
      <c r="O941" s="7">
        <f t="shared" si="134"/>
        <v>11</v>
      </c>
      <c r="P941" s="7">
        <f t="shared" si="135"/>
        <v>1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 spans="1:34" x14ac:dyDescent="0.35">
      <c r="A942">
        <f t="shared" si="138"/>
        <v>941</v>
      </c>
      <c r="B942" t="s">
        <v>31</v>
      </c>
      <c r="C942">
        <f t="shared" si="136"/>
        <v>34</v>
      </c>
      <c r="D942" s="7">
        <f t="shared" si="139"/>
        <v>2012</v>
      </c>
      <c r="E942">
        <v>4600</v>
      </c>
      <c r="F942">
        <f>VLOOKUP(B942, 'Population by Country'!$1:$266, 27, FALSE)</f>
        <v>46881475</v>
      </c>
      <c r="G942">
        <v>0</v>
      </c>
      <c r="H942">
        <v>0</v>
      </c>
      <c r="I942" s="7">
        <f>INDEX('Developing Country'!$B$3:$B$175,MATCH('Stata Data'!B942,'Developing Country'!$A$3:$A$175))</f>
        <v>0</v>
      </c>
      <c r="J942" s="7">
        <f>INDEX('Developing Country'!$C$3:$C$175,MATCH('Stata Data'!B942,'Developing Country'!$A$3:$A$175))</f>
        <v>1</v>
      </c>
      <c r="K942" s="8">
        <f>VLOOKUP(B942, 'TRIPS In Force'!$A$2:$B$166, 2, FALSE)</f>
        <v>34819</v>
      </c>
      <c r="L942" s="7">
        <f t="shared" si="137"/>
        <v>1995</v>
      </c>
      <c r="M942" s="7">
        <f t="shared" si="132"/>
        <v>1</v>
      </c>
      <c r="N942" s="7">
        <f t="shared" si="133"/>
        <v>2000</v>
      </c>
      <c r="O942" s="7">
        <f t="shared" si="134"/>
        <v>12</v>
      </c>
      <c r="P942" s="7">
        <f t="shared" si="135"/>
        <v>1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 spans="1:34" x14ac:dyDescent="0.35">
      <c r="A943">
        <f t="shared" si="138"/>
        <v>942</v>
      </c>
      <c r="B943" t="s">
        <v>31</v>
      </c>
      <c r="C943">
        <f t="shared" si="136"/>
        <v>34</v>
      </c>
      <c r="D943" s="7">
        <f t="shared" si="139"/>
        <v>2013</v>
      </c>
      <c r="E943">
        <v>4000</v>
      </c>
      <c r="F943">
        <f>VLOOKUP(B943, 'Population by Country'!$1:$266, 28, FALSE)</f>
        <v>47342981</v>
      </c>
      <c r="G943">
        <v>0</v>
      </c>
      <c r="H943">
        <v>0</v>
      </c>
      <c r="I943" s="7">
        <f>INDEX('Developing Country'!$B$3:$B$175,MATCH('Stata Data'!B943,'Developing Country'!$A$3:$A$175))</f>
        <v>0</v>
      </c>
      <c r="J943" s="7">
        <f>INDEX('Developing Country'!$C$3:$C$175,MATCH('Stata Data'!B943,'Developing Country'!$A$3:$A$175))</f>
        <v>1</v>
      </c>
      <c r="K943" s="8">
        <f>VLOOKUP(B943, 'TRIPS In Force'!$A$2:$B$166, 2, FALSE)</f>
        <v>34819</v>
      </c>
      <c r="L943" s="7">
        <f t="shared" si="137"/>
        <v>1995</v>
      </c>
      <c r="M943" s="7">
        <f t="shared" si="132"/>
        <v>1</v>
      </c>
      <c r="N943" s="7">
        <f t="shared" si="133"/>
        <v>2000</v>
      </c>
      <c r="O943" s="7">
        <f t="shared" si="134"/>
        <v>13</v>
      </c>
      <c r="P943" s="7">
        <f t="shared" si="135"/>
        <v>1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 spans="1:34" x14ac:dyDescent="0.35">
      <c r="A944">
        <f t="shared" si="138"/>
        <v>943</v>
      </c>
      <c r="B944" t="s">
        <v>31</v>
      </c>
      <c r="C944">
        <f t="shared" si="136"/>
        <v>34</v>
      </c>
      <c r="D944" s="7">
        <f t="shared" si="139"/>
        <v>2014</v>
      </c>
      <c r="E944">
        <v>3600</v>
      </c>
      <c r="F944">
        <f>VLOOKUP(B944, 'Population by Country'!$1:$266, 29, FALSE)</f>
        <v>47791911</v>
      </c>
      <c r="G944">
        <v>0</v>
      </c>
      <c r="H944">
        <v>0</v>
      </c>
      <c r="I944" s="7">
        <f>INDEX('Developing Country'!$B$3:$B$175,MATCH('Stata Data'!B944,'Developing Country'!$A$3:$A$175))</f>
        <v>0</v>
      </c>
      <c r="J944" s="7">
        <f>INDEX('Developing Country'!$C$3:$C$175,MATCH('Stata Data'!B944,'Developing Country'!$A$3:$A$175))</f>
        <v>1</v>
      </c>
      <c r="K944" s="8">
        <f>VLOOKUP(B944, 'TRIPS In Force'!$A$2:$B$166, 2, FALSE)</f>
        <v>34819</v>
      </c>
      <c r="L944" s="7">
        <f t="shared" si="137"/>
        <v>1995</v>
      </c>
      <c r="M944" s="7">
        <f t="shared" si="132"/>
        <v>1</v>
      </c>
      <c r="N944" s="7">
        <f t="shared" si="133"/>
        <v>2000</v>
      </c>
      <c r="O944" s="7">
        <f t="shared" si="134"/>
        <v>14</v>
      </c>
      <c r="P944" s="7">
        <f t="shared" si="135"/>
        <v>1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 spans="1:34" x14ac:dyDescent="0.35">
      <c r="A945">
        <f t="shared" si="138"/>
        <v>944</v>
      </c>
      <c r="B945" t="s">
        <v>31</v>
      </c>
      <c r="C945">
        <f t="shared" si="136"/>
        <v>34</v>
      </c>
      <c r="D945" s="7">
        <f t="shared" si="139"/>
        <v>2015</v>
      </c>
      <c r="E945">
        <v>3200</v>
      </c>
      <c r="F945">
        <f>VLOOKUP(B945, 'Population by Country'!$1:$266, 30, FALSE)</f>
        <v>48228697</v>
      </c>
      <c r="G945">
        <v>0</v>
      </c>
      <c r="H945">
        <v>0</v>
      </c>
      <c r="I945" s="7">
        <f>INDEX('Developing Country'!$B$3:$B$175,MATCH('Stata Data'!B945,'Developing Country'!$A$3:$A$175))</f>
        <v>0</v>
      </c>
      <c r="J945" s="7">
        <f>INDEX('Developing Country'!$C$3:$C$175,MATCH('Stata Data'!B945,'Developing Country'!$A$3:$A$175))</f>
        <v>1</v>
      </c>
      <c r="K945" s="8">
        <f>VLOOKUP(B945, 'TRIPS In Force'!$A$2:$B$166, 2, FALSE)</f>
        <v>34819</v>
      </c>
      <c r="L945" s="7">
        <f t="shared" si="137"/>
        <v>1995</v>
      </c>
      <c r="M945" s="7">
        <f t="shared" si="132"/>
        <v>1</v>
      </c>
      <c r="N945" s="7">
        <f t="shared" si="133"/>
        <v>2000</v>
      </c>
      <c r="O945" s="7">
        <f t="shared" si="134"/>
        <v>15</v>
      </c>
      <c r="P945" s="7">
        <f t="shared" si="135"/>
        <v>1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 spans="1:34" x14ac:dyDescent="0.35">
      <c r="A946">
        <f t="shared" si="138"/>
        <v>945</v>
      </c>
      <c r="B946" t="s">
        <v>31</v>
      </c>
      <c r="C946">
        <f t="shared" si="136"/>
        <v>34</v>
      </c>
      <c r="D946" s="7">
        <f t="shared" si="139"/>
        <v>2016</v>
      </c>
      <c r="E946">
        <v>2800</v>
      </c>
      <c r="F946">
        <f>VLOOKUP(B946, 'Population by Country'!$1:$266, 31, FALSE)</f>
        <v>48653419</v>
      </c>
      <c r="G946">
        <v>0</v>
      </c>
      <c r="H946">
        <v>0</v>
      </c>
      <c r="I946" s="7">
        <f>INDEX('Developing Country'!$B$3:$B$175,MATCH('Stata Data'!B946,'Developing Country'!$A$3:$A$175))</f>
        <v>0</v>
      </c>
      <c r="J946" s="7">
        <f>INDEX('Developing Country'!$C$3:$C$175,MATCH('Stata Data'!B946,'Developing Country'!$A$3:$A$175))</f>
        <v>1</v>
      </c>
      <c r="K946" s="8">
        <f>VLOOKUP(B946, 'TRIPS In Force'!$A$2:$B$166, 2, FALSE)</f>
        <v>34819</v>
      </c>
      <c r="L946" s="7">
        <f t="shared" si="137"/>
        <v>1995</v>
      </c>
      <c r="M946" s="7">
        <f t="shared" si="132"/>
        <v>1</v>
      </c>
      <c r="N946" s="7">
        <f t="shared" si="133"/>
        <v>2000</v>
      </c>
      <c r="O946" s="7">
        <f t="shared" si="134"/>
        <v>16</v>
      </c>
      <c r="P946" s="7">
        <f t="shared" si="135"/>
        <v>1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 spans="1:34" x14ac:dyDescent="0.35">
      <c r="A947">
        <f t="shared" si="138"/>
        <v>946</v>
      </c>
      <c r="B947" t="s">
        <v>528</v>
      </c>
      <c r="C947">
        <f t="shared" si="136"/>
        <v>35</v>
      </c>
      <c r="D947" s="7">
        <v>1990</v>
      </c>
      <c r="E947">
        <v>100</v>
      </c>
      <c r="F947">
        <f>VLOOKUP(B947, 'Population by Country'!$1:$266, 5,FALSE )</f>
        <v>411594</v>
      </c>
      <c r="G947">
        <v>0</v>
      </c>
      <c r="H947">
        <v>0</v>
      </c>
      <c r="I947" s="7">
        <f>INDEX('Developing Country'!$B$3:$B$175,MATCH('Stata Data'!B947,'Developing Country'!$A$3:$A$175))</f>
        <v>0</v>
      </c>
      <c r="J947" s="7">
        <f>INDEX('Developing Country'!$C$3:$C$175,MATCH('Stata Data'!B947,'Developing Country'!$A$3:$A$175))</f>
        <v>0</v>
      </c>
      <c r="K947" s="8"/>
      <c r="L947" s="7"/>
      <c r="M947" s="7">
        <v>0</v>
      </c>
      <c r="N947" s="7"/>
      <c r="O947" s="7"/>
      <c r="P947" s="7">
        <v>0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 spans="1:34" x14ac:dyDescent="0.35">
      <c r="A948">
        <f t="shared" si="138"/>
        <v>947</v>
      </c>
      <c r="B948" t="s">
        <v>528</v>
      </c>
      <c r="C948">
        <f t="shared" si="136"/>
        <v>35</v>
      </c>
      <c r="D948" s="7">
        <f>D947+1</f>
        <v>1991</v>
      </c>
      <c r="E948">
        <v>100</v>
      </c>
      <c r="F948">
        <f>VLOOKUP(B948, 'Population by Country'!$1:$266, 6, FALSE)</f>
        <v>423872</v>
      </c>
      <c r="G948">
        <v>0</v>
      </c>
      <c r="H948">
        <v>0</v>
      </c>
      <c r="I948" s="7">
        <f>INDEX('Developing Country'!$B$3:$B$175,MATCH('Stata Data'!B948,'Developing Country'!$A$3:$A$175))</f>
        <v>0</v>
      </c>
      <c r="J948" s="7">
        <f>INDEX('Developing Country'!$C$3:$C$175,MATCH('Stata Data'!B948,'Developing Country'!$A$3:$A$175))</f>
        <v>0</v>
      </c>
      <c r="K948" s="8"/>
      <c r="L948" s="7"/>
      <c r="M948" s="7">
        <v>0</v>
      </c>
      <c r="N948" s="7"/>
      <c r="O948" s="7"/>
      <c r="P948" s="7">
        <v>0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 spans="1:34" x14ac:dyDescent="0.35">
      <c r="A949">
        <f t="shared" si="138"/>
        <v>948</v>
      </c>
      <c r="B949" t="s">
        <v>528</v>
      </c>
      <c r="C949">
        <f t="shared" si="136"/>
        <v>35</v>
      </c>
      <c r="D949" s="7">
        <f t="shared" ref="D949:D973" si="140">D948+1</f>
        <v>1992</v>
      </c>
      <c r="E949">
        <v>100</v>
      </c>
      <c r="F949">
        <f>VLOOKUP(B949, 'Population by Country'!$1:$266, 7, FALSE)</f>
        <v>436448</v>
      </c>
      <c r="G949">
        <v>0</v>
      </c>
      <c r="H949">
        <v>0</v>
      </c>
      <c r="I949" s="7">
        <f>INDEX('Developing Country'!$B$3:$B$175,MATCH('Stata Data'!B949,'Developing Country'!$A$3:$A$175))</f>
        <v>0</v>
      </c>
      <c r="J949" s="7">
        <f>INDEX('Developing Country'!$C$3:$C$175,MATCH('Stata Data'!B949,'Developing Country'!$A$3:$A$175))</f>
        <v>0</v>
      </c>
      <c r="K949" s="8"/>
      <c r="L949" s="7"/>
      <c r="M949" s="7">
        <v>0</v>
      </c>
      <c r="N949" s="7"/>
      <c r="O949" s="7"/>
      <c r="P949" s="7">
        <v>0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 spans="1:34" x14ac:dyDescent="0.35">
      <c r="A950">
        <f t="shared" si="138"/>
        <v>949</v>
      </c>
      <c r="B950" t="s">
        <v>528</v>
      </c>
      <c r="C950">
        <f t="shared" si="136"/>
        <v>35</v>
      </c>
      <c r="D950" s="7">
        <f t="shared" si="140"/>
        <v>1993</v>
      </c>
      <c r="E950">
        <v>100</v>
      </c>
      <c r="F950">
        <f>VLOOKUP(B950, 'Population by Country'!$1:$266, 8, FALSE)</f>
        <v>449274</v>
      </c>
      <c r="G950">
        <v>0</v>
      </c>
      <c r="H950">
        <v>0</v>
      </c>
      <c r="I950" s="7">
        <f>INDEX('Developing Country'!$B$3:$B$175,MATCH('Stata Data'!B950,'Developing Country'!$A$3:$A$175))</f>
        <v>0</v>
      </c>
      <c r="J950" s="7">
        <f>INDEX('Developing Country'!$C$3:$C$175,MATCH('Stata Data'!B950,'Developing Country'!$A$3:$A$175))</f>
        <v>0</v>
      </c>
      <c r="K950" s="8"/>
      <c r="L950" s="7"/>
      <c r="M950" s="7">
        <v>0</v>
      </c>
      <c r="N950" s="7"/>
      <c r="O950" s="7"/>
      <c r="P950" s="7">
        <v>0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 spans="1:34" x14ac:dyDescent="0.35">
      <c r="A951">
        <f t="shared" si="138"/>
        <v>950</v>
      </c>
      <c r="B951" t="s">
        <v>528</v>
      </c>
      <c r="C951">
        <f t="shared" si="136"/>
        <v>35</v>
      </c>
      <c r="D951" s="7">
        <f t="shared" si="140"/>
        <v>1994</v>
      </c>
      <c r="E951">
        <v>100</v>
      </c>
      <c r="F951">
        <f>VLOOKUP(B951, 'Population by Country'!$1:$266, 9, FALSE)</f>
        <v>462277</v>
      </c>
      <c r="G951">
        <v>0</v>
      </c>
      <c r="H951">
        <v>0</v>
      </c>
      <c r="I951" s="7">
        <f>INDEX('Developing Country'!$B$3:$B$175,MATCH('Stata Data'!B951,'Developing Country'!$A$3:$A$175))</f>
        <v>0</v>
      </c>
      <c r="J951" s="7">
        <f>INDEX('Developing Country'!$C$3:$C$175,MATCH('Stata Data'!B951,'Developing Country'!$A$3:$A$175))</f>
        <v>0</v>
      </c>
      <c r="K951" s="8"/>
      <c r="L951" s="7"/>
      <c r="M951" s="7">
        <v>0</v>
      </c>
      <c r="N951" s="7"/>
      <c r="O951" s="7"/>
      <c r="P951" s="7">
        <v>0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 spans="1:34" x14ac:dyDescent="0.35">
      <c r="A952">
        <f t="shared" si="138"/>
        <v>951</v>
      </c>
      <c r="B952" t="s">
        <v>528</v>
      </c>
      <c r="C952">
        <f t="shared" si="136"/>
        <v>35</v>
      </c>
      <c r="D952" s="7">
        <f t="shared" si="140"/>
        <v>1995</v>
      </c>
      <c r="E952">
        <v>100</v>
      </c>
      <c r="F952">
        <f>VLOOKUP(B952, 'Population by Country'!$1:$266, 10, FALSE)</f>
        <v>475394</v>
      </c>
      <c r="G952">
        <v>0</v>
      </c>
      <c r="H952">
        <v>0</v>
      </c>
      <c r="I952" s="7">
        <f>INDEX('Developing Country'!$B$3:$B$175,MATCH('Stata Data'!B952,'Developing Country'!$A$3:$A$175))</f>
        <v>0</v>
      </c>
      <c r="J952" s="7">
        <f>INDEX('Developing Country'!$C$3:$C$175,MATCH('Stata Data'!B952,'Developing Country'!$A$3:$A$175))</f>
        <v>0</v>
      </c>
      <c r="K952" s="8"/>
      <c r="L952" s="7"/>
      <c r="M952" s="7">
        <v>0</v>
      </c>
      <c r="N952" s="7"/>
      <c r="O952" s="7"/>
      <c r="P952" s="7">
        <v>0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 spans="1:34" x14ac:dyDescent="0.35">
      <c r="A953">
        <f t="shared" si="138"/>
        <v>952</v>
      </c>
      <c r="B953" t="s">
        <v>528</v>
      </c>
      <c r="C953">
        <f t="shared" si="136"/>
        <v>35</v>
      </c>
      <c r="D953" s="7">
        <f t="shared" si="140"/>
        <v>1996</v>
      </c>
      <c r="E953">
        <v>100</v>
      </c>
      <c r="F953">
        <f>VLOOKUP(B953, 'Population by Country'!$1:$266, 11, FALSE)</f>
        <v>488627</v>
      </c>
      <c r="G953">
        <v>0</v>
      </c>
      <c r="H953">
        <v>0</v>
      </c>
      <c r="I953" s="7">
        <f>INDEX('Developing Country'!$B$3:$B$175,MATCH('Stata Data'!B953,'Developing Country'!$A$3:$A$175))</f>
        <v>0</v>
      </c>
      <c r="J953" s="7">
        <f>INDEX('Developing Country'!$C$3:$C$175,MATCH('Stata Data'!B953,'Developing Country'!$A$3:$A$175))</f>
        <v>0</v>
      </c>
      <c r="K953" s="8"/>
      <c r="L953" s="7"/>
      <c r="M953" s="7">
        <v>0</v>
      </c>
      <c r="N953" s="7"/>
      <c r="O953" s="7"/>
      <c r="P953" s="7">
        <v>0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 spans="1:34" x14ac:dyDescent="0.35">
      <c r="A954">
        <f t="shared" si="138"/>
        <v>953</v>
      </c>
      <c r="B954" t="s">
        <v>528</v>
      </c>
      <c r="C954">
        <f t="shared" si="136"/>
        <v>35</v>
      </c>
      <c r="D954" s="7">
        <f t="shared" si="140"/>
        <v>1997</v>
      </c>
      <c r="E954">
        <v>100</v>
      </c>
      <c r="F954">
        <f>VLOOKUP(B954, 'Population by Country'!$1:$266, 12, FALSE)</f>
        <v>501953</v>
      </c>
      <c r="G954">
        <v>0</v>
      </c>
      <c r="H954">
        <v>0</v>
      </c>
      <c r="I954" s="7">
        <f>INDEX('Developing Country'!$B$3:$B$175,MATCH('Stata Data'!B954,'Developing Country'!$A$3:$A$175))</f>
        <v>0</v>
      </c>
      <c r="J954" s="7">
        <f>INDEX('Developing Country'!$C$3:$C$175,MATCH('Stata Data'!B954,'Developing Country'!$A$3:$A$175))</f>
        <v>0</v>
      </c>
      <c r="K954" s="8"/>
      <c r="L954" s="7"/>
      <c r="M954" s="7">
        <v>0</v>
      </c>
      <c r="N954" s="7"/>
      <c r="O954" s="7"/>
      <c r="P954" s="7">
        <v>0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 spans="1:34" x14ac:dyDescent="0.35">
      <c r="A955">
        <f t="shared" si="138"/>
        <v>954</v>
      </c>
      <c r="B955" t="s">
        <v>528</v>
      </c>
      <c r="C955">
        <f t="shared" si="136"/>
        <v>35</v>
      </c>
      <c r="D955" s="7">
        <f t="shared" si="140"/>
        <v>1998</v>
      </c>
      <c r="E955">
        <v>100</v>
      </c>
      <c r="F955">
        <f>VLOOKUP(B955, 'Population by Country'!$1:$266, 13, FALSE)</f>
        <v>515385</v>
      </c>
      <c r="G955">
        <v>0</v>
      </c>
      <c r="H955">
        <v>0</v>
      </c>
      <c r="I955" s="7">
        <f>INDEX('Developing Country'!$B$3:$B$175,MATCH('Stata Data'!B955,'Developing Country'!$A$3:$A$175))</f>
        <v>0</v>
      </c>
      <c r="J955" s="7">
        <f>INDEX('Developing Country'!$C$3:$C$175,MATCH('Stata Data'!B955,'Developing Country'!$A$3:$A$175))</f>
        <v>0</v>
      </c>
      <c r="K955" s="8"/>
      <c r="L955" s="7"/>
      <c r="M955" s="7">
        <v>0</v>
      </c>
      <c r="N955" s="7"/>
      <c r="O955" s="7"/>
      <c r="P955" s="7">
        <v>0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 spans="1:34" x14ac:dyDescent="0.35">
      <c r="A956">
        <f t="shared" si="138"/>
        <v>955</v>
      </c>
      <c r="B956" t="s">
        <v>528</v>
      </c>
      <c r="C956">
        <f t="shared" si="136"/>
        <v>35</v>
      </c>
      <c r="D956" s="7">
        <f t="shared" si="140"/>
        <v>1999</v>
      </c>
      <c r="E956">
        <v>100</v>
      </c>
      <c r="F956">
        <f>VLOOKUP(B956, 'Population by Country'!$1:$266,14, FALSE)</f>
        <v>528848</v>
      </c>
      <c r="G956">
        <v>0</v>
      </c>
      <c r="H956">
        <v>0</v>
      </c>
      <c r="I956" s="7">
        <f>INDEX('Developing Country'!$B$3:$B$175,MATCH('Stata Data'!B956,'Developing Country'!$A$3:$A$175))</f>
        <v>0</v>
      </c>
      <c r="J956" s="7">
        <f>INDEX('Developing Country'!$C$3:$C$175,MATCH('Stata Data'!B956,'Developing Country'!$A$3:$A$175))</f>
        <v>0</v>
      </c>
      <c r="K956" s="8"/>
      <c r="L956" s="7"/>
      <c r="M956" s="7">
        <v>0</v>
      </c>
      <c r="N956" s="7"/>
      <c r="O956" s="7"/>
      <c r="P956" s="7">
        <v>0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 spans="1:34" x14ac:dyDescent="0.35">
      <c r="A957">
        <f t="shared" si="138"/>
        <v>956</v>
      </c>
      <c r="B957" t="s">
        <v>528</v>
      </c>
      <c r="C957">
        <f t="shared" si="136"/>
        <v>35</v>
      </c>
      <c r="D957" s="7">
        <f t="shared" si="140"/>
        <v>2000</v>
      </c>
      <c r="E957">
        <v>100</v>
      </c>
      <c r="F957">
        <f>VLOOKUP(B957, 'Population by Country'!$1:$266, 15, FALSE)</f>
        <v>542357</v>
      </c>
      <c r="G957">
        <v>0</v>
      </c>
      <c r="H957">
        <v>0</v>
      </c>
      <c r="I957" s="7">
        <f>INDEX('Developing Country'!$B$3:$B$175,MATCH('Stata Data'!B957,'Developing Country'!$A$3:$A$175))</f>
        <v>0</v>
      </c>
      <c r="J957" s="7">
        <f>INDEX('Developing Country'!$C$3:$C$175,MATCH('Stata Data'!B957,'Developing Country'!$A$3:$A$175))</f>
        <v>0</v>
      </c>
      <c r="K957" s="8"/>
      <c r="L957" s="7"/>
      <c r="M957" s="7">
        <v>0</v>
      </c>
      <c r="N957" s="7"/>
      <c r="O957" s="7"/>
      <c r="P957" s="7">
        <v>0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 spans="1:34" x14ac:dyDescent="0.35">
      <c r="A958">
        <f t="shared" si="138"/>
        <v>957</v>
      </c>
      <c r="B958" t="s">
        <v>528</v>
      </c>
      <c r="C958">
        <f t="shared" si="136"/>
        <v>35</v>
      </c>
      <c r="D958" s="7">
        <f t="shared" si="140"/>
        <v>2001</v>
      </c>
      <c r="E958">
        <v>100</v>
      </c>
      <c r="F958">
        <f>VLOOKUP(B958, 'Population by Country'!$1:$266, 16, FALSE)</f>
        <v>555888</v>
      </c>
      <c r="G958">
        <v>0</v>
      </c>
      <c r="H958">
        <v>0</v>
      </c>
      <c r="I958" s="7">
        <f>INDEX('Developing Country'!$B$3:$B$175,MATCH('Stata Data'!B958,'Developing Country'!$A$3:$A$175))</f>
        <v>0</v>
      </c>
      <c r="J958" s="7">
        <f>INDEX('Developing Country'!$C$3:$C$175,MATCH('Stata Data'!B958,'Developing Country'!$A$3:$A$175))</f>
        <v>0</v>
      </c>
      <c r="K958" s="8"/>
      <c r="L958" s="7"/>
      <c r="M958" s="7">
        <v>0</v>
      </c>
      <c r="N958" s="7"/>
      <c r="O958" s="7"/>
      <c r="P958" s="7">
        <v>0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 spans="1:34" x14ac:dyDescent="0.35">
      <c r="A959">
        <f t="shared" si="138"/>
        <v>958</v>
      </c>
      <c r="B959" t="s">
        <v>528</v>
      </c>
      <c r="C959">
        <f t="shared" si="136"/>
        <v>35</v>
      </c>
      <c r="D959" s="7">
        <f t="shared" si="140"/>
        <v>2002</v>
      </c>
      <c r="E959">
        <v>100</v>
      </c>
      <c r="F959">
        <f>VLOOKUP(B959, 'Population by Country'!$1:$266, 17, FALSE)</f>
        <v>569479</v>
      </c>
      <c r="G959">
        <v>0</v>
      </c>
      <c r="H959">
        <v>0</v>
      </c>
      <c r="I959" s="7">
        <f>INDEX('Developing Country'!$B$3:$B$175,MATCH('Stata Data'!B959,'Developing Country'!$A$3:$A$175))</f>
        <v>0</v>
      </c>
      <c r="J959" s="7">
        <f>INDEX('Developing Country'!$C$3:$C$175,MATCH('Stata Data'!B959,'Developing Country'!$A$3:$A$175))</f>
        <v>0</v>
      </c>
      <c r="K959" s="8"/>
      <c r="L959" s="7"/>
      <c r="M959" s="7">
        <v>0</v>
      </c>
      <c r="N959" s="7"/>
      <c r="O959" s="7"/>
      <c r="P959" s="7">
        <v>0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 spans="1:34" x14ac:dyDescent="0.35">
      <c r="A960">
        <f t="shared" si="138"/>
        <v>959</v>
      </c>
      <c r="B960" t="s">
        <v>528</v>
      </c>
      <c r="C960">
        <f t="shared" si="136"/>
        <v>35</v>
      </c>
      <c r="D960" s="7">
        <f t="shared" si="140"/>
        <v>2003</v>
      </c>
      <c r="E960">
        <v>100</v>
      </c>
      <c r="F960">
        <f>VLOOKUP(B960, 'Population by Country'!$1:$266, 18, FALSE)</f>
        <v>583211</v>
      </c>
      <c r="G960">
        <v>0</v>
      </c>
      <c r="H960">
        <v>0</v>
      </c>
      <c r="I960" s="7">
        <f>INDEX('Developing Country'!$B$3:$B$175,MATCH('Stata Data'!B960,'Developing Country'!$A$3:$A$175))</f>
        <v>0</v>
      </c>
      <c r="J960" s="7">
        <f>INDEX('Developing Country'!$C$3:$C$175,MATCH('Stata Data'!B960,'Developing Country'!$A$3:$A$175))</f>
        <v>0</v>
      </c>
      <c r="K960" s="8"/>
      <c r="L960" s="7"/>
      <c r="M960" s="7">
        <v>0</v>
      </c>
      <c r="N960" s="7"/>
      <c r="O960" s="7"/>
      <c r="P960" s="7">
        <v>0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 spans="1:34" x14ac:dyDescent="0.35">
      <c r="A961">
        <f t="shared" si="138"/>
        <v>960</v>
      </c>
      <c r="B961" t="s">
        <v>528</v>
      </c>
      <c r="C961">
        <f t="shared" si="136"/>
        <v>35</v>
      </c>
      <c r="D961" s="7">
        <f t="shared" si="140"/>
        <v>2004</v>
      </c>
      <c r="E961">
        <v>100</v>
      </c>
      <c r="F961">
        <f>VLOOKUP(B961, 'Population by Country'!$1:$266,19, FALSE)</f>
        <v>597228</v>
      </c>
      <c r="G961">
        <v>0</v>
      </c>
      <c r="H961">
        <v>0</v>
      </c>
      <c r="I961" s="7">
        <f>INDEX('Developing Country'!$B$3:$B$175,MATCH('Stata Data'!B961,'Developing Country'!$A$3:$A$175))</f>
        <v>0</v>
      </c>
      <c r="J961" s="7">
        <f>INDEX('Developing Country'!$C$3:$C$175,MATCH('Stata Data'!B961,'Developing Country'!$A$3:$A$175))</f>
        <v>0</v>
      </c>
      <c r="K961" s="8"/>
      <c r="L961" s="7"/>
      <c r="M961" s="7">
        <v>0</v>
      </c>
      <c r="N961" s="7"/>
      <c r="O961" s="7"/>
      <c r="P961" s="7">
        <v>0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 spans="1:34" x14ac:dyDescent="0.35">
      <c r="A962">
        <f t="shared" si="138"/>
        <v>961</v>
      </c>
      <c r="B962" t="s">
        <v>528</v>
      </c>
      <c r="C962">
        <f t="shared" si="136"/>
        <v>35</v>
      </c>
      <c r="D962" s="7">
        <f t="shared" si="140"/>
        <v>2005</v>
      </c>
      <c r="E962">
        <v>100</v>
      </c>
      <c r="F962">
        <f>VLOOKUP(B962, 'Population by Country'!$1:$266, 20, FALSE)</f>
        <v>611627</v>
      </c>
      <c r="G962">
        <v>0</v>
      </c>
      <c r="H962">
        <v>0</v>
      </c>
      <c r="I962" s="7">
        <f>INDEX('Developing Country'!$B$3:$B$175,MATCH('Stata Data'!B962,'Developing Country'!$A$3:$A$175))</f>
        <v>0</v>
      </c>
      <c r="J962" s="7">
        <f>INDEX('Developing Country'!$C$3:$C$175,MATCH('Stata Data'!B962,'Developing Country'!$A$3:$A$175))</f>
        <v>0</v>
      </c>
      <c r="K962" s="8"/>
      <c r="L962" s="7"/>
      <c r="M962" s="7">
        <v>0</v>
      </c>
      <c r="N962" s="7"/>
      <c r="O962" s="7"/>
      <c r="P962" s="7">
        <v>0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 spans="1:34" x14ac:dyDescent="0.35">
      <c r="A963">
        <f t="shared" si="138"/>
        <v>962</v>
      </c>
      <c r="B963" t="s">
        <v>528</v>
      </c>
      <c r="C963">
        <f t="shared" ref="C963:C1026" si="141">_xlfn.FLOOR.MATH((A963-1)/27)</f>
        <v>35</v>
      </c>
      <c r="D963" s="7">
        <f t="shared" si="140"/>
        <v>2006</v>
      </c>
      <c r="E963">
        <v>100</v>
      </c>
      <c r="F963">
        <f>VLOOKUP(B963, 'Population by Country'!$1:$266, 21, FALSE)</f>
        <v>626425</v>
      </c>
      <c r="G963">
        <v>0</v>
      </c>
      <c r="H963">
        <v>0</v>
      </c>
      <c r="I963" s="7">
        <f>INDEX('Developing Country'!$B$3:$B$175,MATCH('Stata Data'!B963,'Developing Country'!$A$3:$A$175))</f>
        <v>0</v>
      </c>
      <c r="J963" s="7">
        <f>INDEX('Developing Country'!$C$3:$C$175,MATCH('Stata Data'!B963,'Developing Country'!$A$3:$A$175))</f>
        <v>0</v>
      </c>
      <c r="K963" s="8"/>
      <c r="L963" s="7"/>
      <c r="M963" s="7">
        <v>0</v>
      </c>
      <c r="N963" s="7"/>
      <c r="O963" s="7"/>
      <c r="P963" s="7">
        <v>0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 spans="1:34" x14ac:dyDescent="0.35">
      <c r="A964">
        <f t="shared" ref="A964:A1027" si="142">A963+1</f>
        <v>963</v>
      </c>
      <c r="B964" t="s">
        <v>528</v>
      </c>
      <c r="C964">
        <f t="shared" si="141"/>
        <v>35</v>
      </c>
      <c r="D964" s="7">
        <f t="shared" si="140"/>
        <v>2007</v>
      </c>
      <c r="E964">
        <v>100</v>
      </c>
      <c r="F964">
        <f>VLOOKUP(B964, 'Population by Country'!$1:$266, 22, FALSE)</f>
        <v>641620</v>
      </c>
      <c r="G964">
        <v>0</v>
      </c>
      <c r="H964">
        <v>0</v>
      </c>
      <c r="I964" s="7">
        <f>INDEX('Developing Country'!$B$3:$B$175,MATCH('Stata Data'!B964,'Developing Country'!$A$3:$A$175))</f>
        <v>0</v>
      </c>
      <c r="J964" s="7">
        <f>INDEX('Developing Country'!$C$3:$C$175,MATCH('Stata Data'!B964,'Developing Country'!$A$3:$A$175))</f>
        <v>0</v>
      </c>
      <c r="K964" s="8"/>
      <c r="L964" s="7"/>
      <c r="M964" s="7">
        <v>0</v>
      </c>
      <c r="N964" s="7"/>
      <c r="O964" s="7"/>
      <c r="P964" s="7">
        <v>0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 spans="1:34" x14ac:dyDescent="0.35">
      <c r="A965">
        <f t="shared" si="142"/>
        <v>964</v>
      </c>
      <c r="B965" t="s">
        <v>528</v>
      </c>
      <c r="C965">
        <f t="shared" si="141"/>
        <v>35</v>
      </c>
      <c r="D965" s="7">
        <f t="shared" si="140"/>
        <v>2008</v>
      </c>
      <c r="E965">
        <v>100</v>
      </c>
      <c r="F965">
        <f>VLOOKUP(B965, 'Population by Country'!$1:$266, 23, FALSE)</f>
        <v>657229</v>
      </c>
      <c r="G965">
        <v>0</v>
      </c>
      <c r="H965">
        <v>0</v>
      </c>
      <c r="I965" s="7">
        <f>INDEX('Developing Country'!$B$3:$B$175,MATCH('Stata Data'!B965,'Developing Country'!$A$3:$A$175))</f>
        <v>0</v>
      </c>
      <c r="J965" s="7">
        <f>INDEX('Developing Country'!$C$3:$C$175,MATCH('Stata Data'!B965,'Developing Country'!$A$3:$A$175))</f>
        <v>0</v>
      </c>
      <c r="K965" s="8"/>
      <c r="L965" s="7"/>
      <c r="M965" s="7">
        <v>0</v>
      </c>
      <c r="N965" s="7"/>
      <c r="O965" s="7"/>
      <c r="P965" s="7">
        <v>0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 spans="1:34" x14ac:dyDescent="0.35">
      <c r="A966">
        <f t="shared" si="142"/>
        <v>965</v>
      </c>
      <c r="B966" t="s">
        <v>528</v>
      </c>
      <c r="C966">
        <f t="shared" si="141"/>
        <v>35</v>
      </c>
      <c r="D966" s="7">
        <f t="shared" si="140"/>
        <v>2009</v>
      </c>
      <c r="E966">
        <v>100</v>
      </c>
      <c r="F966">
        <f>VLOOKUP(B966, 'Population by Country'!$1:$266, 24, FALSE)</f>
        <v>673252</v>
      </c>
      <c r="G966">
        <v>0</v>
      </c>
      <c r="H966">
        <v>0</v>
      </c>
      <c r="I966" s="7">
        <f>INDEX('Developing Country'!$B$3:$B$175,MATCH('Stata Data'!B966,'Developing Country'!$A$3:$A$175))</f>
        <v>0</v>
      </c>
      <c r="J966" s="7">
        <f>INDEX('Developing Country'!$C$3:$C$175,MATCH('Stata Data'!B966,'Developing Country'!$A$3:$A$175))</f>
        <v>0</v>
      </c>
      <c r="K966" s="8"/>
      <c r="L966" s="7"/>
      <c r="M966" s="7">
        <v>0</v>
      </c>
      <c r="N966" s="7"/>
      <c r="O966" s="7"/>
      <c r="P966" s="7">
        <v>0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 spans="1:34" x14ac:dyDescent="0.35">
      <c r="A967">
        <f t="shared" si="142"/>
        <v>966</v>
      </c>
      <c r="B967" t="s">
        <v>528</v>
      </c>
      <c r="C967">
        <f t="shared" si="141"/>
        <v>35</v>
      </c>
      <c r="D967" s="7">
        <f t="shared" si="140"/>
        <v>2010</v>
      </c>
      <c r="E967">
        <v>100</v>
      </c>
      <c r="F967">
        <f>VLOOKUP(B967, 'Population by Country'!$1:$266, 25, FALSE)</f>
        <v>689692</v>
      </c>
      <c r="G967">
        <v>0</v>
      </c>
      <c r="H967">
        <v>0</v>
      </c>
      <c r="I967" s="7">
        <f>INDEX('Developing Country'!$B$3:$B$175,MATCH('Stata Data'!B967,'Developing Country'!$A$3:$A$175))</f>
        <v>0</v>
      </c>
      <c r="J967" s="7">
        <f>INDEX('Developing Country'!$C$3:$C$175,MATCH('Stata Data'!B967,'Developing Country'!$A$3:$A$175))</f>
        <v>0</v>
      </c>
      <c r="K967" s="8"/>
      <c r="L967" s="7"/>
      <c r="M967" s="7">
        <v>0</v>
      </c>
      <c r="N967" s="7"/>
      <c r="O967" s="7"/>
      <c r="P967" s="7">
        <v>0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 spans="1:34" x14ac:dyDescent="0.35">
      <c r="A968">
        <f t="shared" si="142"/>
        <v>967</v>
      </c>
      <c r="B968" t="s">
        <v>528</v>
      </c>
      <c r="C968">
        <f t="shared" si="141"/>
        <v>35</v>
      </c>
      <c r="D968" s="7">
        <f t="shared" si="140"/>
        <v>2011</v>
      </c>
      <c r="E968">
        <v>100</v>
      </c>
      <c r="F968">
        <f>VLOOKUP(B968, 'Population by Country'!$1:$266, 26, FALSE)</f>
        <v>706569</v>
      </c>
      <c r="G968">
        <v>0</v>
      </c>
      <c r="H968">
        <v>0</v>
      </c>
      <c r="I968" s="7">
        <f>INDEX('Developing Country'!$B$3:$B$175,MATCH('Stata Data'!B968,'Developing Country'!$A$3:$A$175))</f>
        <v>0</v>
      </c>
      <c r="J968" s="7">
        <f>INDEX('Developing Country'!$C$3:$C$175,MATCH('Stata Data'!B968,'Developing Country'!$A$3:$A$175))</f>
        <v>0</v>
      </c>
      <c r="K968" s="8"/>
      <c r="L968" s="7"/>
      <c r="M968" s="7">
        <v>0</v>
      </c>
      <c r="N968" s="7"/>
      <c r="O968" s="7"/>
      <c r="P968" s="7">
        <v>0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 spans="1:34" x14ac:dyDescent="0.35">
      <c r="A969">
        <f t="shared" si="142"/>
        <v>968</v>
      </c>
      <c r="B969" t="s">
        <v>528</v>
      </c>
      <c r="C969">
        <f t="shared" si="141"/>
        <v>35</v>
      </c>
      <c r="D969" s="7">
        <f t="shared" si="140"/>
        <v>2012</v>
      </c>
      <c r="E969">
        <v>100</v>
      </c>
      <c r="F969">
        <f>VLOOKUP(B969, 'Population by Country'!$1:$266, 27, FALSE)</f>
        <v>723868</v>
      </c>
      <c r="G969">
        <v>0</v>
      </c>
      <c r="H969">
        <v>0</v>
      </c>
      <c r="I969" s="7">
        <f>INDEX('Developing Country'!$B$3:$B$175,MATCH('Stata Data'!B969,'Developing Country'!$A$3:$A$175))</f>
        <v>0</v>
      </c>
      <c r="J969" s="7">
        <f>INDEX('Developing Country'!$C$3:$C$175,MATCH('Stata Data'!B969,'Developing Country'!$A$3:$A$175))</f>
        <v>0</v>
      </c>
      <c r="K969" s="8"/>
      <c r="L969" s="7"/>
      <c r="M969" s="7">
        <v>0</v>
      </c>
      <c r="N969" s="7"/>
      <c r="O969" s="7"/>
      <c r="P969" s="7">
        <v>0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 spans="1:34" x14ac:dyDescent="0.35">
      <c r="A970">
        <f t="shared" si="142"/>
        <v>969</v>
      </c>
      <c r="B970" t="s">
        <v>528</v>
      </c>
      <c r="C970">
        <f t="shared" si="141"/>
        <v>35</v>
      </c>
      <c r="D970" s="7">
        <f t="shared" si="140"/>
        <v>2013</v>
      </c>
      <c r="E970">
        <v>100</v>
      </c>
      <c r="F970">
        <f>VLOOKUP(B970, 'Population by Country'!$1:$266, 28, FALSE)</f>
        <v>741500</v>
      </c>
      <c r="G970">
        <v>0</v>
      </c>
      <c r="H970">
        <v>0</v>
      </c>
      <c r="I970" s="7">
        <f>INDEX('Developing Country'!$B$3:$B$175,MATCH('Stata Data'!B970,'Developing Country'!$A$3:$A$175))</f>
        <v>0</v>
      </c>
      <c r="J970" s="7">
        <f>INDEX('Developing Country'!$C$3:$C$175,MATCH('Stata Data'!B970,'Developing Country'!$A$3:$A$175))</f>
        <v>0</v>
      </c>
      <c r="K970" s="8"/>
      <c r="L970" s="7"/>
      <c r="M970" s="7">
        <v>0</v>
      </c>
      <c r="N970" s="7"/>
      <c r="O970" s="7"/>
      <c r="P970" s="7">
        <v>0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 spans="1:34" x14ac:dyDescent="0.35">
      <c r="A971">
        <f t="shared" si="142"/>
        <v>970</v>
      </c>
      <c r="B971" t="s">
        <v>528</v>
      </c>
      <c r="C971">
        <f t="shared" si="141"/>
        <v>35</v>
      </c>
      <c r="D971" s="7">
        <f t="shared" si="140"/>
        <v>2014</v>
      </c>
      <c r="E971">
        <v>100</v>
      </c>
      <c r="F971">
        <f>VLOOKUP(B971, 'Population by Country'!$1:$266, 29, FALSE)</f>
        <v>759385</v>
      </c>
      <c r="G971">
        <v>0</v>
      </c>
      <c r="H971">
        <v>0</v>
      </c>
      <c r="I971" s="7">
        <f>INDEX('Developing Country'!$B$3:$B$175,MATCH('Stata Data'!B971,'Developing Country'!$A$3:$A$175))</f>
        <v>0</v>
      </c>
      <c r="J971" s="7">
        <f>INDEX('Developing Country'!$C$3:$C$175,MATCH('Stata Data'!B971,'Developing Country'!$A$3:$A$175))</f>
        <v>0</v>
      </c>
      <c r="K971" s="8"/>
      <c r="L971" s="7"/>
      <c r="M971" s="7">
        <v>0</v>
      </c>
      <c r="N971" s="7"/>
      <c r="O971" s="7"/>
      <c r="P971" s="7">
        <v>0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 spans="1:34" x14ac:dyDescent="0.35">
      <c r="A972">
        <f t="shared" si="142"/>
        <v>971</v>
      </c>
      <c r="B972" t="s">
        <v>528</v>
      </c>
      <c r="C972">
        <f t="shared" si="141"/>
        <v>35</v>
      </c>
      <c r="D972" s="7">
        <f t="shared" si="140"/>
        <v>2015</v>
      </c>
      <c r="E972">
        <v>100</v>
      </c>
      <c r="F972">
        <f>VLOOKUP(B972, 'Population by Country'!$1:$266, 30, FALSE)</f>
        <v>777424</v>
      </c>
      <c r="G972">
        <v>0</v>
      </c>
      <c r="H972">
        <v>0</v>
      </c>
      <c r="I972" s="7">
        <f>INDEX('Developing Country'!$B$3:$B$175,MATCH('Stata Data'!B972,'Developing Country'!$A$3:$A$175))</f>
        <v>0</v>
      </c>
      <c r="J972" s="7">
        <f>INDEX('Developing Country'!$C$3:$C$175,MATCH('Stata Data'!B972,'Developing Country'!$A$3:$A$175))</f>
        <v>0</v>
      </c>
      <c r="K972" s="8"/>
      <c r="L972" s="7"/>
      <c r="M972" s="7">
        <v>0</v>
      </c>
      <c r="N972" s="7"/>
      <c r="O972" s="7"/>
      <c r="P972" s="7">
        <v>0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 spans="1:34" x14ac:dyDescent="0.35">
      <c r="A973">
        <f t="shared" si="142"/>
        <v>972</v>
      </c>
      <c r="B973" t="s">
        <v>528</v>
      </c>
      <c r="C973">
        <f t="shared" si="141"/>
        <v>35</v>
      </c>
      <c r="D973" s="7">
        <f t="shared" si="140"/>
        <v>2016</v>
      </c>
      <c r="E973">
        <v>100</v>
      </c>
      <c r="F973">
        <f>VLOOKUP(B973, 'Population by Country'!$1:$266, 31, FALSE)</f>
        <v>795601</v>
      </c>
      <c r="G973">
        <v>0</v>
      </c>
      <c r="H973">
        <v>0</v>
      </c>
      <c r="I973" s="7">
        <f>INDEX('Developing Country'!$B$3:$B$175,MATCH('Stata Data'!B973,'Developing Country'!$A$3:$A$175))</f>
        <v>0</v>
      </c>
      <c r="J973" s="7">
        <f>INDEX('Developing Country'!$C$3:$C$175,MATCH('Stata Data'!B973,'Developing Country'!$A$3:$A$175))</f>
        <v>0</v>
      </c>
      <c r="K973" s="8"/>
      <c r="L973" s="7"/>
      <c r="M973" s="7">
        <v>0</v>
      </c>
      <c r="N973" s="7"/>
      <c r="O973" s="7"/>
      <c r="P973" s="7">
        <v>0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 spans="1:34" x14ac:dyDescent="0.35">
      <c r="A974">
        <f t="shared" si="142"/>
        <v>973</v>
      </c>
      <c r="B974" t="s">
        <v>32</v>
      </c>
      <c r="C974">
        <f t="shared" si="141"/>
        <v>36</v>
      </c>
      <c r="D974" s="7">
        <v>1990</v>
      </c>
      <c r="E974">
        <v>1000</v>
      </c>
      <c r="F974">
        <f>VLOOKUP(B974, 'Population by Country'!$1:$266, 5,FALSE )</f>
        <v>2440457</v>
      </c>
      <c r="G974">
        <v>0</v>
      </c>
      <c r="H974">
        <v>0</v>
      </c>
      <c r="I974" s="7">
        <f>INDEX('Developing Country'!$B$3:$B$175,MATCH('Stata Data'!B974,'Developing Country'!$A$3:$A$175))</f>
        <v>0</v>
      </c>
      <c r="J974" s="7">
        <f>INDEX('Developing Country'!$C$3:$C$175,MATCH('Stata Data'!B974,'Developing Country'!$A$3:$A$175))</f>
        <v>0</v>
      </c>
      <c r="K974" s="8">
        <f>VLOOKUP(B974, 'TRIPS In Force'!$A$2:$B$166, 2, FALSE)</f>
        <v>35516</v>
      </c>
      <c r="L974" s="7">
        <f t="shared" ref="L974:L1026" si="143">YEAR(K974)</f>
        <v>1997</v>
      </c>
      <c r="M974" s="7">
        <f t="shared" ref="M974:M1025" si="144">IF(L974&gt;D974, 0, 1)</f>
        <v>0</v>
      </c>
      <c r="N974" s="7">
        <f t="shared" ref="N974:N1025" si="145">IF(L974&gt;IF(I974=1, 2033, IF(H974=1, 2005, IF(J974=1,2000, L974))), L974,IF(I974=1, 2033, IF(H974=1, 2005, IF(J974=1,2000, L974))))</f>
        <v>1997</v>
      </c>
      <c r="O974" s="7">
        <f t="shared" ref="O974:O1025" si="146">D974-N974</f>
        <v>-7</v>
      </c>
      <c r="P974" s="7">
        <f t="shared" ref="P974:P1025" si="147">IF(N974&lt;=D974,1,0)</f>
        <v>0</v>
      </c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 spans="1:34" x14ac:dyDescent="0.35">
      <c r="A975">
        <f t="shared" si="142"/>
        <v>974</v>
      </c>
      <c r="B975" t="s">
        <v>32</v>
      </c>
      <c r="C975">
        <f t="shared" si="141"/>
        <v>36</v>
      </c>
      <c r="D975" s="7">
        <f>D974+1</f>
        <v>1991</v>
      </c>
      <c r="E975">
        <v>1300</v>
      </c>
      <c r="F975">
        <f>VLOOKUP(B975, 'Population by Country'!$1:$266, 6, FALSE)</f>
        <v>2507772</v>
      </c>
      <c r="G975">
        <v>0</v>
      </c>
      <c r="H975">
        <v>0</v>
      </c>
      <c r="I975" s="7">
        <f>INDEX('Developing Country'!$B$3:$B$175,MATCH('Stata Data'!B975,'Developing Country'!$A$3:$A$175))</f>
        <v>0</v>
      </c>
      <c r="J975" s="7">
        <f>INDEX('Developing Country'!$C$3:$C$175,MATCH('Stata Data'!B975,'Developing Country'!$A$3:$A$175))</f>
        <v>0</v>
      </c>
      <c r="K975" s="8">
        <f>VLOOKUP(B975, 'TRIPS In Force'!$A$2:$B$166, 2, FALSE)</f>
        <v>35516</v>
      </c>
      <c r="L975" s="7">
        <f t="shared" si="143"/>
        <v>1997</v>
      </c>
      <c r="M975" s="7">
        <f t="shared" si="144"/>
        <v>0</v>
      </c>
      <c r="N975" s="7">
        <f t="shared" si="145"/>
        <v>1997</v>
      </c>
      <c r="O975" s="7">
        <f t="shared" si="146"/>
        <v>-6</v>
      </c>
      <c r="P975" s="7">
        <f t="shared" si="147"/>
        <v>0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 spans="1:34" x14ac:dyDescent="0.35">
      <c r="A976">
        <f t="shared" si="142"/>
        <v>975</v>
      </c>
      <c r="B976" t="s">
        <v>32</v>
      </c>
      <c r="C976">
        <f t="shared" si="141"/>
        <v>36</v>
      </c>
      <c r="D976" s="7">
        <f t="shared" ref="D976:D1000" si="148">D975+1</f>
        <v>1992</v>
      </c>
      <c r="E976">
        <v>1800</v>
      </c>
      <c r="F976">
        <f>VLOOKUP(B976, 'Population by Country'!$1:$266, 7, FALSE)</f>
        <v>2577035</v>
      </c>
      <c r="G976">
        <v>0</v>
      </c>
      <c r="H976">
        <v>0</v>
      </c>
      <c r="I976" s="7">
        <f>INDEX('Developing Country'!$B$3:$B$175,MATCH('Stata Data'!B976,'Developing Country'!$A$3:$A$175))</f>
        <v>0</v>
      </c>
      <c r="J976" s="7">
        <f>INDEX('Developing Country'!$C$3:$C$175,MATCH('Stata Data'!B976,'Developing Country'!$A$3:$A$175))</f>
        <v>0</v>
      </c>
      <c r="K976" s="8">
        <f>VLOOKUP(B976, 'TRIPS In Force'!$A$2:$B$166, 2, FALSE)</f>
        <v>35516</v>
      </c>
      <c r="L976" s="7">
        <f t="shared" si="143"/>
        <v>1997</v>
      </c>
      <c r="M976" s="7">
        <f t="shared" si="144"/>
        <v>0</v>
      </c>
      <c r="N976" s="7">
        <f t="shared" si="145"/>
        <v>1997</v>
      </c>
      <c r="O976" s="7">
        <f t="shared" si="146"/>
        <v>-5</v>
      </c>
      <c r="P976" s="7">
        <f t="shared" si="147"/>
        <v>0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 spans="1:34" x14ac:dyDescent="0.35">
      <c r="A977">
        <f t="shared" si="142"/>
        <v>976</v>
      </c>
      <c r="B977" t="s">
        <v>32</v>
      </c>
      <c r="C977">
        <f t="shared" si="141"/>
        <v>36</v>
      </c>
      <c r="D977" s="7">
        <f t="shared" si="148"/>
        <v>1993</v>
      </c>
      <c r="E977">
        <v>2400</v>
      </c>
      <c r="F977">
        <f>VLOOKUP(B977, 'Population by Country'!$1:$266, 8, FALSE)</f>
        <v>2648507</v>
      </c>
      <c r="G977">
        <v>0</v>
      </c>
      <c r="H977">
        <v>0</v>
      </c>
      <c r="I977" s="7">
        <f>INDEX('Developing Country'!$B$3:$B$175,MATCH('Stata Data'!B977,'Developing Country'!$A$3:$A$175))</f>
        <v>0</v>
      </c>
      <c r="J977" s="7">
        <f>INDEX('Developing Country'!$C$3:$C$175,MATCH('Stata Data'!B977,'Developing Country'!$A$3:$A$175))</f>
        <v>0</v>
      </c>
      <c r="K977" s="8">
        <f>VLOOKUP(B977, 'TRIPS In Force'!$A$2:$B$166, 2, FALSE)</f>
        <v>35516</v>
      </c>
      <c r="L977" s="7">
        <f t="shared" si="143"/>
        <v>1997</v>
      </c>
      <c r="M977" s="7">
        <f t="shared" si="144"/>
        <v>0</v>
      </c>
      <c r="N977" s="7">
        <f t="shared" si="145"/>
        <v>1997</v>
      </c>
      <c r="O977" s="7">
        <f t="shared" si="146"/>
        <v>-4</v>
      </c>
      <c r="P977" s="7">
        <f t="shared" si="147"/>
        <v>0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 spans="1:34" x14ac:dyDescent="0.35">
      <c r="A978">
        <f t="shared" si="142"/>
        <v>977</v>
      </c>
      <c r="B978" t="s">
        <v>32</v>
      </c>
      <c r="C978">
        <f t="shared" si="141"/>
        <v>36</v>
      </c>
      <c r="D978" s="7">
        <f t="shared" si="148"/>
        <v>1994</v>
      </c>
      <c r="E978">
        <v>3000</v>
      </c>
      <c r="F978">
        <f>VLOOKUP(B978, 'Population by Country'!$1:$266, 9, FALSE)</f>
        <v>2722497</v>
      </c>
      <c r="G978">
        <v>0</v>
      </c>
      <c r="H978">
        <v>0</v>
      </c>
      <c r="I978" s="7">
        <f>INDEX('Developing Country'!$B$3:$B$175,MATCH('Stata Data'!B978,'Developing Country'!$A$3:$A$175))</f>
        <v>0</v>
      </c>
      <c r="J978" s="7">
        <f>INDEX('Developing Country'!$C$3:$C$175,MATCH('Stata Data'!B978,'Developing Country'!$A$3:$A$175))</f>
        <v>0</v>
      </c>
      <c r="K978" s="8">
        <f>VLOOKUP(B978, 'TRIPS In Force'!$A$2:$B$166, 2, FALSE)</f>
        <v>35516</v>
      </c>
      <c r="L978" s="7">
        <f t="shared" si="143"/>
        <v>1997</v>
      </c>
      <c r="M978" s="7">
        <f t="shared" si="144"/>
        <v>0</v>
      </c>
      <c r="N978" s="7">
        <f t="shared" si="145"/>
        <v>1997</v>
      </c>
      <c r="O978" s="7">
        <f t="shared" si="146"/>
        <v>-3</v>
      </c>
      <c r="P978" s="7">
        <f t="shared" si="147"/>
        <v>0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 spans="1:34" x14ac:dyDescent="0.35">
      <c r="A979">
        <f t="shared" si="142"/>
        <v>978</v>
      </c>
      <c r="B979" t="s">
        <v>32</v>
      </c>
      <c r="C979">
        <f t="shared" si="141"/>
        <v>36</v>
      </c>
      <c r="D979" s="7">
        <f t="shared" si="148"/>
        <v>1995</v>
      </c>
      <c r="E979">
        <v>3600</v>
      </c>
      <c r="F979">
        <f>VLOOKUP(B979, 'Population by Country'!$1:$266, 10, FALSE)</f>
        <v>2799255</v>
      </c>
      <c r="G979">
        <v>0</v>
      </c>
      <c r="H979">
        <v>0</v>
      </c>
      <c r="I979" s="7">
        <f>INDEX('Developing Country'!$B$3:$B$175,MATCH('Stata Data'!B979,'Developing Country'!$A$3:$A$175))</f>
        <v>0</v>
      </c>
      <c r="J979" s="7">
        <f>INDEX('Developing Country'!$C$3:$C$175,MATCH('Stata Data'!B979,'Developing Country'!$A$3:$A$175))</f>
        <v>0</v>
      </c>
      <c r="K979" s="8">
        <f>VLOOKUP(B979, 'TRIPS In Force'!$A$2:$B$166, 2, FALSE)</f>
        <v>35516</v>
      </c>
      <c r="L979" s="7">
        <f t="shared" si="143"/>
        <v>1997</v>
      </c>
      <c r="M979" s="7">
        <f t="shared" si="144"/>
        <v>0</v>
      </c>
      <c r="N979" s="7">
        <f t="shared" si="145"/>
        <v>1997</v>
      </c>
      <c r="O979" s="7">
        <f t="shared" si="146"/>
        <v>-2</v>
      </c>
      <c r="P979" s="7">
        <f t="shared" si="147"/>
        <v>0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 spans="1:34" x14ac:dyDescent="0.35">
      <c r="A980">
        <f t="shared" si="142"/>
        <v>979</v>
      </c>
      <c r="B980" t="s">
        <v>32</v>
      </c>
      <c r="C980">
        <f t="shared" si="141"/>
        <v>36</v>
      </c>
      <c r="D980" s="7">
        <f t="shared" si="148"/>
        <v>1996</v>
      </c>
      <c r="E980">
        <v>4300</v>
      </c>
      <c r="F980">
        <f>VLOOKUP(B980, 'Population by Country'!$1:$266, 11, FALSE)</f>
        <v>2879222</v>
      </c>
      <c r="G980">
        <v>0</v>
      </c>
      <c r="H980">
        <v>0</v>
      </c>
      <c r="I980" s="7">
        <f>INDEX('Developing Country'!$B$3:$B$175,MATCH('Stata Data'!B980,'Developing Country'!$A$3:$A$175))</f>
        <v>0</v>
      </c>
      <c r="J980" s="7">
        <f>INDEX('Developing Country'!$C$3:$C$175,MATCH('Stata Data'!B980,'Developing Country'!$A$3:$A$175))</f>
        <v>0</v>
      </c>
      <c r="K980" s="8">
        <f>VLOOKUP(B980, 'TRIPS In Force'!$A$2:$B$166, 2, FALSE)</f>
        <v>35516</v>
      </c>
      <c r="L980" s="7">
        <f t="shared" si="143"/>
        <v>1997</v>
      </c>
      <c r="M980" s="7">
        <f t="shared" si="144"/>
        <v>0</v>
      </c>
      <c r="N980" s="7">
        <f t="shared" si="145"/>
        <v>1997</v>
      </c>
      <c r="O980" s="7">
        <f t="shared" si="146"/>
        <v>-1</v>
      </c>
      <c r="P980" s="7">
        <f t="shared" si="147"/>
        <v>0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 spans="1:34" x14ac:dyDescent="0.35">
      <c r="A981">
        <f t="shared" si="142"/>
        <v>980</v>
      </c>
      <c r="B981" t="s">
        <v>32</v>
      </c>
      <c r="C981">
        <f t="shared" si="141"/>
        <v>36</v>
      </c>
      <c r="D981" s="7">
        <f t="shared" si="148"/>
        <v>1997</v>
      </c>
      <c r="E981">
        <v>4800</v>
      </c>
      <c r="F981">
        <f>VLOOKUP(B981, 'Population by Country'!$1:$266, 12, FALSE)</f>
        <v>2962470</v>
      </c>
      <c r="G981">
        <v>0</v>
      </c>
      <c r="H981">
        <v>0</v>
      </c>
      <c r="I981" s="7">
        <f>INDEX('Developing Country'!$B$3:$B$175,MATCH('Stata Data'!B981,'Developing Country'!$A$3:$A$175))</f>
        <v>0</v>
      </c>
      <c r="J981" s="7">
        <f>INDEX('Developing Country'!$C$3:$C$175,MATCH('Stata Data'!B981,'Developing Country'!$A$3:$A$175))</f>
        <v>0</v>
      </c>
      <c r="K981" s="8">
        <f>VLOOKUP(B981, 'TRIPS In Force'!$A$2:$B$166, 2, FALSE)</f>
        <v>35516</v>
      </c>
      <c r="L981" s="7">
        <f t="shared" si="143"/>
        <v>1997</v>
      </c>
      <c r="M981" s="7">
        <f t="shared" si="144"/>
        <v>1</v>
      </c>
      <c r="N981" s="7">
        <f t="shared" si="145"/>
        <v>1997</v>
      </c>
      <c r="O981" s="7">
        <f t="shared" si="146"/>
        <v>0</v>
      </c>
      <c r="P981" s="7">
        <f t="shared" si="147"/>
        <v>1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 spans="1:34" x14ac:dyDescent="0.35">
      <c r="A982">
        <f t="shared" si="142"/>
        <v>981</v>
      </c>
      <c r="B982" t="s">
        <v>32</v>
      </c>
      <c r="C982">
        <f t="shared" si="141"/>
        <v>36</v>
      </c>
      <c r="D982" s="7">
        <f t="shared" si="148"/>
        <v>1998</v>
      </c>
      <c r="E982">
        <v>5400</v>
      </c>
      <c r="F982">
        <f>VLOOKUP(B982, 'Population by Country'!$1:$266, 13, FALSE)</f>
        <v>3048453</v>
      </c>
      <c r="G982">
        <v>0</v>
      </c>
      <c r="H982">
        <v>0</v>
      </c>
      <c r="I982" s="7">
        <f>INDEX('Developing Country'!$B$3:$B$175,MATCH('Stata Data'!B982,'Developing Country'!$A$3:$A$175))</f>
        <v>0</v>
      </c>
      <c r="J982" s="7">
        <f>INDEX('Developing Country'!$C$3:$C$175,MATCH('Stata Data'!B982,'Developing Country'!$A$3:$A$175))</f>
        <v>0</v>
      </c>
      <c r="K982" s="8">
        <f>VLOOKUP(B982, 'TRIPS In Force'!$A$2:$B$166, 2, FALSE)</f>
        <v>35516</v>
      </c>
      <c r="L982" s="7">
        <f t="shared" si="143"/>
        <v>1997</v>
      </c>
      <c r="M982" s="7">
        <f t="shared" si="144"/>
        <v>1</v>
      </c>
      <c r="N982" s="7">
        <f t="shared" si="145"/>
        <v>1997</v>
      </c>
      <c r="O982" s="7">
        <f t="shared" si="146"/>
        <v>1</v>
      </c>
      <c r="P982" s="7">
        <f t="shared" si="147"/>
        <v>1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 spans="1:34" x14ac:dyDescent="0.35">
      <c r="A983">
        <f t="shared" si="142"/>
        <v>982</v>
      </c>
      <c r="B983" t="s">
        <v>32</v>
      </c>
      <c r="C983">
        <f t="shared" si="141"/>
        <v>36</v>
      </c>
      <c r="D983" s="7">
        <f t="shared" si="148"/>
        <v>1999</v>
      </c>
      <c r="E983">
        <v>5800</v>
      </c>
      <c r="F983">
        <f>VLOOKUP(B983, 'Population by Country'!$1:$266,14, FALSE)</f>
        <v>3136344</v>
      </c>
      <c r="G983">
        <v>0</v>
      </c>
      <c r="H983">
        <v>0</v>
      </c>
      <c r="I983" s="7">
        <f>INDEX('Developing Country'!$B$3:$B$175,MATCH('Stata Data'!B983,'Developing Country'!$A$3:$A$175))</f>
        <v>0</v>
      </c>
      <c r="J983" s="7">
        <f>INDEX('Developing Country'!$C$3:$C$175,MATCH('Stata Data'!B983,'Developing Country'!$A$3:$A$175))</f>
        <v>0</v>
      </c>
      <c r="K983" s="8">
        <f>VLOOKUP(B983, 'TRIPS In Force'!$A$2:$B$166, 2, FALSE)</f>
        <v>35516</v>
      </c>
      <c r="L983" s="7">
        <f t="shared" si="143"/>
        <v>1997</v>
      </c>
      <c r="M983" s="7">
        <f t="shared" si="144"/>
        <v>1</v>
      </c>
      <c r="N983" s="7">
        <f t="shared" si="145"/>
        <v>1997</v>
      </c>
      <c r="O983" s="7">
        <f t="shared" si="146"/>
        <v>2</v>
      </c>
      <c r="P983" s="7">
        <f t="shared" si="147"/>
        <v>1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 spans="1:34" x14ac:dyDescent="0.35">
      <c r="A984">
        <f t="shared" si="142"/>
        <v>983</v>
      </c>
      <c r="B984" t="s">
        <v>32</v>
      </c>
      <c r="C984">
        <f t="shared" si="141"/>
        <v>36</v>
      </c>
      <c r="D984" s="7">
        <f t="shared" si="148"/>
        <v>2000</v>
      </c>
      <c r="E984">
        <v>6100</v>
      </c>
      <c r="F984">
        <f>VLOOKUP(B984, 'Population by Country'!$1:$266, 15, FALSE)</f>
        <v>3225727</v>
      </c>
      <c r="G984">
        <v>0</v>
      </c>
      <c r="H984">
        <v>0</v>
      </c>
      <c r="I984" s="7">
        <f>INDEX('Developing Country'!$B$3:$B$175,MATCH('Stata Data'!B984,'Developing Country'!$A$3:$A$175))</f>
        <v>0</v>
      </c>
      <c r="J984" s="7">
        <f>INDEX('Developing Country'!$C$3:$C$175,MATCH('Stata Data'!B984,'Developing Country'!$A$3:$A$175))</f>
        <v>0</v>
      </c>
      <c r="K984" s="8">
        <f>VLOOKUP(B984, 'TRIPS In Force'!$A$2:$B$166, 2, FALSE)</f>
        <v>35516</v>
      </c>
      <c r="L984" s="7">
        <f t="shared" si="143"/>
        <v>1997</v>
      </c>
      <c r="M984" s="7">
        <f t="shared" si="144"/>
        <v>1</v>
      </c>
      <c r="N984" s="7">
        <f t="shared" si="145"/>
        <v>1997</v>
      </c>
      <c r="O984" s="7">
        <f t="shared" si="146"/>
        <v>3</v>
      </c>
      <c r="P984" s="7">
        <f t="shared" si="147"/>
        <v>1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 spans="1:34" x14ac:dyDescent="0.35">
      <c r="A985">
        <f t="shared" si="142"/>
        <v>984</v>
      </c>
      <c r="B985" t="s">
        <v>32</v>
      </c>
      <c r="C985">
        <f t="shared" si="141"/>
        <v>36</v>
      </c>
      <c r="D985" s="7">
        <f t="shared" si="148"/>
        <v>2001</v>
      </c>
      <c r="E985">
        <v>6200</v>
      </c>
      <c r="F985">
        <f>VLOOKUP(B985, 'Population by Country'!$1:$266, 16, FALSE)</f>
        <v>3315806</v>
      </c>
      <c r="G985">
        <v>0</v>
      </c>
      <c r="H985">
        <v>0</v>
      </c>
      <c r="I985" s="7">
        <f>INDEX('Developing Country'!$B$3:$B$175,MATCH('Stata Data'!B985,'Developing Country'!$A$3:$A$175))</f>
        <v>0</v>
      </c>
      <c r="J985" s="7">
        <f>INDEX('Developing Country'!$C$3:$C$175,MATCH('Stata Data'!B985,'Developing Country'!$A$3:$A$175))</f>
        <v>0</v>
      </c>
      <c r="K985" s="8">
        <f>VLOOKUP(B985, 'TRIPS In Force'!$A$2:$B$166, 2, FALSE)</f>
        <v>35516</v>
      </c>
      <c r="L985" s="7">
        <f t="shared" si="143"/>
        <v>1997</v>
      </c>
      <c r="M985" s="7">
        <f t="shared" si="144"/>
        <v>1</v>
      </c>
      <c r="N985" s="7">
        <f t="shared" si="145"/>
        <v>1997</v>
      </c>
      <c r="O985" s="7">
        <f t="shared" si="146"/>
        <v>4</v>
      </c>
      <c r="P985" s="7">
        <f t="shared" si="147"/>
        <v>1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 spans="1:34" x14ac:dyDescent="0.35">
      <c r="A986">
        <f t="shared" si="142"/>
        <v>985</v>
      </c>
      <c r="B986" t="s">
        <v>32</v>
      </c>
      <c r="C986">
        <f t="shared" si="141"/>
        <v>36</v>
      </c>
      <c r="D986" s="7">
        <f t="shared" si="148"/>
        <v>2002</v>
      </c>
      <c r="E986">
        <v>6300</v>
      </c>
      <c r="F986">
        <f>VLOOKUP(B986, 'Population by Country'!$1:$266, 17, FALSE)</f>
        <v>3407180</v>
      </c>
      <c r="G986">
        <v>0</v>
      </c>
      <c r="H986">
        <v>0</v>
      </c>
      <c r="I986" s="7">
        <f>INDEX('Developing Country'!$B$3:$B$175,MATCH('Stata Data'!B986,'Developing Country'!$A$3:$A$175))</f>
        <v>0</v>
      </c>
      <c r="J986" s="7">
        <f>INDEX('Developing Country'!$C$3:$C$175,MATCH('Stata Data'!B986,'Developing Country'!$A$3:$A$175))</f>
        <v>0</v>
      </c>
      <c r="K986" s="8">
        <f>VLOOKUP(B986, 'TRIPS In Force'!$A$2:$B$166, 2, FALSE)</f>
        <v>35516</v>
      </c>
      <c r="L986" s="7">
        <f t="shared" si="143"/>
        <v>1997</v>
      </c>
      <c r="M986" s="7">
        <f t="shared" si="144"/>
        <v>1</v>
      </c>
      <c r="N986" s="7">
        <f t="shared" si="145"/>
        <v>1997</v>
      </c>
      <c r="O986" s="7">
        <f t="shared" si="146"/>
        <v>5</v>
      </c>
      <c r="P986" s="7">
        <f t="shared" si="147"/>
        <v>1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 spans="1:34" x14ac:dyDescent="0.35">
      <c r="A987">
        <f t="shared" si="142"/>
        <v>986</v>
      </c>
      <c r="B987" t="s">
        <v>32</v>
      </c>
      <c r="C987">
        <f t="shared" si="141"/>
        <v>36</v>
      </c>
      <c r="D987" s="7">
        <f t="shared" si="148"/>
        <v>2003</v>
      </c>
      <c r="E987">
        <v>6300</v>
      </c>
      <c r="F987">
        <f>VLOOKUP(B987, 'Population by Country'!$1:$266, 18, FALSE)</f>
        <v>3502519</v>
      </c>
      <c r="G987">
        <v>0</v>
      </c>
      <c r="H987">
        <v>0</v>
      </c>
      <c r="I987" s="7">
        <f>INDEX('Developing Country'!$B$3:$B$175,MATCH('Stata Data'!B987,'Developing Country'!$A$3:$A$175))</f>
        <v>0</v>
      </c>
      <c r="J987" s="7">
        <f>INDEX('Developing Country'!$C$3:$C$175,MATCH('Stata Data'!B987,'Developing Country'!$A$3:$A$175))</f>
        <v>0</v>
      </c>
      <c r="K987" s="8">
        <f>VLOOKUP(B987, 'TRIPS In Force'!$A$2:$B$166, 2, FALSE)</f>
        <v>35516</v>
      </c>
      <c r="L987" s="7">
        <f t="shared" si="143"/>
        <v>1997</v>
      </c>
      <c r="M987" s="7">
        <f t="shared" si="144"/>
        <v>1</v>
      </c>
      <c r="N987" s="7">
        <f t="shared" si="145"/>
        <v>1997</v>
      </c>
      <c r="O987" s="7">
        <f t="shared" si="146"/>
        <v>6</v>
      </c>
      <c r="P987" s="7">
        <f t="shared" si="147"/>
        <v>1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 spans="1:34" x14ac:dyDescent="0.35">
      <c r="A988">
        <f t="shared" si="142"/>
        <v>987</v>
      </c>
      <c r="B988" t="s">
        <v>32</v>
      </c>
      <c r="C988">
        <f t="shared" si="141"/>
        <v>36</v>
      </c>
      <c r="D988" s="7">
        <f t="shared" si="148"/>
        <v>2004</v>
      </c>
      <c r="E988">
        <v>6200</v>
      </c>
      <c r="F988">
        <f>VLOOKUP(B988, 'Population by Country'!$1:$266,19, FALSE)</f>
        <v>3605439</v>
      </c>
      <c r="G988">
        <v>0</v>
      </c>
      <c r="H988">
        <v>0</v>
      </c>
      <c r="I988" s="7">
        <f>INDEX('Developing Country'!$B$3:$B$175,MATCH('Stata Data'!B988,'Developing Country'!$A$3:$A$175))</f>
        <v>0</v>
      </c>
      <c r="J988" s="7">
        <f>INDEX('Developing Country'!$C$3:$C$175,MATCH('Stata Data'!B988,'Developing Country'!$A$3:$A$175))</f>
        <v>0</v>
      </c>
      <c r="K988" s="8">
        <f>VLOOKUP(B988, 'TRIPS In Force'!$A$2:$B$166, 2, FALSE)</f>
        <v>35516</v>
      </c>
      <c r="L988" s="7">
        <f t="shared" si="143"/>
        <v>1997</v>
      </c>
      <c r="M988" s="7">
        <f t="shared" si="144"/>
        <v>1</v>
      </c>
      <c r="N988" s="7">
        <f t="shared" si="145"/>
        <v>1997</v>
      </c>
      <c r="O988" s="7">
        <f t="shared" si="146"/>
        <v>7</v>
      </c>
      <c r="P988" s="7">
        <f t="shared" si="147"/>
        <v>1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 spans="1:34" x14ac:dyDescent="0.35">
      <c r="A989">
        <f t="shared" si="142"/>
        <v>988</v>
      </c>
      <c r="B989" t="s">
        <v>32</v>
      </c>
      <c r="C989">
        <f t="shared" si="141"/>
        <v>36</v>
      </c>
      <c r="D989" s="7">
        <f t="shared" si="148"/>
        <v>2005</v>
      </c>
      <c r="E989">
        <v>6000</v>
      </c>
      <c r="F989">
        <f>VLOOKUP(B989, 'Population by Country'!$1:$266, 20, FALSE)</f>
        <v>3718243</v>
      </c>
      <c r="G989">
        <v>0</v>
      </c>
      <c r="H989">
        <v>0</v>
      </c>
      <c r="I989" s="7">
        <f>INDEX('Developing Country'!$B$3:$B$175,MATCH('Stata Data'!B989,'Developing Country'!$A$3:$A$175))</f>
        <v>0</v>
      </c>
      <c r="J989" s="7">
        <f>INDEX('Developing Country'!$C$3:$C$175,MATCH('Stata Data'!B989,'Developing Country'!$A$3:$A$175))</f>
        <v>0</v>
      </c>
      <c r="K989" s="8">
        <f>VLOOKUP(B989, 'TRIPS In Force'!$A$2:$B$166, 2, FALSE)</f>
        <v>35516</v>
      </c>
      <c r="L989" s="7">
        <f t="shared" si="143"/>
        <v>1997</v>
      </c>
      <c r="M989" s="7">
        <f t="shared" si="144"/>
        <v>1</v>
      </c>
      <c r="N989" s="7">
        <f t="shared" si="145"/>
        <v>1997</v>
      </c>
      <c r="O989" s="7">
        <f t="shared" si="146"/>
        <v>8</v>
      </c>
      <c r="P989" s="7">
        <f t="shared" si="147"/>
        <v>1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 spans="1:34" x14ac:dyDescent="0.35">
      <c r="A990">
        <f t="shared" si="142"/>
        <v>989</v>
      </c>
      <c r="B990" t="s">
        <v>32</v>
      </c>
      <c r="C990">
        <f t="shared" si="141"/>
        <v>36</v>
      </c>
      <c r="D990" s="7">
        <f t="shared" si="148"/>
        <v>2006</v>
      </c>
      <c r="E990">
        <v>5400</v>
      </c>
      <c r="F990">
        <f>VLOOKUP(B990, 'Population by Country'!$1:$266, 21, FALSE)</f>
        <v>3842365</v>
      </c>
      <c r="G990">
        <v>0</v>
      </c>
      <c r="H990">
        <v>0</v>
      </c>
      <c r="I990" s="7">
        <f>INDEX('Developing Country'!$B$3:$B$175,MATCH('Stata Data'!B990,'Developing Country'!$A$3:$A$175))</f>
        <v>0</v>
      </c>
      <c r="J990" s="7">
        <f>INDEX('Developing Country'!$C$3:$C$175,MATCH('Stata Data'!B990,'Developing Country'!$A$3:$A$175))</f>
        <v>0</v>
      </c>
      <c r="K990" s="8">
        <f>VLOOKUP(B990, 'TRIPS In Force'!$A$2:$B$166, 2, FALSE)</f>
        <v>35516</v>
      </c>
      <c r="L990" s="7">
        <f t="shared" si="143"/>
        <v>1997</v>
      </c>
      <c r="M990" s="7">
        <f t="shared" si="144"/>
        <v>1</v>
      </c>
      <c r="N990" s="7">
        <f t="shared" si="145"/>
        <v>1997</v>
      </c>
      <c r="O990" s="7">
        <f t="shared" si="146"/>
        <v>9</v>
      </c>
      <c r="P990" s="7">
        <f t="shared" si="147"/>
        <v>1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 spans="1:34" x14ac:dyDescent="0.35">
      <c r="A991">
        <f t="shared" si="142"/>
        <v>990</v>
      </c>
      <c r="B991" t="s">
        <v>32</v>
      </c>
      <c r="C991">
        <f t="shared" si="141"/>
        <v>36</v>
      </c>
      <c r="D991" s="7">
        <f t="shared" si="148"/>
        <v>2007</v>
      </c>
      <c r="E991">
        <v>5300</v>
      </c>
      <c r="F991">
        <f>VLOOKUP(B991, 'Population by Country'!$1:$266, 22, FALSE)</f>
        <v>3976246</v>
      </c>
      <c r="G991">
        <v>0</v>
      </c>
      <c r="H991">
        <v>0</v>
      </c>
      <c r="I991" s="7">
        <f>INDEX('Developing Country'!$B$3:$B$175,MATCH('Stata Data'!B991,'Developing Country'!$A$3:$A$175))</f>
        <v>0</v>
      </c>
      <c r="J991" s="7">
        <f>INDEX('Developing Country'!$C$3:$C$175,MATCH('Stata Data'!B991,'Developing Country'!$A$3:$A$175))</f>
        <v>0</v>
      </c>
      <c r="K991" s="8">
        <f>VLOOKUP(B991, 'TRIPS In Force'!$A$2:$B$166, 2, FALSE)</f>
        <v>35516</v>
      </c>
      <c r="L991" s="7">
        <f t="shared" si="143"/>
        <v>1997</v>
      </c>
      <c r="M991" s="7">
        <f t="shared" si="144"/>
        <v>1</v>
      </c>
      <c r="N991" s="7">
        <f t="shared" si="145"/>
        <v>1997</v>
      </c>
      <c r="O991" s="7">
        <f t="shared" si="146"/>
        <v>10</v>
      </c>
      <c r="P991" s="7">
        <f t="shared" si="147"/>
        <v>1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  <row r="992" spans="1:34" x14ac:dyDescent="0.35">
      <c r="A992">
        <f t="shared" si="142"/>
        <v>991</v>
      </c>
      <c r="B992" t="s">
        <v>32</v>
      </c>
      <c r="C992">
        <f t="shared" si="141"/>
        <v>36</v>
      </c>
      <c r="D992" s="7">
        <f t="shared" si="148"/>
        <v>2008</v>
      </c>
      <c r="E992">
        <v>4800</v>
      </c>
      <c r="F992">
        <f>VLOOKUP(B992, 'Population by Country'!$1:$266, 23, FALSE)</f>
        <v>4115435</v>
      </c>
      <c r="G992">
        <v>0</v>
      </c>
      <c r="H992">
        <v>0</v>
      </c>
      <c r="I992" s="7">
        <f>INDEX('Developing Country'!$B$3:$B$175,MATCH('Stata Data'!B992,'Developing Country'!$A$3:$A$175))</f>
        <v>0</v>
      </c>
      <c r="J992" s="7">
        <f>INDEX('Developing Country'!$C$3:$C$175,MATCH('Stata Data'!B992,'Developing Country'!$A$3:$A$175))</f>
        <v>0</v>
      </c>
      <c r="K992" s="8">
        <f>VLOOKUP(B992, 'TRIPS In Force'!$A$2:$B$166, 2, FALSE)</f>
        <v>35516</v>
      </c>
      <c r="L992" s="7">
        <f t="shared" si="143"/>
        <v>1997</v>
      </c>
      <c r="M992" s="7">
        <f t="shared" si="144"/>
        <v>1</v>
      </c>
      <c r="N992" s="7">
        <f t="shared" si="145"/>
        <v>1997</v>
      </c>
      <c r="O992" s="7">
        <f t="shared" si="146"/>
        <v>11</v>
      </c>
      <c r="P992" s="7">
        <f t="shared" si="147"/>
        <v>1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</row>
    <row r="993" spans="1:34" x14ac:dyDescent="0.35">
      <c r="A993">
        <f t="shared" si="142"/>
        <v>992</v>
      </c>
      <c r="B993" t="s">
        <v>32</v>
      </c>
      <c r="C993">
        <f t="shared" si="141"/>
        <v>36</v>
      </c>
      <c r="D993" s="7">
        <f t="shared" si="148"/>
        <v>2009</v>
      </c>
      <c r="E993">
        <v>3900</v>
      </c>
      <c r="F993">
        <f>VLOOKUP(B993, 'Population by Country'!$1:$266, 24, FALSE)</f>
        <v>4253712</v>
      </c>
      <c r="G993">
        <v>0</v>
      </c>
      <c r="H993">
        <v>0</v>
      </c>
      <c r="I993" s="7">
        <f>INDEX('Developing Country'!$B$3:$B$175,MATCH('Stata Data'!B993,'Developing Country'!$A$3:$A$175))</f>
        <v>0</v>
      </c>
      <c r="J993" s="7">
        <f>INDEX('Developing Country'!$C$3:$C$175,MATCH('Stata Data'!B993,'Developing Country'!$A$3:$A$175))</f>
        <v>0</v>
      </c>
      <c r="K993" s="8">
        <f>VLOOKUP(B993, 'TRIPS In Force'!$A$2:$B$166, 2, FALSE)</f>
        <v>35516</v>
      </c>
      <c r="L993" s="7">
        <f t="shared" si="143"/>
        <v>1997</v>
      </c>
      <c r="M993" s="7">
        <f t="shared" si="144"/>
        <v>1</v>
      </c>
      <c r="N993" s="7">
        <f t="shared" si="145"/>
        <v>1997</v>
      </c>
      <c r="O993" s="7">
        <f t="shared" si="146"/>
        <v>12</v>
      </c>
      <c r="P993" s="7">
        <f t="shared" si="147"/>
        <v>1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</row>
    <row r="994" spans="1:34" x14ac:dyDescent="0.35">
      <c r="A994">
        <f t="shared" si="142"/>
        <v>993</v>
      </c>
      <c r="B994" t="s">
        <v>32</v>
      </c>
      <c r="C994">
        <f t="shared" si="141"/>
        <v>36</v>
      </c>
      <c r="D994" s="7">
        <f t="shared" si="148"/>
        <v>2010</v>
      </c>
      <c r="E994">
        <v>3700</v>
      </c>
      <c r="F994">
        <f>VLOOKUP(B994, 'Population by Country'!$1:$266, 25, FALSE)</f>
        <v>4386693</v>
      </c>
      <c r="G994">
        <v>0</v>
      </c>
      <c r="H994">
        <v>0</v>
      </c>
      <c r="I994" s="7">
        <f>INDEX('Developing Country'!$B$3:$B$175,MATCH('Stata Data'!B994,'Developing Country'!$A$3:$A$175))</f>
        <v>0</v>
      </c>
      <c r="J994" s="7">
        <f>INDEX('Developing Country'!$C$3:$C$175,MATCH('Stata Data'!B994,'Developing Country'!$A$3:$A$175))</f>
        <v>0</v>
      </c>
      <c r="K994" s="8">
        <f>VLOOKUP(B994, 'TRIPS In Force'!$A$2:$B$166, 2, FALSE)</f>
        <v>35516</v>
      </c>
      <c r="L994" s="7">
        <f t="shared" si="143"/>
        <v>1997</v>
      </c>
      <c r="M994" s="7">
        <f t="shared" si="144"/>
        <v>1</v>
      </c>
      <c r="N994" s="7">
        <f t="shared" si="145"/>
        <v>1997</v>
      </c>
      <c r="O994" s="7">
        <f t="shared" si="146"/>
        <v>13</v>
      </c>
      <c r="P994" s="7">
        <f t="shared" si="147"/>
        <v>1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</row>
    <row r="995" spans="1:34" x14ac:dyDescent="0.35">
      <c r="A995">
        <f t="shared" si="142"/>
        <v>994</v>
      </c>
      <c r="B995" t="s">
        <v>32</v>
      </c>
      <c r="C995">
        <f t="shared" si="141"/>
        <v>36</v>
      </c>
      <c r="D995" s="7">
        <f t="shared" si="148"/>
        <v>2011</v>
      </c>
      <c r="E995">
        <v>3500</v>
      </c>
      <c r="F995">
        <f>VLOOKUP(B995, 'Population by Country'!$1:$266, 26, FALSE)</f>
        <v>4512730</v>
      </c>
      <c r="G995">
        <v>0</v>
      </c>
      <c r="H995">
        <v>0</v>
      </c>
      <c r="I995" s="7">
        <f>INDEX('Developing Country'!$B$3:$B$175,MATCH('Stata Data'!B995,'Developing Country'!$A$3:$A$175))</f>
        <v>0</v>
      </c>
      <c r="J995" s="7">
        <f>INDEX('Developing Country'!$C$3:$C$175,MATCH('Stata Data'!B995,'Developing Country'!$A$3:$A$175))</f>
        <v>0</v>
      </c>
      <c r="K995" s="8">
        <f>VLOOKUP(B995, 'TRIPS In Force'!$A$2:$B$166, 2, FALSE)</f>
        <v>35516</v>
      </c>
      <c r="L995" s="7">
        <f t="shared" si="143"/>
        <v>1997</v>
      </c>
      <c r="M995" s="7">
        <f t="shared" si="144"/>
        <v>1</v>
      </c>
      <c r="N995" s="7">
        <f t="shared" si="145"/>
        <v>1997</v>
      </c>
      <c r="O995" s="7">
        <f t="shared" si="146"/>
        <v>14</v>
      </c>
      <c r="P995" s="7">
        <f t="shared" si="147"/>
        <v>1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</row>
    <row r="996" spans="1:34" x14ac:dyDescent="0.35">
      <c r="A996">
        <f t="shared" si="142"/>
        <v>995</v>
      </c>
      <c r="B996" t="s">
        <v>32</v>
      </c>
      <c r="C996">
        <f t="shared" si="141"/>
        <v>36</v>
      </c>
      <c r="D996" s="7">
        <f t="shared" si="148"/>
        <v>2012</v>
      </c>
      <c r="E996">
        <v>3300</v>
      </c>
      <c r="F996">
        <f>VLOOKUP(B996, 'Population by Country'!$1:$266, 27, FALSE)</f>
        <v>4633363</v>
      </c>
      <c r="G996">
        <v>0</v>
      </c>
      <c r="H996">
        <v>0</v>
      </c>
      <c r="I996" s="7">
        <f>INDEX('Developing Country'!$B$3:$B$175,MATCH('Stata Data'!B996,'Developing Country'!$A$3:$A$175))</f>
        <v>0</v>
      </c>
      <c r="J996" s="7">
        <f>INDEX('Developing Country'!$C$3:$C$175,MATCH('Stata Data'!B996,'Developing Country'!$A$3:$A$175))</f>
        <v>0</v>
      </c>
      <c r="K996" s="8">
        <f>VLOOKUP(B996, 'TRIPS In Force'!$A$2:$B$166, 2, FALSE)</f>
        <v>35516</v>
      </c>
      <c r="L996" s="7">
        <f t="shared" si="143"/>
        <v>1997</v>
      </c>
      <c r="M996" s="7">
        <f t="shared" si="144"/>
        <v>1</v>
      </c>
      <c r="N996" s="7">
        <f t="shared" si="145"/>
        <v>1997</v>
      </c>
      <c r="O996" s="7">
        <f t="shared" si="146"/>
        <v>15</v>
      </c>
      <c r="P996" s="7">
        <f t="shared" si="147"/>
        <v>1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</row>
    <row r="997" spans="1:34" x14ac:dyDescent="0.35">
      <c r="A997">
        <f t="shared" si="142"/>
        <v>996</v>
      </c>
      <c r="B997" t="s">
        <v>32</v>
      </c>
      <c r="C997">
        <f t="shared" si="141"/>
        <v>36</v>
      </c>
      <c r="D997" s="7">
        <f t="shared" si="148"/>
        <v>2013</v>
      </c>
      <c r="E997">
        <v>3500</v>
      </c>
      <c r="F997">
        <f>VLOOKUP(B997, 'Population by Country'!$1:$266, 28, FALSE)</f>
        <v>4751393</v>
      </c>
      <c r="G997">
        <v>0</v>
      </c>
      <c r="H997">
        <v>0</v>
      </c>
      <c r="I997" s="7">
        <f>INDEX('Developing Country'!$B$3:$B$175,MATCH('Stata Data'!B997,'Developing Country'!$A$3:$A$175))</f>
        <v>0</v>
      </c>
      <c r="J997" s="7">
        <f>INDEX('Developing Country'!$C$3:$C$175,MATCH('Stata Data'!B997,'Developing Country'!$A$3:$A$175))</f>
        <v>0</v>
      </c>
      <c r="K997" s="8">
        <f>VLOOKUP(B997, 'TRIPS In Force'!$A$2:$B$166, 2, FALSE)</f>
        <v>35516</v>
      </c>
      <c r="L997" s="7">
        <f t="shared" si="143"/>
        <v>1997</v>
      </c>
      <c r="M997" s="7">
        <f t="shared" si="144"/>
        <v>1</v>
      </c>
      <c r="N997" s="7">
        <f t="shared" si="145"/>
        <v>1997</v>
      </c>
      <c r="O997" s="7">
        <f t="shared" si="146"/>
        <v>16</v>
      </c>
      <c r="P997" s="7">
        <f t="shared" si="147"/>
        <v>1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</row>
    <row r="998" spans="1:34" x14ac:dyDescent="0.35">
      <c r="A998">
        <f t="shared" si="142"/>
        <v>997</v>
      </c>
      <c r="B998" t="s">
        <v>32</v>
      </c>
      <c r="C998">
        <f t="shared" si="141"/>
        <v>36</v>
      </c>
      <c r="D998" s="7">
        <f t="shared" si="148"/>
        <v>2014</v>
      </c>
      <c r="E998">
        <v>4000</v>
      </c>
      <c r="F998">
        <f>VLOOKUP(B998, 'Population by Country'!$1:$266, 29, FALSE)</f>
        <v>4871101</v>
      </c>
      <c r="G998">
        <v>0</v>
      </c>
      <c r="H998">
        <v>0</v>
      </c>
      <c r="I998" s="7">
        <f>INDEX('Developing Country'!$B$3:$B$175,MATCH('Stata Data'!B998,'Developing Country'!$A$3:$A$175))</f>
        <v>0</v>
      </c>
      <c r="J998" s="7">
        <f>INDEX('Developing Country'!$C$3:$C$175,MATCH('Stata Data'!B998,'Developing Country'!$A$3:$A$175))</f>
        <v>0</v>
      </c>
      <c r="K998" s="8">
        <f>VLOOKUP(B998, 'TRIPS In Force'!$A$2:$B$166, 2, FALSE)</f>
        <v>35516</v>
      </c>
      <c r="L998" s="7">
        <f t="shared" si="143"/>
        <v>1997</v>
      </c>
      <c r="M998" s="7">
        <f t="shared" si="144"/>
        <v>1</v>
      </c>
      <c r="N998" s="7">
        <f t="shared" si="145"/>
        <v>1997</v>
      </c>
      <c r="O998" s="7">
        <f t="shared" si="146"/>
        <v>17</v>
      </c>
      <c r="P998" s="7">
        <f t="shared" si="147"/>
        <v>1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</row>
    <row r="999" spans="1:34" x14ac:dyDescent="0.35">
      <c r="A999">
        <f t="shared" si="142"/>
        <v>998</v>
      </c>
      <c r="B999" t="s">
        <v>32</v>
      </c>
      <c r="C999">
        <f t="shared" si="141"/>
        <v>36</v>
      </c>
      <c r="D999" s="7">
        <f t="shared" si="148"/>
        <v>2015</v>
      </c>
      <c r="E999">
        <v>4300</v>
      </c>
      <c r="F999">
        <f>VLOOKUP(B999, 'Population by Country'!$1:$266, 30, FALSE)</f>
        <v>4995648</v>
      </c>
      <c r="G999">
        <v>0</v>
      </c>
      <c r="H999">
        <v>0</v>
      </c>
      <c r="I999" s="7">
        <f>INDEX('Developing Country'!$B$3:$B$175,MATCH('Stata Data'!B999,'Developing Country'!$A$3:$A$175))</f>
        <v>0</v>
      </c>
      <c r="J999" s="7">
        <f>INDEX('Developing Country'!$C$3:$C$175,MATCH('Stata Data'!B999,'Developing Country'!$A$3:$A$175))</f>
        <v>0</v>
      </c>
      <c r="K999" s="8">
        <f>VLOOKUP(B999, 'TRIPS In Force'!$A$2:$B$166, 2, FALSE)</f>
        <v>35516</v>
      </c>
      <c r="L999" s="7">
        <f t="shared" si="143"/>
        <v>1997</v>
      </c>
      <c r="M999" s="7">
        <f t="shared" si="144"/>
        <v>1</v>
      </c>
      <c r="N999" s="7">
        <f t="shared" si="145"/>
        <v>1997</v>
      </c>
      <c r="O999" s="7">
        <f t="shared" si="146"/>
        <v>18</v>
      </c>
      <c r="P999" s="7">
        <f t="shared" si="147"/>
        <v>1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</row>
    <row r="1000" spans="1:34" x14ac:dyDescent="0.35">
      <c r="A1000">
        <f t="shared" si="142"/>
        <v>999</v>
      </c>
      <c r="B1000" t="s">
        <v>32</v>
      </c>
      <c r="C1000">
        <f t="shared" si="141"/>
        <v>36</v>
      </c>
      <c r="D1000" s="7">
        <f t="shared" si="148"/>
        <v>2016</v>
      </c>
      <c r="E1000">
        <v>3800</v>
      </c>
      <c r="F1000">
        <f>VLOOKUP(B1000, 'Population by Country'!$1:$266, 31, FALSE)</f>
        <v>5125821</v>
      </c>
      <c r="G1000">
        <v>0</v>
      </c>
      <c r="H1000">
        <v>0</v>
      </c>
      <c r="I1000" s="7">
        <f>INDEX('Developing Country'!$B$3:$B$175,MATCH('Stata Data'!B1000,'Developing Country'!$A$3:$A$175))</f>
        <v>0</v>
      </c>
      <c r="J1000" s="7">
        <f>INDEX('Developing Country'!$C$3:$C$175,MATCH('Stata Data'!B1000,'Developing Country'!$A$3:$A$175))</f>
        <v>0</v>
      </c>
      <c r="K1000" s="8">
        <f>VLOOKUP(B1000, 'TRIPS In Force'!$A$2:$B$166, 2, FALSE)</f>
        <v>35516</v>
      </c>
      <c r="L1000" s="7">
        <f t="shared" si="143"/>
        <v>1997</v>
      </c>
      <c r="M1000" s="7">
        <f t="shared" si="144"/>
        <v>1</v>
      </c>
      <c r="N1000" s="7">
        <f t="shared" si="145"/>
        <v>1997</v>
      </c>
      <c r="O1000" s="7">
        <f t="shared" si="146"/>
        <v>19</v>
      </c>
      <c r="P1000" s="7">
        <f t="shared" si="147"/>
        <v>1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</row>
    <row r="1001" spans="1:34" x14ac:dyDescent="0.35">
      <c r="A1001">
        <f t="shared" si="142"/>
        <v>1000</v>
      </c>
      <c r="B1001" t="s">
        <v>33</v>
      </c>
      <c r="C1001">
        <f t="shared" si="141"/>
        <v>37</v>
      </c>
      <c r="D1001" s="7">
        <v>1990</v>
      </c>
      <c r="E1001">
        <v>100</v>
      </c>
      <c r="F1001">
        <f>VLOOKUP(B1001, 'Population by Country'!$1:$266, 5,FALSE )</f>
        <v>3095995</v>
      </c>
      <c r="G1001">
        <v>0</v>
      </c>
      <c r="H1001">
        <v>0</v>
      </c>
      <c r="I1001" s="7">
        <f>INDEX('Developing Country'!$B$3:$B$175,MATCH('Stata Data'!B1001,'Developing Country'!$A$3:$A$175))</f>
        <v>0</v>
      </c>
      <c r="J1001" s="7">
        <f>INDEX('Developing Country'!$C$3:$C$175,MATCH('Stata Data'!B1001,'Developing Country'!$A$3:$A$175))</f>
        <v>0</v>
      </c>
      <c r="K1001" s="8">
        <f>VLOOKUP(B1001, 'TRIPS In Force'!$A$2:$B$166, 2, FALSE)</f>
        <v>34700</v>
      </c>
      <c r="L1001" s="7">
        <f t="shared" si="143"/>
        <v>1995</v>
      </c>
      <c r="M1001" s="7">
        <f t="shared" si="144"/>
        <v>0</v>
      </c>
      <c r="N1001" s="7">
        <f t="shared" si="145"/>
        <v>1995</v>
      </c>
      <c r="O1001" s="7">
        <f t="shared" si="146"/>
        <v>-5</v>
      </c>
      <c r="P1001" s="7">
        <f t="shared" si="147"/>
        <v>0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</row>
    <row r="1002" spans="1:34" x14ac:dyDescent="0.35">
      <c r="A1002">
        <f t="shared" si="142"/>
        <v>1001</v>
      </c>
      <c r="B1002" t="s">
        <v>33</v>
      </c>
      <c r="C1002">
        <f t="shared" si="141"/>
        <v>37</v>
      </c>
      <c r="D1002" s="7">
        <f>D1001+1</f>
        <v>1991</v>
      </c>
      <c r="E1002">
        <v>200</v>
      </c>
      <c r="F1002">
        <f>VLOOKUP(B1002, 'Population by Country'!$1:$266, 6, FALSE)</f>
        <v>3175649</v>
      </c>
      <c r="G1002">
        <v>0</v>
      </c>
      <c r="H1002">
        <v>0</v>
      </c>
      <c r="I1002" s="7">
        <f>INDEX('Developing Country'!$B$3:$B$175,MATCH('Stata Data'!B1002,'Developing Country'!$A$3:$A$175))</f>
        <v>0</v>
      </c>
      <c r="J1002" s="7">
        <f>INDEX('Developing Country'!$C$3:$C$175,MATCH('Stata Data'!B1002,'Developing Country'!$A$3:$A$175))</f>
        <v>0</v>
      </c>
      <c r="K1002" s="8">
        <f>VLOOKUP(B1002, 'TRIPS In Force'!$A$2:$B$166, 2, FALSE)</f>
        <v>34700</v>
      </c>
      <c r="L1002" s="7">
        <f t="shared" si="143"/>
        <v>1995</v>
      </c>
      <c r="M1002" s="7">
        <f t="shared" si="144"/>
        <v>0</v>
      </c>
      <c r="N1002" s="7">
        <f t="shared" si="145"/>
        <v>1995</v>
      </c>
      <c r="O1002" s="7">
        <f t="shared" si="146"/>
        <v>-4</v>
      </c>
      <c r="P1002" s="7">
        <f t="shared" si="147"/>
        <v>0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</row>
    <row r="1003" spans="1:34" x14ac:dyDescent="0.35">
      <c r="A1003">
        <f t="shared" si="142"/>
        <v>1002</v>
      </c>
      <c r="B1003" t="s">
        <v>33</v>
      </c>
      <c r="C1003">
        <f t="shared" si="141"/>
        <v>37</v>
      </c>
      <c r="D1003" s="7">
        <f t="shared" ref="D1003:D1027" si="149">D1002+1</f>
        <v>1992</v>
      </c>
      <c r="E1003">
        <v>200</v>
      </c>
      <c r="F1003">
        <f>VLOOKUP(B1003, 'Population by Country'!$1:$266, 7, FALSE)</f>
        <v>3257466</v>
      </c>
      <c r="G1003">
        <v>0</v>
      </c>
      <c r="H1003">
        <v>0</v>
      </c>
      <c r="I1003" s="7">
        <f>INDEX('Developing Country'!$B$3:$B$175,MATCH('Stata Data'!B1003,'Developing Country'!$A$3:$A$175))</f>
        <v>0</v>
      </c>
      <c r="J1003" s="7">
        <f>INDEX('Developing Country'!$C$3:$C$175,MATCH('Stata Data'!B1003,'Developing Country'!$A$3:$A$175))</f>
        <v>0</v>
      </c>
      <c r="K1003" s="8">
        <f>VLOOKUP(B1003, 'TRIPS In Force'!$A$2:$B$166, 2, FALSE)</f>
        <v>34700</v>
      </c>
      <c r="L1003" s="7">
        <f t="shared" si="143"/>
        <v>1995</v>
      </c>
      <c r="M1003" s="7">
        <f t="shared" si="144"/>
        <v>0</v>
      </c>
      <c r="N1003" s="7">
        <f t="shared" si="145"/>
        <v>1995</v>
      </c>
      <c r="O1003" s="7">
        <f t="shared" si="146"/>
        <v>-3</v>
      </c>
      <c r="P1003" s="7">
        <f t="shared" si="147"/>
        <v>0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</row>
    <row r="1004" spans="1:34" x14ac:dyDescent="0.35">
      <c r="A1004">
        <f t="shared" si="142"/>
        <v>1003</v>
      </c>
      <c r="B1004" t="s">
        <v>33</v>
      </c>
      <c r="C1004">
        <f t="shared" si="141"/>
        <v>37</v>
      </c>
      <c r="D1004" s="7">
        <f t="shared" si="149"/>
        <v>1993</v>
      </c>
      <c r="E1004">
        <v>200</v>
      </c>
      <c r="F1004">
        <f>VLOOKUP(B1004, 'Population by Country'!$1:$266, 8, FALSE)</f>
        <v>3341004</v>
      </c>
      <c r="G1004">
        <v>0</v>
      </c>
      <c r="H1004">
        <v>0</v>
      </c>
      <c r="I1004" s="7">
        <f>INDEX('Developing Country'!$B$3:$B$175,MATCH('Stata Data'!B1004,'Developing Country'!$A$3:$A$175))</f>
        <v>0</v>
      </c>
      <c r="J1004" s="7">
        <f>INDEX('Developing Country'!$C$3:$C$175,MATCH('Stata Data'!B1004,'Developing Country'!$A$3:$A$175))</f>
        <v>0</v>
      </c>
      <c r="K1004" s="8">
        <f>VLOOKUP(B1004, 'TRIPS In Force'!$A$2:$B$166, 2, FALSE)</f>
        <v>34700</v>
      </c>
      <c r="L1004" s="7">
        <f t="shared" si="143"/>
        <v>1995</v>
      </c>
      <c r="M1004" s="7">
        <f t="shared" si="144"/>
        <v>0</v>
      </c>
      <c r="N1004" s="7">
        <f t="shared" si="145"/>
        <v>1995</v>
      </c>
      <c r="O1004" s="7">
        <f t="shared" si="146"/>
        <v>-2</v>
      </c>
      <c r="P1004" s="7">
        <f t="shared" si="147"/>
        <v>0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</row>
    <row r="1005" spans="1:34" x14ac:dyDescent="0.35">
      <c r="A1005">
        <f t="shared" si="142"/>
        <v>1004</v>
      </c>
      <c r="B1005" t="s">
        <v>33</v>
      </c>
      <c r="C1005">
        <f t="shared" si="141"/>
        <v>37</v>
      </c>
      <c r="D1005" s="7">
        <f t="shared" si="149"/>
        <v>1994</v>
      </c>
      <c r="E1005">
        <v>200</v>
      </c>
      <c r="F1005">
        <f>VLOOKUP(B1005, 'Population by Country'!$1:$266, 9, FALSE)</f>
        <v>3425690</v>
      </c>
      <c r="G1005">
        <v>0</v>
      </c>
      <c r="H1005">
        <v>0</v>
      </c>
      <c r="I1005" s="7">
        <f>INDEX('Developing Country'!$B$3:$B$175,MATCH('Stata Data'!B1005,'Developing Country'!$A$3:$A$175))</f>
        <v>0</v>
      </c>
      <c r="J1005" s="7">
        <f>INDEX('Developing Country'!$C$3:$C$175,MATCH('Stata Data'!B1005,'Developing Country'!$A$3:$A$175))</f>
        <v>0</v>
      </c>
      <c r="K1005" s="8">
        <f>VLOOKUP(B1005, 'TRIPS In Force'!$A$2:$B$166, 2, FALSE)</f>
        <v>34700</v>
      </c>
      <c r="L1005" s="7">
        <f t="shared" si="143"/>
        <v>1995</v>
      </c>
      <c r="M1005" s="7">
        <f t="shared" si="144"/>
        <v>0</v>
      </c>
      <c r="N1005" s="7">
        <f t="shared" si="145"/>
        <v>1995</v>
      </c>
      <c r="O1005" s="7">
        <f t="shared" si="146"/>
        <v>-1</v>
      </c>
      <c r="P1005" s="7">
        <f t="shared" si="147"/>
        <v>0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</row>
    <row r="1006" spans="1:34" x14ac:dyDescent="0.35">
      <c r="A1006">
        <f t="shared" si="142"/>
        <v>1005</v>
      </c>
      <c r="B1006" t="s">
        <v>33</v>
      </c>
      <c r="C1006">
        <f t="shared" si="141"/>
        <v>37</v>
      </c>
      <c r="D1006" s="7">
        <f t="shared" si="149"/>
        <v>1995</v>
      </c>
      <c r="E1006">
        <v>200</v>
      </c>
      <c r="F1006">
        <f>VLOOKUP(B1006, 'Population by Country'!$1:$266, 10, FALSE)</f>
        <v>3510926</v>
      </c>
      <c r="G1006">
        <v>0</v>
      </c>
      <c r="H1006">
        <v>0</v>
      </c>
      <c r="I1006" s="7">
        <f>INDEX('Developing Country'!$B$3:$B$175,MATCH('Stata Data'!B1006,'Developing Country'!$A$3:$A$175))</f>
        <v>0</v>
      </c>
      <c r="J1006" s="7">
        <f>INDEX('Developing Country'!$C$3:$C$175,MATCH('Stata Data'!B1006,'Developing Country'!$A$3:$A$175))</f>
        <v>0</v>
      </c>
      <c r="K1006" s="8">
        <f>VLOOKUP(B1006, 'TRIPS In Force'!$A$2:$B$166, 2, FALSE)</f>
        <v>34700</v>
      </c>
      <c r="L1006" s="7">
        <f t="shared" si="143"/>
        <v>1995</v>
      </c>
      <c r="M1006" s="7">
        <f t="shared" si="144"/>
        <v>1</v>
      </c>
      <c r="N1006" s="7">
        <f t="shared" si="145"/>
        <v>1995</v>
      </c>
      <c r="O1006" s="7">
        <f t="shared" si="146"/>
        <v>0</v>
      </c>
      <c r="P1006" s="7">
        <f t="shared" si="147"/>
        <v>1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</row>
    <row r="1007" spans="1:34" x14ac:dyDescent="0.35">
      <c r="A1007">
        <f t="shared" si="142"/>
        <v>1006</v>
      </c>
      <c r="B1007" t="s">
        <v>33</v>
      </c>
      <c r="C1007">
        <f t="shared" si="141"/>
        <v>37</v>
      </c>
      <c r="D1007" s="7">
        <f t="shared" si="149"/>
        <v>1996</v>
      </c>
      <c r="E1007">
        <v>200</v>
      </c>
      <c r="F1007">
        <f>VLOOKUP(B1007, 'Population by Country'!$1:$266, 11, FALSE)</f>
        <v>3596732</v>
      </c>
      <c r="G1007">
        <v>0</v>
      </c>
      <c r="H1007">
        <v>0</v>
      </c>
      <c r="I1007" s="7">
        <f>INDEX('Developing Country'!$B$3:$B$175,MATCH('Stata Data'!B1007,'Developing Country'!$A$3:$A$175))</f>
        <v>0</v>
      </c>
      <c r="J1007" s="7">
        <f>INDEX('Developing Country'!$C$3:$C$175,MATCH('Stata Data'!B1007,'Developing Country'!$A$3:$A$175))</f>
        <v>0</v>
      </c>
      <c r="K1007" s="8">
        <f>VLOOKUP(B1007, 'TRIPS In Force'!$A$2:$B$166, 2, FALSE)</f>
        <v>34700</v>
      </c>
      <c r="L1007" s="7">
        <f t="shared" si="143"/>
        <v>1995</v>
      </c>
      <c r="M1007" s="7">
        <f t="shared" si="144"/>
        <v>1</v>
      </c>
      <c r="N1007" s="7">
        <f t="shared" si="145"/>
        <v>1995</v>
      </c>
      <c r="O1007" s="7">
        <f t="shared" si="146"/>
        <v>1</v>
      </c>
      <c r="P1007" s="7">
        <f t="shared" si="147"/>
        <v>1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</row>
    <row r="1008" spans="1:34" x14ac:dyDescent="0.35">
      <c r="A1008">
        <f t="shared" si="142"/>
        <v>1007</v>
      </c>
      <c r="B1008" t="s">
        <v>33</v>
      </c>
      <c r="C1008">
        <f t="shared" si="141"/>
        <v>37</v>
      </c>
      <c r="D1008" s="7">
        <f t="shared" si="149"/>
        <v>1997</v>
      </c>
      <c r="E1008">
        <v>200</v>
      </c>
      <c r="F1008">
        <f>VLOOKUP(B1008, 'Population by Country'!$1:$266, 12, FALSE)</f>
        <v>3682725</v>
      </c>
      <c r="G1008">
        <v>0</v>
      </c>
      <c r="H1008">
        <v>0</v>
      </c>
      <c r="I1008" s="7">
        <f>INDEX('Developing Country'!$B$3:$B$175,MATCH('Stata Data'!B1008,'Developing Country'!$A$3:$A$175))</f>
        <v>0</v>
      </c>
      <c r="J1008" s="7">
        <f>INDEX('Developing Country'!$C$3:$C$175,MATCH('Stata Data'!B1008,'Developing Country'!$A$3:$A$175))</f>
        <v>0</v>
      </c>
      <c r="K1008" s="8">
        <f>VLOOKUP(B1008, 'TRIPS In Force'!$A$2:$B$166, 2, FALSE)</f>
        <v>34700</v>
      </c>
      <c r="L1008" s="7">
        <f t="shared" si="143"/>
        <v>1995</v>
      </c>
      <c r="M1008" s="7">
        <f t="shared" si="144"/>
        <v>1</v>
      </c>
      <c r="N1008" s="7">
        <f t="shared" si="145"/>
        <v>1995</v>
      </c>
      <c r="O1008" s="7">
        <f t="shared" si="146"/>
        <v>2</v>
      </c>
      <c r="P1008" s="7">
        <f t="shared" si="147"/>
        <v>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</row>
    <row r="1009" spans="1:34" x14ac:dyDescent="0.35">
      <c r="A1009">
        <f t="shared" si="142"/>
        <v>1008</v>
      </c>
      <c r="B1009" t="s">
        <v>33</v>
      </c>
      <c r="C1009">
        <f t="shared" si="141"/>
        <v>37</v>
      </c>
      <c r="D1009" s="7">
        <f t="shared" si="149"/>
        <v>1998</v>
      </c>
      <c r="E1009">
        <v>200</v>
      </c>
      <c r="F1009">
        <f>VLOOKUP(B1009, 'Population by Country'!$1:$266, 13, FALSE)</f>
        <v>3767373</v>
      </c>
      <c r="G1009">
        <v>0</v>
      </c>
      <c r="H1009">
        <v>0</v>
      </c>
      <c r="I1009" s="7">
        <f>INDEX('Developing Country'!$B$3:$B$175,MATCH('Stata Data'!B1009,'Developing Country'!$A$3:$A$175))</f>
        <v>0</v>
      </c>
      <c r="J1009" s="7">
        <f>INDEX('Developing Country'!$C$3:$C$175,MATCH('Stata Data'!B1009,'Developing Country'!$A$3:$A$175))</f>
        <v>0</v>
      </c>
      <c r="K1009" s="8">
        <f>VLOOKUP(B1009, 'TRIPS In Force'!$A$2:$B$166, 2, FALSE)</f>
        <v>34700</v>
      </c>
      <c r="L1009" s="7">
        <f t="shared" si="143"/>
        <v>1995</v>
      </c>
      <c r="M1009" s="7">
        <f t="shared" si="144"/>
        <v>1</v>
      </c>
      <c r="N1009" s="7">
        <f t="shared" si="145"/>
        <v>1995</v>
      </c>
      <c r="O1009" s="7">
        <f t="shared" si="146"/>
        <v>3</v>
      </c>
      <c r="P1009" s="7">
        <f t="shared" si="147"/>
        <v>1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</row>
    <row r="1010" spans="1:34" x14ac:dyDescent="0.35">
      <c r="A1010">
        <f t="shared" si="142"/>
        <v>1009</v>
      </c>
      <c r="B1010" t="s">
        <v>33</v>
      </c>
      <c r="C1010">
        <f t="shared" si="141"/>
        <v>37</v>
      </c>
      <c r="D1010" s="7">
        <f t="shared" si="149"/>
        <v>1999</v>
      </c>
      <c r="E1010">
        <v>200</v>
      </c>
      <c r="F1010">
        <f>VLOOKUP(B1010, 'Population by Country'!$1:$266,14, FALSE)</f>
        <v>3848723</v>
      </c>
      <c r="G1010">
        <v>0</v>
      </c>
      <c r="H1010">
        <v>0</v>
      </c>
      <c r="I1010" s="7">
        <f>INDEX('Developing Country'!$B$3:$B$175,MATCH('Stata Data'!B1010,'Developing Country'!$A$3:$A$175))</f>
        <v>0</v>
      </c>
      <c r="J1010" s="7">
        <f>INDEX('Developing Country'!$C$3:$C$175,MATCH('Stata Data'!B1010,'Developing Country'!$A$3:$A$175))</f>
        <v>0</v>
      </c>
      <c r="K1010" s="8">
        <f>VLOOKUP(B1010, 'TRIPS In Force'!$A$2:$B$166, 2, FALSE)</f>
        <v>34700</v>
      </c>
      <c r="L1010" s="7">
        <f t="shared" si="143"/>
        <v>1995</v>
      </c>
      <c r="M1010" s="7">
        <f t="shared" si="144"/>
        <v>1</v>
      </c>
      <c r="N1010" s="7">
        <f t="shared" si="145"/>
        <v>1995</v>
      </c>
      <c r="O1010" s="7">
        <f t="shared" si="146"/>
        <v>4</v>
      </c>
      <c r="P1010" s="7">
        <f t="shared" si="147"/>
        <v>1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</row>
    <row r="1011" spans="1:34" x14ac:dyDescent="0.35">
      <c r="A1011">
        <f t="shared" si="142"/>
        <v>1010</v>
      </c>
      <c r="B1011" t="s">
        <v>33</v>
      </c>
      <c r="C1011">
        <f t="shared" si="141"/>
        <v>37</v>
      </c>
      <c r="D1011" s="7">
        <f t="shared" si="149"/>
        <v>2000</v>
      </c>
      <c r="E1011">
        <v>200</v>
      </c>
      <c r="F1011">
        <f>VLOOKUP(B1011, 'Population by Country'!$1:$266, 15, FALSE)</f>
        <v>3925443</v>
      </c>
      <c r="G1011">
        <v>0</v>
      </c>
      <c r="H1011">
        <v>0</v>
      </c>
      <c r="I1011" s="7">
        <f>INDEX('Developing Country'!$B$3:$B$175,MATCH('Stata Data'!B1011,'Developing Country'!$A$3:$A$175))</f>
        <v>0</v>
      </c>
      <c r="J1011" s="7">
        <f>INDEX('Developing Country'!$C$3:$C$175,MATCH('Stata Data'!B1011,'Developing Country'!$A$3:$A$175))</f>
        <v>0</v>
      </c>
      <c r="K1011" s="8">
        <f>VLOOKUP(B1011, 'TRIPS In Force'!$A$2:$B$166, 2, FALSE)</f>
        <v>34700</v>
      </c>
      <c r="L1011" s="7">
        <f t="shared" si="143"/>
        <v>1995</v>
      </c>
      <c r="M1011" s="7">
        <f t="shared" si="144"/>
        <v>1</v>
      </c>
      <c r="N1011" s="7">
        <f t="shared" si="145"/>
        <v>1995</v>
      </c>
      <c r="O1011" s="7">
        <f t="shared" si="146"/>
        <v>5</v>
      </c>
      <c r="P1011" s="7">
        <f t="shared" si="147"/>
        <v>1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</row>
    <row r="1012" spans="1:34" x14ac:dyDescent="0.35">
      <c r="A1012">
        <f t="shared" si="142"/>
        <v>1011</v>
      </c>
      <c r="B1012" t="s">
        <v>33</v>
      </c>
      <c r="C1012">
        <f t="shared" si="141"/>
        <v>37</v>
      </c>
      <c r="D1012" s="7">
        <f t="shared" si="149"/>
        <v>2001</v>
      </c>
      <c r="E1012">
        <v>200</v>
      </c>
      <c r="F1012">
        <f>VLOOKUP(B1012, 'Population by Country'!$1:$266, 16, FALSE)</f>
        <v>3996798</v>
      </c>
      <c r="G1012">
        <v>0</v>
      </c>
      <c r="H1012">
        <v>0</v>
      </c>
      <c r="I1012" s="7">
        <f>INDEX('Developing Country'!$B$3:$B$175,MATCH('Stata Data'!B1012,'Developing Country'!$A$3:$A$175))</f>
        <v>0</v>
      </c>
      <c r="J1012" s="7">
        <f>INDEX('Developing Country'!$C$3:$C$175,MATCH('Stata Data'!B1012,'Developing Country'!$A$3:$A$175))</f>
        <v>0</v>
      </c>
      <c r="K1012" s="8">
        <f>VLOOKUP(B1012, 'TRIPS In Force'!$A$2:$B$166, 2, FALSE)</f>
        <v>34700</v>
      </c>
      <c r="L1012" s="7">
        <f t="shared" si="143"/>
        <v>1995</v>
      </c>
      <c r="M1012" s="7">
        <f t="shared" si="144"/>
        <v>1</v>
      </c>
      <c r="N1012" s="7">
        <f t="shared" si="145"/>
        <v>1995</v>
      </c>
      <c r="O1012" s="7">
        <f t="shared" si="146"/>
        <v>6</v>
      </c>
      <c r="P1012" s="7">
        <f t="shared" si="147"/>
        <v>1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</row>
    <row r="1013" spans="1:34" x14ac:dyDescent="0.35">
      <c r="A1013">
        <f t="shared" si="142"/>
        <v>1012</v>
      </c>
      <c r="B1013" t="s">
        <v>33</v>
      </c>
      <c r="C1013">
        <f t="shared" si="141"/>
        <v>37</v>
      </c>
      <c r="D1013" s="7">
        <f t="shared" si="149"/>
        <v>2002</v>
      </c>
      <c r="E1013">
        <v>200</v>
      </c>
      <c r="F1013">
        <f>VLOOKUP(B1013, 'Population by Country'!$1:$266, 17, FALSE)</f>
        <v>4063204</v>
      </c>
      <c r="G1013">
        <v>0</v>
      </c>
      <c r="H1013">
        <v>0</v>
      </c>
      <c r="I1013" s="7">
        <f>INDEX('Developing Country'!$B$3:$B$175,MATCH('Stata Data'!B1013,'Developing Country'!$A$3:$A$175))</f>
        <v>0</v>
      </c>
      <c r="J1013" s="7">
        <f>INDEX('Developing Country'!$C$3:$C$175,MATCH('Stata Data'!B1013,'Developing Country'!$A$3:$A$175))</f>
        <v>0</v>
      </c>
      <c r="K1013" s="8">
        <f>VLOOKUP(B1013, 'TRIPS In Force'!$A$2:$B$166, 2, FALSE)</f>
        <v>34700</v>
      </c>
      <c r="L1013" s="7">
        <f t="shared" si="143"/>
        <v>1995</v>
      </c>
      <c r="M1013" s="7">
        <f t="shared" si="144"/>
        <v>1</v>
      </c>
      <c r="N1013" s="7">
        <f t="shared" si="145"/>
        <v>1995</v>
      </c>
      <c r="O1013" s="7">
        <f t="shared" si="146"/>
        <v>7</v>
      </c>
      <c r="P1013" s="7">
        <f t="shared" si="147"/>
        <v>1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</row>
    <row r="1014" spans="1:34" x14ac:dyDescent="0.35">
      <c r="A1014">
        <f t="shared" si="142"/>
        <v>1013</v>
      </c>
      <c r="B1014" t="s">
        <v>33</v>
      </c>
      <c r="C1014">
        <f t="shared" si="141"/>
        <v>37</v>
      </c>
      <c r="D1014" s="7">
        <f t="shared" si="149"/>
        <v>2003</v>
      </c>
      <c r="E1014">
        <v>200</v>
      </c>
      <c r="F1014">
        <f>VLOOKUP(B1014, 'Population by Country'!$1:$266, 18, FALSE)</f>
        <v>4125971</v>
      </c>
      <c r="G1014">
        <v>0</v>
      </c>
      <c r="H1014">
        <v>0</v>
      </c>
      <c r="I1014" s="7">
        <f>INDEX('Developing Country'!$B$3:$B$175,MATCH('Stata Data'!B1014,'Developing Country'!$A$3:$A$175))</f>
        <v>0</v>
      </c>
      <c r="J1014" s="7">
        <f>INDEX('Developing Country'!$C$3:$C$175,MATCH('Stata Data'!B1014,'Developing Country'!$A$3:$A$175))</f>
        <v>0</v>
      </c>
      <c r="K1014" s="8">
        <f>VLOOKUP(B1014, 'TRIPS In Force'!$A$2:$B$166, 2, FALSE)</f>
        <v>34700</v>
      </c>
      <c r="L1014" s="7">
        <f t="shared" si="143"/>
        <v>1995</v>
      </c>
      <c r="M1014" s="7">
        <f t="shared" si="144"/>
        <v>1</v>
      </c>
      <c r="N1014" s="7">
        <f t="shared" si="145"/>
        <v>1995</v>
      </c>
      <c r="O1014" s="7">
        <f t="shared" si="146"/>
        <v>8</v>
      </c>
      <c r="P1014" s="7">
        <f t="shared" si="147"/>
        <v>1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</row>
    <row r="1015" spans="1:34" x14ac:dyDescent="0.35">
      <c r="A1015">
        <f t="shared" si="142"/>
        <v>1014</v>
      </c>
      <c r="B1015" t="s">
        <v>33</v>
      </c>
      <c r="C1015">
        <f t="shared" si="141"/>
        <v>37</v>
      </c>
      <c r="D1015" s="7">
        <f t="shared" si="149"/>
        <v>2004</v>
      </c>
      <c r="E1015">
        <v>200</v>
      </c>
      <c r="F1015">
        <f>VLOOKUP(B1015, 'Population by Country'!$1:$266,19, FALSE)</f>
        <v>4187038</v>
      </c>
      <c r="G1015">
        <v>0</v>
      </c>
      <c r="H1015">
        <v>0</v>
      </c>
      <c r="I1015" s="7">
        <f>INDEX('Developing Country'!$B$3:$B$175,MATCH('Stata Data'!B1015,'Developing Country'!$A$3:$A$175))</f>
        <v>0</v>
      </c>
      <c r="J1015" s="7">
        <f>INDEX('Developing Country'!$C$3:$C$175,MATCH('Stata Data'!B1015,'Developing Country'!$A$3:$A$175))</f>
        <v>0</v>
      </c>
      <c r="K1015" s="8">
        <f>VLOOKUP(B1015, 'TRIPS In Force'!$A$2:$B$166, 2, FALSE)</f>
        <v>34700</v>
      </c>
      <c r="L1015" s="7">
        <f t="shared" si="143"/>
        <v>1995</v>
      </c>
      <c r="M1015" s="7">
        <f t="shared" si="144"/>
        <v>1</v>
      </c>
      <c r="N1015" s="7">
        <f t="shared" si="145"/>
        <v>1995</v>
      </c>
      <c r="O1015" s="7">
        <f t="shared" si="146"/>
        <v>9</v>
      </c>
      <c r="P1015" s="7">
        <f t="shared" si="147"/>
        <v>1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</row>
    <row r="1016" spans="1:34" x14ac:dyDescent="0.35">
      <c r="A1016">
        <f t="shared" si="142"/>
        <v>1015</v>
      </c>
      <c r="B1016" t="s">
        <v>33</v>
      </c>
      <c r="C1016">
        <f t="shared" si="141"/>
        <v>37</v>
      </c>
      <c r="D1016" s="7">
        <f t="shared" si="149"/>
        <v>2005</v>
      </c>
      <c r="E1016">
        <v>200</v>
      </c>
      <c r="F1016">
        <f>VLOOKUP(B1016, 'Population by Country'!$1:$266, 20, FALSE)</f>
        <v>4247841</v>
      </c>
      <c r="G1016">
        <v>0</v>
      </c>
      <c r="H1016">
        <v>0</v>
      </c>
      <c r="I1016" s="7">
        <f>INDEX('Developing Country'!$B$3:$B$175,MATCH('Stata Data'!B1016,'Developing Country'!$A$3:$A$175))</f>
        <v>0</v>
      </c>
      <c r="J1016" s="7">
        <f>INDEX('Developing Country'!$C$3:$C$175,MATCH('Stata Data'!B1016,'Developing Country'!$A$3:$A$175))</f>
        <v>0</v>
      </c>
      <c r="K1016" s="8">
        <f>VLOOKUP(B1016, 'TRIPS In Force'!$A$2:$B$166, 2, FALSE)</f>
        <v>34700</v>
      </c>
      <c r="L1016" s="7">
        <f t="shared" si="143"/>
        <v>1995</v>
      </c>
      <c r="M1016" s="7">
        <f t="shared" si="144"/>
        <v>1</v>
      </c>
      <c r="N1016" s="7">
        <f t="shared" si="145"/>
        <v>1995</v>
      </c>
      <c r="O1016" s="7">
        <f t="shared" si="146"/>
        <v>10</v>
      </c>
      <c r="P1016" s="7">
        <f t="shared" si="147"/>
        <v>1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</row>
    <row r="1017" spans="1:34" x14ac:dyDescent="0.35">
      <c r="A1017">
        <f t="shared" si="142"/>
        <v>1016</v>
      </c>
      <c r="B1017" t="s">
        <v>33</v>
      </c>
      <c r="C1017">
        <f t="shared" si="141"/>
        <v>37</v>
      </c>
      <c r="D1017" s="7">
        <f t="shared" si="149"/>
        <v>2006</v>
      </c>
      <c r="E1017">
        <v>200</v>
      </c>
      <c r="F1017">
        <f>VLOOKUP(B1017, 'Population by Country'!$1:$266, 21, FALSE)</f>
        <v>4308794</v>
      </c>
      <c r="G1017">
        <v>0</v>
      </c>
      <c r="H1017">
        <v>0</v>
      </c>
      <c r="I1017" s="7">
        <f>INDEX('Developing Country'!$B$3:$B$175,MATCH('Stata Data'!B1017,'Developing Country'!$A$3:$A$175))</f>
        <v>0</v>
      </c>
      <c r="J1017" s="7">
        <f>INDEX('Developing Country'!$C$3:$C$175,MATCH('Stata Data'!B1017,'Developing Country'!$A$3:$A$175))</f>
        <v>0</v>
      </c>
      <c r="K1017" s="8">
        <f>VLOOKUP(B1017, 'TRIPS In Force'!$A$2:$B$166, 2, FALSE)</f>
        <v>34700</v>
      </c>
      <c r="L1017" s="7">
        <f t="shared" si="143"/>
        <v>1995</v>
      </c>
      <c r="M1017" s="7">
        <f t="shared" si="144"/>
        <v>1</v>
      </c>
      <c r="N1017" s="7">
        <f t="shared" si="145"/>
        <v>1995</v>
      </c>
      <c r="O1017" s="7">
        <f t="shared" si="146"/>
        <v>11</v>
      </c>
      <c r="P1017" s="7">
        <f t="shared" si="147"/>
        <v>1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</row>
    <row r="1018" spans="1:34" x14ac:dyDescent="0.35">
      <c r="A1018">
        <f t="shared" si="142"/>
        <v>1017</v>
      </c>
      <c r="B1018" t="s">
        <v>33</v>
      </c>
      <c r="C1018">
        <f t="shared" si="141"/>
        <v>37</v>
      </c>
      <c r="D1018" s="7">
        <f t="shared" si="149"/>
        <v>2007</v>
      </c>
      <c r="E1018">
        <v>200</v>
      </c>
      <c r="F1018">
        <f>VLOOKUP(B1018, 'Population by Country'!$1:$266, 22, FALSE)</f>
        <v>4369469</v>
      </c>
      <c r="G1018">
        <v>0</v>
      </c>
      <c r="H1018">
        <v>0</v>
      </c>
      <c r="I1018" s="7">
        <f>INDEX('Developing Country'!$B$3:$B$175,MATCH('Stata Data'!B1018,'Developing Country'!$A$3:$A$175))</f>
        <v>0</v>
      </c>
      <c r="J1018" s="7">
        <f>INDEX('Developing Country'!$C$3:$C$175,MATCH('Stata Data'!B1018,'Developing Country'!$A$3:$A$175))</f>
        <v>0</v>
      </c>
      <c r="K1018" s="8">
        <f>VLOOKUP(B1018, 'TRIPS In Force'!$A$2:$B$166, 2, FALSE)</f>
        <v>34700</v>
      </c>
      <c r="L1018" s="7">
        <f t="shared" si="143"/>
        <v>1995</v>
      </c>
      <c r="M1018" s="7">
        <f t="shared" si="144"/>
        <v>1</v>
      </c>
      <c r="N1018" s="7">
        <f t="shared" si="145"/>
        <v>1995</v>
      </c>
      <c r="O1018" s="7">
        <f t="shared" si="146"/>
        <v>12</v>
      </c>
      <c r="P1018" s="7">
        <f t="shared" si="147"/>
        <v>1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</row>
    <row r="1019" spans="1:34" x14ac:dyDescent="0.35">
      <c r="A1019">
        <f t="shared" si="142"/>
        <v>1018</v>
      </c>
      <c r="B1019" t="s">
        <v>33</v>
      </c>
      <c r="C1019">
        <f t="shared" si="141"/>
        <v>37</v>
      </c>
      <c r="D1019" s="7">
        <f t="shared" si="149"/>
        <v>2008</v>
      </c>
      <c r="E1019">
        <v>200</v>
      </c>
      <c r="F1019">
        <f>VLOOKUP(B1019, 'Population by Country'!$1:$266, 23, FALSE)</f>
        <v>4429508</v>
      </c>
      <c r="G1019">
        <v>0</v>
      </c>
      <c r="H1019">
        <v>0</v>
      </c>
      <c r="I1019" s="7">
        <f>INDEX('Developing Country'!$B$3:$B$175,MATCH('Stata Data'!B1019,'Developing Country'!$A$3:$A$175))</f>
        <v>0</v>
      </c>
      <c r="J1019" s="7">
        <f>INDEX('Developing Country'!$C$3:$C$175,MATCH('Stata Data'!B1019,'Developing Country'!$A$3:$A$175))</f>
        <v>0</v>
      </c>
      <c r="K1019" s="8">
        <f>VLOOKUP(B1019, 'TRIPS In Force'!$A$2:$B$166, 2, FALSE)</f>
        <v>34700</v>
      </c>
      <c r="L1019" s="7">
        <f t="shared" si="143"/>
        <v>1995</v>
      </c>
      <c r="M1019" s="7">
        <f t="shared" si="144"/>
        <v>1</v>
      </c>
      <c r="N1019" s="7">
        <f t="shared" si="145"/>
        <v>1995</v>
      </c>
      <c r="O1019" s="7">
        <f t="shared" si="146"/>
        <v>13</v>
      </c>
      <c r="P1019" s="7">
        <f t="shared" si="147"/>
        <v>1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</row>
    <row r="1020" spans="1:34" x14ac:dyDescent="0.35">
      <c r="A1020">
        <f t="shared" si="142"/>
        <v>1019</v>
      </c>
      <c r="B1020" t="s">
        <v>33</v>
      </c>
      <c r="C1020">
        <f t="shared" si="141"/>
        <v>37</v>
      </c>
      <c r="D1020" s="7">
        <f t="shared" si="149"/>
        <v>2009</v>
      </c>
      <c r="E1020">
        <v>200</v>
      </c>
      <c r="F1020">
        <f>VLOOKUP(B1020, 'Population by Country'!$1:$266, 24, FALSE)</f>
        <v>4488263</v>
      </c>
      <c r="G1020">
        <v>0</v>
      </c>
      <c r="H1020">
        <v>0</v>
      </c>
      <c r="I1020" s="7">
        <f>INDEX('Developing Country'!$B$3:$B$175,MATCH('Stata Data'!B1020,'Developing Country'!$A$3:$A$175))</f>
        <v>0</v>
      </c>
      <c r="J1020" s="7">
        <f>INDEX('Developing Country'!$C$3:$C$175,MATCH('Stata Data'!B1020,'Developing Country'!$A$3:$A$175))</f>
        <v>0</v>
      </c>
      <c r="K1020" s="8">
        <f>VLOOKUP(B1020, 'TRIPS In Force'!$A$2:$B$166, 2, FALSE)</f>
        <v>34700</v>
      </c>
      <c r="L1020" s="7">
        <f t="shared" si="143"/>
        <v>1995</v>
      </c>
      <c r="M1020" s="7">
        <f t="shared" si="144"/>
        <v>1</v>
      </c>
      <c r="N1020" s="7">
        <f t="shared" si="145"/>
        <v>1995</v>
      </c>
      <c r="O1020" s="7">
        <f t="shared" si="146"/>
        <v>14</v>
      </c>
      <c r="P1020" s="7">
        <f t="shared" si="147"/>
        <v>1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</row>
    <row r="1021" spans="1:34" x14ac:dyDescent="0.35">
      <c r="A1021">
        <f t="shared" si="142"/>
        <v>1020</v>
      </c>
      <c r="B1021" t="s">
        <v>33</v>
      </c>
      <c r="C1021">
        <f t="shared" si="141"/>
        <v>37</v>
      </c>
      <c r="D1021" s="7">
        <f t="shared" si="149"/>
        <v>2010</v>
      </c>
      <c r="E1021">
        <v>200</v>
      </c>
      <c r="F1021">
        <f>VLOOKUP(B1021, 'Population by Country'!$1:$266, 25, FALSE)</f>
        <v>4545280</v>
      </c>
      <c r="G1021">
        <v>0</v>
      </c>
      <c r="H1021">
        <v>0</v>
      </c>
      <c r="I1021" s="7">
        <f>INDEX('Developing Country'!$B$3:$B$175,MATCH('Stata Data'!B1021,'Developing Country'!$A$3:$A$175))</f>
        <v>0</v>
      </c>
      <c r="J1021" s="7">
        <f>INDEX('Developing Country'!$C$3:$C$175,MATCH('Stata Data'!B1021,'Developing Country'!$A$3:$A$175))</f>
        <v>0</v>
      </c>
      <c r="K1021" s="8">
        <f>VLOOKUP(B1021, 'TRIPS In Force'!$A$2:$B$166, 2, FALSE)</f>
        <v>34700</v>
      </c>
      <c r="L1021" s="7">
        <f t="shared" si="143"/>
        <v>1995</v>
      </c>
      <c r="M1021" s="7">
        <f t="shared" si="144"/>
        <v>1</v>
      </c>
      <c r="N1021" s="7">
        <f t="shared" si="145"/>
        <v>1995</v>
      </c>
      <c r="O1021" s="7">
        <f t="shared" si="146"/>
        <v>15</v>
      </c>
      <c r="P1021" s="7">
        <f t="shared" si="147"/>
        <v>1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</row>
    <row r="1022" spans="1:34" x14ac:dyDescent="0.35">
      <c r="A1022">
        <f t="shared" si="142"/>
        <v>1021</v>
      </c>
      <c r="B1022" t="s">
        <v>33</v>
      </c>
      <c r="C1022">
        <f t="shared" si="141"/>
        <v>37</v>
      </c>
      <c r="D1022" s="7">
        <f t="shared" si="149"/>
        <v>2011</v>
      </c>
      <c r="E1022">
        <v>200</v>
      </c>
      <c r="F1022">
        <f>VLOOKUP(B1022, 'Population by Country'!$1:$266, 26, FALSE)</f>
        <v>4600474</v>
      </c>
      <c r="G1022">
        <v>0</v>
      </c>
      <c r="H1022">
        <v>0</v>
      </c>
      <c r="I1022" s="7">
        <f>INDEX('Developing Country'!$B$3:$B$175,MATCH('Stata Data'!B1022,'Developing Country'!$A$3:$A$175))</f>
        <v>0</v>
      </c>
      <c r="J1022" s="7">
        <f>INDEX('Developing Country'!$C$3:$C$175,MATCH('Stata Data'!B1022,'Developing Country'!$A$3:$A$175))</f>
        <v>0</v>
      </c>
      <c r="K1022" s="8">
        <f>VLOOKUP(B1022, 'TRIPS In Force'!$A$2:$B$166, 2, FALSE)</f>
        <v>34700</v>
      </c>
      <c r="L1022" s="7">
        <f t="shared" si="143"/>
        <v>1995</v>
      </c>
      <c r="M1022" s="7">
        <f t="shared" si="144"/>
        <v>1</v>
      </c>
      <c r="N1022" s="7">
        <f t="shared" si="145"/>
        <v>1995</v>
      </c>
      <c r="O1022" s="7">
        <f t="shared" si="146"/>
        <v>16</v>
      </c>
      <c r="P1022" s="7">
        <f t="shared" si="147"/>
        <v>1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</row>
    <row r="1023" spans="1:34" x14ac:dyDescent="0.35">
      <c r="A1023">
        <f t="shared" si="142"/>
        <v>1022</v>
      </c>
      <c r="B1023" t="s">
        <v>33</v>
      </c>
      <c r="C1023">
        <f t="shared" si="141"/>
        <v>37</v>
      </c>
      <c r="D1023" s="7">
        <f t="shared" si="149"/>
        <v>2012</v>
      </c>
      <c r="E1023">
        <v>200</v>
      </c>
      <c r="F1023">
        <f>VLOOKUP(B1023, 'Population by Country'!$1:$266, 27, FALSE)</f>
        <v>4654122</v>
      </c>
      <c r="G1023">
        <v>0</v>
      </c>
      <c r="H1023">
        <v>0</v>
      </c>
      <c r="I1023" s="7">
        <f>INDEX('Developing Country'!$B$3:$B$175,MATCH('Stata Data'!B1023,'Developing Country'!$A$3:$A$175))</f>
        <v>0</v>
      </c>
      <c r="J1023" s="7">
        <f>INDEX('Developing Country'!$C$3:$C$175,MATCH('Stata Data'!B1023,'Developing Country'!$A$3:$A$175))</f>
        <v>0</v>
      </c>
      <c r="K1023" s="8">
        <f>VLOOKUP(B1023, 'TRIPS In Force'!$A$2:$B$166, 2, FALSE)</f>
        <v>34700</v>
      </c>
      <c r="L1023" s="7">
        <f t="shared" si="143"/>
        <v>1995</v>
      </c>
      <c r="M1023" s="7">
        <f t="shared" si="144"/>
        <v>1</v>
      </c>
      <c r="N1023" s="7">
        <f t="shared" si="145"/>
        <v>1995</v>
      </c>
      <c r="O1023" s="7">
        <f t="shared" si="146"/>
        <v>17</v>
      </c>
      <c r="P1023" s="7">
        <f t="shared" si="147"/>
        <v>1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</row>
    <row r="1024" spans="1:34" x14ac:dyDescent="0.35">
      <c r="A1024">
        <f t="shared" si="142"/>
        <v>1023</v>
      </c>
      <c r="B1024" t="s">
        <v>33</v>
      </c>
      <c r="C1024">
        <f t="shared" si="141"/>
        <v>37</v>
      </c>
      <c r="D1024" s="7">
        <f t="shared" si="149"/>
        <v>2013</v>
      </c>
      <c r="E1024">
        <v>200</v>
      </c>
      <c r="F1024">
        <f>VLOOKUP(B1024, 'Population by Country'!$1:$266, 28, FALSE)</f>
        <v>4706401</v>
      </c>
      <c r="G1024">
        <v>0</v>
      </c>
      <c r="H1024">
        <v>0</v>
      </c>
      <c r="I1024" s="7">
        <f>INDEX('Developing Country'!$B$3:$B$175,MATCH('Stata Data'!B1024,'Developing Country'!$A$3:$A$175))</f>
        <v>0</v>
      </c>
      <c r="J1024" s="7">
        <f>INDEX('Developing Country'!$C$3:$C$175,MATCH('Stata Data'!B1024,'Developing Country'!$A$3:$A$175))</f>
        <v>0</v>
      </c>
      <c r="K1024" s="8">
        <f>VLOOKUP(B1024, 'TRIPS In Force'!$A$2:$B$166, 2, FALSE)</f>
        <v>34700</v>
      </c>
      <c r="L1024" s="7">
        <f t="shared" si="143"/>
        <v>1995</v>
      </c>
      <c r="M1024" s="7">
        <f t="shared" si="144"/>
        <v>1</v>
      </c>
      <c r="N1024" s="7">
        <f t="shared" si="145"/>
        <v>1995</v>
      </c>
      <c r="O1024" s="7">
        <f t="shared" si="146"/>
        <v>18</v>
      </c>
      <c r="P1024" s="7">
        <f t="shared" si="147"/>
        <v>1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</row>
    <row r="1025" spans="1:34" x14ac:dyDescent="0.35">
      <c r="A1025">
        <f t="shared" si="142"/>
        <v>1024</v>
      </c>
      <c r="B1025" t="s">
        <v>33</v>
      </c>
      <c r="C1025">
        <f t="shared" si="141"/>
        <v>37</v>
      </c>
      <c r="D1025" s="7">
        <f t="shared" si="149"/>
        <v>2014</v>
      </c>
      <c r="E1025">
        <v>200</v>
      </c>
      <c r="F1025">
        <f>VLOOKUP(B1025, 'Population by Country'!$1:$266, 29, FALSE)</f>
        <v>4757575</v>
      </c>
      <c r="G1025">
        <v>0</v>
      </c>
      <c r="H1025">
        <v>0</v>
      </c>
      <c r="I1025" s="7">
        <f>INDEX('Developing Country'!$B$3:$B$175,MATCH('Stata Data'!B1025,'Developing Country'!$A$3:$A$175))</f>
        <v>0</v>
      </c>
      <c r="J1025" s="7">
        <f>INDEX('Developing Country'!$C$3:$C$175,MATCH('Stata Data'!B1025,'Developing Country'!$A$3:$A$175))</f>
        <v>0</v>
      </c>
      <c r="K1025" s="8">
        <f>VLOOKUP(B1025, 'TRIPS In Force'!$A$2:$B$166, 2, FALSE)</f>
        <v>34700</v>
      </c>
      <c r="L1025" s="7">
        <f t="shared" si="143"/>
        <v>1995</v>
      </c>
      <c r="M1025" s="7">
        <f t="shared" si="144"/>
        <v>1</v>
      </c>
      <c r="N1025" s="7">
        <f t="shared" si="145"/>
        <v>1995</v>
      </c>
      <c r="O1025" s="7">
        <f t="shared" si="146"/>
        <v>19</v>
      </c>
      <c r="P1025" s="7">
        <f t="shared" si="147"/>
        <v>1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</row>
    <row r="1026" spans="1:34" x14ac:dyDescent="0.35">
      <c r="A1026">
        <f t="shared" si="142"/>
        <v>1025</v>
      </c>
      <c r="B1026" t="s">
        <v>33</v>
      </c>
      <c r="C1026">
        <f t="shared" si="141"/>
        <v>37</v>
      </c>
      <c r="D1026" s="7">
        <f t="shared" si="149"/>
        <v>2015</v>
      </c>
      <c r="E1026">
        <v>500</v>
      </c>
      <c r="F1026">
        <f>VLOOKUP(B1026, 'Population by Country'!$1:$266, 30, FALSE)</f>
        <v>4807852</v>
      </c>
      <c r="G1026">
        <v>0</v>
      </c>
      <c r="H1026">
        <v>0</v>
      </c>
      <c r="I1026" s="7">
        <f>INDEX('Developing Country'!$B$3:$B$175,MATCH('Stata Data'!B1026,'Developing Country'!$A$3:$A$175))</f>
        <v>0</v>
      </c>
      <c r="J1026" s="7">
        <f>INDEX('Developing Country'!$C$3:$C$175,MATCH('Stata Data'!B1026,'Developing Country'!$A$3:$A$175))</f>
        <v>0</v>
      </c>
      <c r="K1026" s="8">
        <f>VLOOKUP(B1026, 'TRIPS In Force'!$A$2:$B$166, 2, FALSE)</f>
        <v>34700</v>
      </c>
      <c r="L1026" s="7">
        <f t="shared" si="143"/>
        <v>1995</v>
      </c>
      <c r="M1026" s="7">
        <f t="shared" ref="M1026:M1089" si="150">IF(L1026&gt;D1026, 0, 1)</f>
        <v>1</v>
      </c>
      <c r="N1026" s="7">
        <f t="shared" ref="N1026:N1089" si="151">IF(L1026&gt;IF(I1026=1, 2033, IF(H1026=1, 2005, IF(J1026=1,2000, L1026))), L1026,IF(I1026=1, 2033, IF(H1026=1, 2005, IF(J1026=1,2000, L1026))))</f>
        <v>1995</v>
      </c>
      <c r="O1026" s="7">
        <f t="shared" ref="O1026:O1089" si="152">D1026-N1026</f>
        <v>20</v>
      </c>
      <c r="P1026" s="7">
        <f t="shared" ref="P1026:P1089" si="153">IF(N1026&lt;=D1026,1,0)</f>
        <v>1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</row>
    <row r="1027" spans="1:34" x14ac:dyDescent="0.35">
      <c r="A1027">
        <f t="shared" si="142"/>
        <v>1026</v>
      </c>
      <c r="B1027" t="s">
        <v>33</v>
      </c>
      <c r="C1027">
        <f t="shared" ref="C1027:C1090" si="154">_xlfn.FLOOR.MATH((A1027-1)/27)</f>
        <v>37</v>
      </c>
      <c r="D1027" s="7">
        <f t="shared" si="149"/>
        <v>2016</v>
      </c>
      <c r="E1027">
        <v>500</v>
      </c>
      <c r="F1027">
        <f>VLOOKUP(B1027, 'Population by Country'!$1:$266, 31, FALSE)</f>
        <v>4857274</v>
      </c>
      <c r="G1027">
        <v>0</v>
      </c>
      <c r="H1027">
        <v>0</v>
      </c>
      <c r="I1027" s="7">
        <f>INDEX('Developing Country'!$B$3:$B$175,MATCH('Stata Data'!B1027,'Developing Country'!$A$3:$A$175))</f>
        <v>0</v>
      </c>
      <c r="J1027" s="7">
        <f>INDEX('Developing Country'!$C$3:$C$175,MATCH('Stata Data'!B1027,'Developing Country'!$A$3:$A$175))</f>
        <v>0</v>
      </c>
      <c r="K1027" s="8">
        <f>VLOOKUP(B1027, 'TRIPS In Force'!$A$2:$B$166, 2, FALSE)</f>
        <v>34700</v>
      </c>
      <c r="L1027" s="7">
        <f t="shared" ref="L1027:L1090" si="155">YEAR(K1027)</f>
        <v>1995</v>
      </c>
      <c r="M1027" s="7">
        <f t="shared" si="150"/>
        <v>1</v>
      </c>
      <c r="N1027" s="7">
        <f t="shared" si="151"/>
        <v>1995</v>
      </c>
      <c r="O1027" s="7">
        <f t="shared" si="152"/>
        <v>21</v>
      </c>
      <c r="P1027" s="7">
        <f t="shared" si="153"/>
        <v>1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</row>
    <row r="1028" spans="1:34" x14ac:dyDescent="0.35">
      <c r="A1028">
        <f t="shared" ref="A1028:A1091" si="156">A1027+1</f>
        <v>1027</v>
      </c>
      <c r="B1028" t="s">
        <v>34</v>
      </c>
      <c r="C1028">
        <f t="shared" si="154"/>
        <v>38</v>
      </c>
      <c r="D1028" s="7">
        <v>1990</v>
      </c>
      <c r="E1028">
        <v>100</v>
      </c>
      <c r="F1028">
        <f>VLOOKUP(B1028, 'Population by Country'!$1:$266, 5,FALSE )</f>
        <v>4780000</v>
      </c>
      <c r="G1028">
        <v>0</v>
      </c>
      <c r="H1028">
        <v>0</v>
      </c>
      <c r="I1028" s="7">
        <f>INDEX('Developing Country'!$B$3:$B$175,MATCH('Stata Data'!B1028,'Developing Country'!$A$3:$A$175))</f>
        <v>0</v>
      </c>
      <c r="J1028" s="7">
        <f>INDEX('Developing Country'!$C$3:$C$175,MATCH('Stata Data'!B1028,'Developing Country'!$A$3:$A$175))</f>
        <v>0</v>
      </c>
      <c r="K1028" s="8">
        <f>VLOOKUP(B1028, 'TRIPS In Force'!$A$2:$B$166, 2, FALSE)</f>
        <v>36860</v>
      </c>
      <c r="L1028" s="7">
        <f t="shared" si="155"/>
        <v>2000</v>
      </c>
      <c r="M1028" s="7">
        <f t="shared" si="150"/>
        <v>0</v>
      </c>
      <c r="N1028" s="7">
        <f t="shared" si="151"/>
        <v>2000</v>
      </c>
      <c r="O1028" s="7">
        <f t="shared" si="152"/>
        <v>-10</v>
      </c>
      <c r="P1028" s="7">
        <f t="shared" si="153"/>
        <v>0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</row>
    <row r="1029" spans="1:34" x14ac:dyDescent="0.35">
      <c r="A1029">
        <f t="shared" si="156"/>
        <v>1028</v>
      </c>
      <c r="B1029" t="s">
        <v>34</v>
      </c>
      <c r="C1029">
        <f t="shared" si="154"/>
        <v>38</v>
      </c>
      <c r="D1029" s="7">
        <f>D1028+1</f>
        <v>1991</v>
      </c>
      <c r="E1029">
        <v>100</v>
      </c>
      <c r="F1029">
        <f>VLOOKUP(B1029, 'Population by Country'!$1:$266, 6, FALSE)</f>
        <v>4510000</v>
      </c>
      <c r="G1029">
        <v>0</v>
      </c>
      <c r="H1029">
        <v>0</v>
      </c>
      <c r="I1029" s="7">
        <f>INDEX('Developing Country'!$B$3:$B$175,MATCH('Stata Data'!B1029,'Developing Country'!$A$3:$A$175))</f>
        <v>0</v>
      </c>
      <c r="J1029" s="7">
        <f>INDEX('Developing Country'!$C$3:$C$175,MATCH('Stata Data'!B1029,'Developing Country'!$A$3:$A$175))</f>
        <v>0</v>
      </c>
      <c r="K1029" s="8">
        <f>VLOOKUP(B1029, 'TRIPS In Force'!$A$2:$B$166, 2, FALSE)</f>
        <v>36860</v>
      </c>
      <c r="L1029" s="7">
        <f t="shared" si="155"/>
        <v>2000</v>
      </c>
      <c r="M1029" s="7">
        <f t="shared" si="150"/>
        <v>0</v>
      </c>
      <c r="N1029" s="7">
        <f t="shared" si="151"/>
        <v>2000</v>
      </c>
      <c r="O1029" s="7">
        <f t="shared" si="152"/>
        <v>-9</v>
      </c>
      <c r="P1029" s="7">
        <f t="shared" si="153"/>
        <v>0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</row>
    <row r="1030" spans="1:34" x14ac:dyDescent="0.35">
      <c r="A1030">
        <f t="shared" si="156"/>
        <v>1029</v>
      </c>
      <c r="B1030" t="s">
        <v>34</v>
      </c>
      <c r="C1030">
        <f t="shared" si="154"/>
        <v>38</v>
      </c>
      <c r="D1030" s="7">
        <f t="shared" ref="D1030:D1054" si="157">D1029+1</f>
        <v>1992</v>
      </c>
      <c r="E1030">
        <v>100</v>
      </c>
      <c r="F1030">
        <f>VLOOKUP(B1030, 'Population by Country'!$1:$266, 7, FALSE)</f>
        <v>4470000</v>
      </c>
      <c r="G1030">
        <v>0</v>
      </c>
      <c r="H1030">
        <v>0</v>
      </c>
      <c r="I1030" s="7">
        <f>INDEX('Developing Country'!$B$3:$B$175,MATCH('Stata Data'!B1030,'Developing Country'!$A$3:$A$175))</f>
        <v>0</v>
      </c>
      <c r="J1030" s="7">
        <f>INDEX('Developing Country'!$C$3:$C$175,MATCH('Stata Data'!B1030,'Developing Country'!$A$3:$A$175))</f>
        <v>0</v>
      </c>
      <c r="K1030" s="8">
        <f>VLOOKUP(B1030, 'TRIPS In Force'!$A$2:$B$166, 2, FALSE)</f>
        <v>36860</v>
      </c>
      <c r="L1030" s="7">
        <f t="shared" si="155"/>
        <v>2000</v>
      </c>
      <c r="M1030" s="7">
        <f t="shared" si="150"/>
        <v>0</v>
      </c>
      <c r="N1030" s="7">
        <f t="shared" si="151"/>
        <v>2000</v>
      </c>
      <c r="O1030" s="7">
        <f t="shared" si="152"/>
        <v>-8</v>
      </c>
      <c r="P1030" s="7">
        <f t="shared" si="153"/>
        <v>0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</row>
    <row r="1031" spans="1:34" x14ac:dyDescent="0.35">
      <c r="A1031">
        <f t="shared" si="156"/>
        <v>1030</v>
      </c>
      <c r="B1031" t="s">
        <v>34</v>
      </c>
      <c r="C1031">
        <f t="shared" si="154"/>
        <v>38</v>
      </c>
      <c r="D1031" s="7">
        <f t="shared" si="157"/>
        <v>1993</v>
      </c>
      <c r="E1031">
        <v>100</v>
      </c>
      <c r="F1031">
        <f>VLOOKUP(B1031, 'Population by Country'!$1:$266, 8, FALSE)</f>
        <v>4640000</v>
      </c>
      <c r="G1031">
        <v>0</v>
      </c>
      <c r="H1031">
        <v>0</v>
      </c>
      <c r="I1031" s="7">
        <f>INDEX('Developing Country'!$B$3:$B$175,MATCH('Stata Data'!B1031,'Developing Country'!$A$3:$A$175))</f>
        <v>0</v>
      </c>
      <c r="J1031" s="7">
        <f>INDEX('Developing Country'!$C$3:$C$175,MATCH('Stata Data'!B1031,'Developing Country'!$A$3:$A$175))</f>
        <v>0</v>
      </c>
      <c r="K1031" s="8">
        <f>VLOOKUP(B1031, 'TRIPS In Force'!$A$2:$B$166, 2, FALSE)</f>
        <v>36860</v>
      </c>
      <c r="L1031" s="7">
        <f t="shared" si="155"/>
        <v>2000</v>
      </c>
      <c r="M1031" s="7">
        <f t="shared" si="150"/>
        <v>0</v>
      </c>
      <c r="N1031" s="7">
        <f t="shared" si="151"/>
        <v>2000</v>
      </c>
      <c r="O1031" s="7">
        <f t="shared" si="152"/>
        <v>-7</v>
      </c>
      <c r="P1031" s="7">
        <f t="shared" si="153"/>
        <v>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</row>
    <row r="1032" spans="1:34" x14ac:dyDescent="0.35">
      <c r="A1032">
        <f t="shared" si="156"/>
        <v>1031</v>
      </c>
      <c r="B1032" t="s">
        <v>34</v>
      </c>
      <c r="C1032">
        <f t="shared" si="154"/>
        <v>38</v>
      </c>
      <c r="D1032" s="7">
        <f t="shared" si="157"/>
        <v>1994</v>
      </c>
      <c r="E1032">
        <v>100</v>
      </c>
      <c r="F1032">
        <f>VLOOKUP(B1032, 'Population by Country'!$1:$266, 9, FALSE)</f>
        <v>4650000</v>
      </c>
      <c r="G1032">
        <v>0</v>
      </c>
      <c r="H1032">
        <v>0</v>
      </c>
      <c r="I1032" s="7">
        <f>INDEX('Developing Country'!$B$3:$B$175,MATCH('Stata Data'!B1032,'Developing Country'!$A$3:$A$175))</f>
        <v>0</v>
      </c>
      <c r="J1032" s="7">
        <f>INDEX('Developing Country'!$C$3:$C$175,MATCH('Stata Data'!B1032,'Developing Country'!$A$3:$A$175))</f>
        <v>0</v>
      </c>
      <c r="K1032" s="8">
        <f>VLOOKUP(B1032, 'TRIPS In Force'!$A$2:$B$166, 2, FALSE)</f>
        <v>36860</v>
      </c>
      <c r="L1032" s="7">
        <f t="shared" si="155"/>
        <v>2000</v>
      </c>
      <c r="M1032" s="7">
        <f t="shared" si="150"/>
        <v>0</v>
      </c>
      <c r="N1032" s="7">
        <f t="shared" si="151"/>
        <v>2000</v>
      </c>
      <c r="O1032" s="7">
        <f t="shared" si="152"/>
        <v>-6</v>
      </c>
      <c r="P1032" s="7">
        <f t="shared" si="153"/>
        <v>0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</row>
    <row r="1033" spans="1:34" x14ac:dyDescent="0.35">
      <c r="A1033">
        <f t="shared" si="156"/>
        <v>1032</v>
      </c>
      <c r="B1033" t="s">
        <v>34</v>
      </c>
      <c r="C1033">
        <f t="shared" si="154"/>
        <v>38</v>
      </c>
      <c r="D1033" s="7">
        <f t="shared" si="157"/>
        <v>1995</v>
      </c>
      <c r="E1033">
        <v>100</v>
      </c>
      <c r="F1033">
        <f>VLOOKUP(B1033, 'Population by Country'!$1:$266, 10, FALSE)</f>
        <v>4669000</v>
      </c>
      <c r="G1033">
        <v>0</v>
      </c>
      <c r="H1033">
        <v>0</v>
      </c>
      <c r="I1033" s="7">
        <f>INDEX('Developing Country'!$B$3:$B$175,MATCH('Stata Data'!B1033,'Developing Country'!$A$3:$A$175))</f>
        <v>0</v>
      </c>
      <c r="J1033" s="7">
        <f>INDEX('Developing Country'!$C$3:$C$175,MATCH('Stata Data'!B1033,'Developing Country'!$A$3:$A$175))</f>
        <v>0</v>
      </c>
      <c r="K1033" s="8">
        <f>VLOOKUP(B1033, 'TRIPS In Force'!$A$2:$B$166, 2, FALSE)</f>
        <v>36860</v>
      </c>
      <c r="L1033" s="7">
        <f t="shared" si="155"/>
        <v>2000</v>
      </c>
      <c r="M1033" s="7">
        <f t="shared" si="150"/>
        <v>0</v>
      </c>
      <c r="N1033" s="7">
        <f t="shared" si="151"/>
        <v>2000</v>
      </c>
      <c r="O1033" s="7">
        <f t="shared" si="152"/>
        <v>-5</v>
      </c>
      <c r="P1033" s="7">
        <f t="shared" si="153"/>
        <v>0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</row>
    <row r="1034" spans="1:34" x14ac:dyDescent="0.35">
      <c r="A1034">
        <f t="shared" si="156"/>
        <v>1033</v>
      </c>
      <c r="B1034" t="s">
        <v>34</v>
      </c>
      <c r="C1034">
        <f t="shared" si="154"/>
        <v>38</v>
      </c>
      <c r="D1034" s="7">
        <f t="shared" si="157"/>
        <v>1996</v>
      </c>
      <c r="E1034">
        <v>100</v>
      </c>
      <c r="F1034">
        <f>VLOOKUP(B1034, 'Population by Country'!$1:$266, 11, FALSE)</f>
        <v>4494000</v>
      </c>
      <c r="G1034">
        <v>0</v>
      </c>
      <c r="H1034">
        <v>0</v>
      </c>
      <c r="I1034" s="7">
        <f>INDEX('Developing Country'!$B$3:$B$175,MATCH('Stata Data'!B1034,'Developing Country'!$A$3:$A$175))</f>
        <v>0</v>
      </c>
      <c r="J1034" s="7">
        <f>INDEX('Developing Country'!$C$3:$C$175,MATCH('Stata Data'!B1034,'Developing Country'!$A$3:$A$175))</f>
        <v>0</v>
      </c>
      <c r="K1034" s="8">
        <f>VLOOKUP(B1034, 'TRIPS In Force'!$A$2:$B$166, 2, FALSE)</f>
        <v>36860</v>
      </c>
      <c r="L1034" s="7">
        <f t="shared" si="155"/>
        <v>2000</v>
      </c>
      <c r="M1034" s="7">
        <f t="shared" si="150"/>
        <v>0</v>
      </c>
      <c r="N1034" s="7">
        <f t="shared" si="151"/>
        <v>2000</v>
      </c>
      <c r="O1034" s="7">
        <f t="shared" si="152"/>
        <v>-4</v>
      </c>
      <c r="P1034" s="7">
        <f t="shared" si="153"/>
        <v>0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</row>
    <row r="1035" spans="1:34" x14ac:dyDescent="0.35">
      <c r="A1035">
        <f t="shared" si="156"/>
        <v>1034</v>
      </c>
      <c r="B1035" t="s">
        <v>34</v>
      </c>
      <c r="C1035">
        <f t="shared" si="154"/>
        <v>38</v>
      </c>
      <c r="D1035" s="7">
        <f t="shared" si="157"/>
        <v>1997</v>
      </c>
      <c r="E1035">
        <v>100</v>
      </c>
      <c r="F1035">
        <f>VLOOKUP(B1035, 'Population by Country'!$1:$266, 12, FALSE)</f>
        <v>4572000</v>
      </c>
      <c r="G1035">
        <v>0</v>
      </c>
      <c r="H1035">
        <v>0</v>
      </c>
      <c r="I1035" s="7">
        <f>INDEX('Developing Country'!$B$3:$B$175,MATCH('Stata Data'!B1035,'Developing Country'!$A$3:$A$175))</f>
        <v>0</v>
      </c>
      <c r="J1035" s="7">
        <f>INDEX('Developing Country'!$C$3:$C$175,MATCH('Stata Data'!B1035,'Developing Country'!$A$3:$A$175))</f>
        <v>0</v>
      </c>
      <c r="K1035" s="8">
        <f>VLOOKUP(B1035, 'TRIPS In Force'!$A$2:$B$166, 2, FALSE)</f>
        <v>36860</v>
      </c>
      <c r="L1035" s="7">
        <f t="shared" si="155"/>
        <v>2000</v>
      </c>
      <c r="M1035" s="7">
        <f t="shared" si="150"/>
        <v>0</v>
      </c>
      <c r="N1035" s="7">
        <f t="shared" si="151"/>
        <v>2000</v>
      </c>
      <c r="O1035" s="7">
        <f t="shared" si="152"/>
        <v>-3</v>
      </c>
      <c r="P1035" s="7">
        <f t="shared" si="153"/>
        <v>0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</row>
    <row r="1036" spans="1:34" x14ac:dyDescent="0.35">
      <c r="A1036">
        <f t="shared" si="156"/>
        <v>1035</v>
      </c>
      <c r="B1036" t="s">
        <v>34</v>
      </c>
      <c r="C1036">
        <f t="shared" si="154"/>
        <v>38</v>
      </c>
      <c r="D1036" s="7">
        <f t="shared" si="157"/>
        <v>1998</v>
      </c>
      <c r="E1036">
        <v>100</v>
      </c>
      <c r="F1036">
        <f>VLOOKUP(B1036, 'Population by Country'!$1:$266, 13, FALSE)</f>
        <v>4501000</v>
      </c>
      <c r="G1036">
        <v>0</v>
      </c>
      <c r="H1036">
        <v>0</v>
      </c>
      <c r="I1036" s="7">
        <f>INDEX('Developing Country'!$B$3:$B$175,MATCH('Stata Data'!B1036,'Developing Country'!$A$3:$A$175))</f>
        <v>0</v>
      </c>
      <c r="J1036" s="7">
        <f>INDEX('Developing Country'!$C$3:$C$175,MATCH('Stata Data'!B1036,'Developing Country'!$A$3:$A$175))</f>
        <v>0</v>
      </c>
      <c r="K1036" s="8">
        <f>VLOOKUP(B1036, 'TRIPS In Force'!$A$2:$B$166, 2, FALSE)</f>
        <v>36860</v>
      </c>
      <c r="L1036" s="7">
        <f t="shared" si="155"/>
        <v>2000</v>
      </c>
      <c r="M1036" s="7">
        <f t="shared" si="150"/>
        <v>0</v>
      </c>
      <c r="N1036" s="7">
        <f t="shared" si="151"/>
        <v>2000</v>
      </c>
      <c r="O1036" s="7">
        <f t="shared" si="152"/>
        <v>-2</v>
      </c>
      <c r="P1036" s="7">
        <f t="shared" si="153"/>
        <v>0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</row>
    <row r="1037" spans="1:34" x14ac:dyDescent="0.35">
      <c r="A1037">
        <f t="shared" si="156"/>
        <v>1036</v>
      </c>
      <c r="B1037" t="s">
        <v>34</v>
      </c>
      <c r="C1037">
        <f t="shared" si="154"/>
        <v>38</v>
      </c>
      <c r="D1037" s="7">
        <f t="shared" si="157"/>
        <v>1999</v>
      </c>
      <c r="E1037">
        <v>100</v>
      </c>
      <c r="F1037">
        <f>VLOOKUP(B1037, 'Population by Country'!$1:$266,14, FALSE)</f>
        <v>4554000</v>
      </c>
      <c r="G1037">
        <v>0</v>
      </c>
      <c r="H1037">
        <v>0</v>
      </c>
      <c r="I1037" s="7">
        <f>INDEX('Developing Country'!$B$3:$B$175,MATCH('Stata Data'!B1037,'Developing Country'!$A$3:$A$175))</f>
        <v>0</v>
      </c>
      <c r="J1037" s="7">
        <f>INDEX('Developing Country'!$C$3:$C$175,MATCH('Stata Data'!B1037,'Developing Country'!$A$3:$A$175))</f>
        <v>0</v>
      </c>
      <c r="K1037" s="8">
        <f>VLOOKUP(B1037, 'TRIPS In Force'!$A$2:$B$166, 2, FALSE)</f>
        <v>36860</v>
      </c>
      <c r="L1037" s="7">
        <f t="shared" si="155"/>
        <v>2000</v>
      </c>
      <c r="M1037" s="7">
        <f t="shared" si="150"/>
        <v>0</v>
      </c>
      <c r="N1037" s="7">
        <f t="shared" si="151"/>
        <v>2000</v>
      </c>
      <c r="O1037" s="7">
        <f t="shared" si="152"/>
        <v>-1</v>
      </c>
      <c r="P1037" s="7">
        <f t="shared" si="153"/>
        <v>0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</row>
    <row r="1038" spans="1:34" x14ac:dyDescent="0.35">
      <c r="A1038">
        <f t="shared" si="156"/>
        <v>1037</v>
      </c>
      <c r="B1038" t="s">
        <v>34</v>
      </c>
      <c r="C1038">
        <f t="shared" si="154"/>
        <v>38</v>
      </c>
      <c r="D1038" s="7">
        <f t="shared" si="157"/>
        <v>2000</v>
      </c>
      <c r="E1038">
        <v>100</v>
      </c>
      <c r="F1038">
        <f>VLOOKUP(B1038, 'Population by Country'!$1:$266, 15, FALSE)</f>
        <v>4426000</v>
      </c>
      <c r="G1038">
        <v>0</v>
      </c>
      <c r="H1038">
        <v>0</v>
      </c>
      <c r="I1038" s="7">
        <f>INDEX('Developing Country'!$B$3:$B$175,MATCH('Stata Data'!B1038,'Developing Country'!$A$3:$A$175))</f>
        <v>0</v>
      </c>
      <c r="J1038" s="7">
        <f>INDEX('Developing Country'!$C$3:$C$175,MATCH('Stata Data'!B1038,'Developing Country'!$A$3:$A$175))</f>
        <v>0</v>
      </c>
      <c r="K1038" s="8">
        <f>VLOOKUP(B1038, 'TRIPS In Force'!$A$2:$B$166, 2, FALSE)</f>
        <v>36860</v>
      </c>
      <c r="L1038" s="7">
        <f t="shared" si="155"/>
        <v>2000</v>
      </c>
      <c r="M1038" s="7">
        <f t="shared" si="150"/>
        <v>1</v>
      </c>
      <c r="N1038" s="7">
        <f t="shared" si="151"/>
        <v>2000</v>
      </c>
      <c r="O1038" s="7">
        <f t="shared" si="152"/>
        <v>0</v>
      </c>
      <c r="P1038" s="7">
        <f t="shared" si="153"/>
        <v>1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</row>
    <row r="1039" spans="1:34" x14ac:dyDescent="0.35">
      <c r="A1039">
        <f t="shared" si="156"/>
        <v>1038</v>
      </c>
      <c r="B1039" t="s">
        <v>34</v>
      </c>
      <c r="C1039">
        <f t="shared" si="154"/>
        <v>38</v>
      </c>
      <c r="D1039" s="7">
        <f t="shared" si="157"/>
        <v>2001</v>
      </c>
      <c r="E1039">
        <v>100</v>
      </c>
      <c r="F1039">
        <f>VLOOKUP(B1039, 'Population by Country'!$1:$266, 16, FALSE)</f>
        <v>4440000</v>
      </c>
      <c r="G1039">
        <v>0</v>
      </c>
      <c r="H1039">
        <v>0</v>
      </c>
      <c r="I1039" s="7">
        <f>INDEX('Developing Country'!$B$3:$B$175,MATCH('Stata Data'!B1039,'Developing Country'!$A$3:$A$175))</f>
        <v>0</v>
      </c>
      <c r="J1039" s="7">
        <f>INDEX('Developing Country'!$C$3:$C$175,MATCH('Stata Data'!B1039,'Developing Country'!$A$3:$A$175))</f>
        <v>0</v>
      </c>
      <c r="K1039" s="8">
        <f>VLOOKUP(B1039, 'TRIPS In Force'!$A$2:$B$166, 2, FALSE)</f>
        <v>36860</v>
      </c>
      <c r="L1039" s="7">
        <f t="shared" si="155"/>
        <v>2000</v>
      </c>
      <c r="M1039" s="7">
        <f t="shared" si="150"/>
        <v>1</v>
      </c>
      <c r="N1039" s="7">
        <f t="shared" si="151"/>
        <v>2000</v>
      </c>
      <c r="O1039" s="7">
        <f t="shared" si="152"/>
        <v>1</v>
      </c>
      <c r="P1039" s="7">
        <f t="shared" si="153"/>
        <v>1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</row>
    <row r="1040" spans="1:34" x14ac:dyDescent="0.35">
      <c r="A1040">
        <f t="shared" si="156"/>
        <v>1039</v>
      </c>
      <c r="B1040" t="s">
        <v>34</v>
      </c>
      <c r="C1040">
        <f t="shared" si="154"/>
        <v>38</v>
      </c>
      <c r="D1040" s="7">
        <f t="shared" si="157"/>
        <v>2002</v>
      </c>
      <c r="E1040">
        <v>100</v>
      </c>
      <c r="F1040">
        <f>VLOOKUP(B1040, 'Population by Country'!$1:$266, 17, FALSE)</f>
        <v>4440000</v>
      </c>
      <c r="G1040">
        <v>0</v>
      </c>
      <c r="H1040">
        <v>0</v>
      </c>
      <c r="I1040" s="7">
        <f>INDEX('Developing Country'!$B$3:$B$175,MATCH('Stata Data'!B1040,'Developing Country'!$A$3:$A$175))</f>
        <v>0</v>
      </c>
      <c r="J1040" s="7">
        <f>INDEX('Developing Country'!$C$3:$C$175,MATCH('Stata Data'!B1040,'Developing Country'!$A$3:$A$175))</f>
        <v>0</v>
      </c>
      <c r="K1040" s="8">
        <f>VLOOKUP(B1040, 'TRIPS In Force'!$A$2:$B$166, 2, FALSE)</f>
        <v>36860</v>
      </c>
      <c r="L1040" s="7">
        <f t="shared" si="155"/>
        <v>2000</v>
      </c>
      <c r="M1040" s="7">
        <f t="shared" si="150"/>
        <v>1</v>
      </c>
      <c r="N1040" s="7">
        <f t="shared" si="151"/>
        <v>2000</v>
      </c>
      <c r="O1040" s="7">
        <f t="shared" si="152"/>
        <v>2</v>
      </c>
      <c r="P1040" s="7">
        <f t="shared" si="153"/>
        <v>1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</row>
    <row r="1041" spans="1:34" x14ac:dyDescent="0.35">
      <c r="A1041">
        <f t="shared" si="156"/>
        <v>1040</v>
      </c>
      <c r="B1041" t="s">
        <v>34</v>
      </c>
      <c r="C1041">
        <f t="shared" si="154"/>
        <v>38</v>
      </c>
      <c r="D1041" s="7">
        <f t="shared" si="157"/>
        <v>2003</v>
      </c>
      <c r="E1041">
        <v>100</v>
      </c>
      <c r="F1041">
        <f>VLOOKUP(B1041, 'Population by Country'!$1:$266, 18, FALSE)</f>
        <v>4440000</v>
      </c>
      <c r="G1041">
        <v>0</v>
      </c>
      <c r="H1041">
        <v>0</v>
      </c>
      <c r="I1041" s="7">
        <f>INDEX('Developing Country'!$B$3:$B$175,MATCH('Stata Data'!B1041,'Developing Country'!$A$3:$A$175))</f>
        <v>0</v>
      </c>
      <c r="J1041" s="7">
        <f>INDEX('Developing Country'!$C$3:$C$175,MATCH('Stata Data'!B1041,'Developing Country'!$A$3:$A$175))</f>
        <v>0</v>
      </c>
      <c r="K1041" s="8">
        <f>VLOOKUP(B1041, 'TRIPS In Force'!$A$2:$B$166, 2, FALSE)</f>
        <v>36860</v>
      </c>
      <c r="L1041" s="7">
        <f t="shared" si="155"/>
        <v>2000</v>
      </c>
      <c r="M1041" s="7">
        <f t="shared" si="150"/>
        <v>1</v>
      </c>
      <c r="N1041" s="7">
        <f t="shared" si="151"/>
        <v>2000</v>
      </c>
      <c r="O1041" s="7">
        <f t="shared" si="152"/>
        <v>3</v>
      </c>
      <c r="P1041" s="7">
        <f t="shared" si="153"/>
        <v>1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</row>
    <row r="1042" spans="1:34" x14ac:dyDescent="0.35">
      <c r="A1042">
        <f t="shared" si="156"/>
        <v>1041</v>
      </c>
      <c r="B1042" t="s">
        <v>34</v>
      </c>
      <c r="C1042">
        <f t="shared" si="154"/>
        <v>38</v>
      </c>
      <c r="D1042" s="7">
        <f t="shared" si="157"/>
        <v>2004</v>
      </c>
      <c r="E1042">
        <v>100</v>
      </c>
      <c r="F1042">
        <f>VLOOKUP(B1042, 'Population by Country'!$1:$266,19, FALSE)</f>
        <v>4439000</v>
      </c>
      <c r="G1042">
        <v>0</v>
      </c>
      <c r="H1042">
        <v>0</v>
      </c>
      <c r="I1042" s="7">
        <f>INDEX('Developing Country'!$B$3:$B$175,MATCH('Stata Data'!B1042,'Developing Country'!$A$3:$A$175))</f>
        <v>0</v>
      </c>
      <c r="J1042" s="7">
        <f>INDEX('Developing Country'!$C$3:$C$175,MATCH('Stata Data'!B1042,'Developing Country'!$A$3:$A$175))</f>
        <v>0</v>
      </c>
      <c r="K1042" s="8">
        <f>VLOOKUP(B1042, 'TRIPS In Force'!$A$2:$B$166, 2, FALSE)</f>
        <v>36860</v>
      </c>
      <c r="L1042" s="7">
        <f t="shared" si="155"/>
        <v>2000</v>
      </c>
      <c r="M1042" s="7">
        <f t="shared" si="150"/>
        <v>1</v>
      </c>
      <c r="N1042" s="7">
        <f t="shared" si="151"/>
        <v>2000</v>
      </c>
      <c r="O1042" s="7">
        <f t="shared" si="152"/>
        <v>4</v>
      </c>
      <c r="P1042" s="7">
        <f t="shared" si="153"/>
        <v>1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</row>
    <row r="1043" spans="1:34" x14ac:dyDescent="0.35">
      <c r="A1043">
        <f t="shared" si="156"/>
        <v>1042</v>
      </c>
      <c r="B1043" t="s">
        <v>34</v>
      </c>
      <c r="C1043">
        <f t="shared" si="154"/>
        <v>38</v>
      </c>
      <c r="D1043" s="7">
        <f t="shared" si="157"/>
        <v>2005</v>
      </c>
      <c r="E1043">
        <v>100</v>
      </c>
      <c r="F1043">
        <f>VLOOKUP(B1043, 'Population by Country'!$1:$266, 20, FALSE)</f>
        <v>4442000</v>
      </c>
      <c r="G1043">
        <v>0</v>
      </c>
      <c r="H1043">
        <v>0</v>
      </c>
      <c r="I1043" s="7">
        <f>INDEX('Developing Country'!$B$3:$B$175,MATCH('Stata Data'!B1043,'Developing Country'!$A$3:$A$175))</f>
        <v>0</v>
      </c>
      <c r="J1043" s="7">
        <f>INDEX('Developing Country'!$C$3:$C$175,MATCH('Stata Data'!B1043,'Developing Country'!$A$3:$A$175))</f>
        <v>0</v>
      </c>
      <c r="K1043" s="8">
        <f>VLOOKUP(B1043, 'TRIPS In Force'!$A$2:$B$166, 2, FALSE)</f>
        <v>36860</v>
      </c>
      <c r="L1043" s="7">
        <f t="shared" si="155"/>
        <v>2000</v>
      </c>
      <c r="M1043" s="7">
        <f t="shared" si="150"/>
        <v>1</v>
      </c>
      <c r="N1043" s="7">
        <f t="shared" si="151"/>
        <v>2000</v>
      </c>
      <c r="O1043" s="7">
        <f t="shared" si="152"/>
        <v>5</v>
      </c>
      <c r="P1043" s="7">
        <f t="shared" si="153"/>
        <v>1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</row>
    <row r="1044" spans="1:34" x14ac:dyDescent="0.35">
      <c r="A1044">
        <f t="shared" si="156"/>
        <v>1043</v>
      </c>
      <c r="B1044" t="s">
        <v>34</v>
      </c>
      <c r="C1044">
        <f t="shared" si="154"/>
        <v>38</v>
      </c>
      <c r="D1044" s="7">
        <f t="shared" si="157"/>
        <v>2006</v>
      </c>
      <c r="E1044">
        <v>100</v>
      </c>
      <c r="F1044">
        <f>VLOOKUP(B1044, 'Population by Country'!$1:$266, 21, FALSE)</f>
        <v>4440000</v>
      </c>
      <c r="G1044">
        <v>0</v>
      </c>
      <c r="H1044">
        <v>0</v>
      </c>
      <c r="I1044" s="7">
        <f>INDEX('Developing Country'!$B$3:$B$175,MATCH('Stata Data'!B1044,'Developing Country'!$A$3:$A$175))</f>
        <v>0</v>
      </c>
      <c r="J1044" s="7">
        <f>INDEX('Developing Country'!$C$3:$C$175,MATCH('Stata Data'!B1044,'Developing Country'!$A$3:$A$175))</f>
        <v>0</v>
      </c>
      <c r="K1044" s="8">
        <f>VLOOKUP(B1044, 'TRIPS In Force'!$A$2:$B$166, 2, FALSE)</f>
        <v>36860</v>
      </c>
      <c r="L1044" s="7">
        <f t="shared" si="155"/>
        <v>2000</v>
      </c>
      <c r="M1044" s="7">
        <f t="shared" si="150"/>
        <v>1</v>
      </c>
      <c r="N1044" s="7">
        <f t="shared" si="151"/>
        <v>2000</v>
      </c>
      <c r="O1044" s="7">
        <f t="shared" si="152"/>
        <v>6</v>
      </c>
      <c r="P1044" s="7">
        <f t="shared" si="153"/>
        <v>1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</row>
    <row r="1045" spans="1:34" x14ac:dyDescent="0.35">
      <c r="A1045">
        <f t="shared" si="156"/>
        <v>1044</v>
      </c>
      <c r="B1045" t="s">
        <v>34</v>
      </c>
      <c r="C1045">
        <f t="shared" si="154"/>
        <v>38</v>
      </c>
      <c r="D1045" s="7">
        <f t="shared" si="157"/>
        <v>2007</v>
      </c>
      <c r="E1045">
        <v>100</v>
      </c>
      <c r="F1045">
        <f>VLOOKUP(B1045, 'Population by Country'!$1:$266, 22, FALSE)</f>
        <v>4436000</v>
      </c>
      <c r="G1045">
        <v>0</v>
      </c>
      <c r="H1045">
        <v>0</v>
      </c>
      <c r="I1045" s="7">
        <f>INDEX('Developing Country'!$B$3:$B$175,MATCH('Stata Data'!B1045,'Developing Country'!$A$3:$A$175))</f>
        <v>0</v>
      </c>
      <c r="J1045" s="7">
        <f>INDEX('Developing Country'!$C$3:$C$175,MATCH('Stata Data'!B1045,'Developing Country'!$A$3:$A$175))</f>
        <v>0</v>
      </c>
      <c r="K1045" s="8">
        <f>VLOOKUP(B1045, 'TRIPS In Force'!$A$2:$B$166, 2, FALSE)</f>
        <v>36860</v>
      </c>
      <c r="L1045" s="7">
        <f t="shared" si="155"/>
        <v>2000</v>
      </c>
      <c r="M1045" s="7">
        <f t="shared" si="150"/>
        <v>1</v>
      </c>
      <c r="N1045" s="7">
        <f t="shared" si="151"/>
        <v>2000</v>
      </c>
      <c r="O1045" s="7">
        <f t="shared" si="152"/>
        <v>7</v>
      </c>
      <c r="P1045" s="7">
        <f t="shared" si="153"/>
        <v>1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</row>
    <row r="1046" spans="1:34" x14ac:dyDescent="0.35">
      <c r="A1046">
        <f t="shared" si="156"/>
        <v>1045</v>
      </c>
      <c r="B1046" t="s">
        <v>34</v>
      </c>
      <c r="C1046">
        <f t="shared" si="154"/>
        <v>38</v>
      </c>
      <c r="D1046" s="7">
        <f t="shared" si="157"/>
        <v>2008</v>
      </c>
      <c r="E1046">
        <v>100</v>
      </c>
      <c r="F1046">
        <f>VLOOKUP(B1046, 'Population by Country'!$1:$266, 23, FALSE)</f>
        <v>4434508</v>
      </c>
      <c r="G1046">
        <v>0</v>
      </c>
      <c r="H1046">
        <v>0</v>
      </c>
      <c r="I1046" s="7">
        <f>INDEX('Developing Country'!$B$3:$B$175,MATCH('Stata Data'!B1046,'Developing Country'!$A$3:$A$175))</f>
        <v>0</v>
      </c>
      <c r="J1046" s="7">
        <f>INDEX('Developing Country'!$C$3:$C$175,MATCH('Stata Data'!B1046,'Developing Country'!$A$3:$A$175))</f>
        <v>0</v>
      </c>
      <c r="K1046" s="8">
        <f>VLOOKUP(B1046, 'TRIPS In Force'!$A$2:$B$166, 2, FALSE)</f>
        <v>36860</v>
      </c>
      <c r="L1046" s="7">
        <f t="shared" si="155"/>
        <v>2000</v>
      </c>
      <c r="M1046" s="7">
        <f t="shared" si="150"/>
        <v>1</v>
      </c>
      <c r="N1046" s="7">
        <f t="shared" si="151"/>
        <v>2000</v>
      </c>
      <c r="O1046" s="7">
        <f t="shared" si="152"/>
        <v>8</v>
      </c>
      <c r="P1046" s="7">
        <f t="shared" si="153"/>
        <v>1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</row>
    <row r="1047" spans="1:34" x14ac:dyDescent="0.35">
      <c r="A1047">
        <f t="shared" si="156"/>
        <v>1046</v>
      </c>
      <c r="B1047" t="s">
        <v>34</v>
      </c>
      <c r="C1047">
        <f t="shared" si="154"/>
        <v>38</v>
      </c>
      <c r="D1047" s="7">
        <f t="shared" si="157"/>
        <v>2009</v>
      </c>
      <c r="E1047">
        <v>100</v>
      </c>
      <c r="F1047">
        <f>VLOOKUP(B1047, 'Population by Country'!$1:$266, 24, FALSE)</f>
        <v>4429078</v>
      </c>
      <c r="G1047">
        <v>0</v>
      </c>
      <c r="H1047">
        <v>0</v>
      </c>
      <c r="I1047" s="7">
        <f>INDEX('Developing Country'!$B$3:$B$175,MATCH('Stata Data'!B1047,'Developing Country'!$A$3:$A$175))</f>
        <v>0</v>
      </c>
      <c r="J1047" s="7">
        <f>INDEX('Developing Country'!$C$3:$C$175,MATCH('Stata Data'!B1047,'Developing Country'!$A$3:$A$175))</f>
        <v>0</v>
      </c>
      <c r="K1047" s="8">
        <f>VLOOKUP(B1047, 'TRIPS In Force'!$A$2:$B$166, 2, FALSE)</f>
        <v>36860</v>
      </c>
      <c r="L1047" s="7">
        <f t="shared" si="155"/>
        <v>2000</v>
      </c>
      <c r="M1047" s="7">
        <f t="shared" si="150"/>
        <v>1</v>
      </c>
      <c r="N1047" s="7">
        <f t="shared" si="151"/>
        <v>2000</v>
      </c>
      <c r="O1047" s="7">
        <f t="shared" si="152"/>
        <v>9</v>
      </c>
      <c r="P1047" s="7">
        <f t="shared" si="153"/>
        <v>1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</row>
    <row r="1048" spans="1:34" x14ac:dyDescent="0.35">
      <c r="A1048">
        <f t="shared" si="156"/>
        <v>1047</v>
      </c>
      <c r="B1048" t="s">
        <v>34</v>
      </c>
      <c r="C1048">
        <f t="shared" si="154"/>
        <v>38</v>
      </c>
      <c r="D1048" s="7">
        <f t="shared" si="157"/>
        <v>2010</v>
      </c>
      <c r="E1048">
        <v>100</v>
      </c>
      <c r="F1048">
        <f>VLOOKUP(B1048, 'Population by Country'!$1:$266, 25, FALSE)</f>
        <v>4417781</v>
      </c>
      <c r="G1048">
        <v>0</v>
      </c>
      <c r="H1048">
        <v>0</v>
      </c>
      <c r="I1048" s="7">
        <f>INDEX('Developing Country'!$B$3:$B$175,MATCH('Stata Data'!B1048,'Developing Country'!$A$3:$A$175))</f>
        <v>0</v>
      </c>
      <c r="J1048" s="7">
        <f>INDEX('Developing Country'!$C$3:$C$175,MATCH('Stata Data'!B1048,'Developing Country'!$A$3:$A$175))</f>
        <v>0</v>
      </c>
      <c r="K1048" s="8">
        <f>VLOOKUP(B1048, 'TRIPS In Force'!$A$2:$B$166, 2, FALSE)</f>
        <v>36860</v>
      </c>
      <c r="L1048" s="7">
        <f t="shared" si="155"/>
        <v>2000</v>
      </c>
      <c r="M1048" s="7">
        <f t="shared" si="150"/>
        <v>1</v>
      </c>
      <c r="N1048" s="7">
        <f t="shared" si="151"/>
        <v>2000</v>
      </c>
      <c r="O1048" s="7">
        <f t="shared" si="152"/>
        <v>10</v>
      </c>
      <c r="P1048" s="7">
        <f t="shared" si="153"/>
        <v>1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</row>
    <row r="1049" spans="1:34" x14ac:dyDescent="0.35">
      <c r="A1049">
        <f t="shared" si="156"/>
        <v>1048</v>
      </c>
      <c r="B1049" t="s">
        <v>34</v>
      </c>
      <c r="C1049">
        <f t="shared" si="154"/>
        <v>38</v>
      </c>
      <c r="D1049" s="7">
        <f t="shared" si="157"/>
        <v>2011</v>
      </c>
      <c r="E1049">
        <v>100</v>
      </c>
      <c r="F1049">
        <f>VLOOKUP(B1049, 'Population by Country'!$1:$266, 26, FALSE)</f>
        <v>4280622</v>
      </c>
      <c r="G1049">
        <v>0</v>
      </c>
      <c r="H1049">
        <v>0</v>
      </c>
      <c r="I1049" s="7">
        <f>INDEX('Developing Country'!$B$3:$B$175,MATCH('Stata Data'!B1049,'Developing Country'!$A$3:$A$175))</f>
        <v>0</v>
      </c>
      <c r="J1049" s="7">
        <f>INDEX('Developing Country'!$C$3:$C$175,MATCH('Stata Data'!B1049,'Developing Country'!$A$3:$A$175))</f>
        <v>0</v>
      </c>
      <c r="K1049" s="8">
        <f>VLOOKUP(B1049, 'TRIPS In Force'!$A$2:$B$166, 2, FALSE)</f>
        <v>36860</v>
      </c>
      <c r="L1049" s="7">
        <f t="shared" si="155"/>
        <v>2000</v>
      </c>
      <c r="M1049" s="7">
        <f t="shared" si="150"/>
        <v>1</v>
      </c>
      <c r="N1049" s="7">
        <f t="shared" si="151"/>
        <v>2000</v>
      </c>
      <c r="O1049" s="7">
        <f t="shared" si="152"/>
        <v>11</v>
      </c>
      <c r="P1049" s="7">
        <f t="shared" si="153"/>
        <v>1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</row>
    <row r="1050" spans="1:34" x14ac:dyDescent="0.35">
      <c r="A1050">
        <f t="shared" si="156"/>
        <v>1049</v>
      </c>
      <c r="B1050" t="s">
        <v>34</v>
      </c>
      <c r="C1050">
        <f t="shared" si="154"/>
        <v>38</v>
      </c>
      <c r="D1050" s="7">
        <f t="shared" si="157"/>
        <v>2012</v>
      </c>
      <c r="E1050">
        <v>100</v>
      </c>
      <c r="F1050">
        <f>VLOOKUP(B1050, 'Population by Country'!$1:$266, 27, FALSE)</f>
        <v>4267558</v>
      </c>
      <c r="G1050">
        <v>0</v>
      </c>
      <c r="H1050">
        <v>0</v>
      </c>
      <c r="I1050" s="7">
        <f>INDEX('Developing Country'!$B$3:$B$175,MATCH('Stata Data'!B1050,'Developing Country'!$A$3:$A$175))</f>
        <v>0</v>
      </c>
      <c r="J1050" s="7">
        <f>INDEX('Developing Country'!$C$3:$C$175,MATCH('Stata Data'!B1050,'Developing Country'!$A$3:$A$175))</f>
        <v>0</v>
      </c>
      <c r="K1050" s="8">
        <f>VLOOKUP(B1050, 'TRIPS In Force'!$A$2:$B$166, 2, FALSE)</f>
        <v>36860</v>
      </c>
      <c r="L1050" s="7">
        <f t="shared" si="155"/>
        <v>2000</v>
      </c>
      <c r="M1050" s="7">
        <f t="shared" si="150"/>
        <v>1</v>
      </c>
      <c r="N1050" s="7">
        <f t="shared" si="151"/>
        <v>2000</v>
      </c>
      <c r="O1050" s="7">
        <f t="shared" si="152"/>
        <v>12</v>
      </c>
      <c r="P1050" s="7">
        <f t="shared" si="153"/>
        <v>1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</row>
    <row r="1051" spans="1:34" x14ac:dyDescent="0.35">
      <c r="A1051">
        <f t="shared" si="156"/>
        <v>1050</v>
      </c>
      <c r="B1051" t="s">
        <v>34</v>
      </c>
      <c r="C1051">
        <f t="shared" si="154"/>
        <v>38</v>
      </c>
      <c r="D1051" s="7">
        <f t="shared" si="157"/>
        <v>2013</v>
      </c>
      <c r="E1051">
        <v>100</v>
      </c>
      <c r="F1051">
        <f>VLOOKUP(B1051, 'Population by Country'!$1:$266, 28, FALSE)</f>
        <v>4255689</v>
      </c>
      <c r="G1051">
        <v>0</v>
      </c>
      <c r="H1051">
        <v>0</v>
      </c>
      <c r="I1051" s="7">
        <f>INDEX('Developing Country'!$B$3:$B$175,MATCH('Stata Data'!B1051,'Developing Country'!$A$3:$A$175))</f>
        <v>0</v>
      </c>
      <c r="J1051" s="7">
        <f>INDEX('Developing Country'!$C$3:$C$175,MATCH('Stata Data'!B1051,'Developing Country'!$A$3:$A$175))</f>
        <v>0</v>
      </c>
      <c r="K1051" s="8">
        <f>VLOOKUP(B1051, 'TRIPS In Force'!$A$2:$B$166, 2, FALSE)</f>
        <v>36860</v>
      </c>
      <c r="L1051" s="7">
        <f t="shared" si="155"/>
        <v>2000</v>
      </c>
      <c r="M1051" s="7">
        <f t="shared" si="150"/>
        <v>1</v>
      </c>
      <c r="N1051" s="7">
        <f t="shared" si="151"/>
        <v>2000</v>
      </c>
      <c r="O1051" s="7">
        <f t="shared" si="152"/>
        <v>13</v>
      </c>
      <c r="P1051" s="7">
        <f t="shared" si="153"/>
        <v>1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</row>
    <row r="1052" spans="1:34" x14ac:dyDescent="0.35">
      <c r="A1052">
        <f t="shared" si="156"/>
        <v>1051</v>
      </c>
      <c r="B1052" t="s">
        <v>34</v>
      </c>
      <c r="C1052">
        <f t="shared" si="154"/>
        <v>38</v>
      </c>
      <c r="D1052" s="7">
        <f t="shared" si="157"/>
        <v>2014</v>
      </c>
      <c r="E1052">
        <v>100</v>
      </c>
      <c r="F1052">
        <f>VLOOKUP(B1052, 'Population by Country'!$1:$266, 29, FALSE)</f>
        <v>4238389</v>
      </c>
      <c r="G1052">
        <v>0</v>
      </c>
      <c r="H1052">
        <v>0</v>
      </c>
      <c r="I1052" s="7">
        <f>INDEX('Developing Country'!$B$3:$B$175,MATCH('Stata Data'!B1052,'Developing Country'!$A$3:$A$175))</f>
        <v>0</v>
      </c>
      <c r="J1052" s="7">
        <f>INDEX('Developing Country'!$C$3:$C$175,MATCH('Stata Data'!B1052,'Developing Country'!$A$3:$A$175))</f>
        <v>0</v>
      </c>
      <c r="K1052" s="8">
        <f>VLOOKUP(B1052, 'TRIPS In Force'!$A$2:$B$166, 2, FALSE)</f>
        <v>36860</v>
      </c>
      <c r="L1052" s="7">
        <f t="shared" si="155"/>
        <v>2000</v>
      </c>
      <c r="M1052" s="7">
        <f t="shared" si="150"/>
        <v>1</v>
      </c>
      <c r="N1052" s="7">
        <f t="shared" si="151"/>
        <v>2000</v>
      </c>
      <c r="O1052" s="7">
        <f t="shared" si="152"/>
        <v>14</v>
      </c>
      <c r="P1052" s="7">
        <f t="shared" si="153"/>
        <v>1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</row>
    <row r="1053" spans="1:34" x14ac:dyDescent="0.35">
      <c r="A1053">
        <f t="shared" si="156"/>
        <v>1052</v>
      </c>
      <c r="B1053" t="s">
        <v>34</v>
      </c>
      <c r="C1053">
        <f t="shared" si="154"/>
        <v>38</v>
      </c>
      <c r="D1053" s="7">
        <f t="shared" si="157"/>
        <v>2015</v>
      </c>
      <c r="E1053">
        <v>100</v>
      </c>
      <c r="F1053">
        <f>VLOOKUP(B1053, 'Population by Country'!$1:$266, 30, FALSE)</f>
        <v>4203604</v>
      </c>
      <c r="G1053">
        <v>0</v>
      </c>
      <c r="H1053">
        <v>0</v>
      </c>
      <c r="I1053" s="7">
        <f>INDEX('Developing Country'!$B$3:$B$175,MATCH('Stata Data'!B1053,'Developing Country'!$A$3:$A$175))</f>
        <v>0</v>
      </c>
      <c r="J1053" s="7">
        <f>INDEX('Developing Country'!$C$3:$C$175,MATCH('Stata Data'!B1053,'Developing Country'!$A$3:$A$175))</f>
        <v>0</v>
      </c>
      <c r="K1053" s="8">
        <f>VLOOKUP(B1053, 'TRIPS In Force'!$A$2:$B$166, 2, FALSE)</f>
        <v>36860</v>
      </c>
      <c r="L1053" s="7">
        <f t="shared" si="155"/>
        <v>2000</v>
      </c>
      <c r="M1053" s="7">
        <f t="shared" si="150"/>
        <v>1</v>
      </c>
      <c r="N1053" s="7">
        <f t="shared" si="151"/>
        <v>2000</v>
      </c>
      <c r="O1053" s="7">
        <f t="shared" si="152"/>
        <v>15</v>
      </c>
      <c r="P1053" s="7">
        <f t="shared" si="153"/>
        <v>1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</row>
    <row r="1054" spans="1:34" x14ac:dyDescent="0.35">
      <c r="A1054">
        <f t="shared" si="156"/>
        <v>1053</v>
      </c>
      <c r="B1054" t="s">
        <v>34</v>
      </c>
      <c r="C1054">
        <f t="shared" si="154"/>
        <v>38</v>
      </c>
      <c r="D1054" s="7">
        <f t="shared" si="157"/>
        <v>2016</v>
      </c>
      <c r="E1054">
        <v>100</v>
      </c>
      <c r="F1054">
        <f>VLOOKUP(B1054, 'Population by Country'!$1:$266, 31, FALSE)</f>
        <v>4170600</v>
      </c>
      <c r="G1054">
        <v>0</v>
      </c>
      <c r="H1054">
        <v>0</v>
      </c>
      <c r="I1054" s="7">
        <f>INDEX('Developing Country'!$B$3:$B$175,MATCH('Stata Data'!B1054,'Developing Country'!$A$3:$A$175))</f>
        <v>0</v>
      </c>
      <c r="J1054" s="7">
        <f>INDEX('Developing Country'!$C$3:$C$175,MATCH('Stata Data'!B1054,'Developing Country'!$A$3:$A$175))</f>
        <v>0</v>
      </c>
      <c r="K1054" s="8">
        <f>VLOOKUP(B1054, 'TRIPS In Force'!$A$2:$B$166, 2, FALSE)</f>
        <v>36860</v>
      </c>
      <c r="L1054" s="7">
        <f t="shared" si="155"/>
        <v>2000</v>
      </c>
      <c r="M1054" s="7">
        <f t="shared" si="150"/>
        <v>1</v>
      </c>
      <c r="N1054" s="7">
        <f t="shared" si="151"/>
        <v>2000</v>
      </c>
      <c r="O1054" s="7">
        <f t="shared" si="152"/>
        <v>16</v>
      </c>
      <c r="P1054" s="7">
        <f t="shared" si="153"/>
        <v>1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</row>
    <row r="1055" spans="1:34" x14ac:dyDescent="0.35">
      <c r="A1055">
        <f t="shared" si="156"/>
        <v>1054</v>
      </c>
      <c r="B1055" t="s">
        <v>35</v>
      </c>
      <c r="C1055">
        <f t="shared" si="154"/>
        <v>39</v>
      </c>
      <c r="D1055" s="7">
        <v>1990</v>
      </c>
      <c r="E1055">
        <v>100</v>
      </c>
      <c r="F1055">
        <f>VLOOKUP(B1055, 'Population by Country'!$1:$266, 5,FALSE )</f>
        <v>10582081</v>
      </c>
      <c r="G1055">
        <v>0</v>
      </c>
      <c r="H1055">
        <v>1</v>
      </c>
      <c r="I1055" s="7">
        <f>INDEX('Developing Country'!$B$3:$B$175,MATCH('Stata Data'!B1055,'Developing Country'!$A$3:$A$175))</f>
        <v>0</v>
      </c>
      <c r="J1055" s="7">
        <f>INDEX('Developing Country'!$C$3:$C$175,MATCH('Stata Data'!B1055,'Developing Country'!$A$3:$A$175))</f>
        <v>1</v>
      </c>
      <c r="K1055" s="8">
        <f>VLOOKUP(B1055, 'TRIPS In Force'!$A$2:$B$166, 2, FALSE)</f>
        <v>34809</v>
      </c>
      <c r="L1055" s="7">
        <f t="shared" si="155"/>
        <v>1995</v>
      </c>
      <c r="M1055" s="7">
        <f t="shared" si="150"/>
        <v>0</v>
      </c>
      <c r="N1055" s="7">
        <f t="shared" si="151"/>
        <v>2005</v>
      </c>
      <c r="O1055" s="7">
        <f t="shared" si="152"/>
        <v>-15</v>
      </c>
      <c r="P1055" s="7">
        <f t="shared" si="153"/>
        <v>0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</row>
    <row r="1056" spans="1:34" x14ac:dyDescent="0.35">
      <c r="A1056">
        <f t="shared" si="156"/>
        <v>1055</v>
      </c>
      <c r="B1056" t="s">
        <v>35</v>
      </c>
      <c r="C1056">
        <f t="shared" si="154"/>
        <v>39</v>
      </c>
      <c r="D1056" s="7">
        <f>D1055+1</f>
        <v>1991</v>
      </c>
      <c r="E1056">
        <v>100</v>
      </c>
      <c r="F1056">
        <f>VLOOKUP(B1056, 'Population by Country'!$1:$266, 6, FALSE)</f>
        <v>10663585</v>
      </c>
      <c r="G1056">
        <v>0</v>
      </c>
      <c r="H1056">
        <v>1</v>
      </c>
      <c r="I1056" s="7">
        <f>INDEX('Developing Country'!$B$3:$B$175,MATCH('Stata Data'!B1056,'Developing Country'!$A$3:$A$175))</f>
        <v>0</v>
      </c>
      <c r="J1056" s="7">
        <f>INDEX('Developing Country'!$C$3:$C$175,MATCH('Stata Data'!B1056,'Developing Country'!$A$3:$A$175))</f>
        <v>1</v>
      </c>
      <c r="K1056" s="8">
        <f>VLOOKUP(B1056, 'TRIPS In Force'!$A$2:$B$166, 2, FALSE)</f>
        <v>34809</v>
      </c>
      <c r="L1056" s="7">
        <f t="shared" si="155"/>
        <v>1995</v>
      </c>
      <c r="M1056" s="7">
        <f t="shared" si="150"/>
        <v>0</v>
      </c>
      <c r="N1056" s="7">
        <f t="shared" si="151"/>
        <v>2005</v>
      </c>
      <c r="O1056" s="7">
        <f t="shared" si="152"/>
        <v>-14</v>
      </c>
      <c r="P1056" s="7">
        <f t="shared" si="153"/>
        <v>0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</row>
    <row r="1057" spans="1:34" x14ac:dyDescent="0.35">
      <c r="A1057">
        <f t="shared" si="156"/>
        <v>1056</v>
      </c>
      <c r="B1057" t="s">
        <v>35</v>
      </c>
      <c r="C1057">
        <f t="shared" si="154"/>
        <v>39</v>
      </c>
      <c r="D1057" s="7">
        <f t="shared" ref="D1057:D1081" si="158">D1056+1</f>
        <v>1992</v>
      </c>
      <c r="E1057">
        <v>100</v>
      </c>
      <c r="F1057">
        <f>VLOOKUP(B1057, 'Population by Country'!$1:$266, 7, FALSE)</f>
        <v>10733363</v>
      </c>
      <c r="G1057">
        <v>0</v>
      </c>
      <c r="H1057">
        <v>1</v>
      </c>
      <c r="I1057" s="7">
        <f>INDEX('Developing Country'!$B$3:$B$175,MATCH('Stata Data'!B1057,'Developing Country'!$A$3:$A$175))</f>
        <v>0</v>
      </c>
      <c r="J1057" s="7">
        <f>INDEX('Developing Country'!$C$3:$C$175,MATCH('Stata Data'!B1057,'Developing Country'!$A$3:$A$175))</f>
        <v>1</v>
      </c>
      <c r="K1057" s="8">
        <f>VLOOKUP(B1057, 'TRIPS In Force'!$A$2:$B$166, 2, FALSE)</f>
        <v>34809</v>
      </c>
      <c r="L1057" s="7">
        <f t="shared" si="155"/>
        <v>1995</v>
      </c>
      <c r="M1057" s="7">
        <f t="shared" si="150"/>
        <v>0</v>
      </c>
      <c r="N1057" s="7">
        <f t="shared" si="151"/>
        <v>2005</v>
      </c>
      <c r="O1057" s="7">
        <f t="shared" si="152"/>
        <v>-13</v>
      </c>
      <c r="P1057" s="7">
        <f t="shared" si="153"/>
        <v>0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</row>
    <row r="1058" spans="1:34" x14ac:dyDescent="0.35">
      <c r="A1058">
        <f t="shared" si="156"/>
        <v>1057</v>
      </c>
      <c r="B1058" t="s">
        <v>35</v>
      </c>
      <c r="C1058">
        <f t="shared" si="154"/>
        <v>39</v>
      </c>
      <c r="D1058" s="7">
        <f t="shared" si="158"/>
        <v>1993</v>
      </c>
      <c r="E1058">
        <v>100</v>
      </c>
      <c r="F1058">
        <f>VLOOKUP(B1058, 'Population by Country'!$1:$266, 8, FALSE)</f>
        <v>10794135</v>
      </c>
      <c r="G1058">
        <v>0</v>
      </c>
      <c r="H1058">
        <v>1</v>
      </c>
      <c r="I1058" s="7">
        <f>INDEX('Developing Country'!$B$3:$B$175,MATCH('Stata Data'!B1058,'Developing Country'!$A$3:$A$175))</f>
        <v>0</v>
      </c>
      <c r="J1058" s="7">
        <f>INDEX('Developing Country'!$C$3:$C$175,MATCH('Stata Data'!B1058,'Developing Country'!$A$3:$A$175))</f>
        <v>1</v>
      </c>
      <c r="K1058" s="8">
        <f>VLOOKUP(B1058, 'TRIPS In Force'!$A$2:$B$166, 2, FALSE)</f>
        <v>34809</v>
      </c>
      <c r="L1058" s="7">
        <f t="shared" si="155"/>
        <v>1995</v>
      </c>
      <c r="M1058" s="7">
        <f t="shared" si="150"/>
        <v>0</v>
      </c>
      <c r="N1058" s="7">
        <f t="shared" si="151"/>
        <v>2005</v>
      </c>
      <c r="O1058" s="7">
        <f t="shared" si="152"/>
        <v>-12</v>
      </c>
      <c r="P1058" s="7">
        <f t="shared" si="153"/>
        <v>0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</row>
    <row r="1059" spans="1:34" x14ac:dyDescent="0.35">
      <c r="A1059">
        <f t="shared" si="156"/>
        <v>1058</v>
      </c>
      <c r="B1059" t="s">
        <v>35</v>
      </c>
      <c r="C1059">
        <f t="shared" si="154"/>
        <v>39</v>
      </c>
      <c r="D1059" s="7">
        <f t="shared" si="158"/>
        <v>1994</v>
      </c>
      <c r="E1059">
        <v>100</v>
      </c>
      <c r="F1059">
        <f>VLOOKUP(B1059, 'Population by Country'!$1:$266, 9, FALSE)</f>
        <v>10850585</v>
      </c>
      <c r="G1059">
        <v>0</v>
      </c>
      <c r="H1059">
        <v>1</v>
      </c>
      <c r="I1059" s="7">
        <f>INDEX('Developing Country'!$B$3:$B$175,MATCH('Stata Data'!B1059,'Developing Country'!$A$3:$A$175))</f>
        <v>0</v>
      </c>
      <c r="J1059" s="7">
        <f>INDEX('Developing Country'!$C$3:$C$175,MATCH('Stata Data'!B1059,'Developing Country'!$A$3:$A$175))</f>
        <v>1</v>
      </c>
      <c r="K1059" s="8">
        <f>VLOOKUP(B1059, 'TRIPS In Force'!$A$2:$B$166, 2, FALSE)</f>
        <v>34809</v>
      </c>
      <c r="L1059" s="7">
        <f t="shared" si="155"/>
        <v>1995</v>
      </c>
      <c r="M1059" s="7">
        <f t="shared" si="150"/>
        <v>0</v>
      </c>
      <c r="N1059" s="7">
        <f t="shared" si="151"/>
        <v>2005</v>
      </c>
      <c r="O1059" s="7">
        <f t="shared" si="152"/>
        <v>-11</v>
      </c>
      <c r="P1059" s="7">
        <f t="shared" si="153"/>
        <v>0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</row>
    <row r="1060" spans="1:34" x14ac:dyDescent="0.35">
      <c r="A1060">
        <f t="shared" si="156"/>
        <v>1059</v>
      </c>
      <c r="B1060" t="s">
        <v>35</v>
      </c>
      <c r="C1060">
        <f t="shared" si="154"/>
        <v>39</v>
      </c>
      <c r="D1060" s="7">
        <f t="shared" si="158"/>
        <v>1995</v>
      </c>
      <c r="E1060">
        <v>100</v>
      </c>
      <c r="F1060">
        <f>VLOOKUP(B1060, 'Population by Country'!$1:$266, 10, FALSE)</f>
        <v>10906043</v>
      </c>
      <c r="G1060">
        <v>0</v>
      </c>
      <c r="H1060">
        <v>1</v>
      </c>
      <c r="I1060" s="7">
        <f>INDEX('Developing Country'!$B$3:$B$175,MATCH('Stata Data'!B1060,'Developing Country'!$A$3:$A$175))</f>
        <v>0</v>
      </c>
      <c r="J1060" s="7">
        <f>INDEX('Developing Country'!$C$3:$C$175,MATCH('Stata Data'!B1060,'Developing Country'!$A$3:$A$175))</f>
        <v>1</v>
      </c>
      <c r="K1060" s="8">
        <f>VLOOKUP(B1060, 'TRIPS In Force'!$A$2:$B$166, 2, FALSE)</f>
        <v>34809</v>
      </c>
      <c r="L1060" s="7">
        <f t="shared" si="155"/>
        <v>1995</v>
      </c>
      <c r="M1060" s="7">
        <f t="shared" si="150"/>
        <v>1</v>
      </c>
      <c r="N1060" s="7">
        <f t="shared" si="151"/>
        <v>2005</v>
      </c>
      <c r="O1060" s="7">
        <f t="shared" si="152"/>
        <v>-10</v>
      </c>
      <c r="P1060" s="7">
        <f t="shared" si="153"/>
        <v>0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</row>
    <row r="1061" spans="1:34" x14ac:dyDescent="0.35">
      <c r="A1061">
        <f t="shared" si="156"/>
        <v>1060</v>
      </c>
      <c r="B1061" t="s">
        <v>35</v>
      </c>
      <c r="C1061">
        <f t="shared" si="154"/>
        <v>39</v>
      </c>
      <c r="D1061" s="7">
        <f t="shared" si="158"/>
        <v>1996</v>
      </c>
      <c r="E1061">
        <v>100</v>
      </c>
      <c r="F1061">
        <f>VLOOKUP(B1061, 'Population by Country'!$1:$266, 11, FALSE)</f>
        <v>10961012</v>
      </c>
      <c r="G1061">
        <v>0</v>
      </c>
      <c r="H1061">
        <v>1</v>
      </c>
      <c r="I1061" s="7">
        <f>INDEX('Developing Country'!$B$3:$B$175,MATCH('Stata Data'!B1061,'Developing Country'!$A$3:$A$175))</f>
        <v>0</v>
      </c>
      <c r="J1061" s="7">
        <f>INDEX('Developing Country'!$C$3:$C$175,MATCH('Stata Data'!B1061,'Developing Country'!$A$3:$A$175))</f>
        <v>1</v>
      </c>
      <c r="K1061" s="8">
        <f>VLOOKUP(B1061, 'TRIPS In Force'!$A$2:$B$166, 2, FALSE)</f>
        <v>34809</v>
      </c>
      <c r="L1061" s="7">
        <f t="shared" si="155"/>
        <v>1995</v>
      </c>
      <c r="M1061" s="7">
        <f t="shared" si="150"/>
        <v>1</v>
      </c>
      <c r="N1061" s="7">
        <f t="shared" si="151"/>
        <v>2005</v>
      </c>
      <c r="O1061" s="7">
        <f t="shared" si="152"/>
        <v>-9</v>
      </c>
      <c r="P1061" s="7">
        <f t="shared" si="153"/>
        <v>0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</row>
    <row r="1062" spans="1:34" x14ac:dyDescent="0.35">
      <c r="A1062">
        <f t="shared" si="156"/>
        <v>1061</v>
      </c>
      <c r="B1062" t="s">
        <v>35</v>
      </c>
      <c r="C1062">
        <f t="shared" si="154"/>
        <v>39</v>
      </c>
      <c r="D1062" s="7">
        <f t="shared" si="158"/>
        <v>1997</v>
      </c>
      <c r="E1062">
        <v>100</v>
      </c>
      <c r="F1062">
        <f>VLOOKUP(B1062, 'Population by Country'!$1:$266, 12, FALSE)</f>
        <v>11013983</v>
      </c>
      <c r="G1062">
        <v>0</v>
      </c>
      <c r="H1062">
        <v>1</v>
      </c>
      <c r="I1062" s="7">
        <f>INDEX('Developing Country'!$B$3:$B$175,MATCH('Stata Data'!B1062,'Developing Country'!$A$3:$A$175))</f>
        <v>0</v>
      </c>
      <c r="J1062" s="7">
        <f>INDEX('Developing Country'!$C$3:$C$175,MATCH('Stata Data'!B1062,'Developing Country'!$A$3:$A$175))</f>
        <v>1</v>
      </c>
      <c r="K1062" s="8">
        <f>VLOOKUP(B1062, 'TRIPS In Force'!$A$2:$B$166, 2, FALSE)</f>
        <v>34809</v>
      </c>
      <c r="L1062" s="7">
        <f t="shared" si="155"/>
        <v>1995</v>
      </c>
      <c r="M1062" s="7">
        <f t="shared" si="150"/>
        <v>1</v>
      </c>
      <c r="N1062" s="7">
        <f t="shared" si="151"/>
        <v>2005</v>
      </c>
      <c r="O1062" s="7">
        <f t="shared" si="152"/>
        <v>-8</v>
      </c>
      <c r="P1062" s="7">
        <f t="shared" si="153"/>
        <v>0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</row>
    <row r="1063" spans="1:34" x14ac:dyDescent="0.35">
      <c r="A1063">
        <f t="shared" si="156"/>
        <v>1062</v>
      </c>
      <c r="B1063" t="s">
        <v>35</v>
      </c>
      <c r="C1063">
        <f t="shared" si="154"/>
        <v>39</v>
      </c>
      <c r="D1063" s="7">
        <f t="shared" si="158"/>
        <v>1998</v>
      </c>
      <c r="E1063">
        <v>100</v>
      </c>
      <c r="F1063">
        <f>VLOOKUP(B1063, 'Population by Country'!$1:$266, 13, FALSE)</f>
        <v>11064097</v>
      </c>
      <c r="G1063">
        <v>0</v>
      </c>
      <c r="H1063">
        <v>1</v>
      </c>
      <c r="I1063" s="7">
        <f>INDEX('Developing Country'!$B$3:$B$175,MATCH('Stata Data'!B1063,'Developing Country'!$A$3:$A$175))</f>
        <v>0</v>
      </c>
      <c r="J1063" s="7">
        <f>INDEX('Developing Country'!$C$3:$C$175,MATCH('Stata Data'!B1063,'Developing Country'!$A$3:$A$175))</f>
        <v>1</v>
      </c>
      <c r="K1063" s="8">
        <f>VLOOKUP(B1063, 'TRIPS In Force'!$A$2:$B$166, 2, FALSE)</f>
        <v>34809</v>
      </c>
      <c r="L1063" s="7">
        <f t="shared" si="155"/>
        <v>1995</v>
      </c>
      <c r="M1063" s="7">
        <f t="shared" si="150"/>
        <v>1</v>
      </c>
      <c r="N1063" s="7">
        <f t="shared" si="151"/>
        <v>2005</v>
      </c>
      <c r="O1063" s="7">
        <f t="shared" si="152"/>
        <v>-7</v>
      </c>
      <c r="P1063" s="7">
        <f t="shared" si="153"/>
        <v>0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</row>
    <row r="1064" spans="1:34" x14ac:dyDescent="0.35">
      <c r="A1064">
        <f t="shared" si="156"/>
        <v>1063</v>
      </c>
      <c r="B1064" t="s">
        <v>35</v>
      </c>
      <c r="C1064">
        <f t="shared" si="154"/>
        <v>39</v>
      </c>
      <c r="D1064" s="7">
        <f t="shared" si="158"/>
        <v>1999</v>
      </c>
      <c r="E1064">
        <v>100</v>
      </c>
      <c r="F1064">
        <f>VLOOKUP(B1064, 'Population by Country'!$1:$266,14, FALSE)</f>
        <v>11110004</v>
      </c>
      <c r="G1064">
        <v>0</v>
      </c>
      <c r="H1064">
        <v>1</v>
      </c>
      <c r="I1064" s="7">
        <f>INDEX('Developing Country'!$B$3:$B$175,MATCH('Stata Data'!B1064,'Developing Country'!$A$3:$A$175))</f>
        <v>0</v>
      </c>
      <c r="J1064" s="7">
        <f>INDEX('Developing Country'!$C$3:$C$175,MATCH('Stata Data'!B1064,'Developing Country'!$A$3:$A$175))</f>
        <v>1</v>
      </c>
      <c r="K1064" s="8">
        <f>VLOOKUP(B1064, 'TRIPS In Force'!$A$2:$B$166, 2, FALSE)</f>
        <v>34809</v>
      </c>
      <c r="L1064" s="7">
        <f t="shared" si="155"/>
        <v>1995</v>
      </c>
      <c r="M1064" s="7">
        <f t="shared" si="150"/>
        <v>1</v>
      </c>
      <c r="N1064" s="7">
        <f t="shared" si="151"/>
        <v>2005</v>
      </c>
      <c r="O1064" s="7">
        <f t="shared" si="152"/>
        <v>-6</v>
      </c>
      <c r="P1064" s="7">
        <f t="shared" si="153"/>
        <v>0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</row>
    <row r="1065" spans="1:34" x14ac:dyDescent="0.35">
      <c r="A1065">
        <f t="shared" si="156"/>
        <v>1064</v>
      </c>
      <c r="B1065" t="s">
        <v>35</v>
      </c>
      <c r="C1065">
        <f t="shared" si="154"/>
        <v>39</v>
      </c>
      <c r="D1065" s="7">
        <f t="shared" si="158"/>
        <v>2000</v>
      </c>
      <c r="E1065">
        <v>200</v>
      </c>
      <c r="F1065">
        <f>VLOOKUP(B1065, 'Population by Country'!$1:$266, 15, FALSE)</f>
        <v>11150736</v>
      </c>
      <c r="G1065">
        <v>0</v>
      </c>
      <c r="H1065">
        <v>1</v>
      </c>
      <c r="I1065" s="7">
        <f>INDEX('Developing Country'!$B$3:$B$175,MATCH('Stata Data'!B1065,'Developing Country'!$A$3:$A$175))</f>
        <v>0</v>
      </c>
      <c r="J1065" s="7">
        <f>INDEX('Developing Country'!$C$3:$C$175,MATCH('Stata Data'!B1065,'Developing Country'!$A$3:$A$175))</f>
        <v>1</v>
      </c>
      <c r="K1065" s="8">
        <f>VLOOKUP(B1065, 'TRIPS In Force'!$A$2:$B$166, 2, FALSE)</f>
        <v>34809</v>
      </c>
      <c r="L1065" s="7">
        <f t="shared" si="155"/>
        <v>1995</v>
      </c>
      <c r="M1065" s="7">
        <f t="shared" si="150"/>
        <v>1</v>
      </c>
      <c r="N1065" s="7">
        <f t="shared" si="151"/>
        <v>2005</v>
      </c>
      <c r="O1065" s="7">
        <f t="shared" si="152"/>
        <v>-5</v>
      </c>
      <c r="P1065" s="7">
        <f t="shared" si="153"/>
        <v>0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</row>
    <row r="1066" spans="1:34" x14ac:dyDescent="0.35">
      <c r="A1066">
        <f t="shared" si="156"/>
        <v>1065</v>
      </c>
      <c r="B1066" t="s">
        <v>35</v>
      </c>
      <c r="C1066">
        <f t="shared" si="154"/>
        <v>39</v>
      </c>
      <c r="D1066" s="7">
        <f t="shared" si="158"/>
        <v>2001</v>
      </c>
      <c r="E1066">
        <v>200</v>
      </c>
      <c r="F1066">
        <f>VLOOKUP(B1066, 'Population by Country'!$1:$266, 16, FALSE)</f>
        <v>11186542</v>
      </c>
      <c r="G1066">
        <v>0</v>
      </c>
      <c r="H1066">
        <v>1</v>
      </c>
      <c r="I1066" s="7">
        <f>INDEX('Developing Country'!$B$3:$B$175,MATCH('Stata Data'!B1066,'Developing Country'!$A$3:$A$175))</f>
        <v>0</v>
      </c>
      <c r="J1066" s="7">
        <f>INDEX('Developing Country'!$C$3:$C$175,MATCH('Stata Data'!B1066,'Developing Country'!$A$3:$A$175))</f>
        <v>1</v>
      </c>
      <c r="K1066" s="8">
        <f>VLOOKUP(B1066, 'TRIPS In Force'!$A$2:$B$166, 2, FALSE)</f>
        <v>34809</v>
      </c>
      <c r="L1066" s="7">
        <f t="shared" si="155"/>
        <v>1995</v>
      </c>
      <c r="M1066" s="7">
        <f t="shared" si="150"/>
        <v>1</v>
      </c>
      <c r="N1066" s="7">
        <f t="shared" si="151"/>
        <v>2005</v>
      </c>
      <c r="O1066" s="7">
        <f t="shared" si="152"/>
        <v>-4</v>
      </c>
      <c r="P1066" s="7">
        <f t="shared" si="153"/>
        <v>0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</row>
    <row r="1067" spans="1:34" x14ac:dyDescent="0.35">
      <c r="A1067">
        <f t="shared" si="156"/>
        <v>1066</v>
      </c>
      <c r="B1067" t="s">
        <v>35</v>
      </c>
      <c r="C1067">
        <f t="shared" si="154"/>
        <v>39</v>
      </c>
      <c r="D1067" s="7">
        <f t="shared" si="158"/>
        <v>2002</v>
      </c>
      <c r="E1067">
        <v>100</v>
      </c>
      <c r="F1067">
        <f>VLOOKUP(B1067, 'Population by Country'!$1:$266, 17, FALSE)</f>
        <v>11217998</v>
      </c>
      <c r="G1067">
        <v>0</v>
      </c>
      <c r="H1067">
        <v>1</v>
      </c>
      <c r="I1067" s="7">
        <f>INDEX('Developing Country'!$B$3:$B$175,MATCH('Stata Data'!B1067,'Developing Country'!$A$3:$A$175))</f>
        <v>0</v>
      </c>
      <c r="J1067" s="7">
        <f>INDEX('Developing Country'!$C$3:$C$175,MATCH('Stata Data'!B1067,'Developing Country'!$A$3:$A$175))</f>
        <v>1</v>
      </c>
      <c r="K1067" s="8">
        <f>VLOOKUP(B1067, 'TRIPS In Force'!$A$2:$B$166, 2, FALSE)</f>
        <v>34809</v>
      </c>
      <c r="L1067" s="7">
        <f t="shared" si="155"/>
        <v>1995</v>
      </c>
      <c r="M1067" s="7">
        <f t="shared" si="150"/>
        <v>1</v>
      </c>
      <c r="N1067" s="7">
        <f t="shared" si="151"/>
        <v>2005</v>
      </c>
      <c r="O1067" s="7">
        <f t="shared" si="152"/>
        <v>-3</v>
      </c>
      <c r="P1067" s="7">
        <f t="shared" si="153"/>
        <v>0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</row>
    <row r="1068" spans="1:34" x14ac:dyDescent="0.35">
      <c r="A1068">
        <f t="shared" si="156"/>
        <v>1067</v>
      </c>
      <c r="B1068" t="s">
        <v>35</v>
      </c>
      <c r="C1068">
        <f t="shared" si="154"/>
        <v>39</v>
      </c>
      <c r="D1068" s="7">
        <f t="shared" si="158"/>
        <v>2003</v>
      </c>
      <c r="E1068">
        <v>100</v>
      </c>
      <c r="F1068">
        <f>VLOOKUP(B1068, 'Population by Country'!$1:$266, 18, FALSE)</f>
        <v>11244885</v>
      </c>
      <c r="G1068">
        <v>0</v>
      </c>
      <c r="H1068">
        <v>1</v>
      </c>
      <c r="I1068" s="7">
        <f>INDEX('Developing Country'!$B$3:$B$175,MATCH('Stata Data'!B1068,'Developing Country'!$A$3:$A$175))</f>
        <v>0</v>
      </c>
      <c r="J1068" s="7">
        <f>INDEX('Developing Country'!$C$3:$C$175,MATCH('Stata Data'!B1068,'Developing Country'!$A$3:$A$175))</f>
        <v>1</v>
      </c>
      <c r="K1068" s="8">
        <f>VLOOKUP(B1068, 'TRIPS In Force'!$A$2:$B$166, 2, FALSE)</f>
        <v>34809</v>
      </c>
      <c r="L1068" s="7">
        <f t="shared" si="155"/>
        <v>1995</v>
      </c>
      <c r="M1068" s="7">
        <f t="shared" si="150"/>
        <v>1</v>
      </c>
      <c r="N1068" s="7">
        <f t="shared" si="151"/>
        <v>2005</v>
      </c>
      <c r="O1068" s="7">
        <f t="shared" si="152"/>
        <v>-2</v>
      </c>
      <c r="P1068" s="7">
        <f t="shared" si="153"/>
        <v>0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</row>
    <row r="1069" spans="1:34" x14ac:dyDescent="0.35">
      <c r="A1069">
        <f t="shared" si="156"/>
        <v>1068</v>
      </c>
      <c r="B1069" t="s">
        <v>35</v>
      </c>
      <c r="C1069">
        <f t="shared" si="154"/>
        <v>39</v>
      </c>
      <c r="D1069" s="7">
        <f t="shared" si="158"/>
        <v>2004</v>
      </c>
      <c r="E1069">
        <v>100</v>
      </c>
      <c r="F1069">
        <f>VLOOKUP(B1069, 'Population by Country'!$1:$266,19, FALSE)</f>
        <v>11266941</v>
      </c>
      <c r="G1069">
        <v>0</v>
      </c>
      <c r="H1069">
        <v>1</v>
      </c>
      <c r="I1069" s="7">
        <f>INDEX('Developing Country'!$B$3:$B$175,MATCH('Stata Data'!B1069,'Developing Country'!$A$3:$A$175))</f>
        <v>0</v>
      </c>
      <c r="J1069" s="7">
        <f>INDEX('Developing Country'!$C$3:$C$175,MATCH('Stata Data'!B1069,'Developing Country'!$A$3:$A$175))</f>
        <v>1</v>
      </c>
      <c r="K1069" s="8">
        <f>VLOOKUP(B1069, 'TRIPS In Force'!$A$2:$B$166, 2, FALSE)</f>
        <v>34809</v>
      </c>
      <c r="L1069" s="7">
        <f t="shared" si="155"/>
        <v>1995</v>
      </c>
      <c r="M1069" s="7">
        <f t="shared" si="150"/>
        <v>1</v>
      </c>
      <c r="N1069" s="7">
        <f t="shared" si="151"/>
        <v>2005</v>
      </c>
      <c r="O1069" s="7">
        <f t="shared" si="152"/>
        <v>-1</v>
      </c>
      <c r="P1069" s="7">
        <f t="shared" si="153"/>
        <v>0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</row>
    <row r="1070" spans="1:34" x14ac:dyDescent="0.35">
      <c r="A1070">
        <f t="shared" si="156"/>
        <v>1069</v>
      </c>
      <c r="B1070" t="s">
        <v>35</v>
      </c>
      <c r="C1070">
        <f t="shared" si="154"/>
        <v>39</v>
      </c>
      <c r="D1070" s="7">
        <f t="shared" si="158"/>
        <v>2005</v>
      </c>
      <c r="E1070">
        <v>100</v>
      </c>
      <c r="F1070">
        <f>VLOOKUP(B1070, 'Population by Country'!$1:$266, 20, FALSE)</f>
        <v>11284253</v>
      </c>
      <c r="G1070">
        <v>0</v>
      </c>
      <c r="H1070">
        <v>1</v>
      </c>
      <c r="I1070" s="7">
        <f>INDEX('Developing Country'!$B$3:$B$175,MATCH('Stata Data'!B1070,'Developing Country'!$A$3:$A$175))</f>
        <v>0</v>
      </c>
      <c r="J1070" s="7">
        <f>INDEX('Developing Country'!$C$3:$C$175,MATCH('Stata Data'!B1070,'Developing Country'!$A$3:$A$175))</f>
        <v>1</v>
      </c>
      <c r="K1070" s="8">
        <f>VLOOKUP(B1070, 'TRIPS In Force'!$A$2:$B$166, 2, FALSE)</f>
        <v>34809</v>
      </c>
      <c r="L1070" s="7">
        <f t="shared" si="155"/>
        <v>1995</v>
      </c>
      <c r="M1070" s="7">
        <f t="shared" si="150"/>
        <v>1</v>
      </c>
      <c r="N1070" s="7">
        <f t="shared" si="151"/>
        <v>2005</v>
      </c>
      <c r="O1070" s="7">
        <f t="shared" si="152"/>
        <v>0</v>
      </c>
      <c r="P1070" s="7">
        <f t="shared" si="153"/>
        <v>1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</row>
    <row r="1071" spans="1:34" x14ac:dyDescent="0.35">
      <c r="A1071">
        <f t="shared" si="156"/>
        <v>1070</v>
      </c>
      <c r="B1071" t="s">
        <v>35</v>
      </c>
      <c r="C1071">
        <f t="shared" si="154"/>
        <v>39</v>
      </c>
      <c r="D1071" s="7">
        <f t="shared" si="158"/>
        <v>2006</v>
      </c>
      <c r="E1071">
        <v>100</v>
      </c>
      <c r="F1071">
        <f>VLOOKUP(B1071, 'Population by Country'!$1:$266, 21, FALSE)</f>
        <v>11296233</v>
      </c>
      <c r="G1071">
        <v>0</v>
      </c>
      <c r="H1071">
        <v>1</v>
      </c>
      <c r="I1071" s="7">
        <f>INDEX('Developing Country'!$B$3:$B$175,MATCH('Stata Data'!B1071,'Developing Country'!$A$3:$A$175))</f>
        <v>0</v>
      </c>
      <c r="J1071" s="7">
        <f>INDEX('Developing Country'!$C$3:$C$175,MATCH('Stata Data'!B1071,'Developing Country'!$A$3:$A$175))</f>
        <v>1</v>
      </c>
      <c r="K1071" s="8">
        <f>VLOOKUP(B1071, 'TRIPS In Force'!$A$2:$B$166, 2, FALSE)</f>
        <v>34809</v>
      </c>
      <c r="L1071" s="7">
        <f t="shared" si="155"/>
        <v>1995</v>
      </c>
      <c r="M1071" s="7">
        <f t="shared" si="150"/>
        <v>1</v>
      </c>
      <c r="N1071" s="7">
        <f t="shared" si="151"/>
        <v>2005</v>
      </c>
      <c r="O1071" s="7">
        <f t="shared" si="152"/>
        <v>1</v>
      </c>
      <c r="P1071" s="7">
        <f t="shared" si="153"/>
        <v>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</row>
    <row r="1072" spans="1:34" x14ac:dyDescent="0.35">
      <c r="A1072">
        <f t="shared" si="156"/>
        <v>1071</v>
      </c>
      <c r="B1072" t="s">
        <v>35</v>
      </c>
      <c r="C1072">
        <f t="shared" si="154"/>
        <v>39</v>
      </c>
      <c r="D1072" s="7">
        <f t="shared" si="158"/>
        <v>2007</v>
      </c>
      <c r="E1072">
        <v>200</v>
      </c>
      <c r="F1072">
        <f>VLOOKUP(B1072, 'Population by Country'!$1:$266, 22, FALSE)</f>
        <v>11303687</v>
      </c>
      <c r="G1072">
        <v>0</v>
      </c>
      <c r="H1072">
        <v>1</v>
      </c>
      <c r="I1072" s="7">
        <f>INDEX('Developing Country'!$B$3:$B$175,MATCH('Stata Data'!B1072,'Developing Country'!$A$3:$A$175))</f>
        <v>0</v>
      </c>
      <c r="J1072" s="7">
        <f>INDEX('Developing Country'!$C$3:$C$175,MATCH('Stata Data'!B1072,'Developing Country'!$A$3:$A$175))</f>
        <v>1</v>
      </c>
      <c r="K1072" s="8">
        <f>VLOOKUP(B1072, 'TRIPS In Force'!$A$2:$B$166, 2, FALSE)</f>
        <v>34809</v>
      </c>
      <c r="L1072" s="7">
        <f t="shared" si="155"/>
        <v>1995</v>
      </c>
      <c r="M1072" s="7">
        <f t="shared" si="150"/>
        <v>1</v>
      </c>
      <c r="N1072" s="7">
        <f t="shared" si="151"/>
        <v>2005</v>
      </c>
      <c r="O1072" s="7">
        <f t="shared" si="152"/>
        <v>2</v>
      </c>
      <c r="P1072" s="7">
        <f t="shared" si="153"/>
        <v>1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</row>
    <row r="1073" spans="1:34" x14ac:dyDescent="0.35">
      <c r="A1073">
        <f t="shared" si="156"/>
        <v>1072</v>
      </c>
      <c r="B1073" t="s">
        <v>35</v>
      </c>
      <c r="C1073">
        <f t="shared" si="154"/>
        <v>39</v>
      </c>
      <c r="D1073" s="7">
        <f t="shared" si="158"/>
        <v>2008</v>
      </c>
      <c r="E1073">
        <v>200</v>
      </c>
      <c r="F1073">
        <f>VLOOKUP(B1073, 'Population by Country'!$1:$266, 23, FALSE)</f>
        <v>11309754</v>
      </c>
      <c r="G1073">
        <v>0</v>
      </c>
      <c r="H1073">
        <v>1</v>
      </c>
      <c r="I1073" s="7">
        <f>INDEX('Developing Country'!$B$3:$B$175,MATCH('Stata Data'!B1073,'Developing Country'!$A$3:$A$175))</f>
        <v>0</v>
      </c>
      <c r="J1073" s="7">
        <f>INDEX('Developing Country'!$C$3:$C$175,MATCH('Stata Data'!B1073,'Developing Country'!$A$3:$A$175))</f>
        <v>1</v>
      </c>
      <c r="K1073" s="8">
        <f>VLOOKUP(B1073, 'TRIPS In Force'!$A$2:$B$166, 2, FALSE)</f>
        <v>34809</v>
      </c>
      <c r="L1073" s="7">
        <f t="shared" si="155"/>
        <v>1995</v>
      </c>
      <c r="M1073" s="7">
        <f t="shared" si="150"/>
        <v>1</v>
      </c>
      <c r="N1073" s="7">
        <f t="shared" si="151"/>
        <v>2005</v>
      </c>
      <c r="O1073" s="7">
        <f t="shared" si="152"/>
        <v>3</v>
      </c>
      <c r="P1073" s="7">
        <f t="shared" si="153"/>
        <v>1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</row>
    <row r="1074" spans="1:34" x14ac:dyDescent="0.35">
      <c r="A1074">
        <f t="shared" si="156"/>
        <v>1073</v>
      </c>
      <c r="B1074" t="s">
        <v>35</v>
      </c>
      <c r="C1074">
        <f t="shared" si="154"/>
        <v>39</v>
      </c>
      <c r="D1074" s="7">
        <f t="shared" si="158"/>
        <v>2009</v>
      </c>
      <c r="E1074">
        <v>200</v>
      </c>
      <c r="F1074">
        <f>VLOOKUP(B1074, 'Population by Country'!$1:$266, 24, FALSE)</f>
        <v>11318602</v>
      </c>
      <c r="G1074">
        <v>0</v>
      </c>
      <c r="H1074">
        <v>1</v>
      </c>
      <c r="I1074" s="7">
        <f>INDEX('Developing Country'!$B$3:$B$175,MATCH('Stata Data'!B1074,'Developing Country'!$A$3:$A$175))</f>
        <v>0</v>
      </c>
      <c r="J1074" s="7">
        <f>INDEX('Developing Country'!$C$3:$C$175,MATCH('Stata Data'!B1074,'Developing Country'!$A$3:$A$175))</f>
        <v>1</v>
      </c>
      <c r="K1074" s="8">
        <f>VLOOKUP(B1074, 'TRIPS In Force'!$A$2:$B$166, 2, FALSE)</f>
        <v>34809</v>
      </c>
      <c r="L1074" s="7">
        <f t="shared" si="155"/>
        <v>1995</v>
      </c>
      <c r="M1074" s="7">
        <f t="shared" si="150"/>
        <v>1</v>
      </c>
      <c r="N1074" s="7">
        <f t="shared" si="151"/>
        <v>2005</v>
      </c>
      <c r="O1074" s="7">
        <f t="shared" si="152"/>
        <v>4</v>
      </c>
      <c r="P1074" s="7">
        <f t="shared" si="153"/>
        <v>1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</row>
    <row r="1075" spans="1:34" x14ac:dyDescent="0.35">
      <c r="A1075">
        <f t="shared" si="156"/>
        <v>1074</v>
      </c>
      <c r="B1075" t="s">
        <v>35</v>
      </c>
      <c r="C1075">
        <f t="shared" si="154"/>
        <v>39</v>
      </c>
      <c r="D1075" s="7">
        <f t="shared" si="158"/>
        <v>2010</v>
      </c>
      <c r="E1075">
        <v>200</v>
      </c>
      <c r="F1075">
        <f>VLOOKUP(B1075, 'Population by Country'!$1:$266, 25, FALSE)</f>
        <v>11333051</v>
      </c>
      <c r="G1075">
        <v>0</v>
      </c>
      <c r="H1075">
        <v>1</v>
      </c>
      <c r="I1075" s="7">
        <f>INDEX('Developing Country'!$B$3:$B$175,MATCH('Stata Data'!B1075,'Developing Country'!$A$3:$A$175))</f>
        <v>0</v>
      </c>
      <c r="J1075" s="7">
        <f>INDEX('Developing Country'!$C$3:$C$175,MATCH('Stata Data'!B1075,'Developing Country'!$A$3:$A$175))</f>
        <v>1</v>
      </c>
      <c r="K1075" s="8">
        <f>VLOOKUP(B1075, 'TRIPS In Force'!$A$2:$B$166, 2, FALSE)</f>
        <v>34809</v>
      </c>
      <c r="L1075" s="7">
        <f t="shared" si="155"/>
        <v>1995</v>
      </c>
      <c r="M1075" s="7">
        <f t="shared" si="150"/>
        <v>1</v>
      </c>
      <c r="N1075" s="7">
        <f t="shared" si="151"/>
        <v>2005</v>
      </c>
      <c r="O1075" s="7">
        <f t="shared" si="152"/>
        <v>5</v>
      </c>
      <c r="P1075" s="7">
        <f t="shared" si="153"/>
        <v>1</v>
      </c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</row>
    <row r="1076" spans="1:34" x14ac:dyDescent="0.35">
      <c r="A1076">
        <f t="shared" si="156"/>
        <v>1075</v>
      </c>
      <c r="B1076" t="s">
        <v>35</v>
      </c>
      <c r="C1076">
        <f t="shared" si="154"/>
        <v>39</v>
      </c>
      <c r="D1076" s="7">
        <f t="shared" si="158"/>
        <v>2011</v>
      </c>
      <c r="E1076">
        <v>200</v>
      </c>
      <c r="F1076">
        <f>VLOOKUP(B1076, 'Population by Country'!$1:$266, 26, FALSE)</f>
        <v>11354651</v>
      </c>
      <c r="G1076">
        <v>0</v>
      </c>
      <c r="H1076">
        <v>1</v>
      </c>
      <c r="I1076" s="7">
        <f>INDEX('Developing Country'!$B$3:$B$175,MATCH('Stata Data'!B1076,'Developing Country'!$A$3:$A$175))</f>
        <v>0</v>
      </c>
      <c r="J1076" s="7">
        <f>INDEX('Developing Country'!$C$3:$C$175,MATCH('Stata Data'!B1076,'Developing Country'!$A$3:$A$175))</f>
        <v>1</v>
      </c>
      <c r="K1076" s="8">
        <f>VLOOKUP(B1076, 'TRIPS In Force'!$A$2:$B$166, 2, FALSE)</f>
        <v>34809</v>
      </c>
      <c r="L1076" s="7">
        <f t="shared" si="155"/>
        <v>1995</v>
      </c>
      <c r="M1076" s="7">
        <f t="shared" si="150"/>
        <v>1</v>
      </c>
      <c r="N1076" s="7">
        <f t="shared" si="151"/>
        <v>2005</v>
      </c>
      <c r="O1076" s="7">
        <f t="shared" si="152"/>
        <v>6</v>
      </c>
      <c r="P1076" s="7">
        <f t="shared" si="153"/>
        <v>1</v>
      </c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</row>
    <row r="1077" spans="1:34" x14ac:dyDescent="0.35">
      <c r="A1077">
        <f t="shared" si="156"/>
        <v>1076</v>
      </c>
      <c r="B1077" t="s">
        <v>35</v>
      </c>
      <c r="C1077">
        <f t="shared" si="154"/>
        <v>39</v>
      </c>
      <c r="D1077" s="7">
        <f t="shared" si="158"/>
        <v>2012</v>
      </c>
      <c r="E1077">
        <v>200</v>
      </c>
      <c r="F1077">
        <f>VLOOKUP(B1077, 'Population by Country'!$1:$266, 27, FALSE)</f>
        <v>11382146</v>
      </c>
      <c r="G1077">
        <v>0</v>
      </c>
      <c r="H1077">
        <v>1</v>
      </c>
      <c r="I1077" s="7">
        <f>INDEX('Developing Country'!$B$3:$B$175,MATCH('Stata Data'!B1077,'Developing Country'!$A$3:$A$175))</f>
        <v>0</v>
      </c>
      <c r="J1077" s="7">
        <f>INDEX('Developing Country'!$C$3:$C$175,MATCH('Stata Data'!B1077,'Developing Country'!$A$3:$A$175))</f>
        <v>1</v>
      </c>
      <c r="K1077" s="8">
        <f>VLOOKUP(B1077, 'TRIPS In Force'!$A$2:$B$166, 2, FALSE)</f>
        <v>34809</v>
      </c>
      <c r="L1077" s="7">
        <f t="shared" si="155"/>
        <v>1995</v>
      </c>
      <c r="M1077" s="7">
        <f t="shared" si="150"/>
        <v>1</v>
      </c>
      <c r="N1077" s="7">
        <f t="shared" si="151"/>
        <v>2005</v>
      </c>
      <c r="O1077" s="7">
        <f t="shared" si="152"/>
        <v>7</v>
      </c>
      <c r="P1077" s="7">
        <f t="shared" si="153"/>
        <v>1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</row>
    <row r="1078" spans="1:34" x14ac:dyDescent="0.35">
      <c r="A1078">
        <f t="shared" si="156"/>
        <v>1077</v>
      </c>
      <c r="B1078" t="s">
        <v>35</v>
      </c>
      <c r="C1078">
        <f t="shared" si="154"/>
        <v>39</v>
      </c>
      <c r="D1078" s="7">
        <f t="shared" si="158"/>
        <v>2013</v>
      </c>
      <c r="E1078">
        <v>200</v>
      </c>
      <c r="F1078">
        <f>VLOOKUP(B1078, 'Population by Country'!$1:$266, 28, FALSE)</f>
        <v>11412167</v>
      </c>
      <c r="G1078">
        <v>0</v>
      </c>
      <c r="H1078">
        <v>1</v>
      </c>
      <c r="I1078" s="7">
        <f>INDEX('Developing Country'!$B$3:$B$175,MATCH('Stata Data'!B1078,'Developing Country'!$A$3:$A$175))</f>
        <v>0</v>
      </c>
      <c r="J1078" s="7">
        <f>INDEX('Developing Country'!$C$3:$C$175,MATCH('Stata Data'!B1078,'Developing Country'!$A$3:$A$175))</f>
        <v>1</v>
      </c>
      <c r="K1078" s="8">
        <f>VLOOKUP(B1078, 'TRIPS In Force'!$A$2:$B$166, 2, FALSE)</f>
        <v>34809</v>
      </c>
      <c r="L1078" s="7">
        <f t="shared" si="155"/>
        <v>1995</v>
      </c>
      <c r="M1078" s="7">
        <f t="shared" si="150"/>
        <v>1</v>
      </c>
      <c r="N1078" s="7">
        <f t="shared" si="151"/>
        <v>2005</v>
      </c>
      <c r="O1078" s="7">
        <f t="shared" si="152"/>
        <v>8</v>
      </c>
      <c r="P1078" s="7">
        <f t="shared" si="153"/>
        <v>1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</row>
    <row r="1079" spans="1:34" x14ac:dyDescent="0.35">
      <c r="A1079">
        <f t="shared" si="156"/>
        <v>1078</v>
      </c>
      <c r="B1079" t="s">
        <v>35</v>
      </c>
      <c r="C1079">
        <f t="shared" si="154"/>
        <v>39</v>
      </c>
      <c r="D1079" s="7">
        <f t="shared" si="158"/>
        <v>2014</v>
      </c>
      <c r="E1079">
        <v>200</v>
      </c>
      <c r="F1079">
        <f>VLOOKUP(B1079, 'Population by Country'!$1:$266, 29, FALSE)</f>
        <v>11439767</v>
      </c>
      <c r="G1079">
        <v>0</v>
      </c>
      <c r="H1079">
        <v>1</v>
      </c>
      <c r="I1079" s="7">
        <f>INDEX('Developing Country'!$B$3:$B$175,MATCH('Stata Data'!B1079,'Developing Country'!$A$3:$A$175))</f>
        <v>0</v>
      </c>
      <c r="J1079" s="7">
        <f>INDEX('Developing Country'!$C$3:$C$175,MATCH('Stata Data'!B1079,'Developing Country'!$A$3:$A$175))</f>
        <v>1</v>
      </c>
      <c r="K1079" s="8">
        <f>VLOOKUP(B1079, 'TRIPS In Force'!$A$2:$B$166, 2, FALSE)</f>
        <v>34809</v>
      </c>
      <c r="L1079" s="7">
        <f t="shared" si="155"/>
        <v>1995</v>
      </c>
      <c r="M1079" s="7">
        <f t="shared" si="150"/>
        <v>1</v>
      </c>
      <c r="N1079" s="7">
        <f t="shared" si="151"/>
        <v>2005</v>
      </c>
      <c r="O1079" s="7">
        <f t="shared" si="152"/>
        <v>9</v>
      </c>
      <c r="P1079" s="7">
        <f t="shared" si="153"/>
        <v>1</v>
      </c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</row>
    <row r="1080" spans="1:34" x14ac:dyDescent="0.35">
      <c r="A1080">
        <f t="shared" si="156"/>
        <v>1079</v>
      </c>
      <c r="B1080" t="s">
        <v>35</v>
      </c>
      <c r="C1080">
        <f t="shared" si="154"/>
        <v>39</v>
      </c>
      <c r="D1080" s="7">
        <f t="shared" si="158"/>
        <v>2015</v>
      </c>
      <c r="E1080">
        <v>200</v>
      </c>
      <c r="F1080">
        <f>VLOOKUP(B1080, 'Population by Country'!$1:$266, 30, FALSE)</f>
        <v>11461432</v>
      </c>
      <c r="G1080">
        <v>0</v>
      </c>
      <c r="H1080">
        <v>1</v>
      </c>
      <c r="I1080" s="7">
        <f>INDEX('Developing Country'!$B$3:$B$175,MATCH('Stata Data'!B1080,'Developing Country'!$A$3:$A$175))</f>
        <v>0</v>
      </c>
      <c r="J1080" s="7">
        <f>INDEX('Developing Country'!$C$3:$C$175,MATCH('Stata Data'!B1080,'Developing Country'!$A$3:$A$175))</f>
        <v>1</v>
      </c>
      <c r="K1080" s="8">
        <f>VLOOKUP(B1080, 'TRIPS In Force'!$A$2:$B$166, 2, FALSE)</f>
        <v>34809</v>
      </c>
      <c r="L1080" s="7">
        <f t="shared" si="155"/>
        <v>1995</v>
      </c>
      <c r="M1080" s="7">
        <f t="shared" si="150"/>
        <v>1</v>
      </c>
      <c r="N1080" s="7">
        <f t="shared" si="151"/>
        <v>2005</v>
      </c>
      <c r="O1080" s="7">
        <f t="shared" si="152"/>
        <v>10</v>
      </c>
      <c r="P1080" s="7">
        <f t="shared" si="153"/>
        <v>1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</row>
    <row r="1081" spans="1:34" x14ac:dyDescent="0.35">
      <c r="A1081">
        <f t="shared" si="156"/>
        <v>1080</v>
      </c>
      <c r="B1081" t="s">
        <v>35</v>
      </c>
      <c r="C1081">
        <f t="shared" si="154"/>
        <v>39</v>
      </c>
      <c r="D1081" s="7">
        <f t="shared" si="158"/>
        <v>2016</v>
      </c>
      <c r="E1081">
        <v>200</v>
      </c>
      <c r="F1081">
        <f>VLOOKUP(B1081, 'Population by Country'!$1:$266, 31, FALSE)</f>
        <v>11475982</v>
      </c>
      <c r="G1081">
        <v>0</v>
      </c>
      <c r="H1081">
        <v>1</v>
      </c>
      <c r="I1081" s="7">
        <f>INDEX('Developing Country'!$B$3:$B$175,MATCH('Stata Data'!B1081,'Developing Country'!$A$3:$A$175))</f>
        <v>0</v>
      </c>
      <c r="J1081" s="7">
        <f>INDEX('Developing Country'!$C$3:$C$175,MATCH('Stata Data'!B1081,'Developing Country'!$A$3:$A$175))</f>
        <v>1</v>
      </c>
      <c r="K1081" s="8">
        <f>VLOOKUP(B1081, 'TRIPS In Force'!$A$2:$B$166, 2, FALSE)</f>
        <v>34809</v>
      </c>
      <c r="L1081" s="7">
        <f t="shared" si="155"/>
        <v>1995</v>
      </c>
      <c r="M1081" s="7">
        <f t="shared" si="150"/>
        <v>1</v>
      </c>
      <c r="N1081" s="7">
        <f t="shared" si="151"/>
        <v>2005</v>
      </c>
      <c r="O1081" s="7">
        <f t="shared" si="152"/>
        <v>11</v>
      </c>
      <c r="P1081" s="7">
        <f t="shared" si="153"/>
        <v>1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</row>
    <row r="1082" spans="1:34" x14ac:dyDescent="0.35">
      <c r="A1082">
        <f t="shared" si="156"/>
        <v>1081</v>
      </c>
      <c r="B1082" t="s">
        <v>36</v>
      </c>
      <c r="C1082">
        <f t="shared" si="154"/>
        <v>40</v>
      </c>
      <c r="D1082" s="7">
        <v>1990</v>
      </c>
      <c r="F1082">
        <f>VLOOKUP(B1082, 'Population by Country'!$1:$266, 5,FALSE )</f>
        <v>766614</v>
      </c>
      <c r="G1082">
        <v>0</v>
      </c>
      <c r="H1082">
        <v>0</v>
      </c>
      <c r="I1082" s="7">
        <f>INDEX('Developing Country'!$B$3:$B$175,MATCH('Stata Data'!B1082,'Developing Country'!$A$3:$A$175))</f>
        <v>0</v>
      </c>
      <c r="J1082" s="7">
        <f>INDEX('Developing Country'!$C$3:$C$175,MATCH('Stata Data'!B1082,'Developing Country'!$A$3:$A$175))</f>
        <v>0</v>
      </c>
      <c r="K1082" s="8">
        <f>VLOOKUP(B1082, 'TRIPS In Force'!$A$2:$B$166, 2, FALSE)</f>
        <v>34910</v>
      </c>
      <c r="L1082" s="7">
        <f t="shared" si="155"/>
        <v>1995</v>
      </c>
      <c r="M1082" s="7">
        <f t="shared" si="150"/>
        <v>0</v>
      </c>
      <c r="N1082" s="7">
        <f t="shared" si="151"/>
        <v>1995</v>
      </c>
      <c r="O1082" s="7">
        <f t="shared" si="152"/>
        <v>-5</v>
      </c>
      <c r="P1082" s="7">
        <f t="shared" si="153"/>
        <v>0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</row>
    <row r="1083" spans="1:34" x14ac:dyDescent="0.35">
      <c r="A1083">
        <f t="shared" si="156"/>
        <v>1082</v>
      </c>
      <c r="B1083" t="s">
        <v>36</v>
      </c>
      <c r="C1083">
        <f t="shared" si="154"/>
        <v>40</v>
      </c>
      <c r="D1083" s="7">
        <f>D1082+1</f>
        <v>1991</v>
      </c>
      <c r="F1083">
        <f>VLOOKUP(B1083, 'Population by Country'!$1:$266, 6, FALSE)</f>
        <v>783129</v>
      </c>
      <c r="G1083">
        <v>0</v>
      </c>
      <c r="H1083">
        <v>0</v>
      </c>
      <c r="I1083" s="7">
        <f>INDEX('Developing Country'!$B$3:$B$175,MATCH('Stata Data'!B1083,'Developing Country'!$A$3:$A$175))</f>
        <v>0</v>
      </c>
      <c r="J1083" s="7">
        <f>INDEX('Developing Country'!$C$3:$C$175,MATCH('Stata Data'!B1083,'Developing Country'!$A$3:$A$175))</f>
        <v>0</v>
      </c>
      <c r="K1083" s="8">
        <f>VLOOKUP(B1083, 'TRIPS In Force'!$A$2:$B$166, 2, FALSE)</f>
        <v>34910</v>
      </c>
      <c r="L1083" s="7">
        <f t="shared" si="155"/>
        <v>1995</v>
      </c>
      <c r="M1083" s="7">
        <f t="shared" si="150"/>
        <v>0</v>
      </c>
      <c r="N1083" s="7">
        <f t="shared" si="151"/>
        <v>1995</v>
      </c>
      <c r="O1083" s="7">
        <f t="shared" si="152"/>
        <v>-4</v>
      </c>
      <c r="P1083" s="7">
        <f t="shared" si="153"/>
        <v>0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</row>
    <row r="1084" spans="1:34" x14ac:dyDescent="0.35">
      <c r="A1084">
        <f t="shared" si="156"/>
        <v>1083</v>
      </c>
      <c r="B1084" t="s">
        <v>36</v>
      </c>
      <c r="C1084">
        <f t="shared" si="154"/>
        <v>40</v>
      </c>
      <c r="D1084" s="7">
        <f t="shared" ref="D1084:D1108" si="159">D1083+1</f>
        <v>1992</v>
      </c>
      <c r="F1084">
        <f>VLOOKUP(B1084, 'Population by Country'!$1:$266, 7, FALSE)</f>
        <v>800609</v>
      </c>
      <c r="G1084">
        <v>0</v>
      </c>
      <c r="H1084">
        <v>0</v>
      </c>
      <c r="I1084" s="7">
        <f>INDEX('Developing Country'!$B$3:$B$175,MATCH('Stata Data'!B1084,'Developing Country'!$A$3:$A$175))</f>
        <v>0</v>
      </c>
      <c r="J1084" s="7">
        <f>INDEX('Developing Country'!$C$3:$C$175,MATCH('Stata Data'!B1084,'Developing Country'!$A$3:$A$175))</f>
        <v>0</v>
      </c>
      <c r="K1084" s="8">
        <f>VLOOKUP(B1084, 'TRIPS In Force'!$A$2:$B$166, 2, FALSE)</f>
        <v>34910</v>
      </c>
      <c r="L1084" s="7">
        <f t="shared" si="155"/>
        <v>1995</v>
      </c>
      <c r="M1084" s="7">
        <f t="shared" si="150"/>
        <v>0</v>
      </c>
      <c r="N1084" s="7">
        <f t="shared" si="151"/>
        <v>1995</v>
      </c>
      <c r="O1084" s="7">
        <f t="shared" si="152"/>
        <v>-3</v>
      </c>
      <c r="P1084" s="7">
        <f t="shared" si="153"/>
        <v>0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</row>
    <row r="1085" spans="1:34" x14ac:dyDescent="0.35">
      <c r="A1085">
        <f t="shared" si="156"/>
        <v>1084</v>
      </c>
      <c r="B1085" t="s">
        <v>36</v>
      </c>
      <c r="C1085">
        <f t="shared" si="154"/>
        <v>40</v>
      </c>
      <c r="D1085" s="7">
        <f t="shared" si="159"/>
        <v>1993</v>
      </c>
      <c r="F1085">
        <f>VLOOKUP(B1085, 'Population by Country'!$1:$266, 8, FALSE)</f>
        <v>818751</v>
      </c>
      <c r="G1085">
        <v>0</v>
      </c>
      <c r="H1085">
        <v>0</v>
      </c>
      <c r="I1085" s="7">
        <f>INDEX('Developing Country'!$B$3:$B$175,MATCH('Stata Data'!B1085,'Developing Country'!$A$3:$A$175))</f>
        <v>0</v>
      </c>
      <c r="J1085" s="7">
        <f>INDEX('Developing Country'!$C$3:$C$175,MATCH('Stata Data'!B1085,'Developing Country'!$A$3:$A$175))</f>
        <v>0</v>
      </c>
      <c r="K1085" s="8">
        <f>VLOOKUP(B1085, 'TRIPS In Force'!$A$2:$B$166, 2, FALSE)</f>
        <v>34910</v>
      </c>
      <c r="L1085" s="7">
        <f t="shared" si="155"/>
        <v>1995</v>
      </c>
      <c r="M1085" s="7">
        <f t="shared" si="150"/>
        <v>0</v>
      </c>
      <c r="N1085" s="7">
        <f t="shared" si="151"/>
        <v>1995</v>
      </c>
      <c r="O1085" s="7">
        <f t="shared" si="152"/>
        <v>-2</v>
      </c>
      <c r="P1085" s="7">
        <f t="shared" si="153"/>
        <v>0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</row>
    <row r="1086" spans="1:34" x14ac:dyDescent="0.35">
      <c r="A1086">
        <f t="shared" si="156"/>
        <v>1085</v>
      </c>
      <c r="B1086" t="s">
        <v>36</v>
      </c>
      <c r="C1086">
        <f t="shared" si="154"/>
        <v>40</v>
      </c>
      <c r="D1086" s="7">
        <f t="shared" si="159"/>
        <v>1994</v>
      </c>
      <c r="F1086">
        <f>VLOOKUP(B1086, 'Population by Country'!$1:$266, 9, FALSE)</f>
        <v>837110</v>
      </c>
      <c r="G1086">
        <v>0</v>
      </c>
      <c r="H1086">
        <v>0</v>
      </c>
      <c r="I1086" s="7">
        <f>INDEX('Developing Country'!$B$3:$B$175,MATCH('Stata Data'!B1086,'Developing Country'!$A$3:$A$175))</f>
        <v>0</v>
      </c>
      <c r="J1086" s="7">
        <f>INDEX('Developing Country'!$C$3:$C$175,MATCH('Stata Data'!B1086,'Developing Country'!$A$3:$A$175))</f>
        <v>0</v>
      </c>
      <c r="K1086" s="8">
        <f>VLOOKUP(B1086, 'TRIPS In Force'!$A$2:$B$166, 2, FALSE)</f>
        <v>34910</v>
      </c>
      <c r="L1086" s="7">
        <f t="shared" si="155"/>
        <v>1995</v>
      </c>
      <c r="M1086" s="7">
        <f t="shared" si="150"/>
        <v>0</v>
      </c>
      <c r="N1086" s="7">
        <f t="shared" si="151"/>
        <v>1995</v>
      </c>
      <c r="O1086" s="7">
        <f t="shared" si="152"/>
        <v>-1</v>
      </c>
      <c r="P1086" s="7">
        <f t="shared" si="153"/>
        <v>0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</row>
    <row r="1087" spans="1:34" x14ac:dyDescent="0.35">
      <c r="A1087">
        <f t="shared" si="156"/>
        <v>1086</v>
      </c>
      <c r="B1087" t="s">
        <v>36</v>
      </c>
      <c r="C1087">
        <f t="shared" si="154"/>
        <v>40</v>
      </c>
      <c r="D1087" s="7">
        <f t="shared" si="159"/>
        <v>1995</v>
      </c>
      <c r="F1087">
        <f>VLOOKUP(B1087, 'Population by Country'!$1:$266, 10, FALSE)</f>
        <v>855384</v>
      </c>
      <c r="G1087">
        <v>0</v>
      </c>
      <c r="H1087">
        <v>0</v>
      </c>
      <c r="I1087" s="7">
        <f>INDEX('Developing Country'!$B$3:$B$175,MATCH('Stata Data'!B1087,'Developing Country'!$A$3:$A$175))</f>
        <v>0</v>
      </c>
      <c r="J1087" s="7">
        <f>INDEX('Developing Country'!$C$3:$C$175,MATCH('Stata Data'!B1087,'Developing Country'!$A$3:$A$175))</f>
        <v>0</v>
      </c>
      <c r="K1087" s="8">
        <f>VLOOKUP(B1087, 'TRIPS In Force'!$A$2:$B$166, 2, FALSE)</f>
        <v>34910</v>
      </c>
      <c r="L1087" s="7">
        <f t="shared" si="155"/>
        <v>1995</v>
      </c>
      <c r="M1087" s="7">
        <f t="shared" si="150"/>
        <v>1</v>
      </c>
      <c r="N1087" s="7">
        <f t="shared" si="151"/>
        <v>1995</v>
      </c>
      <c r="O1087" s="7">
        <f t="shared" si="152"/>
        <v>0</v>
      </c>
      <c r="P1087" s="7">
        <f t="shared" si="153"/>
        <v>1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</row>
    <row r="1088" spans="1:34" x14ac:dyDescent="0.35">
      <c r="A1088">
        <f t="shared" si="156"/>
        <v>1087</v>
      </c>
      <c r="B1088" t="s">
        <v>36</v>
      </c>
      <c r="C1088">
        <f t="shared" si="154"/>
        <v>40</v>
      </c>
      <c r="D1088" s="7">
        <f t="shared" si="159"/>
        <v>1996</v>
      </c>
      <c r="F1088">
        <f>VLOOKUP(B1088, 'Population by Country'!$1:$266, 11, FALSE)</f>
        <v>873423</v>
      </c>
      <c r="G1088">
        <v>0</v>
      </c>
      <c r="H1088">
        <v>0</v>
      </c>
      <c r="I1088" s="7">
        <f>INDEX('Developing Country'!$B$3:$B$175,MATCH('Stata Data'!B1088,'Developing Country'!$A$3:$A$175))</f>
        <v>0</v>
      </c>
      <c r="J1088" s="7">
        <f>INDEX('Developing Country'!$C$3:$C$175,MATCH('Stata Data'!B1088,'Developing Country'!$A$3:$A$175))</f>
        <v>0</v>
      </c>
      <c r="K1088" s="8">
        <f>VLOOKUP(B1088, 'TRIPS In Force'!$A$2:$B$166, 2, FALSE)</f>
        <v>34910</v>
      </c>
      <c r="L1088" s="7">
        <f t="shared" si="155"/>
        <v>1995</v>
      </c>
      <c r="M1088" s="7">
        <f t="shared" si="150"/>
        <v>1</v>
      </c>
      <c r="N1088" s="7">
        <f t="shared" si="151"/>
        <v>1995</v>
      </c>
      <c r="O1088" s="7">
        <f t="shared" si="152"/>
        <v>1</v>
      </c>
      <c r="P1088" s="7">
        <f t="shared" si="153"/>
        <v>1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</row>
    <row r="1089" spans="1:34" x14ac:dyDescent="0.35">
      <c r="A1089">
        <f t="shared" si="156"/>
        <v>1088</v>
      </c>
      <c r="B1089" t="s">
        <v>36</v>
      </c>
      <c r="C1089">
        <f t="shared" si="154"/>
        <v>40</v>
      </c>
      <c r="D1089" s="7">
        <f t="shared" si="159"/>
        <v>1997</v>
      </c>
      <c r="F1089">
        <f>VLOOKUP(B1089, 'Population by Country'!$1:$266, 12, FALSE)</f>
        <v>891192</v>
      </c>
      <c r="G1089">
        <v>0</v>
      </c>
      <c r="H1089">
        <v>0</v>
      </c>
      <c r="I1089" s="7">
        <f>INDEX('Developing Country'!$B$3:$B$175,MATCH('Stata Data'!B1089,'Developing Country'!$A$3:$A$175))</f>
        <v>0</v>
      </c>
      <c r="J1089" s="7">
        <f>INDEX('Developing Country'!$C$3:$C$175,MATCH('Stata Data'!B1089,'Developing Country'!$A$3:$A$175))</f>
        <v>0</v>
      </c>
      <c r="K1089" s="8">
        <f>VLOOKUP(B1089, 'TRIPS In Force'!$A$2:$B$166, 2, FALSE)</f>
        <v>34910</v>
      </c>
      <c r="L1089" s="7">
        <f t="shared" si="155"/>
        <v>1995</v>
      </c>
      <c r="M1089" s="7">
        <f t="shared" si="150"/>
        <v>1</v>
      </c>
      <c r="N1089" s="7">
        <f t="shared" si="151"/>
        <v>1995</v>
      </c>
      <c r="O1089" s="7">
        <f t="shared" si="152"/>
        <v>2</v>
      </c>
      <c r="P1089" s="7">
        <f t="shared" si="153"/>
        <v>1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</row>
    <row r="1090" spans="1:34" x14ac:dyDescent="0.35">
      <c r="A1090">
        <f t="shared" si="156"/>
        <v>1089</v>
      </c>
      <c r="B1090" t="s">
        <v>36</v>
      </c>
      <c r="C1090">
        <f t="shared" si="154"/>
        <v>40</v>
      </c>
      <c r="D1090" s="7">
        <f t="shared" si="159"/>
        <v>1998</v>
      </c>
      <c r="F1090">
        <f>VLOOKUP(B1090, 'Population by Country'!$1:$266, 13, FALSE)</f>
        <v>908704</v>
      </c>
      <c r="G1090">
        <v>0</v>
      </c>
      <c r="H1090">
        <v>0</v>
      </c>
      <c r="I1090" s="7">
        <f>INDEX('Developing Country'!$B$3:$B$175,MATCH('Stata Data'!B1090,'Developing Country'!$A$3:$A$175))</f>
        <v>0</v>
      </c>
      <c r="J1090" s="7">
        <f>INDEX('Developing Country'!$C$3:$C$175,MATCH('Stata Data'!B1090,'Developing Country'!$A$3:$A$175))</f>
        <v>0</v>
      </c>
      <c r="K1090" s="8">
        <f>VLOOKUP(B1090, 'TRIPS In Force'!$A$2:$B$166, 2, FALSE)</f>
        <v>34910</v>
      </c>
      <c r="L1090" s="7">
        <f t="shared" si="155"/>
        <v>1995</v>
      </c>
      <c r="M1090" s="7">
        <f t="shared" ref="M1090:M1153" si="160">IF(L1090&gt;D1090, 0, 1)</f>
        <v>1</v>
      </c>
      <c r="N1090" s="7">
        <f t="shared" ref="N1090:N1153" si="161">IF(L1090&gt;IF(I1090=1, 2033, IF(H1090=1, 2005, IF(J1090=1,2000, L1090))), L1090,IF(I1090=1, 2033, IF(H1090=1, 2005, IF(J1090=1,2000, L1090))))</f>
        <v>1995</v>
      </c>
      <c r="O1090" s="7">
        <f t="shared" ref="O1090:O1153" si="162">D1090-N1090</f>
        <v>3</v>
      </c>
      <c r="P1090" s="7">
        <f t="shared" ref="P1090:P1153" si="163">IF(N1090&lt;=D1090,1,0)</f>
        <v>1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</row>
    <row r="1091" spans="1:34" x14ac:dyDescent="0.35">
      <c r="A1091">
        <f t="shared" si="156"/>
        <v>1090</v>
      </c>
      <c r="B1091" t="s">
        <v>36</v>
      </c>
      <c r="C1091">
        <f t="shared" ref="C1091:C1154" si="164">_xlfn.FLOOR.MATH((A1091-1)/27)</f>
        <v>40</v>
      </c>
      <c r="D1091" s="7">
        <f t="shared" si="159"/>
        <v>1999</v>
      </c>
      <c r="F1091">
        <f>VLOOKUP(B1091, 'Population by Country'!$1:$266,14, FALSE)</f>
        <v>926050</v>
      </c>
      <c r="G1091">
        <v>0</v>
      </c>
      <c r="H1091">
        <v>0</v>
      </c>
      <c r="I1091" s="7">
        <f>INDEX('Developing Country'!$B$3:$B$175,MATCH('Stata Data'!B1091,'Developing Country'!$A$3:$A$175))</f>
        <v>0</v>
      </c>
      <c r="J1091" s="7">
        <f>INDEX('Developing Country'!$C$3:$C$175,MATCH('Stata Data'!B1091,'Developing Country'!$A$3:$A$175))</f>
        <v>0</v>
      </c>
      <c r="K1091" s="8">
        <f>VLOOKUP(B1091, 'TRIPS In Force'!$A$2:$B$166, 2, FALSE)</f>
        <v>34910</v>
      </c>
      <c r="L1091" s="7">
        <f t="shared" ref="L1091:L1154" si="165">YEAR(K1091)</f>
        <v>1995</v>
      </c>
      <c r="M1091" s="7">
        <f t="shared" si="160"/>
        <v>1</v>
      </c>
      <c r="N1091" s="7">
        <f t="shared" si="161"/>
        <v>1995</v>
      </c>
      <c r="O1091" s="7">
        <f t="shared" si="162"/>
        <v>4</v>
      </c>
      <c r="P1091" s="7">
        <f t="shared" si="163"/>
        <v>1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</row>
    <row r="1092" spans="1:34" x14ac:dyDescent="0.35">
      <c r="A1092">
        <f t="shared" ref="A1092:A1155" si="166">A1091+1</f>
        <v>1091</v>
      </c>
      <c r="B1092" t="s">
        <v>36</v>
      </c>
      <c r="C1092">
        <f t="shared" si="164"/>
        <v>40</v>
      </c>
      <c r="D1092" s="7">
        <f t="shared" si="159"/>
        <v>2000</v>
      </c>
      <c r="F1092">
        <f>VLOOKUP(B1092, 'Population by Country'!$1:$266, 15, FALSE)</f>
        <v>943286</v>
      </c>
      <c r="G1092">
        <v>0</v>
      </c>
      <c r="H1092">
        <v>0</v>
      </c>
      <c r="I1092" s="7">
        <f>INDEX('Developing Country'!$B$3:$B$175,MATCH('Stata Data'!B1092,'Developing Country'!$A$3:$A$175))</f>
        <v>0</v>
      </c>
      <c r="J1092" s="7">
        <f>INDEX('Developing Country'!$C$3:$C$175,MATCH('Stata Data'!B1092,'Developing Country'!$A$3:$A$175))</f>
        <v>0</v>
      </c>
      <c r="K1092" s="8">
        <f>VLOOKUP(B1092, 'TRIPS In Force'!$A$2:$B$166, 2, FALSE)</f>
        <v>34910</v>
      </c>
      <c r="L1092" s="7">
        <f t="shared" si="165"/>
        <v>1995</v>
      </c>
      <c r="M1092" s="7">
        <f t="shared" si="160"/>
        <v>1</v>
      </c>
      <c r="N1092" s="7">
        <f t="shared" si="161"/>
        <v>1995</v>
      </c>
      <c r="O1092" s="7">
        <f t="shared" si="162"/>
        <v>5</v>
      </c>
      <c r="P1092" s="7">
        <f t="shared" si="163"/>
        <v>1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</row>
    <row r="1093" spans="1:34" x14ac:dyDescent="0.35">
      <c r="A1093">
        <f t="shared" si="166"/>
        <v>1092</v>
      </c>
      <c r="B1093" t="s">
        <v>36</v>
      </c>
      <c r="C1093">
        <f t="shared" si="164"/>
        <v>40</v>
      </c>
      <c r="D1093" s="7">
        <f t="shared" si="159"/>
        <v>2001</v>
      </c>
      <c r="F1093">
        <f>VLOOKUP(B1093, 'Population by Country'!$1:$266, 16, FALSE)</f>
        <v>960282</v>
      </c>
      <c r="G1093">
        <v>0</v>
      </c>
      <c r="H1093">
        <v>0</v>
      </c>
      <c r="I1093" s="7">
        <f>INDEX('Developing Country'!$B$3:$B$175,MATCH('Stata Data'!B1093,'Developing Country'!$A$3:$A$175))</f>
        <v>0</v>
      </c>
      <c r="J1093" s="7">
        <f>INDEX('Developing Country'!$C$3:$C$175,MATCH('Stata Data'!B1093,'Developing Country'!$A$3:$A$175))</f>
        <v>0</v>
      </c>
      <c r="K1093" s="8">
        <f>VLOOKUP(B1093, 'TRIPS In Force'!$A$2:$B$166, 2, FALSE)</f>
        <v>34910</v>
      </c>
      <c r="L1093" s="7">
        <f t="shared" si="165"/>
        <v>1995</v>
      </c>
      <c r="M1093" s="7">
        <f t="shared" si="160"/>
        <v>1</v>
      </c>
      <c r="N1093" s="7">
        <f t="shared" si="161"/>
        <v>1995</v>
      </c>
      <c r="O1093" s="7">
        <f t="shared" si="162"/>
        <v>6</v>
      </c>
      <c r="P1093" s="7">
        <f t="shared" si="163"/>
        <v>1</v>
      </c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</row>
    <row r="1094" spans="1:34" x14ac:dyDescent="0.35">
      <c r="A1094">
        <f t="shared" si="166"/>
        <v>1093</v>
      </c>
      <c r="B1094" t="s">
        <v>36</v>
      </c>
      <c r="C1094">
        <f t="shared" si="164"/>
        <v>40</v>
      </c>
      <c r="D1094" s="7">
        <f t="shared" si="159"/>
        <v>2002</v>
      </c>
      <c r="F1094">
        <f>VLOOKUP(B1094, 'Population by Country'!$1:$266, 17, FALSE)</f>
        <v>976966</v>
      </c>
      <c r="G1094">
        <v>0</v>
      </c>
      <c r="H1094">
        <v>0</v>
      </c>
      <c r="I1094" s="7">
        <f>INDEX('Developing Country'!$B$3:$B$175,MATCH('Stata Data'!B1094,'Developing Country'!$A$3:$A$175))</f>
        <v>0</v>
      </c>
      <c r="J1094" s="7">
        <f>INDEX('Developing Country'!$C$3:$C$175,MATCH('Stata Data'!B1094,'Developing Country'!$A$3:$A$175))</f>
        <v>0</v>
      </c>
      <c r="K1094" s="8">
        <f>VLOOKUP(B1094, 'TRIPS In Force'!$A$2:$B$166, 2, FALSE)</f>
        <v>34910</v>
      </c>
      <c r="L1094" s="7">
        <f t="shared" si="165"/>
        <v>1995</v>
      </c>
      <c r="M1094" s="7">
        <f t="shared" si="160"/>
        <v>1</v>
      </c>
      <c r="N1094" s="7">
        <f t="shared" si="161"/>
        <v>1995</v>
      </c>
      <c r="O1094" s="7">
        <f t="shared" si="162"/>
        <v>7</v>
      </c>
      <c r="P1094" s="7">
        <f t="shared" si="163"/>
        <v>1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</row>
    <row r="1095" spans="1:34" x14ac:dyDescent="0.35">
      <c r="A1095">
        <f t="shared" si="166"/>
        <v>1094</v>
      </c>
      <c r="B1095" t="s">
        <v>36</v>
      </c>
      <c r="C1095">
        <f t="shared" si="164"/>
        <v>40</v>
      </c>
      <c r="D1095" s="7">
        <f t="shared" si="159"/>
        <v>2003</v>
      </c>
      <c r="F1095">
        <f>VLOOKUP(B1095, 'Population by Country'!$1:$266, 18, FALSE)</f>
        <v>993563</v>
      </c>
      <c r="G1095">
        <v>0</v>
      </c>
      <c r="H1095">
        <v>0</v>
      </c>
      <c r="I1095" s="7">
        <f>INDEX('Developing Country'!$B$3:$B$175,MATCH('Stata Data'!B1095,'Developing Country'!$A$3:$A$175))</f>
        <v>0</v>
      </c>
      <c r="J1095" s="7">
        <f>INDEX('Developing Country'!$C$3:$C$175,MATCH('Stata Data'!B1095,'Developing Country'!$A$3:$A$175))</f>
        <v>0</v>
      </c>
      <c r="K1095" s="8">
        <f>VLOOKUP(B1095, 'TRIPS In Force'!$A$2:$B$166, 2, FALSE)</f>
        <v>34910</v>
      </c>
      <c r="L1095" s="7">
        <f t="shared" si="165"/>
        <v>1995</v>
      </c>
      <c r="M1095" s="7">
        <f t="shared" si="160"/>
        <v>1</v>
      </c>
      <c r="N1095" s="7">
        <f t="shared" si="161"/>
        <v>1995</v>
      </c>
      <c r="O1095" s="7">
        <f t="shared" si="162"/>
        <v>8</v>
      </c>
      <c r="P1095" s="7">
        <f t="shared" si="163"/>
        <v>1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</row>
    <row r="1096" spans="1:34" x14ac:dyDescent="0.35">
      <c r="A1096">
        <f t="shared" si="166"/>
        <v>1095</v>
      </c>
      <c r="B1096" t="s">
        <v>36</v>
      </c>
      <c r="C1096">
        <f t="shared" si="164"/>
        <v>40</v>
      </c>
      <c r="D1096" s="7">
        <f t="shared" si="159"/>
        <v>2004</v>
      </c>
      <c r="F1096">
        <f>VLOOKUP(B1096, 'Population by Country'!$1:$266,19, FALSE)</f>
        <v>1010410</v>
      </c>
      <c r="G1096">
        <v>0</v>
      </c>
      <c r="H1096">
        <v>0</v>
      </c>
      <c r="I1096" s="7">
        <f>INDEX('Developing Country'!$B$3:$B$175,MATCH('Stata Data'!B1096,'Developing Country'!$A$3:$A$175))</f>
        <v>0</v>
      </c>
      <c r="J1096" s="7">
        <f>INDEX('Developing Country'!$C$3:$C$175,MATCH('Stata Data'!B1096,'Developing Country'!$A$3:$A$175))</f>
        <v>0</v>
      </c>
      <c r="K1096" s="8">
        <f>VLOOKUP(B1096, 'TRIPS In Force'!$A$2:$B$166, 2, FALSE)</f>
        <v>34910</v>
      </c>
      <c r="L1096" s="7">
        <f t="shared" si="165"/>
        <v>1995</v>
      </c>
      <c r="M1096" s="7">
        <f t="shared" si="160"/>
        <v>1</v>
      </c>
      <c r="N1096" s="7">
        <f t="shared" si="161"/>
        <v>1995</v>
      </c>
      <c r="O1096" s="7">
        <f t="shared" si="162"/>
        <v>9</v>
      </c>
      <c r="P1096" s="7">
        <f t="shared" si="163"/>
        <v>1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</row>
    <row r="1097" spans="1:34" x14ac:dyDescent="0.35">
      <c r="A1097">
        <f t="shared" si="166"/>
        <v>1096</v>
      </c>
      <c r="B1097" t="s">
        <v>36</v>
      </c>
      <c r="C1097">
        <f t="shared" si="164"/>
        <v>40</v>
      </c>
      <c r="D1097" s="7">
        <f t="shared" si="159"/>
        <v>2005</v>
      </c>
      <c r="F1097">
        <f>VLOOKUP(B1097, 'Population by Country'!$1:$266, 20, FALSE)</f>
        <v>1027658</v>
      </c>
      <c r="G1097">
        <v>0</v>
      </c>
      <c r="H1097">
        <v>0</v>
      </c>
      <c r="I1097" s="7">
        <f>INDEX('Developing Country'!$B$3:$B$175,MATCH('Stata Data'!B1097,'Developing Country'!$A$3:$A$175))</f>
        <v>0</v>
      </c>
      <c r="J1097" s="7">
        <f>INDEX('Developing Country'!$C$3:$C$175,MATCH('Stata Data'!B1097,'Developing Country'!$A$3:$A$175))</f>
        <v>0</v>
      </c>
      <c r="K1097" s="8">
        <f>VLOOKUP(B1097, 'TRIPS In Force'!$A$2:$B$166, 2, FALSE)</f>
        <v>34910</v>
      </c>
      <c r="L1097" s="7">
        <f t="shared" si="165"/>
        <v>1995</v>
      </c>
      <c r="M1097" s="7">
        <f t="shared" si="160"/>
        <v>1</v>
      </c>
      <c r="N1097" s="7">
        <f t="shared" si="161"/>
        <v>1995</v>
      </c>
      <c r="O1097" s="7">
        <f t="shared" si="162"/>
        <v>10</v>
      </c>
      <c r="P1097" s="7">
        <f t="shared" si="163"/>
        <v>1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</row>
    <row r="1098" spans="1:34" x14ac:dyDescent="0.35">
      <c r="A1098">
        <f t="shared" si="166"/>
        <v>1097</v>
      </c>
      <c r="B1098" t="s">
        <v>36</v>
      </c>
      <c r="C1098">
        <f t="shared" si="164"/>
        <v>40</v>
      </c>
      <c r="D1098" s="7">
        <f t="shared" si="159"/>
        <v>2006</v>
      </c>
      <c r="F1098">
        <f>VLOOKUP(B1098, 'Population by Country'!$1:$266, 21, FALSE)</f>
        <v>1045509</v>
      </c>
      <c r="G1098">
        <v>0</v>
      </c>
      <c r="H1098">
        <v>0</v>
      </c>
      <c r="I1098" s="7">
        <f>INDEX('Developing Country'!$B$3:$B$175,MATCH('Stata Data'!B1098,'Developing Country'!$A$3:$A$175))</f>
        <v>0</v>
      </c>
      <c r="J1098" s="7">
        <f>INDEX('Developing Country'!$C$3:$C$175,MATCH('Stata Data'!B1098,'Developing Country'!$A$3:$A$175))</f>
        <v>0</v>
      </c>
      <c r="K1098" s="8">
        <f>VLOOKUP(B1098, 'TRIPS In Force'!$A$2:$B$166, 2, FALSE)</f>
        <v>34910</v>
      </c>
      <c r="L1098" s="7">
        <f t="shared" si="165"/>
        <v>1995</v>
      </c>
      <c r="M1098" s="7">
        <f t="shared" si="160"/>
        <v>1</v>
      </c>
      <c r="N1098" s="7">
        <f t="shared" si="161"/>
        <v>1995</v>
      </c>
      <c r="O1098" s="7">
        <f t="shared" si="162"/>
        <v>11</v>
      </c>
      <c r="P1098" s="7">
        <f t="shared" si="163"/>
        <v>1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</row>
    <row r="1099" spans="1:34" x14ac:dyDescent="0.35">
      <c r="A1099">
        <f t="shared" si="166"/>
        <v>1098</v>
      </c>
      <c r="B1099" t="s">
        <v>36</v>
      </c>
      <c r="C1099">
        <f t="shared" si="164"/>
        <v>40</v>
      </c>
      <c r="D1099" s="7">
        <f t="shared" si="159"/>
        <v>2007</v>
      </c>
      <c r="F1099">
        <f>VLOOKUP(B1099, 'Population by Country'!$1:$266, 22, FALSE)</f>
        <v>1063712</v>
      </c>
      <c r="G1099">
        <v>0</v>
      </c>
      <c r="H1099">
        <v>0</v>
      </c>
      <c r="I1099" s="7">
        <f>INDEX('Developing Country'!$B$3:$B$175,MATCH('Stata Data'!B1099,'Developing Country'!$A$3:$A$175))</f>
        <v>0</v>
      </c>
      <c r="J1099" s="7">
        <f>INDEX('Developing Country'!$C$3:$C$175,MATCH('Stata Data'!B1099,'Developing Country'!$A$3:$A$175))</f>
        <v>0</v>
      </c>
      <c r="K1099" s="8">
        <f>VLOOKUP(B1099, 'TRIPS In Force'!$A$2:$B$166, 2, FALSE)</f>
        <v>34910</v>
      </c>
      <c r="L1099" s="7">
        <f t="shared" si="165"/>
        <v>1995</v>
      </c>
      <c r="M1099" s="7">
        <f t="shared" si="160"/>
        <v>1</v>
      </c>
      <c r="N1099" s="7">
        <f t="shared" si="161"/>
        <v>1995</v>
      </c>
      <c r="O1099" s="7">
        <f t="shared" si="162"/>
        <v>12</v>
      </c>
      <c r="P1099" s="7">
        <f t="shared" si="163"/>
        <v>1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</row>
    <row r="1100" spans="1:34" x14ac:dyDescent="0.35">
      <c r="A1100">
        <f t="shared" si="166"/>
        <v>1099</v>
      </c>
      <c r="B1100" t="s">
        <v>36</v>
      </c>
      <c r="C1100">
        <f t="shared" si="164"/>
        <v>40</v>
      </c>
      <c r="D1100" s="7">
        <f t="shared" si="159"/>
        <v>2008</v>
      </c>
      <c r="F1100">
        <f>VLOOKUP(B1100, 'Population by Country'!$1:$266, 23, FALSE)</f>
        <v>1081563</v>
      </c>
      <c r="G1100">
        <v>0</v>
      </c>
      <c r="H1100">
        <v>0</v>
      </c>
      <c r="I1100" s="7">
        <f>INDEX('Developing Country'!$B$3:$B$175,MATCH('Stata Data'!B1100,'Developing Country'!$A$3:$A$175))</f>
        <v>0</v>
      </c>
      <c r="J1100" s="7">
        <f>INDEX('Developing Country'!$C$3:$C$175,MATCH('Stata Data'!B1100,'Developing Country'!$A$3:$A$175))</f>
        <v>0</v>
      </c>
      <c r="K1100" s="8">
        <f>VLOOKUP(B1100, 'TRIPS In Force'!$A$2:$B$166, 2, FALSE)</f>
        <v>34910</v>
      </c>
      <c r="L1100" s="7">
        <f t="shared" si="165"/>
        <v>1995</v>
      </c>
      <c r="M1100" s="7">
        <f t="shared" si="160"/>
        <v>1</v>
      </c>
      <c r="N1100" s="7">
        <f t="shared" si="161"/>
        <v>1995</v>
      </c>
      <c r="O1100" s="7">
        <f t="shared" si="162"/>
        <v>13</v>
      </c>
      <c r="P1100" s="7">
        <f t="shared" si="163"/>
        <v>1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</row>
    <row r="1101" spans="1:34" x14ac:dyDescent="0.35">
      <c r="A1101">
        <f t="shared" si="166"/>
        <v>1100</v>
      </c>
      <c r="B1101" t="s">
        <v>36</v>
      </c>
      <c r="C1101">
        <f t="shared" si="164"/>
        <v>40</v>
      </c>
      <c r="D1101" s="7">
        <f t="shared" si="159"/>
        <v>2009</v>
      </c>
      <c r="F1101">
        <f>VLOOKUP(B1101, 'Population by Country'!$1:$266, 24, FALSE)</f>
        <v>1098076</v>
      </c>
      <c r="G1101">
        <v>0</v>
      </c>
      <c r="H1101">
        <v>0</v>
      </c>
      <c r="I1101" s="7">
        <f>INDEX('Developing Country'!$B$3:$B$175,MATCH('Stata Data'!B1101,'Developing Country'!$A$3:$A$175))</f>
        <v>0</v>
      </c>
      <c r="J1101" s="7">
        <f>INDEX('Developing Country'!$C$3:$C$175,MATCH('Stata Data'!B1101,'Developing Country'!$A$3:$A$175))</f>
        <v>0</v>
      </c>
      <c r="K1101" s="8">
        <f>VLOOKUP(B1101, 'TRIPS In Force'!$A$2:$B$166, 2, FALSE)</f>
        <v>34910</v>
      </c>
      <c r="L1101" s="7">
        <f t="shared" si="165"/>
        <v>1995</v>
      </c>
      <c r="M1101" s="7">
        <f t="shared" si="160"/>
        <v>1</v>
      </c>
      <c r="N1101" s="7">
        <f t="shared" si="161"/>
        <v>1995</v>
      </c>
      <c r="O1101" s="7">
        <f t="shared" si="162"/>
        <v>14</v>
      </c>
      <c r="P1101" s="7">
        <f t="shared" si="163"/>
        <v>1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</row>
    <row r="1102" spans="1:34" x14ac:dyDescent="0.35">
      <c r="A1102">
        <f t="shared" si="166"/>
        <v>1101</v>
      </c>
      <c r="B1102" t="s">
        <v>36</v>
      </c>
      <c r="C1102">
        <f t="shared" si="164"/>
        <v>40</v>
      </c>
      <c r="D1102" s="7">
        <f t="shared" si="159"/>
        <v>2010</v>
      </c>
      <c r="F1102">
        <f>VLOOKUP(B1102, 'Population by Country'!$1:$266, 25, FALSE)</f>
        <v>1112607</v>
      </c>
      <c r="G1102">
        <v>0</v>
      </c>
      <c r="H1102">
        <v>0</v>
      </c>
      <c r="I1102" s="7">
        <f>INDEX('Developing Country'!$B$3:$B$175,MATCH('Stata Data'!B1102,'Developing Country'!$A$3:$A$175))</f>
        <v>0</v>
      </c>
      <c r="J1102" s="7">
        <f>INDEX('Developing Country'!$C$3:$C$175,MATCH('Stata Data'!B1102,'Developing Country'!$A$3:$A$175))</f>
        <v>0</v>
      </c>
      <c r="K1102" s="8">
        <f>VLOOKUP(B1102, 'TRIPS In Force'!$A$2:$B$166, 2, FALSE)</f>
        <v>34910</v>
      </c>
      <c r="L1102" s="7">
        <f t="shared" si="165"/>
        <v>1995</v>
      </c>
      <c r="M1102" s="7">
        <f t="shared" si="160"/>
        <v>1</v>
      </c>
      <c r="N1102" s="7">
        <f t="shared" si="161"/>
        <v>1995</v>
      </c>
      <c r="O1102" s="7">
        <f t="shared" si="162"/>
        <v>15</v>
      </c>
      <c r="P1102" s="7">
        <f t="shared" si="163"/>
        <v>1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</row>
    <row r="1103" spans="1:34" x14ac:dyDescent="0.35">
      <c r="A1103">
        <f t="shared" si="166"/>
        <v>1102</v>
      </c>
      <c r="B1103" t="s">
        <v>36</v>
      </c>
      <c r="C1103">
        <f t="shared" si="164"/>
        <v>40</v>
      </c>
      <c r="D1103" s="7">
        <f t="shared" si="159"/>
        <v>2011</v>
      </c>
      <c r="F1103">
        <f>VLOOKUP(B1103, 'Population by Country'!$1:$266, 26, FALSE)</f>
        <v>1124835</v>
      </c>
      <c r="G1103">
        <v>0</v>
      </c>
      <c r="H1103">
        <v>0</v>
      </c>
      <c r="I1103" s="7">
        <f>INDEX('Developing Country'!$B$3:$B$175,MATCH('Stata Data'!B1103,'Developing Country'!$A$3:$A$175))</f>
        <v>0</v>
      </c>
      <c r="J1103" s="7">
        <f>INDEX('Developing Country'!$C$3:$C$175,MATCH('Stata Data'!B1103,'Developing Country'!$A$3:$A$175))</f>
        <v>0</v>
      </c>
      <c r="K1103" s="8">
        <f>VLOOKUP(B1103, 'TRIPS In Force'!$A$2:$B$166, 2, FALSE)</f>
        <v>34910</v>
      </c>
      <c r="L1103" s="7">
        <f t="shared" si="165"/>
        <v>1995</v>
      </c>
      <c r="M1103" s="7">
        <f t="shared" si="160"/>
        <v>1</v>
      </c>
      <c r="N1103" s="7">
        <f t="shared" si="161"/>
        <v>1995</v>
      </c>
      <c r="O1103" s="7">
        <f t="shared" si="162"/>
        <v>16</v>
      </c>
      <c r="P1103" s="7">
        <f t="shared" si="163"/>
        <v>1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</row>
    <row r="1104" spans="1:34" x14ac:dyDescent="0.35">
      <c r="A1104">
        <f t="shared" si="166"/>
        <v>1103</v>
      </c>
      <c r="B1104" t="s">
        <v>36</v>
      </c>
      <c r="C1104">
        <f t="shared" si="164"/>
        <v>40</v>
      </c>
      <c r="D1104" s="7">
        <f t="shared" si="159"/>
        <v>2012</v>
      </c>
      <c r="F1104">
        <f>VLOOKUP(B1104, 'Population by Country'!$1:$266, 27, FALSE)</f>
        <v>1135062</v>
      </c>
      <c r="G1104">
        <v>0</v>
      </c>
      <c r="H1104">
        <v>0</v>
      </c>
      <c r="I1104" s="7">
        <f>INDEX('Developing Country'!$B$3:$B$175,MATCH('Stata Data'!B1104,'Developing Country'!$A$3:$A$175))</f>
        <v>0</v>
      </c>
      <c r="J1104" s="7">
        <f>INDEX('Developing Country'!$C$3:$C$175,MATCH('Stata Data'!B1104,'Developing Country'!$A$3:$A$175))</f>
        <v>0</v>
      </c>
      <c r="K1104" s="8">
        <f>VLOOKUP(B1104, 'TRIPS In Force'!$A$2:$B$166, 2, FALSE)</f>
        <v>34910</v>
      </c>
      <c r="L1104" s="7">
        <f t="shared" si="165"/>
        <v>1995</v>
      </c>
      <c r="M1104" s="7">
        <f t="shared" si="160"/>
        <v>1</v>
      </c>
      <c r="N1104" s="7">
        <f t="shared" si="161"/>
        <v>1995</v>
      </c>
      <c r="O1104" s="7">
        <f t="shared" si="162"/>
        <v>17</v>
      </c>
      <c r="P1104" s="7">
        <f t="shared" si="163"/>
        <v>1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</row>
    <row r="1105" spans="1:34" x14ac:dyDescent="0.35">
      <c r="A1105">
        <f t="shared" si="166"/>
        <v>1104</v>
      </c>
      <c r="B1105" t="s">
        <v>36</v>
      </c>
      <c r="C1105">
        <f t="shared" si="164"/>
        <v>40</v>
      </c>
      <c r="D1105" s="7">
        <f t="shared" si="159"/>
        <v>2013</v>
      </c>
      <c r="F1105">
        <f>VLOOKUP(B1105, 'Population by Country'!$1:$266, 28, FALSE)</f>
        <v>1143896</v>
      </c>
      <c r="G1105">
        <v>0</v>
      </c>
      <c r="H1105">
        <v>0</v>
      </c>
      <c r="I1105" s="7">
        <f>INDEX('Developing Country'!$B$3:$B$175,MATCH('Stata Data'!B1105,'Developing Country'!$A$3:$A$175))</f>
        <v>0</v>
      </c>
      <c r="J1105" s="7">
        <f>INDEX('Developing Country'!$C$3:$C$175,MATCH('Stata Data'!B1105,'Developing Country'!$A$3:$A$175))</f>
        <v>0</v>
      </c>
      <c r="K1105" s="8">
        <f>VLOOKUP(B1105, 'TRIPS In Force'!$A$2:$B$166, 2, FALSE)</f>
        <v>34910</v>
      </c>
      <c r="L1105" s="7">
        <f t="shared" si="165"/>
        <v>1995</v>
      </c>
      <c r="M1105" s="7">
        <f t="shared" si="160"/>
        <v>1</v>
      </c>
      <c r="N1105" s="7">
        <f t="shared" si="161"/>
        <v>1995</v>
      </c>
      <c r="O1105" s="7">
        <f t="shared" si="162"/>
        <v>18</v>
      </c>
      <c r="P1105" s="7">
        <f t="shared" si="163"/>
        <v>1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</row>
    <row r="1106" spans="1:34" x14ac:dyDescent="0.35">
      <c r="A1106">
        <f t="shared" si="166"/>
        <v>1105</v>
      </c>
      <c r="B1106" t="s">
        <v>36</v>
      </c>
      <c r="C1106">
        <f t="shared" si="164"/>
        <v>40</v>
      </c>
      <c r="D1106" s="7">
        <f t="shared" si="159"/>
        <v>2014</v>
      </c>
      <c r="F1106">
        <f>VLOOKUP(B1106, 'Population by Country'!$1:$266, 29, FALSE)</f>
        <v>1152309</v>
      </c>
      <c r="G1106">
        <v>0</v>
      </c>
      <c r="H1106">
        <v>0</v>
      </c>
      <c r="I1106" s="7">
        <f>INDEX('Developing Country'!$B$3:$B$175,MATCH('Stata Data'!B1106,'Developing Country'!$A$3:$A$175))</f>
        <v>0</v>
      </c>
      <c r="J1106" s="7">
        <f>INDEX('Developing Country'!$C$3:$C$175,MATCH('Stata Data'!B1106,'Developing Country'!$A$3:$A$175))</f>
        <v>0</v>
      </c>
      <c r="K1106" s="8">
        <f>VLOOKUP(B1106, 'TRIPS In Force'!$A$2:$B$166, 2, FALSE)</f>
        <v>34910</v>
      </c>
      <c r="L1106" s="7">
        <f t="shared" si="165"/>
        <v>1995</v>
      </c>
      <c r="M1106" s="7">
        <f t="shared" si="160"/>
        <v>1</v>
      </c>
      <c r="N1106" s="7">
        <f t="shared" si="161"/>
        <v>1995</v>
      </c>
      <c r="O1106" s="7">
        <f t="shared" si="162"/>
        <v>19</v>
      </c>
      <c r="P1106" s="7">
        <f t="shared" si="163"/>
        <v>1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</row>
    <row r="1107" spans="1:34" x14ac:dyDescent="0.35">
      <c r="A1107">
        <f t="shared" si="166"/>
        <v>1106</v>
      </c>
      <c r="B1107" t="s">
        <v>36</v>
      </c>
      <c r="C1107">
        <f t="shared" si="164"/>
        <v>40</v>
      </c>
      <c r="D1107" s="7">
        <f t="shared" si="159"/>
        <v>2015</v>
      </c>
      <c r="F1107">
        <f>VLOOKUP(B1107, 'Population by Country'!$1:$266, 30, FALSE)</f>
        <v>1160985</v>
      </c>
      <c r="G1107">
        <v>0</v>
      </c>
      <c r="H1107">
        <v>0</v>
      </c>
      <c r="I1107" s="7">
        <f>INDEX('Developing Country'!$B$3:$B$175,MATCH('Stata Data'!B1107,'Developing Country'!$A$3:$A$175))</f>
        <v>0</v>
      </c>
      <c r="J1107" s="7">
        <f>INDEX('Developing Country'!$C$3:$C$175,MATCH('Stata Data'!B1107,'Developing Country'!$A$3:$A$175))</f>
        <v>0</v>
      </c>
      <c r="K1107" s="8">
        <f>VLOOKUP(B1107, 'TRIPS In Force'!$A$2:$B$166, 2, FALSE)</f>
        <v>34910</v>
      </c>
      <c r="L1107" s="7">
        <f t="shared" si="165"/>
        <v>1995</v>
      </c>
      <c r="M1107" s="7">
        <f t="shared" si="160"/>
        <v>1</v>
      </c>
      <c r="N1107" s="7">
        <f t="shared" si="161"/>
        <v>1995</v>
      </c>
      <c r="O1107" s="7">
        <f t="shared" si="162"/>
        <v>20</v>
      </c>
      <c r="P1107" s="7">
        <f t="shared" si="163"/>
        <v>1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</row>
    <row r="1108" spans="1:34" x14ac:dyDescent="0.35">
      <c r="A1108">
        <f t="shared" si="166"/>
        <v>1107</v>
      </c>
      <c r="B1108" t="s">
        <v>36</v>
      </c>
      <c r="C1108">
        <f t="shared" si="164"/>
        <v>40</v>
      </c>
      <c r="D1108" s="7">
        <f t="shared" si="159"/>
        <v>2016</v>
      </c>
      <c r="F1108">
        <f>VLOOKUP(B1108, 'Population by Country'!$1:$266, 31, FALSE)</f>
        <v>1170125</v>
      </c>
      <c r="G1108">
        <v>0</v>
      </c>
      <c r="H1108">
        <v>0</v>
      </c>
      <c r="I1108" s="7">
        <f>INDEX('Developing Country'!$B$3:$B$175,MATCH('Stata Data'!B1108,'Developing Country'!$A$3:$A$175))</f>
        <v>0</v>
      </c>
      <c r="J1108" s="7">
        <f>INDEX('Developing Country'!$C$3:$C$175,MATCH('Stata Data'!B1108,'Developing Country'!$A$3:$A$175))</f>
        <v>0</v>
      </c>
      <c r="K1108" s="8">
        <f>VLOOKUP(B1108, 'TRIPS In Force'!$A$2:$B$166, 2, FALSE)</f>
        <v>34910</v>
      </c>
      <c r="L1108" s="7">
        <f t="shared" si="165"/>
        <v>1995</v>
      </c>
      <c r="M1108" s="7">
        <f t="shared" si="160"/>
        <v>1</v>
      </c>
      <c r="N1108" s="7">
        <f t="shared" si="161"/>
        <v>1995</v>
      </c>
      <c r="O1108" s="7">
        <f t="shared" si="162"/>
        <v>21</v>
      </c>
      <c r="P1108" s="7">
        <f t="shared" si="163"/>
        <v>1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</row>
    <row r="1109" spans="1:34" x14ac:dyDescent="0.35">
      <c r="A1109">
        <f t="shared" si="166"/>
        <v>1108</v>
      </c>
      <c r="B1109" t="s">
        <v>37</v>
      </c>
      <c r="C1109">
        <f t="shared" si="164"/>
        <v>41</v>
      </c>
      <c r="D1109" s="7">
        <v>1990</v>
      </c>
      <c r="E1109">
        <v>100</v>
      </c>
      <c r="F1109">
        <f>VLOOKUP(B1109, 'Population by Country'!$1:$266, 5,FALSE )</f>
        <v>10333355</v>
      </c>
      <c r="G1109">
        <v>0</v>
      </c>
      <c r="H1109">
        <v>0</v>
      </c>
      <c r="I1109" s="7">
        <f>INDEX('Developing Country'!$B$3:$B$175,MATCH('Stata Data'!B1109,'Developing Country'!$A$3:$A$175))</f>
        <v>0</v>
      </c>
      <c r="J1109" s="7">
        <f>INDEX('Developing Country'!$C$3:$C$175,MATCH('Stata Data'!B1109,'Developing Country'!$A$3:$A$175))</f>
        <v>0</v>
      </c>
      <c r="K1109" s="8">
        <f>VLOOKUP(B1109, 'TRIPS In Force'!$A$2:$B$166, 2, FALSE)</f>
        <v>34700</v>
      </c>
      <c r="L1109" s="7">
        <f t="shared" si="165"/>
        <v>1995</v>
      </c>
      <c r="M1109" s="7">
        <f t="shared" si="160"/>
        <v>0</v>
      </c>
      <c r="N1109" s="7">
        <f t="shared" si="161"/>
        <v>1995</v>
      </c>
      <c r="O1109" s="7">
        <f t="shared" si="162"/>
        <v>-5</v>
      </c>
      <c r="P1109" s="7">
        <f t="shared" si="163"/>
        <v>0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</row>
    <row r="1110" spans="1:34" x14ac:dyDescent="0.35">
      <c r="A1110">
        <f t="shared" si="166"/>
        <v>1109</v>
      </c>
      <c r="B1110" t="s">
        <v>37</v>
      </c>
      <c r="C1110">
        <f t="shared" si="164"/>
        <v>41</v>
      </c>
      <c r="D1110" s="7">
        <f>D1109+1</f>
        <v>1991</v>
      </c>
      <c r="E1110">
        <v>100</v>
      </c>
      <c r="F1110">
        <f>VLOOKUP(B1110, 'Population by Country'!$1:$266, 6, FALSE)</f>
        <v>10308578</v>
      </c>
      <c r="G1110">
        <v>0</v>
      </c>
      <c r="H1110">
        <v>0</v>
      </c>
      <c r="I1110" s="7">
        <f>INDEX('Developing Country'!$B$3:$B$175,MATCH('Stata Data'!B1110,'Developing Country'!$A$3:$A$175))</f>
        <v>0</v>
      </c>
      <c r="J1110" s="7">
        <f>INDEX('Developing Country'!$C$3:$C$175,MATCH('Stata Data'!B1110,'Developing Country'!$A$3:$A$175))</f>
        <v>0</v>
      </c>
      <c r="K1110" s="8">
        <f>VLOOKUP(B1110, 'TRIPS In Force'!$A$2:$B$166, 2, FALSE)</f>
        <v>34700</v>
      </c>
      <c r="L1110" s="7">
        <f t="shared" si="165"/>
        <v>1995</v>
      </c>
      <c r="M1110" s="7">
        <f t="shared" si="160"/>
        <v>0</v>
      </c>
      <c r="N1110" s="7">
        <f t="shared" si="161"/>
        <v>1995</v>
      </c>
      <c r="O1110" s="7">
        <f t="shared" si="162"/>
        <v>-4</v>
      </c>
      <c r="P1110" s="7">
        <f t="shared" si="163"/>
        <v>0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</row>
    <row r="1111" spans="1:34" x14ac:dyDescent="0.35">
      <c r="A1111">
        <f t="shared" si="166"/>
        <v>1110</v>
      </c>
      <c r="B1111" t="s">
        <v>37</v>
      </c>
      <c r="C1111">
        <f t="shared" si="164"/>
        <v>41</v>
      </c>
      <c r="D1111" s="7">
        <f t="shared" ref="D1111:D1135" si="167">D1110+1</f>
        <v>1992</v>
      </c>
      <c r="E1111">
        <v>100</v>
      </c>
      <c r="F1111">
        <f>VLOOKUP(B1111, 'Population by Country'!$1:$266, 7, FALSE)</f>
        <v>10319123</v>
      </c>
      <c r="G1111">
        <v>0</v>
      </c>
      <c r="H1111">
        <v>0</v>
      </c>
      <c r="I1111" s="7">
        <f>INDEX('Developing Country'!$B$3:$B$175,MATCH('Stata Data'!B1111,'Developing Country'!$A$3:$A$175))</f>
        <v>0</v>
      </c>
      <c r="J1111" s="7">
        <f>INDEX('Developing Country'!$C$3:$C$175,MATCH('Stata Data'!B1111,'Developing Country'!$A$3:$A$175))</f>
        <v>0</v>
      </c>
      <c r="K1111" s="8">
        <f>VLOOKUP(B1111, 'TRIPS In Force'!$A$2:$B$166, 2, FALSE)</f>
        <v>34700</v>
      </c>
      <c r="L1111" s="7">
        <f t="shared" si="165"/>
        <v>1995</v>
      </c>
      <c r="M1111" s="7">
        <f t="shared" si="160"/>
        <v>0</v>
      </c>
      <c r="N1111" s="7">
        <f t="shared" si="161"/>
        <v>1995</v>
      </c>
      <c r="O1111" s="7">
        <f t="shared" si="162"/>
        <v>-3</v>
      </c>
      <c r="P1111" s="7">
        <f t="shared" si="163"/>
        <v>0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</row>
    <row r="1112" spans="1:34" x14ac:dyDescent="0.35">
      <c r="A1112">
        <f t="shared" si="166"/>
        <v>1111</v>
      </c>
      <c r="B1112" t="s">
        <v>37</v>
      </c>
      <c r="C1112">
        <f t="shared" si="164"/>
        <v>41</v>
      </c>
      <c r="D1112" s="7">
        <f t="shared" si="167"/>
        <v>1993</v>
      </c>
      <c r="E1112">
        <v>100</v>
      </c>
      <c r="F1112">
        <f>VLOOKUP(B1112, 'Population by Country'!$1:$266, 8, FALSE)</f>
        <v>10329855</v>
      </c>
      <c r="G1112">
        <v>0</v>
      </c>
      <c r="H1112">
        <v>0</v>
      </c>
      <c r="I1112" s="7">
        <f>INDEX('Developing Country'!$B$3:$B$175,MATCH('Stata Data'!B1112,'Developing Country'!$A$3:$A$175))</f>
        <v>0</v>
      </c>
      <c r="J1112" s="7">
        <f>INDEX('Developing Country'!$C$3:$C$175,MATCH('Stata Data'!B1112,'Developing Country'!$A$3:$A$175))</f>
        <v>0</v>
      </c>
      <c r="K1112" s="8">
        <f>VLOOKUP(B1112, 'TRIPS In Force'!$A$2:$B$166, 2, FALSE)</f>
        <v>34700</v>
      </c>
      <c r="L1112" s="7">
        <f t="shared" si="165"/>
        <v>1995</v>
      </c>
      <c r="M1112" s="7">
        <f t="shared" si="160"/>
        <v>0</v>
      </c>
      <c r="N1112" s="7">
        <f t="shared" si="161"/>
        <v>1995</v>
      </c>
      <c r="O1112" s="7">
        <f t="shared" si="162"/>
        <v>-2</v>
      </c>
      <c r="P1112" s="7">
        <f t="shared" si="163"/>
        <v>0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</row>
    <row r="1113" spans="1:34" x14ac:dyDescent="0.35">
      <c r="A1113">
        <f t="shared" si="166"/>
        <v>1112</v>
      </c>
      <c r="B1113" t="s">
        <v>37</v>
      </c>
      <c r="C1113">
        <f t="shared" si="164"/>
        <v>41</v>
      </c>
      <c r="D1113" s="7">
        <f t="shared" si="167"/>
        <v>1994</v>
      </c>
      <c r="E1113">
        <v>100</v>
      </c>
      <c r="F1113">
        <f>VLOOKUP(B1113, 'Population by Country'!$1:$266, 9, FALSE)</f>
        <v>10333587</v>
      </c>
      <c r="G1113">
        <v>0</v>
      </c>
      <c r="H1113">
        <v>0</v>
      </c>
      <c r="I1113" s="7">
        <f>INDEX('Developing Country'!$B$3:$B$175,MATCH('Stata Data'!B1113,'Developing Country'!$A$3:$A$175))</f>
        <v>0</v>
      </c>
      <c r="J1113" s="7">
        <f>INDEX('Developing Country'!$C$3:$C$175,MATCH('Stata Data'!B1113,'Developing Country'!$A$3:$A$175))</f>
        <v>0</v>
      </c>
      <c r="K1113" s="8">
        <f>VLOOKUP(B1113, 'TRIPS In Force'!$A$2:$B$166, 2, FALSE)</f>
        <v>34700</v>
      </c>
      <c r="L1113" s="7">
        <f t="shared" si="165"/>
        <v>1995</v>
      </c>
      <c r="M1113" s="7">
        <f t="shared" si="160"/>
        <v>0</v>
      </c>
      <c r="N1113" s="7">
        <f t="shared" si="161"/>
        <v>1995</v>
      </c>
      <c r="O1113" s="7">
        <f t="shared" si="162"/>
        <v>-1</v>
      </c>
      <c r="P1113" s="7">
        <f t="shared" si="163"/>
        <v>0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</row>
    <row r="1114" spans="1:34" x14ac:dyDescent="0.35">
      <c r="A1114">
        <f t="shared" si="166"/>
        <v>1113</v>
      </c>
      <c r="B1114" t="s">
        <v>37</v>
      </c>
      <c r="C1114">
        <f t="shared" si="164"/>
        <v>41</v>
      </c>
      <c r="D1114" s="7">
        <f t="shared" si="167"/>
        <v>1995</v>
      </c>
      <c r="E1114">
        <v>100</v>
      </c>
      <c r="F1114">
        <f>VLOOKUP(B1114, 'Population by Country'!$1:$266, 10, FALSE)</f>
        <v>10327253</v>
      </c>
      <c r="G1114">
        <v>0</v>
      </c>
      <c r="H1114">
        <v>0</v>
      </c>
      <c r="I1114" s="7">
        <f>INDEX('Developing Country'!$B$3:$B$175,MATCH('Stata Data'!B1114,'Developing Country'!$A$3:$A$175))</f>
        <v>0</v>
      </c>
      <c r="J1114" s="7">
        <f>INDEX('Developing Country'!$C$3:$C$175,MATCH('Stata Data'!B1114,'Developing Country'!$A$3:$A$175))</f>
        <v>0</v>
      </c>
      <c r="K1114" s="8">
        <f>VLOOKUP(B1114, 'TRIPS In Force'!$A$2:$B$166, 2, FALSE)</f>
        <v>34700</v>
      </c>
      <c r="L1114" s="7">
        <f t="shared" si="165"/>
        <v>1995</v>
      </c>
      <c r="M1114" s="7">
        <f t="shared" si="160"/>
        <v>1</v>
      </c>
      <c r="N1114" s="7">
        <f t="shared" si="161"/>
        <v>1995</v>
      </c>
      <c r="O1114" s="7">
        <f t="shared" si="162"/>
        <v>0</v>
      </c>
      <c r="P1114" s="7">
        <f t="shared" si="163"/>
        <v>1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</row>
    <row r="1115" spans="1:34" x14ac:dyDescent="0.35">
      <c r="A1115">
        <f t="shared" si="166"/>
        <v>1114</v>
      </c>
      <c r="B1115" t="s">
        <v>37</v>
      </c>
      <c r="C1115">
        <f t="shared" si="164"/>
        <v>41</v>
      </c>
      <c r="D1115" s="7">
        <f t="shared" si="167"/>
        <v>1996</v>
      </c>
      <c r="E1115">
        <v>100</v>
      </c>
      <c r="F1115">
        <f>VLOOKUP(B1115, 'Population by Country'!$1:$266, 11, FALSE)</f>
        <v>10315241</v>
      </c>
      <c r="G1115">
        <v>0</v>
      </c>
      <c r="H1115">
        <v>0</v>
      </c>
      <c r="I1115" s="7">
        <f>INDEX('Developing Country'!$B$3:$B$175,MATCH('Stata Data'!B1115,'Developing Country'!$A$3:$A$175))</f>
        <v>0</v>
      </c>
      <c r="J1115" s="7">
        <f>INDEX('Developing Country'!$C$3:$C$175,MATCH('Stata Data'!B1115,'Developing Country'!$A$3:$A$175))</f>
        <v>0</v>
      </c>
      <c r="K1115" s="8">
        <f>VLOOKUP(B1115, 'TRIPS In Force'!$A$2:$B$166, 2, FALSE)</f>
        <v>34700</v>
      </c>
      <c r="L1115" s="7">
        <f t="shared" si="165"/>
        <v>1995</v>
      </c>
      <c r="M1115" s="7">
        <f t="shared" si="160"/>
        <v>1</v>
      </c>
      <c r="N1115" s="7">
        <f t="shared" si="161"/>
        <v>1995</v>
      </c>
      <c r="O1115" s="7">
        <f t="shared" si="162"/>
        <v>1</v>
      </c>
      <c r="P1115" s="7">
        <f t="shared" si="163"/>
        <v>1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</row>
    <row r="1116" spans="1:34" x14ac:dyDescent="0.35">
      <c r="A1116">
        <f t="shared" si="166"/>
        <v>1115</v>
      </c>
      <c r="B1116" t="s">
        <v>37</v>
      </c>
      <c r="C1116">
        <f t="shared" si="164"/>
        <v>41</v>
      </c>
      <c r="D1116" s="7">
        <f t="shared" si="167"/>
        <v>1997</v>
      </c>
      <c r="E1116">
        <v>100</v>
      </c>
      <c r="F1116">
        <f>VLOOKUP(B1116, 'Population by Country'!$1:$266, 12, FALSE)</f>
        <v>10304131</v>
      </c>
      <c r="G1116">
        <v>0</v>
      </c>
      <c r="H1116">
        <v>0</v>
      </c>
      <c r="I1116" s="7">
        <f>INDEX('Developing Country'!$B$3:$B$175,MATCH('Stata Data'!B1116,'Developing Country'!$A$3:$A$175))</f>
        <v>0</v>
      </c>
      <c r="J1116" s="7">
        <f>INDEX('Developing Country'!$C$3:$C$175,MATCH('Stata Data'!B1116,'Developing Country'!$A$3:$A$175))</f>
        <v>0</v>
      </c>
      <c r="K1116" s="8">
        <f>VLOOKUP(B1116, 'TRIPS In Force'!$A$2:$B$166, 2, FALSE)</f>
        <v>34700</v>
      </c>
      <c r="L1116" s="7">
        <f t="shared" si="165"/>
        <v>1995</v>
      </c>
      <c r="M1116" s="7">
        <f t="shared" si="160"/>
        <v>1</v>
      </c>
      <c r="N1116" s="7">
        <f t="shared" si="161"/>
        <v>1995</v>
      </c>
      <c r="O1116" s="7">
        <f t="shared" si="162"/>
        <v>2</v>
      </c>
      <c r="P1116" s="7">
        <f t="shared" si="163"/>
        <v>1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</row>
    <row r="1117" spans="1:34" x14ac:dyDescent="0.35">
      <c r="A1117">
        <f t="shared" si="166"/>
        <v>1116</v>
      </c>
      <c r="B1117" t="s">
        <v>37</v>
      </c>
      <c r="C1117">
        <f t="shared" si="164"/>
        <v>41</v>
      </c>
      <c r="D1117" s="7">
        <f t="shared" si="167"/>
        <v>1998</v>
      </c>
      <c r="E1117">
        <v>100</v>
      </c>
      <c r="F1117">
        <f>VLOOKUP(B1117, 'Population by Country'!$1:$266, 13, FALSE)</f>
        <v>10294373</v>
      </c>
      <c r="G1117">
        <v>0</v>
      </c>
      <c r="H1117">
        <v>0</v>
      </c>
      <c r="I1117" s="7">
        <f>INDEX('Developing Country'!$B$3:$B$175,MATCH('Stata Data'!B1117,'Developing Country'!$A$3:$A$175))</f>
        <v>0</v>
      </c>
      <c r="J1117" s="7">
        <f>INDEX('Developing Country'!$C$3:$C$175,MATCH('Stata Data'!B1117,'Developing Country'!$A$3:$A$175))</f>
        <v>0</v>
      </c>
      <c r="K1117" s="8">
        <f>VLOOKUP(B1117, 'TRIPS In Force'!$A$2:$B$166, 2, FALSE)</f>
        <v>34700</v>
      </c>
      <c r="L1117" s="7">
        <f t="shared" si="165"/>
        <v>1995</v>
      </c>
      <c r="M1117" s="7">
        <f t="shared" si="160"/>
        <v>1</v>
      </c>
      <c r="N1117" s="7">
        <f t="shared" si="161"/>
        <v>1995</v>
      </c>
      <c r="O1117" s="7">
        <f t="shared" si="162"/>
        <v>3</v>
      </c>
      <c r="P1117" s="7">
        <f t="shared" si="163"/>
        <v>1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</row>
    <row r="1118" spans="1:34" x14ac:dyDescent="0.35">
      <c r="A1118">
        <f t="shared" si="166"/>
        <v>1117</v>
      </c>
      <c r="B1118" t="s">
        <v>37</v>
      </c>
      <c r="C1118">
        <f t="shared" si="164"/>
        <v>41</v>
      </c>
      <c r="D1118" s="7">
        <f t="shared" si="167"/>
        <v>1999</v>
      </c>
      <c r="E1118">
        <v>100</v>
      </c>
      <c r="F1118">
        <f>VLOOKUP(B1118, 'Population by Country'!$1:$266,14, FALSE)</f>
        <v>10283860</v>
      </c>
      <c r="G1118">
        <v>0</v>
      </c>
      <c r="H1118">
        <v>0</v>
      </c>
      <c r="I1118" s="7">
        <f>INDEX('Developing Country'!$B$3:$B$175,MATCH('Stata Data'!B1118,'Developing Country'!$A$3:$A$175))</f>
        <v>0</v>
      </c>
      <c r="J1118" s="7">
        <f>INDEX('Developing Country'!$C$3:$C$175,MATCH('Stata Data'!B1118,'Developing Country'!$A$3:$A$175))</f>
        <v>0</v>
      </c>
      <c r="K1118" s="8">
        <f>VLOOKUP(B1118, 'TRIPS In Force'!$A$2:$B$166, 2, FALSE)</f>
        <v>34700</v>
      </c>
      <c r="L1118" s="7">
        <f t="shared" si="165"/>
        <v>1995</v>
      </c>
      <c r="M1118" s="7">
        <f t="shared" si="160"/>
        <v>1</v>
      </c>
      <c r="N1118" s="7">
        <f t="shared" si="161"/>
        <v>1995</v>
      </c>
      <c r="O1118" s="7">
        <f t="shared" si="162"/>
        <v>4</v>
      </c>
      <c r="P1118" s="7">
        <f t="shared" si="163"/>
        <v>1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</row>
    <row r="1119" spans="1:34" x14ac:dyDescent="0.35">
      <c r="A1119">
        <f t="shared" si="166"/>
        <v>1118</v>
      </c>
      <c r="B1119" t="s">
        <v>37</v>
      </c>
      <c r="C1119">
        <f t="shared" si="164"/>
        <v>41</v>
      </c>
      <c r="D1119" s="7">
        <f t="shared" si="167"/>
        <v>2000</v>
      </c>
      <c r="E1119">
        <v>100</v>
      </c>
      <c r="F1119">
        <f>VLOOKUP(B1119, 'Population by Country'!$1:$266, 15, FALSE)</f>
        <v>10255063</v>
      </c>
      <c r="G1119">
        <v>0</v>
      </c>
      <c r="H1119">
        <v>0</v>
      </c>
      <c r="I1119" s="7">
        <f>INDEX('Developing Country'!$B$3:$B$175,MATCH('Stata Data'!B1119,'Developing Country'!$A$3:$A$175))</f>
        <v>0</v>
      </c>
      <c r="J1119" s="7">
        <f>INDEX('Developing Country'!$C$3:$C$175,MATCH('Stata Data'!B1119,'Developing Country'!$A$3:$A$175))</f>
        <v>0</v>
      </c>
      <c r="K1119" s="8">
        <f>VLOOKUP(B1119, 'TRIPS In Force'!$A$2:$B$166, 2, FALSE)</f>
        <v>34700</v>
      </c>
      <c r="L1119" s="7">
        <f t="shared" si="165"/>
        <v>1995</v>
      </c>
      <c r="M1119" s="7">
        <f t="shared" si="160"/>
        <v>1</v>
      </c>
      <c r="N1119" s="7">
        <f t="shared" si="161"/>
        <v>1995</v>
      </c>
      <c r="O1119" s="7">
        <f t="shared" si="162"/>
        <v>5</v>
      </c>
      <c r="P1119" s="7">
        <f t="shared" si="163"/>
        <v>1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</row>
    <row r="1120" spans="1:34" x14ac:dyDescent="0.35">
      <c r="A1120">
        <f t="shared" si="166"/>
        <v>1119</v>
      </c>
      <c r="B1120" t="s">
        <v>37</v>
      </c>
      <c r="C1120">
        <f t="shared" si="164"/>
        <v>41</v>
      </c>
      <c r="D1120" s="7">
        <f t="shared" si="167"/>
        <v>2001</v>
      </c>
      <c r="E1120">
        <v>100</v>
      </c>
      <c r="F1120">
        <f>VLOOKUP(B1120, 'Population by Country'!$1:$266, 16, FALSE)</f>
        <v>10216605</v>
      </c>
      <c r="G1120">
        <v>0</v>
      </c>
      <c r="H1120">
        <v>0</v>
      </c>
      <c r="I1120" s="7">
        <f>INDEX('Developing Country'!$B$3:$B$175,MATCH('Stata Data'!B1120,'Developing Country'!$A$3:$A$175))</f>
        <v>0</v>
      </c>
      <c r="J1120" s="7">
        <f>INDEX('Developing Country'!$C$3:$C$175,MATCH('Stata Data'!B1120,'Developing Country'!$A$3:$A$175))</f>
        <v>0</v>
      </c>
      <c r="K1120" s="8">
        <f>VLOOKUP(B1120, 'TRIPS In Force'!$A$2:$B$166, 2, FALSE)</f>
        <v>34700</v>
      </c>
      <c r="L1120" s="7">
        <f t="shared" si="165"/>
        <v>1995</v>
      </c>
      <c r="M1120" s="7">
        <f t="shared" si="160"/>
        <v>1</v>
      </c>
      <c r="N1120" s="7">
        <f t="shared" si="161"/>
        <v>1995</v>
      </c>
      <c r="O1120" s="7">
        <f t="shared" si="162"/>
        <v>6</v>
      </c>
      <c r="P1120" s="7">
        <f t="shared" si="163"/>
        <v>1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</row>
    <row r="1121" spans="1:34" x14ac:dyDescent="0.35">
      <c r="A1121">
        <f t="shared" si="166"/>
        <v>1120</v>
      </c>
      <c r="B1121" t="s">
        <v>37</v>
      </c>
      <c r="C1121">
        <f t="shared" si="164"/>
        <v>41</v>
      </c>
      <c r="D1121" s="7">
        <f t="shared" si="167"/>
        <v>2002</v>
      </c>
      <c r="E1121">
        <v>100</v>
      </c>
      <c r="F1121">
        <f>VLOOKUP(B1121, 'Population by Country'!$1:$266, 17, FALSE)</f>
        <v>10196916</v>
      </c>
      <c r="G1121">
        <v>0</v>
      </c>
      <c r="H1121">
        <v>0</v>
      </c>
      <c r="I1121" s="7">
        <f>INDEX('Developing Country'!$B$3:$B$175,MATCH('Stata Data'!B1121,'Developing Country'!$A$3:$A$175))</f>
        <v>0</v>
      </c>
      <c r="J1121" s="7">
        <f>INDEX('Developing Country'!$C$3:$C$175,MATCH('Stata Data'!B1121,'Developing Country'!$A$3:$A$175))</f>
        <v>0</v>
      </c>
      <c r="K1121" s="8">
        <f>VLOOKUP(B1121, 'TRIPS In Force'!$A$2:$B$166, 2, FALSE)</f>
        <v>34700</v>
      </c>
      <c r="L1121" s="7">
        <f t="shared" si="165"/>
        <v>1995</v>
      </c>
      <c r="M1121" s="7">
        <f t="shared" si="160"/>
        <v>1</v>
      </c>
      <c r="N1121" s="7">
        <f t="shared" si="161"/>
        <v>1995</v>
      </c>
      <c r="O1121" s="7">
        <f t="shared" si="162"/>
        <v>7</v>
      </c>
      <c r="P1121" s="7">
        <f t="shared" si="163"/>
        <v>1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</row>
    <row r="1122" spans="1:34" x14ac:dyDescent="0.35">
      <c r="A1122">
        <f t="shared" si="166"/>
        <v>1121</v>
      </c>
      <c r="B1122" t="s">
        <v>37</v>
      </c>
      <c r="C1122">
        <f t="shared" si="164"/>
        <v>41</v>
      </c>
      <c r="D1122" s="7">
        <f t="shared" si="167"/>
        <v>2003</v>
      </c>
      <c r="E1122">
        <v>100</v>
      </c>
      <c r="F1122">
        <f>VLOOKUP(B1122, 'Population by Country'!$1:$266, 18, FALSE)</f>
        <v>10193998</v>
      </c>
      <c r="G1122">
        <v>0</v>
      </c>
      <c r="H1122">
        <v>0</v>
      </c>
      <c r="I1122" s="7">
        <f>INDEX('Developing Country'!$B$3:$B$175,MATCH('Stata Data'!B1122,'Developing Country'!$A$3:$A$175))</f>
        <v>0</v>
      </c>
      <c r="J1122" s="7">
        <f>INDEX('Developing Country'!$C$3:$C$175,MATCH('Stata Data'!B1122,'Developing Country'!$A$3:$A$175))</f>
        <v>0</v>
      </c>
      <c r="K1122" s="8">
        <f>VLOOKUP(B1122, 'TRIPS In Force'!$A$2:$B$166, 2, FALSE)</f>
        <v>34700</v>
      </c>
      <c r="L1122" s="7">
        <f t="shared" si="165"/>
        <v>1995</v>
      </c>
      <c r="M1122" s="7">
        <f t="shared" si="160"/>
        <v>1</v>
      </c>
      <c r="N1122" s="7">
        <f t="shared" si="161"/>
        <v>1995</v>
      </c>
      <c r="O1122" s="7">
        <f t="shared" si="162"/>
        <v>8</v>
      </c>
      <c r="P1122" s="7">
        <f t="shared" si="163"/>
        <v>1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</row>
    <row r="1123" spans="1:34" x14ac:dyDescent="0.35">
      <c r="A1123">
        <f t="shared" si="166"/>
        <v>1122</v>
      </c>
      <c r="B1123" t="s">
        <v>37</v>
      </c>
      <c r="C1123">
        <f t="shared" si="164"/>
        <v>41</v>
      </c>
      <c r="D1123" s="7">
        <f t="shared" si="167"/>
        <v>2004</v>
      </c>
      <c r="E1123">
        <v>100</v>
      </c>
      <c r="F1123">
        <f>VLOOKUP(B1123, 'Population by Country'!$1:$266,19, FALSE)</f>
        <v>10197101</v>
      </c>
      <c r="G1123">
        <v>0</v>
      </c>
      <c r="H1123">
        <v>0</v>
      </c>
      <c r="I1123" s="7">
        <f>INDEX('Developing Country'!$B$3:$B$175,MATCH('Stata Data'!B1123,'Developing Country'!$A$3:$A$175))</f>
        <v>0</v>
      </c>
      <c r="J1123" s="7">
        <f>INDEX('Developing Country'!$C$3:$C$175,MATCH('Stata Data'!B1123,'Developing Country'!$A$3:$A$175))</f>
        <v>0</v>
      </c>
      <c r="K1123" s="8">
        <f>VLOOKUP(B1123, 'TRIPS In Force'!$A$2:$B$166, 2, FALSE)</f>
        <v>34700</v>
      </c>
      <c r="L1123" s="7">
        <f t="shared" si="165"/>
        <v>1995</v>
      </c>
      <c r="M1123" s="7">
        <f t="shared" si="160"/>
        <v>1</v>
      </c>
      <c r="N1123" s="7">
        <f t="shared" si="161"/>
        <v>1995</v>
      </c>
      <c r="O1123" s="7">
        <f t="shared" si="162"/>
        <v>9</v>
      </c>
      <c r="P1123" s="7">
        <f t="shared" si="163"/>
        <v>1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</row>
    <row r="1124" spans="1:34" x14ac:dyDescent="0.35">
      <c r="A1124">
        <f t="shared" si="166"/>
        <v>1123</v>
      </c>
      <c r="B1124" t="s">
        <v>37</v>
      </c>
      <c r="C1124">
        <f t="shared" si="164"/>
        <v>41</v>
      </c>
      <c r="D1124" s="7">
        <f t="shared" si="167"/>
        <v>2005</v>
      </c>
      <c r="E1124">
        <v>100</v>
      </c>
      <c r="F1124">
        <f>VLOOKUP(B1124, 'Population by Country'!$1:$266, 20, FALSE)</f>
        <v>10211216</v>
      </c>
      <c r="G1124">
        <v>0</v>
      </c>
      <c r="H1124">
        <v>0</v>
      </c>
      <c r="I1124" s="7">
        <f>INDEX('Developing Country'!$B$3:$B$175,MATCH('Stata Data'!B1124,'Developing Country'!$A$3:$A$175))</f>
        <v>0</v>
      </c>
      <c r="J1124" s="7">
        <f>INDEX('Developing Country'!$C$3:$C$175,MATCH('Stata Data'!B1124,'Developing Country'!$A$3:$A$175))</f>
        <v>0</v>
      </c>
      <c r="K1124" s="8">
        <f>VLOOKUP(B1124, 'TRIPS In Force'!$A$2:$B$166, 2, FALSE)</f>
        <v>34700</v>
      </c>
      <c r="L1124" s="7">
        <f t="shared" si="165"/>
        <v>1995</v>
      </c>
      <c r="M1124" s="7">
        <f t="shared" si="160"/>
        <v>1</v>
      </c>
      <c r="N1124" s="7">
        <f t="shared" si="161"/>
        <v>1995</v>
      </c>
      <c r="O1124" s="7">
        <f t="shared" si="162"/>
        <v>10</v>
      </c>
      <c r="P1124" s="7">
        <f t="shared" si="163"/>
        <v>1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</row>
    <row r="1125" spans="1:34" x14ac:dyDescent="0.35">
      <c r="A1125">
        <f t="shared" si="166"/>
        <v>1124</v>
      </c>
      <c r="B1125" t="s">
        <v>37</v>
      </c>
      <c r="C1125">
        <f t="shared" si="164"/>
        <v>41</v>
      </c>
      <c r="D1125" s="7">
        <f t="shared" si="167"/>
        <v>2006</v>
      </c>
      <c r="E1125">
        <v>100</v>
      </c>
      <c r="F1125">
        <f>VLOOKUP(B1125, 'Population by Country'!$1:$266, 21, FALSE)</f>
        <v>10238905</v>
      </c>
      <c r="G1125">
        <v>0</v>
      </c>
      <c r="H1125">
        <v>0</v>
      </c>
      <c r="I1125" s="7">
        <f>INDEX('Developing Country'!$B$3:$B$175,MATCH('Stata Data'!B1125,'Developing Country'!$A$3:$A$175))</f>
        <v>0</v>
      </c>
      <c r="J1125" s="7">
        <f>INDEX('Developing Country'!$C$3:$C$175,MATCH('Stata Data'!B1125,'Developing Country'!$A$3:$A$175))</f>
        <v>0</v>
      </c>
      <c r="K1125" s="8">
        <f>VLOOKUP(B1125, 'TRIPS In Force'!$A$2:$B$166, 2, FALSE)</f>
        <v>34700</v>
      </c>
      <c r="L1125" s="7">
        <f t="shared" si="165"/>
        <v>1995</v>
      </c>
      <c r="M1125" s="7">
        <f t="shared" si="160"/>
        <v>1</v>
      </c>
      <c r="N1125" s="7">
        <f t="shared" si="161"/>
        <v>1995</v>
      </c>
      <c r="O1125" s="7">
        <f t="shared" si="162"/>
        <v>11</v>
      </c>
      <c r="P1125" s="7">
        <f t="shared" si="163"/>
        <v>1</v>
      </c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</row>
    <row r="1126" spans="1:34" x14ac:dyDescent="0.35">
      <c r="A1126">
        <f t="shared" si="166"/>
        <v>1125</v>
      </c>
      <c r="B1126" t="s">
        <v>37</v>
      </c>
      <c r="C1126">
        <f t="shared" si="164"/>
        <v>41</v>
      </c>
      <c r="D1126" s="7">
        <f t="shared" si="167"/>
        <v>2007</v>
      </c>
      <c r="E1126">
        <v>100</v>
      </c>
      <c r="F1126">
        <f>VLOOKUP(B1126, 'Population by Country'!$1:$266, 22, FALSE)</f>
        <v>10298828</v>
      </c>
      <c r="G1126">
        <v>0</v>
      </c>
      <c r="H1126">
        <v>0</v>
      </c>
      <c r="I1126" s="7">
        <f>INDEX('Developing Country'!$B$3:$B$175,MATCH('Stata Data'!B1126,'Developing Country'!$A$3:$A$175))</f>
        <v>0</v>
      </c>
      <c r="J1126" s="7">
        <f>INDEX('Developing Country'!$C$3:$C$175,MATCH('Stata Data'!B1126,'Developing Country'!$A$3:$A$175))</f>
        <v>0</v>
      </c>
      <c r="K1126" s="8">
        <f>VLOOKUP(B1126, 'TRIPS In Force'!$A$2:$B$166, 2, FALSE)</f>
        <v>34700</v>
      </c>
      <c r="L1126" s="7">
        <f t="shared" si="165"/>
        <v>1995</v>
      </c>
      <c r="M1126" s="7">
        <f t="shared" si="160"/>
        <v>1</v>
      </c>
      <c r="N1126" s="7">
        <f t="shared" si="161"/>
        <v>1995</v>
      </c>
      <c r="O1126" s="7">
        <f t="shared" si="162"/>
        <v>12</v>
      </c>
      <c r="P1126" s="7">
        <f t="shared" si="163"/>
        <v>1</v>
      </c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</row>
    <row r="1127" spans="1:34" x14ac:dyDescent="0.35">
      <c r="A1127">
        <f t="shared" si="166"/>
        <v>1126</v>
      </c>
      <c r="B1127" t="s">
        <v>37</v>
      </c>
      <c r="C1127">
        <f t="shared" si="164"/>
        <v>41</v>
      </c>
      <c r="D1127" s="7">
        <f t="shared" si="167"/>
        <v>2008</v>
      </c>
      <c r="E1127">
        <v>100</v>
      </c>
      <c r="F1127">
        <f>VLOOKUP(B1127, 'Population by Country'!$1:$266, 23, FALSE)</f>
        <v>10384603</v>
      </c>
      <c r="G1127">
        <v>0</v>
      </c>
      <c r="H1127">
        <v>0</v>
      </c>
      <c r="I1127" s="7">
        <f>INDEX('Developing Country'!$B$3:$B$175,MATCH('Stata Data'!B1127,'Developing Country'!$A$3:$A$175))</f>
        <v>0</v>
      </c>
      <c r="J1127" s="7">
        <f>INDEX('Developing Country'!$C$3:$C$175,MATCH('Stata Data'!B1127,'Developing Country'!$A$3:$A$175))</f>
        <v>0</v>
      </c>
      <c r="K1127" s="8">
        <f>VLOOKUP(B1127, 'TRIPS In Force'!$A$2:$B$166, 2, FALSE)</f>
        <v>34700</v>
      </c>
      <c r="L1127" s="7">
        <f t="shared" si="165"/>
        <v>1995</v>
      </c>
      <c r="M1127" s="7">
        <f t="shared" si="160"/>
        <v>1</v>
      </c>
      <c r="N1127" s="7">
        <f t="shared" si="161"/>
        <v>1995</v>
      </c>
      <c r="O1127" s="7">
        <f t="shared" si="162"/>
        <v>13</v>
      </c>
      <c r="P1127" s="7">
        <f t="shared" si="163"/>
        <v>1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</row>
    <row r="1128" spans="1:34" x14ac:dyDescent="0.35">
      <c r="A1128">
        <f t="shared" si="166"/>
        <v>1127</v>
      </c>
      <c r="B1128" t="s">
        <v>37</v>
      </c>
      <c r="C1128">
        <f t="shared" si="164"/>
        <v>41</v>
      </c>
      <c r="D1128" s="7">
        <f t="shared" si="167"/>
        <v>2009</v>
      </c>
      <c r="E1128">
        <v>100</v>
      </c>
      <c r="F1128">
        <f>VLOOKUP(B1128, 'Population by Country'!$1:$266, 24, FALSE)</f>
        <v>10443936</v>
      </c>
      <c r="G1128">
        <v>0</v>
      </c>
      <c r="H1128">
        <v>0</v>
      </c>
      <c r="I1128" s="7">
        <f>INDEX('Developing Country'!$B$3:$B$175,MATCH('Stata Data'!B1128,'Developing Country'!$A$3:$A$175))</f>
        <v>0</v>
      </c>
      <c r="J1128" s="7">
        <f>INDEX('Developing Country'!$C$3:$C$175,MATCH('Stata Data'!B1128,'Developing Country'!$A$3:$A$175))</f>
        <v>0</v>
      </c>
      <c r="K1128" s="8">
        <f>VLOOKUP(B1128, 'TRIPS In Force'!$A$2:$B$166, 2, FALSE)</f>
        <v>34700</v>
      </c>
      <c r="L1128" s="7">
        <f t="shared" si="165"/>
        <v>1995</v>
      </c>
      <c r="M1128" s="7">
        <f t="shared" si="160"/>
        <v>1</v>
      </c>
      <c r="N1128" s="7">
        <f t="shared" si="161"/>
        <v>1995</v>
      </c>
      <c r="O1128" s="7">
        <f t="shared" si="162"/>
        <v>14</v>
      </c>
      <c r="P1128" s="7">
        <f t="shared" si="163"/>
        <v>1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</row>
    <row r="1129" spans="1:34" x14ac:dyDescent="0.35">
      <c r="A1129">
        <f t="shared" si="166"/>
        <v>1128</v>
      </c>
      <c r="B1129" t="s">
        <v>37</v>
      </c>
      <c r="C1129">
        <f t="shared" si="164"/>
        <v>41</v>
      </c>
      <c r="D1129" s="7">
        <f t="shared" si="167"/>
        <v>2010</v>
      </c>
      <c r="E1129">
        <v>100</v>
      </c>
      <c r="F1129">
        <f>VLOOKUP(B1129, 'Population by Country'!$1:$266, 25, FALSE)</f>
        <v>10474410</v>
      </c>
      <c r="G1129">
        <v>0</v>
      </c>
      <c r="H1129">
        <v>0</v>
      </c>
      <c r="I1129" s="7">
        <f>INDEX('Developing Country'!$B$3:$B$175,MATCH('Stata Data'!B1129,'Developing Country'!$A$3:$A$175))</f>
        <v>0</v>
      </c>
      <c r="J1129" s="7">
        <f>INDEX('Developing Country'!$C$3:$C$175,MATCH('Stata Data'!B1129,'Developing Country'!$A$3:$A$175))</f>
        <v>0</v>
      </c>
      <c r="K1129" s="8">
        <f>VLOOKUP(B1129, 'TRIPS In Force'!$A$2:$B$166, 2, FALSE)</f>
        <v>34700</v>
      </c>
      <c r="L1129" s="7">
        <f t="shared" si="165"/>
        <v>1995</v>
      </c>
      <c r="M1129" s="7">
        <f t="shared" si="160"/>
        <v>1</v>
      </c>
      <c r="N1129" s="7">
        <f t="shared" si="161"/>
        <v>1995</v>
      </c>
      <c r="O1129" s="7">
        <f t="shared" si="162"/>
        <v>15</v>
      </c>
      <c r="P1129" s="7">
        <f t="shared" si="163"/>
        <v>1</v>
      </c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</row>
    <row r="1130" spans="1:34" x14ac:dyDescent="0.35">
      <c r="A1130">
        <f t="shared" si="166"/>
        <v>1129</v>
      </c>
      <c r="B1130" t="s">
        <v>37</v>
      </c>
      <c r="C1130">
        <f t="shared" si="164"/>
        <v>41</v>
      </c>
      <c r="D1130" s="7">
        <f t="shared" si="167"/>
        <v>2011</v>
      </c>
      <c r="E1130">
        <v>100</v>
      </c>
      <c r="F1130">
        <f>VLOOKUP(B1130, 'Population by Country'!$1:$266, 26, FALSE)</f>
        <v>10496088</v>
      </c>
      <c r="G1130">
        <v>0</v>
      </c>
      <c r="H1130">
        <v>0</v>
      </c>
      <c r="I1130" s="7">
        <f>INDEX('Developing Country'!$B$3:$B$175,MATCH('Stata Data'!B1130,'Developing Country'!$A$3:$A$175))</f>
        <v>0</v>
      </c>
      <c r="J1130" s="7">
        <f>INDEX('Developing Country'!$C$3:$C$175,MATCH('Stata Data'!B1130,'Developing Country'!$A$3:$A$175))</f>
        <v>0</v>
      </c>
      <c r="K1130" s="8">
        <f>VLOOKUP(B1130, 'TRIPS In Force'!$A$2:$B$166, 2, FALSE)</f>
        <v>34700</v>
      </c>
      <c r="L1130" s="7">
        <f t="shared" si="165"/>
        <v>1995</v>
      </c>
      <c r="M1130" s="7">
        <f t="shared" si="160"/>
        <v>1</v>
      </c>
      <c r="N1130" s="7">
        <f t="shared" si="161"/>
        <v>1995</v>
      </c>
      <c r="O1130" s="7">
        <f t="shared" si="162"/>
        <v>16</v>
      </c>
      <c r="P1130" s="7">
        <f t="shared" si="163"/>
        <v>1</v>
      </c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</row>
    <row r="1131" spans="1:34" x14ac:dyDescent="0.35">
      <c r="A1131">
        <f t="shared" si="166"/>
        <v>1130</v>
      </c>
      <c r="B1131" t="s">
        <v>37</v>
      </c>
      <c r="C1131">
        <f t="shared" si="164"/>
        <v>41</v>
      </c>
      <c r="D1131" s="7">
        <f t="shared" si="167"/>
        <v>2012</v>
      </c>
      <c r="E1131">
        <v>100</v>
      </c>
      <c r="F1131">
        <f>VLOOKUP(B1131, 'Population by Country'!$1:$266, 27, FALSE)</f>
        <v>10510785</v>
      </c>
      <c r="G1131">
        <v>0</v>
      </c>
      <c r="H1131">
        <v>0</v>
      </c>
      <c r="I1131" s="7">
        <f>INDEX('Developing Country'!$B$3:$B$175,MATCH('Stata Data'!B1131,'Developing Country'!$A$3:$A$175))</f>
        <v>0</v>
      </c>
      <c r="J1131" s="7">
        <f>INDEX('Developing Country'!$C$3:$C$175,MATCH('Stata Data'!B1131,'Developing Country'!$A$3:$A$175))</f>
        <v>0</v>
      </c>
      <c r="K1131" s="8">
        <f>VLOOKUP(B1131, 'TRIPS In Force'!$A$2:$B$166, 2, FALSE)</f>
        <v>34700</v>
      </c>
      <c r="L1131" s="7">
        <f t="shared" si="165"/>
        <v>1995</v>
      </c>
      <c r="M1131" s="7">
        <f t="shared" si="160"/>
        <v>1</v>
      </c>
      <c r="N1131" s="7">
        <f t="shared" si="161"/>
        <v>1995</v>
      </c>
      <c r="O1131" s="7">
        <f t="shared" si="162"/>
        <v>17</v>
      </c>
      <c r="P1131" s="7">
        <f t="shared" si="163"/>
        <v>1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</row>
    <row r="1132" spans="1:34" x14ac:dyDescent="0.35">
      <c r="A1132">
        <f t="shared" si="166"/>
        <v>1131</v>
      </c>
      <c r="B1132" t="s">
        <v>37</v>
      </c>
      <c r="C1132">
        <f t="shared" si="164"/>
        <v>41</v>
      </c>
      <c r="D1132" s="7">
        <f t="shared" si="167"/>
        <v>2013</v>
      </c>
      <c r="E1132">
        <v>100</v>
      </c>
      <c r="F1132">
        <f>VLOOKUP(B1132, 'Population by Country'!$1:$266, 28, FALSE)</f>
        <v>10514272</v>
      </c>
      <c r="G1132">
        <v>0</v>
      </c>
      <c r="H1132">
        <v>0</v>
      </c>
      <c r="I1132" s="7">
        <f>INDEX('Developing Country'!$B$3:$B$175,MATCH('Stata Data'!B1132,'Developing Country'!$A$3:$A$175))</f>
        <v>0</v>
      </c>
      <c r="J1132" s="7">
        <f>INDEX('Developing Country'!$C$3:$C$175,MATCH('Stata Data'!B1132,'Developing Country'!$A$3:$A$175))</f>
        <v>0</v>
      </c>
      <c r="K1132" s="8">
        <f>VLOOKUP(B1132, 'TRIPS In Force'!$A$2:$B$166, 2, FALSE)</f>
        <v>34700</v>
      </c>
      <c r="L1132" s="7">
        <f t="shared" si="165"/>
        <v>1995</v>
      </c>
      <c r="M1132" s="7">
        <f t="shared" si="160"/>
        <v>1</v>
      </c>
      <c r="N1132" s="7">
        <f t="shared" si="161"/>
        <v>1995</v>
      </c>
      <c r="O1132" s="7">
        <f t="shared" si="162"/>
        <v>18</v>
      </c>
      <c r="P1132" s="7">
        <f t="shared" si="163"/>
        <v>1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</row>
    <row r="1133" spans="1:34" x14ac:dyDescent="0.35">
      <c r="A1133">
        <f t="shared" si="166"/>
        <v>1132</v>
      </c>
      <c r="B1133" t="s">
        <v>37</v>
      </c>
      <c r="C1133">
        <f t="shared" si="164"/>
        <v>41</v>
      </c>
      <c r="D1133" s="7">
        <f t="shared" si="167"/>
        <v>2014</v>
      </c>
      <c r="E1133">
        <v>100</v>
      </c>
      <c r="F1133">
        <f>VLOOKUP(B1133, 'Population by Country'!$1:$266, 29, FALSE)</f>
        <v>10525347</v>
      </c>
      <c r="G1133">
        <v>0</v>
      </c>
      <c r="H1133">
        <v>0</v>
      </c>
      <c r="I1133" s="7">
        <f>INDEX('Developing Country'!$B$3:$B$175,MATCH('Stata Data'!B1133,'Developing Country'!$A$3:$A$175))</f>
        <v>0</v>
      </c>
      <c r="J1133" s="7">
        <f>INDEX('Developing Country'!$C$3:$C$175,MATCH('Stata Data'!B1133,'Developing Country'!$A$3:$A$175))</f>
        <v>0</v>
      </c>
      <c r="K1133" s="8">
        <f>VLOOKUP(B1133, 'TRIPS In Force'!$A$2:$B$166, 2, FALSE)</f>
        <v>34700</v>
      </c>
      <c r="L1133" s="7">
        <f t="shared" si="165"/>
        <v>1995</v>
      </c>
      <c r="M1133" s="7">
        <f t="shared" si="160"/>
        <v>1</v>
      </c>
      <c r="N1133" s="7">
        <f t="shared" si="161"/>
        <v>1995</v>
      </c>
      <c r="O1133" s="7">
        <f t="shared" si="162"/>
        <v>19</v>
      </c>
      <c r="P1133" s="7">
        <f t="shared" si="163"/>
        <v>1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</row>
    <row r="1134" spans="1:34" x14ac:dyDescent="0.35">
      <c r="A1134">
        <f t="shared" si="166"/>
        <v>1133</v>
      </c>
      <c r="B1134" t="s">
        <v>37</v>
      </c>
      <c r="C1134">
        <f t="shared" si="164"/>
        <v>41</v>
      </c>
      <c r="D1134" s="7">
        <f t="shared" si="167"/>
        <v>2015</v>
      </c>
      <c r="E1134">
        <v>100</v>
      </c>
      <c r="F1134">
        <f>VLOOKUP(B1134, 'Population by Country'!$1:$266, 30, FALSE)</f>
        <v>10546059</v>
      </c>
      <c r="G1134">
        <v>0</v>
      </c>
      <c r="H1134">
        <v>0</v>
      </c>
      <c r="I1134" s="7">
        <f>INDEX('Developing Country'!$B$3:$B$175,MATCH('Stata Data'!B1134,'Developing Country'!$A$3:$A$175))</f>
        <v>0</v>
      </c>
      <c r="J1134" s="7">
        <f>INDEX('Developing Country'!$C$3:$C$175,MATCH('Stata Data'!B1134,'Developing Country'!$A$3:$A$175))</f>
        <v>0</v>
      </c>
      <c r="K1134" s="8">
        <f>VLOOKUP(B1134, 'TRIPS In Force'!$A$2:$B$166, 2, FALSE)</f>
        <v>34700</v>
      </c>
      <c r="L1134" s="7">
        <f t="shared" si="165"/>
        <v>1995</v>
      </c>
      <c r="M1134" s="7">
        <f t="shared" si="160"/>
        <v>1</v>
      </c>
      <c r="N1134" s="7">
        <f t="shared" si="161"/>
        <v>1995</v>
      </c>
      <c r="O1134" s="7">
        <f t="shared" si="162"/>
        <v>20</v>
      </c>
      <c r="P1134" s="7">
        <f t="shared" si="163"/>
        <v>1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</row>
    <row r="1135" spans="1:34" x14ac:dyDescent="0.35">
      <c r="A1135">
        <f t="shared" si="166"/>
        <v>1134</v>
      </c>
      <c r="B1135" t="s">
        <v>37</v>
      </c>
      <c r="C1135">
        <f t="shared" si="164"/>
        <v>41</v>
      </c>
      <c r="D1135" s="7">
        <f t="shared" si="167"/>
        <v>2016</v>
      </c>
      <c r="E1135">
        <v>100</v>
      </c>
      <c r="F1135">
        <f>VLOOKUP(B1135, 'Population by Country'!$1:$266, 31, FALSE)</f>
        <v>10561633</v>
      </c>
      <c r="G1135">
        <v>0</v>
      </c>
      <c r="H1135">
        <v>0</v>
      </c>
      <c r="I1135" s="7">
        <f>INDEX('Developing Country'!$B$3:$B$175,MATCH('Stata Data'!B1135,'Developing Country'!$A$3:$A$175))</f>
        <v>0</v>
      </c>
      <c r="J1135" s="7">
        <f>INDEX('Developing Country'!$C$3:$C$175,MATCH('Stata Data'!B1135,'Developing Country'!$A$3:$A$175))</f>
        <v>0</v>
      </c>
      <c r="K1135" s="8">
        <f>VLOOKUP(B1135, 'TRIPS In Force'!$A$2:$B$166, 2, FALSE)</f>
        <v>34700</v>
      </c>
      <c r="L1135" s="7">
        <f t="shared" si="165"/>
        <v>1995</v>
      </c>
      <c r="M1135" s="7">
        <f t="shared" si="160"/>
        <v>1</v>
      </c>
      <c r="N1135" s="7">
        <f t="shared" si="161"/>
        <v>1995</v>
      </c>
      <c r="O1135" s="7">
        <f t="shared" si="162"/>
        <v>21</v>
      </c>
      <c r="P1135" s="7">
        <f t="shared" si="163"/>
        <v>1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</row>
    <row r="1136" spans="1:34" x14ac:dyDescent="0.35">
      <c r="A1136">
        <f t="shared" si="166"/>
        <v>1135</v>
      </c>
      <c r="B1136" t="s">
        <v>38</v>
      </c>
      <c r="C1136">
        <f t="shared" si="164"/>
        <v>42</v>
      </c>
      <c r="D1136" s="7">
        <v>1990</v>
      </c>
      <c r="E1136">
        <v>100</v>
      </c>
      <c r="F1136">
        <f>VLOOKUP(B1136, 'Population by Country'!$1:$266, 5,FALSE )</f>
        <v>12267754</v>
      </c>
      <c r="G1136">
        <v>0</v>
      </c>
      <c r="H1136">
        <v>0</v>
      </c>
      <c r="I1136" s="7">
        <f>INDEX('Developing Country'!$B$3:$B$175,MATCH('Stata Data'!B1136,'Developing Country'!$A$3:$A$175))</f>
        <v>0</v>
      </c>
      <c r="J1136" s="7">
        <f>INDEX('Developing Country'!$C$3:$C$175,MATCH('Stata Data'!B1136,'Developing Country'!$A$3:$A$175))</f>
        <v>1</v>
      </c>
      <c r="K1136" s="8">
        <f>VLOOKUP(B1136, 'TRIPS In Force'!$A$2:$B$166, 2, FALSE)</f>
        <v>34700</v>
      </c>
      <c r="L1136" s="7">
        <f t="shared" si="165"/>
        <v>1995</v>
      </c>
      <c r="M1136" s="7">
        <f t="shared" si="160"/>
        <v>0</v>
      </c>
      <c r="N1136" s="7">
        <f t="shared" si="161"/>
        <v>2000</v>
      </c>
      <c r="O1136" s="7">
        <f t="shared" si="162"/>
        <v>-10</v>
      </c>
      <c r="P1136" s="7">
        <f t="shared" si="163"/>
        <v>0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</row>
    <row r="1137" spans="1:34" x14ac:dyDescent="0.35">
      <c r="A1137">
        <f t="shared" si="166"/>
        <v>1136</v>
      </c>
      <c r="B1137" t="s">
        <v>38</v>
      </c>
      <c r="C1137">
        <f t="shared" si="164"/>
        <v>42</v>
      </c>
      <c r="D1137" s="7">
        <f>D1136+1</f>
        <v>1991</v>
      </c>
      <c r="E1137">
        <v>200</v>
      </c>
      <c r="F1137">
        <f>VLOOKUP(B1137, 'Population by Country'!$1:$266, 6, FALSE)</f>
        <v>12710008</v>
      </c>
      <c r="G1137">
        <v>0</v>
      </c>
      <c r="H1137">
        <v>0</v>
      </c>
      <c r="I1137" s="7">
        <f>INDEX('Developing Country'!$B$3:$B$175,MATCH('Stata Data'!B1137,'Developing Country'!$A$3:$A$175))</f>
        <v>0</v>
      </c>
      <c r="J1137" s="7">
        <f>INDEX('Developing Country'!$C$3:$C$175,MATCH('Stata Data'!B1137,'Developing Country'!$A$3:$A$175))</f>
        <v>1</v>
      </c>
      <c r="K1137" s="8">
        <f>VLOOKUP(B1137, 'TRIPS In Force'!$A$2:$B$166, 2, FALSE)</f>
        <v>34700</v>
      </c>
      <c r="L1137" s="7">
        <f t="shared" si="165"/>
        <v>1995</v>
      </c>
      <c r="M1137" s="7">
        <f t="shared" si="160"/>
        <v>0</v>
      </c>
      <c r="N1137" s="7">
        <f t="shared" si="161"/>
        <v>2000</v>
      </c>
      <c r="O1137" s="7">
        <f t="shared" si="162"/>
        <v>-9</v>
      </c>
      <c r="P1137" s="7">
        <f t="shared" si="163"/>
        <v>0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</row>
    <row r="1138" spans="1:34" x14ac:dyDescent="0.35">
      <c r="A1138">
        <f t="shared" si="166"/>
        <v>1137</v>
      </c>
      <c r="B1138" t="s">
        <v>38</v>
      </c>
      <c r="C1138">
        <f t="shared" si="164"/>
        <v>42</v>
      </c>
      <c r="D1138" s="7">
        <f t="shared" ref="D1138:D1162" si="168">D1137+1</f>
        <v>1992</v>
      </c>
      <c r="E1138">
        <v>200</v>
      </c>
      <c r="F1138">
        <f>VLOOKUP(B1138, 'Population by Country'!$1:$266, 7, FALSE)</f>
        <v>13163019</v>
      </c>
      <c r="G1138">
        <v>0</v>
      </c>
      <c r="H1138">
        <v>0</v>
      </c>
      <c r="I1138" s="7">
        <f>INDEX('Developing Country'!$B$3:$B$175,MATCH('Stata Data'!B1138,'Developing Country'!$A$3:$A$175))</f>
        <v>0</v>
      </c>
      <c r="J1138" s="7">
        <f>INDEX('Developing Country'!$C$3:$C$175,MATCH('Stata Data'!B1138,'Developing Country'!$A$3:$A$175))</f>
        <v>1</v>
      </c>
      <c r="K1138" s="8">
        <f>VLOOKUP(B1138, 'TRIPS In Force'!$A$2:$B$166, 2, FALSE)</f>
        <v>34700</v>
      </c>
      <c r="L1138" s="7">
        <f t="shared" si="165"/>
        <v>1995</v>
      </c>
      <c r="M1138" s="7">
        <f t="shared" si="160"/>
        <v>0</v>
      </c>
      <c r="N1138" s="7">
        <f t="shared" si="161"/>
        <v>2000</v>
      </c>
      <c r="O1138" s="7">
        <f t="shared" si="162"/>
        <v>-8</v>
      </c>
      <c r="P1138" s="7">
        <f t="shared" si="163"/>
        <v>0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</row>
    <row r="1139" spans="1:34" x14ac:dyDescent="0.35">
      <c r="A1139">
        <f t="shared" si="166"/>
        <v>1138</v>
      </c>
      <c r="B1139" t="s">
        <v>38</v>
      </c>
      <c r="C1139">
        <f t="shared" si="164"/>
        <v>42</v>
      </c>
      <c r="D1139" s="7">
        <f t="shared" si="168"/>
        <v>1993</v>
      </c>
      <c r="E1139">
        <v>200</v>
      </c>
      <c r="F1139">
        <f>VLOOKUP(B1139, 'Population by Country'!$1:$266, 8, FALSE)</f>
        <v>13622731</v>
      </c>
      <c r="G1139">
        <v>0</v>
      </c>
      <c r="H1139">
        <v>0</v>
      </c>
      <c r="I1139" s="7">
        <f>INDEX('Developing Country'!$B$3:$B$175,MATCH('Stata Data'!B1139,'Developing Country'!$A$3:$A$175))</f>
        <v>0</v>
      </c>
      <c r="J1139" s="7">
        <f>INDEX('Developing Country'!$C$3:$C$175,MATCH('Stata Data'!B1139,'Developing Country'!$A$3:$A$175))</f>
        <v>1</v>
      </c>
      <c r="K1139" s="8">
        <f>VLOOKUP(B1139, 'TRIPS In Force'!$A$2:$B$166, 2, FALSE)</f>
        <v>34700</v>
      </c>
      <c r="L1139" s="7">
        <f t="shared" si="165"/>
        <v>1995</v>
      </c>
      <c r="M1139" s="7">
        <f t="shared" si="160"/>
        <v>0</v>
      </c>
      <c r="N1139" s="7">
        <f t="shared" si="161"/>
        <v>2000</v>
      </c>
      <c r="O1139" s="7">
        <f t="shared" si="162"/>
        <v>-7</v>
      </c>
      <c r="P1139" s="7">
        <f t="shared" si="163"/>
        <v>0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</row>
    <row r="1140" spans="1:34" x14ac:dyDescent="0.35">
      <c r="A1140">
        <f t="shared" si="166"/>
        <v>1139</v>
      </c>
      <c r="B1140" t="s">
        <v>38</v>
      </c>
      <c r="C1140">
        <f t="shared" si="164"/>
        <v>42</v>
      </c>
      <c r="D1140" s="7">
        <f t="shared" si="168"/>
        <v>1994</v>
      </c>
      <c r="E1140">
        <v>200</v>
      </c>
      <c r="F1140">
        <f>VLOOKUP(B1140, 'Population by Country'!$1:$266, 9, FALSE)</f>
        <v>14083611</v>
      </c>
      <c r="G1140">
        <v>0</v>
      </c>
      <c r="H1140">
        <v>0</v>
      </c>
      <c r="I1140" s="7">
        <f>INDEX('Developing Country'!$B$3:$B$175,MATCH('Stata Data'!B1140,'Developing Country'!$A$3:$A$175))</f>
        <v>0</v>
      </c>
      <c r="J1140" s="7">
        <f>INDEX('Developing Country'!$C$3:$C$175,MATCH('Stata Data'!B1140,'Developing Country'!$A$3:$A$175))</f>
        <v>1</v>
      </c>
      <c r="K1140" s="8">
        <f>VLOOKUP(B1140, 'TRIPS In Force'!$A$2:$B$166, 2, FALSE)</f>
        <v>34700</v>
      </c>
      <c r="L1140" s="7">
        <f t="shared" si="165"/>
        <v>1995</v>
      </c>
      <c r="M1140" s="7">
        <f t="shared" si="160"/>
        <v>0</v>
      </c>
      <c r="N1140" s="7">
        <f t="shared" si="161"/>
        <v>2000</v>
      </c>
      <c r="O1140" s="7">
        <f t="shared" si="162"/>
        <v>-6</v>
      </c>
      <c r="P1140" s="7">
        <f t="shared" si="163"/>
        <v>0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</row>
    <row r="1141" spans="1:34" x14ac:dyDescent="0.35">
      <c r="A1141">
        <f t="shared" si="166"/>
        <v>1140</v>
      </c>
      <c r="B1141" t="s">
        <v>38</v>
      </c>
      <c r="C1141">
        <f t="shared" si="164"/>
        <v>42</v>
      </c>
      <c r="D1141" s="7">
        <f t="shared" si="168"/>
        <v>1995</v>
      </c>
      <c r="E1141">
        <v>200</v>
      </c>
      <c r="F1141">
        <f>VLOOKUP(B1141, 'Population by Country'!$1:$266, 10, FALSE)</f>
        <v>14540820</v>
      </c>
      <c r="G1141">
        <v>0</v>
      </c>
      <c r="H1141">
        <v>0</v>
      </c>
      <c r="I1141" s="7">
        <f>INDEX('Developing Country'!$B$3:$B$175,MATCH('Stata Data'!B1141,'Developing Country'!$A$3:$A$175))</f>
        <v>0</v>
      </c>
      <c r="J1141" s="7">
        <f>INDEX('Developing Country'!$C$3:$C$175,MATCH('Stata Data'!B1141,'Developing Country'!$A$3:$A$175))</f>
        <v>1</v>
      </c>
      <c r="K1141" s="8">
        <f>VLOOKUP(B1141, 'TRIPS In Force'!$A$2:$B$166, 2, FALSE)</f>
        <v>34700</v>
      </c>
      <c r="L1141" s="7">
        <f t="shared" si="165"/>
        <v>1995</v>
      </c>
      <c r="M1141" s="7">
        <f t="shared" si="160"/>
        <v>1</v>
      </c>
      <c r="N1141" s="7">
        <f t="shared" si="161"/>
        <v>2000</v>
      </c>
      <c r="O1141" s="7">
        <f t="shared" si="162"/>
        <v>-5</v>
      </c>
      <c r="P1141" s="7">
        <f t="shared" si="163"/>
        <v>0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</row>
    <row r="1142" spans="1:34" x14ac:dyDescent="0.35">
      <c r="A1142">
        <f t="shared" si="166"/>
        <v>1141</v>
      </c>
      <c r="B1142" t="s">
        <v>38</v>
      </c>
      <c r="C1142">
        <f t="shared" si="164"/>
        <v>42</v>
      </c>
      <c r="D1142" s="7">
        <f t="shared" si="168"/>
        <v>1996</v>
      </c>
      <c r="E1142">
        <v>200</v>
      </c>
      <c r="F1142">
        <f>VLOOKUP(B1142, 'Population by Country'!$1:$266, 11, FALSE)</f>
        <v>14995249</v>
      </c>
      <c r="G1142">
        <v>0</v>
      </c>
      <c r="H1142">
        <v>0</v>
      </c>
      <c r="I1142" s="7">
        <f>INDEX('Developing Country'!$B$3:$B$175,MATCH('Stata Data'!B1142,'Developing Country'!$A$3:$A$175))</f>
        <v>0</v>
      </c>
      <c r="J1142" s="7">
        <f>INDEX('Developing Country'!$C$3:$C$175,MATCH('Stata Data'!B1142,'Developing Country'!$A$3:$A$175))</f>
        <v>1</v>
      </c>
      <c r="K1142" s="8">
        <f>VLOOKUP(B1142, 'TRIPS In Force'!$A$2:$B$166, 2, FALSE)</f>
        <v>34700</v>
      </c>
      <c r="L1142" s="7">
        <f t="shared" si="165"/>
        <v>1995</v>
      </c>
      <c r="M1142" s="7">
        <f t="shared" si="160"/>
        <v>1</v>
      </c>
      <c r="N1142" s="7">
        <f t="shared" si="161"/>
        <v>2000</v>
      </c>
      <c r="O1142" s="7">
        <f t="shared" si="162"/>
        <v>-4</v>
      </c>
      <c r="P1142" s="7">
        <f t="shared" si="163"/>
        <v>0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</row>
    <row r="1143" spans="1:34" x14ac:dyDescent="0.35">
      <c r="A1143">
        <f t="shared" si="166"/>
        <v>1142</v>
      </c>
      <c r="B1143" t="s">
        <v>38</v>
      </c>
      <c r="C1143">
        <f t="shared" si="164"/>
        <v>42</v>
      </c>
      <c r="D1143" s="7">
        <f t="shared" si="168"/>
        <v>1997</v>
      </c>
      <c r="E1143">
        <v>200</v>
      </c>
      <c r="F1143">
        <f>VLOOKUP(B1143, 'Population by Country'!$1:$266, 12, FALSE)</f>
        <v>15445986</v>
      </c>
      <c r="G1143">
        <v>0</v>
      </c>
      <c r="H1143">
        <v>0</v>
      </c>
      <c r="I1143" s="7">
        <f>INDEX('Developing Country'!$B$3:$B$175,MATCH('Stata Data'!B1143,'Developing Country'!$A$3:$A$175))</f>
        <v>0</v>
      </c>
      <c r="J1143" s="7">
        <f>INDEX('Developing Country'!$C$3:$C$175,MATCH('Stata Data'!B1143,'Developing Country'!$A$3:$A$175))</f>
        <v>1</v>
      </c>
      <c r="K1143" s="8">
        <f>VLOOKUP(B1143, 'TRIPS In Force'!$A$2:$B$166, 2, FALSE)</f>
        <v>34700</v>
      </c>
      <c r="L1143" s="7">
        <f t="shared" si="165"/>
        <v>1995</v>
      </c>
      <c r="M1143" s="7">
        <f t="shared" si="160"/>
        <v>1</v>
      </c>
      <c r="N1143" s="7">
        <f t="shared" si="161"/>
        <v>2000</v>
      </c>
      <c r="O1143" s="7">
        <f t="shared" si="162"/>
        <v>-3</v>
      </c>
      <c r="P1143" s="7">
        <f t="shared" si="163"/>
        <v>0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</row>
    <row r="1144" spans="1:34" x14ac:dyDescent="0.35">
      <c r="A1144">
        <f t="shared" si="166"/>
        <v>1143</v>
      </c>
      <c r="B1144" t="s">
        <v>38</v>
      </c>
      <c r="C1144">
        <f t="shared" si="164"/>
        <v>42</v>
      </c>
      <c r="D1144" s="7">
        <f t="shared" si="168"/>
        <v>1998</v>
      </c>
      <c r="E1144">
        <v>200</v>
      </c>
      <c r="F1144">
        <f>VLOOKUP(B1144, 'Population by Country'!$1:$266, 13, FALSE)</f>
        <v>15884552</v>
      </c>
      <c r="G1144">
        <v>0</v>
      </c>
      <c r="H1144">
        <v>0</v>
      </c>
      <c r="I1144" s="7">
        <f>INDEX('Developing Country'!$B$3:$B$175,MATCH('Stata Data'!B1144,'Developing Country'!$A$3:$A$175))</f>
        <v>0</v>
      </c>
      <c r="J1144" s="7">
        <f>INDEX('Developing Country'!$C$3:$C$175,MATCH('Stata Data'!B1144,'Developing Country'!$A$3:$A$175))</f>
        <v>1</v>
      </c>
      <c r="K1144" s="8">
        <f>VLOOKUP(B1144, 'TRIPS In Force'!$A$2:$B$166, 2, FALSE)</f>
        <v>34700</v>
      </c>
      <c r="L1144" s="7">
        <f t="shared" si="165"/>
        <v>1995</v>
      </c>
      <c r="M1144" s="7">
        <f t="shared" si="160"/>
        <v>1</v>
      </c>
      <c r="N1144" s="7">
        <f t="shared" si="161"/>
        <v>2000</v>
      </c>
      <c r="O1144" s="7">
        <f t="shared" si="162"/>
        <v>-2</v>
      </c>
      <c r="P1144" s="7">
        <f t="shared" si="163"/>
        <v>0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</row>
    <row r="1145" spans="1:34" x14ac:dyDescent="0.35">
      <c r="A1145">
        <f t="shared" si="166"/>
        <v>1144</v>
      </c>
      <c r="B1145" t="s">
        <v>38</v>
      </c>
      <c r="C1145">
        <f t="shared" si="164"/>
        <v>42</v>
      </c>
      <c r="D1145" s="7">
        <f t="shared" si="168"/>
        <v>1999</v>
      </c>
      <c r="E1145">
        <v>200</v>
      </c>
      <c r="F1145">
        <f>VLOOKUP(B1145, 'Population by Country'!$1:$266,14, FALSE)</f>
        <v>16300233</v>
      </c>
      <c r="G1145">
        <v>0</v>
      </c>
      <c r="H1145">
        <v>0</v>
      </c>
      <c r="I1145" s="7">
        <f>INDEX('Developing Country'!$B$3:$B$175,MATCH('Stata Data'!B1145,'Developing Country'!$A$3:$A$175))</f>
        <v>0</v>
      </c>
      <c r="J1145" s="7">
        <f>INDEX('Developing Country'!$C$3:$C$175,MATCH('Stata Data'!B1145,'Developing Country'!$A$3:$A$175))</f>
        <v>1</v>
      </c>
      <c r="K1145" s="8">
        <f>VLOOKUP(B1145, 'TRIPS In Force'!$A$2:$B$166, 2, FALSE)</f>
        <v>34700</v>
      </c>
      <c r="L1145" s="7">
        <f t="shared" si="165"/>
        <v>1995</v>
      </c>
      <c r="M1145" s="7">
        <f t="shared" si="160"/>
        <v>1</v>
      </c>
      <c r="N1145" s="7">
        <f t="shared" si="161"/>
        <v>2000</v>
      </c>
      <c r="O1145" s="7">
        <f t="shared" si="162"/>
        <v>-1</v>
      </c>
      <c r="P1145" s="7">
        <f t="shared" si="163"/>
        <v>0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</row>
    <row r="1146" spans="1:34" x14ac:dyDescent="0.35">
      <c r="A1146">
        <f t="shared" si="166"/>
        <v>1145</v>
      </c>
      <c r="B1146" t="s">
        <v>38</v>
      </c>
      <c r="C1146">
        <f t="shared" si="164"/>
        <v>42</v>
      </c>
      <c r="D1146" s="7">
        <f t="shared" si="168"/>
        <v>2000</v>
      </c>
      <c r="E1146">
        <v>200</v>
      </c>
      <c r="F1146">
        <f>VLOOKUP(B1146, 'Population by Country'!$1:$266, 15, FALSE)</f>
        <v>16686561</v>
      </c>
      <c r="G1146">
        <v>0</v>
      </c>
      <c r="H1146">
        <v>0</v>
      </c>
      <c r="I1146" s="7">
        <f>INDEX('Developing Country'!$B$3:$B$175,MATCH('Stata Data'!B1146,'Developing Country'!$A$3:$A$175))</f>
        <v>0</v>
      </c>
      <c r="J1146" s="7">
        <f>INDEX('Developing Country'!$C$3:$C$175,MATCH('Stata Data'!B1146,'Developing Country'!$A$3:$A$175))</f>
        <v>1</v>
      </c>
      <c r="K1146" s="8">
        <f>VLOOKUP(B1146, 'TRIPS In Force'!$A$2:$B$166, 2, FALSE)</f>
        <v>34700</v>
      </c>
      <c r="L1146" s="7">
        <f t="shared" si="165"/>
        <v>1995</v>
      </c>
      <c r="M1146" s="7">
        <f t="shared" si="160"/>
        <v>1</v>
      </c>
      <c r="N1146" s="7">
        <f t="shared" si="161"/>
        <v>2000</v>
      </c>
      <c r="O1146" s="7">
        <f t="shared" si="162"/>
        <v>0</v>
      </c>
      <c r="P1146" s="7">
        <f t="shared" si="163"/>
        <v>1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</row>
    <row r="1147" spans="1:34" x14ac:dyDescent="0.35">
      <c r="A1147">
        <f t="shared" si="166"/>
        <v>1146</v>
      </c>
      <c r="B1147" t="s">
        <v>38</v>
      </c>
      <c r="C1147">
        <f t="shared" si="164"/>
        <v>42</v>
      </c>
      <c r="D1147" s="7">
        <f t="shared" si="168"/>
        <v>2001</v>
      </c>
      <c r="E1147">
        <v>200</v>
      </c>
      <c r="F1147">
        <f>VLOOKUP(B1147, 'Population by Country'!$1:$266, 16, FALSE)</f>
        <v>17040152</v>
      </c>
      <c r="G1147">
        <v>0</v>
      </c>
      <c r="H1147">
        <v>0</v>
      </c>
      <c r="I1147" s="7">
        <f>INDEX('Developing Country'!$B$3:$B$175,MATCH('Stata Data'!B1147,'Developing Country'!$A$3:$A$175))</f>
        <v>0</v>
      </c>
      <c r="J1147" s="7">
        <f>INDEX('Developing Country'!$C$3:$C$175,MATCH('Stata Data'!B1147,'Developing Country'!$A$3:$A$175))</f>
        <v>1</v>
      </c>
      <c r="K1147" s="8">
        <f>VLOOKUP(B1147, 'TRIPS In Force'!$A$2:$B$166, 2, FALSE)</f>
        <v>34700</v>
      </c>
      <c r="L1147" s="7">
        <f t="shared" si="165"/>
        <v>1995</v>
      </c>
      <c r="M1147" s="7">
        <f t="shared" si="160"/>
        <v>1</v>
      </c>
      <c r="N1147" s="7">
        <f t="shared" si="161"/>
        <v>2000</v>
      </c>
      <c r="O1147" s="7">
        <f t="shared" si="162"/>
        <v>1</v>
      </c>
      <c r="P1147" s="7">
        <f t="shared" si="163"/>
        <v>1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</row>
    <row r="1148" spans="1:34" x14ac:dyDescent="0.35">
      <c r="A1148">
        <f t="shared" si="166"/>
        <v>1147</v>
      </c>
      <c r="B1148" t="s">
        <v>38</v>
      </c>
      <c r="C1148">
        <f t="shared" si="164"/>
        <v>42</v>
      </c>
      <c r="D1148" s="7">
        <f t="shared" si="168"/>
        <v>2002</v>
      </c>
      <c r="E1148">
        <v>200</v>
      </c>
      <c r="F1148">
        <f>VLOOKUP(B1148, 'Population by Country'!$1:$266, 17, FALSE)</f>
        <v>17366517</v>
      </c>
      <c r="G1148">
        <v>0</v>
      </c>
      <c r="H1148">
        <v>0</v>
      </c>
      <c r="I1148" s="7">
        <f>INDEX('Developing Country'!$B$3:$B$175,MATCH('Stata Data'!B1148,'Developing Country'!$A$3:$A$175))</f>
        <v>0</v>
      </c>
      <c r="J1148" s="7">
        <f>INDEX('Developing Country'!$C$3:$C$175,MATCH('Stata Data'!B1148,'Developing Country'!$A$3:$A$175))</f>
        <v>1</v>
      </c>
      <c r="K1148" s="8">
        <f>VLOOKUP(B1148, 'TRIPS In Force'!$A$2:$B$166, 2, FALSE)</f>
        <v>34700</v>
      </c>
      <c r="L1148" s="7">
        <f t="shared" si="165"/>
        <v>1995</v>
      </c>
      <c r="M1148" s="7">
        <f t="shared" si="160"/>
        <v>1</v>
      </c>
      <c r="N1148" s="7">
        <f t="shared" si="161"/>
        <v>2000</v>
      </c>
      <c r="O1148" s="7">
        <f t="shared" si="162"/>
        <v>2</v>
      </c>
      <c r="P1148" s="7">
        <f t="shared" si="163"/>
        <v>1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</row>
    <row r="1149" spans="1:34" x14ac:dyDescent="0.35">
      <c r="A1149">
        <f t="shared" si="166"/>
        <v>1148</v>
      </c>
      <c r="B1149" t="s">
        <v>38</v>
      </c>
      <c r="C1149">
        <f t="shared" si="164"/>
        <v>42</v>
      </c>
      <c r="D1149" s="7">
        <f t="shared" si="168"/>
        <v>2003</v>
      </c>
      <c r="E1149">
        <v>200</v>
      </c>
      <c r="F1149">
        <f>VLOOKUP(B1149, 'Population by Country'!$1:$266, 18, FALSE)</f>
        <v>17679355</v>
      </c>
      <c r="G1149">
        <v>0</v>
      </c>
      <c r="H1149">
        <v>0</v>
      </c>
      <c r="I1149" s="7">
        <f>INDEX('Developing Country'!$B$3:$B$175,MATCH('Stata Data'!B1149,'Developing Country'!$A$3:$A$175))</f>
        <v>0</v>
      </c>
      <c r="J1149" s="7">
        <f>INDEX('Developing Country'!$C$3:$C$175,MATCH('Stata Data'!B1149,'Developing Country'!$A$3:$A$175))</f>
        <v>1</v>
      </c>
      <c r="K1149" s="8">
        <f>VLOOKUP(B1149, 'TRIPS In Force'!$A$2:$B$166, 2, FALSE)</f>
        <v>34700</v>
      </c>
      <c r="L1149" s="7">
        <f t="shared" si="165"/>
        <v>1995</v>
      </c>
      <c r="M1149" s="7">
        <f t="shared" si="160"/>
        <v>1</v>
      </c>
      <c r="N1149" s="7">
        <f t="shared" si="161"/>
        <v>2000</v>
      </c>
      <c r="O1149" s="7">
        <f t="shared" si="162"/>
        <v>3</v>
      </c>
      <c r="P1149" s="7">
        <f t="shared" si="163"/>
        <v>1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</row>
    <row r="1150" spans="1:34" x14ac:dyDescent="0.35">
      <c r="A1150">
        <f t="shared" si="166"/>
        <v>1149</v>
      </c>
      <c r="B1150" t="s">
        <v>38</v>
      </c>
      <c r="C1150">
        <f t="shared" si="164"/>
        <v>42</v>
      </c>
      <c r="D1150" s="7">
        <f t="shared" si="168"/>
        <v>2004</v>
      </c>
      <c r="E1150">
        <v>200</v>
      </c>
      <c r="F1150">
        <f>VLOOKUP(B1150, 'Population by Country'!$1:$266,19, FALSE)</f>
        <v>17997738</v>
      </c>
      <c r="G1150">
        <v>0</v>
      </c>
      <c r="H1150">
        <v>0</v>
      </c>
      <c r="I1150" s="7">
        <f>INDEX('Developing Country'!$B$3:$B$175,MATCH('Stata Data'!B1150,'Developing Country'!$A$3:$A$175))</f>
        <v>0</v>
      </c>
      <c r="J1150" s="7">
        <f>INDEX('Developing Country'!$C$3:$C$175,MATCH('Stata Data'!B1150,'Developing Country'!$A$3:$A$175))</f>
        <v>1</v>
      </c>
      <c r="K1150" s="8">
        <f>VLOOKUP(B1150, 'TRIPS In Force'!$A$2:$B$166, 2, FALSE)</f>
        <v>34700</v>
      </c>
      <c r="L1150" s="7">
        <f t="shared" si="165"/>
        <v>1995</v>
      </c>
      <c r="M1150" s="7">
        <f t="shared" si="160"/>
        <v>1</v>
      </c>
      <c r="N1150" s="7">
        <f t="shared" si="161"/>
        <v>2000</v>
      </c>
      <c r="O1150" s="7">
        <f t="shared" si="162"/>
        <v>4</v>
      </c>
      <c r="P1150" s="7">
        <f t="shared" si="163"/>
        <v>1</v>
      </c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</row>
    <row r="1151" spans="1:34" x14ac:dyDescent="0.35">
      <c r="A1151">
        <f t="shared" si="166"/>
        <v>1150</v>
      </c>
      <c r="B1151" t="s">
        <v>38</v>
      </c>
      <c r="C1151">
        <f t="shared" si="164"/>
        <v>42</v>
      </c>
      <c r="D1151" s="7">
        <f t="shared" si="168"/>
        <v>2005</v>
      </c>
      <c r="E1151">
        <v>200</v>
      </c>
      <c r="F1151">
        <f>VLOOKUP(B1151, 'Population by Country'!$1:$266, 20, FALSE)</f>
        <v>18336303</v>
      </c>
      <c r="G1151">
        <v>0</v>
      </c>
      <c r="H1151">
        <v>0</v>
      </c>
      <c r="I1151" s="7">
        <f>INDEX('Developing Country'!$B$3:$B$175,MATCH('Stata Data'!B1151,'Developing Country'!$A$3:$A$175))</f>
        <v>0</v>
      </c>
      <c r="J1151" s="7">
        <f>INDEX('Developing Country'!$C$3:$C$175,MATCH('Stata Data'!B1151,'Developing Country'!$A$3:$A$175))</f>
        <v>1</v>
      </c>
      <c r="K1151" s="8">
        <f>VLOOKUP(B1151, 'TRIPS In Force'!$A$2:$B$166, 2, FALSE)</f>
        <v>34700</v>
      </c>
      <c r="L1151" s="7">
        <f t="shared" si="165"/>
        <v>1995</v>
      </c>
      <c r="M1151" s="7">
        <f t="shared" si="160"/>
        <v>1</v>
      </c>
      <c r="N1151" s="7">
        <f t="shared" si="161"/>
        <v>2000</v>
      </c>
      <c r="O1151" s="7">
        <f t="shared" si="162"/>
        <v>5</v>
      </c>
      <c r="P1151" s="7">
        <f t="shared" si="163"/>
        <v>1</v>
      </c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</row>
    <row r="1152" spans="1:34" x14ac:dyDescent="0.35">
      <c r="A1152">
        <f t="shared" si="166"/>
        <v>1151</v>
      </c>
      <c r="B1152" t="s">
        <v>38</v>
      </c>
      <c r="C1152">
        <f t="shared" si="164"/>
        <v>42</v>
      </c>
      <c r="D1152" s="7">
        <f t="shared" si="168"/>
        <v>2006</v>
      </c>
      <c r="E1152">
        <v>200</v>
      </c>
      <c r="F1152">
        <f>VLOOKUP(B1152, 'Population by Country'!$1:$266, 21, FALSE)</f>
        <v>18699435</v>
      </c>
      <c r="G1152">
        <v>0</v>
      </c>
      <c r="H1152">
        <v>0</v>
      </c>
      <c r="I1152" s="7">
        <f>INDEX('Developing Country'!$B$3:$B$175,MATCH('Stata Data'!B1152,'Developing Country'!$A$3:$A$175))</f>
        <v>0</v>
      </c>
      <c r="J1152" s="7">
        <f>INDEX('Developing Country'!$C$3:$C$175,MATCH('Stata Data'!B1152,'Developing Country'!$A$3:$A$175))</f>
        <v>1</v>
      </c>
      <c r="K1152" s="8">
        <f>VLOOKUP(B1152, 'TRIPS In Force'!$A$2:$B$166, 2, FALSE)</f>
        <v>34700</v>
      </c>
      <c r="L1152" s="7">
        <f t="shared" si="165"/>
        <v>1995</v>
      </c>
      <c r="M1152" s="7">
        <f t="shared" si="160"/>
        <v>1</v>
      </c>
      <c r="N1152" s="7">
        <f t="shared" si="161"/>
        <v>2000</v>
      </c>
      <c r="O1152" s="7">
        <f t="shared" si="162"/>
        <v>6</v>
      </c>
      <c r="P1152" s="7">
        <f t="shared" si="163"/>
        <v>1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</row>
    <row r="1153" spans="1:34" x14ac:dyDescent="0.35">
      <c r="A1153">
        <f t="shared" si="166"/>
        <v>1152</v>
      </c>
      <c r="B1153" t="s">
        <v>38</v>
      </c>
      <c r="C1153">
        <f t="shared" si="164"/>
        <v>42</v>
      </c>
      <c r="D1153" s="7">
        <f t="shared" si="168"/>
        <v>2007</v>
      </c>
      <c r="E1153">
        <v>200</v>
      </c>
      <c r="F1153">
        <f>VLOOKUP(B1153, 'Population by Country'!$1:$266, 22, FALSE)</f>
        <v>19085941</v>
      </c>
      <c r="G1153">
        <v>0</v>
      </c>
      <c r="H1153">
        <v>0</v>
      </c>
      <c r="I1153" s="7">
        <f>INDEX('Developing Country'!$B$3:$B$175,MATCH('Stata Data'!B1153,'Developing Country'!$A$3:$A$175))</f>
        <v>0</v>
      </c>
      <c r="J1153" s="7">
        <f>INDEX('Developing Country'!$C$3:$C$175,MATCH('Stata Data'!B1153,'Developing Country'!$A$3:$A$175))</f>
        <v>1</v>
      </c>
      <c r="K1153" s="8">
        <f>VLOOKUP(B1153, 'TRIPS In Force'!$A$2:$B$166, 2, FALSE)</f>
        <v>34700</v>
      </c>
      <c r="L1153" s="7">
        <f t="shared" si="165"/>
        <v>1995</v>
      </c>
      <c r="M1153" s="7">
        <f t="shared" si="160"/>
        <v>1</v>
      </c>
      <c r="N1153" s="7">
        <f t="shared" si="161"/>
        <v>2000</v>
      </c>
      <c r="O1153" s="7">
        <f t="shared" si="162"/>
        <v>7</v>
      </c>
      <c r="P1153" s="7">
        <f t="shared" si="163"/>
        <v>1</v>
      </c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</row>
    <row r="1154" spans="1:34" x14ac:dyDescent="0.35">
      <c r="A1154">
        <f t="shared" si="166"/>
        <v>1153</v>
      </c>
      <c r="B1154" t="s">
        <v>38</v>
      </c>
      <c r="C1154">
        <f t="shared" si="164"/>
        <v>42</v>
      </c>
      <c r="D1154" s="7">
        <f t="shared" si="168"/>
        <v>2008</v>
      </c>
      <c r="E1154">
        <v>200</v>
      </c>
      <c r="F1154">
        <f>VLOOKUP(B1154, 'Population by Country'!$1:$266, 23, FALSE)</f>
        <v>19497986</v>
      </c>
      <c r="G1154">
        <v>0</v>
      </c>
      <c r="H1154">
        <v>0</v>
      </c>
      <c r="I1154" s="7">
        <f>INDEX('Developing Country'!$B$3:$B$175,MATCH('Stata Data'!B1154,'Developing Country'!$A$3:$A$175))</f>
        <v>0</v>
      </c>
      <c r="J1154" s="7">
        <f>INDEX('Developing Country'!$C$3:$C$175,MATCH('Stata Data'!B1154,'Developing Country'!$A$3:$A$175))</f>
        <v>1</v>
      </c>
      <c r="K1154" s="8">
        <f>VLOOKUP(B1154, 'TRIPS In Force'!$A$2:$B$166, 2, FALSE)</f>
        <v>34700</v>
      </c>
      <c r="L1154" s="7">
        <f t="shared" si="165"/>
        <v>1995</v>
      </c>
      <c r="M1154" s="7">
        <f t="shared" ref="M1154:M1217" si="169">IF(L1154&gt;D1154, 0, 1)</f>
        <v>1</v>
      </c>
      <c r="N1154" s="7">
        <f t="shared" ref="N1154:N1217" si="170">IF(L1154&gt;IF(I1154=1, 2033, IF(H1154=1, 2005, IF(J1154=1,2000, L1154))), L1154,IF(I1154=1, 2033, IF(H1154=1, 2005, IF(J1154=1,2000, L1154))))</f>
        <v>2000</v>
      </c>
      <c r="O1154" s="7">
        <f t="shared" ref="O1154:O1217" si="171">D1154-N1154</f>
        <v>8</v>
      </c>
      <c r="P1154" s="7">
        <f t="shared" ref="P1154:P1217" si="172">IF(N1154&lt;=D1154,1,0)</f>
        <v>1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</row>
    <row r="1155" spans="1:34" x14ac:dyDescent="0.35">
      <c r="A1155">
        <f t="shared" si="166"/>
        <v>1154</v>
      </c>
      <c r="B1155" t="s">
        <v>38</v>
      </c>
      <c r="C1155">
        <f t="shared" ref="C1155:C1218" si="173">_xlfn.FLOOR.MATH((A1155-1)/27)</f>
        <v>42</v>
      </c>
      <c r="D1155" s="7">
        <f t="shared" si="168"/>
        <v>2009</v>
      </c>
      <c r="E1155">
        <v>200</v>
      </c>
      <c r="F1155">
        <f>VLOOKUP(B1155, 'Population by Country'!$1:$266, 24, FALSE)</f>
        <v>19936366</v>
      </c>
      <c r="G1155">
        <v>0</v>
      </c>
      <c r="H1155">
        <v>0</v>
      </c>
      <c r="I1155" s="7">
        <f>INDEX('Developing Country'!$B$3:$B$175,MATCH('Stata Data'!B1155,'Developing Country'!$A$3:$A$175))</f>
        <v>0</v>
      </c>
      <c r="J1155" s="7">
        <f>INDEX('Developing Country'!$C$3:$C$175,MATCH('Stata Data'!B1155,'Developing Country'!$A$3:$A$175))</f>
        <v>1</v>
      </c>
      <c r="K1155" s="8">
        <f>VLOOKUP(B1155, 'TRIPS In Force'!$A$2:$B$166, 2, FALSE)</f>
        <v>34700</v>
      </c>
      <c r="L1155" s="7">
        <f t="shared" ref="L1155:L1218" si="174">YEAR(K1155)</f>
        <v>1995</v>
      </c>
      <c r="M1155" s="7">
        <f t="shared" si="169"/>
        <v>1</v>
      </c>
      <c r="N1155" s="7">
        <f t="shared" si="170"/>
        <v>2000</v>
      </c>
      <c r="O1155" s="7">
        <f t="shared" si="171"/>
        <v>9</v>
      </c>
      <c r="P1155" s="7">
        <f t="shared" si="172"/>
        <v>1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</row>
    <row r="1156" spans="1:34" x14ac:dyDescent="0.35">
      <c r="A1156">
        <f t="shared" ref="A1156:A1219" si="175">A1155+1</f>
        <v>1155</v>
      </c>
      <c r="B1156" t="s">
        <v>38</v>
      </c>
      <c r="C1156">
        <f t="shared" si="173"/>
        <v>42</v>
      </c>
      <c r="D1156" s="7">
        <f t="shared" si="168"/>
        <v>2010</v>
      </c>
      <c r="E1156">
        <v>200</v>
      </c>
      <c r="F1156">
        <f>VLOOKUP(B1156, 'Population by Country'!$1:$266, 25, FALSE)</f>
        <v>20401331</v>
      </c>
      <c r="G1156">
        <v>0</v>
      </c>
      <c r="H1156">
        <v>0</v>
      </c>
      <c r="I1156" s="7">
        <f>INDEX('Developing Country'!$B$3:$B$175,MATCH('Stata Data'!B1156,'Developing Country'!$A$3:$A$175))</f>
        <v>0</v>
      </c>
      <c r="J1156" s="7">
        <f>INDEX('Developing Country'!$C$3:$C$175,MATCH('Stata Data'!B1156,'Developing Country'!$A$3:$A$175))</f>
        <v>1</v>
      </c>
      <c r="K1156" s="8">
        <f>VLOOKUP(B1156, 'TRIPS In Force'!$A$2:$B$166, 2, FALSE)</f>
        <v>34700</v>
      </c>
      <c r="L1156" s="7">
        <f t="shared" si="174"/>
        <v>1995</v>
      </c>
      <c r="M1156" s="7">
        <f t="shared" si="169"/>
        <v>1</v>
      </c>
      <c r="N1156" s="7">
        <f t="shared" si="170"/>
        <v>2000</v>
      </c>
      <c r="O1156" s="7">
        <f t="shared" si="171"/>
        <v>10</v>
      </c>
      <c r="P1156" s="7">
        <f t="shared" si="172"/>
        <v>1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</row>
    <row r="1157" spans="1:34" x14ac:dyDescent="0.35">
      <c r="A1157">
        <f t="shared" si="175"/>
        <v>1156</v>
      </c>
      <c r="B1157" t="s">
        <v>38</v>
      </c>
      <c r="C1157">
        <f t="shared" si="173"/>
        <v>42</v>
      </c>
      <c r="D1157" s="7">
        <f t="shared" si="168"/>
        <v>2011</v>
      </c>
      <c r="E1157">
        <v>200</v>
      </c>
      <c r="F1157">
        <f>VLOOKUP(B1157, 'Population by Country'!$1:$266, 26, FALSE)</f>
        <v>20895311</v>
      </c>
      <c r="G1157">
        <v>0</v>
      </c>
      <c r="H1157">
        <v>0</v>
      </c>
      <c r="I1157" s="7">
        <f>INDEX('Developing Country'!$B$3:$B$175,MATCH('Stata Data'!B1157,'Developing Country'!$A$3:$A$175))</f>
        <v>0</v>
      </c>
      <c r="J1157" s="7">
        <f>INDEX('Developing Country'!$C$3:$C$175,MATCH('Stata Data'!B1157,'Developing Country'!$A$3:$A$175))</f>
        <v>1</v>
      </c>
      <c r="K1157" s="8">
        <f>VLOOKUP(B1157, 'TRIPS In Force'!$A$2:$B$166, 2, FALSE)</f>
        <v>34700</v>
      </c>
      <c r="L1157" s="7">
        <f t="shared" si="174"/>
        <v>1995</v>
      </c>
      <c r="M1157" s="7">
        <f t="shared" si="169"/>
        <v>1</v>
      </c>
      <c r="N1157" s="7">
        <f t="shared" si="170"/>
        <v>2000</v>
      </c>
      <c r="O1157" s="7">
        <f t="shared" si="171"/>
        <v>11</v>
      </c>
      <c r="P1157" s="7">
        <f t="shared" si="172"/>
        <v>1</v>
      </c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</row>
    <row r="1158" spans="1:34" x14ac:dyDescent="0.35">
      <c r="A1158">
        <f t="shared" si="175"/>
        <v>1157</v>
      </c>
      <c r="B1158" t="s">
        <v>38</v>
      </c>
      <c r="C1158">
        <f t="shared" si="173"/>
        <v>42</v>
      </c>
      <c r="D1158" s="7">
        <f t="shared" si="168"/>
        <v>2012</v>
      </c>
      <c r="E1158">
        <v>200</v>
      </c>
      <c r="F1158">
        <f>VLOOKUP(B1158, 'Population by Country'!$1:$266, 27, FALSE)</f>
        <v>21418603</v>
      </c>
      <c r="G1158">
        <v>0</v>
      </c>
      <c r="H1158">
        <v>0</v>
      </c>
      <c r="I1158" s="7">
        <f>INDEX('Developing Country'!$B$3:$B$175,MATCH('Stata Data'!B1158,'Developing Country'!$A$3:$A$175))</f>
        <v>0</v>
      </c>
      <c r="J1158" s="7">
        <f>INDEX('Developing Country'!$C$3:$C$175,MATCH('Stata Data'!B1158,'Developing Country'!$A$3:$A$175))</f>
        <v>1</v>
      </c>
      <c r="K1158" s="8">
        <f>VLOOKUP(B1158, 'TRIPS In Force'!$A$2:$B$166, 2, FALSE)</f>
        <v>34700</v>
      </c>
      <c r="L1158" s="7">
        <f t="shared" si="174"/>
        <v>1995</v>
      </c>
      <c r="M1158" s="7">
        <f t="shared" si="169"/>
        <v>1</v>
      </c>
      <c r="N1158" s="7">
        <f t="shared" si="170"/>
        <v>2000</v>
      </c>
      <c r="O1158" s="7">
        <f t="shared" si="171"/>
        <v>12</v>
      </c>
      <c r="P1158" s="7">
        <f t="shared" si="172"/>
        <v>1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</row>
    <row r="1159" spans="1:34" x14ac:dyDescent="0.35">
      <c r="A1159">
        <f t="shared" si="175"/>
        <v>1158</v>
      </c>
      <c r="B1159" t="s">
        <v>38</v>
      </c>
      <c r="C1159">
        <f t="shared" si="173"/>
        <v>42</v>
      </c>
      <c r="D1159" s="7">
        <f t="shared" si="168"/>
        <v>2013</v>
      </c>
      <c r="E1159">
        <v>200</v>
      </c>
      <c r="F1159">
        <f>VLOOKUP(B1159, 'Population by Country'!$1:$266, 28, FALSE)</f>
        <v>21966312</v>
      </c>
      <c r="G1159">
        <v>0</v>
      </c>
      <c r="H1159">
        <v>0</v>
      </c>
      <c r="I1159" s="7">
        <f>INDEX('Developing Country'!$B$3:$B$175,MATCH('Stata Data'!B1159,'Developing Country'!$A$3:$A$175))</f>
        <v>0</v>
      </c>
      <c r="J1159" s="7">
        <f>INDEX('Developing Country'!$C$3:$C$175,MATCH('Stata Data'!B1159,'Developing Country'!$A$3:$A$175))</f>
        <v>1</v>
      </c>
      <c r="K1159" s="8">
        <f>VLOOKUP(B1159, 'TRIPS In Force'!$A$2:$B$166, 2, FALSE)</f>
        <v>34700</v>
      </c>
      <c r="L1159" s="7">
        <f t="shared" si="174"/>
        <v>1995</v>
      </c>
      <c r="M1159" s="7">
        <f t="shared" si="169"/>
        <v>1</v>
      </c>
      <c r="N1159" s="7">
        <f t="shared" si="170"/>
        <v>2000</v>
      </c>
      <c r="O1159" s="7">
        <f t="shared" si="171"/>
        <v>13</v>
      </c>
      <c r="P1159" s="7">
        <f t="shared" si="172"/>
        <v>1</v>
      </c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</row>
    <row r="1160" spans="1:34" x14ac:dyDescent="0.35">
      <c r="A1160">
        <f t="shared" si="175"/>
        <v>1159</v>
      </c>
      <c r="B1160" t="s">
        <v>38</v>
      </c>
      <c r="C1160">
        <f t="shared" si="173"/>
        <v>42</v>
      </c>
      <c r="D1160" s="7">
        <f t="shared" si="168"/>
        <v>2014</v>
      </c>
      <c r="E1160">
        <v>200</v>
      </c>
      <c r="F1160">
        <f>VLOOKUP(B1160, 'Population by Country'!$1:$266, 29, FALSE)</f>
        <v>22531350</v>
      </c>
      <c r="G1160">
        <v>0</v>
      </c>
      <c r="H1160">
        <v>0</v>
      </c>
      <c r="I1160" s="7">
        <f>INDEX('Developing Country'!$B$3:$B$175,MATCH('Stata Data'!B1160,'Developing Country'!$A$3:$A$175))</f>
        <v>0</v>
      </c>
      <c r="J1160" s="7">
        <f>INDEX('Developing Country'!$C$3:$C$175,MATCH('Stata Data'!B1160,'Developing Country'!$A$3:$A$175))</f>
        <v>1</v>
      </c>
      <c r="K1160" s="8">
        <f>VLOOKUP(B1160, 'TRIPS In Force'!$A$2:$B$166, 2, FALSE)</f>
        <v>34700</v>
      </c>
      <c r="L1160" s="7">
        <f t="shared" si="174"/>
        <v>1995</v>
      </c>
      <c r="M1160" s="7">
        <f t="shared" si="169"/>
        <v>1</v>
      </c>
      <c r="N1160" s="7">
        <f t="shared" si="170"/>
        <v>2000</v>
      </c>
      <c r="O1160" s="7">
        <f t="shared" si="171"/>
        <v>14</v>
      </c>
      <c r="P1160" s="7">
        <f t="shared" si="172"/>
        <v>1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</row>
    <row r="1161" spans="1:34" x14ac:dyDescent="0.35">
      <c r="A1161">
        <f t="shared" si="175"/>
        <v>1160</v>
      </c>
      <c r="B1161" t="s">
        <v>38</v>
      </c>
      <c r="C1161">
        <f t="shared" si="173"/>
        <v>42</v>
      </c>
      <c r="D1161" s="7">
        <f t="shared" si="168"/>
        <v>2015</v>
      </c>
      <c r="E1161">
        <v>500</v>
      </c>
      <c r="F1161">
        <f>VLOOKUP(B1161, 'Population by Country'!$1:$266, 30, FALSE)</f>
        <v>23108472</v>
      </c>
      <c r="G1161">
        <v>0</v>
      </c>
      <c r="H1161">
        <v>0</v>
      </c>
      <c r="I1161" s="7">
        <f>INDEX('Developing Country'!$B$3:$B$175,MATCH('Stata Data'!B1161,'Developing Country'!$A$3:$A$175))</f>
        <v>0</v>
      </c>
      <c r="J1161" s="7">
        <f>INDEX('Developing Country'!$C$3:$C$175,MATCH('Stata Data'!B1161,'Developing Country'!$A$3:$A$175))</f>
        <v>1</v>
      </c>
      <c r="K1161" s="8">
        <f>VLOOKUP(B1161, 'TRIPS In Force'!$A$2:$B$166, 2, FALSE)</f>
        <v>34700</v>
      </c>
      <c r="L1161" s="7">
        <f t="shared" si="174"/>
        <v>1995</v>
      </c>
      <c r="M1161" s="7">
        <f t="shared" si="169"/>
        <v>1</v>
      </c>
      <c r="N1161" s="7">
        <f t="shared" si="170"/>
        <v>2000</v>
      </c>
      <c r="O1161" s="7">
        <f t="shared" si="171"/>
        <v>15</v>
      </c>
      <c r="P1161" s="7">
        <f t="shared" si="172"/>
        <v>1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</row>
    <row r="1162" spans="1:34" x14ac:dyDescent="0.35">
      <c r="A1162">
        <f t="shared" si="175"/>
        <v>1161</v>
      </c>
      <c r="B1162" t="s">
        <v>38</v>
      </c>
      <c r="C1162">
        <f t="shared" si="173"/>
        <v>42</v>
      </c>
      <c r="D1162" s="7">
        <f t="shared" si="168"/>
        <v>2016</v>
      </c>
      <c r="E1162">
        <v>500</v>
      </c>
      <c r="F1162">
        <f>VLOOKUP(B1162, 'Population by Country'!$1:$266, 31, FALSE)</f>
        <v>23695919</v>
      </c>
      <c r="G1162">
        <v>0</v>
      </c>
      <c r="H1162">
        <v>0</v>
      </c>
      <c r="I1162" s="7">
        <f>INDEX('Developing Country'!$B$3:$B$175,MATCH('Stata Data'!B1162,'Developing Country'!$A$3:$A$175))</f>
        <v>0</v>
      </c>
      <c r="J1162" s="7">
        <f>INDEX('Developing Country'!$C$3:$C$175,MATCH('Stata Data'!B1162,'Developing Country'!$A$3:$A$175))</f>
        <v>1</v>
      </c>
      <c r="K1162" s="8">
        <f>VLOOKUP(B1162, 'TRIPS In Force'!$A$2:$B$166, 2, FALSE)</f>
        <v>34700</v>
      </c>
      <c r="L1162" s="7">
        <f t="shared" si="174"/>
        <v>1995</v>
      </c>
      <c r="M1162" s="7">
        <f t="shared" si="169"/>
        <v>1</v>
      </c>
      <c r="N1162" s="7">
        <f t="shared" si="170"/>
        <v>2000</v>
      </c>
      <c r="O1162" s="7">
        <f t="shared" si="171"/>
        <v>16</v>
      </c>
      <c r="P1162" s="7">
        <f t="shared" si="172"/>
        <v>1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</row>
    <row r="1163" spans="1:34" x14ac:dyDescent="0.35">
      <c r="A1163">
        <f t="shared" si="175"/>
        <v>1162</v>
      </c>
      <c r="B1163" t="s">
        <v>580</v>
      </c>
      <c r="C1163">
        <f t="shared" si="173"/>
        <v>43</v>
      </c>
      <c r="D1163" s="7">
        <v>1990</v>
      </c>
      <c r="F1163">
        <v>0</v>
      </c>
      <c r="G1163">
        <v>0</v>
      </c>
      <c r="H1163">
        <v>0</v>
      </c>
      <c r="I1163" s="7">
        <f>INDEX('Developing Country'!$B$3:$B$175,MATCH('Stata Data'!B1163,'Developing Country'!$A$3:$A$175))</f>
        <v>0</v>
      </c>
      <c r="J1163" s="7">
        <f>INDEX('Developing Country'!$C$3:$C$175,MATCH('Stata Data'!B1163,'Developing Country'!$A$3:$A$175))</f>
        <v>1</v>
      </c>
      <c r="K1163" s="8"/>
      <c r="L1163" s="7"/>
      <c r="M1163" s="7"/>
      <c r="N1163" s="7"/>
      <c r="O1163" s="7"/>
      <c r="P1163" s="7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</row>
    <row r="1164" spans="1:34" x14ac:dyDescent="0.35">
      <c r="A1164">
        <f t="shared" si="175"/>
        <v>1163</v>
      </c>
      <c r="B1164" t="s">
        <v>580</v>
      </c>
      <c r="C1164">
        <f t="shared" si="173"/>
        <v>43</v>
      </c>
      <c r="D1164" s="7">
        <f>D1163+1</f>
        <v>1991</v>
      </c>
      <c r="F1164">
        <v>0</v>
      </c>
      <c r="G1164">
        <v>0</v>
      </c>
      <c r="H1164">
        <v>0</v>
      </c>
      <c r="I1164" s="7">
        <f>INDEX('Developing Country'!$B$3:$B$175,MATCH('Stata Data'!B1164,'Developing Country'!$A$3:$A$175))</f>
        <v>0</v>
      </c>
      <c r="J1164" s="7">
        <f>INDEX('Developing Country'!$C$3:$C$175,MATCH('Stata Data'!B1164,'Developing Country'!$A$3:$A$175))</f>
        <v>1</v>
      </c>
      <c r="K1164" s="8"/>
      <c r="L1164" s="7"/>
      <c r="M1164" s="7"/>
      <c r="N1164" s="7"/>
      <c r="O1164" s="7"/>
      <c r="P1164" s="7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</row>
    <row r="1165" spans="1:34" x14ac:dyDescent="0.35">
      <c r="A1165">
        <f t="shared" si="175"/>
        <v>1164</v>
      </c>
      <c r="B1165" t="s">
        <v>580</v>
      </c>
      <c r="C1165">
        <f t="shared" si="173"/>
        <v>43</v>
      </c>
      <c r="D1165" s="7">
        <f t="shared" ref="D1165:D1189" si="176">D1164+1</f>
        <v>1992</v>
      </c>
      <c r="F1165">
        <v>0</v>
      </c>
      <c r="G1165">
        <v>0</v>
      </c>
      <c r="H1165">
        <v>0</v>
      </c>
      <c r="I1165" s="7">
        <f>INDEX('Developing Country'!$B$3:$B$175,MATCH('Stata Data'!B1165,'Developing Country'!$A$3:$A$175))</f>
        <v>0</v>
      </c>
      <c r="J1165" s="7">
        <f>INDEX('Developing Country'!$C$3:$C$175,MATCH('Stata Data'!B1165,'Developing Country'!$A$3:$A$175))</f>
        <v>1</v>
      </c>
      <c r="K1165" s="8"/>
      <c r="L1165" s="7"/>
      <c r="M1165" s="7"/>
      <c r="N1165" s="7"/>
      <c r="O1165" s="7"/>
      <c r="P1165" s="7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</row>
    <row r="1166" spans="1:34" x14ac:dyDescent="0.35">
      <c r="A1166">
        <f t="shared" si="175"/>
        <v>1165</v>
      </c>
      <c r="B1166" t="s">
        <v>580</v>
      </c>
      <c r="C1166">
        <f t="shared" si="173"/>
        <v>43</v>
      </c>
      <c r="D1166" s="7">
        <f t="shared" si="176"/>
        <v>1993</v>
      </c>
      <c r="F1166">
        <v>0</v>
      </c>
      <c r="G1166">
        <v>0</v>
      </c>
      <c r="H1166">
        <v>0</v>
      </c>
      <c r="I1166" s="7">
        <f>INDEX('Developing Country'!$B$3:$B$175,MATCH('Stata Data'!B1166,'Developing Country'!$A$3:$A$175))</f>
        <v>0</v>
      </c>
      <c r="J1166" s="7">
        <f>INDEX('Developing Country'!$C$3:$C$175,MATCH('Stata Data'!B1166,'Developing Country'!$A$3:$A$175))</f>
        <v>1</v>
      </c>
      <c r="K1166" s="8"/>
      <c r="L1166" s="7"/>
      <c r="M1166" s="7"/>
      <c r="N1166" s="7"/>
      <c r="O1166" s="7"/>
      <c r="P1166" s="7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</row>
    <row r="1167" spans="1:34" x14ac:dyDescent="0.35">
      <c r="A1167">
        <f t="shared" si="175"/>
        <v>1166</v>
      </c>
      <c r="B1167" t="s">
        <v>580</v>
      </c>
      <c r="C1167">
        <f t="shared" si="173"/>
        <v>43</v>
      </c>
      <c r="D1167" s="7">
        <f t="shared" si="176"/>
        <v>1994</v>
      </c>
      <c r="F1167">
        <v>0</v>
      </c>
      <c r="G1167">
        <v>0</v>
      </c>
      <c r="H1167">
        <v>0</v>
      </c>
      <c r="I1167" s="7">
        <f>INDEX('Developing Country'!$B$3:$B$175,MATCH('Stata Data'!B1167,'Developing Country'!$A$3:$A$175))</f>
        <v>0</v>
      </c>
      <c r="J1167" s="7">
        <f>INDEX('Developing Country'!$C$3:$C$175,MATCH('Stata Data'!B1167,'Developing Country'!$A$3:$A$175))</f>
        <v>1</v>
      </c>
      <c r="K1167" s="8"/>
      <c r="L1167" s="7"/>
      <c r="M1167" s="7"/>
      <c r="N1167" s="7"/>
      <c r="O1167" s="7"/>
      <c r="P1167" s="7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</row>
    <row r="1168" spans="1:34" x14ac:dyDescent="0.35">
      <c r="A1168">
        <f t="shared" si="175"/>
        <v>1167</v>
      </c>
      <c r="B1168" t="s">
        <v>580</v>
      </c>
      <c r="C1168">
        <f t="shared" si="173"/>
        <v>43</v>
      </c>
      <c r="D1168" s="7">
        <f t="shared" si="176"/>
        <v>1995</v>
      </c>
      <c r="F1168">
        <v>0</v>
      </c>
      <c r="G1168">
        <v>0</v>
      </c>
      <c r="H1168">
        <v>0</v>
      </c>
      <c r="I1168" s="7">
        <f>INDEX('Developing Country'!$B$3:$B$175,MATCH('Stata Data'!B1168,'Developing Country'!$A$3:$A$175))</f>
        <v>0</v>
      </c>
      <c r="J1168" s="7">
        <f>INDEX('Developing Country'!$C$3:$C$175,MATCH('Stata Data'!B1168,'Developing Country'!$A$3:$A$175))</f>
        <v>1</v>
      </c>
      <c r="K1168" s="8"/>
      <c r="L1168" s="7"/>
      <c r="M1168" s="7"/>
      <c r="N1168" s="7"/>
      <c r="O1168" s="7"/>
      <c r="P1168" s="7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</row>
    <row r="1169" spans="1:34" x14ac:dyDescent="0.35">
      <c r="A1169">
        <f t="shared" si="175"/>
        <v>1168</v>
      </c>
      <c r="B1169" t="s">
        <v>580</v>
      </c>
      <c r="C1169">
        <f t="shared" si="173"/>
        <v>43</v>
      </c>
      <c r="D1169" s="7">
        <f t="shared" si="176"/>
        <v>1996</v>
      </c>
      <c r="F1169">
        <v>0</v>
      </c>
      <c r="G1169">
        <v>0</v>
      </c>
      <c r="H1169">
        <v>0</v>
      </c>
      <c r="I1169" s="7">
        <f>INDEX('Developing Country'!$B$3:$B$175,MATCH('Stata Data'!B1169,'Developing Country'!$A$3:$A$175))</f>
        <v>0</v>
      </c>
      <c r="J1169" s="7">
        <f>INDEX('Developing Country'!$C$3:$C$175,MATCH('Stata Data'!B1169,'Developing Country'!$A$3:$A$175))</f>
        <v>1</v>
      </c>
      <c r="K1169" s="8"/>
      <c r="L1169" s="7"/>
      <c r="M1169" s="7"/>
      <c r="N1169" s="7"/>
      <c r="O1169" s="7"/>
      <c r="P1169" s="7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</row>
    <row r="1170" spans="1:34" x14ac:dyDescent="0.35">
      <c r="A1170">
        <f t="shared" si="175"/>
        <v>1169</v>
      </c>
      <c r="B1170" t="s">
        <v>580</v>
      </c>
      <c r="C1170">
        <f t="shared" si="173"/>
        <v>43</v>
      </c>
      <c r="D1170" s="7">
        <f t="shared" si="176"/>
        <v>1997</v>
      </c>
      <c r="F1170">
        <v>0</v>
      </c>
      <c r="G1170">
        <v>0</v>
      </c>
      <c r="H1170">
        <v>0</v>
      </c>
      <c r="I1170" s="7">
        <f>INDEX('Developing Country'!$B$3:$B$175,MATCH('Stata Data'!B1170,'Developing Country'!$A$3:$A$175))</f>
        <v>0</v>
      </c>
      <c r="J1170" s="7">
        <f>INDEX('Developing Country'!$C$3:$C$175,MATCH('Stata Data'!B1170,'Developing Country'!$A$3:$A$175))</f>
        <v>1</v>
      </c>
      <c r="K1170" s="8"/>
      <c r="L1170" s="7"/>
      <c r="M1170" s="7"/>
      <c r="N1170" s="7"/>
      <c r="O1170" s="7"/>
      <c r="P1170" s="7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</row>
    <row r="1171" spans="1:34" x14ac:dyDescent="0.35">
      <c r="A1171">
        <f t="shared" si="175"/>
        <v>1170</v>
      </c>
      <c r="B1171" t="s">
        <v>580</v>
      </c>
      <c r="C1171">
        <f t="shared" si="173"/>
        <v>43</v>
      </c>
      <c r="D1171" s="7">
        <f t="shared" si="176"/>
        <v>1998</v>
      </c>
      <c r="F1171">
        <v>0</v>
      </c>
      <c r="G1171">
        <v>0</v>
      </c>
      <c r="H1171">
        <v>0</v>
      </c>
      <c r="I1171" s="7">
        <f>INDEX('Developing Country'!$B$3:$B$175,MATCH('Stata Data'!B1171,'Developing Country'!$A$3:$A$175))</f>
        <v>0</v>
      </c>
      <c r="J1171" s="7">
        <f>INDEX('Developing Country'!$C$3:$C$175,MATCH('Stata Data'!B1171,'Developing Country'!$A$3:$A$175))</f>
        <v>1</v>
      </c>
      <c r="K1171" s="8"/>
      <c r="L1171" s="7"/>
      <c r="M1171" s="7"/>
      <c r="N1171" s="7"/>
      <c r="O1171" s="7"/>
      <c r="P1171" s="7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</row>
    <row r="1172" spans="1:34" x14ac:dyDescent="0.35">
      <c r="A1172">
        <f t="shared" si="175"/>
        <v>1171</v>
      </c>
      <c r="B1172" t="s">
        <v>580</v>
      </c>
      <c r="C1172">
        <f t="shared" si="173"/>
        <v>43</v>
      </c>
      <c r="D1172" s="7">
        <f t="shared" si="176"/>
        <v>1999</v>
      </c>
      <c r="F1172">
        <v>0</v>
      </c>
      <c r="G1172">
        <v>0</v>
      </c>
      <c r="H1172">
        <v>0</v>
      </c>
      <c r="I1172" s="7">
        <f>INDEX('Developing Country'!$B$3:$B$175,MATCH('Stata Data'!B1172,'Developing Country'!$A$3:$A$175))</f>
        <v>0</v>
      </c>
      <c r="J1172" s="7">
        <f>INDEX('Developing Country'!$C$3:$C$175,MATCH('Stata Data'!B1172,'Developing Country'!$A$3:$A$175))</f>
        <v>1</v>
      </c>
      <c r="K1172" s="8"/>
      <c r="L1172" s="7"/>
      <c r="M1172" s="7"/>
      <c r="N1172" s="7"/>
      <c r="O1172" s="7"/>
      <c r="P1172" s="7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</row>
    <row r="1173" spans="1:34" x14ac:dyDescent="0.35">
      <c r="A1173">
        <f t="shared" si="175"/>
        <v>1172</v>
      </c>
      <c r="B1173" t="s">
        <v>580</v>
      </c>
      <c r="C1173">
        <f t="shared" si="173"/>
        <v>43</v>
      </c>
      <c r="D1173" s="7">
        <f t="shared" si="176"/>
        <v>2000</v>
      </c>
      <c r="F1173">
        <v>0</v>
      </c>
      <c r="G1173">
        <v>0</v>
      </c>
      <c r="H1173">
        <v>0</v>
      </c>
      <c r="I1173" s="7">
        <f>INDEX('Developing Country'!$B$3:$B$175,MATCH('Stata Data'!B1173,'Developing Country'!$A$3:$A$175))</f>
        <v>0</v>
      </c>
      <c r="J1173" s="7">
        <f>INDEX('Developing Country'!$C$3:$C$175,MATCH('Stata Data'!B1173,'Developing Country'!$A$3:$A$175))</f>
        <v>1</v>
      </c>
      <c r="K1173" s="8"/>
      <c r="L1173" s="7"/>
      <c r="M1173" s="7"/>
      <c r="N1173" s="7"/>
      <c r="O1173" s="7"/>
      <c r="P1173" s="7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</row>
    <row r="1174" spans="1:34" x14ac:dyDescent="0.35">
      <c r="A1174">
        <f t="shared" si="175"/>
        <v>1173</v>
      </c>
      <c r="B1174" t="s">
        <v>580</v>
      </c>
      <c r="C1174">
        <f t="shared" si="173"/>
        <v>43</v>
      </c>
      <c r="D1174" s="7">
        <f t="shared" si="176"/>
        <v>2001</v>
      </c>
      <c r="F1174">
        <v>0</v>
      </c>
      <c r="G1174">
        <v>0</v>
      </c>
      <c r="H1174">
        <v>0</v>
      </c>
      <c r="I1174" s="7">
        <f>INDEX('Developing Country'!$B$3:$B$175,MATCH('Stata Data'!B1174,'Developing Country'!$A$3:$A$175))</f>
        <v>0</v>
      </c>
      <c r="J1174" s="7">
        <f>INDEX('Developing Country'!$C$3:$C$175,MATCH('Stata Data'!B1174,'Developing Country'!$A$3:$A$175))</f>
        <v>1</v>
      </c>
      <c r="K1174" s="8"/>
      <c r="L1174" s="7"/>
      <c r="M1174" s="7"/>
      <c r="N1174" s="7"/>
      <c r="O1174" s="7"/>
      <c r="P1174" s="7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</row>
    <row r="1175" spans="1:34" x14ac:dyDescent="0.35">
      <c r="A1175">
        <f t="shared" si="175"/>
        <v>1174</v>
      </c>
      <c r="B1175" t="s">
        <v>580</v>
      </c>
      <c r="C1175">
        <f t="shared" si="173"/>
        <v>43</v>
      </c>
      <c r="D1175" s="7">
        <f t="shared" si="176"/>
        <v>2002</v>
      </c>
      <c r="F1175">
        <v>0</v>
      </c>
      <c r="G1175">
        <v>0</v>
      </c>
      <c r="H1175">
        <v>0</v>
      </c>
      <c r="I1175" s="7">
        <f>INDEX('Developing Country'!$B$3:$B$175,MATCH('Stata Data'!B1175,'Developing Country'!$A$3:$A$175))</f>
        <v>0</v>
      </c>
      <c r="J1175" s="7">
        <f>INDEX('Developing Country'!$C$3:$C$175,MATCH('Stata Data'!B1175,'Developing Country'!$A$3:$A$175))</f>
        <v>1</v>
      </c>
      <c r="K1175" s="8"/>
      <c r="L1175" s="7"/>
      <c r="M1175" s="7"/>
      <c r="N1175" s="7"/>
      <c r="O1175" s="7"/>
      <c r="P1175" s="7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</row>
    <row r="1176" spans="1:34" x14ac:dyDescent="0.35">
      <c r="A1176">
        <f t="shared" si="175"/>
        <v>1175</v>
      </c>
      <c r="B1176" t="s">
        <v>580</v>
      </c>
      <c r="C1176">
        <f t="shared" si="173"/>
        <v>43</v>
      </c>
      <c r="D1176" s="7">
        <f t="shared" si="176"/>
        <v>2003</v>
      </c>
      <c r="F1176">
        <v>0</v>
      </c>
      <c r="G1176">
        <v>0</v>
      </c>
      <c r="H1176">
        <v>0</v>
      </c>
      <c r="I1176" s="7">
        <f>INDEX('Developing Country'!$B$3:$B$175,MATCH('Stata Data'!B1176,'Developing Country'!$A$3:$A$175))</f>
        <v>0</v>
      </c>
      <c r="J1176" s="7">
        <f>INDEX('Developing Country'!$C$3:$C$175,MATCH('Stata Data'!B1176,'Developing Country'!$A$3:$A$175))</f>
        <v>1</v>
      </c>
      <c r="K1176" s="8"/>
      <c r="L1176" s="7"/>
      <c r="M1176" s="7"/>
      <c r="N1176" s="7"/>
      <c r="O1176" s="7"/>
      <c r="P1176" s="7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</row>
    <row r="1177" spans="1:34" x14ac:dyDescent="0.35">
      <c r="A1177">
        <f t="shared" si="175"/>
        <v>1176</v>
      </c>
      <c r="B1177" t="s">
        <v>580</v>
      </c>
      <c r="C1177">
        <f t="shared" si="173"/>
        <v>43</v>
      </c>
      <c r="D1177" s="7">
        <f t="shared" si="176"/>
        <v>2004</v>
      </c>
      <c r="F1177">
        <v>0</v>
      </c>
      <c r="G1177">
        <v>0</v>
      </c>
      <c r="H1177">
        <v>0</v>
      </c>
      <c r="I1177" s="7">
        <f>INDEX('Developing Country'!$B$3:$B$175,MATCH('Stata Data'!B1177,'Developing Country'!$A$3:$A$175))</f>
        <v>0</v>
      </c>
      <c r="J1177" s="7">
        <f>INDEX('Developing Country'!$C$3:$C$175,MATCH('Stata Data'!B1177,'Developing Country'!$A$3:$A$175))</f>
        <v>1</v>
      </c>
      <c r="K1177" s="8"/>
      <c r="L1177" s="7"/>
      <c r="M1177" s="7"/>
      <c r="N1177" s="7"/>
      <c r="O1177" s="7"/>
      <c r="P1177" s="7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</row>
    <row r="1178" spans="1:34" x14ac:dyDescent="0.35">
      <c r="A1178">
        <f t="shared" si="175"/>
        <v>1177</v>
      </c>
      <c r="B1178" t="s">
        <v>580</v>
      </c>
      <c r="C1178">
        <f t="shared" si="173"/>
        <v>43</v>
      </c>
      <c r="D1178" s="7">
        <f t="shared" si="176"/>
        <v>2005</v>
      </c>
      <c r="F1178">
        <v>0</v>
      </c>
      <c r="G1178">
        <v>0</v>
      </c>
      <c r="H1178">
        <v>0</v>
      </c>
      <c r="I1178" s="7">
        <f>INDEX('Developing Country'!$B$3:$B$175,MATCH('Stata Data'!B1178,'Developing Country'!$A$3:$A$175))</f>
        <v>0</v>
      </c>
      <c r="J1178" s="7">
        <f>INDEX('Developing Country'!$C$3:$C$175,MATCH('Stata Data'!B1178,'Developing Country'!$A$3:$A$175))</f>
        <v>1</v>
      </c>
      <c r="K1178" s="8"/>
      <c r="L1178" s="7"/>
      <c r="M1178" s="7"/>
      <c r="N1178" s="7"/>
      <c r="O1178" s="7"/>
      <c r="P1178" s="7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</row>
    <row r="1179" spans="1:34" x14ac:dyDescent="0.35">
      <c r="A1179">
        <f t="shared" si="175"/>
        <v>1178</v>
      </c>
      <c r="B1179" t="s">
        <v>580</v>
      </c>
      <c r="C1179">
        <f t="shared" si="173"/>
        <v>43</v>
      </c>
      <c r="D1179" s="7">
        <f t="shared" si="176"/>
        <v>2006</v>
      </c>
      <c r="F1179">
        <v>0</v>
      </c>
      <c r="G1179">
        <v>0</v>
      </c>
      <c r="H1179">
        <v>0</v>
      </c>
      <c r="I1179" s="7">
        <f>INDEX('Developing Country'!$B$3:$B$175,MATCH('Stata Data'!B1179,'Developing Country'!$A$3:$A$175))</f>
        <v>0</v>
      </c>
      <c r="J1179" s="7">
        <f>INDEX('Developing Country'!$C$3:$C$175,MATCH('Stata Data'!B1179,'Developing Country'!$A$3:$A$175))</f>
        <v>1</v>
      </c>
      <c r="K1179" s="8"/>
      <c r="L1179" s="7"/>
      <c r="M1179" s="7"/>
      <c r="N1179" s="7"/>
      <c r="O1179" s="7"/>
      <c r="P1179" s="7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</row>
    <row r="1180" spans="1:34" x14ac:dyDescent="0.35">
      <c r="A1180">
        <f t="shared" si="175"/>
        <v>1179</v>
      </c>
      <c r="B1180" t="s">
        <v>580</v>
      </c>
      <c r="C1180">
        <f t="shared" si="173"/>
        <v>43</v>
      </c>
      <c r="D1180" s="7">
        <f t="shared" si="176"/>
        <v>2007</v>
      </c>
      <c r="F1180">
        <v>0</v>
      </c>
      <c r="G1180">
        <v>0</v>
      </c>
      <c r="H1180">
        <v>0</v>
      </c>
      <c r="I1180" s="7">
        <f>INDEX('Developing Country'!$B$3:$B$175,MATCH('Stata Data'!B1180,'Developing Country'!$A$3:$A$175))</f>
        <v>0</v>
      </c>
      <c r="J1180" s="7">
        <f>INDEX('Developing Country'!$C$3:$C$175,MATCH('Stata Data'!B1180,'Developing Country'!$A$3:$A$175))</f>
        <v>1</v>
      </c>
      <c r="K1180" s="8"/>
      <c r="L1180" s="7"/>
      <c r="M1180" s="7"/>
      <c r="N1180" s="7"/>
      <c r="O1180" s="7"/>
      <c r="P1180" s="7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</row>
    <row r="1181" spans="1:34" x14ac:dyDescent="0.35">
      <c r="A1181">
        <f t="shared" si="175"/>
        <v>1180</v>
      </c>
      <c r="B1181" t="s">
        <v>580</v>
      </c>
      <c r="C1181">
        <f t="shared" si="173"/>
        <v>43</v>
      </c>
      <c r="D1181" s="7">
        <f t="shared" si="176"/>
        <v>2008</v>
      </c>
      <c r="F1181">
        <v>0</v>
      </c>
      <c r="G1181">
        <v>0</v>
      </c>
      <c r="H1181">
        <v>0</v>
      </c>
      <c r="I1181" s="7">
        <f>INDEX('Developing Country'!$B$3:$B$175,MATCH('Stata Data'!B1181,'Developing Country'!$A$3:$A$175))</f>
        <v>0</v>
      </c>
      <c r="J1181" s="7">
        <f>INDEX('Developing Country'!$C$3:$C$175,MATCH('Stata Data'!B1181,'Developing Country'!$A$3:$A$175))</f>
        <v>1</v>
      </c>
      <c r="K1181" s="8"/>
      <c r="L1181" s="7"/>
      <c r="M1181" s="7"/>
      <c r="N1181" s="7"/>
      <c r="O1181" s="7"/>
      <c r="P1181" s="7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</row>
    <row r="1182" spans="1:34" x14ac:dyDescent="0.35">
      <c r="A1182">
        <f t="shared" si="175"/>
        <v>1181</v>
      </c>
      <c r="B1182" t="s">
        <v>580</v>
      </c>
      <c r="C1182">
        <f t="shared" si="173"/>
        <v>43</v>
      </c>
      <c r="D1182" s="7">
        <f t="shared" si="176"/>
        <v>2009</v>
      </c>
      <c r="F1182">
        <v>0</v>
      </c>
      <c r="G1182">
        <v>0</v>
      </c>
      <c r="H1182">
        <v>0</v>
      </c>
      <c r="I1182" s="7">
        <f>INDEX('Developing Country'!$B$3:$B$175,MATCH('Stata Data'!B1182,'Developing Country'!$A$3:$A$175))</f>
        <v>0</v>
      </c>
      <c r="J1182" s="7">
        <f>INDEX('Developing Country'!$C$3:$C$175,MATCH('Stata Data'!B1182,'Developing Country'!$A$3:$A$175))</f>
        <v>1</v>
      </c>
      <c r="K1182" s="8"/>
      <c r="L1182" s="7"/>
      <c r="M1182" s="7"/>
      <c r="N1182" s="7"/>
      <c r="O1182" s="7"/>
      <c r="P1182" s="7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</row>
    <row r="1183" spans="1:34" x14ac:dyDescent="0.35">
      <c r="A1183">
        <f t="shared" si="175"/>
        <v>1182</v>
      </c>
      <c r="B1183" t="s">
        <v>580</v>
      </c>
      <c r="C1183">
        <f t="shared" si="173"/>
        <v>43</v>
      </c>
      <c r="D1183" s="7">
        <f t="shared" si="176"/>
        <v>2010</v>
      </c>
      <c r="F1183">
        <v>0</v>
      </c>
      <c r="G1183">
        <v>0</v>
      </c>
      <c r="H1183">
        <v>0</v>
      </c>
      <c r="I1183" s="7">
        <f>INDEX('Developing Country'!$B$3:$B$175,MATCH('Stata Data'!B1183,'Developing Country'!$A$3:$A$175))</f>
        <v>0</v>
      </c>
      <c r="J1183" s="7">
        <f>INDEX('Developing Country'!$C$3:$C$175,MATCH('Stata Data'!B1183,'Developing Country'!$A$3:$A$175))</f>
        <v>1</v>
      </c>
      <c r="K1183" s="8"/>
      <c r="L1183" s="7"/>
      <c r="M1183" s="7"/>
      <c r="N1183" s="7"/>
      <c r="O1183" s="7"/>
      <c r="P1183" s="7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</row>
    <row r="1184" spans="1:34" x14ac:dyDescent="0.35">
      <c r="A1184">
        <f t="shared" si="175"/>
        <v>1183</v>
      </c>
      <c r="B1184" t="s">
        <v>580</v>
      </c>
      <c r="C1184">
        <f t="shared" si="173"/>
        <v>43</v>
      </c>
      <c r="D1184" s="7">
        <f t="shared" si="176"/>
        <v>2011</v>
      </c>
      <c r="F1184">
        <v>0</v>
      </c>
      <c r="G1184">
        <v>0</v>
      </c>
      <c r="H1184">
        <v>0</v>
      </c>
      <c r="I1184" s="7">
        <f>INDEX('Developing Country'!$B$3:$B$175,MATCH('Stata Data'!B1184,'Developing Country'!$A$3:$A$175))</f>
        <v>0</v>
      </c>
      <c r="J1184" s="7">
        <f>INDEX('Developing Country'!$C$3:$C$175,MATCH('Stata Data'!B1184,'Developing Country'!$A$3:$A$175))</f>
        <v>1</v>
      </c>
      <c r="K1184" s="8"/>
      <c r="L1184" s="7"/>
      <c r="M1184" s="7"/>
      <c r="N1184" s="7"/>
      <c r="O1184" s="7"/>
      <c r="P1184" s="7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</row>
    <row r="1185" spans="1:34" x14ac:dyDescent="0.35">
      <c r="A1185">
        <f t="shared" si="175"/>
        <v>1184</v>
      </c>
      <c r="B1185" t="s">
        <v>580</v>
      </c>
      <c r="C1185">
        <f t="shared" si="173"/>
        <v>43</v>
      </c>
      <c r="D1185" s="7">
        <f t="shared" si="176"/>
        <v>2012</v>
      </c>
      <c r="F1185">
        <v>0</v>
      </c>
      <c r="G1185">
        <v>0</v>
      </c>
      <c r="H1185">
        <v>0</v>
      </c>
      <c r="I1185" s="7">
        <f>INDEX('Developing Country'!$B$3:$B$175,MATCH('Stata Data'!B1185,'Developing Country'!$A$3:$A$175))</f>
        <v>0</v>
      </c>
      <c r="J1185" s="7">
        <f>INDEX('Developing Country'!$C$3:$C$175,MATCH('Stata Data'!B1185,'Developing Country'!$A$3:$A$175))</f>
        <v>1</v>
      </c>
      <c r="K1185" s="8"/>
      <c r="L1185" s="7"/>
      <c r="M1185" s="7"/>
      <c r="N1185" s="7"/>
      <c r="O1185" s="7"/>
      <c r="P1185" s="7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</row>
    <row r="1186" spans="1:34" x14ac:dyDescent="0.35">
      <c r="A1186">
        <f t="shared" si="175"/>
        <v>1185</v>
      </c>
      <c r="B1186" t="s">
        <v>580</v>
      </c>
      <c r="C1186">
        <f t="shared" si="173"/>
        <v>43</v>
      </c>
      <c r="D1186" s="7">
        <f t="shared" si="176"/>
        <v>2013</v>
      </c>
      <c r="F1186">
        <v>0</v>
      </c>
      <c r="G1186">
        <v>0</v>
      </c>
      <c r="H1186">
        <v>0</v>
      </c>
      <c r="I1186" s="7">
        <f>INDEX('Developing Country'!$B$3:$B$175,MATCH('Stata Data'!B1186,'Developing Country'!$A$3:$A$175))</f>
        <v>0</v>
      </c>
      <c r="J1186" s="7">
        <f>INDEX('Developing Country'!$C$3:$C$175,MATCH('Stata Data'!B1186,'Developing Country'!$A$3:$A$175))</f>
        <v>1</v>
      </c>
      <c r="K1186" s="8"/>
      <c r="L1186" s="7"/>
      <c r="M1186" s="7"/>
      <c r="N1186" s="7"/>
      <c r="O1186" s="7"/>
      <c r="P1186" s="7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</row>
    <row r="1187" spans="1:34" x14ac:dyDescent="0.35">
      <c r="A1187">
        <f t="shared" si="175"/>
        <v>1186</v>
      </c>
      <c r="B1187" t="s">
        <v>580</v>
      </c>
      <c r="C1187">
        <f t="shared" si="173"/>
        <v>43</v>
      </c>
      <c r="D1187" s="7">
        <f t="shared" si="176"/>
        <v>2014</v>
      </c>
      <c r="F1187">
        <v>0</v>
      </c>
      <c r="G1187">
        <v>0</v>
      </c>
      <c r="H1187">
        <v>0</v>
      </c>
      <c r="I1187" s="7">
        <f>INDEX('Developing Country'!$B$3:$B$175,MATCH('Stata Data'!B1187,'Developing Country'!$A$3:$A$175))</f>
        <v>0</v>
      </c>
      <c r="J1187" s="7">
        <f>INDEX('Developing Country'!$C$3:$C$175,MATCH('Stata Data'!B1187,'Developing Country'!$A$3:$A$175))</f>
        <v>1</v>
      </c>
      <c r="K1187" s="8"/>
      <c r="L1187" s="7"/>
      <c r="M1187" s="7"/>
      <c r="N1187" s="7"/>
      <c r="O1187" s="7"/>
      <c r="P1187" s="7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</row>
    <row r="1188" spans="1:34" x14ac:dyDescent="0.35">
      <c r="A1188">
        <f t="shared" si="175"/>
        <v>1187</v>
      </c>
      <c r="B1188" t="s">
        <v>580</v>
      </c>
      <c r="C1188">
        <f t="shared" si="173"/>
        <v>43</v>
      </c>
      <c r="D1188" s="7">
        <f t="shared" si="176"/>
        <v>2015</v>
      </c>
      <c r="F1188">
        <v>0</v>
      </c>
      <c r="G1188">
        <v>0</v>
      </c>
      <c r="H1188">
        <v>0</v>
      </c>
      <c r="I1188" s="7">
        <f>INDEX('Developing Country'!$B$3:$B$175,MATCH('Stata Data'!B1188,'Developing Country'!$A$3:$A$175))</f>
        <v>0</v>
      </c>
      <c r="J1188" s="7">
        <f>INDEX('Developing Country'!$C$3:$C$175,MATCH('Stata Data'!B1188,'Developing Country'!$A$3:$A$175))</f>
        <v>1</v>
      </c>
      <c r="K1188" s="8"/>
      <c r="L1188" s="7"/>
      <c r="M1188" s="7"/>
      <c r="N1188" s="7"/>
      <c r="O1188" s="7"/>
      <c r="P1188" s="7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</row>
    <row r="1189" spans="1:34" x14ac:dyDescent="0.35">
      <c r="A1189">
        <f t="shared" si="175"/>
        <v>1188</v>
      </c>
      <c r="B1189" t="s">
        <v>580</v>
      </c>
      <c r="C1189">
        <f t="shared" si="173"/>
        <v>43</v>
      </c>
      <c r="D1189" s="7">
        <f t="shared" si="176"/>
        <v>2016</v>
      </c>
      <c r="F1189">
        <v>0</v>
      </c>
      <c r="G1189">
        <v>0</v>
      </c>
      <c r="H1189">
        <v>0</v>
      </c>
      <c r="I1189" s="7">
        <f>INDEX('Developing Country'!$B$3:$B$175,MATCH('Stata Data'!B1189,'Developing Country'!$A$3:$A$175))</f>
        <v>0</v>
      </c>
      <c r="J1189" s="7">
        <f>INDEX('Developing Country'!$C$3:$C$175,MATCH('Stata Data'!B1189,'Developing Country'!$A$3:$A$175))</f>
        <v>1</v>
      </c>
      <c r="K1189" s="8"/>
      <c r="L1189" s="7"/>
      <c r="M1189" s="7"/>
      <c r="N1189" s="7"/>
      <c r="O1189" s="7"/>
      <c r="P1189" s="7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</row>
    <row r="1190" spans="1:34" x14ac:dyDescent="0.35">
      <c r="A1190">
        <f t="shared" si="175"/>
        <v>1189</v>
      </c>
      <c r="B1190" t="s">
        <v>39</v>
      </c>
      <c r="C1190">
        <f t="shared" si="173"/>
        <v>44</v>
      </c>
      <c r="D1190" s="7">
        <v>1990</v>
      </c>
      <c r="E1190">
        <v>13000</v>
      </c>
      <c r="F1190">
        <f>VLOOKUP(B1190, 'Population by Country'!$1:$266, 5,FALSE )</f>
        <v>34614581</v>
      </c>
      <c r="G1190">
        <v>0</v>
      </c>
      <c r="H1190">
        <v>0</v>
      </c>
      <c r="I1190" s="7">
        <f>INDEX('Developing Country'!$B$3:$B$175,MATCH('Stata Data'!B1190,'Developing Country'!$A$3:$A$175))</f>
        <v>0</v>
      </c>
      <c r="J1190" s="7">
        <f>INDEX('Developing Country'!$C$3:$C$175,MATCH('Stata Data'!B1190,'Developing Country'!$A$3:$A$175))</f>
        <v>0</v>
      </c>
      <c r="K1190" s="8">
        <f>VLOOKUP(B1190, 'TRIPS In Force'!$A$2:$B$166, 2, FALSE)</f>
        <v>35431</v>
      </c>
      <c r="L1190" s="7">
        <f t="shared" si="174"/>
        <v>1997</v>
      </c>
      <c r="M1190" s="7">
        <f t="shared" si="169"/>
        <v>0</v>
      </c>
      <c r="N1190" s="7">
        <f t="shared" si="170"/>
        <v>1997</v>
      </c>
      <c r="O1190" s="7">
        <f t="shared" si="171"/>
        <v>-7</v>
      </c>
      <c r="P1190" s="7">
        <f t="shared" si="172"/>
        <v>0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</row>
    <row r="1191" spans="1:34" x14ac:dyDescent="0.35">
      <c r="A1191">
        <f t="shared" si="175"/>
        <v>1190</v>
      </c>
      <c r="B1191" t="s">
        <v>39</v>
      </c>
      <c r="C1191">
        <f t="shared" si="173"/>
        <v>44</v>
      </c>
      <c r="D1191" s="7">
        <f>D1190+1</f>
        <v>1991</v>
      </c>
      <c r="E1191">
        <v>15000</v>
      </c>
      <c r="F1191">
        <f>VLOOKUP(B1191, 'Population by Country'!$1:$266, 6, FALSE)</f>
        <v>35914825</v>
      </c>
      <c r="G1191">
        <v>0</v>
      </c>
      <c r="H1191">
        <v>0</v>
      </c>
      <c r="I1191" s="7">
        <f>INDEX('Developing Country'!$B$3:$B$175,MATCH('Stata Data'!B1191,'Developing Country'!$A$3:$A$175))</f>
        <v>0</v>
      </c>
      <c r="J1191" s="7">
        <f>INDEX('Developing Country'!$C$3:$C$175,MATCH('Stata Data'!B1191,'Developing Country'!$A$3:$A$175))</f>
        <v>0</v>
      </c>
      <c r="K1191" s="8">
        <f>VLOOKUP(B1191, 'TRIPS In Force'!$A$2:$B$166, 2, FALSE)</f>
        <v>35431</v>
      </c>
      <c r="L1191" s="7">
        <f t="shared" si="174"/>
        <v>1997</v>
      </c>
      <c r="M1191" s="7">
        <f t="shared" si="169"/>
        <v>0</v>
      </c>
      <c r="N1191" s="7">
        <f t="shared" si="170"/>
        <v>1997</v>
      </c>
      <c r="O1191" s="7">
        <f t="shared" si="171"/>
        <v>-6</v>
      </c>
      <c r="P1191" s="7">
        <f t="shared" si="172"/>
        <v>0</v>
      </c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</row>
    <row r="1192" spans="1:34" x14ac:dyDescent="0.35">
      <c r="A1192">
        <f t="shared" si="175"/>
        <v>1191</v>
      </c>
      <c r="B1192" t="s">
        <v>39</v>
      </c>
      <c r="C1192">
        <f t="shared" si="173"/>
        <v>44</v>
      </c>
      <c r="D1192" s="7">
        <f t="shared" ref="D1192:D1216" si="177">D1191+1</f>
        <v>1992</v>
      </c>
      <c r="E1192">
        <v>17000</v>
      </c>
      <c r="F1192">
        <f>VLOOKUP(B1192, 'Population by Country'!$1:$266, 7, FALSE)</f>
        <v>37346147</v>
      </c>
      <c r="G1192">
        <v>0</v>
      </c>
      <c r="H1192">
        <v>0</v>
      </c>
      <c r="I1192" s="7">
        <f>INDEX('Developing Country'!$B$3:$B$175,MATCH('Stata Data'!B1192,'Developing Country'!$A$3:$A$175))</f>
        <v>0</v>
      </c>
      <c r="J1192" s="7">
        <f>INDEX('Developing Country'!$C$3:$C$175,MATCH('Stata Data'!B1192,'Developing Country'!$A$3:$A$175))</f>
        <v>0</v>
      </c>
      <c r="K1192" s="8">
        <f>VLOOKUP(B1192, 'TRIPS In Force'!$A$2:$B$166, 2, FALSE)</f>
        <v>35431</v>
      </c>
      <c r="L1192" s="7">
        <f t="shared" si="174"/>
        <v>1997</v>
      </c>
      <c r="M1192" s="7">
        <f t="shared" si="169"/>
        <v>0</v>
      </c>
      <c r="N1192" s="7">
        <f t="shared" si="170"/>
        <v>1997</v>
      </c>
      <c r="O1192" s="7">
        <f t="shared" si="171"/>
        <v>-5</v>
      </c>
      <c r="P1192" s="7">
        <f t="shared" si="172"/>
        <v>0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</row>
    <row r="1193" spans="1:34" x14ac:dyDescent="0.35">
      <c r="A1193">
        <f t="shared" si="175"/>
        <v>1192</v>
      </c>
      <c r="B1193" t="s">
        <v>39</v>
      </c>
      <c r="C1193">
        <f t="shared" si="173"/>
        <v>44</v>
      </c>
      <c r="D1193" s="7">
        <f t="shared" si="177"/>
        <v>1993</v>
      </c>
      <c r="E1193">
        <v>19000</v>
      </c>
      <c r="F1193">
        <f>VLOOKUP(B1193, 'Population by Country'!$1:$266, 8, FALSE)</f>
        <v>38833595</v>
      </c>
      <c r="G1193">
        <v>0</v>
      </c>
      <c r="H1193">
        <v>0</v>
      </c>
      <c r="I1193" s="7">
        <f>INDEX('Developing Country'!$B$3:$B$175,MATCH('Stata Data'!B1193,'Developing Country'!$A$3:$A$175))</f>
        <v>0</v>
      </c>
      <c r="J1193" s="7">
        <f>INDEX('Developing Country'!$C$3:$C$175,MATCH('Stata Data'!B1193,'Developing Country'!$A$3:$A$175))</f>
        <v>0</v>
      </c>
      <c r="K1193" s="8">
        <f>VLOOKUP(B1193, 'TRIPS In Force'!$A$2:$B$166, 2, FALSE)</f>
        <v>35431</v>
      </c>
      <c r="L1193" s="7">
        <f t="shared" si="174"/>
        <v>1997</v>
      </c>
      <c r="M1193" s="7">
        <f t="shared" si="169"/>
        <v>0</v>
      </c>
      <c r="N1193" s="7">
        <f t="shared" si="170"/>
        <v>1997</v>
      </c>
      <c r="O1193" s="7">
        <f t="shared" si="171"/>
        <v>-4</v>
      </c>
      <c r="P1193" s="7">
        <f t="shared" si="172"/>
        <v>0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</row>
    <row r="1194" spans="1:34" x14ac:dyDescent="0.35">
      <c r="A1194">
        <f t="shared" si="175"/>
        <v>1193</v>
      </c>
      <c r="B1194" t="s">
        <v>39</v>
      </c>
      <c r="C1194">
        <f t="shared" si="173"/>
        <v>44</v>
      </c>
      <c r="D1194" s="7">
        <f t="shared" si="177"/>
        <v>1994</v>
      </c>
      <c r="E1194">
        <v>22000</v>
      </c>
      <c r="F1194">
        <f>VLOOKUP(B1194, 'Population by Country'!$1:$266, 9, FALSE)</f>
        <v>40273701</v>
      </c>
      <c r="G1194">
        <v>0</v>
      </c>
      <c r="H1194">
        <v>0</v>
      </c>
      <c r="I1194" s="7">
        <f>INDEX('Developing Country'!$B$3:$B$175,MATCH('Stata Data'!B1194,'Developing Country'!$A$3:$A$175))</f>
        <v>0</v>
      </c>
      <c r="J1194" s="7">
        <f>INDEX('Developing Country'!$C$3:$C$175,MATCH('Stata Data'!B1194,'Developing Country'!$A$3:$A$175))</f>
        <v>0</v>
      </c>
      <c r="K1194" s="8">
        <f>VLOOKUP(B1194, 'TRIPS In Force'!$A$2:$B$166, 2, FALSE)</f>
        <v>35431</v>
      </c>
      <c r="L1194" s="7">
        <f t="shared" si="174"/>
        <v>1997</v>
      </c>
      <c r="M1194" s="7">
        <f t="shared" si="169"/>
        <v>0</v>
      </c>
      <c r="N1194" s="7">
        <f t="shared" si="170"/>
        <v>1997</v>
      </c>
      <c r="O1194" s="7">
        <f t="shared" si="171"/>
        <v>-3</v>
      </c>
      <c r="P1194" s="7">
        <f t="shared" si="172"/>
        <v>0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</row>
    <row r="1195" spans="1:34" x14ac:dyDescent="0.35">
      <c r="A1195">
        <f t="shared" si="175"/>
        <v>1194</v>
      </c>
      <c r="B1195" t="s">
        <v>39</v>
      </c>
      <c r="C1195">
        <f t="shared" si="173"/>
        <v>44</v>
      </c>
      <c r="D1195" s="7">
        <f t="shared" si="177"/>
        <v>1995</v>
      </c>
      <c r="E1195">
        <v>24000</v>
      </c>
      <c r="F1195">
        <f>VLOOKUP(B1195, 'Population by Country'!$1:$266, 10, FALSE)</f>
        <v>41595744</v>
      </c>
      <c r="G1195">
        <v>0</v>
      </c>
      <c r="H1195">
        <v>0</v>
      </c>
      <c r="I1195" s="7">
        <f>INDEX('Developing Country'!$B$3:$B$175,MATCH('Stata Data'!B1195,'Developing Country'!$A$3:$A$175))</f>
        <v>0</v>
      </c>
      <c r="J1195" s="7">
        <f>INDEX('Developing Country'!$C$3:$C$175,MATCH('Stata Data'!B1195,'Developing Country'!$A$3:$A$175))</f>
        <v>0</v>
      </c>
      <c r="K1195" s="8">
        <f>VLOOKUP(B1195, 'TRIPS In Force'!$A$2:$B$166, 2, FALSE)</f>
        <v>35431</v>
      </c>
      <c r="L1195" s="7">
        <f t="shared" si="174"/>
        <v>1997</v>
      </c>
      <c r="M1195" s="7">
        <f t="shared" si="169"/>
        <v>0</v>
      </c>
      <c r="N1195" s="7">
        <f t="shared" si="170"/>
        <v>1997</v>
      </c>
      <c r="O1195" s="7">
        <f t="shared" si="171"/>
        <v>-2</v>
      </c>
      <c r="P1195" s="7">
        <f t="shared" si="172"/>
        <v>0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</row>
    <row r="1196" spans="1:34" x14ac:dyDescent="0.35">
      <c r="A1196">
        <f t="shared" si="175"/>
        <v>1195</v>
      </c>
      <c r="B1196" t="s">
        <v>39</v>
      </c>
      <c r="C1196">
        <f t="shared" si="173"/>
        <v>44</v>
      </c>
      <c r="D1196" s="7">
        <f t="shared" si="177"/>
        <v>1996</v>
      </c>
      <c r="E1196">
        <v>27000</v>
      </c>
      <c r="F1196">
        <f>VLOOKUP(B1196, 'Population by Country'!$1:$266, 11, FALSE)</f>
        <v>42770544</v>
      </c>
      <c r="G1196">
        <v>0</v>
      </c>
      <c r="H1196">
        <v>0</v>
      </c>
      <c r="I1196" s="7">
        <f>INDEX('Developing Country'!$B$3:$B$175,MATCH('Stata Data'!B1196,'Developing Country'!$A$3:$A$175))</f>
        <v>0</v>
      </c>
      <c r="J1196" s="7">
        <f>INDEX('Developing Country'!$C$3:$C$175,MATCH('Stata Data'!B1196,'Developing Country'!$A$3:$A$175))</f>
        <v>0</v>
      </c>
      <c r="K1196" s="8">
        <f>VLOOKUP(B1196, 'TRIPS In Force'!$A$2:$B$166, 2, FALSE)</f>
        <v>35431</v>
      </c>
      <c r="L1196" s="7">
        <f t="shared" si="174"/>
        <v>1997</v>
      </c>
      <c r="M1196" s="7">
        <f t="shared" si="169"/>
        <v>0</v>
      </c>
      <c r="N1196" s="7">
        <f t="shared" si="170"/>
        <v>1997</v>
      </c>
      <c r="O1196" s="7">
        <f t="shared" si="171"/>
        <v>-1</v>
      </c>
      <c r="P1196" s="7">
        <f t="shared" si="172"/>
        <v>0</v>
      </c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</row>
    <row r="1197" spans="1:34" x14ac:dyDescent="0.35">
      <c r="A1197">
        <f t="shared" si="175"/>
        <v>1196</v>
      </c>
      <c r="B1197" t="s">
        <v>39</v>
      </c>
      <c r="C1197">
        <f t="shared" si="173"/>
        <v>44</v>
      </c>
      <c r="D1197" s="7">
        <f t="shared" si="177"/>
        <v>1997</v>
      </c>
      <c r="E1197">
        <v>29000</v>
      </c>
      <c r="F1197">
        <f>VLOOKUP(B1197, 'Population by Country'!$1:$266, 12, FALSE)</f>
        <v>43830146</v>
      </c>
      <c r="G1197">
        <v>0</v>
      </c>
      <c r="H1197">
        <v>0</v>
      </c>
      <c r="I1197" s="7">
        <f>INDEX('Developing Country'!$B$3:$B$175,MATCH('Stata Data'!B1197,'Developing Country'!$A$3:$A$175))</f>
        <v>0</v>
      </c>
      <c r="J1197" s="7">
        <f>INDEX('Developing Country'!$C$3:$C$175,MATCH('Stata Data'!B1197,'Developing Country'!$A$3:$A$175))</f>
        <v>0</v>
      </c>
      <c r="K1197" s="8">
        <f>VLOOKUP(B1197, 'TRIPS In Force'!$A$2:$B$166, 2, FALSE)</f>
        <v>35431</v>
      </c>
      <c r="L1197" s="7">
        <f t="shared" si="174"/>
        <v>1997</v>
      </c>
      <c r="M1197" s="7">
        <f t="shared" si="169"/>
        <v>1</v>
      </c>
      <c r="N1197" s="7">
        <f t="shared" si="170"/>
        <v>1997</v>
      </c>
      <c r="O1197" s="7">
        <f t="shared" si="171"/>
        <v>0</v>
      </c>
      <c r="P1197" s="7">
        <f t="shared" si="172"/>
        <v>1</v>
      </c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</row>
    <row r="1198" spans="1:34" x14ac:dyDescent="0.35">
      <c r="A1198">
        <f t="shared" si="175"/>
        <v>1197</v>
      </c>
      <c r="B1198" t="s">
        <v>39</v>
      </c>
      <c r="C1198">
        <f t="shared" si="173"/>
        <v>44</v>
      </c>
      <c r="D1198" s="7">
        <f t="shared" si="177"/>
        <v>1998</v>
      </c>
      <c r="E1198">
        <v>31000</v>
      </c>
      <c r="F1198">
        <f>VLOOKUP(B1198, 'Population by Country'!$1:$266, 13, FALSE)</f>
        <v>44840529</v>
      </c>
      <c r="G1198">
        <v>0</v>
      </c>
      <c r="H1198">
        <v>0</v>
      </c>
      <c r="I1198" s="7">
        <f>INDEX('Developing Country'!$B$3:$B$175,MATCH('Stata Data'!B1198,'Developing Country'!$A$3:$A$175))</f>
        <v>0</v>
      </c>
      <c r="J1198" s="7">
        <f>INDEX('Developing Country'!$C$3:$C$175,MATCH('Stata Data'!B1198,'Developing Country'!$A$3:$A$175))</f>
        <v>0</v>
      </c>
      <c r="K1198" s="8">
        <f>VLOOKUP(B1198, 'TRIPS In Force'!$A$2:$B$166, 2, FALSE)</f>
        <v>35431</v>
      </c>
      <c r="L1198" s="7">
        <f t="shared" si="174"/>
        <v>1997</v>
      </c>
      <c r="M1198" s="7">
        <f t="shared" si="169"/>
        <v>1</v>
      </c>
      <c r="N1198" s="7">
        <f t="shared" si="170"/>
        <v>1997</v>
      </c>
      <c r="O1198" s="7">
        <f t="shared" si="171"/>
        <v>1</v>
      </c>
      <c r="P1198" s="7">
        <f t="shared" si="172"/>
        <v>1</v>
      </c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</row>
    <row r="1199" spans="1:34" x14ac:dyDescent="0.35">
      <c r="A1199">
        <f t="shared" si="175"/>
        <v>1198</v>
      </c>
      <c r="B1199" t="s">
        <v>39</v>
      </c>
      <c r="C1199">
        <f t="shared" si="173"/>
        <v>44</v>
      </c>
      <c r="D1199" s="7">
        <f t="shared" si="177"/>
        <v>1999</v>
      </c>
      <c r="E1199">
        <v>33000</v>
      </c>
      <c r="F1199">
        <f>VLOOKUP(B1199, 'Population by Country'!$1:$266,14, FALSE)</f>
        <v>45898667</v>
      </c>
      <c r="G1199">
        <v>0</v>
      </c>
      <c r="H1199">
        <v>0</v>
      </c>
      <c r="I1199" s="7">
        <f>INDEX('Developing Country'!$B$3:$B$175,MATCH('Stata Data'!B1199,'Developing Country'!$A$3:$A$175))</f>
        <v>0</v>
      </c>
      <c r="J1199" s="7">
        <f>INDEX('Developing Country'!$C$3:$C$175,MATCH('Stata Data'!B1199,'Developing Country'!$A$3:$A$175))</f>
        <v>0</v>
      </c>
      <c r="K1199" s="8">
        <f>VLOOKUP(B1199, 'TRIPS In Force'!$A$2:$B$166, 2, FALSE)</f>
        <v>35431</v>
      </c>
      <c r="L1199" s="7">
        <f t="shared" si="174"/>
        <v>1997</v>
      </c>
      <c r="M1199" s="7">
        <f t="shared" si="169"/>
        <v>1</v>
      </c>
      <c r="N1199" s="7">
        <f t="shared" si="170"/>
        <v>1997</v>
      </c>
      <c r="O1199" s="7">
        <f t="shared" si="171"/>
        <v>2</v>
      </c>
      <c r="P1199" s="7">
        <f t="shared" si="172"/>
        <v>1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</row>
    <row r="1200" spans="1:34" x14ac:dyDescent="0.35">
      <c r="A1200">
        <f t="shared" si="175"/>
        <v>1199</v>
      </c>
      <c r="B1200" t="s">
        <v>39</v>
      </c>
      <c r="C1200">
        <f t="shared" si="173"/>
        <v>44</v>
      </c>
      <c r="D1200" s="7">
        <f t="shared" si="177"/>
        <v>2000</v>
      </c>
      <c r="E1200">
        <v>35000</v>
      </c>
      <c r="F1200">
        <f>VLOOKUP(B1200, 'Population by Country'!$1:$266, 15, FALSE)</f>
        <v>47076387</v>
      </c>
      <c r="G1200">
        <v>0</v>
      </c>
      <c r="H1200">
        <v>0</v>
      </c>
      <c r="I1200" s="7">
        <f>INDEX('Developing Country'!$B$3:$B$175,MATCH('Stata Data'!B1200,'Developing Country'!$A$3:$A$175))</f>
        <v>0</v>
      </c>
      <c r="J1200" s="7">
        <f>INDEX('Developing Country'!$C$3:$C$175,MATCH('Stata Data'!B1200,'Developing Country'!$A$3:$A$175))</f>
        <v>0</v>
      </c>
      <c r="K1200" s="8">
        <f>VLOOKUP(B1200, 'TRIPS In Force'!$A$2:$B$166, 2, FALSE)</f>
        <v>35431</v>
      </c>
      <c r="L1200" s="7">
        <f t="shared" si="174"/>
        <v>1997</v>
      </c>
      <c r="M1200" s="7">
        <f t="shared" si="169"/>
        <v>1</v>
      </c>
      <c r="N1200" s="7">
        <f t="shared" si="170"/>
        <v>1997</v>
      </c>
      <c r="O1200" s="7">
        <f t="shared" si="171"/>
        <v>3</v>
      </c>
      <c r="P1200" s="7">
        <f t="shared" si="172"/>
        <v>1</v>
      </c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</row>
    <row r="1201" spans="1:34" x14ac:dyDescent="0.35">
      <c r="A1201">
        <f t="shared" si="175"/>
        <v>1200</v>
      </c>
      <c r="B1201" t="s">
        <v>39</v>
      </c>
      <c r="C1201">
        <f t="shared" si="173"/>
        <v>44</v>
      </c>
      <c r="D1201" s="7">
        <f t="shared" si="177"/>
        <v>2001</v>
      </c>
      <c r="E1201">
        <v>37000</v>
      </c>
      <c r="F1201">
        <f>VLOOKUP(B1201, 'Population by Country'!$1:$266, 16, FALSE)</f>
        <v>48394338</v>
      </c>
      <c r="G1201">
        <v>0</v>
      </c>
      <c r="H1201">
        <v>0</v>
      </c>
      <c r="I1201" s="7">
        <f>INDEX('Developing Country'!$B$3:$B$175,MATCH('Stata Data'!B1201,'Developing Country'!$A$3:$A$175))</f>
        <v>0</v>
      </c>
      <c r="J1201" s="7">
        <f>INDEX('Developing Country'!$C$3:$C$175,MATCH('Stata Data'!B1201,'Developing Country'!$A$3:$A$175))</f>
        <v>0</v>
      </c>
      <c r="K1201" s="8">
        <f>VLOOKUP(B1201, 'TRIPS In Force'!$A$2:$B$166, 2, FALSE)</f>
        <v>35431</v>
      </c>
      <c r="L1201" s="7">
        <f t="shared" si="174"/>
        <v>1997</v>
      </c>
      <c r="M1201" s="7">
        <f t="shared" si="169"/>
        <v>1</v>
      </c>
      <c r="N1201" s="7">
        <f t="shared" si="170"/>
        <v>1997</v>
      </c>
      <c r="O1201" s="7">
        <f t="shared" si="171"/>
        <v>4</v>
      </c>
      <c r="P1201" s="7">
        <f t="shared" si="172"/>
        <v>1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</row>
    <row r="1202" spans="1:34" x14ac:dyDescent="0.35">
      <c r="A1202">
        <f t="shared" si="175"/>
        <v>1201</v>
      </c>
      <c r="B1202" t="s">
        <v>39</v>
      </c>
      <c r="C1202">
        <f t="shared" si="173"/>
        <v>44</v>
      </c>
      <c r="D1202" s="7">
        <f t="shared" si="177"/>
        <v>2002</v>
      </c>
      <c r="E1202">
        <v>39000</v>
      </c>
      <c r="F1202">
        <f>VLOOKUP(B1202, 'Population by Country'!$1:$266, 17, FALSE)</f>
        <v>49835756</v>
      </c>
      <c r="G1202">
        <v>0</v>
      </c>
      <c r="H1202">
        <v>0</v>
      </c>
      <c r="I1202" s="7">
        <f>INDEX('Developing Country'!$B$3:$B$175,MATCH('Stata Data'!B1202,'Developing Country'!$A$3:$A$175))</f>
        <v>0</v>
      </c>
      <c r="J1202" s="7">
        <f>INDEX('Developing Country'!$C$3:$C$175,MATCH('Stata Data'!B1202,'Developing Country'!$A$3:$A$175))</f>
        <v>0</v>
      </c>
      <c r="K1202" s="8">
        <f>VLOOKUP(B1202, 'TRIPS In Force'!$A$2:$B$166, 2, FALSE)</f>
        <v>35431</v>
      </c>
      <c r="L1202" s="7">
        <f t="shared" si="174"/>
        <v>1997</v>
      </c>
      <c r="M1202" s="7">
        <f t="shared" si="169"/>
        <v>1</v>
      </c>
      <c r="N1202" s="7">
        <f t="shared" si="170"/>
        <v>1997</v>
      </c>
      <c r="O1202" s="7">
        <f t="shared" si="171"/>
        <v>5</v>
      </c>
      <c r="P1202" s="7">
        <f t="shared" si="172"/>
        <v>1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</row>
    <row r="1203" spans="1:34" x14ac:dyDescent="0.35">
      <c r="A1203">
        <f t="shared" si="175"/>
        <v>1202</v>
      </c>
      <c r="B1203" t="s">
        <v>39</v>
      </c>
      <c r="C1203">
        <f t="shared" si="173"/>
        <v>44</v>
      </c>
      <c r="D1203" s="7">
        <f t="shared" si="177"/>
        <v>2003</v>
      </c>
      <c r="E1203">
        <v>40000</v>
      </c>
      <c r="F1203">
        <f>VLOOKUP(B1203, 'Population by Country'!$1:$266, 18, FALSE)</f>
        <v>51390033</v>
      </c>
      <c r="G1203">
        <v>0</v>
      </c>
      <c r="H1203">
        <v>0</v>
      </c>
      <c r="I1203" s="7">
        <f>INDEX('Developing Country'!$B$3:$B$175,MATCH('Stata Data'!B1203,'Developing Country'!$A$3:$A$175))</f>
        <v>0</v>
      </c>
      <c r="J1203" s="7">
        <f>INDEX('Developing Country'!$C$3:$C$175,MATCH('Stata Data'!B1203,'Developing Country'!$A$3:$A$175))</f>
        <v>0</v>
      </c>
      <c r="K1203" s="8">
        <f>VLOOKUP(B1203, 'TRIPS In Force'!$A$2:$B$166, 2, FALSE)</f>
        <v>35431</v>
      </c>
      <c r="L1203" s="7">
        <f t="shared" si="174"/>
        <v>1997</v>
      </c>
      <c r="M1203" s="7">
        <f t="shared" si="169"/>
        <v>1</v>
      </c>
      <c r="N1203" s="7">
        <f t="shared" si="170"/>
        <v>1997</v>
      </c>
      <c r="O1203" s="7">
        <f t="shared" si="171"/>
        <v>6</v>
      </c>
      <c r="P1203" s="7">
        <f t="shared" si="172"/>
        <v>1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</row>
    <row r="1204" spans="1:34" x14ac:dyDescent="0.35">
      <c r="A1204">
        <f t="shared" si="175"/>
        <v>1203</v>
      </c>
      <c r="B1204" t="s">
        <v>39</v>
      </c>
      <c r="C1204">
        <f t="shared" si="173"/>
        <v>44</v>
      </c>
      <c r="D1204" s="7">
        <f t="shared" si="177"/>
        <v>2004</v>
      </c>
      <c r="E1204">
        <v>41000</v>
      </c>
      <c r="F1204">
        <f>VLOOKUP(B1204, 'Population by Country'!$1:$266,19, FALSE)</f>
        <v>53034217</v>
      </c>
      <c r="G1204">
        <v>0</v>
      </c>
      <c r="H1204">
        <v>0</v>
      </c>
      <c r="I1204" s="7">
        <f>INDEX('Developing Country'!$B$3:$B$175,MATCH('Stata Data'!B1204,'Developing Country'!$A$3:$A$175))</f>
        <v>0</v>
      </c>
      <c r="J1204" s="7">
        <f>INDEX('Developing Country'!$C$3:$C$175,MATCH('Stata Data'!B1204,'Developing Country'!$A$3:$A$175))</f>
        <v>0</v>
      </c>
      <c r="K1204" s="8">
        <f>VLOOKUP(B1204, 'TRIPS In Force'!$A$2:$B$166, 2, FALSE)</f>
        <v>35431</v>
      </c>
      <c r="L1204" s="7">
        <f t="shared" si="174"/>
        <v>1997</v>
      </c>
      <c r="M1204" s="7">
        <f t="shared" si="169"/>
        <v>1</v>
      </c>
      <c r="N1204" s="7">
        <f t="shared" si="170"/>
        <v>1997</v>
      </c>
      <c r="O1204" s="7">
        <f t="shared" si="171"/>
        <v>7</v>
      </c>
      <c r="P1204" s="7">
        <f t="shared" si="172"/>
        <v>1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</row>
    <row r="1205" spans="1:34" x14ac:dyDescent="0.35">
      <c r="A1205">
        <f t="shared" si="175"/>
        <v>1204</v>
      </c>
      <c r="B1205" t="s">
        <v>39</v>
      </c>
      <c r="C1205">
        <f t="shared" si="173"/>
        <v>44</v>
      </c>
      <c r="D1205" s="7">
        <f t="shared" si="177"/>
        <v>2005</v>
      </c>
      <c r="E1205">
        <v>40000</v>
      </c>
      <c r="F1205">
        <f>VLOOKUP(B1205, 'Population by Country'!$1:$266, 20, FALSE)</f>
        <v>54751476</v>
      </c>
      <c r="G1205">
        <v>0</v>
      </c>
      <c r="H1205">
        <v>0</v>
      </c>
      <c r="I1205" s="7">
        <f>INDEX('Developing Country'!$B$3:$B$175,MATCH('Stata Data'!B1205,'Developing Country'!$A$3:$A$175))</f>
        <v>0</v>
      </c>
      <c r="J1205" s="7">
        <f>INDEX('Developing Country'!$C$3:$C$175,MATCH('Stata Data'!B1205,'Developing Country'!$A$3:$A$175))</f>
        <v>0</v>
      </c>
      <c r="K1205" s="8">
        <f>VLOOKUP(B1205, 'TRIPS In Force'!$A$2:$B$166, 2, FALSE)</f>
        <v>35431</v>
      </c>
      <c r="L1205" s="7">
        <f t="shared" si="174"/>
        <v>1997</v>
      </c>
      <c r="M1205" s="7">
        <f t="shared" si="169"/>
        <v>1</v>
      </c>
      <c r="N1205" s="7">
        <f t="shared" si="170"/>
        <v>1997</v>
      </c>
      <c r="O1205" s="7">
        <f t="shared" si="171"/>
        <v>8</v>
      </c>
      <c r="P1205" s="7">
        <f t="shared" si="172"/>
        <v>1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</row>
    <row r="1206" spans="1:34" x14ac:dyDescent="0.35">
      <c r="A1206">
        <f t="shared" si="175"/>
        <v>1205</v>
      </c>
      <c r="B1206" t="s">
        <v>39</v>
      </c>
      <c r="C1206">
        <f t="shared" si="173"/>
        <v>44</v>
      </c>
      <c r="D1206" s="7">
        <f t="shared" si="177"/>
        <v>2006</v>
      </c>
      <c r="E1206">
        <v>40000</v>
      </c>
      <c r="F1206">
        <f>VLOOKUP(B1206, 'Population by Country'!$1:$266, 21, FALSE)</f>
        <v>56543011</v>
      </c>
      <c r="G1206">
        <v>0</v>
      </c>
      <c r="H1206">
        <v>0</v>
      </c>
      <c r="I1206" s="7">
        <f>INDEX('Developing Country'!$B$3:$B$175,MATCH('Stata Data'!B1206,'Developing Country'!$A$3:$A$175))</f>
        <v>0</v>
      </c>
      <c r="J1206" s="7">
        <f>INDEX('Developing Country'!$C$3:$C$175,MATCH('Stata Data'!B1206,'Developing Country'!$A$3:$A$175))</f>
        <v>0</v>
      </c>
      <c r="K1206" s="8">
        <f>VLOOKUP(B1206, 'TRIPS In Force'!$A$2:$B$166, 2, FALSE)</f>
        <v>35431</v>
      </c>
      <c r="L1206" s="7">
        <f t="shared" si="174"/>
        <v>1997</v>
      </c>
      <c r="M1206" s="7">
        <f t="shared" si="169"/>
        <v>1</v>
      </c>
      <c r="N1206" s="7">
        <f t="shared" si="170"/>
        <v>1997</v>
      </c>
      <c r="O1206" s="7">
        <f t="shared" si="171"/>
        <v>9</v>
      </c>
      <c r="P1206" s="7">
        <f t="shared" si="172"/>
        <v>1</v>
      </c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</row>
    <row r="1207" spans="1:34" x14ac:dyDescent="0.35">
      <c r="A1207">
        <f t="shared" si="175"/>
        <v>1206</v>
      </c>
      <c r="B1207" t="s">
        <v>39</v>
      </c>
      <c r="C1207">
        <f t="shared" si="173"/>
        <v>44</v>
      </c>
      <c r="D1207" s="7">
        <f t="shared" si="177"/>
        <v>2007</v>
      </c>
      <c r="E1207">
        <v>38000</v>
      </c>
      <c r="F1207">
        <f>VLOOKUP(B1207, 'Population by Country'!$1:$266, 22, FALSE)</f>
        <v>58417562</v>
      </c>
      <c r="G1207">
        <v>0</v>
      </c>
      <c r="H1207">
        <v>0</v>
      </c>
      <c r="I1207" s="7">
        <f>INDEX('Developing Country'!$B$3:$B$175,MATCH('Stata Data'!B1207,'Developing Country'!$A$3:$A$175))</f>
        <v>0</v>
      </c>
      <c r="J1207" s="7">
        <f>INDEX('Developing Country'!$C$3:$C$175,MATCH('Stata Data'!B1207,'Developing Country'!$A$3:$A$175))</f>
        <v>0</v>
      </c>
      <c r="K1207" s="8">
        <f>VLOOKUP(B1207, 'TRIPS In Force'!$A$2:$B$166, 2, FALSE)</f>
        <v>35431</v>
      </c>
      <c r="L1207" s="7">
        <f t="shared" si="174"/>
        <v>1997</v>
      </c>
      <c r="M1207" s="7">
        <f t="shared" si="169"/>
        <v>1</v>
      </c>
      <c r="N1207" s="7">
        <f t="shared" si="170"/>
        <v>1997</v>
      </c>
      <c r="O1207" s="7">
        <f t="shared" si="171"/>
        <v>10</v>
      </c>
      <c r="P1207" s="7">
        <f t="shared" si="172"/>
        <v>1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</row>
    <row r="1208" spans="1:34" x14ac:dyDescent="0.35">
      <c r="A1208">
        <f t="shared" si="175"/>
        <v>1207</v>
      </c>
      <c r="B1208" t="s">
        <v>39</v>
      </c>
      <c r="C1208">
        <f t="shared" si="173"/>
        <v>44</v>
      </c>
      <c r="D1208" s="7">
        <f t="shared" si="177"/>
        <v>2008</v>
      </c>
      <c r="E1208">
        <v>38000</v>
      </c>
      <c r="F1208">
        <f>VLOOKUP(B1208, 'Population by Country'!$1:$266, 23, FALSE)</f>
        <v>60373608</v>
      </c>
      <c r="G1208">
        <v>0</v>
      </c>
      <c r="H1208">
        <v>0</v>
      </c>
      <c r="I1208" s="7">
        <f>INDEX('Developing Country'!$B$3:$B$175,MATCH('Stata Data'!B1208,'Developing Country'!$A$3:$A$175))</f>
        <v>0</v>
      </c>
      <c r="J1208" s="7">
        <f>INDEX('Developing Country'!$C$3:$C$175,MATCH('Stata Data'!B1208,'Developing Country'!$A$3:$A$175))</f>
        <v>0</v>
      </c>
      <c r="K1208" s="8">
        <f>VLOOKUP(B1208, 'TRIPS In Force'!$A$2:$B$166, 2, FALSE)</f>
        <v>35431</v>
      </c>
      <c r="L1208" s="7">
        <f t="shared" si="174"/>
        <v>1997</v>
      </c>
      <c r="M1208" s="7">
        <f t="shared" si="169"/>
        <v>1</v>
      </c>
      <c r="N1208" s="7">
        <f t="shared" si="170"/>
        <v>1997</v>
      </c>
      <c r="O1208" s="7">
        <f t="shared" si="171"/>
        <v>11</v>
      </c>
      <c r="P1208" s="7">
        <f t="shared" si="172"/>
        <v>1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</row>
    <row r="1209" spans="1:34" x14ac:dyDescent="0.35">
      <c r="A1209">
        <f t="shared" si="175"/>
        <v>1208</v>
      </c>
      <c r="B1209" t="s">
        <v>39</v>
      </c>
      <c r="C1209">
        <f t="shared" si="173"/>
        <v>44</v>
      </c>
      <c r="D1209" s="7">
        <f t="shared" si="177"/>
        <v>2009</v>
      </c>
      <c r="E1209">
        <v>37000</v>
      </c>
      <c r="F1209">
        <f>VLOOKUP(B1209, 'Population by Country'!$1:$266, 24, FALSE)</f>
        <v>62409435</v>
      </c>
      <c r="G1209">
        <v>0</v>
      </c>
      <c r="H1209">
        <v>0</v>
      </c>
      <c r="I1209" s="7">
        <f>INDEX('Developing Country'!$B$3:$B$175,MATCH('Stata Data'!B1209,'Developing Country'!$A$3:$A$175))</f>
        <v>0</v>
      </c>
      <c r="J1209" s="7">
        <f>INDEX('Developing Country'!$C$3:$C$175,MATCH('Stata Data'!B1209,'Developing Country'!$A$3:$A$175))</f>
        <v>0</v>
      </c>
      <c r="K1209" s="8">
        <f>VLOOKUP(B1209, 'TRIPS In Force'!$A$2:$B$166, 2, FALSE)</f>
        <v>35431</v>
      </c>
      <c r="L1209" s="7">
        <f t="shared" si="174"/>
        <v>1997</v>
      </c>
      <c r="M1209" s="7">
        <f t="shared" si="169"/>
        <v>1</v>
      </c>
      <c r="N1209" s="7">
        <f t="shared" si="170"/>
        <v>1997</v>
      </c>
      <c r="O1209" s="7">
        <f t="shared" si="171"/>
        <v>12</v>
      </c>
      <c r="P1209" s="7">
        <f t="shared" si="172"/>
        <v>1</v>
      </c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</row>
    <row r="1210" spans="1:34" x14ac:dyDescent="0.35">
      <c r="A1210">
        <f t="shared" si="175"/>
        <v>1209</v>
      </c>
      <c r="B1210" t="s">
        <v>39</v>
      </c>
      <c r="C1210">
        <f t="shared" si="173"/>
        <v>44</v>
      </c>
      <c r="D1210" s="7">
        <f t="shared" si="177"/>
        <v>2010</v>
      </c>
      <c r="E1210">
        <v>35000</v>
      </c>
      <c r="F1210">
        <f>VLOOKUP(B1210, 'Population by Country'!$1:$266, 25, FALSE)</f>
        <v>64523263</v>
      </c>
      <c r="G1210">
        <v>0</v>
      </c>
      <c r="H1210">
        <v>0</v>
      </c>
      <c r="I1210" s="7">
        <f>INDEX('Developing Country'!$B$3:$B$175,MATCH('Stata Data'!B1210,'Developing Country'!$A$3:$A$175))</f>
        <v>0</v>
      </c>
      <c r="J1210" s="7">
        <f>INDEX('Developing Country'!$C$3:$C$175,MATCH('Stata Data'!B1210,'Developing Country'!$A$3:$A$175))</f>
        <v>0</v>
      </c>
      <c r="K1210" s="8">
        <f>VLOOKUP(B1210, 'TRIPS In Force'!$A$2:$B$166, 2, FALSE)</f>
        <v>35431</v>
      </c>
      <c r="L1210" s="7">
        <f t="shared" si="174"/>
        <v>1997</v>
      </c>
      <c r="M1210" s="7">
        <f t="shared" si="169"/>
        <v>1</v>
      </c>
      <c r="N1210" s="7">
        <f t="shared" si="170"/>
        <v>1997</v>
      </c>
      <c r="O1210" s="7">
        <f t="shared" si="171"/>
        <v>13</v>
      </c>
      <c r="P1210" s="7">
        <f t="shared" si="172"/>
        <v>1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</row>
    <row r="1211" spans="1:34" x14ac:dyDescent="0.35">
      <c r="A1211">
        <f t="shared" si="175"/>
        <v>1210</v>
      </c>
      <c r="B1211" t="s">
        <v>39</v>
      </c>
      <c r="C1211">
        <f t="shared" si="173"/>
        <v>44</v>
      </c>
      <c r="D1211" s="7">
        <f t="shared" si="177"/>
        <v>2011</v>
      </c>
      <c r="E1211">
        <v>33000</v>
      </c>
      <c r="F1211">
        <f>VLOOKUP(B1211, 'Population by Country'!$1:$266, 26, FALSE)</f>
        <v>66713597</v>
      </c>
      <c r="G1211">
        <v>0</v>
      </c>
      <c r="H1211">
        <v>0</v>
      </c>
      <c r="I1211" s="7">
        <f>INDEX('Developing Country'!$B$3:$B$175,MATCH('Stata Data'!B1211,'Developing Country'!$A$3:$A$175))</f>
        <v>0</v>
      </c>
      <c r="J1211" s="7">
        <f>INDEX('Developing Country'!$C$3:$C$175,MATCH('Stata Data'!B1211,'Developing Country'!$A$3:$A$175))</f>
        <v>0</v>
      </c>
      <c r="K1211" s="8">
        <f>VLOOKUP(B1211, 'TRIPS In Force'!$A$2:$B$166, 2, FALSE)</f>
        <v>35431</v>
      </c>
      <c r="L1211" s="7">
        <f t="shared" si="174"/>
        <v>1997</v>
      </c>
      <c r="M1211" s="7">
        <f t="shared" si="169"/>
        <v>1</v>
      </c>
      <c r="N1211" s="7">
        <f t="shared" si="170"/>
        <v>1997</v>
      </c>
      <c r="O1211" s="7">
        <f t="shared" si="171"/>
        <v>14</v>
      </c>
      <c r="P1211" s="7">
        <f t="shared" si="172"/>
        <v>1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</row>
    <row r="1212" spans="1:34" x14ac:dyDescent="0.35">
      <c r="A1212">
        <f t="shared" si="175"/>
        <v>1211</v>
      </c>
      <c r="B1212" t="s">
        <v>39</v>
      </c>
      <c r="C1212">
        <f t="shared" si="173"/>
        <v>44</v>
      </c>
      <c r="D1212" s="7">
        <f t="shared" si="177"/>
        <v>2012</v>
      </c>
      <c r="E1212">
        <v>32000</v>
      </c>
      <c r="F1212">
        <f>VLOOKUP(B1212, 'Population by Country'!$1:$266, 27, FALSE)</f>
        <v>68978682</v>
      </c>
      <c r="G1212">
        <v>0</v>
      </c>
      <c r="H1212">
        <v>0</v>
      </c>
      <c r="I1212" s="7">
        <f>INDEX('Developing Country'!$B$3:$B$175,MATCH('Stata Data'!B1212,'Developing Country'!$A$3:$A$175))</f>
        <v>0</v>
      </c>
      <c r="J1212" s="7">
        <f>INDEX('Developing Country'!$C$3:$C$175,MATCH('Stata Data'!B1212,'Developing Country'!$A$3:$A$175))</f>
        <v>0</v>
      </c>
      <c r="K1212" s="8">
        <f>VLOOKUP(B1212, 'TRIPS In Force'!$A$2:$B$166, 2, FALSE)</f>
        <v>35431</v>
      </c>
      <c r="L1212" s="7">
        <f t="shared" si="174"/>
        <v>1997</v>
      </c>
      <c r="M1212" s="7">
        <f t="shared" si="169"/>
        <v>1</v>
      </c>
      <c r="N1212" s="7">
        <f t="shared" si="170"/>
        <v>1997</v>
      </c>
      <c r="O1212" s="7">
        <f t="shared" si="171"/>
        <v>15</v>
      </c>
      <c r="P1212" s="7">
        <f t="shared" si="172"/>
        <v>1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</row>
    <row r="1213" spans="1:34" x14ac:dyDescent="0.35">
      <c r="A1213">
        <f t="shared" si="175"/>
        <v>1212</v>
      </c>
      <c r="B1213" t="s">
        <v>39</v>
      </c>
      <c r="C1213">
        <f t="shared" si="173"/>
        <v>44</v>
      </c>
      <c r="D1213" s="7">
        <f t="shared" si="177"/>
        <v>2013</v>
      </c>
      <c r="E1213">
        <v>28000</v>
      </c>
      <c r="F1213">
        <f>VLOOKUP(B1213, 'Population by Country'!$1:$266, 28, FALSE)</f>
        <v>71316033</v>
      </c>
      <c r="G1213">
        <v>0</v>
      </c>
      <c r="H1213">
        <v>0</v>
      </c>
      <c r="I1213" s="7">
        <f>INDEX('Developing Country'!$B$3:$B$175,MATCH('Stata Data'!B1213,'Developing Country'!$A$3:$A$175))</f>
        <v>0</v>
      </c>
      <c r="J1213" s="7">
        <f>INDEX('Developing Country'!$C$3:$C$175,MATCH('Stata Data'!B1213,'Developing Country'!$A$3:$A$175))</f>
        <v>0</v>
      </c>
      <c r="K1213" s="8">
        <f>VLOOKUP(B1213, 'TRIPS In Force'!$A$2:$B$166, 2, FALSE)</f>
        <v>35431</v>
      </c>
      <c r="L1213" s="7">
        <f t="shared" si="174"/>
        <v>1997</v>
      </c>
      <c r="M1213" s="7">
        <f t="shared" si="169"/>
        <v>1</v>
      </c>
      <c r="N1213" s="7">
        <f t="shared" si="170"/>
        <v>1997</v>
      </c>
      <c r="O1213" s="7">
        <f t="shared" si="171"/>
        <v>16</v>
      </c>
      <c r="P1213" s="7">
        <f t="shared" si="172"/>
        <v>1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</row>
    <row r="1214" spans="1:34" x14ac:dyDescent="0.35">
      <c r="A1214">
        <f t="shared" si="175"/>
        <v>1213</v>
      </c>
      <c r="B1214" t="s">
        <v>39</v>
      </c>
      <c r="C1214">
        <f t="shared" si="173"/>
        <v>44</v>
      </c>
      <c r="D1214" s="7">
        <f t="shared" si="177"/>
        <v>2014</v>
      </c>
      <c r="E1214">
        <v>25000</v>
      </c>
      <c r="F1214">
        <f>VLOOKUP(B1214, 'Population by Country'!$1:$266, 29, FALSE)</f>
        <v>73722860</v>
      </c>
      <c r="G1214">
        <v>0</v>
      </c>
      <c r="H1214">
        <v>0</v>
      </c>
      <c r="I1214" s="7">
        <f>INDEX('Developing Country'!$B$3:$B$175,MATCH('Stata Data'!B1214,'Developing Country'!$A$3:$A$175))</f>
        <v>0</v>
      </c>
      <c r="J1214" s="7">
        <f>INDEX('Developing Country'!$C$3:$C$175,MATCH('Stata Data'!B1214,'Developing Country'!$A$3:$A$175))</f>
        <v>0</v>
      </c>
      <c r="K1214" s="8">
        <f>VLOOKUP(B1214, 'TRIPS In Force'!$A$2:$B$166, 2, FALSE)</f>
        <v>35431</v>
      </c>
      <c r="L1214" s="7">
        <f t="shared" si="174"/>
        <v>1997</v>
      </c>
      <c r="M1214" s="7">
        <f t="shared" si="169"/>
        <v>1</v>
      </c>
      <c r="N1214" s="7">
        <f t="shared" si="170"/>
        <v>1997</v>
      </c>
      <c r="O1214" s="7">
        <f t="shared" si="171"/>
        <v>17</v>
      </c>
      <c r="P1214" s="7">
        <f t="shared" si="172"/>
        <v>1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</row>
    <row r="1215" spans="1:34" x14ac:dyDescent="0.35">
      <c r="A1215">
        <f t="shared" si="175"/>
        <v>1214</v>
      </c>
      <c r="B1215" t="s">
        <v>39</v>
      </c>
      <c r="C1215">
        <f t="shared" si="173"/>
        <v>44</v>
      </c>
      <c r="D1215" s="7">
        <f t="shared" si="177"/>
        <v>2015</v>
      </c>
      <c r="E1215">
        <v>22000</v>
      </c>
      <c r="F1215">
        <f>VLOOKUP(B1215, 'Population by Country'!$1:$266, 30, FALSE)</f>
        <v>76196619</v>
      </c>
      <c r="G1215">
        <v>0</v>
      </c>
      <c r="H1215">
        <v>0</v>
      </c>
      <c r="I1215" s="7">
        <f>INDEX('Developing Country'!$B$3:$B$175,MATCH('Stata Data'!B1215,'Developing Country'!$A$3:$A$175))</f>
        <v>0</v>
      </c>
      <c r="J1215" s="7">
        <f>INDEX('Developing Country'!$C$3:$C$175,MATCH('Stata Data'!B1215,'Developing Country'!$A$3:$A$175))</f>
        <v>0</v>
      </c>
      <c r="K1215" s="8">
        <f>VLOOKUP(B1215, 'TRIPS In Force'!$A$2:$B$166, 2, FALSE)</f>
        <v>35431</v>
      </c>
      <c r="L1215" s="7">
        <f t="shared" si="174"/>
        <v>1997</v>
      </c>
      <c r="M1215" s="7">
        <f t="shared" si="169"/>
        <v>1</v>
      </c>
      <c r="N1215" s="7">
        <f t="shared" si="170"/>
        <v>1997</v>
      </c>
      <c r="O1215" s="7">
        <f t="shared" si="171"/>
        <v>18</v>
      </c>
      <c r="P1215" s="7">
        <f t="shared" si="172"/>
        <v>1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</row>
    <row r="1216" spans="1:34" x14ac:dyDescent="0.35">
      <c r="A1216">
        <f t="shared" si="175"/>
        <v>1215</v>
      </c>
      <c r="B1216" t="s">
        <v>39</v>
      </c>
      <c r="C1216">
        <f t="shared" si="173"/>
        <v>44</v>
      </c>
      <c r="D1216" s="7">
        <f t="shared" si="177"/>
        <v>2016</v>
      </c>
      <c r="E1216">
        <v>19000</v>
      </c>
      <c r="F1216">
        <f>VLOOKUP(B1216, 'Population by Country'!$1:$266, 31, FALSE)</f>
        <v>78736153</v>
      </c>
      <c r="G1216">
        <v>0</v>
      </c>
      <c r="H1216">
        <v>0</v>
      </c>
      <c r="I1216" s="7">
        <f>INDEX('Developing Country'!$B$3:$B$175,MATCH('Stata Data'!B1216,'Developing Country'!$A$3:$A$175))</f>
        <v>0</v>
      </c>
      <c r="J1216" s="7">
        <f>INDEX('Developing Country'!$C$3:$C$175,MATCH('Stata Data'!B1216,'Developing Country'!$A$3:$A$175))</f>
        <v>0</v>
      </c>
      <c r="K1216" s="8">
        <f>VLOOKUP(B1216, 'TRIPS In Force'!$A$2:$B$166, 2, FALSE)</f>
        <v>35431</v>
      </c>
      <c r="L1216" s="7">
        <f t="shared" si="174"/>
        <v>1997</v>
      </c>
      <c r="M1216" s="7">
        <f t="shared" si="169"/>
        <v>1</v>
      </c>
      <c r="N1216" s="7">
        <f t="shared" si="170"/>
        <v>1997</v>
      </c>
      <c r="O1216" s="7">
        <f t="shared" si="171"/>
        <v>19</v>
      </c>
      <c r="P1216" s="7">
        <f t="shared" si="172"/>
        <v>1</v>
      </c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</row>
    <row r="1217" spans="1:34" x14ac:dyDescent="0.35">
      <c r="A1217">
        <f t="shared" si="175"/>
        <v>1216</v>
      </c>
      <c r="B1217" t="s">
        <v>40</v>
      </c>
      <c r="C1217">
        <f t="shared" si="173"/>
        <v>45</v>
      </c>
      <c r="D1217" s="7">
        <v>1990</v>
      </c>
      <c r="F1217">
        <f>VLOOKUP(B1217, 'Population by Country'!$1:$266, 5,FALSE )</f>
        <v>5140939</v>
      </c>
      <c r="G1217">
        <v>0</v>
      </c>
      <c r="H1217">
        <v>0</v>
      </c>
      <c r="I1217" s="7">
        <f>INDEX('Developing Country'!$B$3:$B$175,MATCH('Stata Data'!B1217,'Developing Country'!$A$3:$A$175))</f>
        <v>0</v>
      </c>
      <c r="J1217" s="7">
        <f>INDEX('Developing Country'!$C$3:$C$175,MATCH('Stata Data'!B1217,'Developing Country'!$A$3:$A$175))</f>
        <v>0</v>
      </c>
      <c r="K1217" s="8">
        <f>VLOOKUP(B1217, 'TRIPS In Force'!$A$2:$B$166, 2, FALSE)</f>
        <v>34700</v>
      </c>
      <c r="L1217" s="7">
        <f t="shared" si="174"/>
        <v>1995</v>
      </c>
      <c r="M1217" s="7">
        <f t="shared" si="169"/>
        <v>0</v>
      </c>
      <c r="N1217" s="7">
        <f t="shared" si="170"/>
        <v>1995</v>
      </c>
      <c r="O1217" s="7">
        <f t="shared" si="171"/>
        <v>-5</v>
      </c>
      <c r="P1217" s="7">
        <f t="shared" si="172"/>
        <v>0</v>
      </c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</row>
    <row r="1218" spans="1:34" x14ac:dyDescent="0.35">
      <c r="A1218">
        <f t="shared" si="175"/>
        <v>1217</v>
      </c>
      <c r="B1218" t="s">
        <v>40</v>
      </c>
      <c r="C1218">
        <f t="shared" si="173"/>
        <v>45</v>
      </c>
      <c r="D1218" s="7">
        <f>D1217+1</f>
        <v>1991</v>
      </c>
      <c r="F1218">
        <f>VLOOKUP(B1218, 'Population by Country'!$1:$266, 6, FALSE)</f>
        <v>5154298</v>
      </c>
      <c r="G1218">
        <v>0</v>
      </c>
      <c r="H1218">
        <v>0</v>
      </c>
      <c r="I1218" s="7">
        <f>INDEX('Developing Country'!$B$3:$B$175,MATCH('Stata Data'!B1218,'Developing Country'!$A$3:$A$175))</f>
        <v>0</v>
      </c>
      <c r="J1218" s="7">
        <f>INDEX('Developing Country'!$C$3:$C$175,MATCH('Stata Data'!B1218,'Developing Country'!$A$3:$A$175))</f>
        <v>0</v>
      </c>
      <c r="K1218" s="8">
        <f>VLOOKUP(B1218, 'TRIPS In Force'!$A$2:$B$166, 2, FALSE)</f>
        <v>34700</v>
      </c>
      <c r="L1218" s="7">
        <f t="shared" si="174"/>
        <v>1995</v>
      </c>
      <c r="M1218" s="7">
        <f t="shared" ref="M1218:M1281" si="178">IF(L1218&gt;D1218, 0, 1)</f>
        <v>0</v>
      </c>
      <c r="N1218" s="7">
        <f t="shared" ref="N1218:N1281" si="179">IF(L1218&gt;IF(I1218=1, 2033, IF(H1218=1, 2005, IF(J1218=1,2000, L1218))), L1218,IF(I1218=1, 2033, IF(H1218=1, 2005, IF(J1218=1,2000, L1218))))</f>
        <v>1995</v>
      </c>
      <c r="O1218" s="7">
        <f t="shared" ref="O1218:O1281" si="180">D1218-N1218</f>
        <v>-4</v>
      </c>
      <c r="P1218" s="7">
        <f t="shared" ref="P1218:P1281" si="181">IF(N1218&lt;=D1218,1,0)</f>
        <v>0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</row>
    <row r="1219" spans="1:34" x14ac:dyDescent="0.35">
      <c r="A1219">
        <f t="shared" si="175"/>
        <v>1218</v>
      </c>
      <c r="B1219" t="s">
        <v>40</v>
      </c>
      <c r="C1219">
        <f t="shared" ref="C1219:C1282" si="182">_xlfn.FLOOR.MATH((A1219-1)/27)</f>
        <v>45</v>
      </c>
      <c r="D1219" s="7">
        <f t="shared" ref="D1219:D1243" si="183">D1218+1</f>
        <v>1992</v>
      </c>
      <c r="F1219">
        <f>VLOOKUP(B1219, 'Population by Country'!$1:$266, 7, FALSE)</f>
        <v>5171370</v>
      </c>
      <c r="G1219">
        <v>0</v>
      </c>
      <c r="H1219">
        <v>0</v>
      </c>
      <c r="I1219" s="7">
        <f>INDEX('Developing Country'!$B$3:$B$175,MATCH('Stata Data'!B1219,'Developing Country'!$A$3:$A$175))</f>
        <v>0</v>
      </c>
      <c r="J1219" s="7">
        <f>INDEX('Developing Country'!$C$3:$C$175,MATCH('Stata Data'!B1219,'Developing Country'!$A$3:$A$175))</f>
        <v>0</v>
      </c>
      <c r="K1219" s="8">
        <f>VLOOKUP(B1219, 'TRIPS In Force'!$A$2:$B$166, 2, FALSE)</f>
        <v>34700</v>
      </c>
      <c r="L1219" s="7">
        <f t="shared" ref="L1219:L1282" si="184">YEAR(K1219)</f>
        <v>1995</v>
      </c>
      <c r="M1219" s="7">
        <f t="shared" si="178"/>
        <v>0</v>
      </c>
      <c r="N1219" s="7">
        <f t="shared" si="179"/>
        <v>1995</v>
      </c>
      <c r="O1219" s="7">
        <f t="shared" si="180"/>
        <v>-3</v>
      </c>
      <c r="P1219" s="7">
        <f t="shared" si="181"/>
        <v>0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</row>
    <row r="1220" spans="1:34" x14ac:dyDescent="0.35">
      <c r="A1220">
        <f t="shared" ref="A1220:A1283" si="185">A1219+1</f>
        <v>1219</v>
      </c>
      <c r="B1220" t="s">
        <v>40</v>
      </c>
      <c r="C1220">
        <f t="shared" si="182"/>
        <v>45</v>
      </c>
      <c r="D1220" s="7">
        <f t="shared" si="183"/>
        <v>1993</v>
      </c>
      <c r="F1220">
        <f>VLOOKUP(B1220, 'Population by Country'!$1:$266, 8, FALSE)</f>
        <v>5188628</v>
      </c>
      <c r="G1220">
        <v>0</v>
      </c>
      <c r="H1220">
        <v>0</v>
      </c>
      <c r="I1220" s="7">
        <f>INDEX('Developing Country'!$B$3:$B$175,MATCH('Stata Data'!B1220,'Developing Country'!$A$3:$A$175))</f>
        <v>0</v>
      </c>
      <c r="J1220" s="7">
        <f>INDEX('Developing Country'!$C$3:$C$175,MATCH('Stata Data'!B1220,'Developing Country'!$A$3:$A$175))</f>
        <v>0</v>
      </c>
      <c r="K1220" s="8">
        <f>VLOOKUP(B1220, 'TRIPS In Force'!$A$2:$B$166, 2, FALSE)</f>
        <v>34700</v>
      </c>
      <c r="L1220" s="7">
        <f t="shared" si="184"/>
        <v>1995</v>
      </c>
      <c r="M1220" s="7">
        <f t="shared" si="178"/>
        <v>0</v>
      </c>
      <c r="N1220" s="7">
        <f t="shared" si="179"/>
        <v>1995</v>
      </c>
      <c r="O1220" s="7">
        <f t="shared" si="180"/>
        <v>-2</v>
      </c>
      <c r="P1220" s="7">
        <f t="shared" si="181"/>
        <v>0</v>
      </c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</row>
    <row r="1221" spans="1:34" x14ac:dyDescent="0.35">
      <c r="A1221">
        <f t="shared" si="185"/>
        <v>1220</v>
      </c>
      <c r="B1221" t="s">
        <v>40</v>
      </c>
      <c r="C1221">
        <f t="shared" si="182"/>
        <v>45</v>
      </c>
      <c r="D1221" s="7">
        <f t="shared" si="183"/>
        <v>1994</v>
      </c>
      <c r="F1221">
        <f>VLOOKUP(B1221, 'Population by Country'!$1:$266, 9, FALSE)</f>
        <v>5206180</v>
      </c>
      <c r="G1221">
        <v>0</v>
      </c>
      <c r="H1221">
        <v>0</v>
      </c>
      <c r="I1221" s="7">
        <f>INDEX('Developing Country'!$B$3:$B$175,MATCH('Stata Data'!B1221,'Developing Country'!$A$3:$A$175))</f>
        <v>0</v>
      </c>
      <c r="J1221" s="7">
        <f>INDEX('Developing Country'!$C$3:$C$175,MATCH('Stata Data'!B1221,'Developing Country'!$A$3:$A$175))</f>
        <v>0</v>
      </c>
      <c r="K1221" s="8">
        <f>VLOOKUP(B1221, 'TRIPS In Force'!$A$2:$B$166, 2, FALSE)</f>
        <v>34700</v>
      </c>
      <c r="L1221" s="7">
        <f t="shared" si="184"/>
        <v>1995</v>
      </c>
      <c r="M1221" s="7">
        <f t="shared" si="178"/>
        <v>0</v>
      </c>
      <c r="N1221" s="7">
        <f t="shared" si="179"/>
        <v>1995</v>
      </c>
      <c r="O1221" s="7">
        <f t="shared" si="180"/>
        <v>-1</v>
      </c>
      <c r="P1221" s="7">
        <f t="shared" si="181"/>
        <v>0</v>
      </c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</row>
    <row r="1222" spans="1:34" x14ac:dyDescent="0.35">
      <c r="A1222">
        <f t="shared" si="185"/>
        <v>1221</v>
      </c>
      <c r="B1222" t="s">
        <v>40</v>
      </c>
      <c r="C1222">
        <f t="shared" si="182"/>
        <v>45</v>
      </c>
      <c r="D1222" s="7">
        <f t="shared" si="183"/>
        <v>1995</v>
      </c>
      <c r="F1222">
        <f>VLOOKUP(B1222, 'Population by Country'!$1:$266, 10, FALSE)</f>
        <v>5233373</v>
      </c>
      <c r="G1222">
        <v>0</v>
      </c>
      <c r="H1222">
        <v>0</v>
      </c>
      <c r="I1222" s="7">
        <f>INDEX('Developing Country'!$B$3:$B$175,MATCH('Stata Data'!B1222,'Developing Country'!$A$3:$A$175))</f>
        <v>0</v>
      </c>
      <c r="J1222" s="7">
        <f>INDEX('Developing Country'!$C$3:$C$175,MATCH('Stata Data'!B1222,'Developing Country'!$A$3:$A$175))</f>
        <v>0</v>
      </c>
      <c r="K1222" s="8">
        <f>VLOOKUP(B1222, 'TRIPS In Force'!$A$2:$B$166, 2, FALSE)</f>
        <v>34700</v>
      </c>
      <c r="L1222" s="7">
        <f t="shared" si="184"/>
        <v>1995</v>
      </c>
      <c r="M1222" s="7">
        <f t="shared" si="178"/>
        <v>1</v>
      </c>
      <c r="N1222" s="7">
        <f t="shared" si="179"/>
        <v>1995</v>
      </c>
      <c r="O1222" s="7">
        <f t="shared" si="180"/>
        <v>0</v>
      </c>
      <c r="P1222" s="7">
        <f t="shared" si="181"/>
        <v>1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</row>
    <row r="1223" spans="1:34" x14ac:dyDescent="0.35">
      <c r="A1223">
        <f t="shared" si="185"/>
        <v>1222</v>
      </c>
      <c r="B1223" t="s">
        <v>40</v>
      </c>
      <c r="C1223">
        <f t="shared" si="182"/>
        <v>45</v>
      </c>
      <c r="D1223" s="7">
        <f t="shared" si="183"/>
        <v>1996</v>
      </c>
      <c r="F1223">
        <f>VLOOKUP(B1223, 'Population by Country'!$1:$266, 11, FALSE)</f>
        <v>5263074</v>
      </c>
      <c r="G1223">
        <v>0</v>
      </c>
      <c r="H1223">
        <v>0</v>
      </c>
      <c r="I1223" s="7">
        <f>INDEX('Developing Country'!$B$3:$B$175,MATCH('Stata Data'!B1223,'Developing Country'!$A$3:$A$175))</f>
        <v>0</v>
      </c>
      <c r="J1223" s="7">
        <f>INDEX('Developing Country'!$C$3:$C$175,MATCH('Stata Data'!B1223,'Developing Country'!$A$3:$A$175))</f>
        <v>0</v>
      </c>
      <c r="K1223" s="8">
        <f>VLOOKUP(B1223, 'TRIPS In Force'!$A$2:$B$166, 2, FALSE)</f>
        <v>34700</v>
      </c>
      <c r="L1223" s="7">
        <f t="shared" si="184"/>
        <v>1995</v>
      </c>
      <c r="M1223" s="7">
        <f t="shared" si="178"/>
        <v>1</v>
      </c>
      <c r="N1223" s="7">
        <f t="shared" si="179"/>
        <v>1995</v>
      </c>
      <c r="O1223" s="7">
        <f t="shared" si="180"/>
        <v>1</v>
      </c>
      <c r="P1223" s="7">
        <f t="shared" si="181"/>
        <v>1</v>
      </c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</row>
    <row r="1224" spans="1:34" x14ac:dyDescent="0.35">
      <c r="A1224">
        <f t="shared" si="185"/>
        <v>1223</v>
      </c>
      <c r="B1224" t="s">
        <v>40</v>
      </c>
      <c r="C1224">
        <f t="shared" si="182"/>
        <v>45</v>
      </c>
      <c r="D1224" s="7">
        <f t="shared" si="183"/>
        <v>1997</v>
      </c>
      <c r="F1224">
        <f>VLOOKUP(B1224, 'Population by Country'!$1:$266, 12, FALSE)</f>
        <v>5284991</v>
      </c>
      <c r="G1224">
        <v>0</v>
      </c>
      <c r="H1224">
        <v>0</v>
      </c>
      <c r="I1224" s="7">
        <f>INDEX('Developing Country'!$B$3:$B$175,MATCH('Stata Data'!B1224,'Developing Country'!$A$3:$A$175))</f>
        <v>0</v>
      </c>
      <c r="J1224" s="7">
        <f>INDEX('Developing Country'!$C$3:$C$175,MATCH('Stata Data'!B1224,'Developing Country'!$A$3:$A$175))</f>
        <v>0</v>
      </c>
      <c r="K1224" s="8">
        <f>VLOOKUP(B1224, 'TRIPS In Force'!$A$2:$B$166, 2, FALSE)</f>
        <v>34700</v>
      </c>
      <c r="L1224" s="7">
        <f t="shared" si="184"/>
        <v>1995</v>
      </c>
      <c r="M1224" s="7">
        <f t="shared" si="178"/>
        <v>1</v>
      </c>
      <c r="N1224" s="7">
        <f t="shared" si="179"/>
        <v>1995</v>
      </c>
      <c r="O1224" s="7">
        <f t="shared" si="180"/>
        <v>2</v>
      </c>
      <c r="P1224" s="7">
        <f t="shared" si="181"/>
        <v>1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</row>
    <row r="1225" spans="1:34" x14ac:dyDescent="0.35">
      <c r="A1225">
        <f t="shared" si="185"/>
        <v>1224</v>
      </c>
      <c r="B1225" t="s">
        <v>40</v>
      </c>
      <c r="C1225">
        <f t="shared" si="182"/>
        <v>45</v>
      </c>
      <c r="D1225" s="7">
        <f t="shared" si="183"/>
        <v>1998</v>
      </c>
      <c r="F1225">
        <f>VLOOKUP(B1225, 'Population by Country'!$1:$266, 13, FALSE)</f>
        <v>5304219</v>
      </c>
      <c r="G1225">
        <v>0</v>
      </c>
      <c r="H1225">
        <v>0</v>
      </c>
      <c r="I1225" s="7">
        <f>INDEX('Developing Country'!$B$3:$B$175,MATCH('Stata Data'!B1225,'Developing Country'!$A$3:$A$175))</f>
        <v>0</v>
      </c>
      <c r="J1225" s="7">
        <f>INDEX('Developing Country'!$C$3:$C$175,MATCH('Stata Data'!B1225,'Developing Country'!$A$3:$A$175))</f>
        <v>0</v>
      </c>
      <c r="K1225" s="8">
        <f>VLOOKUP(B1225, 'TRIPS In Force'!$A$2:$B$166, 2, FALSE)</f>
        <v>34700</v>
      </c>
      <c r="L1225" s="7">
        <f t="shared" si="184"/>
        <v>1995</v>
      </c>
      <c r="M1225" s="7">
        <f t="shared" si="178"/>
        <v>1</v>
      </c>
      <c r="N1225" s="7">
        <f t="shared" si="179"/>
        <v>1995</v>
      </c>
      <c r="O1225" s="7">
        <f t="shared" si="180"/>
        <v>3</v>
      </c>
      <c r="P1225" s="7">
        <f t="shared" si="181"/>
        <v>1</v>
      </c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</row>
    <row r="1226" spans="1:34" x14ac:dyDescent="0.35">
      <c r="A1226">
        <f t="shared" si="185"/>
        <v>1225</v>
      </c>
      <c r="B1226" t="s">
        <v>40</v>
      </c>
      <c r="C1226">
        <f t="shared" si="182"/>
        <v>45</v>
      </c>
      <c r="D1226" s="7">
        <f t="shared" si="183"/>
        <v>1999</v>
      </c>
      <c r="F1226">
        <f>VLOOKUP(B1226, 'Population by Country'!$1:$266,14, FALSE)</f>
        <v>5321799</v>
      </c>
      <c r="G1226">
        <v>0</v>
      </c>
      <c r="H1226">
        <v>0</v>
      </c>
      <c r="I1226" s="7">
        <f>INDEX('Developing Country'!$B$3:$B$175,MATCH('Stata Data'!B1226,'Developing Country'!$A$3:$A$175))</f>
        <v>0</v>
      </c>
      <c r="J1226" s="7">
        <f>INDEX('Developing Country'!$C$3:$C$175,MATCH('Stata Data'!B1226,'Developing Country'!$A$3:$A$175))</f>
        <v>0</v>
      </c>
      <c r="K1226" s="8">
        <f>VLOOKUP(B1226, 'TRIPS In Force'!$A$2:$B$166, 2, FALSE)</f>
        <v>34700</v>
      </c>
      <c r="L1226" s="7">
        <f t="shared" si="184"/>
        <v>1995</v>
      </c>
      <c r="M1226" s="7">
        <f t="shared" si="178"/>
        <v>1</v>
      </c>
      <c r="N1226" s="7">
        <f t="shared" si="179"/>
        <v>1995</v>
      </c>
      <c r="O1226" s="7">
        <f t="shared" si="180"/>
        <v>4</v>
      </c>
      <c r="P1226" s="7">
        <f t="shared" si="181"/>
        <v>1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</row>
    <row r="1227" spans="1:34" x14ac:dyDescent="0.35">
      <c r="A1227">
        <f t="shared" si="185"/>
        <v>1226</v>
      </c>
      <c r="B1227" t="s">
        <v>40</v>
      </c>
      <c r="C1227">
        <f t="shared" si="182"/>
        <v>45</v>
      </c>
      <c r="D1227" s="7">
        <f t="shared" si="183"/>
        <v>2000</v>
      </c>
      <c r="F1227">
        <f>VLOOKUP(B1227, 'Population by Country'!$1:$266, 15, FALSE)</f>
        <v>5339616</v>
      </c>
      <c r="G1227">
        <v>0</v>
      </c>
      <c r="H1227">
        <v>0</v>
      </c>
      <c r="I1227" s="7">
        <f>INDEX('Developing Country'!$B$3:$B$175,MATCH('Stata Data'!B1227,'Developing Country'!$A$3:$A$175))</f>
        <v>0</v>
      </c>
      <c r="J1227" s="7">
        <f>INDEX('Developing Country'!$C$3:$C$175,MATCH('Stata Data'!B1227,'Developing Country'!$A$3:$A$175))</f>
        <v>0</v>
      </c>
      <c r="K1227" s="8">
        <f>VLOOKUP(B1227, 'TRIPS In Force'!$A$2:$B$166, 2, FALSE)</f>
        <v>34700</v>
      </c>
      <c r="L1227" s="7">
        <f t="shared" si="184"/>
        <v>1995</v>
      </c>
      <c r="M1227" s="7">
        <f t="shared" si="178"/>
        <v>1</v>
      </c>
      <c r="N1227" s="7">
        <f t="shared" si="179"/>
        <v>1995</v>
      </c>
      <c r="O1227" s="7">
        <f t="shared" si="180"/>
        <v>5</v>
      </c>
      <c r="P1227" s="7">
        <f t="shared" si="181"/>
        <v>1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</row>
    <row r="1228" spans="1:34" x14ac:dyDescent="0.35">
      <c r="A1228">
        <f t="shared" si="185"/>
        <v>1227</v>
      </c>
      <c r="B1228" t="s">
        <v>40</v>
      </c>
      <c r="C1228">
        <f t="shared" si="182"/>
        <v>45</v>
      </c>
      <c r="D1228" s="7">
        <f t="shared" si="183"/>
        <v>2001</v>
      </c>
      <c r="F1228">
        <f>VLOOKUP(B1228, 'Population by Country'!$1:$266, 16, FALSE)</f>
        <v>5358783</v>
      </c>
      <c r="G1228">
        <v>0</v>
      </c>
      <c r="H1228">
        <v>0</v>
      </c>
      <c r="I1228" s="7">
        <f>INDEX('Developing Country'!$B$3:$B$175,MATCH('Stata Data'!B1228,'Developing Country'!$A$3:$A$175))</f>
        <v>0</v>
      </c>
      <c r="J1228" s="7">
        <f>INDEX('Developing Country'!$C$3:$C$175,MATCH('Stata Data'!B1228,'Developing Country'!$A$3:$A$175))</f>
        <v>0</v>
      </c>
      <c r="K1228" s="8">
        <f>VLOOKUP(B1228, 'TRIPS In Force'!$A$2:$B$166, 2, FALSE)</f>
        <v>34700</v>
      </c>
      <c r="L1228" s="7">
        <f t="shared" si="184"/>
        <v>1995</v>
      </c>
      <c r="M1228" s="7">
        <f t="shared" si="178"/>
        <v>1</v>
      </c>
      <c r="N1228" s="7">
        <f t="shared" si="179"/>
        <v>1995</v>
      </c>
      <c r="O1228" s="7">
        <f t="shared" si="180"/>
        <v>6</v>
      </c>
      <c r="P1228" s="7">
        <f t="shared" si="181"/>
        <v>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</row>
    <row r="1229" spans="1:34" x14ac:dyDescent="0.35">
      <c r="A1229">
        <f t="shared" si="185"/>
        <v>1228</v>
      </c>
      <c r="B1229" t="s">
        <v>40</v>
      </c>
      <c r="C1229">
        <f t="shared" si="182"/>
        <v>45</v>
      </c>
      <c r="D1229" s="7">
        <f t="shared" si="183"/>
        <v>2002</v>
      </c>
      <c r="F1229">
        <f>VLOOKUP(B1229, 'Population by Country'!$1:$266, 17, FALSE)</f>
        <v>5375931</v>
      </c>
      <c r="G1229">
        <v>0</v>
      </c>
      <c r="H1229">
        <v>0</v>
      </c>
      <c r="I1229" s="7">
        <f>INDEX('Developing Country'!$B$3:$B$175,MATCH('Stata Data'!B1229,'Developing Country'!$A$3:$A$175))</f>
        <v>0</v>
      </c>
      <c r="J1229" s="7">
        <f>INDEX('Developing Country'!$C$3:$C$175,MATCH('Stata Data'!B1229,'Developing Country'!$A$3:$A$175))</f>
        <v>0</v>
      </c>
      <c r="K1229" s="8">
        <f>VLOOKUP(B1229, 'TRIPS In Force'!$A$2:$B$166, 2, FALSE)</f>
        <v>34700</v>
      </c>
      <c r="L1229" s="7">
        <f t="shared" si="184"/>
        <v>1995</v>
      </c>
      <c r="M1229" s="7">
        <f t="shared" si="178"/>
        <v>1</v>
      </c>
      <c r="N1229" s="7">
        <f t="shared" si="179"/>
        <v>1995</v>
      </c>
      <c r="O1229" s="7">
        <f t="shared" si="180"/>
        <v>7</v>
      </c>
      <c r="P1229" s="7">
        <f t="shared" si="181"/>
        <v>1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</row>
    <row r="1230" spans="1:34" x14ac:dyDescent="0.35">
      <c r="A1230">
        <f t="shared" si="185"/>
        <v>1229</v>
      </c>
      <c r="B1230" t="s">
        <v>40</v>
      </c>
      <c r="C1230">
        <f t="shared" si="182"/>
        <v>45</v>
      </c>
      <c r="D1230" s="7">
        <f t="shared" si="183"/>
        <v>2003</v>
      </c>
      <c r="F1230">
        <f>VLOOKUP(B1230, 'Population by Country'!$1:$266, 18, FALSE)</f>
        <v>5390574</v>
      </c>
      <c r="G1230">
        <v>0</v>
      </c>
      <c r="H1230">
        <v>0</v>
      </c>
      <c r="I1230" s="7">
        <f>INDEX('Developing Country'!$B$3:$B$175,MATCH('Stata Data'!B1230,'Developing Country'!$A$3:$A$175))</f>
        <v>0</v>
      </c>
      <c r="J1230" s="7">
        <f>INDEX('Developing Country'!$C$3:$C$175,MATCH('Stata Data'!B1230,'Developing Country'!$A$3:$A$175))</f>
        <v>0</v>
      </c>
      <c r="K1230" s="8">
        <f>VLOOKUP(B1230, 'TRIPS In Force'!$A$2:$B$166, 2, FALSE)</f>
        <v>34700</v>
      </c>
      <c r="L1230" s="7">
        <f t="shared" si="184"/>
        <v>1995</v>
      </c>
      <c r="M1230" s="7">
        <f t="shared" si="178"/>
        <v>1</v>
      </c>
      <c r="N1230" s="7">
        <f t="shared" si="179"/>
        <v>1995</v>
      </c>
      <c r="O1230" s="7">
        <f t="shared" si="180"/>
        <v>8</v>
      </c>
      <c r="P1230" s="7">
        <f t="shared" si="181"/>
        <v>1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</row>
    <row r="1231" spans="1:34" x14ac:dyDescent="0.35">
      <c r="A1231">
        <f t="shared" si="185"/>
        <v>1230</v>
      </c>
      <c r="B1231" t="s">
        <v>40</v>
      </c>
      <c r="C1231">
        <f t="shared" si="182"/>
        <v>45</v>
      </c>
      <c r="D1231" s="7">
        <f t="shared" si="183"/>
        <v>2004</v>
      </c>
      <c r="F1231">
        <f>VLOOKUP(B1231, 'Population by Country'!$1:$266,19, FALSE)</f>
        <v>5404523</v>
      </c>
      <c r="G1231">
        <v>0</v>
      </c>
      <c r="H1231">
        <v>0</v>
      </c>
      <c r="I1231" s="7">
        <f>INDEX('Developing Country'!$B$3:$B$175,MATCH('Stata Data'!B1231,'Developing Country'!$A$3:$A$175))</f>
        <v>0</v>
      </c>
      <c r="J1231" s="7">
        <f>INDEX('Developing Country'!$C$3:$C$175,MATCH('Stata Data'!B1231,'Developing Country'!$A$3:$A$175))</f>
        <v>0</v>
      </c>
      <c r="K1231" s="8">
        <f>VLOOKUP(B1231, 'TRIPS In Force'!$A$2:$B$166, 2, FALSE)</f>
        <v>34700</v>
      </c>
      <c r="L1231" s="7">
        <f t="shared" si="184"/>
        <v>1995</v>
      </c>
      <c r="M1231" s="7">
        <f t="shared" si="178"/>
        <v>1</v>
      </c>
      <c r="N1231" s="7">
        <f t="shared" si="179"/>
        <v>1995</v>
      </c>
      <c r="O1231" s="7">
        <f t="shared" si="180"/>
        <v>9</v>
      </c>
      <c r="P1231" s="7">
        <f t="shared" si="181"/>
        <v>1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</row>
    <row r="1232" spans="1:34" x14ac:dyDescent="0.35">
      <c r="A1232">
        <f t="shared" si="185"/>
        <v>1231</v>
      </c>
      <c r="B1232" t="s">
        <v>40</v>
      </c>
      <c r="C1232">
        <f t="shared" si="182"/>
        <v>45</v>
      </c>
      <c r="D1232" s="7">
        <f t="shared" si="183"/>
        <v>2005</v>
      </c>
      <c r="F1232">
        <f>VLOOKUP(B1232, 'Population by Country'!$1:$266, 20, FALSE)</f>
        <v>5419432</v>
      </c>
      <c r="G1232">
        <v>0</v>
      </c>
      <c r="H1232">
        <v>0</v>
      </c>
      <c r="I1232" s="7">
        <f>INDEX('Developing Country'!$B$3:$B$175,MATCH('Stata Data'!B1232,'Developing Country'!$A$3:$A$175))</f>
        <v>0</v>
      </c>
      <c r="J1232" s="7">
        <f>INDEX('Developing Country'!$C$3:$C$175,MATCH('Stata Data'!B1232,'Developing Country'!$A$3:$A$175))</f>
        <v>0</v>
      </c>
      <c r="K1232" s="8">
        <f>VLOOKUP(B1232, 'TRIPS In Force'!$A$2:$B$166, 2, FALSE)</f>
        <v>34700</v>
      </c>
      <c r="L1232" s="7">
        <f t="shared" si="184"/>
        <v>1995</v>
      </c>
      <c r="M1232" s="7">
        <f t="shared" si="178"/>
        <v>1</v>
      </c>
      <c r="N1232" s="7">
        <f t="shared" si="179"/>
        <v>1995</v>
      </c>
      <c r="O1232" s="7">
        <f t="shared" si="180"/>
        <v>10</v>
      </c>
      <c r="P1232" s="7">
        <f t="shared" si="181"/>
        <v>1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</row>
    <row r="1233" spans="1:34" x14ac:dyDescent="0.35">
      <c r="A1233">
        <f t="shared" si="185"/>
        <v>1232</v>
      </c>
      <c r="B1233" t="s">
        <v>40</v>
      </c>
      <c r="C1233">
        <f t="shared" si="182"/>
        <v>45</v>
      </c>
      <c r="D1233" s="7">
        <f t="shared" si="183"/>
        <v>2006</v>
      </c>
      <c r="F1233">
        <f>VLOOKUP(B1233, 'Population by Country'!$1:$266, 21, FALSE)</f>
        <v>5437272</v>
      </c>
      <c r="G1233">
        <v>0</v>
      </c>
      <c r="H1233">
        <v>0</v>
      </c>
      <c r="I1233" s="7">
        <f>INDEX('Developing Country'!$B$3:$B$175,MATCH('Stata Data'!B1233,'Developing Country'!$A$3:$A$175))</f>
        <v>0</v>
      </c>
      <c r="J1233" s="7">
        <f>INDEX('Developing Country'!$C$3:$C$175,MATCH('Stata Data'!B1233,'Developing Country'!$A$3:$A$175))</f>
        <v>0</v>
      </c>
      <c r="K1233" s="8">
        <f>VLOOKUP(B1233, 'TRIPS In Force'!$A$2:$B$166, 2, FALSE)</f>
        <v>34700</v>
      </c>
      <c r="L1233" s="7">
        <f t="shared" si="184"/>
        <v>1995</v>
      </c>
      <c r="M1233" s="7">
        <f t="shared" si="178"/>
        <v>1</v>
      </c>
      <c r="N1233" s="7">
        <f t="shared" si="179"/>
        <v>1995</v>
      </c>
      <c r="O1233" s="7">
        <f t="shared" si="180"/>
        <v>11</v>
      </c>
      <c r="P1233" s="7">
        <f t="shared" si="181"/>
        <v>1</v>
      </c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</row>
    <row r="1234" spans="1:34" x14ac:dyDescent="0.35">
      <c r="A1234">
        <f t="shared" si="185"/>
        <v>1233</v>
      </c>
      <c r="B1234" t="s">
        <v>40</v>
      </c>
      <c r="C1234">
        <f t="shared" si="182"/>
        <v>45</v>
      </c>
      <c r="D1234" s="7">
        <f t="shared" si="183"/>
        <v>2007</v>
      </c>
      <c r="F1234">
        <f>VLOOKUP(B1234, 'Population by Country'!$1:$266, 22, FALSE)</f>
        <v>5461438</v>
      </c>
      <c r="G1234">
        <v>0</v>
      </c>
      <c r="H1234">
        <v>0</v>
      </c>
      <c r="I1234" s="7">
        <f>INDEX('Developing Country'!$B$3:$B$175,MATCH('Stata Data'!B1234,'Developing Country'!$A$3:$A$175))</f>
        <v>0</v>
      </c>
      <c r="J1234" s="7">
        <f>INDEX('Developing Country'!$C$3:$C$175,MATCH('Stata Data'!B1234,'Developing Country'!$A$3:$A$175))</f>
        <v>0</v>
      </c>
      <c r="K1234" s="8">
        <f>VLOOKUP(B1234, 'TRIPS In Force'!$A$2:$B$166, 2, FALSE)</f>
        <v>34700</v>
      </c>
      <c r="L1234" s="7">
        <f t="shared" si="184"/>
        <v>1995</v>
      </c>
      <c r="M1234" s="7">
        <f t="shared" si="178"/>
        <v>1</v>
      </c>
      <c r="N1234" s="7">
        <f t="shared" si="179"/>
        <v>1995</v>
      </c>
      <c r="O1234" s="7">
        <f t="shared" si="180"/>
        <v>12</v>
      </c>
      <c r="P1234" s="7">
        <f t="shared" si="181"/>
        <v>1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</row>
    <row r="1235" spans="1:34" x14ac:dyDescent="0.35">
      <c r="A1235">
        <f t="shared" si="185"/>
        <v>1234</v>
      </c>
      <c r="B1235" t="s">
        <v>40</v>
      </c>
      <c r="C1235">
        <f t="shared" si="182"/>
        <v>45</v>
      </c>
      <c r="D1235" s="7">
        <f t="shared" si="183"/>
        <v>2008</v>
      </c>
      <c r="F1235">
        <f>VLOOKUP(B1235, 'Population by Country'!$1:$266, 23, FALSE)</f>
        <v>5493621</v>
      </c>
      <c r="G1235">
        <v>0</v>
      </c>
      <c r="H1235">
        <v>0</v>
      </c>
      <c r="I1235" s="7">
        <f>INDEX('Developing Country'!$B$3:$B$175,MATCH('Stata Data'!B1235,'Developing Country'!$A$3:$A$175))</f>
        <v>0</v>
      </c>
      <c r="J1235" s="7">
        <f>INDEX('Developing Country'!$C$3:$C$175,MATCH('Stata Data'!B1235,'Developing Country'!$A$3:$A$175))</f>
        <v>0</v>
      </c>
      <c r="K1235" s="8">
        <f>VLOOKUP(B1235, 'TRIPS In Force'!$A$2:$B$166, 2, FALSE)</f>
        <v>34700</v>
      </c>
      <c r="L1235" s="7">
        <f t="shared" si="184"/>
        <v>1995</v>
      </c>
      <c r="M1235" s="7">
        <f t="shared" si="178"/>
        <v>1</v>
      </c>
      <c r="N1235" s="7">
        <f t="shared" si="179"/>
        <v>1995</v>
      </c>
      <c r="O1235" s="7">
        <f t="shared" si="180"/>
        <v>13</v>
      </c>
      <c r="P1235" s="7">
        <f t="shared" si="181"/>
        <v>1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</row>
    <row r="1236" spans="1:34" x14ac:dyDescent="0.35">
      <c r="A1236">
        <f t="shared" si="185"/>
        <v>1235</v>
      </c>
      <c r="B1236" t="s">
        <v>40</v>
      </c>
      <c r="C1236">
        <f t="shared" si="182"/>
        <v>45</v>
      </c>
      <c r="D1236" s="7">
        <f t="shared" si="183"/>
        <v>2009</v>
      </c>
      <c r="F1236">
        <f>VLOOKUP(B1236, 'Population by Country'!$1:$266, 24, FALSE)</f>
        <v>5523095</v>
      </c>
      <c r="G1236">
        <v>0</v>
      </c>
      <c r="H1236">
        <v>0</v>
      </c>
      <c r="I1236" s="7">
        <f>INDEX('Developing Country'!$B$3:$B$175,MATCH('Stata Data'!B1236,'Developing Country'!$A$3:$A$175))</f>
        <v>0</v>
      </c>
      <c r="J1236" s="7">
        <f>INDEX('Developing Country'!$C$3:$C$175,MATCH('Stata Data'!B1236,'Developing Country'!$A$3:$A$175))</f>
        <v>0</v>
      </c>
      <c r="K1236" s="8">
        <f>VLOOKUP(B1236, 'TRIPS In Force'!$A$2:$B$166, 2, FALSE)</f>
        <v>34700</v>
      </c>
      <c r="L1236" s="7">
        <f t="shared" si="184"/>
        <v>1995</v>
      </c>
      <c r="M1236" s="7">
        <f t="shared" si="178"/>
        <v>1</v>
      </c>
      <c r="N1236" s="7">
        <f t="shared" si="179"/>
        <v>1995</v>
      </c>
      <c r="O1236" s="7">
        <f t="shared" si="180"/>
        <v>14</v>
      </c>
      <c r="P1236" s="7">
        <f t="shared" si="181"/>
        <v>1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</row>
    <row r="1237" spans="1:34" x14ac:dyDescent="0.35">
      <c r="A1237">
        <f t="shared" si="185"/>
        <v>1236</v>
      </c>
      <c r="B1237" t="s">
        <v>40</v>
      </c>
      <c r="C1237">
        <f t="shared" si="182"/>
        <v>45</v>
      </c>
      <c r="D1237" s="7">
        <f t="shared" si="183"/>
        <v>2010</v>
      </c>
      <c r="F1237">
        <f>VLOOKUP(B1237, 'Population by Country'!$1:$266, 25, FALSE)</f>
        <v>5547683</v>
      </c>
      <c r="G1237">
        <v>0</v>
      </c>
      <c r="H1237">
        <v>0</v>
      </c>
      <c r="I1237" s="7">
        <f>INDEX('Developing Country'!$B$3:$B$175,MATCH('Stata Data'!B1237,'Developing Country'!$A$3:$A$175))</f>
        <v>0</v>
      </c>
      <c r="J1237" s="7">
        <f>INDEX('Developing Country'!$C$3:$C$175,MATCH('Stata Data'!B1237,'Developing Country'!$A$3:$A$175))</f>
        <v>0</v>
      </c>
      <c r="K1237" s="8">
        <f>VLOOKUP(B1237, 'TRIPS In Force'!$A$2:$B$166, 2, FALSE)</f>
        <v>34700</v>
      </c>
      <c r="L1237" s="7">
        <f t="shared" si="184"/>
        <v>1995</v>
      </c>
      <c r="M1237" s="7">
        <f t="shared" si="178"/>
        <v>1</v>
      </c>
      <c r="N1237" s="7">
        <f t="shared" si="179"/>
        <v>1995</v>
      </c>
      <c r="O1237" s="7">
        <f t="shared" si="180"/>
        <v>15</v>
      </c>
      <c r="P1237" s="7">
        <f t="shared" si="181"/>
        <v>1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</row>
    <row r="1238" spans="1:34" x14ac:dyDescent="0.35">
      <c r="A1238">
        <f t="shared" si="185"/>
        <v>1237</v>
      </c>
      <c r="B1238" t="s">
        <v>40</v>
      </c>
      <c r="C1238">
        <f t="shared" si="182"/>
        <v>45</v>
      </c>
      <c r="D1238" s="7">
        <f t="shared" si="183"/>
        <v>2011</v>
      </c>
      <c r="F1238">
        <f>VLOOKUP(B1238, 'Population by Country'!$1:$266, 26, FALSE)</f>
        <v>5570572</v>
      </c>
      <c r="G1238">
        <v>0</v>
      </c>
      <c r="H1238">
        <v>0</v>
      </c>
      <c r="I1238" s="7">
        <f>INDEX('Developing Country'!$B$3:$B$175,MATCH('Stata Data'!B1238,'Developing Country'!$A$3:$A$175))</f>
        <v>0</v>
      </c>
      <c r="J1238" s="7">
        <f>INDEX('Developing Country'!$C$3:$C$175,MATCH('Stata Data'!B1238,'Developing Country'!$A$3:$A$175))</f>
        <v>0</v>
      </c>
      <c r="K1238" s="8">
        <f>VLOOKUP(B1238, 'TRIPS In Force'!$A$2:$B$166, 2, FALSE)</f>
        <v>34700</v>
      </c>
      <c r="L1238" s="7">
        <f t="shared" si="184"/>
        <v>1995</v>
      </c>
      <c r="M1238" s="7">
        <f t="shared" si="178"/>
        <v>1</v>
      </c>
      <c r="N1238" s="7">
        <f t="shared" si="179"/>
        <v>1995</v>
      </c>
      <c r="O1238" s="7">
        <f t="shared" si="180"/>
        <v>16</v>
      </c>
      <c r="P1238" s="7">
        <f t="shared" si="181"/>
        <v>1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</row>
    <row r="1239" spans="1:34" x14ac:dyDescent="0.35">
      <c r="A1239">
        <f t="shared" si="185"/>
        <v>1238</v>
      </c>
      <c r="B1239" t="s">
        <v>40</v>
      </c>
      <c r="C1239">
        <f t="shared" si="182"/>
        <v>45</v>
      </c>
      <c r="D1239" s="7">
        <f t="shared" si="183"/>
        <v>2012</v>
      </c>
      <c r="F1239">
        <f>VLOOKUP(B1239, 'Population by Country'!$1:$266, 27, FALSE)</f>
        <v>5591572</v>
      </c>
      <c r="G1239">
        <v>0</v>
      </c>
      <c r="H1239">
        <v>0</v>
      </c>
      <c r="I1239" s="7">
        <f>INDEX('Developing Country'!$B$3:$B$175,MATCH('Stata Data'!B1239,'Developing Country'!$A$3:$A$175))</f>
        <v>0</v>
      </c>
      <c r="J1239" s="7">
        <f>INDEX('Developing Country'!$C$3:$C$175,MATCH('Stata Data'!B1239,'Developing Country'!$A$3:$A$175))</f>
        <v>0</v>
      </c>
      <c r="K1239" s="8">
        <f>VLOOKUP(B1239, 'TRIPS In Force'!$A$2:$B$166, 2, FALSE)</f>
        <v>34700</v>
      </c>
      <c r="L1239" s="7">
        <f t="shared" si="184"/>
        <v>1995</v>
      </c>
      <c r="M1239" s="7">
        <f t="shared" si="178"/>
        <v>1</v>
      </c>
      <c r="N1239" s="7">
        <f t="shared" si="179"/>
        <v>1995</v>
      </c>
      <c r="O1239" s="7">
        <f t="shared" si="180"/>
        <v>17</v>
      </c>
      <c r="P1239" s="7">
        <f t="shared" si="181"/>
        <v>1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</row>
    <row r="1240" spans="1:34" x14ac:dyDescent="0.35">
      <c r="A1240">
        <f t="shared" si="185"/>
        <v>1239</v>
      </c>
      <c r="B1240" t="s">
        <v>40</v>
      </c>
      <c r="C1240">
        <f t="shared" si="182"/>
        <v>45</v>
      </c>
      <c r="D1240" s="7">
        <f t="shared" si="183"/>
        <v>2013</v>
      </c>
      <c r="F1240">
        <f>VLOOKUP(B1240, 'Population by Country'!$1:$266, 28, FALSE)</f>
        <v>5614932</v>
      </c>
      <c r="G1240">
        <v>0</v>
      </c>
      <c r="H1240">
        <v>0</v>
      </c>
      <c r="I1240" s="7">
        <f>INDEX('Developing Country'!$B$3:$B$175,MATCH('Stata Data'!B1240,'Developing Country'!$A$3:$A$175))</f>
        <v>0</v>
      </c>
      <c r="J1240" s="7">
        <f>INDEX('Developing Country'!$C$3:$C$175,MATCH('Stata Data'!B1240,'Developing Country'!$A$3:$A$175))</f>
        <v>0</v>
      </c>
      <c r="K1240" s="8">
        <f>VLOOKUP(B1240, 'TRIPS In Force'!$A$2:$B$166, 2, FALSE)</f>
        <v>34700</v>
      </c>
      <c r="L1240" s="7">
        <f t="shared" si="184"/>
        <v>1995</v>
      </c>
      <c r="M1240" s="7">
        <f t="shared" si="178"/>
        <v>1</v>
      </c>
      <c r="N1240" s="7">
        <f t="shared" si="179"/>
        <v>1995</v>
      </c>
      <c r="O1240" s="7">
        <f t="shared" si="180"/>
        <v>18</v>
      </c>
      <c r="P1240" s="7">
        <f t="shared" si="181"/>
        <v>1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</row>
    <row r="1241" spans="1:34" x14ac:dyDescent="0.35">
      <c r="A1241">
        <f t="shared" si="185"/>
        <v>1240</v>
      </c>
      <c r="B1241" t="s">
        <v>40</v>
      </c>
      <c r="C1241">
        <f t="shared" si="182"/>
        <v>45</v>
      </c>
      <c r="D1241" s="7">
        <f t="shared" si="183"/>
        <v>2014</v>
      </c>
      <c r="F1241">
        <f>VLOOKUP(B1241, 'Population by Country'!$1:$266, 29, FALSE)</f>
        <v>5643475</v>
      </c>
      <c r="G1241">
        <v>0</v>
      </c>
      <c r="H1241">
        <v>0</v>
      </c>
      <c r="I1241" s="7">
        <f>INDEX('Developing Country'!$B$3:$B$175,MATCH('Stata Data'!B1241,'Developing Country'!$A$3:$A$175))</f>
        <v>0</v>
      </c>
      <c r="J1241" s="7">
        <f>INDEX('Developing Country'!$C$3:$C$175,MATCH('Stata Data'!B1241,'Developing Country'!$A$3:$A$175))</f>
        <v>0</v>
      </c>
      <c r="K1241" s="8">
        <f>VLOOKUP(B1241, 'TRIPS In Force'!$A$2:$B$166, 2, FALSE)</f>
        <v>34700</v>
      </c>
      <c r="L1241" s="7">
        <f t="shared" si="184"/>
        <v>1995</v>
      </c>
      <c r="M1241" s="7">
        <f t="shared" si="178"/>
        <v>1</v>
      </c>
      <c r="N1241" s="7">
        <f t="shared" si="179"/>
        <v>1995</v>
      </c>
      <c r="O1241" s="7">
        <f t="shared" si="180"/>
        <v>19</v>
      </c>
      <c r="P1241" s="7">
        <f t="shared" si="181"/>
        <v>1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</row>
    <row r="1242" spans="1:34" x14ac:dyDescent="0.35">
      <c r="A1242">
        <f t="shared" si="185"/>
        <v>1241</v>
      </c>
      <c r="B1242" t="s">
        <v>40</v>
      </c>
      <c r="C1242">
        <f t="shared" si="182"/>
        <v>45</v>
      </c>
      <c r="D1242" s="7">
        <f t="shared" si="183"/>
        <v>2015</v>
      </c>
      <c r="F1242">
        <f>VLOOKUP(B1242, 'Population by Country'!$1:$266, 30, FALSE)</f>
        <v>5683483</v>
      </c>
      <c r="G1242">
        <v>0</v>
      </c>
      <c r="H1242">
        <v>0</v>
      </c>
      <c r="I1242" s="7">
        <f>INDEX('Developing Country'!$B$3:$B$175,MATCH('Stata Data'!B1242,'Developing Country'!$A$3:$A$175))</f>
        <v>0</v>
      </c>
      <c r="J1242" s="7">
        <f>INDEX('Developing Country'!$C$3:$C$175,MATCH('Stata Data'!B1242,'Developing Country'!$A$3:$A$175))</f>
        <v>0</v>
      </c>
      <c r="K1242" s="8">
        <f>VLOOKUP(B1242, 'TRIPS In Force'!$A$2:$B$166, 2, FALSE)</f>
        <v>34700</v>
      </c>
      <c r="L1242" s="7">
        <f t="shared" si="184"/>
        <v>1995</v>
      </c>
      <c r="M1242" s="7">
        <f t="shared" si="178"/>
        <v>1</v>
      </c>
      <c r="N1242" s="7">
        <f t="shared" si="179"/>
        <v>1995</v>
      </c>
      <c r="O1242" s="7">
        <f t="shared" si="180"/>
        <v>20</v>
      </c>
      <c r="P1242" s="7">
        <f t="shared" si="181"/>
        <v>1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</row>
    <row r="1243" spans="1:34" x14ac:dyDescent="0.35">
      <c r="A1243">
        <f t="shared" si="185"/>
        <v>1242</v>
      </c>
      <c r="B1243" t="s">
        <v>40</v>
      </c>
      <c r="C1243">
        <f t="shared" si="182"/>
        <v>45</v>
      </c>
      <c r="D1243" s="7">
        <f t="shared" si="183"/>
        <v>2016</v>
      </c>
      <c r="F1243">
        <f>VLOOKUP(B1243, 'Population by Country'!$1:$266, 31, FALSE)</f>
        <v>5731118</v>
      </c>
      <c r="G1243">
        <v>0</v>
      </c>
      <c r="H1243">
        <v>0</v>
      </c>
      <c r="I1243" s="7">
        <f>INDEX('Developing Country'!$B$3:$B$175,MATCH('Stata Data'!B1243,'Developing Country'!$A$3:$A$175))</f>
        <v>0</v>
      </c>
      <c r="J1243" s="7">
        <f>INDEX('Developing Country'!$C$3:$C$175,MATCH('Stata Data'!B1243,'Developing Country'!$A$3:$A$175))</f>
        <v>0</v>
      </c>
      <c r="K1243" s="8">
        <f>VLOOKUP(B1243, 'TRIPS In Force'!$A$2:$B$166, 2, FALSE)</f>
        <v>34700</v>
      </c>
      <c r="L1243" s="7">
        <f t="shared" si="184"/>
        <v>1995</v>
      </c>
      <c r="M1243" s="7">
        <f t="shared" si="178"/>
        <v>1</v>
      </c>
      <c r="N1243" s="7">
        <f t="shared" si="179"/>
        <v>1995</v>
      </c>
      <c r="O1243" s="7">
        <f t="shared" si="180"/>
        <v>21</v>
      </c>
      <c r="P1243" s="7">
        <f t="shared" si="181"/>
        <v>1</v>
      </c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</row>
    <row r="1244" spans="1:34" x14ac:dyDescent="0.35">
      <c r="A1244">
        <f t="shared" si="185"/>
        <v>1243</v>
      </c>
      <c r="B1244" t="s">
        <v>41</v>
      </c>
      <c r="C1244">
        <f t="shared" si="182"/>
        <v>46</v>
      </c>
      <c r="D1244" s="7">
        <v>1990</v>
      </c>
      <c r="E1244">
        <v>100</v>
      </c>
      <c r="F1244">
        <f>VLOOKUP(B1244, 'Population by Country'!$1:$266, 5,FALSE )</f>
        <v>590398</v>
      </c>
      <c r="G1244">
        <v>0</v>
      </c>
      <c r="H1244">
        <v>0</v>
      </c>
      <c r="I1244" s="7">
        <f>INDEX('Developing Country'!$B$3:$B$175,MATCH('Stata Data'!B1244,'Developing Country'!$A$3:$A$175))</f>
        <v>1</v>
      </c>
      <c r="J1244" s="7">
        <f>INDEX('Developing Country'!$C$3:$C$175,MATCH('Stata Data'!B1244,'Developing Country'!$A$3:$A$175))</f>
        <v>0</v>
      </c>
      <c r="K1244" s="8">
        <f>VLOOKUP(B1244, 'TRIPS In Force'!$A$2:$B$166, 2, FALSE)</f>
        <v>34850</v>
      </c>
      <c r="L1244" s="7">
        <f t="shared" si="184"/>
        <v>1995</v>
      </c>
      <c r="M1244" s="7">
        <f t="shared" si="178"/>
        <v>0</v>
      </c>
      <c r="N1244" s="7">
        <f t="shared" si="179"/>
        <v>2033</v>
      </c>
      <c r="O1244" s="7">
        <f t="shared" si="180"/>
        <v>-43</v>
      </c>
      <c r="P1244" s="7">
        <f t="shared" si="181"/>
        <v>0</v>
      </c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</row>
    <row r="1245" spans="1:34" x14ac:dyDescent="0.35">
      <c r="A1245">
        <f t="shared" si="185"/>
        <v>1244</v>
      </c>
      <c r="B1245" t="s">
        <v>41</v>
      </c>
      <c r="C1245">
        <f t="shared" si="182"/>
        <v>46</v>
      </c>
      <c r="D1245" s="7">
        <f>D1244+1</f>
        <v>1991</v>
      </c>
      <c r="E1245">
        <v>100</v>
      </c>
      <c r="F1245">
        <f>VLOOKUP(B1245, 'Population by Country'!$1:$266, 6, FALSE)</f>
        <v>606844</v>
      </c>
      <c r="G1245">
        <v>0</v>
      </c>
      <c r="H1245">
        <v>0</v>
      </c>
      <c r="I1245" s="7">
        <f>INDEX('Developing Country'!$B$3:$B$175,MATCH('Stata Data'!B1245,'Developing Country'!$A$3:$A$175))</f>
        <v>1</v>
      </c>
      <c r="J1245" s="7">
        <f>INDEX('Developing Country'!$C$3:$C$175,MATCH('Stata Data'!B1245,'Developing Country'!$A$3:$A$175))</f>
        <v>0</v>
      </c>
      <c r="K1245" s="8">
        <f>VLOOKUP(B1245, 'TRIPS In Force'!$A$2:$B$166, 2, FALSE)</f>
        <v>34850</v>
      </c>
      <c r="L1245" s="7">
        <f t="shared" si="184"/>
        <v>1995</v>
      </c>
      <c r="M1245" s="7">
        <f t="shared" si="178"/>
        <v>0</v>
      </c>
      <c r="N1245" s="7">
        <f t="shared" si="179"/>
        <v>2033</v>
      </c>
      <c r="O1245" s="7">
        <f t="shared" si="180"/>
        <v>-42</v>
      </c>
      <c r="P1245" s="7">
        <f t="shared" si="181"/>
        <v>0</v>
      </c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</row>
    <row r="1246" spans="1:34" x14ac:dyDescent="0.35">
      <c r="A1246">
        <f t="shared" si="185"/>
        <v>1245</v>
      </c>
      <c r="B1246" t="s">
        <v>41</v>
      </c>
      <c r="C1246">
        <f t="shared" si="182"/>
        <v>46</v>
      </c>
      <c r="D1246" s="7">
        <f t="shared" ref="D1246:D1270" si="186">D1245+1</f>
        <v>1992</v>
      </c>
      <c r="E1246">
        <v>100</v>
      </c>
      <c r="F1246">
        <f>VLOOKUP(B1246, 'Population by Country'!$1:$266, 7, FALSE)</f>
        <v>615054</v>
      </c>
      <c r="G1246">
        <v>0</v>
      </c>
      <c r="H1246">
        <v>0</v>
      </c>
      <c r="I1246" s="7">
        <f>INDEX('Developing Country'!$B$3:$B$175,MATCH('Stata Data'!B1246,'Developing Country'!$A$3:$A$175))</f>
        <v>1</v>
      </c>
      <c r="J1246" s="7">
        <f>INDEX('Developing Country'!$C$3:$C$175,MATCH('Stata Data'!B1246,'Developing Country'!$A$3:$A$175))</f>
        <v>0</v>
      </c>
      <c r="K1246" s="8">
        <f>VLOOKUP(B1246, 'TRIPS In Force'!$A$2:$B$166, 2, FALSE)</f>
        <v>34850</v>
      </c>
      <c r="L1246" s="7">
        <f t="shared" si="184"/>
        <v>1995</v>
      </c>
      <c r="M1246" s="7">
        <f t="shared" si="178"/>
        <v>0</v>
      </c>
      <c r="N1246" s="7">
        <f t="shared" si="179"/>
        <v>2033</v>
      </c>
      <c r="O1246" s="7">
        <f t="shared" si="180"/>
        <v>-41</v>
      </c>
      <c r="P1246" s="7">
        <f t="shared" si="181"/>
        <v>0</v>
      </c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</row>
    <row r="1247" spans="1:34" x14ac:dyDescent="0.35">
      <c r="A1247">
        <f t="shared" si="185"/>
        <v>1246</v>
      </c>
      <c r="B1247" t="s">
        <v>41</v>
      </c>
      <c r="C1247">
        <f t="shared" si="182"/>
        <v>46</v>
      </c>
      <c r="D1247" s="7">
        <f t="shared" si="186"/>
        <v>1993</v>
      </c>
      <c r="E1247">
        <v>100</v>
      </c>
      <c r="F1247">
        <f>VLOOKUP(B1247, 'Population by Country'!$1:$266, 8, FALSE)</f>
        <v>618495</v>
      </c>
      <c r="G1247">
        <v>0</v>
      </c>
      <c r="H1247">
        <v>0</v>
      </c>
      <c r="I1247" s="7">
        <f>INDEX('Developing Country'!$B$3:$B$175,MATCH('Stata Data'!B1247,'Developing Country'!$A$3:$A$175))</f>
        <v>1</v>
      </c>
      <c r="J1247" s="7">
        <f>INDEX('Developing Country'!$C$3:$C$175,MATCH('Stata Data'!B1247,'Developing Country'!$A$3:$A$175))</f>
        <v>0</v>
      </c>
      <c r="K1247" s="8">
        <f>VLOOKUP(B1247, 'TRIPS In Force'!$A$2:$B$166, 2, FALSE)</f>
        <v>34850</v>
      </c>
      <c r="L1247" s="7">
        <f t="shared" si="184"/>
        <v>1995</v>
      </c>
      <c r="M1247" s="7">
        <f t="shared" si="178"/>
        <v>0</v>
      </c>
      <c r="N1247" s="7">
        <f t="shared" si="179"/>
        <v>2033</v>
      </c>
      <c r="O1247" s="7">
        <f t="shared" si="180"/>
        <v>-40</v>
      </c>
      <c r="P1247" s="7">
        <f t="shared" si="181"/>
        <v>0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</row>
    <row r="1248" spans="1:34" x14ac:dyDescent="0.35">
      <c r="A1248">
        <f t="shared" si="185"/>
        <v>1247</v>
      </c>
      <c r="B1248" t="s">
        <v>41</v>
      </c>
      <c r="C1248">
        <f t="shared" si="182"/>
        <v>46</v>
      </c>
      <c r="D1248" s="7">
        <f t="shared" si="186"/>
        <v>1994</v>
      </c>
      <c r="E1248">
        <v>100</v>
      </c>
      <c r="F1248">
        <f>VLOOKUP(B1248, 'Population by Country'!$1:$266, 9, FALSE)</f>
        <v>622366</v>
      </c>
      <c r="G1248">
        <v>0</v>
      </c>
      <c r="H1248">
        <v>0</v>
      </c>
      <c r="I1248" s="7">
        <f>INDEX('Developing Country'!$B$3:$B$175,MATCH('Stata Data'!B1248,'Developing Country'!$A$3:$A$175))</f>
        <v>1</v>
      </c>
      <c r="J1248" s="7">
        <f>INDEX('Developing Country'!$C$3:$C$175,MATCH('Stata Data'!B1248,'Developing Country'!$A$3:$A$175))</f>
        <v>0</v>
      </c>
      <c r="K1248" s="8">
        <f>VLOOKUP(B1248, 'TRIPS In Force'!$A$2:$B$166, 2, FALSE)</f>
        <v>34850</v>
      </c>
      <c r="L1248" s="7">
        <f t="shared" si="184"/>
        <v>1995</v>
      </c>
      <c r="M1248" s="7">
        <f t="shared" si="178"/>
        <v>0</v>
      </c>
      <c r="N1248" s="7">
        <f t="shared" si="179"/>
        <v>2033</v>
      </c>
      <c r="O1248" s="7">
        <f t="shared" si="180"/>
        <v>-39</v>
      </c>
      <c r="P1248" s="7">
        <f t="shared" si="181"/>
        <v>0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</row>
    <row r="1249" spans="1:34" x14ac:dyDescent="0.35">
      <c r="A1249">
        <f t="shared" si="185"/>
        <v>1248</v>
      </c>
      <c r="B1249" t="s">
        <v>41</v>
      </c>
      <c r="C1249">
        <f t="shared" si="182"/>
        <v>46</v>
      </c>
      <c r="D1249" s="7">
        <f t="shared" si="186"/>
        <v>1995</v>
      </c>
      <c r="E1249">
        <v>100</v>
      </c>
      <c r="F1249">
        <f>VLOOKUP(B1249, 'Population by Country'!$1:$266, 10, FALSE)</f>
        <v>630388</v>
      </c>
      <c r="G1249">
        <v>0</v>
      </c>
      <c r="H1249">
        <v>0</v>
      </c>
      <c r="I1249" s="7">
        <f>INDEX('Developing Country'!$B$3:$B$175,MATCH('Stata Data'!B1249,'Developing Country'!$A$3:$A$175))</f>
        <v>1</v>
      </c>
      <c r="J1249" s="7">
        <f>INDEX('Developing Country'!$C$3:$C$175,MATCH('Stata Data'!B1249,'Developing Country'!$A$3:$A$175))</f>
        <v>0</v>
      </c>
      <c r="K1249" s="8">
        <f>VLOOKUP(B1249, 'TRIPS In Force'!$A$2:$B$166, 2, FALSE)</f>
        <v>34850</v>
      </c>
      <c r="L1249" s="7">
        <f t="shared" si="184"/>
        <v>1995</v>
      </c>
      <c r="M1249" s="7">
        <f t="shared" si="178"/>
        <v>1</v>
      </c>
      <c r="N1249" s="7">
        <f t="shared" si="179"/>
        <v>2033</v>
      </c>
      <c r="O1249" s="7">
        <f t="shared" si="180"/>
        <v>-38</v>
      </c>
      <c r="P1249" s="7">
        <f t="shared" si="181"/>
        <v>0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</row>
    <row r="1250" spans="1:34" x14ac:dyDescent="0.35">
      <c r="A1250">
        <f t="shared" si="185"/>
        <v>1249</v>
      </c>
      <c r="B1250" t="s">
        <v>41</v>
      </c>
      <c r="C1250">
        <f t="shared" si="182"/>
        <v>46</v>
      </c>
      <c r="D1250" s="7">
        <f t="shared" si="186"/>
        <v>1996</v>
      </c>
      <c r="E1250">
        <v>200</v>
      </c>
      <c r="F1250">
        <f>VLOOKUP(B1250, 'Population by Country'!$1:$266, 11, FALSE)</f>
        <v>643682</v>
      </c>
      <c r="G1250">
        <v>0</v>
      </c>
      <c r="H1250">
        <v>0</v>
      </c>
      <c r="I1250" s="7">
        <f>INDEX('Developing Country'!$B$3:$B$175,MATCH('Stata Data'!B1250,'Developing Country'!$A$3:$A$175))</f>
        <v>1</v>
      </c>
      <c r="J1250" s="7">
        <f>INDEX('Developing Country'!$C$3:$C$175,MATCH('Stata Data'!B1250,'Developing Country'!$A$3:$A$175))</f>
        <v>0</v>
      </c>
      <c r="K1250" s="8">
        <f>VLOOKUP(B1250, 'TRIPS In Force'!$A$2:$B$166, 2, FALSE)</f>
        <v>34850</v>
      </c>
      <c r="L1250" s="7">
        <f t="shared" si="184"/>
        <v>1995</v>
      </c>
      <c r="M1250" s="7">
        <f t="shared" si="178"/>
        <v>1</v>
      </c>
      <c r="N1250" s="7">
        <f t="shared" si="179"/>
        <v>2033</v>
      </c>
      <c r="O1250" s="7">
        <f t="shared" si="180"/>
        <v>-37</v>
      </c>
      <c r="P1250" s="7">
        <f t="shared" si="181"/>
        <v>0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</row>
    <row r="1251" spans="1:34" x14ac:dyDescent="0.35">
      <c r="A1251">
        <f t="shared" si="185"/>
        <v>1250</v>
      </c>
      <c r="B1251" t="s">
        <v>41</v>
      </c>
      <c r="C1251">
        <f t="shared" si="182"/>
        <v>46</v>
      </c>
      <c r="D1251" s="7">
        <f t="shared" si="186"/>
        <v>1997</v>
      </c>
      <c r="E1251">
        <v>200</v>
      </c>
      <c r="F1251">
        <f>VLOOKUP(B1251, 'Population by Country'!$1:$266, 12, FALSE)</f>
        <v>660953</v>
      </c>
      <c r="G1251">
        <v>0</v>
      </c>
      <c r="H1251">
        <v>0</v>
      </c>
      <c r="I1251" s="7">
        <f>INDEX('Developing Country'!$B$3:$B$175,MATCH('Stata Data'!B1251,'Developing Country'!$A$3:$A$175))</f>
        <v>1</v>
      </c>
      <c r="J1251" s="7">
        <f>INDEX('Developing Country'!$C$3:$C$175,MATCH('Stata Data'!B1251,'Developing Country'!$A$3:$A$175))</f>
        <v>0</v>
      </c>
      <c r="K1251" s="8">
        <f>VLOOKUP(B1251, 'TRIPS In Force'!$A$2:$B$166, 2, FALSE)</f>
        <v>34850</v>
      </c>
      <c r="L1251" s="7">
        <f t="shared" si="184"/>
        <v>1995</v>
      </c>
      <c r="M1251" s="7">
        <f t="shared" si="178"/>
        <v>1</v>
      </c>
      <c r="N1251" s="7">
        <f t="shared" si="179"/>
        <v>2033</v>
      </c>
      <c r="O1251" s="7">
        <f t="shared" si="180"/>
        <v>-36</v>
      </c>
      <c r="P1251" s="7">
        <f t="shared" si="181"/>
        <v>0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</row>
    <row r="1252" spans="1:34" x14ac:dyDescent="0.35">
      <c r="A1252">
        <f t="shared" si="185"/>
        <v>1251</v>
      </c>
      <c r="B1252" t="s">
        <v>41</v>
      </c>
      <c r="C1252">
        <f t="shared" si="182"/>
        <v>46</v>
      </c>
      <c r="D1252" s="7">
        <f t="shared" si="186"/>
        <v>1998</v>
      </c>
      <c r="E1252">
        <v>500</v>
      </c>
      <c r="F1252">
        <f>VLOOKUP(B1252, 'Population by Country'!$1:$266, 13, FALSE)</f>
        <v>680612</v>
      </c>
      <c r="G1252">
        <v>0</v>
      </c>
      <c r="H1252">
        <v>0</v>
      </c>
      <c r="I1252" s="7">
        <f>INDEX('Developing Country'!$B$3:$B$175,MATCH('Stata Data'!B1252,'Developing Country'!$A$3:$A$175))</f>
        <v>1</v>
      </c>
      <c r="J1252" s="7">
        <f>INDEX('Developing Country'!$C$3:$C$175,MATCH('Stata Data'!B1252,'Developing Country'!$A$3:$A$175))</f>
        <v>0</v>
      </c>
      <c r="K1252" s="8">
        <f>VLOOKUP(B1252, 'TRIPS In Force'!$A$2:$B$166, 2, FALSE)</f>
        <v>34850</v>
      </c>
      <c r="L1252" s="7">
        <f t="shared" si="184"/>
        <v>1995</v>
      </c>
      <c r="M1252" s="7">
        <f t="shared" si="178"/>
        <v>1</v>
      </c>
      <c r="N1252" s="7">
        <f t="shared" si="179"/>
        <v>2033</v>
      </c>
      <c r="O1252" s="7">
        <f t="shared" si="180"/>
        <v>-35</v>
      </c>
      <c r="P1252" s="7">
        <f t="shared" si="181"/>
        <v>0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</row>
    <row r="1253" spans="1:34" x14ac:dyDescent="0.35">
      <c r="A1253">
        <f t="shared" si="185"/>
        <v>1252</v>
      </c>
      <c r="B1253" t="s">
        <v>41</v>
      </c>
      <c r="C1253">
        <f t="shared" si="182"/>
        <v>46</v>
      </c>
      <c r="D1253" s="7">
        <f t="shared" si="186"/>
        <v>1999</v>
      </c>
      <c r="E1253">
        <v>500</v>
      </c>
      <c r="F1253">
        <f>VLOOKUP(B1253, 'Population by Country'!$1:$266,14, FALSE)</f>
        <v>700099</v>
      </c>
      <c r="G1253">
        <v>0</v>
      </c>
      <c r="H1253">
        <v>0</v>
      </c>
      <c r="I1253" s="7">
        <f>INDEX('Developing Country'!$B$3:$B$175,MATCH('Stata Data'!B1253,'Developing Country'!$A$3:$A$175))</f>
        <v>1</v>
      </c>
      <c r="J1253" s="7">
        <f>INDEX('Developing Country'!$C$3:$C$175,MATCH('Stata Data'!B1253,'Developing Country'!$A$3:$A$175))</f>
        <v>0</v>
      </c>
      <c r="K1253" s="8">
        <f>VLOOKUP(B1253, 'TRIPS In Force'!$A$2:$B$166, 2, FALSE)</f>
        <v>34850</v>
      </c>
      <c r="L1253" s="7">
        <f t="shared" si="184"/>
        <v>1995</v>
      </c>
      <c r="M1253" s="7">
        <f t="shared" si="178"/>
        <v>1</v>
      </c>
      <c r="N1253" s="7">
        <f t="shared" si="179"/>
        <v>2033</v>
      </c>
      <c r="O1253" s="7">
        <f t="shared" si="180"/>
        <v>-34</v>
      </c>
      <c r="P1253" s="7">
        <f t="shared" si="181"/>
        <v>0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</row>
    <row r="1254" spans="1:34" x14ac:dyDescent="0.35">
      <c r="A1254">
        <f t="shared" si="185"/>
        <v>1253</v>
      </c>
      <c r="B1254" t="s">
        <v>41</v>
      </c>
      <c r="C1254">
        <f t="shared" si="182"/>
        <v>46</v>
      </c>
      <c r="D1254" s="7">
        <f t="shared" si="186"/>
        <v>2000</v>
      </c>
      <c r="E1254">
        <v>500</v>
      </c>
      <c r="F1254">
        <f>VLOOKUP(B1254, 'Population by Country'!$1:$266, 15, FALSE)</f>
        <v>717584</v>
      </c>
      <c r="G1254">
        <v>0</v>
      </c>
      <c r="H1254">
        <v>0</v>
      </c>
      <c r="I1254" s="7">
        <f>INDEX('Developing Country'!$B$3:$B$175,MATCH('Stata Data'!B1254,'Developing Country'!$A$3:$A$175))</f>
        <v>1</v>
      </c>
      <c r="J1254" s="7">
        <f>INDEX('Developing Country'!$C$3:$C$175,MATCH('Stata Data'!B1254,'Developing Country'!$A$3:$A$175))</f>
        <v>0</v>
      </c>
      <c r="K1254" s="8">
        <f>VLOOKUP(B1254, 'TRIPS In Force'!$A$2:$B$166, 2, FALSE)</f>
        <v>34850</v>
      </c>
      <c r="L1254" s="7">
        <f t="shared" si="184"/>
        <v>1995</v>
      </c>
      <c r="M1254" s="7">
        <f t="shared" si="178"/>
        <v>1</v>
      </c>
      <c r="N1254" s="7">
        <f t="shared" si="179"/>
        <v>2033</v>
      </c>
      <c r="O1254" s="7">
        <f t="shared" si="180"/>
        <v>-33</v>
      </c>
      <c r="P1254" s="7">
        <f t="shared" si="181"/>
        <v>0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</row>
    <row r="1255" spans="1:34" x14ac:dyDescent="0.35">
      <c r="A1255">
        <f t="shared" si="185"/>
        <v>1254</v>
      </c>
      <c r="B1255" t="s">
        <v>41</v>
      </c>
      <c r="C1255">
        <f t="shared" si="182"/>
        <v>46</v>
      </c>
      <c r="D1255" s="7">
        <f t="shared" si="186"/>
        <v>2001</v>
      </c>
      <c r="E1255">
        <v>1000</v>
      </c>
      <c r="F1255">
        <f>VLOOKUP(B1255, 'Population by Country'!$1:$266, 16, FALSE)</f>
        <v>732711</v>
      </c>
      <c r="G1255">
        <v>0</v>
      </c>
      <c r="H1255">
        <v>0</v>
      </c>
      <c r="I1255" s="7">
        <f>INDEX('Developing Country'!$B$3:$B$175,MATCH('Stata Data'!B1255,'Developing Country'!$A$3:$A$175))</f>
        <v>1</v>
      </c>
      <c r="J1255" s="7">
        <f>INDEX('Developing Country'!$C$3:$C$175,MATCH('Stata Data'!B1255,'Developing Country'!$A$3:$A$175))</f>
        <v>0</v>
      </c>
      <c r="K1255" s="8">
        <f>VLOOKUP(B1255, 'TRIPS In Force'!$A$2:$B$166, 2, FALSE)</f>
        <v>34850</v>
      </c>
      <c r="L1255" s="7">
        <f t="shared" si="184"/>
        <v>1995</v>
      </c>
      <c r="M1255" s="7">
        <f t="shared" si="178"/>
        <v>1</v>
      </c>
      <c r="N1255" s="7">
        <f t="shared" si="179"/>
        <v>2033</v>
      </c>
      <c r="O1255" s="7">
        <f t="shared" si="180"/>
        <v>-32</v>
      </c>
      <c r="P1255" s="7">
        <f t="shared" si="181"/>
        <v>0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</row>
    <row r="1256" spans="1:34" x14ac:dyDescent="0.35">
      <c r="A1256">
        <f t="shared" si="185"/>
        <v>1255</v>
      </c>
      <c r="B1256" t="s">
        <v>41</v>
      </c>
      <c r="C1256">
        <f t="shared" si="182"/>
        <v>46</v>
      </c>
      <c r="D1256" s="7">
        <f t="shared" si="186"/>
        <v>2002</v>
      </c>
      <c r="E1256">
        <v>1000</v>
      </c>
      <c r="F1256">
        <f>VLOOKUP(B1256, 'Population by Country'!$1:$266, 17, FALSE)</f>
        <v>746221</v>
      </c>
      <c r="G1256">
        <v>0</v>
      </c>
      <c r="H1256">
        <v>0</v>
      </c>
      <c r="I1256" s="7">
        <f>INDEX('Developing Country'!$B$3:$B$175,MATCH('Stata Data'!B1256,'Developing Country'!$A$3:$A$175))</f>
        <v>1</v>
      </c>
      <c r="J1256" s="7">
        <f>INDEX('Developing Country'!$C$3:$C$175,MATCH('Stata Data'!B1256,'Developing Country'!$A$3:$A$175))</f>
        <v>0</v>
      </c>
      <c r="K1256" s="8">
        <f>VLOOKUP(B1256, 'TRIPS In Force'!$A$2:$B$166, 2, FALSE)</f>
        <v>34850</v>
      </c>
      <c r="L1256" s="7">
        <f t="shared" si="184"/>
        <v>1995</v>
      </c>
      <c r="M1256" s="7">
        <f t="shared" si="178"/>
        <v>1</v>
      </c>
      <c r="N1256" s="7">
        <f t="shared" si="179"/>
        <v>2033</v>
      </c>
      <c r="O1256" s="7">
        <f t="shared" si="180"/>
        <v>-31</v>
      </c>
      <c r="P1256" s="7">
        <f t="shared" si="181"/>
        <v>0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</row>
    <row r="1257" spans="1:34" x14ac:dyDescent="0.35">
      <c r="A1257">
        <f t="shared" si="185"/>
        <v>1256</v>
      </c>
      <c r="B1257" t="s">
        <v>41</v>
      </c>
      <c r="C1257">
        <f t="shared" si="182"/>
        <v>46</v>
      </c>
      <c r="D1257" s="7">
        <f t="shared" si="186"/>
        <v>2003</v>
      </c>
      <c r="E1257">
        <v>1000</v>
      </c>
      <c r="F1257">
        <f>VLOOKUP(B1257, 'Population by Country'!$1:$266, 18, FALSE)</f>
        <v>758615</v>
      </c>
      <c r="G1257">
        <v>0</v>
      </c>
      <c r="H1257">
        <v>0</v>
      </c>
      <c r="I1257" s="7">
        <f>INDEX('Developing Country'!$B$3:$B$175,MATCH('Stata Data'!B1257,'Developing Country'!$A$3:$A$175))</f>
        <v>1</v>
      </c>
      <c r="J1257" s="7">
        <f>INDEX('Developing Country'!$C$3:$C$175,MATCH('Stata Data'!B1257,'Developing Country'!$A$3:$A$175))</f>
        <v>0</v>
      </c>
      <c r="K1257" s="8">
        <f>VLOOKUP(B1257, 'TRIPS In Force'!$A$2:$B$166, 2, FALSE)</f>
        <v>34850</v>
      </c>
      <c r="L1257" s="7">
        <f t="shared" si="184"/>
        <v>1995</v>
      </c>
      <c r="M1257" s="7">
        <f t="shared" si="178"/>
        <v>1</v>
      </c>
      <c r="N1257" s="7">
        <f t="shared" si="179"/>
        <v>2033</v>
      </c>
      <c r="O1257" s="7">
        <f t="shared" si="180"/>
        <v>-30</v>
      </c>
      <c r="P1257" s="7">
        <f t="shared" si="181"/>
        <v>0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</row>
    <row r="1258" spans="1:34" x14ac:dyDescent="0.35">
      <c r="A1258">
        <f t="shared" si="185"/>
        <v>1257</v>
      </c>
      <c r="B1258" t="s">
        <v>41</v>
      </c>
      <c r="C1258">
        <f t="shared" si="182"/>
        <v>46</v>
      </c>
      <c r="D1258" s="7">
        <f t="shared" si="186"/>
        <v>2004</v>
      </c>
      <c r="E1258">
        <v>1000</v>
      </c>
      <c r="F1258">
        <f>VLOOKUP(B1258, 'Population by Country'!$1:$266,19, FALSE)</f>
        <v>770752</v>
      </c>
      <c r="G1258">
        <v>0</v>
      </c>
      <c r="H1258">
        <v>0</v>
      </c>
      <c r="I1258" s="7">
        <f>INDEX('Developing Country'!$B$3:$B$175,MATCH('Stata Data'!B1258,'Developing Country'!$A$3:$A$175))</f>
        <v>1</v>
      </c>
      <c r="J1258" s="7">
        <f>INDEX('Developing Country'!$C$3:$C$175,MATCH('Stata Data'!B1258,'Developing Country'!$A$3:$A$175))</f>
        <v>0</v>
      </c>
      <c r="K1258" s="8">
        <f>VLOOKUP(B1258, 'TRIPS In Force'!$A$2:$B$166, 2, FALSE)</f>
        <v>34850</v>
      </c>
      <c r="L1258" s="7">
        <f t="shared" si="184"/>
        <v>1995</v>
      </c>
      <c r="M1258" s="7">
        <f t="shared" si="178"/>
        <v>1</v>
      </c>
      <c r="N1258" s="7">
        <f t="shared" si="179"/>
        <v>2033</v>
      </c>
      <c r="O1258" s="7">
        <f t="shared" si="180"/>
        <v>-29</v>
      </c>
      <c r="P1258" s="7">
        <f t="shared" si="181"/>
        <v>0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</row>
    <row r="1259" spans="1:34" x14ac:dyDescent="0.35">
      <c r="A1259">
        <f t="shared" si="185"/>
        <v>1258</v>
      </c>
      <c r="B1259" t="s">
        <v>41</v>
      </c>
      <c r="C1259">
        <f t="shared" si="182"/>
        <v>46</v>
      </c>
      <c r="D1259" s="7">
        <f t="shared" si="186"/>
        <v>2005</v>
      </c>
      <c r="E1259">
        <v>1000</v>
      </c>
      <c r="F1259">
        <f>VLOOKUP(B1259, 'Population by Country'!$1:$266, 20, FALSE)</f>
        <v>783254</v>
      </c>
      <c r="G1259">
        <v>0</v>
      </c>
      <c r="H1259">
        <v>0</v>
      </c>
      <c r="I1259" s="7">
        <f>INDEX('Developing Country'!$B$3:$B$175,MATCH('Stata Data'!B1259,'Developing Country'!$A$3:$A$175))</f>
        <v>1</v>
      </c>
      <c r="J1259" s="7">
        <f>INDEX('Developing Country'!$C$3:$C$175,MATCH('Stata Data'!B1259,'Developing Country'!$A$3:$A$175))</f>
        <v>0</v>
      </c>
      <c r="K1259" s="8">
        <f>VLOOKUP(B1259, 'TRIPS In Force'!$A$2:$B$166, 2, FALSE)</f>
        <v>34850</v>
      </c>
      <c r="L1259" s="7">
        <f t="shared" si="184"/>
        <v>1995</v>
      </c>
      <c r="M1259" s="7">
        <f t="shared" si="178"/>
        <v>1</v>
      </c>
      <c r="N1259" s="7">
        <f t="shared" si="179"/>
        <v>2033</v>
      </c>
      <c r="O1259" s="7">
        <f t="shared" si="180"/>
        <v>-28</v>
      </c>
      <c r="P1259" s="7">
        <f t="shared" si="181"/>
        <v>0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</row>
    <row r="1260" spans="1:34" x14ac:dyDescent="0.35">
      <c r="A1260">
        <f t="shared" si="185"/>
        <v>1259</v>
      </c>
      <c r="B1260" t="s">
        <v>41</v>
      </c>
      <c r="C1260">
        <f t="shared" si="182"/>
        <v>46</v>
      </c>
      <c r="D1260" s="7">
        <f t="shared" si="186"/>
        <v>2006</v>
      </c>
      <c r="E1260">
        <v>1000</v>
      </c>
      <c r="F1260">
        <f>VLOOKUP(B1260, 'Population by Country'!$1:$266, 21, FALSE)</f>
        <v>796208</v>
      </c>
      <c r="G1260">
        <v>0</v>
      </c>
      <c r="H1260">
        <v>0</v>
      </c>
      <c r="I1260" s="7">
        <f>INDEX('Developing Country'!$B$3:$B$175,MATCH('Stata Data'!B1260,'Developing Country'!$A$3:$A$175))</f>
        <v>1</v>
      </c>
      <c r="J1260" s="7">
        <f>INDEX('Developing Country'!$C$3:$C$175,MATCH('Stata Data'!B1260,'Developing Country'!$A$3:$A$175))</f>
        <v>0</v>
      </c>
      <c r="K1260" s="8">
        <f>VLOOKUP(B1260, 'TRIPS In Force'!$A$2:$B$166, 2, FALSE)</f>
        <v>34850</v>
      </c>
      <c r="L1260" s="7">
        <f t="shared" si="184"/>
        <v>1995</v>
      </c>
      <c r="M1260" s="7">
        <f t="shared" si="178"/>
        <v>1</v>
      </c>
      <c r="N1260" s="7">
        <f t="shared" si="179"/>
        <v>2033</v>
      </c>
      <c r="O1260" s="7">
        <f t="shared" si="180"/>
        <v>-27</v>
      </c>
      <c r="P1260" s="7">
        <f t="shared" si="181"/>
        <v>0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</row>
    <row r="1261" spans="1:34" x14ac:dyDescent="0.35">
      <c r="A1261">
        <f t="shared" si="185"/>
        <v>1260</v>
      </c>
      <c r="B1261" t="s">
        <v>41</v>
      </c>
      <c r="C1261">
        <f t="shared" si="182"/>
        <v>46</v>
      </c>
      <c r="D1261" s="7">
        <f t="shared" si="186"/>
        <v>2007</v>
      </c>
      <c r="E1261">
        <v>1000</v>
      </c>
      <c r="F1261">
        <f>VLOOKUP(B1261, 'Population by Country'!$1:$266, 22, FALSE)</f>
        <v>809402</v>
      </c>
      <c r="G1261">
        <v>0</v>
      </c>
      <c r="H1261">
        <v>0</v>
      </c>
      <c r="I1261" s="7">
        <f>INDEX('Developing Country'!$B$3:$B$175,MATCH('Stata Data'!B1261,'Developing Country'!$A$3:$A$175))</f>
        <v>1</v>
      </c>
      <c r="J1261" s="7">
        <f>INDEX('Developing Country'!$C$3:$C$175,MATCH('Stata Data'!B1261,'Developing Country'!$A$3:$A$175))</f>
        <v>0</v>
      </c>
      <c r="K1261" s="8">
        <f>VLOOKUP(B1261, 'TRIPS In Force'!$A$2:$B$166, 2, FALSE)</f>
        <v>34850</v>
      </c>
      <c r="L1261" s="7">
        <f t="shared" si="184"/>
        <v>1995</v>
      </c>
      <c r="M1261" s="7">
        <f t="shared" si="178"/>
        <v>1</v>
      </c>
      <c r="N1261" s="7">
        <f t="shared" si="179"/>
        <v>2033</v>
      </c>
      <c r="O1261" s="7">
        <f t="shared" si="180"/>
        <v>-26</v>
      </c>
      <c r="P1261" s="7">
        <f t="shared" si="181"/>
        <v>0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</row>
    <row r="1262" spans="1:34" x14ac:dyDescent="0.35">
      <c r="A1262">
        <f t="shared" si="185"/>
        <v>1261</v>
      </c>
      <c r="B1262" t="s">
        <v>41</v>
      </c>
      <c r="C1262">
        <f t="shared" si="182"/>
        <v>46</v>
      </c>
      <c r="D1262" s="7">
        <f t="shared" si="186"/>
        <v>2008</v>
      </c>
      <c r="E1262">
        <v>1000</v>
      </c>
      <c r="F1262">
        <f>VLOOKUP(B1262, 'Population by Country'!$1:$266, 23, FALSE)</f>
        <v>822934</v>
      </c>
      <c r="G1262">
        <v>0</v>
      </c>
      <c r="H1262">
        <v>0</v>
      </c>
      <c r="I1262" s="7">
        <f>INDEX('Developing Country'!$B$3:$B$175,MATCH('Stata Data'!B1262,'Developing Country'!$A$3:$A$175))</f>
        <v>1</v>
      </c>
      <c r="J1262" s="7">
        <f>INDEX('Developing Country'!$C$3:$C$175,MATCH('Stata Data'!B1262,'Developing Country'!$A$3:$A$175))</f>
        <v>0</v>
      </c>
      <c r="K1262" s="8">
        <f>VLOOKUP(B1262, 'TRIPS In Force'!$A$2:$B$166, 2, FALSE)</f>
        <v>34850</v>
      </c>
      <c r="L1262" s="7">
        <f t="shared" si="184"/>
        <v>1995</v>
      </c>
      <c r="M1262" s="7">
        <f t="shared" si="178"/>
        <v>1</v>
      </c>
      <c r="N1262" s="7">
        <f t="shared" si="179"/>
        <v>2033</v>
      </c>
      <c r="O1262" s="7">
        <f t="shared" si="180"/>
        <v>-25</v>
      </c>
      <c r="P1262" s="7">
        <f t="shared" si="181"/>
        <v>0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</row>
    <row r="1263" spans="1:34" x14ac:dyDescent="0.35">
      <c r="A1263">
        <f t="shared" si="185"/>
        <v>1262</v>
      </c>
      <c r="B1263" t="s">
        <v>41</v>
      </c>
      <c r="C1263">
        <f t="shared" si="182"/>
        <v>46</v>
      </c>
      <c r="D1263" s="7">
        <f t="shared" si="186"/>
        <v>2009</v>
      </c>
      <c r="E1263">
        <v>1000</v>
      </c>
      <c r="F1263">
        <f>VLOOKUP(B1263, 'Population by Country'!$1:$266, 24, FALSE)</f>
        <v>836840</v>
      </c>
      <c r="G1263">
        <v>0</v>
      </c>
      <c r="H1263">
        <v>0</v>
      </c>
      <c r="I1263" s="7">
        <f>INDEX('Developing Country'!$B$3:$B$175,MATCH('Stata Data'!B1263,'Developing Country'!$A$3:$A$175))</f>
        <v>1</v>
      </c>
      <c r="J1263" s="7">
        <f>INDEX('Developing Country'!$C$3:$C$175,MATCH('Stata Data'!B1263,'Developing Country'!$A$3:$A$175))</f>
        <v>0</v>
      </c>
      <c r="K1263" s="8">
        <f>VLOOKUP(B1263, 'TRIPS In Force'!$A$2:$B$166, 2, FALSE)</f>
        <v>34850</v>
      </c>
      <c r="L1263" s="7">
        <f t="shared" si="184"/>
        <v>1995</v>
      </c>
      <c r="M1263" s="7">
        <f t="shared" si="178"/>
        <v>1</v>
      </c>
      <c r="N1263" s="7">
        <f t="shared" si="179"/>
        <v>2033</v>
      </c>
      <c r="O1263" s="7">
        <f t="shared" si="180"/>
        <v>-24</v>
      </c>
      <c r="P1263" s="7">
        <f t="shared" si="181"/>
        <v>0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</row>
    <row r="1264" spans="1:34" x14ac:dyDescent="0.35">
      <c r="A1264">
        <f t="shared" si="185"/>
        <v>1263</v>
      </c>
      <c r="B1264" t="s">
        <v>41</v>
      </c>
      <c r="C1264">
        <f t="shared" si="182"/>
        <v>46</v>
      </c>
      <c r="D1264" s="7">
        <f t="shared" si="186"/>
        <v>2010</v>
      </c>
      <c r="E1264">
        <v>1000</v>
      </c>
      <c r="F1264">
        <f>VLOOKUP(B1264, 'Population by Country'!$1:$266, 25, FALSE)</f>
        <v>851146</v>
      </c>
      <c r="G1264">
        <v>0</v>
      </c>
      <c r="H1264">
        <v>0</v>
      </c>
      <c r="I1264" s="7">
        <f>INDEX('Developing Country'!$B$3:$B$175,MATCH('Stata Data'!B1264,'Developing Country'!$A$3:$A$175))</f>
        <v>1</v>
      </c>
      <c r="J1264" s="7">
        <f>INDEX('Developing Country'!$C$3:$C$175,MATCH('Stata Data'!B1264,'Developing Country'!$A$3:$A$175))</f>
        <v>0</v>
      </c>
      <c r="K1264" s="8">
        <f>VLOOKUP(B1264, 'TRIPS In Force'!$A$2:$B$166, 2, FALSE)</f>
        <v>34850</v>
      </c>
      <c r="L1264" s="7">
        <f t="shared" si="184"/>
        <v>1995</v>
      </c>
      <c r="M1264" s="7">
        <f t="shared" si="178"/>
        <v>1</v>
      </c>
      <c r="N1264" s="7">
        <f t="shared" si="179"/>
        <v>2033</v>
      </c>
      <c r="O1264" s="7">
        <f t="shared" si="180"/>
        <v>-23</v>
      </c>
      <c r="P1264" s="7">
        <f t="shared" si="181"/>
        <v>0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</row>
    <row r="1265" spans="1:34" x14ac:dyDescent="0.35">
      <c r="A1265">
        <f t="shared" si="185"/>
        <v>1264</v>
      </c>
      <c r="B1265" t="s">
        <v>41</v>
      </c>
      <c r="C1265">
        <f t="shared" si="182"/>
        <v>46</v>
      </c>
      <c r="D1265" s="7">
        <f t="shared" si="186"/>
        <v>2011</v>
      </c>
      <c r="E1265">
        <v>1000</v>
      </c>
      <c r="F1265">
        <f>VLOOKUP(B1265, 'Population by Country'!$1:$266, 26, FALSE)</f>
        <v>865937</v>
      </c>
      <c r="G1265">
        <v>0</v>
      </c>
      <c r="H1265">
        <v>0</v>
      </c>
      <c r="I1265" s="7">
        <f>INDEX('Developing Country'!$B$3:$B$175,MATCH('Stata Data'!B1265,'Developing Country'!$A$3:$A$175))</f>
        <v>1</v>
      </c>
      <c r="J1265" s="7">
        <f>INDEX('Developing Country'!$C$3:$C$175,MATCH('Stata Data'!B1265,'Developing Country'!$A$3:$A$175))</f>
        <v>0</v>
      </c>
      <c r="K1265" s="8">
        <f>VLOOKUP(B1265, 'TRIPS In Force'!$A$2:$B$166, 2, FALSE)</f>
        <v>34850</v>
      </c>
      <c r="L1265" s="7">
        <f t="shared" si="184"/>
        <v>1995</v>
      </c>
      <c r="M1265" s="7">
        <f t="shared" si="178"/>
        <v>1</v>
      </c>
      <c r="N1265" s="7">
        <f t="shared" si="179"/>
        <v>2033</v>
      </c>
      <c r="O1265" s="7">
        <f t="shared" si="180"/>
        <v>-22</v>
      </c>
      <c r="P1265" s="7">
        <f t="shared" si="181"/>
        <v>0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</row>
    <row r="1266" spans="1:34" x14ac:dyDescent="0.35">
      <c r="A1266">
        <f t="shared" si="185"/>
        <v>1265</v>
      </c>
      <c r="B1266" t="s">
        <v>41</v>
      </c>
      <c r="C1266">
        <f t="shared" si="182"/>
        <v>46</v>
      </c>
      <c r="D1266" s="7">
        <f t="shared" si="186"/>
        <v>2012</v>
      </c>
      <c r="E1266">
        <v>1000</v>
      </c>
      <c r="F1266">
        <f>VLOOKUP(B1266, 'Population by Country'!$1:$266, 27, FALSE)</f>
        <v>881185</v>
      </c>
      <c r="G1266">
        <v>0</v>
      </c>
      <c r="H1266">
        <v>0</v>
      </c>
      <c r="I1266" s="7">
        <f>INDEX('Developing Country'!$B$3:$B$175,MATCH('Stata Data'!B1266,'Developing Country'!$A$3:$A$175))</f>
        <v>1</v>
      </c>
      <c r="J1266" s="7">
        <f>INDEX('Developing Country'!$C$3:$C$175,MATCH('Stata Data'!B1266,'Developing Country'!$A$3:$A$175))</f>
        <v>0</v>
      </c>
      <c r="K1266" s="8">
        <f>VLOOKUP(B1266, 'TRIPS In Force'!$A$2:$B$166, 2, FALSE)</f>
        <v>34850</v>
      </c>
      <c r="L1266" s="7">
        <f t="shared" si="184"/>
        <v>1995</v>
      </c>
      <c r="M1266" s="7">
        <f t="shared" si="178"/>
        <v>1</v>
      </c>
      <c r="N1266" s="7">
        <f t="shared" si="179"/>
        <v>2033</v>
      </c>
      <c r="O1266" s="7">
        <f t="shared" si="180"/>
        <v>-21</v>
      </c>
      <c r="P1266" s="7">
        <f t="shared" si="181"/>
        <v>0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</row>
    <row r="1267" spans="1:34" x14ac:dyDescent="0.35">
      <c r="A1267">
        <f t="shared" si="185"/>
        <v>1266</v>
      </c>
      <c r="B1267" t="s">
        <v>41</v>
      </c>
      <c r="C1267">
        <f t="shared" si="182"/>
        <v>46</v>
      </c>
      <c r="D1267" s="7">
        <f t="shared" si="186"/>
        <v>2013</v>
      </c>
      <c r="E1267">
        <v>1000</v>
      </c>
      <c r="F1267">
        <f>VLOOKUP(B1267, 'Population by Country'!$1:$266, 28, FALSE)</f>
        <v>896688</v>
      </c>
      <c r="G1267">
        <v>0</v>
      </c>
      <c r="H1267">
        <v>0</v>
      </c>
      <c r="I1267" s="7">
        <f>INDEX('Developing Country'!$B$3:$B$175,MATCH('Stata Data'!B1267,'Developing Country'!$A$3:$A$175))</f>
        <v>1</v>
      </c>
      <c r="J1267" s="7">
        <f>INDEX('Developing Country'!$C$3:$C$175,MATCH('Stata Data'!B1267,'Developing Country'!$A$3:$A$175))</f>
        <v>0</v>
      </c>
      <c r="K1267" s="8">
        <f>VLOOKUP(B1267, 'TRIPS In Force'!$A$2:$B$166, 2, FALSE)</f>
        <v>34850</v>
      </c>
      <c r="L1267" s="7">
        <f t="shared" si="184"/>
        <v>1995</v>
      </c>
      <c r="M1267" s="7">
        <f t="shared" si="178"/>
        <v>1</v>
      </c>
      <c r="N1267" s="7">
        <f t="shared" si="179"/>
        <v>2033</v>
      </c>
      <c r="O1267" s="7">
        <f t="shared" si="180"/>
        <v>-20</v>
      </c>
      <c r="P1267" s="7">
        <f t="shared" si="181"/>
        <v>0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</row>
    <row r="1268" spans="1:34" x14ac:dyDescent="0.35">
      <c r="A1268">
        <f t="shared" si="185"/>
        <v>1267</v>
      </c>
      <c r="B1268" t="s">
        <v>41</v>
      </c>
      <c r="C1268">
        <f t="shared" si="182"/>
        <v>46</v>
      </c>
      <c r="D1268" s="7">
        <f t="shared" si="186"/>
        <v>2014</v>
      </c>
      <c r="E1268">
        <v>1000</v>
      </c>
      <c r="F1268">
        <f>VLOOKUP(B1268, 'Population by Country'!$1:$266, 29, FALSE)</f>
        <v>912164</v>
      </c>
      <c r="G1268">
        <v>0</v>
      </c>
      <c r="H1268">
        <v>0</v>
      </c>
      <c r="I1268" s="7">
        <f>INDEX('Developing Country'!$B$3:$B$175,MATCH('Stata Data'!B1268,'Developing Country'!$A$3:$A$175))</f>
        <v>1</v>
      </c>
      <c r="J1268" s="7">
        <f>INDEX('Developing Country'!$C$3:$C$175,MATCH('Stata Data'!B1268,'Developing Country'!$A$3:$A$175))</f>
        <v>0</v>
      </c>
      <c r="K1268" s="8">
        <f>VLOOKUP(B1268, 'TRIPS In Force'!$A$2:$B$166, 2, FALSE)</f>
        <v>34850</v>
      </c>
      <c r="L1268" s="7">
        <f t="shared" si="184"/>
        <v>1995</v>
      </c>
      <c r="M1268" s="7">
        <f t="shared" si="178"/>
        <v>1</v>
      </c>
      <c r="N1268" s="7">
        <f t="shared" si="179"/>
        <v>2033</v>
      </c>
      <c r="O1268" s="7">
        <f t="shared" si="180"/>
        <v>-19</v>
      </c>
      <c r="P1268" s="7">
        <f t="shared" si="181"/>
        <v>0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</row>
    <row r="1269" spans="1:34" x14ac:dyDescent="0.35">
      <c r="A1269">
        <f t="shared" si="185"/>
        <v>1268</v>
      </c>
      <c r="B1269" t="s">
        <v>41</v>
      </c>
      <c r="C1269">
        <f t="shared" si="182"/>
        <v>46</v>
      </c>
      <c r="D1269" s="7">
        <f t="shared" si="186"/>
        <v>2015</v>
      </c>
      <c r="E1269">
        <v>1000</v>
      </c>
      <c r="F1269">
        <f>VLOOKUP(B1269, 'Population by Country'!$1:$266, 30, FALSE)</f>
        <v>927414</v>
      </c>
      <c r="G1269">
        <v>0</v>
      </c>
      <c r="H1269">
        <v>0</v>
      </c>
      <c r="I1269" s="7">
        <f>INDEX('Developing Country'!$B$3:$B$175,MATCH('Stata Data'!B1269,'Developing Country'!$A$3:$A$175))</f>
        <v>1</v>
      </c>
      <c r="J1269" s="7">
        <f>INDEX('Developing Country'!$C$3:$C$175,MATCH('Stata Data'!B1269,'Developing Country'!$A$3:$A$175))</f>
        <v>0</v>
      </c>
      <c r="K1269" s="8">
        <f>VLOOKUP(B1269, 'TRIPS In Force'!$A$2:$B$166, 2, FALSE)</f>
        <v>34850</v>
      </c>
      <c r="L1269" s="7">
        <f t="shared" si="184"/>
        <v>1995</v>
      </c>
      <c r="M1269" s="7">
        <f t="shared" si="178"/>
        <v>1</v>
      </c>
      <c r="N1269" s="7">
        <f t="shared" si="179"/>
        <v>2033</v>
      </c>
      <c r="O1269" s="7">
        <f t="shared" si="180"/>
        <v>-18</v>
      </c>
      <c r="P1269" s="7">
        <f t="shared" si="181"/>
        <v>0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</row>
    <row r="1270" spans="1:34" x14ac:dyDescent="0.35">
      <c r="A1270">
        <f t="shared" si="185"/>
        <v>1269</v>
      </c>
      <c r="B1270" t="s">
        <v>41</v>
      </c>
      <c r="C1270">
        <f t="shared" si="182"/>
        <v>46</v>
      </c>
      <c r="D1270" s="7">
        <f t="shared" si="186"/>
        <v>2016</v>
      </c>
      <c r="E1270">
        <v>1000</v>
      </c>
      <c r="F1270">
        <f>VLOOKUP(B1270, 'Population by Country'!$1:$266, 31, FALSE)</f>
        <v>942333</v>
      </c>
      <c r="G1270">
        <v>0</v>
      </c>
      <c r="H1270">
        <v>0</v>
      </c>
      <c r="I1270" s="7">
        <f>INDEX('Developing Country'!$B$3:$B$175,MATCH('Stata Data'!B1270,'Developing Country'!$A$3:$A$175))</f>
        <v>1</v>
      </c>
      <c r="J1270" s="7">
        <f>INDEX('Developing Country'!$C$3:$C$175,MATCH('Stata Data'!B1270,'Developing Country'!$A$3:$A$175))</f>
        <v>0</v>
      </c>
      <c r="K1270" s="8">
        <f>VLOOKUP(B1270, 'TRIPS In Force'!$A$2:$B$166, 2, FALSE)</f>
        <v>34850</v>
      </c>
      <c r="L1270" s="7">
        <f t="shared" si="184"/>
        <v>1995</v>
      </c>
      <c r="M1270" s="7">
        <f t="shared" si="178"/>
        <v>1</v>
      </c>
      <c r="N1270" s="7">
        <f t="shared" si="179"/>
        <v>2033</v>
      </c>
      <c r="O1270" s="7">
        <f t="shared" si="180"/>
        <v>-17</v>
      </c>
      <c r="P1270" s="7">
        <f t="shared" si="181"/>
        <v>0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</row>
    <row r="1271" spans="1:34" x14ac:dyDescent="0.35">
      <c r="A1271">
        <f t="shared" si="185"/>
        <v>1270</v>
      </c>
      <c r="B1271" t="s">
        <v>43</v>
      </c>
      <c r="C1271">
        <f t="shared" si="182"/>
        <v>47</v>
      </c>
      <c r="D1271" s="7">
        <v>1990</v>
      </c>
      <c r="E1271">
        <v>500</v>
      </c>
      <c r="F1271">
        <f>VLOOKUP(B1271, 'Population by Country'!$1:$266, 5,FALSE )</f>
        <v>7183647</v>
      </c>
      <c r="G1271">
        <v>0</v>
      </c>
      <c r="H1271">
        <v>0</v>
      </c>
      <c r="I1271" s="7">
        <f>INDEX('Developing Country'!$B$3:$B$175,MATCH('Stata Data'!B1271,'Developing Country'!$A$3:$A$175))</f>
        <v>0</v>
      </c>
      <c r="J1271" s="7">
        <f>INDEX('Developing Country'!$C$3:$C$175,MATCH('Stata Data'!B1271,'Developing Country'!$A$3:$A$175))</f>
        <v>1</v>
      </c>
      <c r="K1271" s="8">
        <f>VLOOKUP(B1271, 'TRIPS In Force'!$A$2:$B$166, 2, FALSE)</f>
        <v>34767</v>
      </c>
      <c r="L1271" s="7">
        <f t="shared" si="184"/>
        <v>1995</v>
      </c>
      <c r="M1271" s="7">
        <f t="shared" si="178"/>
        <v>0</v>
      </c>
      <c r="N1271" s="7">
        <f t="shared" si="179"/>
        <v>2000</v>
      </c>
      <c r="O1271" s="7">
        <f t="shared" si="180"/>
        <v>-10</v>
      </c>
      <c r="P1271" s="7">
        <f t="shared" si="181"/>
        <v>0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</row>
    <row r="1272" spans="1:34" x14ac:dyDescent="0.35">
      <c r="A1272">
        <f t="shared" si="185"/>
        <v>1271</v>
      </c>
      <c r="B1272" t="s">
        <v>43</v>
      </c>
      <c r="C1272">
        <f t="shared" si="182"/>
        <v>47</v>
      </c>
      <c r="D1272" s="7">
        <f>D1271+1</f>
        <v>1991</v>
      </c>
      <c r="E1272">
        <v>1000</v>
      </c>
      <c r="F1272">
        <f>VLOOKUP(B1272, 'Population by Country'!$1:$266, 6, FALSE)</f>
        <v>7325622</v>
      </c>
      <c r="G1272">
        <v>0</v>
      </c>
      <c r="H1272">
        <v>0</v>
      </c>
      <c r="I1272" s="7">
        <f>INDEX('Developing Country'!$B$3:$B$175,MATCH('Stata Data'!B1272,'Developing Country'!$A$3:$A$175))</f>
        <v>0</v>
      </c>
      <c r="J1272" s="7">
        <f>INDEX('Developing Country'!$C$3:$C$175,MATCH('Stata Data'!B1272,'Developing Country'!$A$3:$A$175))</f>
        <v>1</v>
      </c>
      <c r="K1272" s="8">
        <f>VLOOKUP(B1272, 'TRIPS In Force'!$A$2:$B$166, 2, FALSE)</f>
        <v>34767</v>
      </c>
      <c r="L1272" s="7">
        <f t="shared" si="184"/>
        <v>1995</v>
      </c>
      <c r="M1272" s="7">
        <f t="shared" si="178"/>
        <v>0</v>
      </c>
      <c r="N1272" s="7">
        <f t="shared" si="179"/>
        <v>2000</v>
      </c>
      <c r="O1272" s="7">
        <f t="shared" si="180"/>
        <v>-9</v>
      </c>
      <c r="P1272" s="7">
        <f t="shared" si="181"/>
        <v>0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</row>
    <row r="1273" spans="1:34" x14ac:dyDescent="0.35">
      <c r="A1273">
        <f t="shared" si="185"/>
        <v>1272</v>
      </c>
      <c r="B1273" t="s">
        <v>43</v>
      </c>
      <c r="C1273">
        <f t="shared" si="182"/>
        <v>47</v>
      </c>
      <c r="D1273" s="7">
        <f t="shared" ref="D1273:D1297" si="187">D1272+1</f>
        <v>1992</v>
      </c>
      <c r="E1273">
        <v>1000</v>
      </c>
      <c r="F1273">
        <f>VLOOKUP(B1273, 'Population by Country'!$1:$266, 7, FALSE)</f>
        <v>7468551</v>
      </c>
      <c r="G1273">
        <v>0</v>
      </c>
      <c r="H1273">
        <v>0</v>
      </c>
      <c r="I1273" s="7">
        <f>INDEX('Developing Country'!$B$3:$B$175,MATCH('Stata Data'!B1273,'Developing Country'!$A$3:$A$175))</f>
        <v>0</v>
      </c>
      <c r="J1273" s="7">
        <f>INDEX('Developing Country'!$C$3:$C$175,MATCH('Stata Data'!B1273,'Developing Country'!$A$3:$A$175))</f>
        <v>1</v>
      </c>
      <c r="K1273" s="8">
        <f>VLOOKUP(B1273, 'TRIPS In Force'!$A$2:$B$166, 2, FALSE)</f>
        <v>34767</v>
      </c>
      <c r="L1273" s="7">
        <f t="shared" si="184"/>
        <v>1995</v>
      </c>
      <c r="M1273" s="7">
        <f t="shared" si="178"/>
        <v>0</v>
      </c>
      <c r="N1273" s="7">
        <f t="shared" si="179"/>
        <v>2000</v>
      </c>
      <c r="O1273" s="7">
        <f t="shared" si="180"/>
        <v>-8</v>
      </c>
      <c r="P1273" s="7">
        <f t="shared" si="181"/>
        <v>0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</row>
    <row r="1274" spans="1:34" x14ac:dyDescent="0.35">
      <c r="A1274">
        <f t="shared" si="185"/>
        <v>1273</v>
      </c>
      <c r="B1274" t="s">
        <v>43</v>
      </c>
      <c r="C1274">
        <f t="shared" si="182"/>
        <v>47</v>
      </c>
      <c r="D1274" s="7">
        <f t="shared" si="187"/>
        <v>1993</v>
      </c>
      <c r="E1274">
        <v>1200</v>
      </c>
      <c r="F1274">
        <f>VLOOKUP(B1274, 'Population by Country'!$1:$266, 8, FALSE)</f>
        <v>7611465</v>
      </c>
      <c r="G1274">
        <v>0</v>
      </c>
      <c r="H1274">
        <v>0</v>
      </c>
      <c r="I1274" s="7">
        <f>INDEX('Developing Country'!$B$3:$B$175,MATCH('Stata Data'!B1274,'Developing Country'!$A$3:$A$175))</f>
        <v>0</v>
      </c>
      <c r="J1274" s="7">
        <f>INDEX('Developing Country'!$C$3:$C$175,MATCH('Stata Data'!B1274,'Developing Country'!$A$3:$A$175))</f>
        <v>1</v>
      </c>
      <c r="K1274" s="8">
        <f>VLOOKUP(B1274, 'TRIPS In Force'!$A$2:$B$166, 2, FALSE)</f>
        <v>34767</v>
      </c>
      <c r="L1274" s="7">
        <f t="shared" si="184"/>
        <v>1995</v>
      </c>
      <c r="M1274" s="7">
        <f t="shared" si="178"/>
        <v>0</v>
      </c>
      <c r="N1274" s="7">
        <f t="shared" si="179"/>
        <v>2000</v>
      </c>
      <c r="O1274" s="7">
        <f t="shared" si="180"/>
        <v>-7</v>
      </c>
      <c r="P1274" s="7">
        <f t="shared" si="181"/>
        <v>0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</row>
    <row r="1275" spans="1:34" x14ac:dyDescent="0.35">
      <c r="A1275">
        <f t="shared" si="185"/>
        <v>1274</v>
      </c>
      <c r="B1275" t="s">
        <v>43</v>
      </c>
      <c r="C1275">
        <f t="shared" si="182"/>
        <v>47</v>
      </c>
      <c r="D1275" s="7">
        <f t="shared" si="187"/>
        <v>1994</v>
      </c>
      <c r="E1275">
        <v>1700</v>
      </c>
      <c r="F1275">
        <f>VLOOKUP(B1275, 'Population by Country'!$1:$266, 9, FALSE)</f>
        <v>7753052</v>
      </c>
      <c r="G1275">
        <v>0</v>
      </c>
      <c r="H1275">
        <v>0</v>
      </c>
      <c r="I1275" s="7">
        <f>INDEX('Developing Country'!$B$3:$B$175,MATCH('Stata Data'!B1275,'Developing Country'!$A$3:$A$175))</f>
        <v>0</v>
      </c>
      <c r="J1275" s="7">
        <f>INDEX('Developing Country'!$C$3:$C$175,MATCH('Stata Data'!B1275,'Developing Country'!$A$3:$A$175))</f>
        <v>1</v>
      </c>
      <c r="K1275" s="8">
        <f>VLOOKUP(B1275, 'TRIPS In Force'!$A$2:$B$166, 2, FALSE)</f>
        <v>34767</v>
      </c>
      <c r="L1275" s="7">
        <f t="shared" si="184"/>
        <v>1995</v>
      </c>
      <c r="M1275" s="7">
        <f t="shared" si="178"/>
        <v>0</v>
      </c>
      <c r="N1275" s="7">
        <f t="shared" si="179"/>
        <v>2000</v>
      </c>
      <c r="O1275" s="7">
        <f t="shared" si="180"/>
        <v>-6</v>
      </c>
      <c r="P1275" s="7">
        <f t="shared" si="181"/>
        <v>0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</row>
    <row r="1276" spans="1:34" x14ac:dyDescent="0.35">
      <c r="A1276">
        <f t="shared" si="185"/>
        <v>1275</v>
      </c>
      <c r="B1276" t="s">
        <v>43</v>
      </c>
      <c r="C1276">
        <f t="shared" si="182"/>
        <v>47</v>
      </c>
      <c r="D1276" s="7">
        <f t="shared" si="187"/>
        <v>1995</v>
      </c>
      <c r="E1276">
        <v>2200</v>
      </c>
      <c r="F1276">
        <f>VLOOKUP(B1276, 'Population by Country'!$1:$266, 10, FALSE)</f>
        <v>7892423</v>
      </c>
      <c r="G1276">
        <v>0</v>
      </c>
      <c r="H1276">
        <v>0</v>
      </c>
      <c r="I1276" s="7">
        <f>INDEX('Developing Country'!$B$3:$B$175,MATCH('Stata Data'!B1276,'Developing Country'!$A$3:$A$175))</f>
        <v>0</v>
      </c>
      <c r="J1276" s="7">
        <f>INDEX('Developing Country'!$C$3:$C$175,MATCH('Stata Data'!B1276,'Developing Country'!$A$3:$A$175))</f>
        <v>1</v>
      </c>
      <c r="K1276" s="8">
        <f>VLOOKUP(B1276, 'TRIPS In Force'!$A$2:$B$166, 2, FALSE)</f>
        <v>34767</v>
      </c>
      <c r="L1276" s="7">
        <f t="shared" si="184"/>
        <v>1995</v>
      </c>
      <c r="M1276" s="7">
        <f t="shared" si="178"/>
        <v>1</v>
      </c>
      <c r="N1276" s="7">
        <f t="shared" si="179"/>
        <v>2000</v>
      </c>
      <c r="O1276" s="7">
        <f t="shared" si="180"/>
        <v>-5</v>
      </c>
      <c r="P1276" s="7">
        <f t="shared" si="181"/>
        <v>0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</row>
    <row r="1277" spans="1:34" x14ac:dyDescent="0.35">
      <c r="A1277">
        <f t="shared" si="185"/>
        <v>1276</v>
      </c>
      <c r="B1277" t="s">
        <v>43</v>
      </c>
      <c r="C1277">
        <f t="shared" si="182"/>
        <v>47</v>
      </c>
      <c r="D1277" s="7">
        <f t="shared" si="187"/>
        <v>1996</v>
      </c>
      <c r="E1277">
        <v>2800</v>
      </c>
      <c r="F1277">
        <f>VLOOKUP(B1277, 'Population by Country'!$1:$266, 11, FALSE)</f>
        <v>8029113</v>
      </c>
      <c r="G1277">
        <v>0</v>
      </c>
      <c r="H1277">
        <v>0</v>
      </c>
      <c r="I1277" s="7">
        <f>INDEX('Developing Country'!$B$3:$B$175,MATCH('Stata Data'!B1277,'Developing Country'!$A$3:$A$175))</f>
        <v>0</v>
      </c>
      <c r="J1277" s="7">
        <f>INDEX('Developing Country'!$C$3:$C$175,MATCH('Stata Data'!B1277,'Developing Country'!$A$3:$A$175))</f>
        <v>1</v>
      </c>
      <c r="K1277" s="8">
        <f>VLOOKUP(B1277, 'TRIPS In Force'!$A$2:$B$166, 2, FALSE)</f>
        <v>34767</v>
      </c>
      <c r="L1277" s="7">
        <f t="shared" si="184"/>
        <v>1995</v>
      </c>
      <c r="M1277" s="7">
        <f t="shared" si="178"/>
        <v>1</v>
      </c>
      <c r="N1277" s="7">
        <f t="shared" si="179"/>
        <v>2000</v>
      </c>
      <c r="O1277" s="7">
        <f t="shared" si="180"/>
        <v>-4</v>
      </c>
      <c r="P1277" s="7">
        <f t="shared" si="181"/>
        <v>0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</row>
    <row r="1278" spans="1:34" x14ac:dyDescent="0.35">
      <c r="A1278">
        <f t="shared" si="185"/>
        <v>1277</v>
      </c>
      <c r="B1278" t="s">
        <v>43</v>
      </c>
      <c r="C1278">
        <f t="shared" si="182"/>
        <v>47</v>
      </c>
      <c r="D1278" s="7">
        <f t="shared" si="187"/>
        <v>1997</v>
      </c>
      <c r="E1278">
        <v>3500</v>
      </c>
      <c r="F1278">
        <f>VLOOKUP(B1278, 'Population by Country'!$1:$266, 12, FALSE)</f>
        <v>8163472</v>
      </c>
      <c r="G1278">
        <v>0</v>
      </c>
      <c r="H1278">
        <v>0</v>
      </c>
      <c r="I1278" s="7">
        <f>INDEX('Developing Country'!$B$3:$B$175,MATCH('Stata Data'!B1278,'Developing Country'!$A$3:$A$175))</f>
        <v>0</v>
      </c>
      <c r="J1278" s="7">
        <f>INDEX('Developing Country'!$C$3:$C$175,MATCH('Stata Data'!B1278,'Developing Country'!$A$3:$A$175))</f>
        <v>1</v>
      </c>
      <c r="K1278" s="8">
        <f>VLOOKUP(B1278, 'TRIPS In Force'!$A$2:$B$166, 2, FALSE)</f>
        <v>34767</v>
      </c>
      <c r="L1278" s="7">
        <f t="shared" si="184"/>
        <v>1995</v>
      </c>
      <c r="M1278" s="7">
        <f t="shared" si="178"/>
        <v>1</v>
      </c>
      <c r="N1278" s="7">
        <f t="shared" si="179"/>
        <v>2000</v>
      </c>
      <c r="O1278" s="7">
        <f t="shared" si="180"/>
        <v>-3</v>
      </c>
      <c r="P1278" s="7">
        <f t="shared" si="181"/>
        <v>0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</row>
    <row r="1279" spans="1:34" x14ac:dyDescent="0.35">
      <c r="A1279">
        <f t="shared" si="185"/>
        <v>1278</v>
      </c>
      <c r="B1279" t="s">
        <v>43</v>
      </c>
      <c r="C1279">
        <f t="shared" si="182"/>
        <v>47</v>
      </c>
      <c r="D1279" s="7">
        <f t="shared" si="187"/>
        <v>1998</v>
      </c>
      <c r="E1279">
        <v>4200</v>
      </c>
      <c r="F1279">
        <f>VLOOKUP(B1279, 'Population by Country'!$1:$266, 13, FALSE)</f>
        <v>8296375</v>
      </c>
      <c r="G1279">
        <v>0</v>
      </c>
      <c r="H1279">
        <v>0</v>
      </c>
      <c r="I1279" s="7">
        <f>INDEX('Developing Country'!$B$3:$B$175,MATCH('Stata Data'!B1279,'Developing Country'!$A$3:$A$175))</f>
        <v>0</v>
      </c>
      <c r="J1279" s="7">
        <f>INDEX('Developing Country'!$C$3:$C$175,MATCH('Stata Data'!B1279,'Developing Country'!$A$3:$A$175))</f>
        <v>1</v>
      </c>
      <c r="K1279" s="8">
        <f>VLOOKUP(B1279, 'TRIPS In Force'!$A$2:$B$166, 2, FALSE)</f>
        <v>34767</v>
      </c>
      <c r="L1279" s="7">
        <f t="shared" si="184"/>
        <v>1995</v>
      </c>
      <c r="M1279" s="7">
        <f t="shared" si="178"/>
        <v>1</v>
      </c>
      <c r="N1279" s="7">
        <f t="shared" si="179"/>
        <v>2000</v>
      </c>
      <c r="O1279" s="7">
        <f t="shared" si="180"/>
        <v>-2</v>
      </c>
      <c r="P1279" s="7">
        <f t="shared" si="181"/>
        <v>0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</row>
    <row r="1280" spans="1:34" x14ac:dyDescent="0.35">
      <c r="A1280">
        <f t="shared" si="185"/>
        <v>1279</v>
      </c>
      <c r="B1280" t="s">
        <v>43</v>
      </c>
      <c r="C1280">
        <f t="shared" si="182"/>
        <v>47</v>
      </c>
      <c r="D1280" s="7">
        <f t="shared" si="187"/>
        <v>1999</v>
      </c>
      <c r="E1280">
        <v>4900</v>
      </c>
      <c r="F1280">
        <f>VLOOKUP(B1280, 'Population by Country'!$1:$266,14, FALSE)</f>
        <v>8429112</v>
      </c>
      <c r="G1280">
        <v>0</v>
      </c>
      <c r="H1280">
        <v>0</v>
      </c>
      <c r="I1280" s="7">
        <f>INDEX('Developing Country'!$B$3:$B$175,MATCH('Stata Data'!B1280,'Developing Country'!$A$3:$A$175))</f>
        <v>0</v>
      </c>
      <c r="J1280" s="7">
        <f>INDEX('Developing Country'!$C$3:$C$175,MATCH('Stata Data'!B1280,'Developing Country'!$A$3:$A$175))</f>
        <v>1</v>
      </c>
      <c r="K1280" s="8">
        <f>VLOOKUP(B1280, 'TRIPS In Force'!$A$2:$B$166, 2, FALSE)</f>
        <v>34767</v>
      </c>
      <c r="L1280" s="7">
        <f t="shared" si="184"/>
        <v>1995</v>
      </c>
      <c r="M1280" s="7">
        <f t="shared" si="178"/>
        <v>1</v>
      </c>
      <c r="N1280" s="7">
        <f t="shared" si="179"/>
        <v>2000</v>
      </c>
      <c r="O1280" s="7">
        <f t="shared" si="180"/>
        <v>-1</v>
      </c>
      <c r="P1280" s="7">
        <f t="shared" si="181"/>
        <v>0</v>
      </c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</row>
    <row r="1281" spans="1:34" x14ac:dyDescent="0.35">
      <c r="A1281">
        <f t="shared" si="185"/>
        <v>1280</v>
      </c>
      <c r="B1281" t="s">
        <v>43</v>
      </c>
      <c r="C1281">
        <f t="shared" si="182"/>
        <v>47</v>
      </c>
      <c r="D1281" s="7">
        <f t="shared" si="187"/>
        <v>2000</v>
      </c>
      <c r="E1281">
        <v>5600</v>
      </c>
      <c r="F1281">
        <f>VLOOKUP(B1281, 'Population by Country'!$1:$266, 15, FALSE)</f>
        <v>8562622</v>
      </c>
      <c r="G1281">
        <v>0</v>
      </c>
      <c r="H1281">
        <v>0</v>
      </c>
      <c r="I1281" s="7">
        <f>INDEX('Developing Country'!$B$3:$B$175,MATCH('Stata Data'!B1281,'Developing Country'!$A$3:$A$175))</f>
        <v>0</v>
      </c>
      <c r="J1281" s="7">
        <f>INDEX('Developing Country'!$C$3:$C$175,MATCH('Stata Data'!B1281,'Developing Country'!$A$3:$A$175))</f>
        <v>1</v>
      </c>
      <c r="K1281" s="8">
        <f>VLOOKUP(B1281, 'TRIPS In Force'!$A$2:$B$166, 2, FALSE)</f>
        <v>34767</v>
      </c>
      <c r="L1281" s="7">
        <f t="shared" si="184"/>
        <v>1995</v>
      </c>
      <c r="M1281" s="7">
        <f t="shared" si="178"/>
        <v>1</v>
      </c>
      <c r="N1281" s="7">
        <f t="shared" si="179"/>
        <v>2000</v>
      </c>
      <c r="O1281" s="7">
        <f t="shared" si="180"/>
        <v>0</v>
      </c>
      <c r="P1281" s="7">
        <f t="shared" si="181"/>
        <v>1</v>
      </c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</row>
    <row r="1282" spans="1:34" x14ac:dyDescent="0.35">
      <c r="A1282">
        <f t="shared" si="185"/>
        <v>1281</v>
      </c>
      <c r="B1282" t="s">
        <v>43</v>
      </c>
      <c r="C1282">
        <f t="shared" si="182"/>
        <v>47</v>
      </c>
      <c r="D1282" s="7">
        <f t="shared" si="187"/>
        <v>2001</v>
      </c>
      <c r="E1282">
        <v>6200</v>
      </c>
      <c r="F1282">
        <f>VLOOKUP(B1282, 'Population by Country'!$1:$266, 16, FALSE)</f>
        <v>8697126</v>
      </c>
      <c r="G1282">
        <v>0</v>
      </c>
      <c r="H1282">
        <v>0</v>
      </c>
      <c r="I1282" s="7">
        <f>INDEX('Developing Country'!$B$3:$B$175,MATCH('Stata Data'!B1282,'Developing Country'!$A$3:$A$175))</f>
        <v>0</v>
      </c>
      <c r="J1282" s="7">
        <f>INDEX('Developing Country'!$C$3:$C$175,MATCH('Stata Data'!B1282,'Developing Country'!$A$3:$A$175))</f>
        <v>1</v>
      </c>
      <c r="K1282" s="8">
        <f>VLOOKUP(B1282, 'TRIPS In Force'!$A$2:$B$166, 2, FALSE)</f>
        <v>34767</v>
      </c>
      <c r="L1282" s="7">
        <f t="shared" si="184"/>
        <v>1995</v>
      </c>
      <c r="M1282" s="7">
        <f t="shared" ref="M1282:M1345" si="188">IF(L1282&gt;D1282, 0, 1)</f>
        <v>1</v>
      </c>
      <c r="N1282" s="7">
        <f t="shared" ref="N1282:N1345" si="189">IF(L1282&gt;IF(I1282=1, 2033, IF(H1282=1, 2005, IF(J1282=1,2000, L1282))), L1282,IF(I1282=1, 2033, IF(H1282=1, 2005, IF(J1282=1,2000, L1282))))</f>
        <v>2000</v>
      </c>
      <c r="O1282" s="7">
        <f t="shared" ref="O1282:O1345" si="190">D1282-N1282</f>
        <v>1</v>
      </c>
      <c r="P1282" s="7">
        <f t="shared" ref="P1282:P1345" si="191">IF(N1282&lt;=D1282,1,0)</f>
        <v>1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</row>
    <row r="1283" spans="1:34" x14ac:dyDescent="0.35">
      <c r="A1283">
        <f t="shared" si="185"/>
        <v>1282</v>
      </c>
      <c r="B1283" t="s">
        <v>43</v>
      </c>
      <c r="C1283">
        <f t="shared" ref="C1283:C1346" si="192">_xlfn.FLOOR.MATH((A1283-1)/27)</f>
        <v>47</v>
      </c>
      <c r="D1283" s="7">
        <f t="shared" si="187"/>
        <v>2002</v>
      </c>
      <c r="E1283">
        <v>6700</v>
      </c>
      <c r="F1283">
        <f>VLOOKUP(B1283, 'Population by Country'!$1:$266, 17, FALSE)</f>
        <v>8832285</v>
      </c>
      <c r="G1283">
        <v>0</v>
      </c>
      <c r="H1283">
        <v>0</v>
      </c>
      <c r="I1283" s="7">
        <f>INDEX('Developing Country'!$B$3:$B$175,MATCH('Stata Data'!B1283,'Developing Country'!$A$3:$A$175))</f>
        <v>0</v>
      </c>
      <c r="J1283" s="7">
        <f>INDEX('Developing Country'!$C$3:$C$175,MATCH('Stata Data'!B1283,'Developing Country'!$A$3:$A$175))</f>
        <v>1</v>
      </c>
      <c r="K1283" s="8">
        <f>VLOOKUP(B1283, 'TRIPS In Force'!$A$2:$B$166, 2, FALSE)</f>
        <v>34767</v>
      </c>
      <c r="L1283" s="7">
        <f t="shared" ref="L1283:L1346" si="193">YEAR(K1283)</f>
        <v>1995</v>
      </c>
      <c r="M1283" s="7">
        <f t="shared" si="188"/>
        <v>1</v>
      </c>
      <c r="N1283" s="7">
        <f t="shared" si="189"/>
        <v>2000</v>
      </c>
      <c r="O1283" s="7">
        <f t="shared" si="190"/>
        <v>2</v>
      </c>
      <c r="P1283" s="7">
        <f t="shared" si="191"/>
        <v>1</v>
      </c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</row>
    <row r="1284" spans="1:34" x14ac:dyDescent="0.35">
      <c r="A1284">
        <f t="shared" ref="A1284:A1347" si="194">A1283+1</f>
        <v>1283</v>
      </c>
      <c r="B1284" t="s">
        <v>43</v>
      </c>
      <c r="C1284">
        <f t="shared" si="192"/>
        <v>47</v>
      </c>
      <c r="D1284" s="7">
        <f t="shared" si="187"/>
        <v>2003</v>
      </c>
      <c r="E1284">
        <v>7100</v>
      </c>
      <c r="F1284">
        <f>VLOOKUP(B1284, 'Population by Country'!$1:$266, 18, FALSE)</f>
        <v>8967760</v>
      </c>
      <c r="G1284">
        <v>0</v>
      </c>
      <c r="H1284">
        <v>0</v>
      </c>
      <c r="I1284" s="7">
        <f>INDEX('Developing Country'!$B$3:$B$175,MATCH('Stata Data'!B1284,'Developing Country'!$A$3:$A$175))</f>
        <v>0</v>
      </c>
      <c r="J1284" s="7">
        <f>INDEX('Developing Country'!$C$3:$C$175,MATCH('Stata Data'!B1284,'Developing Country'!$A$3:$A$175))</f>
        <v>1</v>
      </c>
      <c r="K1284" s="8">
        <f>VLOOKUP(B1284, 'TRIPS In Force'!$A$2:$B$166, 2, FALSE)</f>
        <v>34767</v>
      </c>
      <c r="L1284" s="7">
        <f t="shared" si="193"/>
        <v>1995</v>
      </c>
      <c r="M1284" s="7">
        <f t="shared" si="188"/>
        <v>1</v>
      </c>
      <c r="N1284" s="7">
        <f t="shared" si="189"/>
        <v>2000</v>
      </c>
      <c r="O1284" s="7">
        <f t="shared" si="190"/>
        <v>3</v>
      </c>
      <c r="P1284" s="7">
        <f t="shared" si="191"/>
        <v>1</v>
      </c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</row>
    <row r="1285" spans="1:34" x14ac:dyDescent="0.35">
      <c r="A1285">
        <f t="shared" si="194"/>
        <v>1284</v>
      </c>
      <c r="B1285" t="s">
        <v>43</v>
      </c>
      <c r="C1285">
        <f t="shared" si="192"/>
        <v>47</v>
      </c>
      <c r="D1285" s="7">
        <f t="shared" si="187"/>
        <v>2004</v>
      </c>
      <c r="E1285">
        <v>7400</v>
      </c>
      <c r="F1285">
        <f>VLOOKUP(B1285, 'Population by Country'!$1:$266,19, FALSE)</f>
        <v>9102998</v>
      </c>
      <c r="G1285">
        <v>0</v>
      </c>
      <c r="H1285">
        <v>0</v>
      </c>
      <c r="I1285" s="7">
        <f>INDEX('Developing Country'!$B$3:$B$175,MATCH('Stata Data'!B1285,'Developing Country'!$A$3:$A$175))</f>
        <v>0</v>
      </c>
      <c r="J1285" s="7">
        <f>INDEX('Developing Country'!$C$3:$C$175,MATCH('Stata Data'!B1285,'Developing Country'!$A$3:$A$175))</f>
        <v>1</v>
      </c>
      <c r="K1285" s="8">
        <f>VLOOKUP(B1285, 'TRIPS In Force'!$A$2:$B$166, 2, FALSE)</f>
        <v>34767</v>
      </c>
      <c r="L1285" s="7">
        <f t="shared" si="193"/>
        <v>1995</v>
      </c>
      <c r="M1285" s="7">
        <f t="shared" si="188"/>
        <v>1</v>
      </c>
      <c r="N1285" s="7">
        <f t="shared" si="189"/>
        <v>2000</v>
      </c>
      <c r="O1285" s="7">
        <f t="shared" si="190"/>
        <v>4</v>
      </c>
      <c r="P1285" s="7">
        <f t="shared" si="191"/>
        <v>1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</row>
    <row r="1286" spans="1:34" x14ac:dyDescent="0.35">
      <c r="A1286">
        <f t="shared" si="194"/>
        <v>1285</v>
      </c>
      <c r="B1286" t="s">
        <v>43</v>
      </c>
      <c r="C1286">
        <f t="shared" si="192"/>
        <v>47</v>
      </c>
      <c r="D1286" s="7">
        <f t="shared" si="187"/>
        <v>2005</v>
      </c>
      <c r="E1286">
        <v>7400</v>
      </c>
      <c r="F1286">
        <f>VLOOKUP(B1286, 'Population by Country'!$1:$266, 20, FALSE)</f>
        <v>9237566</v>
      </c>
      <c r="G1286">
        <v>0</v>
      </c>
      <c r="H1286">
        <v>0</v>
      </c>
      <c r="I1286" s="7">
        <f>INDEX('Developing Country'!$B$3:$B$175,MATCH('Stata Data'!B1286,'Developing Country'!$A$3:$A$175))</f>
        <v>0</v>
      </c>
      <c r="J1286" s="7">
        <f>INDEX('Developing Country'!$C$3:$C$175,MATCH('Stata Data'!B1286,'Developing Country'!$A$3:$A$175))</f>
        <v>1</v>
      </c>
      <c r="K1286" s="8">
        <f>VLOOKUP(B1286, 'TRIPS In Force'!$A$2:$B$166, 2, FALSE)</f>
        <v>34767</v>
      </c>
      <c r="L1286" s="7">
        <f t="shared" si="193"/>
        <v>1995</v>
      </c>
      <c r="M1286" s="7">
        <f t="shared" si="188"/>
        <v>1</v>
      </c>
      <c r="N1286" s="7">
        <f t="shared" si="189"/>
        <v>2000</v>
      </c>
      <c r="O1286" s="7">
        <f t="shared" si="190"/>
        <v>5</v>
      </c>
      <c r="P1286" s="7">
        <f t="shared" si="191"/>
        <v>1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</row>
    <row r="1287" spans="1:34" x14ac:dyDescent="0.35">
      <c r="A1287">
        <f t="shared" si="194"/>
        <v>1286</v>
      </c>
      <c r="B1287" t="s">
        <v>43</v>
      </c>
      <c r="C1287">
        <f t="shared" si="192"/>
        <v>47</v>
      </c>
      <c r="D1287" s="7">
        <f t="shared" si="187"/>
        <v>2006</v>
      </c>
      <c r="E1287">
        <v>6900</v>
      </c>
      <c r="F1287">
        <f>VLOOKUP(B1287, 'Population by Country'!$1:$266, 21, FALSE)</f>
        <v>9371338</v>
      </c>
      <c r="G1287">
        <v>0</v>
      </c>
      <c r="H1287">
        <v>0</v>
      </c>
      <c r="I1287" s="7">
        <f>INDEX('Developing Country'!$B$3:$B$175,MATCH('Stata Data'!B1287,'Developing Country'!$A$3:$A$175))</f>
        <v>0</v>
      </c>
      <c r="J1287" s="7">
        <f>INDEX('Developing Country'!$C$3:$C$175,MATCH('Stata Data'!B1287,'Developing Country'!$A$3:$A$175))</f>
        <v>1</v>
      </c>
      <c r="K1287" s="8">
        <f>VLOOKUP(B1287, 'TRIPS In Force'!$A$2:$B$166, 2, FALSE)</f>
        <v>34767</v>
      </c>
      <c r="L1287" s="7">
        <f t="shared" si="193"/>
        <v>1995</v>
      </c>
      <c r="M1287" s="7">
        <f t="shared" si="188"/>
        <v>1</v>
      </c>
      <c r="N1287" s="7">
        <f t="shared" si="189"/>
        <v>2000</v>
      </c>
      <c r="O1287" s="7">
        <f t="shared" si="190"/>
        <v>6</v>
      </c>
      <c r="P1287" s="7">
        <f t="shared" si="191"/>
        <v>1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</row>
    <row r="1288" spans="1:34" x14ac:dyDescent="0.35">
      <c r="A1288">
        <f t="shared" si="194"/>
        <v>1287</v>
      </c>
      <c r="B1288" t="s">
        <v>43</v>
      </c>
      <c r="C1288">
        <f t="shared" si="192"/>
        <v>47</v>
      </c>
      <c r="D1288" s="7">
        <f t="shared" si="187"/>
        <v>2007</v>
      </c>
      <c r="E1288">
        <v>6300</v>
      </c>
      <c r="F1288">
        <f>VLOOKUP(B1288, 'Population by Country'!$1:$266, 22, FALSE)</f>
        <v>9504353</v>
      </c>
      <c r="G1288">
        <v>0</v>
      </c>
      <c r="H1288">
        <v>0</v>
      </c>
      <c r="I1288" s="7">
        <f>INDEX('Developing Country'!$B$3:$B$175,MATCH('Stata Data'!B1288,'Developing Country'!$A$3:$A$175))</f>
        <v>0</v>
      </c>
      <c r="J1288" s="7">
        <f>INDEX('Developing Country'!$C$3:$C$175,MATCH('Stata Data'!B1288,'Developing Country'!$A$3:$A$175))</f>
        <v>1</v>
      </c>
      <c r="K1288" s="8">
        <f>VLOOKUP(B1288, 'TRIPS In Force'!$A$2:$B$166, 2, FALSE)</f>
        <v>34767</v>
      </c>
      <c r="L1288" s="7">
        <f t="shared" si="193"/>
        <v>1995</v>
      </c>
      <c r="M1288" s="7">
        <f t="shared" si="188"/>
        <v>1</v>
      </c>
      <c r="N1288" s="7">
        <f t="shared" si="189"/>
        <v>2000</v>
      </c>
      <c r="O1288" s="7">
        <f t="shared" si="190"/>
        <v>7</v>
      </c>
      <c r="P1288" s="7">
        <f t="shared" si="191"/>
        <v>1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</row>
    <row r="1289" spans="1:34" x14ac:dyDescent="0.35">
      <c r="A1289">
        <f t="shared" si="194"/>
        <v>1288</v>
      </c>
      <c r="B1289" t="s">
        <v>43</v>
      </c>
      <c r="C1289">
        <f t="shared" si="192"/>
        <v>47</v>
      </c>
      <c r="D1289" s="7">
        <f t="shared" si="187"/>
        <v>2008</v>
      </c>
      <c r="E1289">
        <v>5500</v>
      </c>
      <c r="F1289">
        <f>VLOOKUP(B1289, 'Population by Country'!$1:$266, 23, FALSE)</f>
        <v>9636520</v>
      </c>
      <c r="G1289">
        <v>0</v>
      </c>
      <c r="H1289">
        <v>0</v>
      </c>
      <c r="I1289" s="7">
        <f>INDEX('Developing Country'!$B$3:$B$175,MATCH('Stata Data'!B1289,'Developing Country'!$A$3:$A$175))</f>
        <v>0</v>
      </c>
      <c r="J1289" s="7">
        <f>INDEX('Developing Country'!$C$3:$C$175,MATCH('Stata Data'!B1289,'Developing Country'!$A$3:$A$175))</f>
        <v>1</v>
      </c>
      <c r="K1289" s="8">
        <f>VLOOKUP(B1289, 'TRIPS In Force'!$A$2:$B$166, 2, FALSE)</f>
        <v>34767</v>
      </c>
      <c r="L1289" s="7">
        <f t="shared" si="193"/>
        <v>1995</v>
      </c>
      <c r="M1289" s="7">
        <f t="shared" si="188"/>
        <v>1</v>
      </c>
      <c r="N1289" s="7">
        <f t="shared" si="189"/>
        <v>2000</v>
      </c>
      <c r="O1289" s="7">
        <f t="shared" si="190"/>
        <v>8</v>
      </c>
      <c r="P1289" s="7">
        <f t="shared" si="191"/>
        <v>1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</row>
    <row r="1290" spans="1:34" x14ac:dyDescent="0.35">
      <c r="A1290">
        <f t="shared" si="194"/>
        <v>1289</v>
      </c>
      <c r="B1290" t="s">
        <v>43</v>
      </c>
      <c r="C1290">
        <f t="shared" si="192"/>
        <v>47</v>
      </c>
      <c r="D1290" s="7">
        <f t="shared" si="187"/>
        <v>2009</v>
      </c>
      <c r="E1290">
        <v>4900</v>
      </c>
      <c r="F1290">
        <f>VLOOKUP(B1290, 'Population by Country'!$1:$266, 24, FALSE)</f>
        <v>9767758</v>
      </c>
      <c r="G1290">
        <v>0</v>
      </c>
      <c r="H1290">
        <v>0</v>
      </c>
      <c r="I1290" s="7">
        <f>INDEX('Developing Country'!$B$3:$B$175,MATCH('Stata Data'!B1290,'Developing Country'!$A$3:$A$175))</f>
        <v>0</v>
      </c>
      <c r="J1290" s="7">
        <f>INDEX('Developing Country'!$C$3:$C$175,MATCH('Stata Data'!B1290,'Developing Country'!$A$3:$A$175))</f>
        <v>1</v>
      </c>
      <c r="K1290" s="8">
        <f>VLOOKUP(B1290, 'TRIPS In Force'!$A$2:$B$166, 2, FALSE)</f>
        <v>34767</v>
      </c>
      <c r="L1290" s="7">
        <f t="shared" si="193"/>
        <v>1995</v>
      </c>
      <c r="M1290" s="7">
        <f t="shared" si="188"/>
        <v>1</v>
      </c>
      <c r="N1290" s="7">
        <f t="shared" si="189"/>
        <v>2000</v>
      </c>
      <c r="O1290" s="7">
        <f t="shared" si="190"/>
        <v>9</v>
      </c>
      <c r="P1290" s="7">
        <f t="shared" si="191"/>
        <v>1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</row>
    <row r="1291" spans="1:34" x14ac:dyDescent="0.35">
      <c r="A1291">
        <f t="shared" si="194"/>
        <v>1290</v>
      </c>
      <c r="B1291" t="s">
        <v>43</v>
      </c>
      <c r="C1291">
        <f t="shared" si="192"/>
        <v>47</v>
      </c>
      <c r="D1291" s="7">
        <f t="shared" si="187"/>
        <v>2010</v>
      </c>
      <c r="E1291">
        <v>4400</v>
      </c>
      <c r="F1291">
        <f>VLOOKUP(B1291, 'Population by Country'!$1:$266, 25, FALSE)</f>
        <v>9897985</v>
      </c>
      <c r="G1291">
        <v>0</v>
      </c>
      <c r="H1291">
        <v>0</v>
      </c>
      <c r="I1291" s="7">
        <f>INDEX('Developing Country'!$B$3:$B$175,MATCH('Stata Data'!B1291,'Developing Country'!$A$3:$A$175))</f>
        <v>0</v>
      </c>
      <c r="J1291" s="7">
        <f>INDEX('Developing Country'!$C$3:$C$175,MATCH('Stata Data'!B1291,'Developing Country'!$A$3:$A$175))</f>
        <v>1</v>
      </c>
      <c r="K1291" s="8">
        <f>VLOOKUP(B1291, 'TRIPS In Force'!$A$2:$B$166, 2, FALSE)</f>
        <v>34767</v>
      </c>
      <c r="L1291" s="7">
        <f t="shared" si="193"/>
        <v>1995</v>
      </c>
      <c r="M1291" s="7">
        <f t="shared" si="188"/>
        <v>1</v>
      </c>
      <c r="N1291" s="7">
        <f t="shared" si="189"/>
        <v>2000</v>
      </c>
      <c r="O1291" s="7">
        <f t="shared" si="190"/>
        <v>10</v>
      </c>
      <c r="P1291" s="7">
        <f t="shared" si="191"/>
        <v>1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</row>
    <row r="1292" spans="1:34" x14ac:dyDescent="0.35">
      <c r="A1292">
        <f t="shared" si="194"/>
        <v>1291</v>
      </c>
      <c r="B1292" t="s">
        <v>43</v>
      </c>
      <c r="C1292">
        <f t="shared" si="192"/>
        <v>47</v>
      </c>
      <c r="D1292" s="7">
        <f t="shared" si="187"/>
        <v>2011</v>
      </c>
      <c r="E1292">
        <v>4100</v>
      </c>
      <c r="F1292">
        <f>VLOOKUP(B1292, 'Population by Country'!$1:$266, 26, FALSE)</f>
        <v>10027095</v>
      </c>
      <c r="G1292">
        <v>0</v>
      </c>
      <c r="H1292">
        <v>0</v>
      </c>
      <c r="I1292" s="7">
        <f>INDEX('Developing Country'!$B$3:$B$175,MATCH('Stata Data'!B1292,'Developing Country'!$A$3:$A$175))</f>
        <v>0</v>
      </c>
      <c r="J1292" s="7">
        <f>INDEX('Developing Country'!$C$3:$C$175,MATCH('Stata Data'!B1292,'Developing Country'!$A$3:$A$175))</f>
        <v>1</v>
      </c>
      <c r="K1292" s="8">
        <f>VLOOKUP(B1292, 'TRIPS In Force'!$A$2:$B$166, 2, FALSE)</f>
        <v>34767</v>
      </c>
      <c r="L1292" s="7">
        <f t="shared" si="193"/>
        <v>1995</v>
      </c>
      <c r="M1292" s="7">
        <f t="shared" si="188"/>
        <v>1</v>
      </c>
      <c r="N1292" s="7">
        <f t="shared" si="189"/>
        <v>2000</v>
      </c>
      <c r="O1292" s="7">
        <f t="shared" si="190"/>
        <v>11</v>
      </c>
      <c r="P1292" s="7">
        <f t="shared" si="191"/>
        <v>1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</row>
    <row r="1293" spans="1:34" x14ac:dyDescent="0.35">
      <c r="A1293">
        <f t="shared" si="194"/>
        <v>1292</v>
      </c>
      <c r="B1293" t="s">
        <v>43</v>
      </c>
      <c r="C1293">
        <f t="shared" si="192"/>
        <v>47</v>
      </c>
      <c r="D1293" s="7">
        <f t="shared" si="187"/>
        <v>2012</v>
      </c>
      <c r="E1293">
        <v>3700</v>
      </c>
      <c r="F1293">
        <f>VLOOKUP(B1293, 'Population by Country'!$1:$266, 27, FALSE)</f>
        <v>10154950</v>
      </c>
      <c r="G1293">
        <v>0</v>
      </c>
      <c r="H1293">
        <v>0</v>
      </c>
      <c r="I1293" s="7">
        <f>INDEX('Developing Country'!$B$3:$B$175,MATCH('Stata Data'!B1293,'Developing Country'!$A$3:$A$175))</f>
        <v>0</v>
      </c>
      <c r="J1293" s="7">
        <f>INDEX('Developing Country'!$C$3:$C$175,MATCH('Stata Data'!B1293,'Developing Country'!$A$3:$A$175))</f>
        <v>1</v>
      </c>
      <c r="K1293" s="8">
        <f>VLOOKUP(B1293, 'TRIPS In Force'!$A$2:$B$166, 2, FALSE)</f>
        <v>34767</v>
      </c>
      <c r="L1293" s="7">
        <f t="shared" si="193"/>
        <v>1995</v>
      </c>
      <c r="M1293" s="7">
        <f t="shared" si="188"/>
        <v>1</v>
      </c>
      <c r="N1293" s="7">
        <f t="shared" si="189"/>
        <v>2000</v>
      </c>
      <c r="O1293" s="7">
        <f t="shared" si="190"/>
        <v>12</v>
      </c>
      <c r="P1293" s="7">
        <f t="shared" si="191"/>
        <v>1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</row>
    <row r="1294" spans="1:34" x14ac:dyDescent="0.35">
      <c r="A1294">
        <f t="shared" si="194"/>
        <v>1293</v>
      </c>
      <c r="B1294" t="s">
        <v>43</v>
      </c>
      <c r="C1294">
        <f t="shared" si="192"/>
        <v>47</v>
      </c>
      <c r="D1294" s="7">
        <f t="shared" si="187"/>
        <v>2013</v>
      </c>
      <c r="E1294">
        <v>3400</v>
      </c>
      <c r="F1294">
        <f>VLOOKUP(B1294, 'Population by Country'!$1:$266, 28, FALSE)</f>
        <v>10281296</v>
      </c>
      <c r="G1294">
        <v>0</v>
      </c>
      <c r="H1294">
        <v>0</v>
      </c>
      <c r="I1294" s="7">
        <f>INDEX('Developing Country'!$B$3:$B$175,MATCH('Stata Data'!B1294,'Developing Country'!$A$3:$A$175))</f>
        <v>0</v>
      </c>
      <c r="J1294" s="7">
        <f>INDEX('Developing Country'!$C$3:$C$175,MATCH('Stata Data'!B1294,'Developing Country'!$A$3:$A$175))</f>
        <v>1</v>
      </c>
      <c r="K1294" s="8">
        <f>VLOOKUP(B1294, 'TRIPS In Force'!$A$2:$B$166, 2, FALSE)</f>
        <v>34767</v>
      </c>
      <c r="L1294" s="7">
        <f t="shared" si="193"/>
        <v>1995</v>
      </c>
      <c r="M1294" s="7">
        <f t="shared" si="188"/>
        <v>1</v>
      </c>
      <c r="N1294" s="7">
        <f t="shared" si="189"/>
        <v>2000</v>
      </c>
      <c r="O1294" s="7">
        <f t="shared" si="190"/>
        <v>13</v>
      </c>
      <c r="P1294" s="7">
        <f t="shared" si="191"/>
        <v>1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</row>
    <row r="1295" spans="1:34" x14ac:dyDescent="0.35">
      <c r="A1295">
        <f t="shared" si="194"/>
        <v>1294</v>
      </c>
      <c r="B1295" t="s">
        <v>43</v>
      </c>
      <c r="C1295">
        <f t="shared" si="192"/>
        <v>47</v>
      </c>
      <c r="D1295" s="7">
        <f t="shared" si="187"/>
        <v>2014</v>
      </c>
      <c r="E1295">
        <v>3100</v>
      </c>
      <c r="F1295">
        <f>VLOOKUP(B1295, 'Population by Country'!$1:$266, 29, FALSE)</f>
        <v>10405844</v>
      </c>
      <c r="G1295">
        <v>0</v>
      </c>
      <c r="H1295">
        <v>0</v>
      </c>
      <c r="I1295" s="7">
        <f>INDEX('Developing Country'!$B$3:$B$175,MATCH('Stata Data'!B1295,'Developing Country'!$A$3:$A$175))</f>
        <v>0</v>
      </c>
      <c r="J1295" s="7">
        <f>INDEX('Developing Country'!$C$3:$C$175,MATCH('Stata Data'!B1295,'Developing Country'!$A$3:$A$175))</f>
        <v>1</v>
      </c>
      <c r="K1295" s="8">
        <f>VLOOKUP(B1295, 'TRIPS In Force'!$A$2:$B$166, 2, FALSE)</f>
        <v>34767</v>
      </c>
      <c r="L1295" s="7">
        <f t="shared" si="193"/>
        <v>1995</v>
      </c>
      <c r="M1295" s="7">
        <f t="shared" si="188"/>
        <v>1</v>
      </c>
      <c r="N1295" s="7">
        <f t="shared" si="189"/>
        <v>2000</v>
      </c>
      <c r="O1295" s="7">
        <f t="shared" si="190"/>
        <v>14</v>
      </c>
      <c r="P1295" s="7">
        <f t="shared" si="191"/>
        <v>1</v>
      </c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</row>
    <row r="1296" spans="1:34" x14ac:dyDescent="0.35">
      <c r="A1296">
        <f t="shared" si="194"/>
        <v>1295</v>
      </c>
      <c r="B1296" t="s">
        <v>43</v>
      </c>
      <c r="C1296">
        <f t="shared" si="192"/>
        <v>47</v>
      </c>
      <c r="D1296" s="7">
        <f t="shared" si="187"/>
        <v>2015</v>
      </c>
      <c r="E1296">
        <v>2700</v>
      </c>
      <c r="F1296">
        <f>VLOOKUP(B1296, 'Population by Country'!$1:$266, 30, FALSE)</f>
        <v>10528394</v>
      </c>
      <c r="G1296">
        <v>0</v>
      </c>
      <c r="H1296">
        <v>0</v>
      </c>
      <c r="I1296" s="7">
        <f>INDEX('Developing Country'!$B$3:$B$175,MATCH('Stata Data'!B1296,'Developing Country'!$A$3:$A$175))</f>
        <v>0</v>
      </c>
      <c r="J1296" s="7">
        <f>INDEX('Developing Country'!$C$3:$C$175,MATCH('Stata Data'!B1296,'Developing Country'!$A$3:$A$175))</f>
        <v>1</v>
      </c>
      <c r="K1296" s="8">
        <f>VLOOKUP(B1296, 'TRIPS In Force'!$A$2:$B$166, 2, FALSE)</f>
        <v>34767</v>
      </c>
      <c r="L1296" s="7">
        <f t="shared" si="193"/>
        <v>1995</v>
      </c>
      <c r="M1296" s="7">
        <f t="shared" si="188"/>
        <v>1</v>
      </c>
      <c r="N1296" s="7">
        <f t="shared" si="189"/>
        <v>2000</v>
      </c>
      <c r="O1296" s="7">
        <f t="shared" si="190"/>
        <v>15</v>
      </c>
      <c r="P1296" s="7">
        <f t="shared" si="191"/>
        <v>1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</row>
    <row r="1297" spans="1:34" x14ac:dyDescent="0.35">
      <c r="A1297">
        <f t="shared" si="194"/>
        <v>1296</v>
      </c>
      <c r="B1297" t="s">
        <v>43</v>
      </c>
      <c r="C1297">
        <f t="shared" si="192"/>
        <v>47</v>
      </c>
      <c r="D1297" s="7">
        <f t="shared" si="187"/>
        <v>2016</v>
      </c>
      <c r="E1297">
        <v>2200</v>
      </c>
      <c r="F1297">
        <f>VLOOKUP(B1297, 'Population by Country'!$1:$266, 31, FALSE)</f>
        <v>10648791</v>
      </c>
      <c r="G1297">
        <v>0</v>
      </c>
      <c r="H1297">
        <v>0</v>
      </c>
      <c r="I1297" s="7">
        <f>INDEX('Developing Country'!$B$3:$B$175,MATCH('Stata Data'!B1297,'Developing Country'!$A$3:$A$175))</f>
        <v>0</v>
      </c>
      <c r="J1297" s="7">
        <f>INDEX('Developing Country'!$C$3:$C$175,MATCH('Stata Data'!B1297,'Developing Country'!$A$3:$A$175))</f>
        <v>1</v>
      </c>
      <c r="K1297" s="8">
        <f>VLOOKUP(B1297, 'TRIPS In Force'!$A$2:$B$166, 2, FALSE)</f>
        <v>34767</v>
      </c>
      <c r="L1297" s="7">
        <f t="shared" si="193"/>
        <v>1995</v>
      </c>
      <c r="M1297" s="7">
        <f t="shared" si="188"/>
        <v>1</v>
      </c>
      <c r="N1297" s="7">
        <f t="shared" si="189"/>
        <v>2000</v>
      </c>
      <c r="O1297" s="7">
        <f t="shared" si="190"/>
        <v>16</v>
      </c>
      <c r="P1297" s="7">
        <f t="shared" si="191"/>
        <v>1</v>
      </c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</row>
    <row r="1298" spans="1:34" x14ac:dyDescent="0.35">
      <c r="A1298">
        <f t="shared" si="194"/>
        <v>1297</v>
      </c>
      <c r="B1298" t="s">
        <v>44</v>
      </c>
      <c r="C1298">
        <f t="shared" si="192"/>
        <v>48</v>
      </c>
      <c r="D1298" s="7">
        <v>1990</v>
      </c>
      <c r="E1298">
        <v>200</v>
      </c>
      <c r="F1298">
        <f>VLOOKUP(B1298, 'Population by Country'!$1:$266, 5,FALSE )</f>
        <v>10218091</v>
      </c>
      <c r="G1298">
        <v>0</v>
      </c>
      <c r="H1298">
        <v>0</v>
      </c>
      <c r="I1298" s="7">
        <f>INDEX('Developing Country'!$B$3:$B$175,MATCH('Stata Data'!B1298,'Developing Country'!$A$3:$A$175))</f>
        <v>0</v>
      </c>
      <c r="J1298" s="7">
        <f>INDEX('Developing Country'!$C$3:$C$175,MATCH('Stata Data'!B1298,'Developing Country'!$A$3:$A$175))</f>
        <v>1</v>
      </c>
      <c r="K1298" s="8">
        <f>VLOOKUP(B1298, 'TRIPS In Force'!$A$2:$B$166, 2, FALSE)</f>
        <v>35085</v>
      </c>
      <c r="L1298" s="7">
        <f t="shared" si="193"/>
        <v>1996</v>
      </c>
      <c r="M1298" s="7">
        <f t="shared" si="188"/>
        <v>0</v>
      </c>
      <c r="N1298" s="7">
        <f t="shared" si="189"/>
        <v>2000</v>
      </c>
      <c r="O1298" s="7">
        <f t="shared" si="190"/>
        <v>-10</v>
      </c>
      <c r="P1298" s="7">
        <f t="shared" si="191"/>
        <v>0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</row>
    <row r="1299" spans="1:34" x14ac:dyDescent="0.35">
      <c r="A1299">
        <f t="shared" si="194"/>
        <v>1298</v>
      </c>
      <c r="B1299" t="s">
        <v>44</v>
      </c>
      <c r="C1299">
        <f t="shared" si="192"/>
        <v>48</v>
      </c>
      <c r="D1299" s="7">
        <f>D1298+1</f>
        <v>1991</v>
      </c>
      <c r="E1299">
        <v>200</v>
      </c>
      <c r="F1299">
        <f>VLOOKUP(B1299, 'Population by Country'!$1:$266, 6, FALSE)</f>
        <v>10460990</v>
      </c>
      <c r="G1299">
        <v>0</v>
      </c>
      <c r="H1299">
        <v>0</v>
      </c>
      <c r="I1299" s="7">
        <f>INDEX('Developing Country'!$B$3:$B$175,MATCH('Stata Data'!B1299,'Developing Country'!$A$3:$A$175))</f>
        <v>0</v>
      </c>
      <c r="J1299" s="7">
        <f>INDEX('Developing Country'!$C$3:$C$175,MATCH('Stata Data'!B1299,'Developing Country'!$A$3:$A$175))</f>
        <v>1</v>
      </c>
      <c r="K1299" s="8">
        <f>VLOOKUP(B1299, 'TRIPS In Force'!$A$2:$B$166, 2, FALSE)</f>
        <v>35085</v>
      </c>
      <c r="L1299" s="7">
        <f t="shared" si="193"/>
        <v>1996</v>
      </c>
      <c r="M1299" s="7">
        <f t="shared" si="188"/>
        <v>0</v>
      </c>
      <c r="N1299" s="7">
        <f t="shared" si="189"/>
        <v>2000</v>
      </c>
      <c r="O1299" s="7">
        <f t="shared" si="190"/>
        <v>-9</v>
      </c>
      <c r="P1299" s="7">
        <f t="shared" si="191"/>
        <v>0</v>
      </c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</row>
    <row r="1300" spans="1:34" x14ac:dyDescent="0.35">
      <c r="A1300">
        <f t="shared" si="194"/>
        <v>1299</v>
      </c>
      <c r="B1300" t="s">
        <v>44</v>
      </c>
      <c r="C1300">
        <f t="shared" si="192"/>
        <v>48</v>
      </c>
      <c r="D1300" s="7">
        <f t="shared" ref="D1300:D1324" si="195">D1299+1</f>
        <v>1992</v>
      </c>
      <c r="E1300">
        <v>500</v>
      </c>
      <c r="F1300">
        <f>VLOOKUP(B1300, 'Population by Country'!$1:$266, 7, FALSE)</f>
        <v>10705667</v>
      </c>
      <c r="G1300">
        <v>0</v>
      </c>
      <c r="H1300">
        <v>0</v>
      </c>
      <c r="I1300" s="7">
        <f>INDEX('Developing Country'!$B$3:$B$175,MATCH('Stata Data'!B1300,'Developing Country'!$A$3:$A$175))</f>
        <v>0</v>
      </c>
      <c r="J1300" s="7">
        <f>INDEX('Developing Country'!$C$3:$C$175,MATCH('Stata Data'!B1300,'Developing Country'!$A$3:$A$175))</f>
        <v>1</v>
      </c>
      <c r="K1300" s="8">
        <f>VLOOKUP(B1300, 'TRIPS In Force'!$A$2:$B$166, 2, FALSE)</f>
        <v>35085</v>
      </c>
      <c r="L1300" s="7">
        <f t="shared" si="193"/>
        <v>1996</v>
      </c>
      <c r="M1300" s="7">
        <f t="shared" si="188"/>
        <v>0</v>
      </c>
      <c r="N1300" s="7">
        <f t="shared" si="189"/>
        <v>2000</v>
      </c>
      <c r="O1300" s="7">
        <f t="shared" si="190"/>
        <v>-8</v>
      </c>
      <c r="P1300" s="7">
        <f t="shared" si="191"/>
        <v>0</v>
      </c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</row>
    <row r="1301" spans="1:34" x14ac:dyDescent="0.35">
      <c r="A1301">
        <f t="shared" si="194"/>
        <v>1300</v>
      </c>
      <c r="B1301" t="s">
        <v>44</v>
      </c>
      <c r="C1301">
        <f t="shared" si="192"/>
        <v>48</v>
      </c>
      <c r="D1301" s="7">
        <f t="shared" si="195"/>
        <v>1993</v>
      </c>
      <c r="E1301">
        <v>500</v>
      </c>
      <c r="F1301">
        <f>VLOOKUP(B1301, 'Population by Country'!$1:$266, 8, FALSE)</f>
        <v>10951202</v>
      </c>
      <c r="G1301">
        <v>0</v>
      </c>
      <c r="H1301">
        <v>0</v>
      </c>
      <c r="I1301" s="7">
        <f>INDEX('Developing Country'!$B$3:$B$175,MATCH('Stata Data'!B1301,'Developing Country'!$A$3:$A$175))</f>
        <v>0</v>
      </c>
      <c r="J1301" s="7">
        <f>INDEX('Developing Country'!$C$3:$C$175,MATCH('Stata Data'!B1301,'Developing Country'!$A$3:$A$175))</f>
        <v>1</v>
      </c>
      <c r="K1301" s="8">
        <f>VLOOKUP(B1301, 'TRIPS In Force'!$A$2:$B$166, 2, FALSE)</f>
        <v>35085</v>
      </c>
      <c r="L1301" s="7">
        <f t="shared" si="193"/>
        <v>1996</v>
      </c>
      <c r="M1301" s="7">
        <f t="shared" si="188"/>
        <v>0</v>
      </c>
      <c r="N1301" s="7">
        <f t="shared" si="189"/>
        <v>2000</v>
      </c>
      <c r="O1301" s="7">
        <f t="shared" si="190"/>
        <v>-7</v>
      </c>
      <c r="P1301" s="7">
        <f t="shared" si="191"/>
        <v>0</v>
      </c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</row>
    <row r="1302" spans="1:34" x14ac:dyDescent="0.35">
      <c r="A1302">
        <f t="shared" si="194"/>
        <v>1301</v>
      </c>
      <c r="B1302" t="s">
        <v>44</v>
      </c>
      <c r="C1302">
        <f t="shared" si="192"/>
        <v>48</v>
      </c>
      <c r="D1302" s="7">
        <f t="shared" si="195"/>
        <v>1994</v>
      </c>
      <c r="E1302">
        <v>500</v>
      </c>
      <c r="F1302">
        <f>VLOOKUP(B1302, 'Population by Country'!$1:$266, 9, FALSE)</f>
        <v>11196479</v>
      </c>
      <c r="G1302">
        <v>0</v>
      </c>
      <c r="H1302">
        <v>0</v>
      </c>
      <c r="I1302" s="7">
        <f>INDEX('Developing Country'!$B$3:$B$175,MATCH('Stata Data'!B1302,'Developing Country'!$A$3:$A$175))</f>
        <v>0</v>
      </c>
      <c r="J1302" s="7">
        <f>INDEX('Developing Country'!$C$3:$C$175,MATCH('Stata Data'!B1302,'Developing Country'!$A$3:$A$175))</f>
        <v>1</v>
      </c>
      <c r="K1302" s="8">
        <f>VLOOKUP(B1302, 'TRIPS In Force'!$A$2:$B$166, 2, FALSE)</f>
        <v>35085</v>
      </c>
      <c r="L1302" s="7">
        <f t="shared" si="193"/>
        <v>1996</v>
      </c>
      <c r="M1302" s="7">
        <f t="shared" si="188"/>
        <v>0</v>
      </c>
      <c r="N1302" s="7">
        <f t="shared" si="189"/>
        <v>2000</v>
      </c>
      <c r="O1302" s="7">
        <f t="shared" si="190"/>
        <v>-6</v>
      </c>
      <c r="P1302" s="7">
        <f t="shared" si="191"/>
        <v>0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</row>
    <row r="1303" spans="1:34" x14ac:dyDescent="0.35">
      <c r="A1303">
        <f t="shared" si="194"/>
        <v>1302</v>
      </c>
      <c r="B1303" t="s">
        <v>44</v>
      </c>
      <c r="C1303">
        <f t="shared" si="192"/>
        <v>48</v>
      </c>
      <c r="D1303" s="7">
        <f t="shared" si="195"/>
        <v>1995</v>
      </c>
      <c r="E1303">
        <v>1000</v>
      </c>
      <c r="F1303">
        <f>VLOOKUP(B1303, 'Population by Country'!$1:$266, 10, FALSE)</f>
        <v>11440583</v>
      </c>
      <c r="G1303">
        <v>0</v>
      </c>
      <c r="H1303">
        <v>0</v>
      </c>
      <c r="I1303" s="7">
        <f>INDEX('Developing Country'!$B$3:$B$175,MATCH('Stata Data'!B1303,'Developing Country'!$A$3:$A$175))</f>
        <v>0</v>
      </c>
      <c r="J1303" s="7">
        <f>INDEX('Developing Country'!$C$3:$C$175,MATCH('Stata Data'!B1303,'Developing Country'!$A$3:$A$175))</f>
        <v>1</v>
      </c>
      <c r="K1303" s="8">
        <f>VLOOKUP(B1303, 'TRIPS In Force'!$A$2:$B$166, 2, FALSE)</f>
        <v>35085</v>
      </c>
      <c r="L1303" s="7">
        <f t="shared" si="193"/>
        <v>1996</v>
      </c>
      <c r="M1303" s="7">
        <f t="shared" si="188"/>
        <v>0</v>
      </c>
      <c r="N1303" s="7">
        <f t="shared" si="189"/>
        <v>2000</v>
      </c>
      <c r="O1303" s="7">
        <f t="shared" si="190"/>
        <v>-5</v>
      </c>
      <c r="P1303" s="7">
        <f t="shared" si="191"/>
        <v>0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</row>
    <row r="1304" spans="1:34" x14ac:dyDescent="0.35">
      <c r="A1304">
        <f t="shared" si="194"/>
        <v>1303</v>
      </c>
      <c r="B1304" t="s">
        <v>44</v>
      </c>
      <c r="C1304">
        <f t="shared" si="192"/>
        <v>48</v>
      </c>
      <c r="D1304" s="7">
        <f t="shared" si="195"/>
        <v>1996</v>
      </c>
      <c r="E1304">
        <v>1000</v>
      </c>
      <c r="F1304">
        <f>VLOOKUP(B1304, 'Population by Country'!$1:$266, 11, FALSE)</f>
        <v>11683479</v>
      </c>
      <c r="G1304">
        <v>0</v>
      </c>
      <c r="H1304">
        <v>0</v>
      </c>
      <c r="I1304" s="7">
        <f>INDEX('Developing Country'!$B$3:$B$175,MATCH('Stata Data'!B1304,'Developing Country'!$A$3:$A$175))</f>
        <v>0</v>
      </c>
      <c r="J1304" s="7">
        <f>INDEX('Developing Country'!$C$3:$C$175,MATCH('Stata Data'!B1304,'Developing Country'!$A$3:$A$175))</f>
        <v>1</v>
      </c>
      <c r="K1304" s="8">
        <f>VLOOKUP(B1304, 'TRIPS In Force'!$A$2:$B$166, 2, FALSE)</f>
        <v>35085</v>
      </c>
      <c r="L1304" s="7">
        <f t="shared" si="193"/>
        <v>1996</v>
      </c>
      <c r="M1304" s="7">
        <f t="shared" si="188"/>
        <v>1</v>
      </c>
      <c r="N1304" s="7">
        <f t="shared" si="189"/>
        <v>2000</v>
      </c>
      <c r="O1304" s="7">
        <f t="shared" si="190"/>
        <v>-4</v>
      </c>
      <c r="P1304" s="7">
        <f t="shared" si="191"/>
        <v>0</v>
      </c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</row>
    <row r="1305" spans="1:34" x14ac:dyDescent="0.35">
      <c r="A1305">
        <f t="shared" si="194"/>
        <v>1304</v>
      </c>
      <c r="B1305" t="s">
        <v>44</v>
      </c>
      <c r="C1305">
        <f t="shared" si="192"/>
        <v>48</v>
      </c>
      <c r="D1305" s="7">
        <f t="shared" si="195"/>
        <v>1997</v>
      </c>
      <c r="E1305">
        <v>1000</v>
      </c>
      <c r="F1305">
        <f>VLOOKUP(B1305, 'Population by Country'!$1:$266, 12, FALSE)</f>
        <v>11924993</v>
      </c>
      <c r="G1305">
        <v>0</v>
      </c>
      <c r="H1305">
        <v>0</v>
      </c>
      <c r="I1305" s="7">
        <f>INDEX('Developing Country'!$B$3:$B$175,MATCH('Stata Data'!B1305,'Developing Country'!$A$3:$A$175))</f>
        <v>0</v>
      </c>
      <c r="J1305" s="7">
        <f>INDEX('Developing Country'!$C$3:$C$175,MATCH('Stata Data'!B1305,'Developing Country'!$A$3:$A$175))</f>
        <v>1</v>
      </c>
      <c r="K1305" s="8">
        <f>VLOOKUP(B1305, 'TRIPS In Force'!$A$2:$B$166, 2, FALSE)</f>
        <v>35085</v>
      </c>
      <c r="L1305" s="7">
        <f t="shared" si="193"/>
        <v>1996</v>
      </c>
      <c r="M1305" s="7">
        <f t="shared" si="188"/>
        <v>1</v>
      </c>
      <c r="N1305" s="7">
        <f t="shared" si="189"/>
        <v>2000</v>
      </c>
      <c r="O1305" s="7">
        <f t="shared" si="190"/>
        <v>-3</v>
      </c>
      <c r="P1305" s="7">
        <f t="shared" si="191"/>
        <v>0</v>
      </c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</row>
    <row r="1306" spans="1:34" x14ac:dyDescent="0.35">
      <c r="A1306">
        <f t="shared" si="194"/>
        <v>1305</v>
      </c>
      <c r="B1306" t="s">
        <v>44</v>
      </c>
      <c r="C1306">
        <f t="shared" si="192"/>
        <v>48</v>
      </c>
      <c r="D1306" s="7">
        <f t="shared" si="195"/>
        <v>1998</v>
      </c>
      <c r="E1306">
        <v>1000</v>
      </c>
      <c r="F1306">
        <f>VLOOKUP(B1306, 'Population by Country'!$1:$266, 13, FALSE)</f>
        <v>12163885</v>
      </c>
      <c r="G1306">
        <v>0</v>
      </c>
      <c r="H1306">
        <v>0</v>
      </c>
      <c r="I1306" s="7">
        <f>INDEX('Developing Country'!$B$3:$B$175,MATCH('Stata Data'!B1306,'Developing Country'!$A$3:$A$175))</f>
        <v>0</v>
      </c>
      <c r="J1306" s="7">
        <f>INDEX('Developing Country'!$C$3:$C$175,MATCH('Stata Data'!B1306,'Developing Country'!$A$3:$A$175))</f>
        <v>1</v>
      </c>
      <c r="K1306" s="8">
        <f>VLOOKUP(B1306, 'TRIPS In Force'!$A$2:$B$166, 2, FALSE)</f>
        <v>35085</v>
      </c>
      <c r="L1306" s="7">
        <f t="shared" si="193"/>
        <v>1996</v>
      </c>
      <c r="M1306" s="7">
        <f t="shared" si="188"/>
        <v>1</v>
      </c>
      <c r="N1306" s="7">
        <f t="shared" si="189"/>
        <v>2000</v>
      </c>
      <c r="O1306" s="7">
        <f t="shared" si="190"/>
        <v>-2</v>
      </c>
      <c r="P1306" s="7">
        <f t="shared" si="191"/>
        <v>0</v>
      </c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</row>
    <row r="1307" spans="1:34" x14ac:dyDescent="0.35">
      <c r="A1307">
        <f t="shared" si="194"/>
        <v>1306</v>
      </c>
      <c r="B1307" t="s">
        <v>44</v>
      </c>
      <c r="C1307">
        <f t="shared" si="192"/>
        <v>48</v>
      </c>
      <c r="D1307" s="7">
        <f t="shared" si="195"/>
        <v>1999</v>
      </c>
      <c r="E1307">
        <v>1000</v>
      </c>
      <c r="F1307">
        <f>VLOOKUP(B1307, 'Population by Country'!$1:$266,14, FALSE)</f>
        <v>12398691</v>
      </c>
      <c r="G1307">
        <v>0</v>
      </c>
      <c r="H1307">
        <v>0</v>
      </c>
      <c r="I1307" s="7">
        <f>INDEX('Developing Country'!$B$3:$B$175,MATCH('Stata Data'!B1307,'Developing Country'!$A$3:$A$175))</f>
        <v>0</v>
      </c>
      <c r="J1307" s="7">
        <f>INDEX('Developing Country'!$C$3:$C$175,MATCH('Stata Data'!B1307,'Developing Country'!$A$3:$A$175))</f>
        <v>1</v>
      </c>
      <c r="K1307" s="8">
        <f>VLOOKUP(B1307, 'TRIPS In Force'!$A$2:$B$166, 2, FALSE)</f>
        <v>35085</v>
      </c>
      <c r="L1307" s="7">
        <f t="shared" si="193"/>
        <v>1996</v>
      </c>
      <c r="M1307" s="7">
        <f t="shared" si="188"/>
        <v>1</v>
      </c>
      <c r="N1307" s="7">
        <f t="shared" si="189"/>
        <v>2000</v>
      </c>
      <c r="O1307" s="7">
        <f t="shared" si="190"/>
        <v>-1</v>
      </c>
      <c r="P1307" s="7">
        <f t="shared" si="191"/>
        <v>0</v>
      </c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</row>
    <row r="1308" spans="1:34" x14ac:dyDescent="0.35">
      <c r="A1308">
        <f t="shared" si="194"/>
        <v>1307</v>
      </c>
      <c r="B1308" t="s">
        <v>44</v>
      </c>
      <c r="C1308">
        <f t="shared" si="192"/>
        <v>48</v>
      </c>
      <c r="D1308" s="7">
        <f t="shared" si="195"/>
        <v>2000</v>
      </c>
      <c r="E1308">
        <v>1200</v>
      </c>
      <c r="F1308">
        <f>VLOOKUP(B1308, 'Population by Country'!$1:$266, 15, FALSE)</f>
        <v>12628596</v>
      </c>
      <c r="G1308">
        <v>0</v>
      </c>
      <c r="H1308">
        <v>0</v>
      </c>
      <c r="I1308" s="7">
        <f>INDEX('Developing Country'!$B$3:$B$175,MATCH('Stata Data'!B1308,'Developing Country'!$A$3:$A$175))</f>
        <v>0</v>
      </c>
      <c r="J1308" s="7">
        <f>INDEX('Developing Country'!$C$3:$C$175,MATCH('Stata Data'!B1308,'Developing Country'!$A$3:$A$175))</f>
        <v>1</v>
      </c>
      <c r="K1308" s="8">
        <f>VLOOKUP(B1308, 'TRIPS In Force'!$A$2:$B$166, 2, FALSE)</f>
        <v>35085</v>
      </c>
      <c r="L1308" s="7">
        <f t="shared" si="193"/>
        <v>1996</v>
      </c>
      <c r="M1308" s="7">
        <f t="shared" si="188"/>
        <v>1</v>
      </c>
      <c r="N1308" s="7">
        <f t="shared" si="189"/>
        <v>2000</v>
      </c>
      <c r="O1308" s="7">
        <f t="shared" si="190"/>
        <v>0</v>
      </c>
      <c r="P1308" s="7">
        <f t="shared" si="191"/>
        <v>1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</row>
    <row r="1309" spans="1:34" x14ac:dyDescent="0.35">
      <c r="A1309">
        <f t="shared" si="194"/>
        <v>1308</v>
      </c>
      <c r="B1309" t="s">
        <v>44</v>
      </c>
      <c r="C1309">
        <f t="shared" si="192"/>
        <v>48</v>
      </c>
      <c r="D1309" s="7">
        <f t="shared" si="195"/>
        <v>2001</v>
      </c>
      <c r="E1309">
        <v>1300</v>
      </c>
      <c r="F1309">
        <f>VLOOKUP(B1309, 'Population by Country'!$1:$266, 16, FALSE)</f>
        <v>12852755</v>
      </c>
      <c r="G1309">
        <v>0</v>
      </c>
      <c r="H1309">
        <v>0</v>
      </c>
      <c r="I1309" s="7">
        <f>INDEX('Developing Country'!$B$3:$B$175,MATCH('Stata Data'!B1309,'Developing Country'!$A$3:$A$175))</f>
        <v>0</v>
      </c>
      <c r="J1309" s="7">
        <f>INDEX('Developing Country'!$C$3:$C$175,MATCH('Stata Data'!B1309,'Developing Country'!$A$3:$A$175))</f>
        <v>1</v>
      </c>
      <c r="K1309" s="8">
        <f>VLOOKUP(B1309, 'TRIPS In Force'!$A$2:$B$166, 2, FALSE)</f>
        <v>35085</v>
      </c>
      <c r="L1309" s="7">
        <f t="shared" si="193"/>
        <v>1996</v>
      </c>
      <c r="M1309" s="7">
        <f t="shared" si="188"/>
        <v>1</v>
      </c>
      <c r="N1309" s="7">
        <f t="shared" si="189"/>
        <v>2000</v>
      </c>
      <c r="O1309" s="7">
        <f t="shared" si="190"/>
        <v>1</v>
      </c>
      <c r="P1309" s="7">
        <f t="shared" si="191"/>
        <v>1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</row>
    <row r="1310" spans="1:34" x14ac:dyDescent="0.35">
      <c r="A1310">
        <f t="shared" si="194"/>
        <v>1309</v>
      </c>
      <c r="B1310" t="s">
        <v>44</v>
      </c>
      <c r="C1310">
        <f t="shared" si="192"/>
        <v>48</v>
      </c>
      <c r="D1310" s="7">
        <f t="shared" si="195"/>
        <v>2002</v>
      </c>
      <c r="E1310">
        <v>1400</v>
      </c>
      <c r="F1310">
        <f>VLOOKUP(B1310, 'Population by Country'!$1:$266, 17, FALSE)</f>
        <v>13072060</v>
      </c>
      <c r="G1310">
        <v>0</v>
      </c>
      <c r="H1310">
        <v>0</v>
      </c>
      <c r="I1310" s="7">
        <f>INDEX('Developing Country'!$B$3:$B$175,MATCH('Stata Data'!B1310,'Developing Country'!$A$3:$A$175))</f>
        <v>0</v>
      </c>
      <c r="J1310" s="7">
        <f>INDEX('Developing Country'!$C$3:$C$175,MATCH('Stata Data'!B1310,'Developing Country'!$A$3:$A$175))</f>
        <v>1</v>
      </c>
      <c r="K1310" s="8">
        <f>VLOOKUP(B1310, 'TRIPS In Force'!$A$2:$B$166, 2, FALSE)</f>
        <v>35085</v>
      </c>
      <c r="L1310" s="7">
        <f t="shared" si="193"/>
        <v>1996</v>
      </c>
      <c r="M1310" s="7">
        <f t="shared" si="188"/>
        <v>1</v>
      </c>
      <c r="N1310" s="7">
        <f t="shared" si="189"/>
        <v>2000</v>
      </c>
      <c r="O1310" s="7">
        <f t="shared" si="190"/>
        <v>2</v>
      </c>
      <c r="P1310" s="7">
        <f t="shared" si="191"/>
        <v>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</row>
    <row r="1311" spans="1:34" x14ac:dyDescent="0.35">
      <c r="A1311">
        <f t="shared" si="194"/>
        <v>1310</v>
      </c>
      <c r="B1311" t="s">
        <v>44</v>
      </c>
      <c r="C1311">
        <f t="shared" si="192"/>
        <v>48</v>
      </c>
      <c r="D1311" s="7">
        <f t="shared" si="195"/>
        <v>2003</v>
      </c>
      <c r="E1311">
        <v>1400</v>
      </c>
      <c r="F1311">
        <f>VLOOKUP(B1311, 'Population by Country'!$1:$266, 18, FALSE)</f>
        <v>13289601</v>
      </c>
      <c r="G1311">
        <v>0</v>
      </c>
      <c r="H1311">
        <v>0</v>
      </c>
      <c r="I1311" s="7">
        <f>INDEX('Developing Country'!$B$3:$B$175,MATCH('Stata Data'!B1311,'Developing Country'!$A$3:$A$175))</f>
        <v>0</v>
      </c>
      <c r="J1311" s="7">
        <f>INDEX('Developing Country'!$C$3:$C$175,MATCH('Stata Data'!B1311,'Developing Country'!$A$3:$A$175))</f>
        <v>1</v>
      </c>
      <c r="K1311" s="8">
        <f>VLOOKUP(B1311, 'TRIPS In Force'!$A$2:$B$166, 2, FALSE)</f>
        <v>35085</v>
      </c>
      <c r="L1311" s="7">
        <f t="shared" si="193"/>
        <v>1996</v>
      </c>
      <c r="M1311" s="7">
        <f t="shared" si="188"/>
        <v>1</v>
      </c>
      <c r="N1311" s="7">
        <f t="shared" si="189"/>
        <v>2000</v>
      </c>
      <c r="O1311" s="7">
        <f t="shared" si="190"/>
        <v>3</v>
      </c>
      <c r="P1311" s="7">
        <f t="shared" si="191"/>
        <v>1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</row>
    <row r="1312" spans="1:34" x14ac:dyDescent="0.35">
      <c r="A1312">
        <f t="shared" si="194"/>
        <v>1311</v>
      </c>
      <c r="B1312" t="s">
        <v>44</v>
      </c>
      <c r="C1312">
        <f t="shared" si="192"/>
        <v>48</v>
      </c>
      <c r="D1312" s="7">
        <f t="shared" si="195"/>
        <v>2004</v>
      </c>
      <c r="E1312">
        <v>1500</v>
      </c>
      <c r="F1312">
        <f>VLOOKUP(B1312, 'Population by Country'!$1:$266,19, FALSE)</f>
        <v>13509647</v>
      </c>
      <c r="G1312">
        <v>0</v>
      </c>
      <c r="H1312">
        <v>0</v>
      </c>
      <c r="I1312" s="7">
        <f>INDEX('Developing Country'!$B$3:$B$175,MATCH('Stata Data'!B1312,'Developing Country'!$A$3:$A$175))</f>
        <v>0</v>
      </c>
      <c r="J1312" s="7">
        <f>INDEX('Developing Country'!$C$3:$C$175,MATCH('Stata Data'!B1312,'Developing Country'!$A$3:$A$175))</f>
        <v>1</v>
      </c>
      <c r="K1312" s="8">
        <f>VLOOKUP(B1312, 'TRIPS In Force'!$A$2:$B$166, 2, FALSE)</f>
        <v>35085</v>
      </c>
      <c r="L1312" s="7">
        <f t="shared" si="193"/>
        <v>1996</v>
      </c>
      <c r="M1312" s="7">
        <f t="shared" si="188"/>
        <v>1</v>
      </c>
      <c r="N1312" s="7">
        <f t="shared" si="189"/>
        <v>2000</v>
      </c>
      <c r="O1312" s="7">
        <f t="shared" si="190"/>
        <v>4</v>
      </c>
      <c r="P1312" s="7">
        <f t="shared" si="191"/>
        <v>1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</row>
    <row r="1313" spans="1:34" x14ac:dyDescent="0.35">
      <c r="A1313">
        <f t="shared" si="194"/>
        <v>1312</v>
      </c>
      <c r="B1313" t="s">
        <v>44</v>
      </c>
      <c r="C1313">
        <f t="shared" si="192"/>
        <v>48</v>
      </c>
      <c r="D1313" s="7">
        <f t="shared" si="195"/>
        <v>2005</v>
      </c>
      <c r="E1313">
        <v>1400</v>
      </c>
      <c r="F1313">
        <f>VLOOKUP(B1313, 'Population by Country'!$1:$266, 20, FALSE)</f>
        <v>13735233</v>
      </c>
      <c r="G1313">
        <v>0</v>
      </c>
      <c r="H1313">
        <v>0</v>
      </c>
      <c r="I1313" s="7">
        <f>INDEX('Developing Country'!$B$3:$B$175,MATCH('Stata Data'!B1313,'Developing Country'!$A$3:$A$175))</f>
        <v>0</v>
      </c>
      <c r="J1313" s="7">
        <f>INDEX('Developing Country'!$C$3:$C$175,MATCH('Stata Data'!B1313,'Developing Country'!$A$3:$A$175))</f>
        <v>1</v>
      </c>
      <c r="K1313" s="8">
        <f>VLOOKUP(B1313, 'TRIPS In Force'!$A$2:$B$166, 2, FALSE)</f>
        <v>35085</v>
      </c>
      <c r="L1313" s="7">
        <f t="shared" si="193"/>
        <v>1996</v>
      </c>
      <c r="M1313" s="7">
        <f t="shared" si="188"/>
        <v>1</v>
      </c>
      <c r="N1313" s="7">
        <f t="shared" si="189"/>
        <v>2000</v>
      </c>
      <c r="O1313" s="7">
        <f t="shared" si="190"/>
        <v>5</v>
      </c>
      <c r="P1313" s="7">
        <f t="shared" si="191"/>
        <v>1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</row>
    <row r="1314" spans="1:34" x14ac:dyDescent="0.35">
      <c r="A1314">
        <f t="shared" si="194"/>
        <v>1313</v>
      </c>
      <c r="B1314" t="s">
        <v>44</v>
      </c>
      <c r="C1314">
        <f t="shared" si="192"/>
        <v>48</v>
      </c>
      <c r="D1314" s="7">
        <f t="shared" si="195"/>
        <v>2006</v>
      </c>
      <c r="E1314">
        <v>1400</v>
      </c>
      <c r="F1314">
        <f>VLOOKUP(B1314, 'Population by Country'!$1:$266, 21, FALSE)</f>
        <v>13967480</v>
      </c>
      <c r="G1314">
        <v>0</v>
      </c>
      <c r="H1314">
        <v>0</v>
      </c>
      <c r="I1314" s="7">
        <f>INDEX('Developing Country'!$B$3:$B$175,MATCH('Stata Data'!B1314,'Developing Country'!$A$3:$A$175))</f>
        <v>0</v>
      </c>
      <c r="J1314" s="7">
        <f>INDEX('Developing Country'!$C$3:$C$175,MATCH('Stata Data'!B1314,'Developing Country'!$A$3:$A$175))</f>
        <v>1</v>
      </c>
      <c r="K1314" s="8">
        <f>VLOOKUP(B1314, 'TRIPS In Force'!$A$2:$B$166, 2, FALSE)</f>
        <v>35085</v>
      </c>
      <c r="L1314" s="7">
        <f t="shared" si="193"/>
        <v>1996</v>
      </c>
      <c r="M1314" s="7">
        <f t="shared" si="188"/>
        <v>1</v>
      </c>
      <c r="N1314" s="7">
        <f t="shared" si="189"/>
        <v>2000</v>
      </c>
      <c r="O1314" s="7">
        <f t="shared" si="190"/>
        <v>6</v>
      </c>
      <c r="P1314" s="7">
        <f t="shared" si="191"/>
        <v>1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</row>
    <row r="1315" spans="1:34" x14ac:dyDescent="0.35">
      <c r="A1315">
        <f t="shared" si="194"/>
        <v>1314</v>
      </c>
      <c r="B1315" t="s">
        <v>44</v>
      </c>
      <c r="C1315">
        <f t="shared" si="192"/>
        <v>48</v>
      </c>
      <c r="D1315" s="7">
        <f t="shared" si="195"/>
        <v>2007</v>
      </c>
      <c r="E1315">
        <v>1300</v>
      </c>
      <c r="F1315">
        <f>VLOOKUP(B1315, 'Population by Country'!$1:$266, 22, FALSE)</f>
        <v>14205453</v>
      </c>
      <c r="G1315">
        <v>0</v>
      </c>
      <c r="H1315">
        <v>0</v>
      </c>
      <c r="I1315" s="7">
        <f>INDEX('Developing Country'!$B$3:$B$175,MATCH('Stata Data'!B1315,'Developing Country'!$A$3:$A$175))</f>
        <v>0</v>
      </c>
      <c r="J1315" s="7">
        <f>INDEX('Developing Country'!$C$3:$C$175,MATCH('Stata Data'!B1315,'Developing Country'!$A$3:$A$175))</f>
        <v>1</v>
      </c>
      <c r="K1315" s="8">
        <f>VLOOKUP(B1315, 'TRIPS In Force'!$A$2:$B$166, 2, FALSE)</f>
        <v>35085</v>
      </c>
      <c r="L1315" s="7">
        <f t="shared" si="193"/>
        <v>1996</v>
      </c>
      <c r="M1315" s="7">
        <f t="shared" si="188"/>
        <v>1</v>
      </c>
      <c r="N1315" s="7">
        <f t="shared" si="189"/>
        <v>2000</v>
      </c>
      <c r="O1315" s="7">
        <f t="shared" si="190"/>
        <v>7</v>
      </c>
      <c r="P1315" s="7">
        <f t="shared" si="191"/>
        <v>1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</row>
    <row r="1316" spans="1:34" x14ac:dyDescent="0.35">
      <c r="A1316">
        <f t="shared" si="194"/>
        <v>1315</v>
      </c>
      <c r="B1316" t="s">
        <v>44</v>
      </c>
      <c r="C1316">
        <f t="shared" si="192"/>
        <v>48</v>
      </c>
      <c r="D1316" s="7">
        <f t="shared" si="195"/>
        <v>2008</v>
      </c>
      <c r="E1316">
        <v>1100</v>
      </c>
      <c r="F1316">
        <f>VLOOKUP(B1316, 'Population by Country'!$1:$266, 23, FALSE)</f>
        <v>14447562</v>
      </c>
      <c r="G1316">
        <v>0</v>
      </c>
      <c r="H1316">
        <v>0</v>
      </c>
      <c r="I1316" s="7">
        <f>INDEX('Developing Country'!$B$3:$B$175,MATCH('Stata Data'!B1316,'Developing Country'!$A$3:$A$175))</f>
        <v>0</v>
      </c>
      <c r="J1316" s="7">
        <f>INDEX('Developing Country'!$C$3:$C$175,MATCH('Stata Data'!B1316,'Developing Country'!$A$3:$A$175))</f>
        <v>1</v>
      </c>
      <c r="K1316" s="8">
        <f>VLOOKUP(B1316, 'TRIPS In Force'!$A$2:$B$166, 2, FALSE)</f>
        <v>35085</v>
      </c>
      <c r="L1316" s="7">
        <f t="shared" si="193"/>
        <v>1996</v>
      </c>
      <c r="M1316" s="7">
        <f t="shared" si="188"/>
        <v>1</v>
      </c>
      <c r="N1316" s="7">
        <f t="shared" si="189"/>
        <v>2000</v>
      </c>
      <c r="O1316" s="7">
        <f t="shared" si="190"/>
        <v>8</v>
      </c>
      <c r="P1316" s="7">
        <f t="shared" si="191"/>
        <v>1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</row>
    <row r="1317" spans="1:34" x14ac:dyDescent="0.35">
      <c r="A1317">
        <f t="shared" si="194"/>
        <v>1316</v>
      </c>
      <c r="B1317" t="s">
        <v>44</v>
      </c>
      <c r="C1317">
        <f t="shared" si="192"/>
        <v>48</v>
      </c>
      <c r="D1317" s="7">
        <f t="shared" si="195"/>
        <v>2009</v>
      </c>
      <c r="E1317">
        <v>1000</v>
      </c>
      <c r="F1317">
        <f>VLOOKUP(B1317, 'Population by Country'!$1:$266, 24, FALSE)</f>
        <v>14691275</v>
      </c>
      <c r="G1317">
        <v>0</v>
      </c>
      <c r="H1317">
        <v>0</v>
      </c>
      <c r="I1317" s="7">
        <f>INDEX('Developing Country'!$B$3:$B$175,MATCH('Stata Data'!B1317,'Developing Country'!$A$3:$A$175))</f>
        <v>0</v>
      </c>
      <c r="J1317" s="7">
        <f>INDEX('Developing Country'!$C$3:$C$175,MATCH('Stata Data'!B1317,'Developing Country'!$A$3:$A$175))</f>
        <v>1</v>
      </c>
      <c r="K1317" s="8">
        <f>VLOOKUP(B1317, 'TRIPS In Force'!$A$2:$B$166, 2, FALSE)</f>
        <v>35085</v>
      </c>
      <c r="L1317" s="7">
        <f t="shared" si="193"/>
        <v>1996</v>
      </c>
      <c r="M1317" s="7">
        <f t="shared" si="188"/>
        <v>1</v>
      </c>
      <c r="N1317" s="7">
        <f t="shared" si="189"/>
        <v>2000</v>
      </c>
      <c r="O1317" s="7">
        <f t="shared" si="190"/>
        <v>9</v>
      </c>
      <c r="P1317" s="7">
        <f t="shared" si="191"/>
        <v>1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</row>
    <row r="1318" spans="1:34" x14ac:dyDescent="0.35">
      <c r="A1318">
        <f t="shared" si="194"/>
        <v>1317</v>
      </c>
      <c r="B1318" t="s">
        <v>44</v>
      </c>
      <c r="C1318">
        <f t="shared" si="192"/>
        <v>48</v>
      </c>
      <c r="D1318" s="7">
        <f t="shared" si="195"/>
        <v>2010</v>
      </c>
      <c r="E1318">
        <v>1000</v>
      </c>
      <c r="F1318">
        <f>VLOOKUP(B1318, 'Population by Country'!$1:$266, 25, FALSE)</f>
        <v>14934690</v>
      </c>
      <c r="G1318">
        <v>0</v>
      </c>
      <c r="H1318">
        <v>0</v>
      </c>
      <c r="I1318" s="7">
        <f>INDEX('Developing Country'!$B$3:$B$175,MATCH('Stata Data'!B1318,'Developing Country'!$A$3:$A$175))</f>
        <v>0</v>
      </c>
      <c r="J1318" s="7">
        <f>INDEX('Developing Country'!$C$3:$C$175,MATCH('Stata Data'!B1318,'Developing Country'!$A$3:$A$175))</f>
        <v>1</v>
      </c>
      <c r="K1318" s="8">
        <f>VLOOKUP(B1318, 'TRIPS In Force'!$A$2:$B$166, 2, FALSE)</f>
        <v>35085</v>
      </c>
      <c r="L1318" s="7">
        <f t="shared" si="193"/>
        <v>1996</v>
      </c>
      <c r="M1318" s="7">
        <f t="shared" si="188"/>
        <v>1</v>
      </c>
      <c r="N1318" s="7">
        <f t="shared" si="189"/>
        <v>2000</v>
      </c>
      <c r="O1318" s="7">
        <f t="shared" si="190"/>
        <v>10</v>
      </c>
      <c r="P1318" s="7">
        <f t="shared" si="191"/>
        <v>1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</row>
    <row r="1319" spans="1:34" x14ac:dyDescent="0.35">
      <c r="A1319">
        <f t="shared" si="194"/>
        <v>1318</v>
      </c>
      <c r="B1319" t="s">
        <v>44</v>
      </c>
      <c r="C1319">
        <f t="shared" si="192"/>
        <v>48</v>
      </c>
      <c r="D1319" s="7">
        <f t="shared" si="195"/>
        <v>2011</v>
      </c>
      <c r="E1319">
        <v>1000</v>
      </c>
      <c r="F1319">
        <f>VLOOKUP(B1319, 'Population by Country'!$1:$266, 26, FALSE)</f>
        <v>15177355</v>
      </c>
      <c r="G1319">
        <v>0</v>
      </c>
      <c r="H1319">
        <v>0</v>
      </c>
      <c r="I1319" s="7">
        <f>INDEX('Developing Country'!$B$3:$B$175,MATCH('Stata Data'!B1319,'Developing Country'!$A$3:$A$175))</f>
        <v>0</v>
      </c>
      <c r="J1319" s="7">
        <f>INDEX('Developing Country'!$C$3:$C$175,MATCH('Stata Data'!B1319,'Developing Country'!$A$3:$A$175))</f>
        <v>1</v>
      </c>
      <c r="K1319" s="8">
        <f>VLOOKUP(B1319, 'TRIPS In Force'!$A$2:$B$166, 2, FALSE)</f>
        <v>35085</v>
      </c>
      <c r="L1319" s="7">
        <f t="shared" si="193"/>
        <v>1996</v>
      </c>
      <c r="M1319" s="7">
        <f t="shared" si="188"/>
        <v>1</v>
      </c>
      <c r="N1319" s="7">
        <f t="shared" si="189"/>
        <v>2000</v>
      </c>
      <c r="O1319" s="7">
        <f t="shared" si="190"/>
        <v>11</v>
      </c>
      <c r="P1319" s="7">
        <f t="shared" si="191"/>
        <v>1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</row>
    <row r="1320" spans="1:34" x14ac:dyDescent="0.35">
      <c r="A1320">
        <f t="shared" si="194"/>
        <v>1319</v>
      </c>
      <c r="B1320" t="s">
        <v>44</v>
      </c>
      <c r="C1320">
        <f t="shared" si="192"/>
        <v>48</v>
      </c>
      <c r="D1320" s="7">
        <f t="shared" si="195"/>
        <v>2012</v>
      </c>
      <c r="E1320">
        <v>1000</v>
      </c>
      <c r="F1320">
        <f>VLOOKUP(B1320, 'Population by Country'!$1:$266, 27, FALSE)</f>
        <v>15419666</v>
      </c>
      <c r="G1320">
        <v>0</v>
      </c>
      <c r="H1320">
        <v>0</v>
      </c>
      <c r="I1320" s="7">
        <f>INDEX('Developing Country'!$B$3:$B$175,MATCH('Stata Data'!B1320,'Developing Country'!$A$3:$A$175))</f>
        <v>0</v>
      </c>
      <c r="J1320" s="7">
        <f>INDEX('Developing Country'!$C$3:$C$175,MATCH('Stata Data'!B1320,'Developing Country'!$A$3:$A$175))</f>
        <v>1</v>
      </c>
      <c r="K1320" s="8">
        <f>VLOOKUP(B1320, 'TRIPS In Force'!$A$2:$B$166, 2, FALSE)</f>
        <v>35085</v>
      </c>
      <c r="L1320" s="7">
        <f t="shared" si="193"/>
        <v>1996</v>
      </c>
      <c r="M1320" s="7">
        <f t="shared" si="188"/>
        <v>1</v>
      </c>
      <c r="N1320" s="7">
        <f t="shared" si="189"/>
        <v>2000</v>
      </c>
      <c r="O1320" s="7">
        <f t="shared" si="190"/>
        <v>12</v>
      </c>
      <c r="P1320" s="7">
        <f t="shared" si="191"/>
        <v>1</v>
      </c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</row>
    <row r="1321" spans="1:34" x14ac:dyDescent="0.35">
      <c r="A1321">
        <f t="shared" si="194"/>
        <v>1320</v>
      </c>
      <c r="B1321" t="s">
        <v>44</v>
      </c>
      <c r="C1321">
        <f t="shared" si="192"/>
        <v>48</v>
      </c>
      <c r="D1321" s="7">
        <f t="shared" si="195"/>
        <v>2013</v>
      </c>
      <c r="E1321">
        <v>1000</v>
      </c>
      <c r="F1321">
        <f>VLOOKUP(B1321, 'Population by Country'!$1:$266, 28, FALSE)</f>
        <v>15661547</v>
      </c>
      <c r="G1321">
        <v>0</v>
      </c>
      <c r="H1321">
        <v>0</v>
      </c>
      <c r="I1321" s="7">
        <f>INDEX('Developing Country'!$B$3:$B$175,MATCH('Stata Data'!B1321,'Developing Country'!$A$3:$A$175))</f>
        <v>0</v>
      </c>
      <c r="J1321" s="7">
        <f>INDEX('Developing Country'!$C$3:$C$175,MATCH('Stata Data'!B1321,'Developing Country'!$A$3:$A$175))</f>
        <v>1</v>
      </c>
      <c r="K1321" s="8">
        <f>VLOOKUP(B1321, 'TRIPS In Force'!$A$2:$B$166, 2, FALSE)</f>
        <v>35085</v>
      </c>
      <c r="L1321" s="7">
        <f t="shared" si="193"/>
        <v>1996</v>
      </c>
      <c r="M1321" s="7">
        <f t="shared" si="188"/>
        <v>1</v>
      </c>
      <c r="N1321" s="7">
        <f t="shared" si="189"/>
        <v>2000</v>
      </c>
      <c r="O1321" s="7">
        <f t="shared" si="190"/>
        <v>13</v>
      </c>
      <c r="P1321" s="7">
        <f t="shared" si="191"/>
        <v>1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</row>
    <row r="1322" spans="1:34" x14ac:dyDescent="0.35">
      <c r="A1322">
        <f t="shared" si="194"/>
        <v>1321</v>
      </c>
      <c r="B1322" t="s">
        <v>44</v>
      </c>
      <c r="C1322">
        <f t="shared" si="192"/>
        <v>48</v>
      </c>
      <c r="D1322" s="7">
        <f t="shared" si="195"/>
        <v>2014</v>
      </c>
      <c r="E1322">
        <v>1000</v>
      </c>
      <c r="F1322">
        <f>VLOOKUP(B1322, 'Population by Country'!$1:$266, 29, FALSE)</f>
        <v>15903112</v>
      </c>
      <c r="G1322">
        <v>0</v>
      </c>
      <c r="H1322">
        <v>0</v>
      </c>
      <c r="I1322" s="7">
        <f>INDEX('Developing Country'!$B$3:$B$175,MATCH('Stata Data'!B1322,'Developing Country'!$A$3:$A$175))</f>
        <v>0</v>
      </c>
      <c r="J1322" s="7">
        <f>INDEX('Developing Country'!$C$3:$C$175,MATCH('Stata Data'!B1322,'Developing Country'!$A$3:$A$175))</f>
        <v>1</v>
      </c>
      <c r="K1322" s="8">
        <f>VLOOKUP(B1322, 'TRIPS In Force'!$A$2:$B$166, 2, FALSE)</f>
        <v>35085</v>
      </c>
      <c r="L1322" s="7">
        <f t="shared" si="193"/>
        <v>1996</v>
      </c>
      <c r="M1322" s="7">
        <f t="shared" si="188"/>
        <v>1</v>
      </c>
      <c r="N1322" s="7">
        <f t="shared" si="189"/>
        <v>2000</v>
      </c>
      <c r="O1322" s="7">
        <f t="shared" si="190"/>
        <v>14</v>
      </c>
      <c r="P1322" s="7">
        <f t="shared" si="191"/>
        <v>1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</row>
    <row r="1323" spans="1:34" x14ac:dyDescent="0.35">
      <c r="A1323">
        <f t="shared" si="194"/>
        <v>1322</v>
      </c>
      <c r="B1323" t="s">
        <v>44</v>
      </c>
      <c r="C1323">
        <f t="shared" si="192"/>
        <v>48</v>
      </c>
      <c r="D1323" s="7">
        <f t="shared" si="195"/>
        <v>2015</v>
      </c>
      <c r="E1323">
        <v>1000</v>
      </c>
      <c r="F1323">
        <f>VLOOKUP(B1323, 'Population by Country'!$1:$266, 30, FALSE)</f>
        <v>16144368</v>
      </c>
      <c r="G1323">
        <v>0</v>
      </c>
      <c r="H1323">
        <v>0</v>
      </c>
      <c r="I1323" s="7">
        <f>INDEX('Developing Country'!$B$3:$B$175,MATCH('Stata Data'!B1323,'Developing Country'!$A$3:$A$175))</f>
        <v>0</v>
      </c>
      <c r="J1323" s="7">
        <f>INDEX('Developing Country'!$C$3:$C$175,MATCH('Stata Data'!B1323,'Developing Country'!$A$3:$A$175))</f>
        <v>1</v>
      </c>
      <c r="K1323" s="8">
        <f>VLOOKUP(B1323, 'TRIPS In Force'!$A$2:$B$166, 2, FALSE)</f>
        <v>35085</v>
      </c>
      <c r="L1323" s="7">
        <f t="shared" si="193"/>
        <v>1996</v>
      </c>
      <c r="M1323" s="7">
        <f t="shared" si="188"/>
        <v>1</v>
      </c>
      <c r="N1323" s="7">
        <f t="shared" si="189"/>
        <v>2000</v>
      </c>
      <c r="O1323" s="7">
        <f t="shared" si="190"/>
        <v>15</v>
      </c>
      <c r="P1323" s="7">
        <f t="shared" si="191"/>
        <v>1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</row>
    <row r="1324" spans="1:34" x14ac:dyDescent="0.35">
      <c r="A1324">
        <f t="shared" si="194"/>
        <v>1323</v>
      </c>
      <c r="B1324" t="s">
        <v>44</v>
      </c>
      <c r="C1324">
        <f t="shared" si="192"/>
        <v>48</v>
      </c>
      <c r="D1324" s="7">
        <f t="shared" si="195"/>
        <v>2016</v>
      </c>
      <c r="E1324">
        <v>1000</v>
      </c>
      <c r="F1324">
        <f>VLOOKUP(B1324, 'Population by Country'!$1:$266, 31, FALSE)</f>
        <v>16385068</v>
      </c>
      <c r="G1324">
        <v>0</v>
      </c>
      <c r="H1324">
        <v>0</v>
      </c>
      <c r="I1324" s="7">
        <f>INDEX('Developing Country'!$B$3:$B$175,MATCH('Stata Data'!B1324,'Developing Country'!$A$3:$A$175))</f>
        <v>0</v>
      </c>
      <c r="J1324" s="7">
        <f>INDEX('Developing Country'!$C$3:$C$175,MATCH('Stata Data'!B1324,'Developing Country'!$A$3:$A$175))</f>
        <v>1</v>
      </c>
      <c r="K1324" s="8">
        <f>VLOOKUP(B1324, 'TRIPS In Force'!$A$2:$B$166, 2, FALSE)</f>
        <v>35085</v>
      </c>
      <c r="L1324" s="7">
        <f t="shared" si="193"/>
        <v>1996</v>
      </c>
      <c r="M1324" s="7">
        <f t="shared" si="188"/>
        <v>1</v>
      </c>
      <c r="N1324" s="7">
        <f t="shared" si="189"/>
        <v>2000</v>
      </c>
      <c r="O1324" s="7">
        <f t="shared" si="190"/>
        <v>16</v>
      </c>
      <c r="P1324" s="7">
        <f t="shared" si="191"/>
        <v>1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</row>
    <row r="1325" spans="1:34" x14ac:dyDescent="0.35">
      <c r="A1325">
        <f t="shared" si="194"/>
        <v>1324</v>
      </c>
      <c r="B1325" t="s">
        <v>45</v>
      </c>
      <c r="C1325">
        <f t="shared" si="192"/>
        <v>49</v>
      </c>
      <c r="D1325" s="7">
        <v>1990</v>
      </c>
      <c r="E1325">
        <v>100</v>
      </c>
      <c r="F1325">
        <f>VLOOKUP(B1325, 'Population by Country'!$1:$266, 5,FALSE )</f>
        <v>57412215</v>
      </c>
      <c r="G1325">
        <v>0</v>
      </c>
      <c r="H1325">
        <v>1</v>
      </c>
      <c r="I1325" s="7">
        <f>INDEX('Developing Country'!$B$3:$B$175,MATCH('Stata Data'!B1325,'Developing Country'!$A$3:$A$175))</f>
        <v>0</v>
      </c>
      <c r="J1325" s="7">
        <f>INDEX('Developing Country'!$C$3:$C$175,MATCH('Stata Data'!B1325,'Developing Country'!$A$3:$A$175))</f>
        <v>1</v>
      </c>
      <c r="K1325" s="8">
        <f>VLOOKUP(B1325, 'TRIPS In Force'!$A$2:$B$166, 2, FALSE)</f>
        <v>34880</v>
      </c>
      <c r="L1325" s="7">
        <f t="shared" si="193"/>
        <v>1995</v>
      </c>
      <c r="M1325" s="7">
        <f t="shared" si="188"/>
        <v>0</v>
      </c>
      <c r="N1325" s="7">
        <f t="shared" si="189"/>
        <v>2005</v>
      </c>
      <c r="O1325" s="7">
        <f t="shared" si="190"/>
        <v>-15</v>
      </c>
      <c r="P1325" s="7">
        <f t="shared" si="191"/>
        <v>0</v>
      </c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</row>
    <row r="1326" spans="1:34" x14ac:dyDescent="0.35">
      <c r="A1326">
        <f t="shared" si="194"/>
        <v>1325</v>
      </c>
      <c r="B1326" t="s">
        <v>45</v>
      </c>
      <c r="C1326">
        <f t="shared" si="192"/>
        <v>49</v>
      </c>
      <c r="D1326" s="7">
        <f>D1325+1</f>
        <v>1991</v>
      </c>
      <c r="E1326">
        <v>100</v>
      </c>
      <c r="F1326">
        <f>VLOOKUP(B1326, 'Population by Country'!$1:$266, 6, FALSE)</f>
        <v>58752390</v>
      </c>
      <c r="G1326">
        <v>0</v>
      </c>
      <c r="H1326">
        <v>1</v>
      </c>
      <c r="I1326" s="7">
        <f>INDEX('Developing Country'!$B$3:$B$175,MATCH('Stata Data'!B1326,'Developing Country'!$A$3:$A$175))</f>
        <v>0</v>
      </c>
      <c r="J1326" s="7">
        <f>INDEX('Developing Country'!$C$3:$C$175,MATCH('Stata Data'!B1326,'Developing Country'!$A$3:$A$175))</f>
        <v>1</v>
      </c>
      <c r="K1326" s="8">
        <f>VLOOKUP(B1326, 'TRIPS In Force'!$A$2:$B$166, 2, FALSE)</f>
        <v>34880</v>
      </c>
      <c r="L1326" s="7">
        <f t="shared" si="193"/>
        <v>1995</v>
      </c>
      <c r="M1326" s="7">
        <f t="shared" si="188"/>
        <v>0</v>
      </c>
      <c r="N1326" s="7">
        <f t="shared" si="189"/>
        <v>2005</v>
      </c>
      <c r="O1326" s="7">
        <f t="shared" si="190"/>
        <v>-14</v>
      </c>
      <c r="P1326" s="7">
        <f t="shared" si="191"/>
        <v>0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</row>
    <row r="1327" spans="1:34" x14ac:dyDescent="0.35">
      <c r="A1327">
        <f t="shared" si="194"/>
        <v>1326</v>
      </c>
      <c r="B1327" t="s">
        <v>45</v>
      </c>
      <c r="C1327">
        <f t="shared" si="192"/>
        <v>49</v>
      </c>
      <c r="D1327" s="7">
        <f t="shared" ref="D1327:D1351" si="196">D1326+1</f>
        <v>1992</v>
      </c>
      <c r="E1327">
        <v>100</v>
      </c>
      <c r="F1327">
        <f>VLOOKUP(B1327, 'Population by Country'!$1:$266, 7, FALSE)</f>
        <v>60035536</v>
      </c>
      <c r="G1327">
        <v>0</v>
      </c>
      <c r="H1327">
        <v>1</v>
      </c>
      <c r="I1327" s="7">
        <f>INDEX('Developing Country'!$B$3:$B$175,MATCH('Stata Data'!B1327,'Developing Country'!$A$3:$A$175))</f>
        <v>0</v>
      </c>
      <c r="J1327" s="7">
        <f>INDEX('Developing Country'!$C$3:$C$175,MATCH('Stata Data'!B1327,'Developing Country'!$A$3:$A$175))</f>
        <v>1</v>
      </c>
      <c r="K1327" s="8">
        <f>VLOOKUP(B1327, 'TRIPS In Force'!$A$2:$B$166, 2, FALSE)</f>
        <v>34880</v>
      </c>
      <c r="L1327" s="7">
        <f t="shared" si="193"/>
        <v>1995</v>
      </c>
      <c r="M1327" s="7">
        <f t="shared" si="188"/>
        <v>0</v>
      </c>
      <c r="N1327" s="7">
        <f t="shared" si="189"/>
        <v>2005</v>
      </c>
      <c r="O1327" s="7">
        <f t="shared" si="190"/>
        <v>-13</v>
      </c>
      <c r="P1327" s="7">
        <f t="shared" si="191"/>
        <v>0</v>
      </c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</row>
    <row r="1328" spans="1:34" x14ac:dyDescent="0.35">
      <c r="A1328">
        <f t="shared" si="194"/>
        <v>1327</v>
      </c>
      <c r="B1328" t="s">
        <v>45</v>
      </c>
      <c r="C1328">
        <f t="shared" si="192"/>
        <v>49</v>
      </c>
      <c r="D1328" s="7">
        <f t="shared" si="196"/>
        <v>1993</v>
      </c>
      <c r="E1328">
        <v>100</v>
      </c>
      <c r="F1328">
        <f>VLOOKUP(B1328, 'Population by Country'!$1:$266, 8, FALSE)</f>
        <v>61275601</v>
      </c>
      <c r="G1328">
        <v>0</v>
      </c>
      <c r="H1328">
        <v>1</v>
      </c>
      <c r="I1328" s="7">
        <f>INDEX('Developing Country'!$B$3:$B$175,MATCH('Stata Data'!B1328,'Developing Country'!$A$3:$A$175))</f>
        <v>0</v>
      </c>
      <c r="J1328" s="7">
        <f>INDEX('Developing Country'!$C$3:$C$175,MATCH('Stata Data'!B1328,'Developing Country'!$A$3:$A$175))</f>
        <v>1</v>
      </c>
      <c r="K1328" s="8">
        <f>VLOOKUP(B1328, 'TRIPS In Force'!$A$2:$B$166, 2, FALSE)</f>
        <v>34880</v>
      </c>
      <c r="L1328" s="7">
        <f t="shared" si="193"/>
        <v>1995</v>
      </c>
      <c r="M1328" s="7">
        <f t="shared" si="188"/>
        <v>0</v>
      </c>
      <c r="N1328" s="7">
        <f t="shared" si="189"/>
        <v>2005</v>
      </c>
      <c r="O1328" s="7">
        <f t="shared" si="190"/>
        <v>-12</v>
      </c>
      <c r="P1328" s="7">
        <f t="shared" si="191"/>
        <v>0</v>
      </c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</row>
    <row r="1329" spans="1:34" x14ac:dyDescent="0.35">
      <c r="A1329">
        <f t="shared" si="194"/>
        <v>1328</v>
      </c>
      <c r="B1329" t="s">
        <v>45</v>
      </c>
      <c r="C1329">
        <f t="shared" si="192"/>
        <v>49</v>
      </c>
      <c r="D1329" s="7">
        <f t="shared" si="196"/>
        <v>1994</v>
      </c>
      <c r="E1329">
        <v>100</v>
      </c>
      <c r="F1329">
        <f>VLOOKUP(B1329, 'Population by Country'!$1:$266, 9, FALSE)</f>
        <v>62495745</v>
      </c>
      <c r="G1329">
        <v>0</v>
      </c>
      <c r="H1329">
        <v>1</v>
      </c>
      <c r="I1329" s="7">
        <f>INDEX('Developing Country'!$B$3:$B$175,MATCH('Stata Data'!B1329,'Developing Country'!$A$3:$A$175))</f>
        <v>0</v>
      </c>
      <c r="J1329" s="7">
        <f>INDEX('Developing Country'!$C$3:$C$175,MATCH('Stata Data'!B1329,'Developing Country'!$A$3:$A$175))</f>
        <v>1</v>
      </c>
      <c r="K1329" s="8">
        <f>VLOOKUP(B1329, 'TRIPS In Force'!$A$2:$B$166, 2, FALSE)</f>
        <v>34880</v>
      </c>
      <c r="L1329" s="7">
        <f t="shared" si="193"/>
        <v>1995</v>
      </c>
      <c r="M1329" s="7">
        <f t="shared" si="188"/>
        <v>0</v>
      </c>
      <c r="N1329" s="7">
        <f t="shared" si="189"/>
        <v>2005</v>
      </c>
      <c r="O1329" s="7">
        <f t="shared" si="190"/>
        <v>-11</v>
      </c>
      <c r="P1329" s="7">
        <f t="shared" si="191"/>
        <v>0</v>
      </c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</row>
    <row r="1330" spans="1:34" x14ac:dyDescent="0.35">
      <c r="A1330">
        <f t="shared" si="194"/>
        <v>1329</v>
      </c>
      <c r="B1330" t="s">
        <v>45</v>
      </c>
      <c r="C1330">
        <f t="shared" si="192"/>
        <v>49</v>
      </c>
      <c r="D1330" s="7">
        <f t="shared" si="196"/>
        <v>1995</v>
      </c>
      <c r="E1330">
        <v>100</v>
      </c>
      <c r="F1330">
        <f>VLOOKUP(B1330, 'Population by Country'!$1:$266, 10, FALSE)</f>
        <v>63714386</v>
      </c>
      <c r="G1330">
        <v>0</v>
      </c>
      <c r="H1330">
        <v>1</v>
      </c>
      <c r="I1330" s="7">
        <f>INDEX('Developing Country'!$B$3:$B$175,MATCH('Stata Data'!B1330,'Developing Country'!$A$3:$A$175))</f>
        <v>0</v>
      </c>
      <c r="J1330" s="7">
        <f>INDEX('Developing Country'!$C$3:$C$175,MATCH('Stata Data'!B1330,'Developing Country'!$A$3:$A$175))</f>
        <v>1</v>
      </c>
      <c r="K1330" s="8">
        <f>VLOOKUP(B1330, 'TRIPS In Force'!$A$2:$B$166, 2, FALSE)</f>
        <v>34880</v>
      </c>
      <c r="L1330" s="7">
        <f t="shared" si="193"/>
        <v>1995</v>
      </c>
      <c r="M1330" s="7">
        <f t="shared" si="188"/>
        <v>1</v>
      </c>
      <c r="N1330" s="7">
        <f t="shared" si="189"/>
        <v>2005</v>
      </c>
      <c r="O1330" s="7">
        <f t="shared" si="190"/>
        <v>-10</v>
      </c>
      <c r="P1330" s="7">
        <f t="shared" si="191"/>
        <v>0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</row>
    <row r="1331" spans="1:34" x14ac:dyDescent="0.35">
      <c r="A1331">
        <f t="shared" si="194"/>
        <v>1330</v>
      </c>
      <c r="B1331" t="s">
        <v>45</v>
      </c>
      <c r="C1331">
        <f t="shared" si="192"/>
        <v>49</v>
      </c>
      <c r="D1331" s="7">
        <f t="shared" si="196"/>
        <v>1996</v>
      </c>
      <c r="E1331">
        <v>100</v>
      </c>
      <c r="F1331">
        <f>VLOOKUP(B1331, 'Population by Country'!$1:$266, 11, FALSE)</f>
        <v>64933456</v>
      </c>
      <c r="G1331">
        <v>0</v>
      </c>
      <c r="H1331">
        <v>1</v>
      </c>
      <c r="I1331" s="7">
        <f>INDEX('Developing Country'!$B$3:$B$175,MATCH('Stata Data'!B1331,'Developing Country'!$A$3:$A$175))</f>
        <v>0</v>
      </c>
      <c r="J1331" s="7">
        <f>INDEX('Developing Country'!$C$3:$C$175,MATCH('Stata Data'!B1331,'Developing Country'!$A$3:$A$175))</f>
        <v>1</v>
      </c>
      <c r="K1331" s="8">
        <f>VLOOKUP(B1331, 'TRIPS In Force'!$A$2:$B$166, 2, FALSE)</f>
        <v>34880</v>
      </c>
      <c r="L1331" s="7">
        <f t="shared" si="193"/>
        <v>1995</v>
      </c>
      <c r="M1331" s="7">
        <f t="shared" si="188"/>
        <v>1</v>
      </c>
      <c r="N1331" s="7">
        <f t="shared" si="189"/>
        <v>2005</v>
      </c>
      <c r="O1331" s="7">
        <f t="shared" si="190"/>
        <v>-9</v>
      </c>
      <c r="P1331" s="7">
        <f t="shared" si="191"/>
        <v>0</v>
      </c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</row>
    <row r="1332" spans="1:34" x14ac:dyDescent="0.35">
      <c r="A1332">
        <f t="shared" si="194"/>
        <v>1331</v>
      </c>
      <c r="B1332" t="s">
        <v>45</v>
      </c>
      <c r="C1332">
        <f t="shared" si="192"/>
        <v>49</v>
      </c>
      <c r="D1332" s="7">
        <f t="shared" si="196"/>
        <v>1997</v>
      </c>
      <c r="E1332">
        <v>100</v>
      </c>
      <c r="F1332">
        <f>VLOOKUP(B1332, 'Population by Country'!$1:$266, 12, FALSE)</f>
        <v>66151117</v>
      </c>
      <c r="G1332">
        <v>0</v>
      </c>
      <c r="H1332">
        <v>1</v>
      </c>
      <c r="I1332" s="7">
        <f>INDEX('Developing Country'!$B$3:$B$175,MATCH('Stata Data'!B1332,'Developing Country'!$A$3:$A$175))</f>
        <v>0</v>
      </c>
      <c r="J1332" s="7">
        <f>INDEX('Developing Country'!$C$3:$C$175,MATCH('Stata Data'!B1332,'Developing Country'!$A$3:$A$175))</f>
        <v>1</v>
      </c>
      <c r="K1332" s="8">
        <f>VLOOKUP(B1332, 'TRIPS In Force'!$A$2:$B$166, 2, FALSE)</f>
        <v>34880</v>
      </c>
      <c r="L1332" s="7">
        <f t="shared" si="193"/>
        <v>1995</v>
      </c>
      <c r="M1332" s="7">
        <f t="shared" si="188"/>
        <v>1</v>
      </c>
      <c r="N1332" s="7">
        <f t="shared" si="189"/>
        <v>2005</v>
      </c>
      <c r="O1332" s="7">
        <f t="shared" si="190"/>
        <v>-8</v>
      </c>
      <c r="P1332" s="7">
        <f t="shared" si="191"/>
        <v>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</row>
    <row r="1333" spans="1:34" x14ac:dyDescent="0.35">
      <c r="A1333">
        <f t="shared" si="194"/>
        <v>1332</v>
      </c>
      <c r="B1333" t="s">
        <v>45</v>
      </c>
      <c r="C1333">
        <f t="shared" si="192"/>
        <v>49</v>
      </c>
      <c r="D1333" s="7">
        <f t="shared" si="196"/>
        <v>1998</v>
      </c>
      <c r="E1333">
        <v>100</v>
      </c>
      <c r="F1333">
        <f>VLOOKUP(B1333, 'Population by Country'!$1:$266, 13, FALSE)</f>
        <v>67378056</v>
      </c>
      <c r="G1333">
        <v>0</v>
      </c>
      <c r="H1333">
        <v>1</v>
      </c>
      <c r="I1333" s="7">
        <f>INDEX('Developing Country'!$B$3:$B$175,MATCH('Stata Data'!B1333,'Developing Country'!$A$3:$A$175))</f>
        <v>0</v>
      </c>
      <c r="J1333" s="7">
        <f>INDEX('Developing Country'!$C$3:$C$175,MATCH('Stata Data'!B1333,'Developing Country'!$A$3:$A$175))</f>
        <v>1</v>
      </c>
      <c r="K1333" s="8">
        <f>VLOOKUP(B1333, 'TRIPS In Force'!$A$2:$B$166, 2, FALSE)</f>
        <v>34880</v>
      </c>
      <c r="L1333" s="7">
        <f t="shared" si="193"/>
        <v>1995</v>
      </c>
      <c r="M1333" s="7">
        <f t="shared" si="188"/>
        <v>1</v>
      </c>
      <c r="N1333" s="7">
        <f t="shared" si="189"/>
        <v>2005</v>
      </c>
      <c r="O1333" s="7">
        <f t="shared" si="190"/>
        <v>-7</v>
      </c>
      <c r="P1333" s="7">
        <f t="shared" si="191"/>
        <v>0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</row>
    <row r="1334" spans="1:34" x14ac:dyDescent="0.35">
      <c r="A1334">
        <f t="shared" si="194"/>
        <v>1333</v>
      </c>
      <c r="B1334" t="s">
        <v>45</v>
      </c>
      <c r="C1334">
        <f t="shared" si="192"/>
        <v>49</v>
      </c>
      <c r="D1334" s="7">
        <f t="shared" si="196"/>
        <v>1999</v>
      </c>
      <c r="E1334">
        <v>100</v>
      </c>
      <c r="F1334">
        <f>VLOOKUP(B1334, 'Population by Country'!$1:$266,14, FALSE)</f>
        <v>68626664</v>
      </c>
      <c r="G1334">
        <v>0</v>
      </c>
      <c r="H1334">
        <v>1</v>
      </c>
      <c r="I1334" s="7">
        <f>INDEX('Developing Country'!$B$3:$B$175,MATCH('Stata Data'!B1334,'Developing Country'!$A$3:$A$175))</f>
        <v>0</v>
      </c>
      <c r="J1334" s="7">
        <f>INDEX('Developing Country'!$C$3:$C$175,MATCH('Stata Data'!B1334,'Developing Country'!$A$3:$A$175))</f>
        <v>1</v>
      </c>
      <c r="K1334" s="8">
        <f>VLOOKUP(B1334, 'TRIPS In Force'!$A$2:$B$166, 2, FALSE)</f>
        <v>34880</v>
      </c>
      <c r="L1334" s="7">
        <f t="shared" si="193"/>
        <v>1995</v>
      </c>
      <c r="M1334" s="7">
        <f t="shared" si="188"/>
        <v>1</v>
      </c>
      <c r="N1334" s="7">
        <f t="shared" si="189"/>
        <v>2005</v>
      </c>
      <c r="O1334" s="7">
        <f t="shared" si="190"/>
        <v>-6</v>
      </c>
      <c r="P1334" s="7">
        <f t="shared" si="191"/>
        <v>0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</row>
    <row r="1335" spans="1:34" x14ac:dyDescent="0.35">
      <c r="A1335">
        <f t="shared" si="194"/>
        <v>1334</v>
      </c>
      <c r="B1335" t="s">
        <v>45</v>
      </c>
      <c r="C1335">
        <f t="shared" si="192"/>
        <v>49</v>
      </c>
      <c r="D1335" s="7">
        <f t="shared" si="196"/>
        <v>2000</v>
      </c>
      <c r="E1335">
        <v>100</v>
      </c>
      <c r="F1335">
        <f>VLOOKUP(B1335, 'Population by Country'!$1:$266, 15, FALSE)</f>
        <v>69905988</v>
      </c>
      <c r="G1335">
        <v>0</v>
      </c>
      <c r="H1335">
        <v>1</v>
      </c>
      <c r="I1335" s="7">
        <f>INDEX('Developing Country'!$B$3:$B$175,MATCH('Stata Data'!B1335,'Developing Country'!$A$3:$A$175))</f>
        <v>0</v>
      </c>
      <c r="J1335" s="7">
        <f>INDEX('Developing Country'!$C$3:$C$175,MATCH('Stata Data'!B1335,'Developing Country'!$A$3:$A$175))</f>
        <v>1</v>
      </c>
      <c r="K1335" s="8">
        <f>VLOOKUP(B1335, 'TRIPS In Force'!$A$2:$B$166, 2, FALSE)</f>
        <v>34880</v>
      </c>
      <c r="L1335" s="7">
        <f t="shared" si="193"/>
        <v>1995</v>
      </c>
      <c r="M1335" s="7">
        <f t="shared" si="188"/>
        <v>1</v>
      </c>
      <c r="N1335" s="7">
        <f t="shared" si="189"/>
        <v>2005</v>
      </c>
      <c r="O1335" s="7">
        <f t="shared" si="190"/>
        <v>-5</v>
      </c>
      <c r="P1335" s="7">
        <f t="shared" si="191"/>
        <v>0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</row>
    <row r="1336" spans="1:34" x14ac:dyDescent="0.35">
      <c r="A1336">
        <f t="shared" si="194"/>
        <v>1335</v>
      </c>
      <c r="B1336" t="s">
        <v>45</v>
      </c>
      <c r="C1336">
        <f t="shared" si="192"/>
        <v>49</v>
      </c>
      <c r="D1336" s="7">
        <f t="shared" si="196"/>
        <v>2001</v>
      </c>
      <c r="E1336">
        <v>200</v>
      </c>
      <c r="F1336">
        <f>VLOOKUP(B1336, 'Population by Country'!$1:$266, 16, FALSE)</f>
        <v>71226940</v>
      </c>
      <c r="G1336">
        <v>0</v>
      </c>
      <c r="H1336">
        <v>1</v>
      </c>
      <c r="I1336" s="7">
        <f>INDEX('Developing Country'!$B$3:$B$175,MATCH('Stata Data'!B1336,'Developing Country'!$A$3:$A$175))</f>
        <v>0</v>
      </c>
      <c r="J1336" s="7">
        <f>INDEX('Developing Country'!$C$3:$C$175,MATCH('Stata Data'!B1336,'Developing Country'!$A$3:$A$175))</f>
        <v>1</v>
      </c>
      <c r="K1336" s="8">
        <f>VLOOKUP(B1336, 'TRIPS In Force'!$A$2:$B$166, 2, FALSE)</f>
        <v>34880</v>
      </c>
      <c r="L1336" s="7">
        <f t="shared" si="193"/>
        <v>1995</v>
      </c>
      <c r="M1336" s="7">
        <f t="shared" si="188"/>
        <v>1</v>
      </c>
      <c r="N1336" s="7">
        <f t="shared" si="189"/>
        <v>2005</v>
      </c>
      <c r="O1336" s="7">
        <f t="shared" si="190"/>
        <v>-4</v>
      </c>
      <c r="P1336" s="7">
        <f t="shared" si="191"/>
        <v>0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</row>
    <row r="1337" spans="1:34" x14ac:dyDescent="0.35">
      <c r="A1337">
        <f t="shared" si="194"/>
        <v>1336</v>
      </c>
      <c r="B1337" t="s">
        <v>45</v>
      </c>
      <c r="C1337">
        <f t="shared" si="192"/>
        <v>49</v>
      </c>
      <c r="D1337" s="7">
        <f t="shared" si="196"/>
        <v>2002</v>
      </c>
      <c r="E1337">
        <v>200</v>
      </c>
      <c r="F1337">
        <f>VLOOKUP(B1337, 'Population by Country'!$1:$266, 17, FALSE)</f>
        <v>72590118</v>
      </c>
      <c r="G1337">
        <v>0</v>
      </c>
      <c r="H1337">
        <v>1</v>
      </c>
      <c r="I1337" s="7">
        <f>INDEX('Developing Country'!$B$3:$B$175,MATCH('Stata Data'!B1337,'Developing Country'!$A$3:$A$175))</f>
        <v>0</v>
      </c>
      <c r="J1337" s="7">
        <f>INDEX('Developing Country'!$C$3:$C$175,MATCH('Stata Data'!B1337,'Developing Country'!$A$3:$A$175))</f>
        <v>1</v>
      </c>
      <c r="K1337" s="8">
        <f>VLOOKUP(B1337, 'TRIPS In Force'!$A$2:$B$166, 2, FALSE)</f>
        <v>34880</v>
      </c>
      <c r="L1337" s="7">
        <f t="shared" si="193"/>
        <v>1995</v>
      </c>
      <c r="M1337" s="7">
        <f t="shared" si="188"/>
        <v>1</v>
      </c>
      <c r="N1337" s="7">
        <f t="shared" si="189"/>
        <v>2005</v>
      </c>
      <c r="O1337" s="7">
        <f t="shared" si="190"/>
        <v>-3</v>
      </c>
      <c r="P1337" s="7">
        <f t="shared" si="191"/>
        <v>0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</row>
    <row r="1338" spans="1:34" x14ac:dyDescent="0.35">
      <c r="A1338">
        <f t="shared" si="194"/>
        <v>1337</v>
      </c>
      <c r="B1338" t="s">
        <v>45</v>
      </c>
      <c r="C1338">
        <f t="shared" si="192"/>
        <v>49</v>
      </c>
      <c r="D1338" s="7">
        <f t="shared" si="196"/>
        <v>2003</v>
      </c>
      <c r="E1338">
        <v>200</v>
      </c>
      <c r="F1338">
        <f>VLOOKUP(B1338, 'Population by Country'!$1:$266, 18, FALSE)</f>
        <v>73981942</v>
      </c>
      <c r="G1338">
        <v>0</v>
      </c>
      <c r="H1338">
        <v>1</v>
      </c>
      <c r="I1338" s="7">
        <f>INDEX('Developing Country'!$B$3:$B$175,MATCH('Stata Data'!B1338,'Developing Country'!$A$3:$A$175))</f>
        <v>0</v>
      </c>
      <c r="J1338" s="7">
        <f>INDEX('Developing Country'!$C$3:$C$175,MATCH('Stata Data'!B1338,'Developing Country'!$A$3:$A$175))</f>
        <v>1</v>
      </c>
      <c r="K1338" s="8">
        <f>VLOOKUP(B1338, 'TRIPS In Force'!$A$2:$B$166, 2, FALSE)</f>
        <v>34880</v>
      </c>
      <c r="L1338" s="7">
        <f t="shared" si="193"/>
        <v>1995</v>
      </c>
      <c r="M1338" s="7">
        <f t="shared" si="188"/>
        <v>1</v>
      </c>
      <c r="N1338" s="7">
        <f t="shared" si="189"/>
        <v>2005</v>
      </c>
      <c r="O1338" s="7">
        <f t="shared" si="190"/>
        <v>-2</v>
      </c>
      <c r="P1338" s="7">
        <f t="shared" si="191"/>
        <v>0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</row>
    <row r="1339" spans="1:34" x14ac:dyDescent="0.35">
      <c r="A1339">
        <f t="shared" si="194"/>
        <v>1338</v>
      </c>
      <c r="B1339" t="s">
        <v>45</v>
      </c>
      <c r="C1339">
        <f t="shared" si="192"/>
        <v>49</v>
      </c>
      <c r="D1339" s="7">
        <f t="shared" si="196"/>
        <v>2004</v>
      </c>
      <c r="E1339">
        <v>200</v>
      </c>
      <c r="F1339">
        <f>VLOOKUP(B1339, 'Population by Country'!$1:$266,19, FALSE)</f>
        <v>75381899</v>
      </c>
      <c r="G1339">
        <v>0</v>
      </c>
      <c r="H1339">
        <v>1</v>
      </c>
      <c r="I1339" s="7">
        <f>INDEX('Developing Country'!$B$3:$B$175,MATCH('Stata Data'!B1339,'Developing Country'!$A$3:$A$175))</f>
        <v>0</v>
      </c>
      <c r="J1339" s="7">
        <f>INDEX('Developing Country'!$C$3:$C$175,MATCH('Stata Data'!B1339,'Developing Country'!$A$3:$A$175))</f>
        <v>1</v>
      </c>
      <c r="K1339" s="8">
        <f>VLOOKUP(B1339, 'TRIPS In Force'!$A$2:$B$166, 2, FALSE)</f>
        <v>34880</v>
      </c>
      <c r="L1339" s="7">
        <f t="shared" si="193"/>
        <v>1995</v>
      </c>
      <c r="M1339" s="7">
        <f t="shared" si="188"/>
        <v>1</v>
      </c>
      <c r="N1339" s="7">
        <f t="shared" si="189"/>
        <v>2005</v>
      </c>
      <c r="O1339" s="7">
        <f t="shared" si="190"/>
        <v>-1</v>
      </c>
      <c r="P1339" s="7">
        <f t="shared" si="191"/>
        <v>0</v>
      </c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</row>
    <row r="1340" spans="1:34" x14ac:dyDescent="0.35">
      <c r="A1340">
        <f t="shared" si="194"/>
        <v>1339</v>
      </c>
      <c r="B1340" t="s">
        <v>45</v>
      </c>
      <c r="C1340">
        <f t="shared" si="192"/>
        <v>49</v>
      </c>
      <c r="D1340" s="7">
        <f t="shared" si="196"/>
        <v>2005</v>
      </c>
      <c r="E1340">
        <v>200</v>
      </c>
      <c r="F1340">
        <f>VLOOKUP(B1340, 'Population by Country'!$1:$266, 20, FALSE)</f>
        <v>76778149</v>
      </c>
      <c r="G1340">
        <v>0</v>
      </c>
      <c r="H1340">
        <v>1</v>
      </c>
      <c r="I1340" s="7">
        <f>INDEX('Developing Country'!$B$3:$B$175,MATCH('Stata Data'!B1340,'Developing Country'!$A$3:$A$175))</f>
        <v>0</v>
      </c>
      <c r="J1340" s="7">
        <f>INDEX('Developing Country'!$C$3:$C$175,MATCH('Stata Data'!B1340,'Developing Country'!$A$3:$A$175))</f>
        <v>1</v>
      </c>
      <c r="K1340" s="8">
        <f>VLOOKUP(B1340, 'TRIPS In Force'!$A$2:$B$166, 2, FALSE)</f>
        <v>34880</v>
      </c>
      <c r="L1340" s="7">
        <f t="shared" si="193"/>
        <v>1995</v>
      </c>
      <c r="M1340" s="7">
        <f t="shared" si="188"/>
        <v>1</v>
      </c>
      <c r="N1340" s="7">
        <f t="shared" si="189"/>
        <v>2005</v>
      </c>
      <c r="O1340" s="7">
        <f t="shared" si="190"/>
        <v>0</v>
      </c>
      <c r="P1340" s="7">
        <f t="shared" si="191"/>
        <v>1</v>
      </c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</row>
    <row r="1341" spans="1:34" x14ac:dyDescent="0.35">
      <c r="A1341">
        <f t="shared" si="194"/>
        <v>1340</v>
      </c>
      <c r="B1341" t="s">
        <v>45</v>
      </c>
      <c r="C1341">
        <f t="shared" si="192"/>
        <v>49</v>
      </c>
      <c r="D1341" s="7">
        <f t="shared" si="196"/>
        <v>2006</v>
      </c>
      <c r="E1341">
        <v>200</v>
      </c>
      <c r="F1341">
        <f>VLOOKUP(B1341, 'Population by Country'!$1:$266, 21, FALSE)</f>
        <v>78159048</v>
      </c>
      <c r="G1341">
        <v>0</v>
      </c>
      <c r="H1341">
        <v>1</v>
      </c>
      <c r="I1341" s="7">
        <f>INDEX('Developing Country'!$B$3:$B$175,MATCH('Stata Data'!B1341,'Developing Country'!$A$3:$A$175))</f>
        <v>0</v>
      </c>
      <c r="J1341" s="7">
        <f>INDEX('Developing Country'!$C$3:$C$175,MATCH('Stata Data'!B1341,'Developing Country'!$A$3:$A$175))</f>
        <v>1</v>
      </c>
      <c r="K1341" s="8">
        <f>VLOOKUP(B1341, 'TRIPS In Force'!$A$2:$B$166, 2, FALSE)</f>
        <v>34880</v>
      </c>
      <c r="L1341" s="7">
        <f t="shared" si="193"/>
        <v>1995</v>
      </c>
      <c r="M1341" s="7">
        <f t="shared" si="188"/>
        <v>1</v>
      </c>
      <c r="N1341" s="7">
        <f t="shared" si="189"/>
        <v>2005</v>
      </c>
      <c r="O1341" s="7">
        <f t="shared" si="190"/>
        <v>1</v>
      </c>
      <c r="P1341" s="7">
        <f t="shared" si="191"/>
        <v>1</v>
      </c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</row>
    <row r="1342" spans="1:34" x14ac:dyDescent="0.35">
      <c r="A1342">
        <f t="shared" si="194"/>
        <v>1341</v>
      </c>
      <c r="B1342" t="s">
        <v>45</v>
      </c>
      <c r="C1342">
        <f t="shared" si="192"/>
        <v>49</v>
      </c>
      <c r="D1342" s="7">
        <f t="shared" si="196"/>
        <v>2007</v>
      </c>
      <c r="E1342">
        <v>200</v>
      </c>
      <c r="F1342">
        <f>VLOOKUP(B1342, 'Population by Country'!$1:$266, 22, FALSE)</f>
        <v>79537253</v>
      </c>
      <c r="G1342">
        <v>0</v>
      </c>
      <c r="H1342">
        <v>1</v>
      </c>
      <c r="I1342" s="7">
        <f>INDEX('Developing Country'!$B$3:$B$175,MATCH('Stata Data'!B1342,'Developing Country'!$A$3:$A$175))</f>
        <v>0</v>
      </c>
      <c r="J1342" s="7">
        <f>INDEX('Developing Country'!$C$3:$C$175,MATCH('Stata Data'!B1342,'Developing Country'!$A$3:$A$175))</f>
        <v>1</v>
      </c>
      <c r="K1342" s="8">
        <f>VLOOKUP(B1342, 'TRIPS In Force'!$A$2:$B$166, 2, FALSE)</f>
        <v>34880</v>
      </c>
      <c r="L1342" s="7">
        <f t="shared" si="193"/>
        <v>1995</v>
      </c>
      <c r="M1342" s="7">
        <f t="shared" si="188"/>
        <v>1</v>
      </c>
      <c r="N1342" s="7">
        <f t="shared" si="189"/>
        <v>2005</v>
      </c>
      <c r="O1342" s="7">
        <f t="shared" si="190"/>
        <v>2</v>
      </c>
      <c r="P1342" s="7">
        <f t="shared" si="191"/>
        <v>1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</row>
    <row r="1343" spans="1:34" x14ac:dyDescent="0.35">
      <c r="A1343">
        <f t="shared" si="194"/>
        <v>1342</v>
      </c>
      <c r="B1343" t="s">
        <v>45</v>
      </c>
      <c r="C1343">
        <f t="shared" si="192"/>
        <v>49</v>
      </c>
      <c r="D1343" s="7">
        <f t="shared" si="196"/>
        <v>2008</v>
      </c>
      <c r="E1343">
        <v>200</v>
      </c>
      <c r="F1343">
        <f>VLOOKUP(B1343, 'Population by Country'!$1:$266, 23, FALSE)</f>
        <v>80953881</v>
      </c>
      <c r="G1343">
        <v>0</v>
      </c>
      <c r="H1343">
        <v>1</v>
      </c>
      <c r="I1343" s="7">
        <f>INDEX('Developing Country'!$B$3:$B$175,MATCH('Stata Data'!B1343,'Developing Country'!$A$3:$A$175))</f>
        <v>0</v>
      </c>
      <c r="J1343" s="7">
        <f>INDEX('Developing Country'!$C$3:$C$175,MATCH('Stata Data'!B1343,'Developing Country'!$A$3:$A$175))</f>
        <v>1</v>
      </c>
      <c r="K1343" s="8">
        <f>VLOOKUP(B1343, 'TRIPS In Force'!$A$2:$B$166, 2, FALSE)</f>
        <v>34880</v>
      </c>
      <c r="L1343" s="7">
        <f t="shared" si="193"/>
        <v>1995</v>
      </c>
      <c r="M1343" s="7">
        <f t="shared" si="188"/>
        <v>1</v>
      </c>
      <c r="N1343" s="7">
        <f t="shared" si="189"/>
        <v>2005</v>
      </c>
      <c r="O1343" s="7">
        <f t="shared" si="190"/>
        <v>3</v>
      </c>
      <c r="P1343" s="7">
        <f t="shared" si="191"/>
        <v>1</v>
      </c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</row>
    <row r="1344" spans="1:34" x14ac:dyDescent="0.35">
      <c r="A1344">
        <f t="shared" si="194"/>
        <v>1343</v>
      </c>
      <c r="B1344" t="s">
        <v>45</v>
      </c>
      <c r="C1344">
        <f t="shared" si="192"/>
        <v>49</v>
      </c>
      <c r="D1344" s="7">
        <f t="shared" si="196"/>
        <v>2009</v>
      </c>
      <c r="E1344">
        <v>200</v>
      </c>
      <c r="F1344">
        <f>VLOOKUP(B1344, 'Population by Country'!$1:$266, 24, FALSE)</f>
        <v>82465022</v>
      </c>
      <c r="G1344">
        <v>0</v>
      </c>
      <c r="H1344">
        <v>1</v>
      </c>
      <c r="I1344" s="7">
        <f>INDEX('Developing Country'!$B$3:$B$175,MATCH('Stata Data'!B1344,'Developing Country'!$A$3:$A$175))</f>
        <v>0</v>
      </c>
      <c r="J1344" s="7">
        <f>INDEX('Developing Country'!$C$3:$C$175,MATCH('Stata Data'!B1344,'Developing Country'!$A$3:$A$175))</f>
        <v>1</v>
      </c>
      <c r="K1344" s="8">
        <f>VLOOKUP(B1344, 'TRIPS In Force'!$A$2:$B$166, 2, FALSE)</f>
        <v>34880</v>
      </c>
      <c r="L1344" s="7">
        <f t="shared" si="193"/>
        <v>1995</v>
      </c>
      <c r="M1344" s="7">
        <f t="shared" si="188"/>
        <v>1</v>
      </c>
      <c r="N1344" s="7">
        <f t="shared" si="189"/>
        <v>2005</v>
      </c>
      <c r="O1344" s="7">
        <f t="shared" si="190"/>
        <v>4</v>
      </c>
      <c r="P1344" s="7">
        <f t="shared" si="191"/>
        <v>1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</row>
    <row r="1345" spans="1:34" x14ac:dyDescent="0.35">
      <c r="A1345">
        <f t="shared" si="194"/>
        <v>1344</v>
      </c>
      <c r="B1345" t="s">
        <v>45</v>
      </c>
      <c r="C1345">
        <f t="shared" si="192"/>
        <v>49</v>
      </c>
      <c r="D1345" s="7">
        <f t="shared" si="196"/>
        <v>2010</v>
      </c>
      <c r="E1345">
        <v>500</v>
      </c>
      <c r="F1345">
        <f>VLOOKUP(B1345, 'Population by Country'!$1:$266, 25, FALSE)</f>
        <v>84107606</v>
      </c>
      <c r="G1345">
        <v>1</v>
      </c>
      <c r="H1345">
        <v>1</v>
      </c>
      <c r="I1345" s="7">
        <f>INDEX('Developing Country'!$B$3:$B$175,MATCH('Stata Data'!B1345,'Developing Country'!$A$3:$A$175))</f>
        <v>0</v>
      </c>
      <c r="J1345" s="7">
        <f>INDEX('Developing Country'!$C$3:$C$175,MATCH('Stata Data'!B1345,'Developing Country'!$A$3:$A$175))</f>
        <v>1</v>
      </c>
      <c r="K1345" s="8">
        <f>VLOOKUP(B1345, 'TRIPS In Force'!$A$2:$B$166, 2, FALSE)</f>
        <v>34880</v>
      </c>
      <c r="L1345" s="7">
        <f t="shared" si="193"/>
        <v>1995</v>
      </c>
      <c r="M1345" s="7">
        <f t="shared" si="188"/>
        <v>1</v>
      </c>
      <c r="N1345" s="7">
        <f t="shared" si="189"/>
        <v>2005</v>
      </c>
      <c r="O1345" s="7">
        <f t="shared" si="190"/>
        <v>5</v>
      </c>
      <c r="P1345" s="7">
        <f t="shared" si="191"/>
        <v>1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</row>
    <row r="1346" spans="1:34" x14ac:dyDescent="0.35">
      <c r="A1346">
        <f t="shared" si="194"/>
        <v>1345</v>
      </c>
      <c r="B1346" t="s">
        <v>45</v>
      </c>
      <c r="C1346">
        <f t="shared" si="192"/>
        <v>49</v>
      </c>
      <c r="D1346" s="7">
        <f t="shared" si="196"/>
        <v>2011</v>
      </c>
      <c r="E1346">
        <v>500</v>
      </c>
      <c r="F1346">
        <f>VLOOKUP(B1346, 'Population by Country'!$1:$266, 26, FALSE)</f>
        <v>85897561</v>
      </c>
      <c r="G1346">
        <v>0</v>
      </c>
      <c r="H1346">
        <v>1</v>
      </c>
      <c r="I1346" s="7">
        <f>INDEX('Developing Country'!$B$3:$B$175,MATCH('Stata Data'!B1346,'Developing Country'!$A$3:$A$175))</f>
        <v>0</v>
      </c>
      <c r="J1346" s="7">
        <f>INDEX('Developing Country'!$C$3:$C$175,MATCH('Stata Data'!B1346,'Developing Country'!$A$3:$A$175))</f>
        <v>1</v>
      </c>
      <c r="K1346" s="8">
        <f>VLOOKUP(B1346, 'TRIPS In Force'!$A$2:$B$166, 2, FALSE)</f>
        <v>34880</v>
      </c>
      <c r="L1346" s="7">
        <f t="shared" si="193"/>
        <v>1995</v>
      </c>
      <c r="M1346" s="7">
        <f t="shared" ref="M1346:M1378" si="197">IF(L1346&gt;D1346, 0, 1)</f>
        <v>1</v>
      </c>
      <c r="N1346" s="7">
        <f t="shared" ref="N1346:N1378" si="198">IF(L1346&gt;IF(I1346=1, 2033, IF(H1346=1, 2005, IF(J1346=1,2000, L1346))), L1346,IF(I1346=1, 2033, IF(H1346=1, 2005, IF(J1346=1,2000, L1346))))</f>
        <v>2005</v>
      </c>
      <c r="O1346" s="7">
        <f t="shared" ref="O1346:O1378" si="199">D1346-N1346</f>
        <v>6</v>
      </c>
      <c r="P1346" s="7">
        <f t="shared" ref="P1346:P1378" si="200">IF(N1346&lt;=D1346,1,0)</f>
        <v>1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</row>
    <row r="1347" spans="1:34" x14ac:dyDescent="0.35">
      <c r="A1347">
        <f t="shared" si="194"/>
        <v>1346</v>
      </c>
      <c r="B1347" t="s">
        <v>45</v>
      </c>
      <c r="C1347">
        <f t="shared" ref="C1347:C1410" si="201">_xlfn.FLOOR.MATH((A1347-1)/27)</f>
        <v>49</v>
      </c>
      <c r="D1347" s="7">
        <f t="shared" si="196"/>
        <v>2012</v>
      </c>
      <c r="E1347">
        <v>500</v>
      </c>
      <c r="F1347">
        <f>VLOOKUP(B1347, 'Population by Country'!$1:$266, 27, FALSE)</f>
        <v>87813257</v>
      </c>
      <c r="G1347">
        <v>0</v>
      </c>
      <c r="H1347">
        <v>1</v>
      </c>
      <c r="I1347" s="7">
        <f>INDEX('Developing Country'!$B$3:$B$175,MATCH('Stata Data'!B1347,'Developing Country'!$A$3:$A$175))</f>
        <v>0</v>
      </c>
      <c r="J1347" s="7">
        <f>INDEX('Developing Country'!$C$3:$C$175,MATCH('Stata Data'!B1347,'Developing Country'!$A$3:$A$175))</f>
        <v>1</v>
      </c>
      <c r="K1347" s="8">
        <f>VLOOKUP(B1347, 'TRIPS In Force'!$A$2:$B$166, 2, FALSE)</f>
        <v>34880</v>
      </c>
      <c r="L1347" s="7">
        <f t="shared" ref="L1347:L1378" si="202">YEAR(K1347)</f>
        <v>1995</v>
      </c>
      <c r="M1347" s="7">
        <f t="shared" si="197"/>
        <v>1</v>
      </c>
      <c r="N1347" s="7">
        <f t="shared" si="198"/>
        <v>2005</v>
      </c>
      <c r="O1347" s="7">
        <f t="shared" si="199"/>
        <v>7</v>
      </c>
      <c r="P1347" s="7">
        <f t="shared" si="200"/>
        <v>1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</row>
    <row r="1348" spans="1:34" x14ac:dyDescent="0.35">
      <c r="A1348">
        <f t="shared" ref="A1348:A1411" si="203">A1347+1</f>
        <v>1347</v>
      </c>
      <c r="B1348" t="s">
        <v>45</v>
      </c>
      <c r="C1348">
        <f t="shared" si="201"/>
        <v>49</v>
      </c>
      <c r="D1348" s="7">
        <f t="shared" si="196"/>
        <v>2013</v>
      </c>
      <c r="E1348">
        <v>500</v>
      </c>
      <c r="F1348">
        <f>VLOOKUP(B1348, 'Population by Country'!$1:$266, 28, FALSE)</f>
        <v>89807433</v>
      </c>
      <c r="G1348">
        <v>0</v>
      </c>
      <c r="H1348">
        <v>1</v>
      </c>
      <c r="I1348" s="7">
        <f>INDEX('Developing Country'!$B$3:$B$175,MATCH('Stata Data'!B1348,'Developing Country'!$A$3:$A$175))</f>
        <v>0</v>
      </c>
      <c r="J1348" s="7">
        <f>INDEX('Developing Country'!$C$3:$C$175,MATCH('Stata Data'!B1348,'Developing Country'!$A$3:$A$175))</f>
        <v>1</v>
      </c>
      <c r="K1348" s="8">
        <f>VLOOKUP(B1348, 'TRIPS In Force'!$A$2:$B$166, 2, FALSE)</f>
        <v>34880</v>
      </c>
      <c r="L1348" s="7">
        <f t="shared" si="202"/>
        <v>1995</v>
      </c>
      <c r="M1348" s="7">
        <f t="shared" si="197"/>
        <v>1</v>
      </c>
      <c r="N1348" s="7">
        <f t="shared" si="198"/>
        <v>2005</v>
      </c>
      <c r="O1348" s="7">
        <f t="shared" si="199"/>
        <v>8</v>
      </c>
      <c r="P1348" s="7">
        <f t="shared" si="200"/>
        <v>1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</row>
    <row r="1349" spans="1:34" x14ac:dyDescent="0.35">
      <c r="A1349">
        <f t="shared" si="203"/>
        <v>1348</v>
      </c>
      <c r="B1349" t="s">
        <v>45</v>
      </c>
      <c r="C1349">
        <f t="shared" si="201"/>
        <v>49</v>
      </c>
      <c r="D1349" s="7">
        <f t="shared" si="196"/>
        <v>2014</v>
      </c>
      <c r="E1349">
        <v>500</v>
      </c>
      <c r="F1349">
        <f>VLOOKUP(B1349, 'Population by Country'!$1:$266, 29, FALSE)</f>
        <v>91812566</v>
      </c>
      <c r="G1349">
        <v>0</v>
      </c>
      <c r="H1349">
        <v>1</v>
      </c>
      <c r="I1349" s="7">
        <f>INDEX('Developing Country'!$B$3:$B$175,MATCH('Stata Data'!B1349,'Developing Country'!$A$3:$A$175))</f>
        <v>0</v>
      </c>
      <c r="J1349" s="7">
        <f>INDEX('Developing Country'!$C$3:$C$175,MATCH('Stata Data'!B1349,'Developing Country'!$A$3:$A$175))</f>
        <v>1</v>
      </c>
      <c r="K1349" s="8">
        <f>VLOOKUP(B1349, 'TRIPS In Force'!$A$2:$B$166, 2, FALSE)</f>
        <v>34880</v>
      </c>
      <c r="L1349" s="7">
        <f t="shared" si="202"/>
        <v>1995</v>
      </c>
      <c r="M1349" s="7">
        <f t="shared" si="197"/>
        <v>1</v>
      </c>
      <c r="N1349" s="7">
        <f t="shared" si="198"/>
        <v>2005</v>
      </c>
      <c r="O1349" s="7">
        <f t="shared" si="199"/>
        <v>9</v>
      </c>
      <c r="P1349" s="7">
        <f t="shared" si="200"/>
        <v>1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</row>
    <row r="1350" spans="1:34" x14ac:dyDescent="0.35">
      <c r="A1350">
        <f t="shared" si="203"/>
        <v>1349</v>
      </c>
      <c r="B1350" t="s">
        <v>45</v>
      </c>
      <c r="C1350">
        <f t="shared" si="201"/>
        <v>49</v>
      </c>
      <c r="D1350" s="7">
        <f t="shared" si="196"/>
        <v>2015</v>
      </c>
      <c r="E1350">
        <v>500</v>
      </c>
      <c r="F1350">
        <f>VLOOKUP(B1350, 'Population by Country'!$1:$266, 30, FALSE)</f>
        <v>93778172</v>
      </c>
      <c r="G1350">
        <v>0</v>
      </c>
      <c r="H1350">
        <v>1</v>
      </c>
      <c r="I1350" s="7">
        <f>INDEX('Developing Country'!$B$3:$B$175,MATCH('Stata Data'!B1350,'Developing Country'!$A$3:$A$175))</f>
        <v>0</v>
      </c>
      <c r="J1350" s="7">
        <f>INDEX('Developing Country'!$C$3:$C$175,MATCH('Stata Data'!B1350,'Developing Country'!$A$3:$A$175))</f>
        <v>1</v>
      </c>
      <c r="K1350" s="8">
        <f>VLOOKUP(B1350, 'TRIPS In Force'!$A$2:$B$166, 2, FALSE)</f>
        <v>34880</v>
      </c>
      <c r="L1350" s="7">
        <f t="shared" si="202"/>
        <v>1995</v>
      </c>
      <c r="M1350" s="7">
        <f t="shared" si="197"/>
        <v>1</v>
      </c>
      <c r="N1350" s="7">
        <f t="shared" si="198"/>
        <v>2005</v>
      </c>
      <c r="O1350" s="7">
        <f t="shared" si="199"/>
        <v>10</v>
      </c>
      <c r="P1350" s="7">
        <f t="shared" si="200"/>
        <v>1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</row>
    <row r="1351" spans="1:34" x14ac:dyDescent="0.35">
      <c r="A1351">
        <f t="shared" si="203"/>
        <v>1350</v>
      </c>
      <c r="B1351" t="s">
        <v>45</v>
      </c>
      <c r="C1351">
        <f t="shared" si="201"/>
        <v>49</v>
      </c>
      <c r="D1351" s="7">
        <f t="shared" si="196"/>
        <v>2016</v>
      </c>
      <c r="E1351">
        <v>500</v>
      </c>
      <c r="F1351">
        <f>VLOOKUP(B1351, 'Population by Country'!$1:$266, 31, FALSE)</f>
        <v>95688681</v>
      </c>
      <c r="G1351">
        <v>0</v>
      </c>
      <c r="H1351">
        <v>1</v>
      </c>
      <c r="I1351" s="7">
        <f>INDEX('Developing Country'!$B$3:$B$175,MATCH('Stata Data'!B1351,'Developing Country'!$A$3:$A$175))</f>
        <v>0</v>
      </c>
      <c r="J1351" s="7">
        <f>INDEX('Developing Country'!$C$3:$C$175,MATCH('Stata Data'!B1351,'Developing Country'!$A$3:$A$175))</f>
        <v>1</v>
      </c>
      <c r="K1351" s="8">
        <f>VLOOKUP(B1351, 'TRIPS In Force'!$A$2:$B$166, 2, FALSE)</f>
        <v>34880</v>
      </c>
      <c r="L1351" s="7">
        <f t="shared" si="202"/>
        <v>1995</v>
      </c>
      <c r="M1351" s="7">
        <f t="shared" si="197"/>
        <v>1</v>
      </c>
      <c r="N1351" s="7">
        <f t="shared" si="198"/>
        <v>2005</v>
      </c>
      <c r="O1351" s="7">
        <f t="shared" si="199"/>
        <v>11</v>
      </c>
      <c r="P1351" s="7">
        <f t="shared" si="200"/>
        <v>1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</row>
    <row r="1352" spans="1:34" x14ac:dyDescent="0.35">
      <c r="A1352">
        <f t="shared" si="203"/>
        <v>1351</v>
      </c>
      <c r="B1352" t="s">
        <v>46</v>
      </c>
      <c r="C1352">
        <f t="shared" si="201"/>
        <v>50</v>
      </c>
      <c r="D1352" s="7">
        <v>1990</v>
      </c>
      <c r="E1352">
        <v>500</v>
      </c>
      <c r="F1352">
        <f>VLOOKUP(B1352, 'Population by Country'!$1:$266, 5,FALSE )</f>
        <v>5254984</v>
      </c>
      <c r="G1352">
        <v>0</v>
      </c>
      <c r="H1352">
        <v>0</v>
      </c>
      <c r="I1352" s="7">
        <f>INDEX('Developing Country'!$B$3:$B$175,MATCH('Stata Data'!B1352,'Developing Country'!$A$3:$A$175))</f>
        <v>0</v>
      </c>
      <c r="J1352" s="7">
        <f>INDEX('Developing Country'!$C$3:$C$175,MATCH('Stata Data'!B1352,'Developing Country'!$A$3:$A$175))</f>
        <v>0</v>
      </c>
      <c r="K1352" s="8">
        <f>VLOOKUP(B1352, 'TRIPS In Force'!$A$2:$B$166, 2, FALSE)</f>
        <v>34826</v>
      </c>
      <c r="L1352" s="7">
        <f t="shared" si="202"/>
        <v>1995</v>
      </c>
      <c r="M1352" s="7">
        <f t="shared" si="197"/>
        <v>0</v>
      </c>
      <c r="N1352" s="7">
        <f t="shared" si="198"/>
        <v>1995</v>
      </c>
      <c r="O1352" s="7">
        <f t="shared" si="199"/>
        <v>-5</v>
      </c>
      <c r="P1352" s="7">
        <f t="shared" si="200"/>
        <v>0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</row>
    <row r="1353" spans="1:34" x14ac:dyDescent="0.35">
      <c r="A1353">
        <f t="shared" si="203"/>
        <v>1352</v>
      </c>
      <c r="B1353" t="s">
        <v>46</v>
      </c>
      <c r="C1353">
        <f t="shared" si="201"/>
        <v>50</v>
      </c>
      <c r="D1353" s="7">
        <f>D1352+1</f>
        <v>1991</v>
      </c>
      <c r="E1353">
        <v>500</v>
      </c>
      <c r="F1353">
        <f>VLOOKUP(B1353, 'Population by Country'!$1:$266, 6, FALSE)</f>
        <v>5326657</v>
      </c>
      <c r="G1353">
        <v>0</v>
      </c>
      <c r="H1353">
        <v>0</v>
      </c>
      <c r="I1353" s="7">
        <f>INDEX('Developing Country'!$B$3:$B$175,MATCH('Stata Data'!B1353,'Developing Country'!$A$3:$A$175))</f>
        <v>0</v>
      </c>
      <c r="J1353" s="7">
        <f>INDEX('Developing Country'!$C$3:$C$175,MATCH('Stata Data'!B1353,'Developing Country'!$A$3:$A$175))</f>
        <v>0</v>
      </c>
      <c r="K1353" s="8">
        <f>VLOOKUP(B1353, 'TRIPS In Force'!$A$2:$B$166, 2, FALSE)</f>
        <v>34826</v>
      </c>
      <c r="L1353" s="7">
        <f t="shared" si="202"/>
        <v>1995</v>
      </c>
      <c r="M1353" s="7">
        <f t="shared" si="197"/>
        <v>0</v>
      </c>
      <c r="N1353" s="7">
        <f t="shared" si="198"/>
        <v>1995</v>
      </c>
      <c r="O1353" s="7">
        <f t="shared" si="199"/>
        <v>-4</v>
      </c>
      <c r="P1353" s="7">
        <f t="shared" si="200"/>
        <v>0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</row>
    <row r="1354" spans="1:34" x14ac:dyDescent="0.35">
      <c r="A1354">
        <f t="shared" si="203"/>
        <v>1353</v>
      </c>
      <c r="B1354" t="s">
        <v>46</v>
      </c>
      <c r="C1354">
        <f t="shared" si="201"/>
        <v>50</v>
      </c>
      <c r="D1354" s="7">
        <f t="shared" ref="D1354:D1378" si="204">D1353+1</f>
        <v>1992</v>
      </c>
      <c r="E1354">
        <v>500</v>
      </c>
      <c r="F1354">
        <f>VLOOKUP(B1354, 'Population by Country'!$1:$266, 7, FALSE)</f>
        <v>5400331</v>
      </c>
      <c r="G1354">
        <v>0</v>
      </c>
      <c r="H1354">
        <v>0</v>
      </c>
      <c r="I1354" s="7">
        <f>INDEX('Developing Country'!$B$3:$B$175,MATCH('Stata Data'!B1354,'Developing Country'!$A$3:$A$175))</f>
        <v>0</v>
      </c>
      <c r="J1354" s="7">
        <f>INDEX('Developing Country'!$C$3:$C$175,MATCH('Stata Data'!B1354,'Developing Country'!$A$3:$A$175))</f>
        <v>0</v>
      </c>
      <c r="K1354" s="8">
        <f>VLOOKUP(B1354, 'TRIPS In Force'!$A$2:$B$166, 2, FALSE)</f>
        <v>34826</v>
      </c>
      <c r="L1354" s="7">
        <f t="shared" si="202"/>
        <v>1995</v>
      </c>
      <c r="M1354" s="7">
        <f t="shared" si="197"/>
        <v>0</v>
      </c>
      <c r="N1354" s="7">
        <f t="shared" si="198"/>
        <v>1995</v>
      </c>
      <c r="O1354" s="7">
        <f t="shared" si="199"/>
        <v>-3</v>
      </c>
      <c r="P1354" s="7">
        <f t="shared" si="200"/>
        <v>0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</row>
    <row r="1355" spans="1:34" x14ac:dyDescent="0.35">
      <c r="A1355">
        <f t="shared" si="203"/>
        <v>1354</v>
      </c>
      <c r="B1355" t="s">
        <v>46</v>
      </c>
      <c r="C1355">
        <f t="shared" si="201"/>
        <v>50</v>
      </c>
      <c r="D1355" s="7">
        <f t="shared" si="204"/>
        <v>1993</v>
      </c>
      <c r="E1355">
        <v>500</v>
      </c>
      <c r="F1355">
        <f>VLOOKUP(B1355, 'Population by Country'!$1:$266, 8, FALSE)</f>
        <v>5474000</v>
      </c>
      <c r="G1355">
        <v>0</v>
      </c>
      <c r="H1355">
        <v>0</v>
      </c>
      <c r="I1355" s="7">
        <f>INDEX('Developing Country'!$B$3:$B$175,MATCH('Stata Data'!B1355,'Developing Country'!$A$3:$A$175))</f>
        <v>0</v>
      </c>
      <c r="J1355" s="7">
        <f>INDEX('Developing Country'!$C$3:$C$175,MATCH('Stata Data'!B1355,'Developing Country'!$A$3:$A$175))</f>
        <v>0</v>
      </c>
      <c r="K1355" s="8">
        <f>VLOOKUP(B1355, 'TRIPS In Force'!$A$2:$B$166, 2, FALSE)</f>
        <v>34826</v>
      </c>
      <c r="L1355" s="7">
        <f t="shared" si="202"/>
        <v>1995</v>
      </c>
      <c r="M1355" s="7">
        <f t="shared" si="197"/>
        <v>0</v>
      </c>
      <c r="N1355" s="7">
        <f t="shared" si="198"/>
        <v>1995</v>
      </c>
      <c r="O1355" s="7">
        <f t="shared" si="199"/>
        <v>-2</v>
      </c>
      <c r="P1355" s="7">
        <f t="shared" si="200"/>
        <v>0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</row>
    <row r="1356" spans="1:34" x14ac:dyDescent="0.35">
      <c r="A1356">
        <f t="shared" si="203"/>
        <v>1355</v>
      </c>
      <c r="B1356" t="s">
        <v>46</v>
      </c>
      <c r="C1356">
        <f t="shared" si="201"/>
        <v>50</v>
      </c>
      <c r="D1356" s="7">
        <f t="shared" si="204"/>
        <v>1994</v>
      </c>
      <c r="E1356">
        <v>500</v>
      </c>
      <c r="F1356">
        <f>VLOOKUP(B1356, 'Population by Country'!$1:$266, 9, FALSE)</f>
        <v>5544945</v>
      </c>
      <c r="G1356">
        <v>0</v>
      </c>
      <c r="H1356">
        <v>0</v>
      </c>
      <c r="I1356" s="7">
        <f>INDEX('Developing Country'!$B$3:$B$175,MATCH('Stata Data'!B1356,'Developing Country'!$A$3:$A$175))</f>
        <v>0</v>
      </c>
      <c r="J1356" s="7">
        <f>INDEX('Developing Country'!$C$3:$C$175,MATCH('Stata Data'!B1356,'Developing Country'!$A$3:$A$175))</f>
        <v>0</v>
      </c>
      <c r="K1356" s="8">
        <f>VLOOKUP(B1356, 'TRIPS In Force'!$A$2:$B$166, 2, FALSE)</f>
        <v>34826</v>
      </c>
      <c r="L1356" s="7">
        <f t="shared" si="202"/>
        <v>1995</v>
      </c>
      <c r="M1356" s="7">
        <f t="shared" si="197"/>
        <v>0</v>
      </c>
      <c r="N1356" s="7">
        <f t="shared" si="198"/>
        <v>1995</v>
      </c>
      <c r="O1356" s="7">
        <f t="shared" si="199"/>
        <v>-1</v>
      </c>
      <c r="P1356" s="7">
        <f t="shared" si="200"/>
        <v>0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</row>
    <row r="1357" spans="1:34" x14ac:dyDescent="0.35">
      <c r="A1357">
        <f t="shared" si="203"/>
        <v>1356</v>
      </c>
      <c r="B1357" t="s">
        <v>46</v>
      </c>
      <c r="C1357">
        <f t="shared" si="201"/>
        <v>50</v>
      </c>
      <c r="D1357" s="7">
        <f t="shared" si="204"/>
        <v>1995</v>
      </c>
      <c r="E1357">
        <v>1000</v>
      </c>
      <c r="F1357">
        <f>VLOOKUP(B1357, 'Population by Country'!$1:$266, 10, FALSE)</f>
        <v>5611115</v>
      </c>
      <c r="G1357">
        <v>0</v>
      </c>
      <c r="H1357">
        <v>0</v>
      </c>
      <c r="I1357" s="7">
        <f>INDEX('Developing Country'!$B$3:$B$175,MATCH('Stata Data'!B1357,'Developing Country'!$A$3:$A$175))</f>
        <v>0</v>
      </c>
      <c r="J1357" s="7">
        <f>INDEX('Developing Country'!$C$3:$C$175,MATCH('Stata Data'!B1357,'Developing Country'!$A$3:$A$175))</f>
        <v>0</v>
      </c>
      <c r="K1357" s="8">
        <f>VLOOKUP(B1357, 'TRIPS In Force'!$A$2:$B$166, 2, FALSE)</f>
        <v>34826</v>
      </c>
      <c r="L1357" s="7">
        <f t="shared" si="202"/>
        <v>1995</v>
      </c>
      <c r="M1357" s="7">
        <f t="shared" si="197"/>
        <v>1</v>
      </c>
      <c r="N1357" s="7">
        <f t="shared" si="198"/>
        <v>1995</v>
      </c>
      <c r="O1357" s="7">
        <f t="shared" si="199"/>
        <v>0</v>
      </c>
      <c r="P1357" s="7">
        <f t="shared" si="200"/>
        <v>1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</row>
    <row r="1358" spans="1:34" x14ac:dyDescent="0.35">
      <c r="A1358">
        <f t="shared" si="203"/>
        <v>1357</v>
      </c>
      <c r="B1358" t="s">
        <v>46</v>
      </c>
      <c r="C1358">
        <f t="shared" si="201"/>
        <v>50</v>
      </c>
      <c r="D1358" s="7">
        <f t="shared" si="204"/>
        <v>1996</v>
      </c>
      <c r="E1358">
        <v>1000</v>
      </c>
      <c r="F1358">
        <f>VLOOKUP(B1358, 'Population by Country'!$1:$266, 11, FALSE)</f>
        <v>5671925</v>
      </c>
      <c r="G1358">
        <v>0</v>
      </c>
      <c r="H1358">
        <v>0</v>
      </c>
      <c r="I1358" s="7">
        <f>INDEX('Developing Country'!$B$3:$B$175,MATCH('Stata Data'!B1358,'Developing Country'!$A$3:$A$175))</f>
        <v>0</v>
      </c>
      <c r="J1358" s="7">
        <f>INDEX('Developing Country'!$C$3:$C$175,MATCH('Stata Data'!B1358,'Developing Country'!$A$3:$A$175))</f>
        <v>0</v>
      </c>
      <c r="K1358" s="8">
        <f>VLOOKUP(B1358, 'TRIPS In Force'!$A$2:$B$166, 2, FALSE)</f>
        <v>34826</v>
      </c>
      <c r="L1358" s="7">
        <f t="shared" si="202"/>
        <v>1995</v>
      </c>
      <c r="M1358" s="7">
        <f t="shared" si="197"/>
        <v>1</v>
      </c>
      <c r="N1358" s="7">
        <f t="shared" si="198"/>
        <v>1995</v>
      </c>
      <c r="O1358" s="7">
        <f t="shared" si="199"/>
        <v>1</v>
      </c>
      <c r="P1358" s="7">
        <f t="shared" si="200"/>
        <v>1</v>
      </c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</row>
    <row r="1359" spans="1:34" x14ac:dyDescent="0.35">
      <c r="A1359">
        <f t="shared" si="203"/>
        <v>1358</v>
      </c>
      <c r="B1359" t="s">
        <v>46</v>
      </c>
      <c r="C1359">
        <f t="shared" si="201"/>
        <v>50</v>
      </c>
      <c r="D1359" s="7">
        <f t="shared" si="204"/>
        <v>1997</v>
      </c>
      <c r="E1359">
        <v>1000</v>
      </c>
      <c r="F1359">
        <f>VLOOKUP(B1359, 'Population by Country'!$1:$266, 12, FALSE)</f>
        <v>5727755</v>
      </c>
      <c r="G1359">
        <v>0</v>
      </c>
      <c r="H1359">
        <v>0</v>
      </c>
      <c r="I1359" s="7">
        <f>INDEX('Developing Country'!$B$3:$B$175,MATCH('Stata Data'!B1359,'Developing Country'!$A$3:$A$175))</f>
        <v>0</v>
      </c>
      <c r="J1359" s="7">
        <f>INDEX('Developing Country'!$C$3:$C$175,MATCH('Stata Data'!B1359,'Developing Country'!$A$3:$A$175))</f>
        <v>0</v>
      </c>
      <c r="K1359" s="8">
        <f>VLOOKUP(B1359, 'TRIPS In Force'!$A$2:$B$166, 2, FALSE)</f>
        <v>34826</v>
      </c>
      <c r="L1359" s="7">
        <f t="shared" si="202"/>
        <v>1995</v>
      </c>
      <c r="M1359" s="7">
        <f t="shared" si="197"/>
        <v>1</v>
      </c>
      <c r="N1359" s="7">
        <f t="shared" si="198"/>
        <v>1995</v>
      </c>
      <c r="O1359" s="7">
        <f t="shared" si="199"/>
        <v>2</v>
      </c>
      <c r="P1359" s="7">
        <f t="shared" si="200"/>
        <v>1</v>
      </c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</row>
    <row r="1360" spans="1:34" x14ac:dyDescent="0.35">
      <c r="A1360">
        <f t="shared" si="203"/>
        <v>1359</v>
      </c>
      <c r="B1360" t="s">
        <v>46</v>
      </c>
      <c r="C1360">
        <f t="shared" si="201"/>
        <v>50</v>
      </c>
      <c r="D1360" s="7">
        <f t="shared" si="204"/>
        <v>1998</v>
      </c>
      <c r="E1360">
        <v>1000</v>
      </c>
      <c r="F1360">
        <f>VLOOKUP(B1360, 'Population by Country'!$1:$266, 13, FALSE)</f>
        <v>5778706</v>
      </c>
      <c r="G1360">
        <v>0</v>
      </c>
      <c r="H1360">
        <v>0</v>
      </c>
      <c r="I1360" s="7">
        <f>INDEX('Developing Country'!$B$3:$B$175,MATCH('Stata Data'!B1360,'Developing Country'!$A$3:$A$175))</f>
        <v>0</v>
      </c>
      <c r="J1360" s="7">
        <f>INDEX('Developing Country'!$C$3:$C$175,MATCH('Stata Data'!B1360,'Developing Country'!$A$3:$A$175))</f>
        <v>0</v>
      </c>
      <c r="K1360" s="8">
        <f>VLOOKUP(B1360, 'TRIPS In Force'!$A$2:$B$166, 2, FALSE)</f>
        <v>34826</v>
      </c>
      <c r="L1360" s="7">
        <f t="shared" si="202"/>
        <v>1995</v>
      </c>
      <c r="M1360" s="7">
        <f t="shared" si="197"/>
        <v>1</v>
      </c>
      <c r="N1360" s="7">
        <f t="shared" si="198"/>
        <v>1995</v>
      </c>
      <c r="O1360" s="7">
        <f t="shared" si="199"/>
        <v>3</v>
      </c>
      <c r="P1360" s="7">
        <f t="shared" si="200"/>
        <v>1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</row>
    <row r="1361" spans="1:34" x14ac:dyDescent="0.35">
      <c r="A1361">
        <f t="shared" si="203"/>
        <v>1360</v>
      </c>
      <c r="B1361" t="s">
        <v>46</v>
      </c>
      <c r="C1361">
        <f t="shared" si="201"/>
        <v>50</v>
      </c>
      <c r="D1361" s="7">
        <f t="shared" si="204"/>
        <v>1999</v>
      </c>
      <c r="E1361">
        <v>1000</v>
      </c>
      <c r="F1361">
        <f>VLOOKUP(B1361, 'Population by Country'!$1:$266,14, FALSE)</f>
        <v>5825187</v>
      </c>
      <c r="G1361">
        <v>0</v>
      </c>
      <c r="H1361">
        <v>0</v>
      </c>
      <c r="I1361" s="7">
        <f>INDEX('Developing Country'!$B$3:$B$175,MATCH('Stata Data'!B1361,'Developing Country'!$A$3:$A$175))</f>
        <v>0</v>
      </c>
      <c r="J1361" s="7">
        <f>INDEX('Developing Country'!$C$3:$C$175,MATCH('Stata Data'!B1361,'Developing Country'!$A$3:$A$175))</f>
        <v>0</v>
      </c>
      <c r="K1361" s="8">
        <f>VLOOKUP(B1361, 'TRIPS In Force'!$A$2:$B$166, 2, FALSE)</f>
        <v>34826</v>
      </c>
      <c r="L1361" s="7">
        <f t="shared" si="202"/>
        <v>1995</v>
      </c>
      <c r="M1361" s="7">
        <f t="shared" si="197"/>
        <v>1</v>
      </c>
      <c r="N1361" s="7">
        <f t="shared" si="198"/>
        <v>1995</v>
      </c>
      <c r="O1361" s="7">
        <f t="shared" si="199"/>
        <v>4</v>
      </c>
      <c r="P1361" s="7">
        <f t="shared" si="200"/>
        <v>1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</row>
    <row r="1362" spans="1:34" x14ac:dyDescent="0.35">
      <c r="A1362">
        <f t="shared" si="203"/>
        <v>1361</v>
      </c>
      <c r="B1362" t="s">
        <v>46</v>
      </c>
      <c r="C1362">
        <f t="shared" si="201"/>
        <v>50</v>
      </c>
      <c r="D1362" s="7">
        <f t="shared" si="204"/>
        <v>2000</v>
      </c>
      <c r="E1362">
        <v>1000</v>
      </c>
      <c r="F1362">
        <f>VLOOKUP(B1362, 'Population by Country'!$1:$266, 15, FALSE)</f>
        <v>5867626</v>
      </c>
      <c r="G1362">
        <v>0</v>
      </c>
      <c r="H1362">
        <v>0</v>
      </c>
      <c r="I1362" s="7">
        <f>INDEX('Developing Country'!$B$3:$B$175,MATCH('Stata Data'!B1362,'Developing Country'!$A$3:$A$175))</f>
        <v>0</v>
      </c>
      <c r="J1362" s="7">
        <f>INDEX('Developing Country'!$C$3:$C$175,MATCH('Stata Data'!B1362,'Developing Country'!$A$3:$A$175))</f>
        <v>0</v>
      </c>
      <c r="K1362" s="8">
        <f>VLOOKUP(B1362, 'TRIPS In Force'!$A$2:$B$166, 2, FALSE)</f>
        <v>34826</v>
      </c>
      <c r="L1362" s="7">
        <f t="shared" si="202"/>
        <v>1995</v>
      </c>
      <c r="M1362" s="7">
        <f t="shared" si="197"/>
        <v>1</v>
      </c>
      <c r="N1362" s="7">
        <f t="shared" si="198"/>
        <v>1995</v>
      </c>
      <c r="O1362" s="7">
        <f t="shared" si="199"/>
        <v>5</v>
      </c>
      <c r="P1362" s="7">
        <f t="shared" si="200"/>
        <v>1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</row>
    <row r="1363" spans="1:34" x14ac:dyDescent="0.35">
      <c r="A1363">
        <f t="shared" si="203"/>
        <v>1362</v>
      </c>
      <c r="B1363" t="s">
        <v>46</v>
      </c>
      <c r="C1363">
        <f t="shared" si="201"/>
        <v>50</v>
      </c>
      <c r="D1363" s="7">
        <f t="shared" si="204"/>
        <v>2001</v>
      </c>
      <c r="E1363">
        <v>1000</v>
      </c>
      <c r="F1363">
        <f>VLOOKUP(B1363, 'Population by Country'!$1:$266, 16, FALSE)</f>
        <v>5905962</v>
      </c>
      <c r="G1363">
        <v>0</v>
      </c>
      <c r="H1363">
        <v>0</v>
      </c>
      <c r="I1363" s="7">
        <f>INDEX('Developing Country'!$B$3:$B$175,MATCH('Stata Data'!B1363,'Developing Country'!$A$3:$A$175))</f>
        <v>0</v>
      </c>
      <c r="J1363" s="7">
        <f>INDEX('Developing Country'!$C$3:$C$175,MATCH('Stata Data'!B1363,'Developing Country'!$A$3:$A$175))</f>
        <v>0</v>
      </c>
      <c r="K1363" s="8">
        <f>VLOOKUP(B1363, 'TRIPS In Force'!$A$2:$B$166, 2, FALSE)</f>
        <v>34826</v>
      </c>
      <c r="L1363" s="7">
        <f t="shared" si="202"/>
        <v>1995</v>
      </c>
      <c r="M1363" s="7">
        <f t="shared" si="197"/>
        <v>1</v>
      </c>
      <c r="N1363" s="7">
        <f t="shared" si="198"/>
        <v>1995</v>
      </c>
      <c r="O1363" s="7">
        <f t="shared" si="199"/>
        <v>6</v>
      </c>
      <c r="P1363" s="7">
        <f t="shared" si="200"/>
        <v>1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</row>
    <row r="1364" spans="1:34" x14ac:dyDescent="0.35">
      <c r="A1364">
        <f t="shared" si="203"/>
        <v>1363</v>
      </c>
      <c r="B1364" t="s">
        <v>46</v>
      </c>
      <c r="C1364">
        <f t="shared" si="201"/>
        <v>50</v>
      </c>
      <c r="D1364" s="7">
        <f t="shared" si="204"/>
        <v>2002</v>
      </c>
      <c r="E1364">
        <v>1100</v>
      </c>
      <c r="F1364">
        <f>VLOOKUP(B1364, 'Population by Country'!$1:$266, 17, FALSE)</f>
        <v>5940303</v>
      </c>
      <c r="G1364">
        <v>0</v>
      </c>
      <c r="H1364">
        <v>0</v>
      </c>
      <c r="I1364" s="7">
        <f>INDEX('Developing Country'!$B$3:$B$175,MATCH('Stata Data'!B1364,'Developing Country'!$A$3:$A$175))</f>
        <v>0</v>
      </c>
      <c r="J1364" s="7">
        <f>INDEX('Developing Country'!$C$3:$C$175,MATCH('Stata Data'!B1364,'Developing Country'!$A$3:$A$175))</f>
        <v>0</v>
      </c>
      <c r="K1364" s="8">
        <f>VLOOKUP(B1364, 'TRIPS In Force'!$A$2:$B$166, 2, FALSE)</f>
        <v>34826</v>
      </c>
      <c r="L1364" s="7">
        <f t="shared" si="202"/>
        <v>1995</v>
      </c>
      <c r="M1364" s="7">
        <f t="shared" si="197"/>
        <v>1</v>
      </c>
      <c r="N1364" s="7">
        <f t="shared" si="198"/>
        <v>1995</v>
      </c>
      <c r="O1364" s="7">
        <f t="shared" si="199"/>
        <v>7</v>
      </c>
      <c r="P1364" s="7">
        <f t="shared" si="200"/>
        <v>1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</row>
    <row r="1365" spans="1:34" x14ac:dyDescent="0.35">
      <c r="A1365">
        <f t="shared" si="203"/>
        <v>1364</v>
      </c>
      <c r="B1365" t="s">
        <v>46</v>
      </c>
      <c r="C1365">
        <f t="shared" si="201"/>
        <v>50</v>
      </c>
      <c r="D1365" s="7">
        <f t="shared" si="204"/>
        <v>2003</v>
      </c>
      <c r="E1365">
        <v>1100</v>
      </c>
      <c r="F1365">
        <f>VLOOKUP(B1365, 'Population by Country'!$1:$266, 18, FALSE)</f>
        <v>5971535</v>
      </c>
      <c r="G1365">
        <v>0</v>
      </c>
      <c r="H1365">
        <v>0</v>
      </c>
      <c r="I1365" s="7">
        <f>INDEX('Developing Country'!$B$3:$B$175,MATCH('Stata Data'!B1365,'Developing Country'!$A$3:$A$175))</f>
        <v>0</v>
      </c>
      <c r="J1365" s="7">
        <f>INDEX('Developing Country'!$C$3:$C$175,MATCH('Stata Data'!B1365,'Developing Country'!$A$3:$A$175))</f>
        <v>0</v>
      </c>
      <c r="K1365" s="8">
        <f>VLOOKUP(B1365, 'TRIPS In Force'!$A$2:$B$166, 2, FALSE)</f>
        <v>34826</v>
      </c>
      <c r="L1365" s="7">
        <f t="shared" si="202"/>
        <v>1995</v>
      </c>
      <c r="M1365" s="7">
        <f t="shared" si="197"/>
        <v>1</v>
      </c>
      <c r="N1365" s="7">
        <f t="shared" si="198"/>
        <v>1995</v>
      </c>
      <c r="O1365" s="7">
        <f t="shared" si="199"/>
        <v>8</v>
      </c>
      <c r="P1365" s="7">
        <f t="shared" si="200"/>
        <v>1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</row>
    <row r="1366" spans="1:34" x14ac:dyDescent="0.35">
      <c r="A1366">
        <f t="shared" si="203"/>
        <v>1365</v>
      </c>
      <c r="B1366" t="s">
        <v>46</v>
      </c>
      <c r="C1366">
        <f t="shared" si="201"/>
        <v>50</v>
      </c>
      <c r="D1366" s="7">
        <f t="shared" si="204"/>
        <v>2004</v>
      </c>
      <c r="E1366">
        <v>1100</v>
      </c>
      <c r="F1366">
        <f>VLOOKUP(B1366, 'Population by Country'!$1:$266,19, FALSE)</f>
        <v>6000775</v>
      </c>
      <c r="G1366">
        <v>0</v>
      </c>
      <c r="H1366">
        <v>0</v>
      </c>
      <c r="I1366" s="7">
        <f>INDEX('Developing Country'!$B$3:$B$175,MATCH('Stata Data'!B1366,'Developing Country'!$A$3:$A$175))</f>
        <v>0</v>
      </c>
      <c r="J1366" s="7">
        <f>INDEX('Developing Country'!$C$3:$C$175,MATCH('Stata Data'!B1366,'Developing Country'!$A$3:$A$175))</f>
        <v>0</v>
      </c>
      <c r="K1366" s="8">
        <f>VLOOKUP(B1366, 'TRIPS In Force'!$A$2:$B$166, 2, FALSE)</f>
        <v>34826</v>
      </c>
      <c r="L1366" s="7">
        <f t="shared" si="202"/>
        <v>1995</v>
      </c>
      <c r="M1366" s="7">
        <f t="shared" si="197"/>
        <v>1</v>
      </c>
      <c r="N1366" s="7">
        <f t="shared" si="198"/>
        <v>1995</v>
      </c>
      <c r="O1366" s="7">
        <f t="shared" si="199"/>
        <v>9</v>
      </c>
      <c r="P1366" s="7">
        <f t="shared" si="200"/>
        <v>1</v>
      </c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</row>
    <row r="1367" spans="1:34" x14ac:dyDescent="0.35">
      <c r="A1367">
        <f t="shared" si="203"/>
        <v>1366</v>
      </c>
      <c r="B1367" t="s">
        <v>46</v>
      </c>
      <c r="C1367">
        <f t="shared" si="201"/>
        <v>50</v>
      </c>
      <c r="D1367" s="7">
        <f t="shared" si="204"/>
        <v>2005</v>
      </c>
      <c r="E1367">
        <v>1000</v>
      </c>
      <c r="F1367">
        <f>VLOOKUP(B1367, 'Population by Country'!$1:$266, 20, FALSE)</f>
        <v>6028961</v>
      </c>
      <c r="G1367">
        <v>0</v>
      </c>
      <c r="H1367">
        <v>0</v>
      </c>
      <c r="I1367" s="7">
        <f>INDEX('Developing Country'!$B$3:$B$175,MATCH('Stata Data'!B1367,'Developing Country'!$A$3:$A$175))</f>
        <v>0</v>
      </c>
      <c r="J1367" s="7">
        <f>INDEX('Developing Country'!$C$3:$C$175,MATCH('Stata Data'!B1367,'Developing Country'!$A$3:$A$175))</f>
        <v>0</v>
      </c>
      <c r="K1367" s="8">
        <f>VLOOKUP(B1367, 'TRIPS In Force'!$A$2:$B$166, 2, FALSE)</f>
        <v>34826</v>
      </c>
      <c r="L1367" s="7">
        <f t="shared" si="202"/>
        <v>1995</v>
      </c>
      <c r="M1367" s="7">
        <f t="shared" si="197"/>
        <v>1</v>
      </c>
      <c r="N1367" s="7">
        <f t="shared" si="198"/>
        <v>1995</v>
      </c>
      <c r="O1367" s="7">
        <f t="shared" si="199"/>
        <v>10</v>
      </c>
      <c r="P1367" s="7">
        <f t="shared" si="200"/>
        <v>1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</row>
    <row r="1368" spans="1:34" x14ac:dyDescent="0.35">
      <c r="A1368">
        <f t="shared" si="203"/>
        <v>1367</v>
      </c>
      <c r="B1368" t="s">
        <v>46</v>
      </c>
      <c r="C1368">
        <f t="shared" si="201"/>
        <v>50</v>
      </c>
      <c r="D1368" s="7">
        <f t="shared" si="204"/>
        <v>2006</v>
      </c>
      <c r="E1368">
        <v>1000</v>
      </c>
      <c r="F1368">
        <f>VLOOKUP(B1368, 'Population by Country'!$1:$266, 21, FALSE)</f>
        <v>6056478</v>
      </c>
      <c r="G1368">
        <v>0</v>
      </c>
      <c r="H1368">
        <v>0</v>
      </c>
      <c r="I1368" s="7">
        <f>INDEX('Developing Country'!$B$3:$B$175,MATCH('Stata Data'!B1368,'Developing Country'!$A$3:$A$175))</f>
        <v>0</v>
      </c>
      <c r="J1368" s="7">
        <f>INDEX('Developing Country'!$C$3:$C$175,MATCH('Stata Data'!B1368,'Developing Country'!$A$3:$A$175))</f>
        <v>0</v>
      </c>
      <c r="K1368" s="8">
        <f>VLOOKUP(B1368, 'TRIPS In Force'!$A$2:$B$166, 2, FALSE)</f>
        <v>34826</v>
      </c>
      <c r="L1368" s="7">
        <f t="shared" si="202"/>
        <v>1995</v>
      </c>
      <c r="M1368" s="7">
        <f t="shared" si="197"/>
        <v>1</v>
      </c>
      <c r="N1368" s="7">
        <f t="shared" si="198"/>
        <v>1995</v>
      </c>
      <c r="O1368" s="7">
        <f t="shared" si="199"/>
        <v>11</v>
      </c>
      <c r="P1368" s="7">
        <f t="shared" si="200"/>
        <v>1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</row>
    <row r="1369" spans="1:34" x14ac:dyDescent="0.35">
      <c r="A1369">
        <f t="shared" si="203"/>
        <v>1368</v>
      </c>
      <c r="B1369" t="s">
        <v>46</v>
      </c>
      <c r="C1369">
        <f t="shared" si="201"/>
        <v>50</v>
      </c>
      <c r="D1369" s="7">
        <f t="shared" si="204"/>
        <v>2007</v>
      </c>
      <c r="E1369">
        <v>1000</v>
      </c>
      <c r="F1369">
        <f>VLOOKUP(B1369, 'Population by Country'!$1:$266, 22, FALSE)</f>
        <v>6083475</v>
      </c>
      <c r="G1369">
        <v>0</v>
      </c>
      <c r="H1369">
        <v>0</v>
      </c>
      <c r="I1369" s="7">
        <f>INDEX('Developing Country'!$B$3:$B$175,MATCH('Stata Data'!B1369,'Developing Country'!$A$3:$A$175))</f>
        <v>0</v>
      </c>
      <c r="J1369" s="7">
        <f>INDEX('Developing Country'!$C$3:$C$175,MATCH('Stata Data'!B1369,'Developing Country'!$A$3:$A$175))</f>
        <v>0</v>
      </c>
      <c r="K1369" s="8">
        <f>VLOOKUP(B1369, 'TRIPS In Force'!$A$2:$B$166, 2, FALSE)</f>
        <v>34826</v>
      </c>
      <c r="L1369" s="7">
        <f t="shared" si="202"/>
        <v>1995</v>
      </c>
      <c r="M1369" s="7">
        <f t="shared" si="197"/>
        <v>1</v>
      </c>
      <c r="N1369" s="7">
        <f t="shared" si="198"/>
        <v>1995</v>
      </c>
      <c r="O1369" s="7">
        <f t="shared" si="199"/>
        <v>12</v>
      </c>
      <c r="P1369" s="7">
        <f t="shared" si="200"/>
        <v>1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</row>
    <row r="1370" spans="1:34" x14ac:dyDescent="0.35">
      <c r="A1370">
        <f t="shared" si="203"/>
        <v>1369</v>
      </c>
      <c r="B1370" t="s">
        <v>46</v>
      </c>
      <c r="C1370">
        <f t="shared" si="201"/>
        <v>50</v>
      </c>
      <c r="D1370" s="7">
        <f t="shared" si="204"/>
        <v>2008</v>
      </c>
      <c r="E1370">
        <v>1000</v>
      </c>
      <c r="F1370">
        <f>VLOOKUP(B1370, 'Population by Country'!$1:$266, 23, FALSE)</f>
        <v>6110301</v>
      </c>
      <c r="G1370">
        <v>0</v>
      </c>
      <c r="H1370">
        <v>0</v>
      </c>
      <c r="I1370" s="7">
        <f>INDEX('Developing Country'!$B$3:$B$175,MATCH('Stata Data'!B1370,'Developing Country'!$A$3:$A$175))</f>
        <v>0</v>
      </c>
      <c r="J1370" s="7">
        <f>INDEX('Developing Country'!$C$3:$C$175,MATCH('Stata Data'!B1370,'Developing Country'!$A$3:$A$175))</f>
        <v>0</v>
      </c>
      <c r="K1370" s="8">
        <f>VLOOKUP(B1370, 'TRIPS In Force'!$A$2:$B$166, 2, FALSE)</f>
        <v>34826</v>
      </c>
      <c r="L1370" s="7">
        <f t="shared" si="202"/>
        <v>1995</v>
      </c>
      <c r="M1370" s="7">
        <f t="shared" si="197"/>
        <v>1</v>
      </c>
      <c r="N1370" s="7">
        <f t="shared" si="198"/>
        <v>1995</v>
      </c>
      <c r="O1370" s="7">
        <f t="shared" si="199"/>
        <v>13</v>
      </c>
      <c r="P1370" s="7">
        <f t="shared" si="200"/>
        <v>1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</row>
    <row r="1371" spans="1:34" x14ac:dyDescent="0.35">
      <c r="A1371">
        <f t="shared" si="203"/>
        <v>1370</v>
      </c>
      <c r="B1371" t="s">
        <v>46</v>
      </c>
      <c r="C1371">
        <f t="shared" si="201"/>
        <v>50</v>
      </c>
      <c r="D1371" s="7">
        <f t="shared" si="204"/>
        <v>2009</v>
      </c>
      <c r="E1371">
        <v>1000</v>
      </c>
      <c r="F1371">
        <f>VLOOKUP(B1371, 'Population by Country'!$1:$266, 24, FALSE)</f>
        <v>6137276</v>
      </c>
      <c r="G1371">
        <v>0</v>
      </c>
      <c r="H1371">
        <v>0</v>
      </c>
      <c r="I1371" s="7">
        <f>INDEX('Developing Country'!$B$3:$B$175,MATCH('Stata Data'!B1371,'Developing Country'!$A$3:$A$175))</f>
        <v>0</v>
      </c>
      <c r="J1371" s="7">
        <f>INDEX('Developing Country'!$C$3:$C$175,MATCH('Stata Data'!B1371,'Developing Country'!$A$3:$A$175))</f>
        <v>0</v>
      </c>
      <c r="K1371" s="8">
        <f>VLOOKUP(B1371, 'TRIPS In Force'!$A$2:$B$166, 2, FALSE)</f>
        <v>34826</v>
      </c>
      <c r="L1371" s="7">
        <f t="shared" si="202"/>
        <v>1995</v>
      </c>
      <c r="M1371" s="7">
        <f t="shared" si="197"/>
        <v>1</v>
      </c>
      <c r="N1371" s="7">
        <f t="shared" si="198"/>
        <v>1995</v>
      </c>
      <c r="O1371" s="7">
        <f t="shared" si="199"/>
        <v>14</v>
      </c>
      <c r="P1371" s="7">
        <f t="shared" si="200"/>
        <v>1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</row>
    <row r="1372" spans="1:34" x14ac:dyDescent="0.35">
      <c r="A1372">
        <f t="shared" si="203"/>
        <v>1371</v>
      </c>
      <c r="B1372" t="s">
        <v>46</v>
      </c>
      <c r="C1372">
        <f t="shared" si="201"/>
        <v>50</v>
      </c>
      <c r="D1372" s="7">
        <f t="shared" si="204"/>
        <v>2010</v>
      </c>
      <c r="E1372">
        <v>1000</v>
      </c>
      <c r="F1372">
        <f>VLOOKUP(B1372, 'Population by Country'!$1:$266, 25, FALSE)</f>
        <v>6164626</v>
      </c>
      <c r="G1372">
        <v>0</v>
      </c>
      <c r="H1372">
        <v>0</v>
      </c>
      <c r="I1372" s="7">
        <f>INDEX('Developing Country'!$B$3:$B$175,MATCH('Stata Data'!B1372,'Developing Country'!$A$3:$A$175))</f>
        <v>0</v>
      </c>
      <c r="J1372" s="7">
        <f>INDEX('Developing Country'!$C$3:$C$175,MATCH('Stata Data'!B1372,'Developing Country'!$A$3:$A$175))</f>
        <v>0</v>
      </c>
      <c r="K1372" s="8">
        <f>VLOOKUP(B1372, 'TRIPS In Force'!$A$2:$B$166, 2, FALSE)</f>
        <v>34826</v>
      </c>
      <c r="L1372" s="7">
        <f t="shared" si="202"/>
        <v>1995</v>
      </c>
      <c r="M1372" s="7">
        <f t="shared" si="197"/>
        <v>1</v>
      </c>
      <c r="N1372" s="7">
        <f t="shared" si="198"/>
        <v>1995</v>
      </c>
      <c r="O1372" s="7">
        <f t="shared" si="199"/>
        <v>15</v>
      </c>
      <c r="P1372" s="7">
        <f t="shared" si="200"/>
        <v>1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</row>
    <row r="1373" spans="1:34" x14ac:dyDescent="0.35">
      <c r="A1373">
        <f t="shared" si="203"/>
        <v>1372</v>
      </c>
      <c r="B1373" t="s">
        <v>46</v>
      </c>
      <c r="C1373">
        <f t="shared" si="201"/>
        <v>50</v>
      </c>
      <c r="D1373" s="7">
        <f t="shared" si="204"/>
        <v>2011</v>
      </c>
      <c r="E1373">
        <v>1000</v>
      </c>
      <c r="F1373">
        <f>VLOOKUP(B1373, 'Population by Country'!$1:$266, 26, FALSE)</f>
        <v>6192560</v>
      </c>
      <c r="G1373">
        <v>0</v>
      </c>
      <c r="H1373">
        <v>0</v>
      </c>
      <c r="I1373" s="7">
        <f>INDEX('Developing Country'!$B$3:$B$175,MATCH('Stata Data'!B1373,'Developing Country'!$A$3:$A$175))</f>
        <v>0</v>
      </c>
      <c r="J1373" s="7">
        <f>INDEX('Developing Country'!$C$3:$C$175,MATCH('Stata Data'!B1373,'Developing Country'!$A$3:$A$175))</f>
        <v>0</v>
      </c>
      <c r="K1373" s="8">
        <f>VLOOKUP(B1373, 'TRIPS In Force'!$A$2:$B$166, 2, FALSE)</f>
        <v>34826</v>
      </c>
      <c r="L1373" s="7">
        <f t="shared" si="202"/>
        <v>1995</v>
      </c>
      <c r="M1373" s="7">
        <f t="shared" si="197"/>
        <v>1</v>
      </c>
      <c r="N1373" s="7">
        <f t="shared" si="198"/>
        <v>1995</v>
      </c>
      <c r="O1373" s="7">
        <f t="shared" si="199"/>
        <v>16</v>
      </c>
      <c r="P1373" s="7">
        <f t="shared" si="200"/>
        <v>1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</row>
    <row r="1374" spans="1:34" x14ac:dyDescent="0.35">
      <c r="A1374">
        <f t="shared" si="203"/>
        <v>1373</v>
      </c>
      <c r="B1374" t="s">
        <v>46</v>
      </c>
      <c r="C1374">
        <f t="shared" si="201"/>
        <v>50</v>
      </c>
      <c r="D1374" s="7">
        <f t="shared" si="204"/>
        <v>2012</v>
      </c>
      <c r="E1374">
        <v>1000</v>
      </c>
      <c r="F1374">
        <f>VLOOKUP(B1374, 'Population by Country'!$1:$266, 27, FALSE)</f>
        <v>6221246</v>
      </c>
      <c r="G1374">
        <v>0</v>
      </c>
      <c r="H1374">
        <v>0</v>
      </c>
      <c r="I1374" s="7">
        <f>INDEX('Developing Country'!$B$3:$B$175,MATCH('Stata Data'!B1374,'Developing Country'!$A$3:$A$175))</f>
        <v>0</v>
      </c>
      <c r="J1374" s="7">
        <f>INDEX('Developing Country'!$C$3:$C$175,MATCH('Stata Data'!B1374,'Developing Country'!$A$3:$A$175))</f>
        <v>0</v>
      </c>
      <c r="K1374" s="8">
        <f>VLOOKUP(B1374, 'TRIPS In Force'!$A$2:$B$166, 2, FALSE)</f>
        <v>34826</v>
      </c>
      <c r="L1374" s="7">
        <f t="shared" si="202"/>
        <v>1995</v>
      </c>
      <c r="M1374" s="7">
        <f t="shared" si="197"/>
        <v>1</v>
      </c>
      <c r="N1374" s="7">
        <f t="shared" si="198"/>
        <v>1995</v>
      </c>
      <c r="O1374" s="7">
        <f t="shared" si="199"/>
        <v>17</v>
      </c>
      <c r="P1374" s="7">
        <f t="shared" si="200"/>
        <v>1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</row>
    <row r="1375" spans="1:34" x14ac:dyDescent="0.35">
      <c r="A1375">
        <f t="shared" si="203"/>
        <v>1374</v>
      </c>
      <c r="B1375" t="s">
        <v>46</v>
      </c>
      <c r="C1375">
        <f t="shared" si="201"/>
        <v>50</v>
      </c>
      <c r="D1375" s="7">
        <f t="shared" si="204"/>
        <v>2013</v>
      </c>
      <c r="E1375">
        <v>1000</v>
      </c>
      <c r="F1375">
        <f>VLOOKUP(B1375, 'Population by Country'!$1:$266, 28, FALSE)</f>
        <v>6250777</v>
      </c>
      <c r="G1375">
        <v>0</v>
      </c>
      <c r="H1375">
        <v>0</v>
      </c>
      <c r="I1375" s="7">
        <f>INDEX('Developing Country'!$B$3:$B$175,MATCH('Stata Data'!B1375,'Developing Country'!$A$3:$A$175))</f>
        <v>0</v>
      </c>
      <c r="J1375" s="7">
        <f>INDEX('Developing Country'!$C$3:$C$175,MATCH('Stata Data'!B1375,'Developing Country'!$A$3:$A$175))</f>
        <v>0</v>
      </c>
      <c r="K1375" s="8">
        <f>VLOOKUP(B1375, 'TRIPS In Force'!$A$2:$B$166, 2, FALSE)</f>
        <v>34826</v>
      </c>
      <c r="L1375" s="7">
        <f t="shared" si="202"/>
        <v>1995</v>
      </c>
      <c r="M1375" s="7">
        <f t="shared" si="197"/>
        <v>1</v>
      </c>
      <c r="N1375" s="7">
        <f t="shared" si="198"/>
        <v>1995</v>
      </c>
      <c r="O1375" s="7">
        <f t="shared" si="199"/>
        <v>18</v>
      </c>
      <c r="P1375" s="7">
        <f t="shared" si="200"/>
        <v>1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</row>
    <row r="1376" spans="1:34" x14ac:dyDescent="0.35">
      <c r="A1376">
        <f t="shared" si="203"/>
        <v>1375</v>
      </c>
      <c r="B1376" t="s">
        <v>46</v>
      </c>
      <c r="C1376">
        <f t="shared" si="201"/>
        <v>50</v>
      </c>
      <c r="D1376" s="7">
        <f t="shared" si="204"/>
        <v>2014</v>
      </c>
      <c r="E1376">
        <v>1000</v>
      </c>
      <c r="F1376">
        <f>VLOOKUP(B1376, 'Population by Country'!$1:$266, 29, FALSE)</f>
        <v>6281189</v>
      </c>
      <c r="G1376">
        <v>0</v>
      </c>
      <c r="H1376">
        <v>0</v>
      </c>
      <c r="I1376" s="7">
        <f>INDEX('Developing Country'!$B$3:$B$175,MATCH('Stata Data'!B1376,'Developing Country'!$A$3:$A$175))</f>
        <v>0</v>
      </c>
      <c r="J1376" s="7">
        <f>INDEX('Developing Country'!$C$3:$C$175,MATCH('Stata Data'!B1376,'Developing Country'!$A$3:$A$175))</f>
        <v>0</v>
      </c>
      <c r="K1376" s="8">
        <f>VLOOKUP(B1376, 'TRIPS In Force'!$A$2:$B$166, 2, FALSE)</f>
        <v>34826</v>
      </c>
      <c r="L1376" s="7">
        <f t="shared" si="202"/>
        <v>1995</v>
      </c>
      <c r="M1376" s="7">
        <f t="shared" si="197"/>
        <v>1</v>
      </c>
      <c r="N1376" s="7">
        <f t="shared" si="198"/>
        <v>1995</v>
      </c>
      <c r="O1376" s="7">
        <f t="shared" si="199"/>
        <v>19</v>
      </c>
      <c r="P1376" s="7">
        <f t="shared" si="200"/>
        <v>1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</row>
    <row r="1377" spans="1:34" x14ac:dyDescent="0.35">
      <c r="A1377">
        <f t="shared" si="203"/>
        <v>1376</v>
      </c>
      <c r="B1377" t="s">
        <v>46</v>
      </c>
      <c r="C1377">
        <f t="shared" si="201"/>
        <v>50</v>
      </c>
      <c r="D1377" s="7">
        <f t="shared" si="204"/>
        <v>2015</v>
      </c>
      <c r="E1377">
        <v>1000</v>
      </c>
      <c r="F1377">
        <f>VLOOKUP(B1377, 'Population by Country'!$1:$266, 30, FALSE)</f>
        <v>6312478</v>
      </c>
      <c r="G1377">
        <v>0</v>
      </c>
      <c r="H1377">
        <v>0</v>
      </c>
      <c r="I1377" s="7">
        <f>INDEX('Developing Country'!$B$3:$B$175,MATCH('Stata Data'!B1377,'Developing Country'!$A$3:$A$175))</f>
        <v>0</v>
      </c>
      <c r="J1377" s="7">
        <f>INDEX('Developing Country'!$C$3:$C$175,MATCH('Stata Data'!B1377,'Developing Country'!$A$3:$A$175))</f>
        <v>0</v>
      </c>
      <c r="K1377" s="8">
        <f>VLOOKUP(B1377, 'TRIPS In Force'!$A$2:$B$166, 2, FALSE)</f>
        <v>34826</v>
      </c>
      <c r="L1377" s="7">
        <f t="shared" si="202"/>
        <v>1995</v>
      </c>
      <c r="M1377" s="7">
        <f t="shared" si="197"/>
        <v>1</v>
      </c>
      <c r="N1377" s="7">
        <f t="shared" si="198"/>
        <v>1995</v>
      </c>
      <c r="O1377" s="7">
        <f t="shared" si="199"/>
        <v>20</v>
      </c>
      <c r="P1377" s="7">
        <f t="shared" si="200"/>
        <v>1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</row>
    <row r="1378" spans="1:34" x14ac:dyDescent="0.35">
      <c r="A1378">
        <f t="shared" si="203"/>
        <v>1377</v>
      </c>
      <c r="B1378" t="s">
        <v>46</v>
      </c>
      <c r="C1378">
        <f t="shared" si="201"/>
        <v>50</v>
      </c>
      <c r="D1378" s="7">
        <f t="shared" si="204"/>
        <v>2016</v>
      </c>
      <c r="E1378">
        <v>1000</v>
      </c>
      <c r="F1378">
        <f>VLOOKUP(B1378, 'Population by Country'!$1:$266, 31, FALSE)</f>
        <v>6344722</v>
      </c>
      <c r="G1378">
        <v>0</v>
      </c>
      <c r="H1378">
        <v>0</v>
      </c>
      <c r="I1378" s="7">
        <f>INDEX('Developing Country'!$B$3:$B$175,MATCH('Stata Data'!B1378,'Developing Country'!$A$3:$A$175))</f>
        <v>0</v>
      </c>
      <c r="J1378" s="7">
        <f>INDEX('Developing Country'!$C$3:$C$175,MATCH('Stata Data'!B1378,'Developing Country'!$A$3:$A$175))</f>
        <v>0</v>
      </c>
      <c r="K1378" s="8">
        <f>VLOOKUP(B1378, 'TRIPS In Force'!$A$2:$B$166, 2, FALSE)</f>
        <v>34826</v>
      </c>
      <c r="L1378" s="7">
        <f t="shared" si="202"/>
        <v>1995</v>
      </c>
      <c r="M1378" s="7">
        <f t="shared" si="197"/>
        <v>1</v>
      </c>
      <c r="N1378" s="7">
        <f t="shared" si="198"/>
        <v>1995</v>
      </c>
      <c r="O1378" s="7">
        <f t="shared" si="199"/>
        <v>21</v>
      </c>
      <c r="P1378" s="7">
        <f t="shared" si="200"/>
        <v>1</v>
      </c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</row>
    <row r="1379" spans="1:34" x14ac:dyDescent="0.35">
      <c r="A1379">
        <f t="shared" si="203"/>
        <v>1378</v>
      </c>
      <c r="B1379" t="s">
        <v>651</v>
      </c>
      <c r="C1379">
        <f t="shared" si="201"/>
        <v>51</v>
      </c>
      <c r="D1379" s="7">
        <v>1990</v>
      </c>
      <c r="E1379">
        <v>200</v>
      </c>
      <c r="F1379">
        <f>VLOOKUP(B1379, 'Population by Country'!$1:$266, 5,FALSE )</f>
        <v>426846</v>
      </c>
      <c r="G1379">
        <v>0</v>
      </c>
      <c r="H1379">
        <v>0</v>
      </c>
      <c r="I1379" s="7">
        <f>INDEX('Developing Country'!$B$3:$B$175,MATCH('Stata Data'!B1379,'Developing Country'!$A$3:$A$175))</f>
        <v>0</v>
      </c>
      <c r="J1379" s="7">
        <f>INDEX('Developing Country'!$C$3:$C$175,MATCH('Stata Data'!B1379,'Developing Country'!$A$3:$A$175))</f>
        <v>0</v>
      </c>
      <c r="K1379" s="8"/>
      <c r="L1379" s="7"/>
      <c r="M1379" s="7">
        <v>0</v>
      </c>
      <c r="N1379" s="7"/>
      <c r="O1379" s="7"/>
      <c r="P1379" s="7">
        <v>0</v>
      </c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</row>
    <row r="1380" spans="1:34" x14ac:dyDescent="0.35">
      <c r="A1380">
        <f t="shared" si="203"/>
        <v>1379</v>
      </c>
      <c r="B1380" t="s">
        <v>651</v>
      </c>
      <c r="C1380">
        <f t="shared" si="201"/>
        <v>51</v>
      </c>
      <c r="D1380" s="7">
        <f>D1379+1</f>
        <v>1991</v>
      </c>
      <c r="E1380">
        <v>500</v>
      </c>
      <c r="F1380">
        <f>VLOOKUP(B1380, 'Population by Country'!$1:$266, 6, FALSE)</f>
        <v>440624</v>
      </c>
      <c r="G1380">
        <v>0</v>
      </c>
      <c r="H1380">
        <v>0</v>
      </c>
      <c r="I1380" s="7">
        <f>INDEX('Developing Country'!$B$3:$B$175,MATCH('Stata Data'!B1380,'Developing Country'!$A$3:$A$175))</f>
        <v>0</v>
      </c>
      <c r="J1380" s="7">
        <f>INDEX('Developing Country'!$C$3:$C$175,MATCH('Stata Data'!B1380,'Developing Country'!$A$3:$A$175))</f>
        <v>0</v>
      </c>
      <c r="K1380" s="8"/>
      <c r="L1380" s="7"/>
      <c r="M1380" s="7">
        <v>0</v>
      </c>
      <c r="N1380" s="7"/>
      <c r="O1380" s="7"/>
      <c r="P1380" s="7">
        <v>0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</row>
    <row r="1381" spans="1:34" x14ac:dyDescent="0.35">
      <c r="A1381">
        <f t="shared" si="203"/>
        <v>1380</v>
      </c>
      <c r="B1381" t="s">
        <v>651</v>
      </c>
      <c r="C1381">
        <f t="shared" si="201"/>
        <v>51</v>
      </c>
      <c r="D1381" s="7">
        <f t="shared" ref="D1381:D1405" si="205">D1380+1</f>
        <v>1992</v>
      </c>
      <c r="E1381">
        <v>500</v>
      </c>
      <c r="F1381">
        <f>VLOOKUP(B1381, 'Population by Country'!$1:$266, 7, FALSE)</f>
        <v>455148</v>
      </c>
      <c r="G1381">
        <v>0</v>
      </c>
      <c r="H1381">
        <v>0</v>
      </c>
      <c r="I1381" s="7">
        <f>INDEX('Developing Country'!$B$3:$B$175,MATCH('Stata Data'!B1381,'Developing Country'!$A$3:$A$175))</f>
        <v>0</v>
      </c>
      <c r="J1381" s="7">
        <f>INDEX('Developing Country'!$C$3:$C$175,MATCH('Stata Data'!B1381,'Developing Country'!$A$3:$A$175))</f>
        <v>0</v>
      </c>
      <c r="K1381" s="8"/>
      <c r="L1381" s="7"/>
      <c r="M1381" s="7">
        <v>0</v>
      </c>
      <c r="N1381" s="7"/>
      <c r="O1381" s="7"/>
      <c r="P1381" s="7">
        <v>0</v>
      </c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</row>
    <row r="1382" spans="1:34" x14ac:dyDescent="0.35">
      <c r="A1382">
        <f t="shared" si="203"/>
        <v>1381</v>
      </c>
      <c r="B1382" t="s">
        <v>651</v>
      </c>
      <c r="C1382">
        <f t="shared" si="201"/>
        <v>51</v>
      </c>
      <c r="D1382" s="7">
        <f t="shared" si="205"/>
        <v>1993</v>
      </c>
      <c r="E1382">
        <v>500</v>
      </c>
      <c r="F1382">
        <f>VLOOKUP(B1382, 'Population by Country'!$1:$266, 8, FALSE)</f>
        <v>470610</v>
      </c>
      <c r="G1382">
        <v>0</v>
      </c>
      <c r="H1382">
        <v>0</v>
      </c>
      <c r="I1382" s="7">
        <f>INDEX('Developing Country'!$B$3:$B$175,MATCH('Stata Data'!B1382,'Developing Country'!$A$3:$A$175))</f>
        <v>0</v>
      </c>
      <c r="J1382" s="7">
        <f>INDEX('Developing Country'!$C$3:$C$175,MATCH('Stata Data'!B1382,'Developing Country'!$A$3:$A$175))</f>
        <v>0</v>
      </c>
      <c r="K1382" s="8"/>
      <c r="L1382" s="7"/>
      <c r="M1382" s="7">
        <v>0</v>
      </c>
      <c r="N1382" s="7"/>
      <c r="O1382" s="7"/>
      <c r="P1382" s="7">
        <v>0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</row>
    <row r="1383" spans="1:34" x14ac:dyDescent="0.35">
      <c r="A1383">
        <f t="shared" si="203"/>
        <v>1382</v>
      </c>
      <c r="B1383" t="s">
        <v>651</v>
      </c>
      <c r="C1383">
        <f t="shared" si="201"/>
        <v>51</v>
      </c>
      <c r="D1383" s="7">
        <f t="shared" si="205"/>
        <v>1994</v>
      </c>
      <c r="E1383">
        <v>500</v>
      </c>
      <c r="F1383">
        <f>VLOOKUP(B1383, 'Population by Country'!$1:$266, 9, FALSE)</f>
        <v>487140</v>
      </c>
      <c r="G1383">
        <v>0</v>
      </c>
      <c r="H1383">
        <v>0</v>
      </c>
      <c r="I1383" s="7">
        <f>INDEX('Developing Country'!$B$3:$B$175,MATCH('Stata Data'!B1383,'Developing Country'!$A$3:$A$175))</f>
        <v>0</v>
      </c>
      <c r="J1383" s="7">
        <f>INDEX('Developing Country'!$C$3:$C$175,MATCH('Stata Data'!B1383,'Developing Country'!$A$3:$A$175))</f>
        <v>0</v>
      </c>
      <c r="K1383" s="8"/>
      <c r="L1383" s="7"/>
      <c r="M1383" s="7">
        <v>0</v>
      </c>
      <c r="N1383" s="7"/>
      <c r="O1383" s="7"/>
      <c r="P1383" s="7">
        <v>0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</row>
    <row r="1384" spans="1:34" x14ac:dyDescent="0.35">
      <c r="A1384">
        <f t="shared" si="203"/>
        <v>1383</v>
      </c>
      <c r="B1384" t="s">
        <v>651</v>
      </c>
      <c r="C1384">
        <f t="shared" si="201"/>
        <v>51</v>
      </c>
      <c r="D1384" s="7">
        <f t="shared" si="205"/>
        <v>1995</v>
      </c>
      <c r="E1384">
        <v>500</v>
      </c>
      <c r="F1384">
        <f>VLOOKUP(B1384, 'Population by Country'!$1:$266, 10, FALSE)</f>
        <v>504871</v>
      </c>
      <c r="G1384">
        <v>0</v>
      </c>
      <c r="H1384">
        <v>0</v>
      </c>
      <c r="I1384" s="7">
        <f>INDEX('Developing Country'!$B$3:$B$175,MATCH('Stata Data'!B1384,'Developing Country'!$A$3:$A$175))</f>
        <v>0</v>
      </c>
      <c r="J1384" s="7">
        <f>INDEX('Developing Country'!$C$3:$C$175,MATCH('Stata Data'!B1384,'Developing Country'!$A$3:$A$175))</f>
        <v>0</v>
      </c>
      <c r="K1384" s="8"/>
      <c r="L1384" s="7"/>
      <c r="M1384" s="7">
        <v>0</v>
      </c>
      <c r="N1384" s="7"/>
      <c r="O1384" s="7"/>
      <c r="P1384" s="7">
        <v>0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</row>
    <row r="1385" spans="1:34" x14ac:dyDescent="0.35">
      <c r="A1385">
        <f t="shared" si="203"/>
        <v>1384</v>
      </c>
      <c r="B1385" t="s">
        <v>651</v>
      </c>
      <c r="C1385">
        <f t="shared" si="201"/>
        <v>51</v>
      </c>
      <c r="D1385" s="7">
        <f t="shared" si="205"/>
        <v>1996</v>
      </c>
      <c r="E1385">
        <v>500</v>
      </c>
      <c r="F1385">
        <f>VLOOKUP(B1385, 'Population by Country'!$1:$266, 11, FALSE)</f>
        <v>523999</v>
      </c>
      <c r="G1385">
        <v>0</v>
      </c>
      <c r="H1385">
        <v>0</v>
      </c>
      <c r="I1385" s="7">
        <f>INDEX('Developing Country'!$B$3:$B$175,MATCH('Stata Data'!B1385,'Developing Country'!$A$3:$A$175))</f>
        <v>0</v>
      </c>
      <c r="J1385" s="7">
        <f>INDEX('Developing Country'!$C$3:$C$175,MATCH('Stata Data'!B1385,'Developing Country'!$A$3:$A$175))</f>
        <v>0</v>
      </c>
      <c r="K1385" s="8"/>
      <c r="L1385" s="7"/>
      <c r="M1385" s="7">
        <v>0</v>
      </c>
      <c r="N1385" s="7"/>
      <c r="O1385" s="7"/>
      <c r="P1385" s="7">
        <v>0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</row>
    <row r="1386" spans="1:34" x14ac:dyDescent="0.35">
      <c r="A1386">
        <f t="shared" si="203"/>
        <v>1385</v>
      </c>
      <c r="B1386" t="s">
        <v>651</v>
      </c>
      <c r="C1386">
        <f t="shared" si="201"/>
        <v>51</v>
      </c>
      <c r="D1386" s="7">
        <f t="shared" si="205"/>
        <v>1997</v>
      </c>
      <c r="E1386">
        <v>500</v>
      </c>
      <c r="F1386">
        <f>VLOOKUP(B1386, 'Population by Country'!$1:$266, 12, FALSE)</f>
        <v>544636</v>
      </c>
      <c r="G1386">
        <v>0</v>
      </c>
      <c r="H1386">
        <v>0</v>
      </c>
      <c r="I1386" s="7">
        <f>INDEX('Developing Country'!$B$3:$B$175,MATCH('Stata Data'!B1386,'Developing Country'!$A$3:$A$175))</f>
        <v>0</v>
      </c>
      <c r="J1386" s="7">
        <f>INDEX('Developing Country'!$C$3:$C$175,MATCH('Stata Data'!B1386,'Developing Country'!$A$3:$A$175))</f>
        <v>0</v>
      </c>
      <c r="K1386" s="8"/>
      <c r="L1386" s="7"/>
      <c r="M1386" s="7">
        <v>0</v>
      </c>
      <c r="N1386" s="7"/>
      <c r="O1386" s="7"/>
      <c r="P1386" s="7">
        <v>0</v>
      </c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</row>
    <row r="1387" spans="1:34" x14ac:dyDescent="0.35">
      <c r="A1387">
        <f t="shared" si="203"/>
        <v>1386</v>
      </c>
      <c r="B1387" t="s">
        <v>651</v>
      </c>
      <c r="C1387">
        <f t="shared" si="201"/>
        <v>51</v>
      </c>
      <c r="D1387" s="7">
        <f t="shared" si="205"/>
        <v>1998</v>
      </c>
      <c r="E1387">
        <v>1000</v>
      </c>
      <c r="F1387">
        <f>VLOOKUP(B1387, 'Population by Country'!$1:$266, 13, FALSE)</f>
        <v>566673</v>
      </c>
      <c r="G1387">
        <v>0</v>
      </c>
      <c r="H1387">
        <v>0</v>
      </c>
      <c r="I1387" s="7">
        <f>INDEX('Developing Country'!$B$3:$B$175,MATCH('Stata Data'!B1387,'Developing Country'!$A$3:$A$175))</f>
        <v>0</v>
      </c>
      <c r="J1387" s="7">
        <f>INDEX('Developing Country'!$C$3:$C$175,MATCH('Stata Data'!B1387,'Developing Country'!$A$3:$A$175))</f>
        <v>0</v>
      </c>
      <c r="K1387" s="8"/>
      <c r="L1387" s="7"/>
      <c r="M1387" s="7">
        <v>0</v>
      </c>
      <c r="N1387" s="7"/>
      <c r="O1387" s="7"/>
      <c r="P1387" s="7">
        <v>0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</row>
    <row r="1388" spans="1:34" x14ac:dyDescent="0.35">
      <c r="A1388">
        <f t="shared" si="203"/>
        <v>1387</v>
      </c>
      <c r="B1388" t="s">
        <v>651</v>
      </c>
      <c r="C1388">
        <f t="shared" si="201"/>
        <v>51</v>
      </c>
      <c r="D1388" s="7">
        <f t="shared" si="205"/>
        <v>1999</v>
      </c>
      <c r="E1388">
        <v>1000</v>
      </c>
      <c r="F1388">
        <f>VLOOKUP(B1388, 'Population by Country'!$1:$266,14, FALSE)</f>
        <v>589938</v>
      </c>
      <c r="G1388">
        <v>0</v>
      </c>
      <c r="H1388">
        <v>0</v>
      </c>
      <c r="I1388" s="7">
        <f>INDEX('Developing Country'!$B$3:$B$175,MATCH('Stata Data'!B1388,'Developing Country'!$A$3:$A$175))</f>
        <v>0</v>
      </c>
      <c r="J1388" s="7">
        <f>INDEX('Developing Country'!$C$3:$C$175,MATCH('Stata Data'!B1388,'Developing Country'!$A$3:$A$175))</f>
        <v>0</v>
      </c>
      <c r="K1388" s="8"/>
      <c r="L1388" s="7"/>
      <c r="M1388" s="7">
        <v>0</v>
      </c>
      <c r="N1388" s="7"/>
      <c r="O1388" s="7"/>
      <c r="P1388" s="7">
        <v>0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</row>
    <row r="1389" spans="1:34" x14ac:dyDescent="0.35">
      <c r="A1389">
        <f t="shared" si="203"/>
        <v>1388</v>
      </c>
      <c r="B1389" t="s">
        <v>651</v>
      </c>
      <c r="C1389">
        <f t="shared" si="201"/>
        <v>51</v>
      </c>
      <c r="D1389" s="7">
        <f t="shared" si="205"/>
        <v>2000</v>
      </c>
      <c r="E1389">
        <v>1000</v>
      </c>
      <c r="F1389">
        <f>VLOOKUP(B1389, 'Population by Country'!$1:$266, 15, FALSE)</f>
        <v>614323</v>
      </c>
      <c r="G1389">
        <v>0</v>
      </c>
      <c r="H1389">
        <v>0</v>
      </c>
      <c r="I1389" s="7">
        <f>INDEX('Developing Country'!$B$3:$B$175,MATCH('Stata Data'!B1389,'Developing Country'!$A$3:$A$175))</f>
        <v>0</v>
      </c>
      <c r="J1389" s="7">
        <f>INDEX('Developing Country'!$C$3:$C$175,MATCH('Stata Data'!B1389,'Developing Country'!$A$3:$A$175))</f>
        <v>0</v>
      </c>
      <c r="K1389" s="8"/>
      <c r="L1389" s="7"/>
      <c r="M1389" s="7">
        <v>0</v>
      </c>
      <c r="N1389" s="7"/>
      <c r="O1389" s="7"/>
      <c r="P1389" s="7">
        <v>0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</row>
    <row r="1390" spans="1:34" x14ac:dyDescent="0.35">
      <c r="A1390">
        <f t="shared" si="203"/>
        <v>1389</v>
      </c>
      <c r="B1390" t="s">
        <v>651</v>
      </c>
      <c r="C1390">
        <f t="shared" si="201"/>
        <v>51</v>
      </c>
      <c r="D1390" s="7">
        <f t="shared" si="205"/>
        <v>2001</v>
      </c>
      <c r="E1390">
        <v>1000</v>
      </c>
      <c r="F1390">
        <f>VLOOKUP(B1390, 'Population by Country'!$1:$266, 16, FALSE)</f>
        <v>639762</v>
      </c>
      <c r="G1390">
        <v>0</v>
      </c>
      <c r="H1390">
        <v>0</v>
      </c>
      <c r="I1390" s="7">
        <f>INDEX('Developing Country'!$B$3:$B$175,MATCH('Stata Data'!B1390,'Developing Country'!$A$3:$A$175))</f>
        <v>0</v>
      </c>
      <c r="J1390" s="7">
        <f>INDEX('Developing Country'!$C$3:$C$175,MATCH('Stata Data'!B1390,'Developing Country'!$A$3:$A$175))</f>
        <v>0</v>
      </c>
      <c r="K1390" s="8"/>
      <c r="L1390" s="7"/>
      <c r="M1390" s="7">
        <v>0</v>
      </c>
      <c r="N1390" s="7"/>
      <c r="O1390" s="7"/>
      <c r="P1390" s="7">
        <v>0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</row>
    <row r="1391" spans="1:34" x14ac:dyDescent="0.35">
      <c r="A1391">
        <f t="shared" si="203"/>
        <v>1390</v>
      </c>
      <c r="B1391" t="s">
        <v>651</v>
      </c>
      <c r="C1391">
        <f t="shared" si="201"/>
        <v>51</v>
      </c>
      <c r="D1391" s="7">
        <f t="shared" si="205"/>
        <v>2002</v>
      </c>
      <c r="E1391">
        <v>1000</v>
      </c>
      <c r="F1391">
        <f>VLOOKUP(B1391, 'Population by Country'!$1:$266, 17, FALSE)</f>
        <v>666407</v>
      </c>
      <c r="G1391">
        <v>0</v>
      </c>
      <c r="H1391">
        <v>0</v>
      </c>
      <c r="I1391" s="7">
        <f>INDEX('Developing Country'!$B$3:$B$175,MATCH('Stata Data'!B1391,'Developing Country'!$A$3:$A$175))</f>
        <v>0</v>
      </c>
      <c r="J1391" s="7">
        <f>INDEX('Developing Country'!$C$3:$C$175,MATCH('Stata Data'!B1391,'Developing Country'!$A$3:$A$175))</f>
        <v>0</v>
      </c>
      <c r="K1391" s="8"/>
      <c r="L1391" s="7"/>
      <c r="M1391" s="7">
        <v>0</v>
      </c>
      <c r="N1391" s="7"/>
      <c r="O1391" s="7"/>
      <c r="P1391" s="7">
        <v>0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</row>
    <row r="1392" spans="1:34" x14ac:dyDescent="0.35">
      <c r="A1392">
        <f t="shared" si="203"/>
        <v>1391</v>
      </c>
      <c r="B1392" t="s">
        <v>651</v>
      </c>
      <c r="C1392">
        <f t="shared" si="201"/>
        <v>51</v>
      </c>
      <c r="D1392" s="7">
        <f t="shared" si="205"/>
        <v>2003</v>
      </c>
      <c r="E1392">
        <v>1000</v>
      </c>
      <c r="F1392">
        <f>VLOOKUP(B1392, 'Population by Country'!$1:$266, 18, FALSE)</f>
        <v>694611</v>
      </c>
      <c r="G1392">
        <v>0</v>
      </c>
      <c r="H1392">
        <v>0</v>
      </c>
      <c r="I1392" s="7">
        <f>INDEX('Developing Country'!$B$3:$B$175,MATCH('Stata Data'!B1392,'Developing Country'!$A$3:$A$175))</f>
        <v>0</v>
      </c>
      <c r="J1392" s="7">
        <f>INDEX('Developing Country'!$C$3:$C$175,MATCH('Stata Data'!B1392,'Developing Country'!$A$3:$A$175))</f>
        <v>0</v>
      </c>
      <c r="K1392" s="8"/>
      <c r="L1392" s="7"/>
      <c r="M1392" s="7">
        <v>0</v>
      </c>
      <c r="N1392" s="7"/>
      <c r="O1392" s="7"/>
      <c r="P1392" s="7">
        <v>0</v>
      </c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</row>
    <row r="1393" spans="1:34" x14ac:dyDescent="0.35">
      <c r="A1393">
        <f t="shared" si="203"/>
        <v>1392</v>
      </c>
      <c r="B1393" t="s">
        <v>651</v>
      </c>
      <c r="C1393">
        <f t="shared" si="201"/>
        <v>51</v>
      </c>
      <c r="D1393" s="7">
        <f t="shared" si="205"/>
        <v>2004</v>
      </c>
      <c r="E1393">
        <v>1000</v>
      </c>
      <c r="F1393">
        <f>VLOOKUP(B1393, 'Population by Country'!$1:$266,19, FALSE)</f>
        <v>724817</v>
      </c>
      <c r="G1393">
        <v>0</v>
      </c>
      <c r="H1393">
        <v>0</v>
      </c>
      <c r="I1393" s="7">
        <f>INDEX('Developing Country'!$B$3:$B$175,MATCH('Stata Data'!B1393,'Developing Country'!$A$3:$A$175))</f>
        <v>0</v>
      </c>
      <c r="J1393" s="7">
        <f>INDEX('Developing Country'!$C$3:$C$175,MATCH('Stata Data'!B1393,'Developing Country'!$A$3:$A$175))</f>
        <v>0</v>
      </c>
      <c r="K1393" s="8"/>
      <c r="L1393" s="7"/>
      <c r="M1393" s="7">
        <v>0</v>
      </c>
      <c r="N1393" s="7"/>
      <c r="O1393" s="7"/>
      <c r="P1393" s="7">
        <v>0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</row>
    <row r="1394" spans="1:34" x14ac:dyDescent="0.35">
      <c r="A1394">
        <f t="shared" si="203"/>
        <v>1393</v>
      </c>
      <c r="B1394" t="s">
        <v>651</v>
      </c>
      <c r="C1394">
        <f t="shared" si="201"/>
        <v>51</v>
      </c>
      <c r="D1394" s="7">
        <f t="shared" si="205"/>
        <v>2005</v>
      </c>
      <c r="E1394">
        <v>1000</v>
      </c>
      <c r="F1394">
        <f>VLOOKUP(B1394, 'Population by Country'!$1:$266, 20, FALSE)</f>
        <v>757317</v>
      </c>
      <c r="G1394">
        <v>0</v>
      </c>
      <c r="H1394">
        <v>0</v>
      </c>
      <c r="I1394" s="7">
        <f>INDEX('Developing Country'!$B$3:$B$175,MATCH('Stata Data'!B1394,'Developing Country'!$A$3:$A$175))</f>
        <v>0</v>
      </c>
      <c r="J1394" s="7">
        <f>INDEX('Developing Country'!$C$3:$C$175,MATCH('Stata Data'!B1394,'Developing Country'!$A$3:$A$175))</f>
        <v>0</v>
      </c>
      <c r="K1394" s="8"/>
      <c r="L1394" s="7"/>
      <c r="M1394" s="7">
        <v>0</v>
      </c>
      <c r="N1394" s="7"/>
      <c r="O1394" s="7"/>
      <c r="P1394" s="7">
        <v>0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</row>
    <row r="1395" spans="1:34" x14ac:dyDescent="0.35">
      <c r="A1395">
        <f t="shared" si="203"/>
        <v>1394</v>
      </c>
      <c r="B1395" t="s">
        <v>651</v>
      </c>
      <c r="C1395">
        <f t="shared" si="201"/>
        <v>51</v>
      </c>
      <c r="D1395" s="7">
        <f t="shared" si="205"/>
        <v>2006</v>
      </c>
      <c r="E1395">
        <v>1000</v>
      </c>
      <c r="F1395">
        <f>VLOOKUP(B1395, 'Population by Country'!$1:$266, 21, FALSE)</f>
        <v>792217</v>
      </c>
      <c r="G1395">
        <v>0</v>
      </c>
      <c r="H1395">
        <v>0</v>
      </c>
      <c r="I1395" s="7">
        <f>INDEX('Developing Country'!$B$3:$B$175,MATCH('Stata Data'!B1395,'Developing Country'!$A$3:$A$175))</f>
        <v>0</v>
      </c>
      <c r="J1395" s="7">
        <f>INDEX('Developing Country'!$C$3:$C$175,MATCH('Stata Data'!B1395,'Developing Country'!$A$3:$A$175))</f>
        <v>0</v>
      </c>
      <c r="K1395" s="8"/>
      <c r="L1395" s="7"/>
      <c r="M1395" s="7">
        <v>0</v>
      </c>
      <c r="N1395" s="7"/>
      <c r="O1395" s="7"/>
      <c r="P1395" s="7">
        <v>0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</row>
    <row r="1396" spans="1:34" x14ac:dyDescent="0.35">
      <c r="A1396">
        <f t="shared" si="203"/>
        <v>1395</v>
      </c>
      <c r="B1396" t="s">
        <v>651</v>
      </c>
      <c r="C1396">
        <f t="shared" si="201"/>
        <v>51</v>
      </c>
      <c r="D1396" s="7">
        <f t="shared" si="205"/>
        <v>2007</v>
      </c>
      <c r="E1396">
        <v>1100</v>
      </c>
      <c r="F1396">
        <f>VLOOKUP(B1396, 'Population by Country'!$1:$266, 22, FALSE)</f>
        <v>829327</v>
      </c>
      <c r="G1396">
        <v>0</v>
      </c>
      <c r="H1396">
        <v>0</v>
      </c>
      <c r="I1396" s="7">
        <f>INDEX('Developing Country'!$B$3:$B$175,MATCH('Stata Data'!B1396,'Developing Country'!$A$3:$A$175))</f>
        <v>0</v>
      </c>
      <c r="J1396" s="7">
        <f>INDEX('Developing Country'!$C$3:$C$175,MATCH('Stata Data'!B1396,'Developing Country'!$A$3:$A$175))</f>
        <v>0</v>
      </c>
      <c r="K1396" s="8"/>
      <c r="L1396" s="7"/>
      <c r="M1396" s="7">
        <v>0</v>
      </c>
      <c r="N1396" s="7"/>
      <c r="O1396" s="7"/>
      <c r="P1396" s="7">
        <v>0</v>
      </c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</row>
    <row r="1397" spans="1:34" x14ac:dyDescent="0.35">
      <c r="A1397">
        <f t="shared" si="203"/>
        <v>1396</v>
      </c>
      <c r="B1397" t="s">
        <v>651</v>
      </c>
      <c r="C1397">
        <f t="shared" si="201"/>
        <v>51</v>
      </c>
      <c r="D1397" s="7">
        <f t="shared" si="205"/>
        <v>2008</v>
      </c>
      <c r="E1397">
        <v>1100</v>
      </c>
      <c r="F1397">
        <f>VLOOKUP(B1397, 'Population by Country'!$1:$266, 23, FALSE)</f>
        <v>868418</v>
      </c>
      <c r="G1397">
        <v>0</v>
      </c>
      <c r="H1397">
        <v>0</v>
      </c>
      <c r="I1397" s="7">
        <f>INDEX('Developing Country'!$B$3:$B$175,MATCH('Stata Data'!B1397,'Developing Country'!$A$3:$A$175))</f>
        <v>0</v>
      </c>
      <c r="J1397" s="7">
        <f>INDEX('Developing Country'!$C$3:$C$175,MATCH('Stata Data'!B1397,'Developing Country'!$A$3:$A$175))</f>
        <v>0</v>
      </c>
      <c r="K1397" s="8"/>
      <c r="L1397" s="7"/>
      <c r="M1397" s="7">
        <v>0</v>
      </c>
      <c r="N1397" s="7"/>
      <c r="O1397" s="7"/>
      <c r="P1397" s="7">
        <v>0</v>
      </c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</row>
    <row r="1398" spans="1:34" x14ac:dyDescent="0.35">
      <c r="A1398">
        <f t="shared" si="203"/>
        <v>1397</v>
      </c>
      <c r="B1398" t="s">
        <v>651</v>
      </c>
      <c r="C1398">
        <f t="shared" si="201"/>
        <v>51</v>
      </c>
      <c r="D1398" s="7">
        <f t="shared" si="205"/>
        <v>2009</v>
      </c>
      <c r="E1398">
        <v>1100</v>
      </c>
      <c r="F1398">
        <f>VLOOKUP(B1398, 'Population by Country'!$1:$266, 24, FALSE)</f>
        <v>909111</v>
      </c>
      <c r="G1398">
        <v>0</v>
      </c>
      <c r="H1398">
        <v>0</v>
      </c>
      <c r="I1398" s="7">
        <f>INDEX('Developing Country'!$B$3:$B$175,MATCH('Stata Data'!B1398,'Developing Country'!$A$3:$A$175))</f>
        <v>0</v>
      </c>
      <c r="J1398" s="7">
        <f>INDEX('Developing Country'!$C$3:$C$175,MATCH('Stata Data'!B1398,'Developing Country'!$A$3:$A$175))</f>
        <v>0</v>
      </c>
      <c r="K1398" s="8"/>
      <c r="L1398" s="7"/>
      <c r="M1398" s="7">
        <v>0</v>
      </c>
      <c r="N1398" s="7"/>
      <c r="O1398" s="7"/>
      <c r="P1398" s="7">
        <v>0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</row>
    <row r="1399" spans="1:34" x14ac:dyDescent="0.35">
      <c r="A1399">
        <f t="shared" si="203"/>
        <v>1398</v>
      </c>
      <c r="B1399" t="s">
        <v>651</v>
      </c>
      <c r="C1399">
        <f t="shared" si="201"/>
        <v>51</v>
      </c>
      <c r="D1399" s="7">
        <f t="shared" si="205"/>
        <v>2010</v>
      </c>
      <c r="E1399">
        <v>1100</v>
      </c>
      <c r="F1399">
        <f>VLOOKUP(B1399, 'Population by Country'!$1:$266, 25, FALSE)</f>
        <v>951104</v>
      </c>
      <c r="G1399">
        <v>0</v>
      </c>
      <c r="H1399">
        <v>0</v>
      </c>
      <c r="I1399" s="7">
        <f>INDEX('Developing Country'!$B$3:$B$175,MATCH('Stata Data'!B1399,'Developing Country'!$A$3:$A$175))</f>
        <v>0</v>
      </c>
      <c r="J1399" s="7">
        <f>INDEX('Developing Country'!$C$3:$C$175,MATCH('Stata Data'!B1399,'Developing Country'!$A$3:$A$175))</f>
        <v>0</v>
      </c>
      <c r="K1399" s="8"/>
      <c r="L1399" s="7"/>
      <c r="M1399" s="7">
        <v>0</v>
      </c>
      <c r="N1399" s="7"/>
      <c r="O1399" s="7"/>
      <c r="P1399" s="7">
        <v>0</v>
      </c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</row>
    <row r="1400" spans="1:34" x14ac:dyDescent="0.35">
      <c r="A1400">
        <f t="shared" si="203"/>
        <v>1399</v>
      </c>
      <c r="B1400" t="s">
        <v>651</v>
      </c>
      <c r="C1400">
        <f t="shared" si="201"/>
        <v>51</v>
      </c>
      <c r="D1400" s="7">
        <f t="shared" si="205"/>
        <v>2011</v>
      </c>
      <c r="E1400">
        <v>1200</v>
      </c>
      <c r="F1400">
        <f>VLOOKUP(B1400, 'Population by Country'!$1:$266, 26, FALSE)</f>
        <v>994290</v>
      </c>
      <c r="G1400">
        <v>0</v>
      </c>
      <c r="H1400">
        <v>0</v>
      </c>
      <c r="I1400" s="7">
        <f>INDEX('Developing Country'!$B$3:$B$175,MATCH('Stata Data'!B1400,'Developing Country'!$A$3:$A$175))</f>
        <v>0</v>
      </c>
      <c r="J1400" s="7">
        <f>INDEX('Developing Country'!$C$3:$C$175,MATCH('Stata Data'!B1400,'Developing Country'!$A$3:$A$175))</f>
        <v>0</v>
      </c>
      <c r="K1400" s="8"/>
      <c r="L1400" s="7"/>
      <c r="M1400" s="7">
        <v>0</v>
      </c>
      <c r="N1400" s="7"/>
      <c r="O1400" s="7"/>
      <c r="P1400" s="7">
        <v>0</v>
      </c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</row>
    <row r="1401" spans="1:34" x14ac:dyDescent="0.35">
      <c r="A1401">
        <f t="shared" si="203"/>
        <v>1400</v>
      </c>
      <c r="B1401" t="s">
        <v>651</v>
      </c>
      <c r="C1401">
        <f t="shared" si="201"/>
        <v>51</v>
      </c>
      <c r="D1401" s="7">
        <f t="shared" si="205"/>
        <v>2012</v>
      </c>
      <c r="E1401">
        <v>1300</v>
      </c>
      <c r="F1401">
        <f>VLOOKUP(B1401, 'Population by Country'!$1:$266, 27, FALSE)</f>
        <v>1038593</v>
      </c>
      <c r="G1401">
        <v>0</v>
      </c>
      <c r="H1401">
        <v>0</v>
      </c>
      <c r="I1401" s="7">
        <f>INDEX('Developing Country'!$B$3:$B$175,MATCH('Stata Data'!B1401,'Developing Country'!$A$3:$A$175))</f>
        <v>0</v>
      </c>
      <c r="J1401" s="7">
        <f>INDEX('Developing Country'!$C$3:$C$175,MATCH('Stata Data'!B1401,'Developing Country'!$A$3:$A$175))</f>
        <v>0</v>
      </c>
      <c r="K1401" s="8"/>
      <c r="L1401" s="7"/>
      <c r="M1401" s="7">
        <v>0</v>
      </c>
      <c r="N1401" s="7"/>
      <c r="O1401" s="7"/>
      <c r="P1401" s="7">
        <v>0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</row>
    <row r="1402" spans="1:34" x14ac:dyDescent="0.35">
      <c r="A1402">
        <f t="shared" si="203"/>
        <v>1401</v>
      </c>
      <c r="B1402" t="s">
        <v>651</v>
      </c>
      <c r="C1402">
        <f t="shared" si="201"/>
        <v>51</v>
      </c>
      <c r="D1402" s="7">
        <f t="shared" si="205"/>
        <v>2013</v>
      </c>
      <c r="E1402">
        <v>1200</v>
      </c>
      <c r="F1402">
        <f>VLOOKUP(B1402, 'Population by Country'!$1:$266, 28, FALSE)</f>
        <v>1083746</v>
      </c>
      <c r="G1402">
        <v>0</v>
      </c>
      <c r="H1402">
        <v>0</v>
      </c>
      <c r="I1402" s="7">
        <f>INDEX('Developing Country'!$B$3:$B$175,MATCH('Stata Data'!B1402,'Developing Country'!$A$3:$A$175))</f>
        <v>0</v>
      </c>
      <c r="J1402" s="7">
        <f>INDEX('Developing Country'!$C$3:$C$175,MATCH('Stata Data'!B1402,'Developing Country'!$A$3:$A$175))</f>
        <v>0</v>
      </c>
      <c r="K1402" s="8"/>
      <c r="L1402" s="7"/>
      <c r="M1402" s="7">
        <v>0</v>
      </c>
      <c r="N1402" s="7"/>
      <c r="O1402" s="7"/>
      <c r="P1402" s="7">
        <v>0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</row>
    <row r="1403" spans="1:34" x14ac:dyDescent="0.35">
      <c r="A1403">
        <f t="shared" si="203"/>
        <v>1402</v>
      </c>
      <c r="B1403" t="s">
        <v>651</v>
      </c>
      <c r="C1403">
        <f t="shared" si="201"/>
        <v>51</v>
      </c>
      <c r="D1403" s="7">
        <f t="shared" si="205"/>
        <v>2014</v>
      </c>
      <c r="E1403">
        <v>1000</v>
      </c>
      <c r="F1403">
        <f>VLOOKUP(B1403, 'Population by Country'!$1:$266, 29, FALSE)</f>
        <v>1129424</v>
      </c>
      <c r="G1403">
        <v>0</v>
      </c>
      <c r="H1403">
        <v>0</v>
      </c>
      <c r="I1403" s="7">
        <f>INDEX('Developing Country'!$B$3:$B$175,MATCH('Stata Data'!B1403,'Developing Country'!$A$3:$A$175))</f>
        <v>0</v>
      </c>
      <c r="J1403" s="7">
        <f>INDEX('Developing Country'!$C$3:$C$175,MATCH('Stata Data'!B1403,'Developing Country'!$A$3:$A$175))</f>
        <v>0</v>
      </c>
      <c r="K1403" s="8"/>
      <c r="L1403" s="7"/>
      <c r="M1403" s="7">
        <v>0</v>
      </c>
      <c r="N1403" s="7"/>
      <c r="O1403" s="7"/>
      <c r="P1403" s="7">
        <v>0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</row>
    <row r="1404" spans="1:34" x14ac:dyDescent="0.35">
      <c r="A1404">
        <f t="shared" si="203"/>
        <v>1403</v>
      </c>
      <c r="B1404" t="s">
        <v>651</v>
      </c>
      <c r="C1404">
        <f t="shared" si="201"/>
        <v>51</v>
      </c>
      <c r="D1404" s="7">
        <f t="shared" si="205"/>
        <v>2015</v>
      </c>
      <c r="E1404">
        <v>1000</v>
      </c>
      <c r="F1404">
        <f>VLOOKUP(B1404, 'Population by Country'!$1:$266, 30, FALSE)</f>
        <v>1175389</v>
      </c>
      <c r="G1404">
        <v>0</v>
      </c>
      <c r="H1404">
        <v>0</v>
      </c>
      <c r="I1404" s="7">
        <f>INDEX('Developing Country'!$B$3:$B$175,MATCH('Stata Data'!B1404,'Developing Country'!$A$3:$A$175))</f>
        <v>0</v>
      </c>
      <c r="J1404" s="7">
        <f>INDEX('Developing Country'!$C$3:$C$175,MATCH('Stata Data'!B1404,'Developing Country'!$A$3:$A$175))</f>
        <v>0</v>
      </c>
      <c r="K1404" s="8"/>
      <c r="L1404" s="7"/>
      <c r="M1404" s="7">
        <v>0</v>
      </c>
      <c r="N1404" s="7"/>
      <c r="O1404" s="7"/>
      <c r="P1404" s="7">
        <v>0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</row>
    <row r="1405" spans="1:34" x14ac:dyDescent="0.35">
      <c r="A1405">
        <f t="shared" si="203"/>
        <v>1404</v>
      </c>
      <c r="B1405" t="s">
        <v>651</v>
      </c>
      <c r="C1405">
        <f t="shared" si="201"/>
        <v>51</v>
      </c>
      <c r="D1405" s="7">
        <f t="shared" si="205"/>
        <v>2016</v>
      </c>
      <c r="E1405">
        <v>1000</v>
      </c>
      <c r="F1405">
        <f>VLOOKUP(B1405, 'Population by Country'!$1:$266, 31, FALSE)</f>
        <v>1221490</v>
      </c>
      <c r="G1405">
        <v>0</v>
      </c>
      <c r="H1405">
        <v>0</v>
      </c>
      <c r="I1405" s="7">
        <f>INDEX('Developing Country'!$B$3:$B$175,MATCH('Stata Data'!B1405,'Developing Country'!$A$3:$A$175))</f>
        <v>0</v>
      </c>
      <c r="J1405" s="7">
        <f>INDEX('Developing Country'!$C$3:$C$175,MATCH('Stata Data'!B1405,'Developing Country'!$A$3:$A$175))</f>
        <v>0</v>
      </c>
      <c r="K1405" s="8"/>
      <c r="L1405" s="7"/>
      <c r="M1405" s="7">
        <v>0</v>
      </c>
      <c r="N1405" s="7"/>
      <c r="O1405" s="7"/>
      <c r="P1405" s="7">
        <v>0</v>
      </c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</row>
    <row r="1406" spans="1:34" x14ac:dyDescent="0.35">
      <c r="A1406">
        <f t="shared" si="203"/>
        <v>1405</v>
      </c>
      <c r="B1406" t="s">
        <v>657</v>
      </c>
      <c r="C1406">
        <f t="shared" si="201"/>
        <v>52</v>
      </c>
      <c r="D1406" s="7">
        <v>1990</v>
      </c>
      <c r="E1406">
        <v>100</v>
      </c>
      <c r="F1406">
        <f>VLOOKUP(B1406, 'Population by Country'!$1:$266, 5,FALSE )</f>
        <v>3113311</v>
      </c>
      <c r="G1406">
        <v>0</v>
      </c>
      <c r="H1406">
        <v>0</v>
      </c>
      <c r="I1406" s="7">
        <f>INDEX('Developing Country'!$B$3:$B$175,MATCH('Stata Data'!B1406,'Developing Country'!$A$3:$A$175))</f>
        <v>0</v>
      </c>
      <c r="J1406" s="7">
        <f>INDEX('Developing Country'!$C$3:$C$175,MATCH('Stata Data'!B1406,'Developing Country'!$A$3:$A$175))</f>
        <v>0</v>
      </c>
      <c r="K1406" s="8"/>
      <c r="L1406" s="7"/>
      <c r="M1406" s="7">
        <v>0</v>
      </c>
      <c r="N1406" s="7"/>
      <c r="O1406" s="7"/>
      <c r="P1406" s="7">
        <v>0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</row>
    <row r="1407" spans="1:34" x14ac:dyDescent="0.35">
      <c r="A1407">
        <f t="shared" si="203"/>
        <v>1406</v>
      </c>
      <c r="B1407" t="s">
        <v>657</v>
      </c>
      <c r="C1407">
        <f t="shared" si="201"/>
        <v>52</v>
      </c>
      <c r="D1407" s="7">
        <f>D1406+1</f>
        <v>1991</v>
      </c>
      <c r="E1407">
        <v>100</v>
      </c>
      <c r="F1407">
        <f>VLOOKUP(B1407, 'Population by Country'!$1:$266, 6, FALSE)</f>
        <v>3127297</v>
      </c>
      <c r="G1407">
        <v>0</v>
      </c>
      <c r="H1407">
        <v>0</v>
      </c>
      <c r="I1407" s="7">
        <f>INDEX('Developing Country'!$B$3:$B$175,MATCH('Stata Data'!B1407,'Developing Country'!$A$3:$A$175))</f>
        <v>0</v>
      </c>
      <c r="J1407" s="7">
        <f>INDEX('Developing Country'!$C$3:$C$175,MATCH('Stata Data'!B1407,'Developing Country'!$A$3:$A$175))</f>
        <v>0</v>
      </c>
      <c r="K1407" s="8"/>
      <c r="L1407" s="7"/>
      <c r="M1407" s="7">
        <v>0</v>
      </c>
      <c r="N1407" s="7"/>
      <c r="O1407" s="7"/>
      <c r="P1407" s="7">
        <v>0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</row>
    <row r="1408" spans="1:34" x14ac:dyDescent="0.35">
      <c r="A1408">
        <f t="shared" si="203"/>
        <v>1407</v>
      </c>
      <c r="B1408" t="s">
        <v>657</v>
      </c>
      <c r="C1408">
        <f t="shared" si="201"/>
        <v>52</v>
      </c>
      <c r="D1408" s="7">
        <f t="shared" ref="D1408:D1432" si="206">D1407+1</f>
        <v>1992</v>
      </c>
      <c r="E1408">
        <v>200</v>
      </c>
      <c r="F1408">
        <f>VLOOKUP(B1408, 'Population by Country'!$1:$266, 7, FALSE)</f>
        <v>3118582</v>
      </c>
      <c r="G1408">
        <v>0</v>
      </c>
      <c r="H1408">
        <v>0</v>
      </c>
      <c r="I1408" s="7">
        <f>INDEX('Developing Country'!$B$3:$B$175,MATCH('Stata Data'!B1408,'Developing Country'!$A$3:$A$175))</f>
        <v>0</v>
      </c>
      <c r="J1408" s="7">
        <f>INDEX('Developing Country'!$C$3:$C$175,MATCH('Stata Data'!B1408,'Developing Country'!$A$3:$A$175))</f>
        <v>0</v>
      </c>
      <c r="K1408" s="8"/>
      <c r="L1408" s="7"/>
      <c r="M1408" s="7">
        <v>0</v>
      </c>
      <c r="N1408" s="7"/>
      <c r="O1408" s="7"/>
      <c r="P1408" s="7">
        <v>0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</row>
    <row r="1409" spans="1:34" x14ac:dyDescent="0.35">
      <c r="A1409">
        <f t="shared" si="203"/>
        <v>1408</v>
      </c>
      <c r="B1409" t="s">
        <v>657</v>
      </c>
      <c r="C1409">
        <f t="shared" si="201"/>
        <v>52</v>
      </c>
      <c r="D1409" s="7">
        <f t="shared" si="206"/>
        <v>1993</v>
      </c>
      <c r="E1409">
        <v>200</v>
      </c>
      <c r="F1409">
        <f>VLOOKUP(B1409, 'Population by Country'!$1:$266, 8, FALSE)</f>
        <v>3099047</v>
      </c>
      <c r="G1409">
        <v>0</v>
      </c>
      <c r="H1409">
        <v>0</v>
      </c>
      <c r="I1409" s="7">
        <f>INDEX('Developing Country'!$B$3:$B$175,MATCH('Stata Data'!B1409,'Developing Country'!$A$3:$A$175))</f>
        <v>0</v>
      </c>
      <c r="J1409" s="7">
        <f>INDEX('Developing Country'!$C$3:$C$175,MATCH('Stata Data'!B1409,'Developing Country'!$A$3:$A$175))</f>
        <v>0</v>
      </c>
      <c r="K1409" s="8"/>
      <c r="L1409" s="7"/>
      <c r="M1409" s="7">
        <v>0</v>
      </c>
      <c r="N1409" s="7"/>
      <c r="O1409" s="7"/>
      <c r="P1409" s="7">
        <v>0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</row>
    <row r="1410" spans="1:34" x14ac:dyDescent="0.35">
      <c r="A1410">
        <f t="shared" si="203"/>
        <v>1409</v>
      </c>
      <c r="B1410" t="s">
        <v>657</v>
      </c>
      <c r="C1410">
        <f t="shared" si="201"/>
        <v>52</v>
      </c>
      <c r="D1410" s="7">
        <f t="shared" si="206"/>
        <v>1994</v>
      </c>
      <c r="E1410">
        <v>500</v>
      </c>
      <c r="F1410">
        <f>VLOOKUP(B1410, 'Population by Country'!$1:$266, 9, FALSE)</f>
        <v>3085443</v>
      </c>
      <c r="G1410">
        <v>0</v>
      </c>
      <c r="H1410">
        <v>0</v>
      </c>
      <c r="I1410" s="7">
        <f>INDEX('Developing Country'!$B$3:$B$175,MATCH('Stata Data'!B1410,'Developing Country'!$A$3:$A$175))</f>
        <v>0</v>
      </c>
      <c r="J1410" s="7">
        <f>INDEX('Developing Country'!$C$3:$C$175,MATCH('Stata Data'!B1410,'Developing Country'!$A$3:$A$175))</f>
        <v>0</v>
      </c>
      <c r="K1410" s="8"/>
      <c r="L1410" s="7"/>
      <c r="M1410" s="7">
        <v>0</v>
      </c>
      <c r="N1410" s="7"/>
      <c r="O1410" s="7"/>
      <c r="P1410" s="7">
        <v>0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</row>
    <row r="1411" spans="1:34" x14ac:dyDescent="0.35">
      <c r="A1411">
        <f t="shared" si="203"/>
        <v>1410</v>
      </c>
      <c r="B1411" t="s">
        <v>657</v>
      </c>
      <c r="C1411">
        <f t="shared" ref="C1411:C1474" si="207">_xlfn.FLOOR.MATH((A1411-1)/27)</f>
        <v>52</v>
      </c>
      <c r="D1411" s="7">
        <f t="shared" si="206"/>
        <v>1995</v>
      </c>
      <c r="E1411">
        <v>500</v>
      </c>
      <c r="F1411">
        <f>VLOOKUP(B1411, 'Population by Country'!$1:$266, 10, FALSE)</f>
        <v>3090159</v>
      </c>
      <c r="G1411">
        <v>0</v>
      </c>
      <c r="H1411">
        <v>0</v>
      </c>
      <c r="I1411" s="7">
        <f>INDEX('Developing Country'!$B$3:$B$175,MATCH('Stata Data'!B1411,'Developing Country'!$A$3:$A$175))</f>
        <v>0</v>
      </c>
      <c r="J1411" s="7">
        <f>INDEX('Developing Country'!$C$3:$C$175,MATCH('Stata Data'!B1411,'Developing Country'!$A$3:$A$175))</f>
        <v>0</v>
      </c>
      <c r="K1411" s="8"/>
      <c r="L1411" s="7"/>
      <c r="M1411" s="7">
        <v>0</v>
      </c>
      <c r="N1411" s="7"/>
      <c r="O1411" s="7"/>
      <c r="P1411" s="7">
        <v>0</v>
      </c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</row>
    <row r="1412" spans="1:34" x14ac:dyDescent="0.35">
      <c r="A1412">
        <f t="shared" ref="A1412:A1475" si="208">A1411+1</f>
        <v>1411</v>
      </c>
      <c r="B1412" t="s">
        <v>657</v>
      </c>
      <c r="C1412">
        <f t="shared" si="207"/>
        <v>52</v>
      </c>
      <c r="D1412" s="7">
        <f t="shared" si="206"/>
        <v>1996</v>
      </c>
      <c r="E1412">
        <v>500</v>
      </c>
      <c r="F1412">
        <f>VLOOKUP(B1412, 'Population by Country'!$1:$266, 11, FALSE)</f>
        <v>3116379</v>
      </c>
      <c r="G1412">
        <v>0</v>
      </c>
      <c r="H1412">
        <v>0</v>
      </c>
      <c r="I1412" s="7">
        <f>INDEX('Developing Country'!$B$3:$B$175,MATCH('Stata Data'!B1412,'Developing Country'!$A$3:$A$175))</f>
        <v>0</v>
      </c>
      <c r="J1412" s="7">
        <f>INDEX('Developing Country'!$C$3:$C$175,MATCH('Stata Data'!B1412,'Developing Country'!$A$3:$A$175))</f>
        <v>0</v>
      </c>
      <c r="K1412" s="8"/>
      <c r="L1412" s="7"/>
      <c r="M1412" s="7">
        <v>0</v>
      </c>
      <c r="N1412" s="7"/>
      <c r="O1412" s="7"/>
      <c r="P1412" s="7">
        <v>0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</row>
    <row r="1413" spans="1:34" x14ac:dyDescent="0.35">
      <c r="A1413">
        <f t="shared" si="208"/>
        <v>1412</v>
      </c>
      <c r="B1413" t="s">
        <v>657</v>
      </c>
      <c r="C1413">
        <f t="shared" si="207"/>
        <v>52</v>
      </c>
      <c r="D1413" s="7">
        <f t="shared" si="206"/>
        <v>1997</v>
      </c>
      <c r="E1413">
        <v>1000</v>
      </c>
      <c r="F1413">
        <f>VLOOKUP(B1413, 'Population by Country'!$1:$266, 12, FALSE)</f>
        <v>3161350</v>
      </c>
      <c r="G1413">
        <v>0</v>
      </c>
      <c r="H1413">
        <v>0</v>
      </c>
      <c r="I1413" s="7">
        <f>INDEX('Developing Country'!$B$3:$B$175,MATCH('Stata Data'!B1413,'Developing Country'!$A$3:$A$175))</f>
        <v>0</v>
      </c>
      <c r="J1413" s="7">
        <f>INDEX('Developing Country'!$C$3:$C$175,MATCH('Stata Data'!B1413,'Developing Country'!$A$3:$A$175))</f>
        <v>0</v>
      </c>
      <c r="K1413" s="8"/>
      <c r="L1413" s="7"/>
      <c r="M1413" s="7">
        <v>0</v>
      </c>
      <c r="N1413" s="7"/>
      <c r="O1413" s="7"/>
      <c r="P1413" s="7">
        <v>0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</row>
    <row r="1414" spans="1:34" x14ac:dyDescent="0.35">
      <c r="A1414">
        <f t="shared" si="208"/>
        <v>1413</v>
      </c>
      <c r="B1414" t="s">
        <v>657</v>
      </c>
      <c r="C1414">
        <f t="shared" si="207"/>
        <v>52</v>
      </c>
      <c r="D1414" s="7">
        <f t="shared" si="206"/>
        <v>1998</v>
      </c>
      <c r="E1414">
        <v>1000</v>
      </c>
      <c r="F1414">
        <f>VLOOKUP(B1414, 'Population by Country'!$1:$266, 13, FALSE)</f>
        <v>3224223</v>
      </c>
      <c r="G1414">
        <v>0</v>
      </c>
      <c r="H1414">
        <v>0</v>
      </c>
      <c r="I1414" s="7">
        <f>INDEX('Developing Country'!$B$3:$B$175,MATCH('Stata Data'!B1414,'Developing Country'!$A$3:$A$175))</f>
        <v>0</v>
      </c>
      <c r="J1414" s="7">
        <f>INDEX('Developing Country'!$C$3:$C$175,MATCH('Stata Data'!B1414,'Developing Country'!$A$3:$A$175))</f>
        <v>0</v>
      </c>
      <c r="K1414" s="8"/>
      <c r="L1414" s="7"/>
      <c r="M1414" s="7">
        <v>0</v>
      </c>
      <c r="N1414" s="7"/>
      <c r="O1414" s="7"/>
      <c r="P1414" s="7">
        <v>0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</row>
    <row r="1415" spans="1:34" x14ac:dyDescent="0.35">
      <c r="A1415">
        <f t="shared" si="208"/>
        <v>1414</v>
      </c>
      <c r="B1415" t="s">
        <v>657</v>
      </c>
      <c r="C1415">
        <f t="shared" si="207"/>
        <v>52</v>
      </c>
      <c r="D1415" s="7">
        <f t="shared" si="206"/>
        <v>1999</v>
      </c>
      <c r="E1415">
        <v>1000</v>
      </c>
      <c r="F1415">
        <f>VLOOKUP(B1415, 'Population by Country'!$1:$266,14, FALSE)</f>
        <v>3302263</v>
      </c>
      <c r="G1415">
        <v>0</v>
      </c>
      <c r="H1415">
        <v>0</v>
      </c>
      <c r="I1415" s="7">
        <f>INDEX('Developing Country'!$B$3:$B$175,MATCH('Stata Data'!B1415,'Developing Country'!$A$3:$A$175))</f>
        <v>0</v>
      </c>
      <c r="J1415" s="7">
        <f>INDEX('Developing Country'!$C$3:$C$175,MATCH('Stata Data'!B1415,'Developing Country'!$A$3:$A$175))</f>
        <v>0</v>
      </c>
      <c r="K1415" s="8"/>
      <c r="L1415" s="7"/>
      <c r="M1415" s="7">
        <v>0</v>
      </c>
      <c r="N1415" s="7"/>
      <c r="O1415" s="7"/>
      <c r="P1415" s="7">
        <v>0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</row>
    <row r="1416" spans="1:34" x14ac:dyDescent="0.35">
      <c r="A1416">
        <f t="shared" si="208"/>
        <v>1415</v>
      </c>
      <c r="B1416" t="s">
        <v>657</v>
      </c>
      <c r="C1416">
        <f t="shared" si="207"/>
        <v>52</v>
      </c>
      <c r="D1416" s="7">
        <f t="shared" si="206"/>
        <v>2000</v>
      </c>
      <c r="E1416">
        <v>1000</v>
      </c>
      <c r="F1416">
        <f>VLOOKUP(B1416, 'Population by Country'!$1:$266, 15, FALSE)</f>
        <v>3392801</v>
      </c>
      <c r="G1416">
        <v>0</v>
      </c>
      <c r="H1416">
        <v>0</v>
      </c>
      <c r="I1416" s="7">
        <f>INDEX('Developing Country'!$B$3:$B$175,MATCH('Stata Data'!B1416,'Developing Country'!$A$3:$A$175))</f>
        <v>0</v>
      </c>
      <c r="J1416" s="7">
        <f>INDEX('Developing Country'!$C$3:$C$175,MATCH('Stata Data'!B1416,'Developing Country'!$A$3:$A$175))</f>
        <v>0</v>
      </c>
      <c r="K1416" s="8"/>
      <c r="L1416" s="7"/>
      <c r="M1416" s="7">
        <v>0</v>
      </c>
      <c r="N1416" s="7"/>
      <c r="O1416" s="7"/>
      <c r="P1416" s="7">
        <v>0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</row>
    <row r="1417" spans="1:34" x14ac:dyDescent="0.35">
      <c r="A1417">
        <f t="shared" si="208"/>
        <v>1416</v>
      </c>
      <c r="B1417" t="s">
        <v>657</v>
      </c>
      <c r="C1417">
        <f t="shared" si="207"/>
        <v>52</v>
      </c>
      <c r="D1417" s="7">
        <f t="shared" si="206"/>
        <v>2001</v>
      </c>
      <c r="E1417">
        <v>1200</v>
      </c>
      <c r="F1417">
        <f>VLOOKUP(B1417, 'Population by Country'!$1:$266, 16, FALSE)</f>
        <v>3497124</v>
      </c>
      <c r="G1417">
        <v>0</v>
      </c>
      <c r="H1417">
        <v>0</v>
      </c>
      <c r="I1417" s="7">
        <f>INDEX('Developing Country'!$B$3:$B$175,MATCH('Stata Data'!B1417,'Developing Country'!$A$3:$A$175))</f>
        <v>0</v>
      </c>
      <c r="J1417" s="7">
        <f>INDEX('Developing Country'!$C$3:$C$175,MATCH('Stata Data'!B1417,'Developing Country'!$A$3:$A$175))</f>
        <v>0</v>
      </c>
      <c r="K1417" s="8"/>
      <c r="L1417" s="7"/>
      <c r="M1417" s="7">
        <v>0</v>
      </c>
      <c r="N1417" s="7"/>
      <c r="O1417" s="7"/>
      <c r="P1417" s="7">
        <v>0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</row>
    <row r="1418" spans="1:34" x14ac:dyDescent="0.35">
      <c r="A1418">
        <f t="shared" si="208"/>
        <v>1417</v>
      </c>
      <c r="B1418" t="s">
        <v>657</v>
      </c>
      <c r="C1418">
        <f t="shared" si="207"/>
        <v>52</v>
      </c>
      <c r="D1418" s="7">
        <f t="shared" si="206"/>
        <v>2002</v>
      </c>
      <c r="E1418">
        <v>1400</v>
      </c>
      <c r="F1418">
        <f>VLOOKUP(B1418, 'Population by Country'!$1:$266, 17, FALSE)</f>
        <v>3614639</v>
      </c>
      <c r="G1418">
        <v>0</v>
      </c>
      <c r="H1418">
        <v>0</v>
      </c>
      <c r="I1418" s="7">
        <f>INDEX('Developing Country'!$B$3:$B$175,MATCH('Stata Data'!B1418,'Developing Country'!$A$3:$A$175))</f>
        <v>0</v>
      </c>
      <c r="J1418" s="7">
        <f>INDEX('Developing Country'!$C$3:$C$175,MATCH('Stata Data'!B1418,'Developing Country'!$A$3:$A$175))</f>
        <v>0</v>
      </c>
      <c r="K1418" s="8"/>
      <c r="L1418" s="7"/>
      <c r="M1418" s="7">
        <v>0</v>
      </c>
      <c r="N1418" s="7"/>
      <c r="O1418" s="7"/>
      <c r="P1418" s="7">
        <v>0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</row>
    <row r="1419" spans="1:34" x14ac:dyDescent="0.35">
      <c r="A1419">
        <f t="shared" si="208"/>
        <v>1418</v>
      </c>
      <c r="B1419" t="s">
        <v>657</v>
      </c>
      <c r="C1419">
        <f t="shared" si="207"/>
        <v>52</v>
      </c>
      <c r="D1419" s="7">
        <f t="shared" si="206"/>
        <v>2003</v>
      </c>
      <c r="E1419">
        <v>1600</v>
      </c>
      <c r="F1419">
        <f>VLOOKUP(B1419, 'Population by Country'!$1:$266, 18, FALSE)</f>
        <v>3738265</v>
      </c>
      <c r="G1419">
        <v>0</v>
      </c>
      <c r="H1419">
        <v>0</v>
      </c>
      <c r="I1419" s="7">
        <f>INDEX('Developing Country'!$B$3:$B$175,MATCH('Stata Data'!B1419,'Developing Country'!$A$3:$A$175))</f>
        <v>0</v>
      </c>
      <c r="J1419" s="7">
        <f>INDEX('Developing Country'!$C$3:$C$175,MATCH('Stata Data'!B1419,'Developing Country'!$A$3:$A$175))</f>
        <v>0</v>
      </c>
      <c r="K1419" s="8"/>
      <c r="L1419" s="7"/>
      <c r="M1419" s="7">
        <v>0</v>
      </c>
      <c r="N1419" s="7"/>
      <c r="O1419" s="7"/>
      <c r="P1419" s="7">
        <v>0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</row>
    <row r="1420" spans="1:34" x14ac:dyDescent="0.35">
      <c r="A1420">
        <f t="shared" si="208"/>
        <v>1419</v>
      </c>
      <c r="B1420" t="s">
        <v>657</v>
      </c>
      <c r="C1420">
        <f t="shared" si="207"/>
        <v>52</v>
      </c>
      <c r="D1420" s="7">
        <f t="shared" si="206"/>
        <v>2004</v>
      </c>
      <c r="E1420">
        <v>1700</v>
      </c>
      <c r="F1420">
        <f>VLOOKUP(B1420, 'Population by Country'!$1:$266,19, FALSE)</f>
        <v>3858623</v>
      </c>
      <c r="G1420">
        <v>0</v>
      </c>
      <c r="H1420">
        <v>0</v>
      </c>
      <c r="I1420" s="7">
        <f>INDEX('Developing Country'!$B$3:$B$175,MATCH('Stata Data'!B1420,'Developing Country'!$A$3:$A$175))</f>
        <v>0</v>
      </c>
      <c r="J1420" s="7">
        <f>INDEX('Developing Country'!$C$3:$C$175,MATCH('Stata Data'!B1420,'Developing Country'!$A$3:$A$175))</f>
        <v>0</v>
      </c>
      <c r="K1420" s="8"/>
      <c r="L1420" s="7"/>
      <c r="M1420" s="7">
        <v>0</v>
      </c>
      <c r="N1420" s="7"/>
      <c r="O1420" s="7"/>
      <c r="P1420" s="7">
        <v>0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</row>
    <row r="1421" spans="1:34" x14ac:dyDescent="0.35">
      <c r="A1421">
        <f t="shared" si="208"/>
        <v>1420</v>
      </c>
      <c r="B1421" t="s">
        <v>657</v>
      </c>
      <c r="C1421">
        <f t="shared" si="207"/>
        <v>52</v>
      </c>
      <c r="D1421" s="7">
        <f t="shared" si="206"/>
        <v>2005</v>
      </c>
      <c r="E1421">
        <v>1700</v>
      </c>
      <c r="F1421">
        <f>VLOOKUP(B1421, 'Population by Country'!$1:$266, 20, FALSE)</f>
        <v>3969007</v>
      </c>
      <c r="G1421">
        <v>0</v>
      </c>
      <c r="H1421">
        <v>0</v>
      </c>
      <c r="I1421" s="7">
        <f>INDEX('Developing Country'!$B$3:$B$175,MATCH('Stata Data'!B1421,'Developing Country'!$A$3:$A$175))</f>
        <v>0</v>
      </c>
      <c r="J1421" s="7">
        <f>INDEX('Developing Country'!$C$3:$C$175,MATCH('Stata Data'!B1421,'Developing Country'!$A$3:$A$175))</f>
        <v>0</v>
      </c>
      <c r="K1421" s="8"/>
      <c r="L1421" s="7"/>
      <c r="M1421" s="7">
        <v>0</v>
      </c>
      <c r="N1421" s="7"/>
      <c r="O1421" s="7"/>
      <c r="P1421" s="7">
        <v>0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</row>
    <row r="1422" spans="1:34" x14ac:dyDescent="0.35">
      <c r="A1422">
        <f t="shared" si="208"/>
        <v>1421</v>
      </c>
      <c r="B1422" t="s">
        <v>657</v>
      </c>
      <c r="C1422">
        <f t="shared" si="207"/>
        <v>52</v>
      </c>
      <c r="D1422" s="7">
        <f t="shared" si="206"/>
        <v>2006</v>
      </c>
      <c r="E1422">
        <v>1600</v>
      </c>
      <c r="F1422">
        <f>VLOOKUP(B1422, 'Population by Country'!$1:$266, 21, FALSE)</f>
        <v>4066648</v>
      </c>
      <c r="G1422">
        <v>0</v>
      </c>
      <c r="H1422">
        <v>0</v>
      </c>
      <c r="I1422" s="7">
        <f>INDEX('Developing Country'!$B$3:$B$175,MATCH('Stata Data'!B1422,'Developing Country'!$A$3:$A$175))</f>
        <v>0</v>
      </c>
      <c r="J1422" s="7">
        <f>INDEX('Developing Country'!$C$3:$C$175,MATCH('Stata Data'!B1422,'Developing Country'!$A$3:$A$175))</f>
        <v>0</v>
      </c>
      <c r="K1422" s="8"/>
      <c r="L1422" s="7"/>
      <c r="M1422" s="7">
        <v>0</v>
      </c>
      <c r="N1422" s="7"/>
      <c r="O1422" s="7"/>
      <c r="P1422" s="7">
        <v>0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</row>
    <row r="1423" spans="1:34" x14ac:dyDescent="0.35">
      <c r="A1423">
        <f t="shared" si="208"/>
        <v>1422</v>
      </c>
      <c r="B1423" t="s">
        <v>657</v>
      </c>
      <c r="C1423">
        <f t="shared" si="207"/>
        <v>52</v>
      </c>
      <c r="D1423" s="7">
        <f t="shared" si="206"/>
        <v>2007</v>
      </c>
      <c r="E1423">
        <v>1400</v>
      </c>
      <c r="F1423">
        <f>VLOOKUP(B1423, 'Population by Country'!$1:$266, 22, FALSE)</f>
        <v>4153332</v>
      </c>
      <c r="G1423">
        <v>0</v>
      </c>
      <c r="H1423">
        <v>0</v>
      </c>
      <c r="I1423" s="7">
        <f>INDEX('Developing Country'!$B$3:$B$175,MATCH('Stata Data'!B1423,'Developing Country'!$A$3:$A$175))</f>
        <v>0</v>
      </c>
      <c r="J1423" s="7">
        <f>INDEX('Developing Country'!$C$3:$C$175,MATCH('Stata Data'!B1423,'Developing Country'!$A$3:$A$175))</f>
        <v>0</v>
      </c>
      <c r="K1423" s="8"/>
      <c r="L1423" s="7"/>
      <c r="M1423" s="7">
        <v>0</v>
      </c>
      <c r="N1423" s="7"/>
      <c r="O1423" s="7"/>
      <c r="P1423" s="7">
        <v>0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</row>
    <row r="1424" spans="1:34" x14ac:dyDescent="0.35">
      <c r="A1424">
        <f t="shared" si="208"/>
        <v>1423</v>
      </c>
      <c r="B1424" t="s">
        <v>657</v>
      </c>
      <c r="C1424">
        <f t="shared" si="207"/>
        <v>52</v>
      </c>
      <c r="D1424" s="7">
        <f t="shared" si="206"/>
        <v>2008</v>
      </c>
      <c r="E1424">
        <v>1200</v>
      </c>
      <c r="F1424">
        <f>VLOOKUP(B1424, 'Population by Country'!$1:$266, 23, FALSE)</f>
        <v>4232636</v>
      </c>
      <c r="G1424">
        <v>0</v>
      </c>
      <c r="H1424">
        <v>0</v>
      </c>
      <c r="I1424" s="7">
        <f>INDEX('Developing Country'!$B$3:$B$175,MATCH('Stata Data'!B1424,'Developing Country'!$A$3:$A$175))</f>
        <v>0</v>
      </c>
      <c r="J1424" s="7">
        <f>INDEX('Developing Country'!$C$3:$C$175,MATCH('Stata Data'!B1424,'Developing Country'!$A$3:$A$175))</f>
        <v>0</v>
      </c>
      <c r="K1424" s="8"/>
      <c r="L1424" s="7"/>
      <c r="M1424" s="7">
        <v>0</v>
      </c>
      <c r="N1424" s="7"/>
      <c r="O1424" s="7"/>
      <c r="P1424" s="7">
        <v>0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</row>
    <row r="1425" spans="1:34" x14ac:dyDescent="0.35">
      <c r="A1425">
        <f t="shared" si="208"/>
        <v>1424</v>
      </c>
      <c r="B1425" t="s">
        <v>657</v>
      </c>
      <c r="C1425">
        <f t="shared" si="207"/>
        <v>52</v>
      </c>
      <c r="D1425" s="7">
        <f t="shared" si="206"/>
        <v>2009</v>
      </c>
      <c r="E1425">
        <v>1100</v>
      </c>
      <c r="F1425">
        <f>VLOOKUP(B1425, 'Population by Country'!$1:$266, 24, FALSE)</f>
        <v>4310334</v>
      </c>
      <c r="G1425">
        <v>0</v>
      </c>
      <c r="H1425">
        <v>0</v>
      </c>
      <c r="I1425" s="7">
        <f>INDEX('Developing Country'!$B$3:$B$175,MATCH('Stata Data'!B1425,'Developing Country'!$A$3:$A$175))</f>
        <v>0</v>
      </c>
      <c r="J1425" s="7">
        <f>INDEX('Developing Country'!$C$3:$C$175,MATCH('Stata Data'!B1425,'Developing Country'!$A$3:$A$175))</f>
        <v>0</v>
      </c>
      <c r="K1425" s="8"/>
      <c r="L1425" s="7"/>
      <c r="M1425" s="7">
        <v>0</v>
      </c>
      <c r="N1425" s="7"/>
      <c r="O1425" s="7"/>
      <c r="P1425" s="7">
        <v>0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</row>
    <row r="1426" spans="1:34" x14ac:dyDescent="0.35">
      <c r="A1426">
        <f t="shared" si="208"/>
        <v>1425</v>
      </c>
      <c r="B1426" t="s">
        <v>657</v>
      </c>
      <c r="C1426">
        <f t="shared" si="207"/>
        <v>52</v>
      </c>
      <c r="D1426" s="7">
        <f t="shared" si="206"/>
        <v>2010</v>
      </c>
      <c r="E1426">
        <v>1000</v>
      </c>
      <c r="F1426">
        <f>VLOOKUP(B1426, 'Population by Country'!$1:$266, 25, FALSE)</f>
        <v>4390840</v>
      </c>
      <c r="G1426">
        <v>0</v>
      </c>
      <c r="H1426">
        <v>0</v>
      </c>
      <c r="I1426" s="7">
        <f>INDEX('Developing Country'!$B$3:$B$175,MATCH('Stata Data'!B1426,'Developing Country'!$A$3:$A$175))</f>
        <v>0</v>
      </c>
      <c r="J1426" s="7">
        <f>INDEX('Developing Country'!$C$3:$C$175,MATCH('Stata Data'!B1426,'Developing Country'!$A$3:$A$175))</f>
        <v>0</v>
      </c>
      <c r="K1426" s="8"/>
      <c r="L1426" s="7"/>
      <c r="M1426" s="7">
        <v>0</v>
      </c>
      <c r="N1426" s="7"/>
      <c r="O1426" s="7"/>
      <c r="P1426" s="7">
        <v>0</v>
      </c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</row>
    <row r="1427" spans="1:34" x14ac:dyDescent="0.35">
      <c r="A1427">
        <f t="shared" si="208"/>
        <v>1426</v>
      </c>
      <c r="B1427" t="s">
        <v>657</v>
      </c>
      <c r="C1427">
        <f t="shared" si="207"/>
        <v>52</v>
      </c>
      <c r="D1427" s="7">
        <f t="shared" si="206"/>
        <v>2011</v>
      </c>
      <c r="E1427">
        <v>1000</v>
      </c>
      <c r="F1427">
        <f>VLOOKUP(B1427, 'Population by Country'!$1:$266, 26, FALSE)</f>
        <v>4474690</v>
      </c>
      <c r="G1427">
        <v>0</v>
      </c>
      <c r="H1427">
        <v>0</v>
      </c>
      <c r="I1427" s="7">
        <f>INDEX('Developing Country'!$B$3:$B$175,MATCH('Stata Data'!B1427,'Developing Country'!$A$3:$A$175))</f>
        <v>0</v>
      </c>
      <c r="J1427" s="7">
        <f>INDEX('Developing Country'!$C$3:$C$175,MATCH('Stata Data'!B1427,'Developing Country'!$A$3:$A$175))</f>
        <v>0</v>
      </c>
      <c r="K1427" s="8"/>
      <c r="L1427" s="7"/>
      <c r="M1427" s="7">
        <v>0</v>
      </c>
      <c r="N1427" s="7"/>
      <c r="O1427" s="7"/>
      <c r="P1427" s="7">
        <v>0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</row>
    <row r="1428" spans="1:34" x14ac:dyDescent="0.35">
      <c r="A1428">
        <f t="shared" si="208"/>
        <v>1427</v>
      </c>
      <c r="B1428" t="s">
        <v>657</v>
      </c>
      <c r="C1428">
        <f t="shared" si="207"/>
        <v>52</v>
      </c>
      <c r="D1428" s="7">
        <f t="shared" si="206"/>
        <v>2012</v>
      </c>
      <c r="E1428">
        <v>1000</v>
      </c>
      <c r="F1428">
        <f>VLOOKUP(B1428, 'Population by Country'!$1:$266, 27, FALSE)</f>
        <v>0</v>
      </c>
      <c r="G1428">
        <v>0</v>
      </c>
      <c r="H1428">
        <v>0</v>
      </c>
      <c r="I1428" s="7">
        <f>INDEX('Developing Country'!$B$3:$B$175,MATCH('Stata Data'!B1428,'Developing Country'!$A$3:$A$175))</f>
        <v>0</v>
      </c>
      <c r="J1428" s="7">
        <f>INDEX('Developing Country'!$C$3:$C$175,MATCH('Stata Data'!B1428,'Developing Country'!$A$3:$A$175))</f>
        <v>0</v>
      </c>
      <c r="K1428" s="8"/>
      <c r="L1428" s="7"/>
      <c r="M1428" s="7">
        <v>0</v>
      </c>
      <c r="N1428" s="7"/>
      <c r="O1428" s="7"/>
      <c r="P1428" s="7">
        <v>0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</row>
    <row r="1429" spans="1:34" x14ac:dyDescent="0.35">
      <c r="A1429">
        <f t="shared" si="208"/>
        <v>1428</v>
      </c>
      <c r="B1429" t="s">
        <v>657</v>
      </c>
      <c r="C1429">
        <f t="shared" si="207"/>
        <v>52</v>
      </c>
      <c r="D1429" s="7">
        <f t="shared" si="206"/>
        <v>2013</v>
      </c>
      <c r="E1429">
        <v>1000</v>
      </c>
      <c r="F1429">
        <f>VLOOKUP(B1429, 'Population by Country'!$1:$266, 28, FALSE)</f>
        <v>0</v>
      </c>
      <c r="G1429">
        <v>0</v>
      </c>
      <c r="H1429">
        <v>0</v>
      </c>
      <c r="I1429" s="7">
        <f>INDEX('Developing Country'!$B$3:$B$175,MATCH('Stata Data'!B1429,'Developing Country'!$A$3:$A$175))</f>
        <v>0</v>
      </c>
      <c r="J1429" s="7">
        <f>INDEX('Developing Country'!$C$3:$C$175,MATCH('Stata Data'!B1429,'Developing Country'!$A$3:$A$175))</f>
        <v>0</v>
      </c>
      <c r="K1429" s="8"/>
      <c r="L1429" s="7"/>
      <c r="M1429" s="7">
        <v>0</v>
      </c>
      <c r="N1429" s="7"/>
      <c r="O1429" s="7"/>
      <c r="P1429" s="7">
        <v>0</v>
      </c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</row>
    <row r="1430" spans="1:34" x14ac:dyDescent="0.35">
      <c r="A1430">
        <f t="shared" si="208"/>
        <v>1429</v>
      </c>
      <c r="B1430" t="s">
        <v>657</v>
      </c>
      <c r="C1430">
        <f t="shared" si="207"/>
        <v>52</v>
      </c>
      <c r="D1430" s="7">
        <f t="shared" si="206"/>
        <v>2014</v>
      </c>
      <c r="E1430">
        <v>1000</v>
      </c>
      <c r="F1430">
        <f>VLOOKUP(B1430, 'Population by Country'!$1:$266, 29, FALSE)</f>
        <v>0</v>
      </c>
      <c r="G1430">
        <v>0</v>
      </c>
      <c r="H1430">
        <v>0</v>
      </c>
      <c r="I1430" s="7">
        <f>INDEX('Developing Country'!$B$3:$B$175,MATCH('Stata Data'!B1430,'Developing Country'!$A$3:$A$175))</f>
        <v>0</v>
      </c>
      <c r="J1430" s="7">
        <f>INDEX('Developing Country'!$C$3:$C$175,MATCH('Stata Data'!B1430,'Developing Country'!$A$3:$A$175))</f>
        <v>0</v>
      </c>
      <c r="K1430" s="8"/>
      <c r="L1430" s="7"/>
      <c r="M1430" s="7">
        <v>0</v>
      </c>
      <c r="N1430" s="7"/>
      <c r="O1430" s="7"/>
      <c r="P1430" s="7">
        <v>0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</row>
    <row r="1431" spans="1:34" x14ac:dyDescent="0.35">
      <c r="A1431">
        <f t="shared" si="208"/>
        <v>1430</v>
      </c>
      <c r="B1431" t="s">
        <v>657</v>
      </c>
      <c r="C1431">
        <f t="shared" si="207"/>
        <v>52</v>
      </c>
      <c r="D1431" s="7">
        <f t="shared" si="206"/>
        <v>2015</v>
      </c>
      <c r="E1431">
        <v>1000</v>
      </c>
      <c r="F1431">
        <f>VLOOKUP(B1431, 'Population by Country'!$1:$266, 30, FALSE)</f>
        <v>0</v>
      </c>
      <c r="G1431">
        <v>0</v>
      </c>
      <c r="H1431">
        <v>0</v>
      </c>
      <c r="I1431" s="7">
        <f>INDEX('Developing Country'!$B$3:$B$175,MATCH('Stata Data'!B1431,'Developing Country'!$A$3:$A$175))</f>
        <v>0</v>
      </c>
      <c r="J1431" s="7">
        <f>INDEX('Developing Country'!$C$3:$C$175,MATCH('Stata Data'!B1431,'Developing Country'!$A$3:$A$175))</f>
        <v>0</v>
      </c>
      <c r="K1431" s="8"/>
      <c r="L1431" s="7"/>
      <c r="M1431" s="7">
        <v>0</v>
      </c>
      <c r="N1431" s="7"/>
      <c r="O1431" s="7"/>
      <c r="P1431" s="7">
        <v>0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</row>
    <row r="1432" spans="1:34" x14ac:dyDescent="0.35">
      <c r="A1432">
        <f t="shared" si="208"/>
        <v>1431</v>
      </c>
      <c r="B1432" t="s">
        <v>657</v>
      </c>
      <c r="C1432">
        <f t="shared" si="207"/>
        <v>52</v>
      </c>
      <c r="D1432" s="7">
        <f t="shared" si="206"/>
        <v>2016</v>
      </c>
      <c r="E1432">
        <v>1000</v>
      </c>
      <c r="F1432">
        <f>VLOOKUP(B1432, 'Population by Country'!$1:$266, 31, FALSE)</f>
        <v>0</v>
      </c>
      <c r="G1432">
        <v>0</v>
      </c>
      <c r="H1432">
        <v>0</v>
      </c>
      <c r="I1432" s="7">
        <f>INDEX('Developing Country'!$B$3:$B$175,MATCH('Stata Data'!B1432,'Developing Country'!$A$3:$A$175))</f>
        <v>0</v>
      </c>
      <c r="J1432" s="7">
        <f>INDEX('Developing Country'!$C$3:$C$175,MATCH('Stata Data'!B1432,'Developing Country'!$A$3:$A$175))</f>
        <v>0</v>
      </c>
      <c r="K1432" s="8"/>
      <c r="L1432" s="7"/>
      <c r="M1432" s="7">
        <v>0</v>
      </c>
      <c r="N1432" s="7"/>
      <c r="O1432" s="7"/>
      <c r="P1432" s="7">
        <v>0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</row>
    <row r="1433" spans="1:34" x14ac:dyDescent="0.35">
      <c r="A1433">
        <f t="shared" si="208"/>
        <v>1432</v>
      </c>
      <c r="B1433" t="s">
        <v>47</v>
      </c>
      <c r="C1433">
        <f t="shared" si="207"/>
        <v>53</v>
      </c>
      <c r="D1433" s="7">
        <v>1990</v>
      </c>
      <c r="F1433">
        <f>VLOOKUP(B1433, 'Population by Country'!$1:$266, 5,FALSE )</f>
        <v>1569174</v>
      </c>
      <c r="G1433">
        <v>0</v>
      </c>
      <c r="H1433">
        <v>0</v>
      </c>
      <c r="I1433" s="7">
        <f>INDEX('Developing Country'!$B$3:$B$175,MATCH('Stata Data'!B1433,'Developing Country'!$A$3:$A$175))</f>
        <v>0</v>
      </c>
      <c r="J1433" s="7">
        <f>INDEX('Developing Country'!$C$3:$C$175,MATCH('Stata Data'!B1433,'Developing Country'!$A$3:$A$175))</f>
        <v>0</v>
      </c>
      <c r="K1433" s="8">
        <f>VLOOKUP(B1433, 'TRIPS In Force'!$A$2:$B$166, 2, FALSE)</f>
        <v>36477</v>
      </c>
      <c r="L1433" s="7">
        <f t="shared" ref="L1433:L1459" si="209">YEAR(K1433)</f>
        <v>1999</v>
      </c>
      <c r="M1433" s="7">
        <f t="shared" ref="M1433:M1459" si="210">IF(L1433&gt;D1433, 0, 1)</f>
        <v>0</v>
      </c>
      <c r="N1433" s="7">
        <f t="shared" ref="N1433:N1459" si="211">IF(L1433&gt;IF(I1433=1, 2033, IF(H1433=1, 2005, IF(J1433=1,2000, L1433))), L1433,IF(I1433=1, 2033, IF(H1433=1, 2005, IF(J1433=1,2000, L1433))))</f>
        <v>1999</v>
      </c>
      <c r="O1433" s="7">
        <f t="shared" ref="O1433:O1459" si="212">D1433-N1433</f>
        <v>-9</v>
      </c>
      <c r="P1433" s="7">
        <f t="shared" ref="P1433:P1459" si="213">IF(N1433&lt;=D1433,1,0)</f>
        <v>0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</row>
    <row r="1434" spans="1:34" x14ac:dyDescent="0.35">
      <c r="A1434">
        <f t="shared" si="208"/>
        <v>1433</v>
      </c>
      <c r="B1434" t="s">
        <v>47</v>
      </c>
      <c r="C1434">
        <f t="shared" si="207"/>
        <v>53</v>
      </c>
      <c r="D1434" s="7">
        <f>D1433+1</f>
        <v>1991</v>
      </c>
      <c r="F1434">
        <f>VLOOKUP(B1434, 'Population by Country'!$1:$266, 6, FALSE)</f>
        <v>1561314</v>
      </c>
      <c r="G1434">
        <v>0</v>
      </c>
      <c r="H1434">
        <v>0</v>
      </c>
      <c r="I1434" s="7">
        <f>INDEX('Developing Country'!$B$3:$B$175,MATCH('Stata Data'!B1434,'Developing Country'!$A$3:$A$175))</f>
        <v>0</v>
      </c>
      <c r="J1434" s="7">
        <f>INDEX('Developing Country'!$C$3:$C$175,MATCH('Stata Data'!B1434,'Developing Country'!$A$3:$A$175))</f>
        <v>0</v>
      </c>
      <c r="K1434" s="8">
        <f>VLOOKUP(B1434, 'TRIPS In Force'!$A$2:$B$166, 2, FALSE)</f>
        <v>36477</v>
      </c>
      <c r="L1434" s="7">
        <f t="shared" si="209"/>
        <v>1999</v>
      </c>
      <c r="M1434" s="7">
        <f t="shared" si="210"/>
        <v>0</v>
      </c>
      <c r="N1434" s="7">
        <f t="shared" si="211"/>
        <v>1999</v>
      </c>
      <c r="O1434" s="7">
        <f t="shared" si="212"/>
        <v>-8</v>
      </c>
      <c r="P1434" s="7">
        <f t="shared" si="213"/>
        <v>0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</row>
    <row r="1435" spans="1:34" x14ac:dyDescent="0.35">
      <c r="A1435">
        <f t="shared" si="208"/>
        <v>1434</v>
      </c>
      <c r="B1435" t="s">
        <v>47</v>
      </c>
      <c r="C1435">
        <f t="shared" si="207"/>
        <v>53</v>
      </c>
      <c r="D1435" s="7">
        <f t="shared" ref="D1435:D1459" si="214">D1434+1</f>
        <v>1992</v>
      </c>
      <c r="F1435">
        <f>VLOOKUP(B1435, 'Population by Country'!$1:$266, 7, FALSE)</f>
        <v>1533091</v>
      </c>
      <c r="G1435">
        <v>0</v>
      </c>
      <c r="H1435">
        <v>0</v>
      </c>
      <c r="I1435" s="7">
        <f>INDEX('Developing Country'!$B$3:$B$175,MATCH('Stata Data'!B1435,'Developing Country'!$A$3:$A$175))</f>
        <v>0</v>
      </c>
      <c r="J1435" s="7">
        <f>INDEX('Developing Country'!$C$3:$C$175,MATCH('Stata Data'!B1435,'Developing Country'!$A$3:$A$175))</f>
        <v>0</v>
      </c>
      <c r="K1435" s="8">
        <f>VLOOKUP(B1435, 'TRIPS In Force'!$A$2:$B$166, 2, FALSE)</f>
        <v>36477</v>
      </c>
      <c r="L1435" s="7">
        <f t="shared" si="209"/>
        <v>1999</v>
      </c>
      <c r="M1435" s="7">
        <f t="shared" si="210"/>
        <v>0</v>
      </c>
      <c r="N1435" s="7">
        <f t="shared" si="211"/>
        <v>1999</v>
      </c>
      <c r="O1435" s="7">
        <f t="shared" si="212"/>
        <v>-7</v>
      </c>
      <c r="P1435" s="7">
        <f t="shared" si="213"/>
        <v>0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</row>
    <row r="1436" spans="1:34" x14ac:dyDescent="0.35">
      <c r="A1436">
        <f t="shared" si="208"/>
        <v>1435</v>
      </c>
      <c r="B1436" t="s">
        <v>47</v>
      </c>
      <c r="C1436">
        <f t="shared" si="207"/>
        <v>53</v>
      </c>
      <c r="D1436" s="7">
        <f t="shared" si="214"/>
        <v>1993</v>
      </c>
      <c r="F1436">
        <f>VLOOKUP(B1436, 'Population by Country'!$1:$266, 8, FALSE)</f>
        <v>1494128</v>
      </c>
      <c r="G1436">
        <v>0</v>
      </c>
      <c r="H1436">
        <v>0</v>
      </c>
      <c r="I1436" s="7">
        <f>INDEX('Developing Country'!$B$3:$B$175,MATCH('Stata Data'!B1436,'Developing Country'!$A$3:$A$175))</f>
        <v>0</v>
      </c>
      <c r="J1436" s="7">
        <f>INDEX('Developing Country'!$C$3:$C$175,MATCH('Stata Data'!B1436,'Developing Country'!$A$3:$A$175))</f>
        <v>0</v>
      </c>
      <c r="K1436" s="8">
        <f>VLOOKUP(B1436, 'TRIPS In Force'!$A$2:$B$166, 2, FALSE)</f>
        <v>36477</v>
      </c>
      <c r="L1436" s="7">
        <f t="shared" si="209"/>
        <v>1999</v>
      </c>
      <c r="M1436" s="7">
        <f t="shared" si="210"/>
        <v>0</v>
      </c>
      <c r="N1436" s="7">
        <f t="shared" si="211"/>
        <v>1999</v>
      </c>
      <c r="O1436" s="7">
        <f t="shared" si="212"/>
        <v>-6</v>
      </c>
      <c r="P1436" s="7">
        <f t="shared" si="213"/>
        <v>0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</row>
    <row r="1437" spans="1:34" x14ac:dyDescent="0.35">
      <c r="A1437">
        <f t="shared" si="208"/>
        <v>1436</v>
      </c>
      <c r="B1437" t="s">
        <v>47</v>
      </c>
      <c r="C1437">
        <f t="shared" si="207"/>
        <v>53</v>
      </c>
      <c r="D1437" s="7">
        <f t="shared" si="214"/>
        <v>1994</v>
      </c>
      <c r="F1437">
        <f>VLOOKUP(B1437, 'Population by Country'!$1:$266, 9, FALSE)</f>
        <v>1462514</v>
      </c>
      <c r="G1437">
        <v>0</v>
      </c>
      <c r="H1437">
        <v>0</v>
      </c>
      <c r="I1437" s="7">
        <f>INDEX('Developing Country'!$B$3:$B$175,MATCH('Stata Data'!B1437,'Developing Country'!$A$3:$A$175))</f>
        <v>0</v>
      </c>
      <c r="J1437" s="7">
        <f>INDEX('Developing Country'!$C$3:$C$175,MATCH('Stata Data'!B1437,'Developing Country'!$A$3:$A$175))</f>
        <v>0</v>
      </c>
      <c r="K1437" s="8">
        <f>VLOOKUP(B1437, 'TRIPS In Force'!$A$2:$B$166, 2, FALSE)</f>
        <v>36477</v>
      </c>
      <c r="L1437" s="7">
        <f t="shared" si="209"/>
        <v>1999</v>
      </c>
      <c r="M1437" s="7">
        <f t="shared" si="210"/>
        <v>0</v>
      </c>
      <c r="N1437" s="7">
        <f t="shared" si="211"/>
        <v>1999</v>
      </c>
      <c r="O1437" s="7">
        <f t="shared" si="212"/>
        <v>-5</v>
      </c>
      <c r="P1437" s="7">
        <f t="shared" si="213"/>
        <v>0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</row>
    <row r="1438" spans="1:34" x14ac:dyDescent="0.35">
      <c r="A1438">
        <f t="shared" si="208"/>
        <v>1437</v>
      </c>
      <c r="B1438" t="s">
        <v>47</v>
      </c>
      <c r="C1438">
        <f t="shared" si="207"/>
        <v>53</v>
      </c>
      <c r="D1438" s="7">
        <f t="shared" si="214"/>
        <v>1995</v>
      </c>
      <c r="F1438">
        <f>VLOOKUP(B1438, 'Population by Country'!$1:$266, 10, FALSE)</f>
        <v>1436634</v>
      </c>
      <c r="G1438">
        <v>0</v>
      </c>
      <c r="H1438">
        <v>0</v>
      </c>
      <c r="I1438" s="7">
        <f>INDEX('Developing Country'!$B$3:$B$175,MATCH('Stata Data'!B1438,'Developing Country'!$A$3:$A$175))</f>
        <v>0</v>
      </c>
      <c r="J1438" s="7">
        <f>INDEX('Developing Country'!$C$3:$C$175,MATCH('Stata Data'!B1438,'Developing Country'!$A$3:$A$175))</f>
        <v>0</v>
      </c>
      <c r="K1438" s="8">
        <f>VLOOKUP(B1438, 'TRIPS In Force'!$A$2:$B$166, 2, FALSE)</f>
        <v>36477</v>
      </c>
      <c r="L1438" s="7">
        <f t="shared" si="209"/>
        <v>1999</v>
      </c>
      <c r="M1438" s="7">
        <f t="shared" si="210"/>
        <v>0</v>
      </c>
      <c r="N1438" s="7">
        <f t="shared" si="211"/>
        <v>1999</v>
      </c>
      <c r="O1438" s="7">
        <f t="shared" si="212"/>
        <v>-4</v>
      </c>
      <c r="P1438" s="7">
        <f t="shared" si="213"/>
        <v>0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</row>
    <row r="1439" spans="1:34" x14ac:dyDescent="0.35">
      <c r="A1439">
        <f t="shared" si="208"/>
        <v>1438</v>
      </c>
      <c r="B1439" t="s">
        <v>47</v>
      </c>
      <c r="C1439">
        <f t="shared" si="207"/>
        <v>53</v>
      </c>
      <c r="D1439" s="7">
        <f t="shared" si="214"/>
        <v>1996</v>
      </c>
      <c r="F1439">
        <f>VLOOKUP(B1439, 'Population by Country'!$1:$266, 11, FALSE)</f>
        <v>1415594</v>
      </c>
      <c r="G1439">
        <v>0</v>
      </c>
      <c r="H1439">
        <v>0</v>
      </c>
      <c r="I1439" s="7">
        <f>INDEX('Developing Country'!$B$3:$B$175,MATCH('Stata Data'!B1439,'Developing Country'!$A$3:$A$175))</f>
        <v>0</v>
      </c>
      <c r="J1439" s="7">
        <f>INDEX('Developing Country'!$C$3:$C$175,MATCH('Stata Data'!B1439,'Developing Country'!$A$3:$A$175))</f>
        <v>0</v>
      </c>
      <c r="K1439" s="8">
        <f>VLOOKUP(B1439, 'TRIPS In Force'!$A$2:$B$166, 2, FALSE)</f>
        <v>36477</v>
      </c>
      <c r="L1439" s="7">
        <f t="shared" si="209"/>
        <v>1999</v>
      </c>
      <c r="M1439" s="7">
        <f t="shared" si="210"/>
        <v>0</v>
      </c>
      <c r="N1439" s="7">
        <f t="shared" si="211"/>
        <v>1999</v>
      </c>
      <c r="O1439" s="7">
        <f t="shared" si="212"/>
        <v>-3</v>
      </c>
      <c r="P1439" s="7">
        <f t="shared" si="213"/>
        <v>0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</row>
    <row r="1440" spans="1:34" x14ac:dyDescent="0.35">
      <c r="A1440">
        <f t="shared" si="208"/>
        <v>1439</v>
      </c>
      <c r="B1440" t="s">
        <v>47</v>
      </c>
      <c r="C1440">
        <f t="shared" si="207"/>
        <v>53</v>
      </c>
      <c r="D1440" s="7">
        <f t="shared" si="214"/>
        <v>1997</v>
      </c>
      <c r="F1440">
        <f>VLOOKUP(B1440, 'Population by Country'!$1:$266, 12, FALSE)</f>
        <v>1399535</v>
      </c>
      <c r="G1440">
        <v>0</v>
      </c>
      <c r="H1440">
        <v>0</v>
      </c>
      <c r="I1440" s="7">
        <f>INDEX('Developing Country'!$B$3:$B$175,MATCH('Stata Data'!B1440,'Developing Country'!$A$3:$A$175))</f>
        <v>0</v>
      </c>
      <c r="J1440" s="7">
        <f>INDEX('Developing Country'!$C$3:$C$175,MATCH('Stata Data'!B1440,'Developing Country'!$A$3:$A$175))</f>
        <v>0</v>
      </c>
      <c r="K1440" s="8">
        <f>VLOOKUP(B1440, 'TRIPS In Force'!$A$2:$B$166, 2, FALSE)</f>
        <v>36477</v>
      </c>
      <c r="L1440" s="7">
        <f t="shared" si="209"/>
        <v>1999</v>
      </c>
      <c r="M1440" s="7">
        <f t="shared" si="210"/>
        <v>0</v>
      </c>
      <c r="N1440" s="7">
        <f t="shared" si="211"/>
        <v>1999</v>
      </c>
      <c r="O1440" s="7">
        <f t="shared" si="212"/>
        <v>-2</v>
      </c>
      <c r="P1440" s="7">
        <f t="shared" si="213"/>
        <v>0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</row>
    <row r="1441" spans="1:34" x14ac:dyDescent="0.35">
      <c r="A1441">
        <f t="shared" si="208"/>
        <v>1440</v>
      </c>
      <c r="B1441" t="s">
        <v>47</v>
      </c>
      <c r="C1441">
        <f t="shared" si="207"/>
        <v>53</v>
      </c>
      <c r="D1441" s="7">
        <f t="shared" si="214"/>
        <v>1998</v>
      </c>
      <c r="F1441">
        <f>VLOOKUP(B1441, 'Population by Country'!$1:$266, 13, FALSE)</f>
        <v>1386156</v>
      </c>
      <c r="G1441">
        <v>0</v>
      </c>
      <c r="H1441">
        <v>0</v>
      </c>
      <c r="I1441" s="7">
        <f>INDEX('Developing Country'!$B$3:$B$175,MATCH('Stata Data'!B1441,'Developing Country'!$A$3:$A$175))</f>
        <v>0</v>
      </c>
      <c r="J1441" s="7">
        <f>INDEX('Developing Country'!$C$3:$C$175,MATCH('Stata Data'!B1441,'Developing Country'!$A$3:$A$175))</f>
        <v>0</v>
      </c>
      <c r="K1441" s="8">
        <f>VLOOKUP(B1441, 'TRIPS In Force'!$A$2:$B$166, 2, FALSE)</f>
        <v>36477</v>
      </c>
      <c r="L1441" s="7">
        <f t="shared" si="209"/>
        <v>1999</v>
      </c>
      <c r="M1441" s="7">
        <f t="shared" si="210"/>
        <v>0</v>
      </c>
      <c r="N1441" s="7">
        <f t="shared" si="211"/>
        <v>1999</v>
      </c>
      <c r="O1441" s="7">
        <f t="shared" si="212"/>
        <v>-1</v>
      </c>
      <c r="P1441" s="7">
        <f t="shared" si="213"/>
        <v>0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</row>
    <row r="1442" spans="1:34" x14ac:dyDescent="0.35">
      <c r="A1442">
        <f t="shared" si="208"/>
        <v>1441</v>
      </c>
      <c r="B1442" t="s">
        <v>47</v>
      </c>
      <c r="C1442">
        <f t="shared" si="207"/>
        <v>53</v>
      </c>
      <c r="D1442" s="7">
        <f t="shared" si="214"/>
        <v>1999</v>
      </c>
      <c r="F1442">
        <f>VLOOKUP(B1442, 'Population by Country'!$1:$266,14, FALSE)</f>
        <v>1390244</v>
      </c>
      <c r="G1442">
        <v>0</v>
      </c>
      <c r="H1442">
        <v>0</v>
      </c>
      <c r="I1442" s="7">
        <f>INDEX('Developing Country'!$B$3:$B$175,MATCH('Stata Data'!B1442,'Developing Country'!$A$3:$A$175))</f>
        <v>0</v>
      </c>
      <c r="J1442" s="7">
        <f>INDEX('Developing Country'!$C$3:$C$175,MATCH('Stata Data'!B1442,'Developing Country'!$A$3:$A$175))</f>
        <v>0</v>
      </c>
      <c r="K1442" s="8">
        <f>VLOOKUP(B1442, 'TRIPS In Force'!$A$2:$B$166, 2, FALSE)</f>
        <v>36477</v>
      </c>
      <c r="L1442" s="7">
        <f t="shared" si="209"/>
        <v>1999</v>
      </c>
      <c r="M1442" s="7">
        <f t="shared" si="210"/>
        <v>1</v>
      </c>
      <c r="N1442" s="7">
        <f t="shared" si="211"/>
        <v>1999</v>
      </c>
      <c r="O1442" s="7">
        <f t="shared" si="212"/>
        <v>0</v>
      </c>
      <c r="P1442" s="7">
        <f t="shared" si="213"/>
        <v>1</v>
      </c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</row>
    <row r="1443" spans="1:34" x14ac:dyDescent="0.35">
      <c r="A1443">
        <f t="shared" si="208"/>
        <v>1442</v>
      </c>
      <c r="B1443" t="s">
        <v>47</v>
      </c>
      <c r="C1443">
        <f t="shared" si="207"/>
        <v>53</v>
      </c>
      <c r="D1443" s="7">
        <f t="shared" si="214"/>
        <v>2000</v>
      </c>
      <c r="F1443">
        <f>VLOOKUP(B1443, 'Population by Country'!$1:$266, 15, FALSE)</f>
        <v>1396985</v>
      </c>
      <c r="G1443">
        <v>0</v>
      </c>
      <c r="H1443">
        <v>0</v>
      </c>
      <c r="I1443" s="7">
        <f>INDEX('Developing Country'!$B$3:$B$175,MATCH('Stata Data'!B1443,'Developing Country'!$A$3:$A$175))</f>
        <v>0</v>
      </c>
      <c r="J1443" s="7">
        <f>INDEX('Developing Country'!$C$3:$C$175,MATCH('Stata Data'!B1443,'Developing Country'!$A$3:$A$175))</f>
        <v>0</v>
      </c>
      <c r="K1443" s="8">
        <f>VLOOKUP(B1443, 'TRIPS In Force'!$A$2:$B$166, 2, FALSE)</f>
        <v>36477</v>
      </c>
      <c r="L1443" s="7">
        <f t="shared" si="209"/>
        <v>1999</v>
      </c>
      <c r="M1443" s="7">
        <f t="shared" si="210"/>
        <v>1</v>
      </c>
      <c r="N1443" s="7">
        <f t="shared" si="211"/>
        <v>1999</v>
      </c>
      <c r="O1443" s="7">
        <f t="shared" si="212"/>
        <v>1</v>
      </c>
      <c r="P1443" s="7">
        <f t="shared" si="213"/>
        <v>1</v>
      </c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</row>
    <row r="1444" spans="1:34" x14ac:dyDescent="0.35">
      <c r="A1444">
        <f t="shared" si="208"/>
        <v>1443</v>
      </c>
      <c r="B1444" t="s">
        <v>47</v>
      </c>
      <c r="C1444">
        <f t="shared" si="207"/>
        <v>53</v>
      </c>
      <c r="D1444" s="7">
        <f t="shared" si="214"/>
        <v>2001</v>
      </c>
      <c r="F1444">
        <f>VLOOKUP(B1444, 'Population by Country'!$1:$266, 16, FALSE)</f>
        <v>1388115</v>
      </c>
      <c r="G1444">
        <v>0</v>
      </c>
      <c r="H1444">
        <v>0</v>
      </c>
      <c r="I1444" s="7">
        <f>INDEX('Developing Country'!$B$3:$B$175,MATCH('Stata Data'!B1444,'Developing Country'!$A$3:$A$175))</f>
        <v>0</v>
      </c>
      <c r="J1444" s="7">
        <f>INDEX('Developing Country'!$C$3:$C$175,MATCH('Stata Data'!B1444,'Developing Country'!$A$3:$A$175))</f>
        <v>0</v>
      </c>
      <c r="K1444" s="8">
        <f>VLOOKUP(B1444, 'TRIPS In Force'!$A$2:$B$166, 2, FALSE)</f>
        <v>36477</v>
      </c>
      <c r="L1444" s="7">
        <f t="shared" si="209"/>
        <v>1999</v>
      </c>
      <c r="M1444" s="7">
        <f t="shared" si="210"/>
        <v>1</v>
      </c>
      <c r="N1444" s="7">
        <f t="shared" si="211"/>
        <v>1999</v>
      </c>
      <c r="O1444" s="7">
        <f t="shared" si="212"/>
        <v>2</v>
      </c>
      <c r="P1444" s="7">
        <f t="shared" si="213"/>
        <v>1</v>
      </c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</row>
    <row r="1445" spans="1:34" x14ac:dyDescent="0.35">
      <c r="A1445">
        <f t="shared" si="208"/>
        <v>1444</v>
      </c>
      <c r="B1445" t="s">
        <v>47</v>
      </c>
      <c r="C1445">
        <f t="shared" si="207"/>
        <v>53</v>
      </c>
      <c r="D1445" s="7">
        <f t="shared" si="214"/>
        <v>2002</v>
      </c>
      <c r="F1445">
        <f>VLOOKUP(B1445, 'Population by Country'!$1:$266, 17, FALSE)</f>
        <v>1379350</v>
      </c>
      <c r="G1445">
        <v>0</v>
      </c>
      <c r="H1445">
        <v>0</v>
      </c>
      <c r="I1445" s="7">
        <f>INDEX('Developing Country'!$B$3:$B$175,MATCH('Stata Data'!B1445,'Developing Country'!$A$3:$A$175))</f>
        <v>0</v>
      </c>
      <c r="J1445" s="7">
        <f>INDEX('Developing Country'!$C$3:$C$175,MATCH('Stata Data'!B1445,'Developing Country'!$A$3:$A$175))</f>
        <v>0</v>
      </c>
      <c r="K1445" s="8">
        <f>VLOOKUP(B1445, 'TRIPS In Force'!$A$2:$B$166, 2, FALSE)</f>
        <v>36477</v>
      </c>
      <c r="L1445" s="7">
        <f t="shared" si="209"/>
        <v>1999</v>
      </c>
      <c r="M1445" s="7">
        <f t="shared" si="210"/>
        <v>1</v>
      </c>
      <c r="N1445" s="7">
        <f t="shared" si="211"/>
        <v>1999</v>
      </c>
      <c r="O1445" s="7">
        <f t="shared" si="212"/>
        <v>3</v>
      </c>
      <c r="P1445" s="7">
        <f t="shared" si="213"/>
        <v>1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</row>
    <row r="1446" spans="1:34" x14ac:dyDescent="0.35">
      <c r="A1446">
        <f t="shared" si="208"/>
        <v>1445</v>
      </c>
      <c r="B1446" t="s">
        <v>47</v>
      </c>
      <c r="C1446">
        <f t="shared" si="207"/>
        <v>53</v>
      </c>
      <c r="D1446" s="7">
        <f t="shared" si="214"/>
        <v>2003</v>
      </c>
      <c r="F1446">
        <f>VLOOKUP(B1446, 'Population by Country'!$1:$266, 18, FALSE)</f>
        <v>1370720</v>
      </c>
      <c r="G1446">
        <v>0</v>
      </c>
      <c r="H1446">
        <v>0</v>
      </c>
      <c r="I1446" s="7">
        <f>INDEX('Developing Country'!$B$3:$B$175,MATCH('Stata Data'!B1446,'Developing Country'!$A$3:$A$175))</f>
        <v>0</v>
      </c>
      <c r="J1446" s="7">
        <f>INDEX('Developing Country'!$C$3:$C$175,MATCH('Stata Data'!B1446,'Developing Country'!$A$3:$A$175))</f>
        <v>0</v>
      </c>
      <c r="K1446" s="8">
        <f>VLOOKUP(B1446, 'TRIPS In Force'!$A$2:$B$166, 2, FALSE)</f>
        <v>36477</v>
      </c>
      <c r="L1446" s="7">
        <f t="shared" si="209"/>
        <v>1999</v>
      </c>
      <c r="M1446" s="7">
        <f t="shared" si="210"/>
        <v>1</v>
      </c>
      <c r="N1446" s="7">
        <f t="shared" si="211"/>
        <v>1999</v>
      </c>
      <c r="O1446" s="7">
        <f t="shared" si="212"/>
        <v>4</v>
      </c>
      <c r="P1446" s="7">
        <f t="shared" si="213"/>
        <v>1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</row>
    <row r="1447" spans="1:34" x14ac:dyDescent="0.35">
      <c r="A1447">
        <f t="shared" si="208"/>
        <v>1446</v>
      </c>
      <c r="B1447" t="s">
        <v>47</v>
      </c>
      <c r="C1447">
        <f t="shared" si="207"/>
        <v>53</v>
      </c>
      <c r="D1447" s="7">
        <f t="shared" si="214"/>
        <v>2004</v>
      </c>
      <c r="F1447">
        <f>VLOOKUP(B1447, 'Population by Country'!$1:$266,19, FALSE)</f>
        <v>1362550</v>
      </c>
      <c r="G1447">
        <v>0</v>
      </c>
      <c r="H1447">
        <v>0</v>
      </c>
      <c r="I1447" s="7">
        <f>INDEX('Developing Country'!$B$3:$B$175,MATCH('Stata Data'!B1447,'Developing Country'!$A$3:$A$175))</f>
        <v>0</v>
      </c>
      <c r="J1447" s="7">
        <f>INDEX('Developing Country'!$C$3:$C$175,MATCH('Stata Data'!B1447,'Developing Country'!$A$3:$A$175))</f>
        <v>0</v>
      </c>
      <c r="K1447" s="8">
        <f>VLOOKUP(B1447, 'TRIPS In Force'!$A$2:$B$166, 2, FALSE)</f>
        <v>36477</v>
      </c>
      <c r="L1447" s="7">
        <f t="shared" si="209"/>
        <v>1999</v>
      </c>
      <c r="M1447" s="7">
        <f t="shared" si="210"/>
        <v>1</v>
      </c>
      <c r="N1447" s="7">
        <f t="shared" si="211"/>
        <v>1999</v>
      </c>
      <c r="O1447" s="7">
        <f t="shared" si="212"/>
        <v>5</v>
      </c>
      <c r="P1447" s="7">
        <f t="shared" si="213"/>
        <v>1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</row>
    <row r="1448" spans="1:34" x14ac:dyDescent="0.35">
      <c r="A1448">
        <f t="shared" si="208"/>
        <v>1447</v>
      </c>
      <c r="B1448" t="s">
        <v>47</v>
      </c>
      <c r="C1448">
        <f t="shared" si="207"/>
        <v>53</v>
      </c>
      <c r="D1448" s="7">
        <f t="shared" si="214"/>
        <v>2005</v>
      </c>
      <c r="F1448">
        <f>VLOOKUP(B1448, 'Population by Country'!$1:$266, 20, FALSE)</f>
        <v>1354775</v>
      </c>
      <c r="G1448">
        <v>0</v>
      </c>
      <c r="H1448">
        <v>0</v>
      </c>
      <c r="I1448" s="7">
        <f>INDEX('Developing Country'!$B$3:$B$175,MATCH('Stata Data'!B1448,'Developing Country'!$A$3:$A$175))</f>
        <v>0</v>
      </c>
      <c r="J1448" s="7">
        <f>INDEX('Developing Country'!$C$3:$C$175,MATCH('Stata Data'!B1448,'Developing Country'!$A$3:$A$175))</f>
        <v>0</v>
      </c>
      <c r="K1448" s="8">
        <f>VLOOKUP(B1448, 'TRIPS In Force'!$A$2:$B$166, 2, FALSE)</f>
        <v>36477</v>
      </c>
      <c r="L1448" s="7">
        <f t="shared" si="209"/>
        <v>1999</v>
      </c>
      <c r="M1448" s="7">
        <f t="shared" si="210"/>
        <v>1</v>
      </c>
      <c r="N1448" s="7">
        <f t="shared" si="211"/>
        <v>1999</v>
      </c>
      <c r="O1448" s="7">
        <f t="shared" si="212"/>
        <v>6</v>
      </c>
      <c r="P1448" s="7">
        <f t="shared" si="213"/>
        <v>1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</row>
    <row r="1449" spans="1:34" x14ac:dyDescent="0.35">
      <c r="A1449">
        <f t="shared" si="208"/>
        <v>1448</v>
      </c>
      <c r="B1449" t="s">
        <v>47</v>
      </c>
      <c r="C1449">
        <f t="shared" si="207"/>
        <v>53</v>
      </c>
      <c r="D1449" s="7">
        <f t="shared" si="214"/>
        <v>2006</v>
      </c>
      <c r="F1449">
        <f>VLOOKUP(B1449, 'Population by Country'!$1:$266, 21, FALSE)</f>
        <v>1346810</v>
      </c>
      <c r="G1449">
        <v>0</v>
      </c>
      <c r="H1449">
        <v>0</v>
      </c>
      <c r="I1449" s="7">
        <f>INDEX('Developing Country'!$B$3:$B$175,MATCH('Stata Data'!B1449,'Developing Country'!$A$3:$A$175))</f>
        <v>0</v>
      </c>
      <c r="J1449" s="7">
        <f>INDEX('Developing Country'!$C$3:$C$175,MATCH('Stata Data'!B1449,'Developing Country'!$A$3:$A$175))</f>
        <v>0</v>
      </c>
      <c r="K1449" s="8">
        <f>VLOOKUP(B1449, 'TRIPS In Force'!$A$2:$B$166, 2, FALSE)</f>
        <v>36477</v>
      </c>
      <c r="L1449" s="7">
        <f t="shared" si="209"/>
        <v>1999</v>
      </c>
      <c r="M1449" s="7">
        <f t="shared" si="210"/>
        <v>1</v>
      </c>
      <c r="N1449" s="7">
        <f t="shared" si="211"/>
        <v>1999</v>
      </c>
      <c r="O1449" s="7">
        <f t="shared" si="212"/>
        <v>7</v>
      </c>
      <c r="P1449" s="7">
        <f t="shared" si="213"/>
        <v>1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</row>
    <row r="1450" spans="1:34" x14ac:dyDescent="0.35">
      <c r="A1450">
        <f t="shared" si="208"/>
        <v>1449</v>
      </c>
      <c r="B1450" t="s">
        <v>47</v>
      </c>
      <c r="C1450">
        <f t="shared" si="207"/>
        <v>53</v>
      </c>
      <c r="D1450" s="7">
        <f t="shared" si="214"/>
        <v>2007</v>
      </c>
      <c r="F1450">
        <f>VLOOKUP(B1450, 'Population by Country'!$1:$266, 22, FALSE)</f>
        <v>1340680</v>
      </c>
      <c r="G1450">
        <v>0</v>
      </c>
      <c r="H1450">
        <v>0</v>
      </c>
      <c r="I1450" s="7">
        <f>INDEX('Developing Country'!$B$3:$B$175,MATCH('Stata Data'!B1450,'Developing Country'!$A$3:$A$175))</f>
        <v>0</v>
      </c>
      <c r="J1450" s="7">
        <f>INDEX('Developing Country'!$C$3:$C$175,MATCH('Stata Data'!B1450,'Developing Country'!$A$3:$A$175))</f>
        <v>0</v>
      </c>
      <c r="K1450" s="8">
        <f>VLOOKUP(B1450, 'TRIPS In Force'!$A$2:$B$166, 2, FALSE)</f>
        <v>36477</v>
      </c>
      <c r="L1450" s="7">
        <f t="shared" si="209"/>
        <v>1999</v>
      </c>
      <c r="M1450" s="7">
        <f t="shared" si="210"/>
        <v>1</v>
      </c>
      <c r="N1450" s="7">
        <f t="shared" si="211"/>
        <v>1999</v>
      </c>
      <c r="O1450" s="7">
        <f t="shared" si="212"/>
        <v>8</v>
      </c>
      <c r="P1450" s="7">
        <f t="shared" si="213"/>
        <v>1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</row>
    <row r="1451" spans="1:34" x14ac:dyDescent="0.35">
      <c r="A1451">
        <f t="shared" si="208"/>
        <v>1450</v>
      </c>
      <c r="B1451" t="s">
        <v>47</v>
      </c>
      <c r="C1451">
        <f t="shared" si="207"/>
        <v>53</v>
      </c>
      <c r="D1451" s="7">
        <f t="shared" si="214"/>
        <v>2008</v>
      </c>
      <c r="F1451">
        <f>VLOOKUP(B1451, 'Population by Country'!$1:$266, 23, FALSE)</f>
        <v>1337090</v>
      </c>
      <c r="G1451">
        <v>0</v>
      </c>
      <c r="H1451">
        <v>0</v>
      </c>
      <c r="I1451" s="7">
        <f>INDEX('Developing Country'!$B$3:$B$175,MATCH('Stata Data'!B1451,'Developing Country'!$A$3:$A$175))</f>
        <v>0</v>
      </c>
      <c r="J1451" s="7">
        <f>INDEX('Developing Country'!$C$3:$C$175,MATCH('Stata Data'!B1451,'Developing Country'!$A$3:$A$175))</f>
        <v>0</v>
      </c>
      <c r="K1451" s="8">
        <f>VLOOKUP(B1451, 'TRIPS In Force'!$A$2:$B$166, 2, FALSE)</f>
        <v>36477</v>
      </c>
      <c r="L1451" s="7">
        <f t="shared" si="209"/>
        <v>1999</v>
      </c>
      <c r="M1451" s="7">
        <f t="shared" si="210"/>
        <v>1</v>
      </c>
      <c r="N1451" s="7">
        <f t="shared" si="211"/>
        <v>1999</v>
      </c>
      <c r="O1451" s="7">
        <f t="shared" si="212"/>
        <v>9</v>
      </c>
      <c r="P1451" s="7">
        <f t="shared" si="213"/>
        <v>1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</row>
    <row r="1452" spans="1:34" x14ac:dyDescent="0.35">
      <c r="A1452">
        <f t="shared" si="208"/>
        <v>1451</v>
      </c>
      <c r="B1452" t="s">
        <v>47</v>
      </c>
      <c r="C1452">
        <f t="shared" si="207"/>
        <v>53</v>
      </c>
      <c r="D1452" s="7">
        <f t="shared" si="214"/>
        <v>2009</v>
      </c>
      <c r="F1452">
        <f>VLOOKUP(B1452, 'Population by Country'!$1:$266, 24, FALSE)</f>
        <v>1334515</v>
      </c>
      <c r="G1452">
        <v>0</v>
      </c>
      <c r="H1452">
        <v>0</v>
      </c>
      <c r="I1452" s="7">
        <f>INDEX('Developing Country'!$B$3:$B$175,MATCH('Stata Data'!B1452,'Developing Country'!$A$3:$A$175))</f>
        <v>0</v>
      </c>
      <c r="J1452" s="7">
        <f>INDEX('Developing Country'!$C$3:$C$175,MATCH('Stata Data'!B1452,'Developing Country'!$A$3:$A$175))</f>
        <v>0</v>
      </c>
      <c r="K1452" s="8">
        <f>VLOOKUP(B1452, 'TRIPS In Force'!$A$2:$B$166, 2, FALSE)</f>
        <v>36477</v>
      </c>
      <c r="L1452" s="7">
        <f t="shared" si="209"/>
        <v>1999</v>
      </c>
      <c r="M1452" s="7">
        <f t="shared" si="210"/>
        <v>1</v>
      </c>
      <c r="N1452" s="7">
        <f t="shared" si="211"/>
        <v>1999</v>
      </c>
      <c r="O1452" s="7">
        <f t="shared" si="212"/>
        <v>10</v>
      </c>
      <c r="P1452" s="7">
        <f t="shared" si="213"/>
        <v>1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</row>
    <row r="1453" spans="1:34" x14ac:dyDescent="0.35">
      <c r="A1453">
        <f t="shared" si="208"/>
        <v>1452</v>
      </c>
      <c r="B1453" t="s">
        <v>47</v>
      </c>
      <c r="C1453">
        <f t="shared" si="207"/>
        <v>53</v>
      </c>
      <c r="D1453" s="7">
        <f t="shared" si="214"/>
        <v>2010</v>
      </c>
      <c r="F1453">
        <f>VLOOKUP(B1453, 'Population by Country'!$1:$266, 25, FALSE)</f>
        <v>1331475</v>
      </c>
      <c r="G1453">
        <v>0</v>
      </c>
      <c r="H1453">
        <v>0</v>
      </c>
      <c r="I1453" s="7">
        <f>INDEX('Developing Country'!$B$3:$B$175,MATCH('Stata Data'!B1453,'Developing Country'!$A$3:$A$175))</f>
        <v>0</v>
      </c>
      <c r="J1453" s="7">
        <f>INDEX('Developing Country'!$C$3:$C$175,MATCH('Stata Data'!B1453,'Developing Country'!$A$3:$A$175))</f>
        <v>0</v>
      </c>
      <c r="K1453" s="8">
        <f>VLOOKUP(B1453, 'TRIPS In Force'!$A$2:$B$166, 2, FALSE)</f>
        <v>36477</v>
      </c>
      <c r="L1453" s="7">
        <f t="shared" si="209"/>
        <v>1999</v>
      </c>
      <c r="M1453" s="7">
        <f t="shared" si="210"/>
        <v>1</v>
      </c>
      <c r="N1453" s="7">
        <f t="shared" si="211"/>
        <v>1999</v>
      </c>
      <c r="O1453" s="7">
        <f t="shared" si="212"/>
        <v>11</v>
      </c>
      <c r="P1453" s="7">
        <f t="shared" si="213"/>
        <v>1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</row>
    <row r="1454" spans="1:34" x14ac:dyDescent="0.35">
      <c r="A1454">
        <f t="shared" si="208"/>
        <v>1453</v>
      </c>
      <c r="B1454" t="s">
        <v>47</v>
      </c>
      <c r="C1454">
        <f t="shared" si="207"/>
        <v>53</v>
      </c>
      <c r="D1454" s="7">
        <f t="shared" si="214"/>
        <v>2011</v>
      </c>
      <c r="F1454">
        <f>VLOOKUP(B1454, 'Population by Country'!$1:$266, 26, FALSE)</f>
        <v>1327439</v>
      </c>
      <c r="G1454">
        <v>0</v>
      </c>
      <c r="H1454">
        <v>0</v>
      </c>
      <c r="I1454" s="7">
        <f>INDEX('Developing Country'!$B$3:$B$175,MATCH('Stata Data'!B1454,'Developing Country'!$A$3:$A$175))</f>
        <v>0</v>
      </c>
      <c r="J1454" s="7">
        <f>INDEX('Developing Country'!$C$3:$C$175,MATCH('Stata Data'!B1454,'Developing Country'!$A$3:$A$175))</f>
        <v>0</v>
      </c>
      <c r="K1454" s="8">
        <f>VLOOKUP(B1454, 'TRIPS In Force'!$A$2:$B$166, 2, FALSE)</f>
        <v>36477</v>
      </c>
      <c r="L1454" s="7">
        <f t="shared" si="209"/>
        <v>1999</v>
      </c>
      <c r="M1454" s="7">
        <f t="shared" si="210"/>
        <v>1</v>
      </c>
      <c r="N1454" s="7">
        <f t="shared" si="211"/>
        <v>1999</v>
      </c>
      <c r="O1454" s="7">
        <f t="shared" si="212"/>
        <v>12</v>
      </c>
      <c r="P1454" s="7">
        <f t="shared" si="213"/>
        <v>1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</row>
    <row r="1455" spans="1:34" x14ac:dyDescent="0.35">
      <c r="A1455">
        <f t="shared" si="208"/>
        <v>1454</v>
      </c>
      <c r="B1455" t="s">
        <v>47</v>
      </c>
      <c r="C1455">
        <f t="shared" si="207"/>
        <v>53</v>
      </c>
      <c r="D1455" s="7">
        <f t="shared" si="214"/>
        <v>2012</v>
      </c>
      <c r="F1455">
        <f>VLOOKUP(B1455, 'Population by Country'!$1:$266, 27, FALSE)</f>
        <v>1322696</v>
      </c>
      <c r="G1455">
        <v>0</v>
      </c>
      <c r="H1455">
        <v>0</v>
      </c>
      <c r="I1455" s="7">
        <f>INDEX('Developing Country'!$B$3:$B$175,MATCH('Stata Data'!B1455,'Developing Country'!$A$3:$A$175))</f>
        <v>0</v>
      </c>
      <c r="J1455" s="7">
        <f>INDEX('Developing Country'!$C$3:$C$175,MATCH('Stata Data'!B1455,'Developing Country'!$A$3:$A$175))</f>
        <v>0</v>
      </c>
      <c r="K1455" s="8">
        <f>VLOOKUP(B1455, 'TRIPS In Force'!$A$2:$B$166, 2, FALSE)</f>
        <v>36477</v>
      </c>
      <c r="L1455" s="7">
        <f t="shared" si="209"/>
        <v>1999</v>
      </c>
      <c r="M1455" s="7">
        <f t="shared" si="210"/>
        <v>1</v>
      </c>
      <c r="N1455" s="7">
        <f t="shared" si="211"/>
        <v>1999</v>
      </c>
      <c r="O1455" s="7">
        <f t="shared" si="212"/>
        <v>13</v>
      </c>
      <c r="P1455" s="7">
        <f t="shared" si="213"/>
        <v>1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</row>
    <row r="1456" spans="1:34" x14ac:dyDescent="0.35">
      <c r="A1456">
        <f t="shared" si="208"/>
        <v>1455</v>
      </c>
      <c r="B1456" t="s">
        <v>47</v>
      </c>
      <c r="C1456">
        <f t="shared" si="207"/>
        <v>53</v>
      </c>
      <c r="D1456" s="7">
        <f t="shared" si="214"/>
        <v>2013</v>
      </c>
      <c r="F1456">
        <f>VLOOKUP(B1456, 'Population by Country'!$1:$266, 28, FALSE)</f>
        <v>1317997</v>
      </c>
      <c r="G1456">
        <v>0</v>
      </c>
      <c r="H1456">
        <v>0</v>
      </c>
      <c r="I1456" s="7">
        <f>INDEX('Developing Country'!$B$3:$B$175,MATCH('Stata Data'!B1456,'Developing Country'!$A$3:$A$175))</f>
        <v>0</v>
      </c>
      <c r="J1456" s="7">
        <f>INDEX('Developing Country'!$C$3:$C$175,MATCH('Stata Data'!B1456,'Developing Country'!$A$3:$A$175))</f>
        <v>0</v>
      </c>
      <c r="K1456" s="8">
        <f>VLOOKUP(B1456, 'TRIPS In Force'!$A$2:$B$166, 2, FALSE)</f>
        <v>36477</v>
      </c>
      <c r="L1456" s="7">
        <f t="shared" si="209"/>
        <v>1999</v>
      </c>
      <c r="M1456" s="7">
        <f t="shared" si="210"/>
        <v>1</v>
      </c>
      <c r="N1456" s="7">
        <f t="shared" si="211"/>
        <v>1999</v>
      </c>
      <c r="O1456" s="7">
        <f t="shared" si="212"/>
        <v>14</v>
      </c>
      <c r="P1456" s="7">
        <f t="shared" si="213"/>
        <v>1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</row>
    <row r="1457" spans="1:34" x14ac:dyDescent="0.35">
      <c r="A1457">
        <f t="shared" si="208"/>
        <v>1456</v>
      </c>
      <c r="B1457" t="s">
        <v>47</v>
      </c>
      <c r="C1457">
        <f t="shared" si="207"/>
        <v>53</v>
      </c>
      <c r="D1457" s="7">
        <f t="shared" si="214"/>
        <v>2014</v>
      </c>
      <c r="F1457">
        <f>VLOOKUP(B1457, 'Population by Country'!$1:$266, 29, FALSE)</f>
        <v>1314545</v>
      </c>
      <c r="G1457">
        <v>0</v>
      </c>
      <c r="H1457">
        <v>0</v>
      </c>
      <c r="I1457" s="7">
        <f>INDEX('Developing Country'!$B$3:$B$175,MATCH('Stata Data'!B1457,'Developing Country'!$A$3:$A$175))</f>
        <v>0</v>
      </c>
      <c r="J1457" s="7">
        <f>INDEX('Developing Country'!$C$3:$C$175,MATCH('Stata Data'!B1457,'Developing Country'!$A$3:$A$175))</f>
        <v>0</v>
      </c>
      <c r="K1457" s="8">
        <f>VLOOKUP(B1457, 'TRIPS In Force'!$A$2:$B$166, 2, FALSE)</f>
        <v>36477</v>
      </c>
      <c r="L1457" s="7">
        <f t="shared" si="209"/>
        <v>1999</v>
      </c>
      <c r="M1457" s="7">
        <f t="shared" si="210"/>
        <v>1</v>
      </c>
      <c r="N1457" s="7">
        <f t="shared" si="211"/>
        <v>1999</v>
      </c>
      <c r="O1457" s="7">
        <f t="shared" si="212"/>
        <v>15</v>
      </c>
      <c r="P1457" s="7">
        <f t="shared" si="213"/>
        <v>1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</row>
    <row r="1458" spans="1:34" x14ac:dyDescent="0.35">
      <c r="A1458">
        <f t="shared" si="208"/>
        <v>1457</v>
      </c>
      <c r="B1458" t="s">
        <v>47</v>
      </c>
      <c r="C1458">
        <f t="shared" si="207"/>
        <v>53</v>
      </c>
      <c r="D1458" s="7">
        <f t="shared" si="214"/>
        <v>2015</v>
      </c>
      <c r="F1458">
        <f>VLOOKUP(B1458, 'Population by Country'!$1:$266, 30, FALSE)</f>
        <v>1315407</v>
      </c>
      <c r="G1458">
        <v>0</v>
      </c>
      <c r="H1458">
        <v>0</v>
      </c>
      <c r="I1458" s="7">
        <f>INDEX('Developing Country'!$B$3:$B$175,MATCH('Stata Data'!B1458,'Developing Country'!$A$3:$A$175))</f>
        <v>0</v>
      </c>
      <c r="J1458" s="7">
        <f>INDEX('Developing Country'!$C$3:$C$175,MATCH('Stata Data'!B1458,'Developing Country'!$A$3:$A$175))</f>
        <v>0</v>
      </c>
      <c r="K1458" s="8">
        <f>VLOOKUP(B1458, 'TRIPS In Force'!$A$2:$B$166, 2, FALSE)</f>
        <v>36477</v>
      </c>
      <c r="L1458" s="7">
        <f t="shared" si="209"/>
        <v>1999</v>
      </c>
      <c r="M1458" s="7">
        <f t="shared" si="210"/>
        <v>1</v>
      </c>
      <c r="N1458" s="7">
        <f t="shared" si="211"/>
        <v>1999</v>
      </c>
      <c r="O1458" s="7">
        <f t="shared" si="212"/>
        <v>16</v>
      </c>
      <c r="P1458" s="7">
        <f t="shared" si="213"/>
        <v>1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</row>
    <row r="1459" spans="1:34" x14ac:dyDescent="0.35">
      <c r="A1459">
        <f t="shared" si="208"/>
        <v>1458</v>
      </c>
      <c r="B1459" t="s">
        <v>47</v>
      </c>
      <c r="C1459">
        <f t="shared" si="207"/>
        <v>53</v>
      </c>
      <c r="D1459" s="7">
        <f t="shared" si="214"/>
        <v>2016</v>
      </c>
      <c r="F1459">
        <f>VLOOKUP(B1459, 'Population by Country'!$1:$266, 31, FALSE)</f>
        <v>1316481</v>
      </c>
      <c r="G1459">
        <v>0</v>
      </c>
      <c r="H1459">
        <v>0</v>
      </c>
      <c r="I1459" s="7">
        <f>INDEX('Developing Country'!$B$3:$B$175,MATCH('Stata Data'!B1459,'Developing Country'!$A$3:$A$175))</f>
        <v>0</v>
      </c>
      <c r="J1459" s="7">
        <f>INDEX('Developing Country'!$C$3:$C$175,MATCH('Stata Data'!B1459,'Developing Country'!$A$3:$A$175))</f>
        <v>0</v>
      </c>
      <c r="K1459" s="8">
        <f>VLOOKUP(B1459, 'TRIPS In Force'!$A$2:$B$166, 2, FALSE)</f>
        <v>36477</v>
      </c>
      <c r="L1459" s="7">
        <f t="shared" si="209"/>
        <v>1999</v>
      </c>
      <c r="M1459" s="7">
        <f t="shared" si="210"/>
        <v>1</v>
      </c>
      <c r="N1459" s="7">
        <f t="shared" si="211"/>
        <v>1999</v>
      </c>
      <c r="O1459" s="7">
        <f t="shared" si="212"/>
        <v>17</v>
      </c>
      <c r="P1459" s="7">
        <f t="shared" si="213"/>
        <v>1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</row>
    <row r="1460" spans="1:34" x14ac:dyDescent="0.35">
      <c r="A1460">
        <f t="shared" si="208"/>
        <v>1459</v>
      </c>
      <c r="B1460" t="s">
        <v>665</v>
      </c>
      <c r="C1460">
        <f t="shared" si="207"/>
        <v>54</v>
      </c>
      <c r="D1460" s="7">
        <v>1990</v>
      </c>
      <c r="E1460">
        <v>8900</v>
      </c>
      <c r="F1460">
        <f>VLOOKUP(B1460, 'Population by Country'!$1:$266, 5,FALSE )</f>
        <v>48086516</v>
      </c>
      <c r="G1460">
        <v>0</v>
      </c>
      <c r="H1460">
        <v>0</v>
      </c>
      <c r="I1460" s="7">
        <f>INDEX('Developing Country'!$B$3:$B$175,MATCH('Stata Data'!B1460,'Developing Country'!$A$3:$A$175))</f>
        <v>0</v>
      </c>
      <c r="J1460" s="7">
        <f>INDEX('Developing Country'!$C$3:$C$175,MATCH('Stata Data'!B1460,'Developing Country'!$A$3:$A$175))</f>
        <v>0</v>
      </c>
      <c r="K1460" s="8"/>
      <c r="L1460" s="7"/>
      <c r="M1460" s="7">
        <v>0</v>
      </c>
      <c r="N1460" s="7"/>
      <c r="O1460" s="7"/>
      <c r="P1460" s="7">
        <v>0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</row>
    <row r="1461" spans="1:34" x14ac:dyDescent="0.35">
      <c r="A1461">
        <f t="shared" si="208"/>
        <v>1460</v>
      </c>
      <c r="B1461" t="s">
        <v>665</v>
      </c>
      <c r="C1461">
        <f t="shared" si="207"/>
        <v>54</v>
      </c>
      <c r="D1461" s="7">
        <f>D1460+1</f>
        <v>1991</v>
      </c>
      <c r="E1461">
        <v>13000</v>
      </c>
      <c r="F1461">
        <f>VLOOKUP(B1461, 'Population by Country'!$1:$266, 6, FALSE)</f>
        <v>49821083</v>
      </c>
      <c r="G1461">
        <v>0</v>
      </c>
      <c r="H1461">
        <v>0</v>
      </c>
      <c r="I1461" s="7">
        <f>INDEX('Developing Country'!$B$3:$B$175,MATCH('Stata Data'!B1461,'Developing Country'!$A$3:$A$175))</f>
        <v>0</v>
      </c>
      <c r="J1461" s="7">
        <f>INDEX('Developing Country'!$C$3:$C$175,MATCH('Stata Data'!B1461,'Developing Country'!$A$3:$A$175))</f>
        <v>0</v>
      </c>
      <c r="K1461" s="8"/>
      <c r="L1461" s="7"/>
      <c r="M1461" s="7">
        <v>0</v>
      </c>
      <c r="N1461" s="7"/>
      <c r="O1461" s="7"/>
      <c r="P1461" s="7">
        <v>0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</row>
    <row r="1462" spans="1:34" x14ac:dyDescent="0.35">
      <c r="A1462">
        <f t="shared" si="208"/>
        <v>1461</v>
      </c>
      <c r="B1462" t="s">
        <v>665</v>
      </c>
      <c r="C1462">
        <f t="shared" si="207"/>
        <v>54</v>
      </c>
      <c r="D1462" s="7">
        <f t="shared" ref="D1462:D1486" si="215">D1461+1</f>
        <v>1992</v>
      </c>
      <c r="E1462">
        <v>17000</v>
      </c>
      <c r="F1462">
        <f>VLOOKUP(B1462, 'Population by Country'!$1:$266, 7, FALSE)</f>
        <v>51647768</v>
      </c>
      <c r="G1462">
        <v>0</v>
      </c>
      <c r="H1462">
        <v>0</v>
      </c>
      <c r="I1462" s="7">
        <f>INDEX('Developing Country'!$B$3:$B$175,MATCH('Stata Data'!B1462,'Developing Country'!$A$3:$A$175))</f>
        <v>0</v>
      </c>
      <c r="J1462" s="7">
        <f>INDEX('Developing Country'!$C$3:$C$175,MATCH('Stata Data'!B1462,'Developing Country'!$A$3:$A$175))</f>
        <v>0</v>
      </c>
      <c r="K1462" s="8"/>
      <c r="L1462" s="7"/>
      <c r="M1462" s="7">
        <v>0</v>
      </c>
      <c r="N1462" s="7"/>
      <c r="O1462" s="7"/>
      <c r="P1462" s="7">
        <v>0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</row>
    <row r="1463" spans="1:34" x14ac:dyDescent="0.35">
      <c r="A1463">
        <f t="shared" si="208"/>
        <v>1462</v>
      </c>
      <c r="B1463" t="s">
        <v>665</v>
      </c>
      <c r="C1463">
        <f t="shared" si="207"/>
        <v>54</v>
      </c>
      <c r="D1463" s="7">
        <f t="shared" si="215"/>
        <v>1993</v>
      </c>
      <c r="E1463">
        <v>23000</v>
      </c>
      <c r="F1463">
        <f>VLOOKUP(B1463, 'Population by Country'!$1:$266, 8, FALSE)</f>
        <v>53532956</v>
      </c>
      <c r="G1463">
        <v>0</v>
      </c>
      <c r="H1463">
        <v>0</v>
      </c>
      <c r="I1463" s="7">
        <f>INDEX('Developing Country'!$B$3:$B$175,MATCH('Stata Data'!B1463,'Developing Country'!$A$3:$A$175))</f>
        <v>0</v>
      </c>
      <c r="J1463" s="7">
        <f>INDEX('Developing Country'!$C$3:$C$175,MATCH('Stata Data'!B1463,'Developing Country'!$A$3:$A$175))</f>
        <v>0</v>
      </c>
      <c r="K1463" s="8"/>
      <c r="L1463" s="7"/>
      <c r="M1463" s="7">
        <v>0</v>
      </c>
      <c r="N1463" s="7"/>
      <c r="O1463" s="7"/>
      <c r="P1463" s="7">
        <v>0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</row>
    <row r="1464" spans="1:34" x14ac:dyDescent="0.35">
      <c r="A1464">
        <f t="shared" si="208"/>
        <v>1463</v>
      </c>
      <c r="B1464" t="s">
        <v>665</v>
      </c>
      <c r="C1464">
        <f t="shared" si="207"/>
        <v>54</v>
      </c>
      <c r="D1464" s="7">
        <f t="shared" si="215"/>
        <v>1994</v>
      </c>
      <c r="E1464">
        <v>30000</v>
      </c>
      <c r="F1464">
        <f>VLOOKUP(B1464, 'Population by Country'!$1:$266, 9, FALSE)</f>
        <v>55431123</v>
      </c>
      <c r="G1464">
        <v>0</v>
      </c>
      <c r="H1464">
        <v>0</v>
      </c>
      <c r="I1464" s="7">
        <f>INDEX('Developing Country'!$B$3:$B$175,MATCH('Stata Data'!B1464,'Developing Country'!$A$3:$A$175))</f>
        <v>0</v>
      </c>
      <c r="J1464" s="7">
        <f>INDEX('Developing Country'!$C$3:$C$175,MATCH('Stata Data'!B1464,'Developing Country'!$A$3:$A$175))</f>
        <v>0</v>
      </c>
      <c r="K1464" s="8"/>
      <c r="L1464" s="7"/>
      <c r="M1464" s="7">
        <v>0</v>
      </c>
      <c r="N1464" s="7"/>
      <c r="O1464" s="7"/>
      <c r="P1464" s="7">
        <v>0</v>
      </c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</row>
    <row r="1465" spans="1:34" x14ac:dyDescent="0.35">
      <c r="A1465">
        <f t="shared" si="208"/>
        <v>1464</v>
      </c>
      <c r="B1465" t="s">
        <v>665</v>
      </c>
      <c r="C1465">
        <f t="shared" si="207"/>
        <v>54</v>
      </c>
      <c r="D1465" s="7">
        <f t="shared" si="215"/>
        <v>1995</v>
      </c>
      <c r="E1465">
        <v>37000</v>
      </c>
      <c r="F1465">
        <f>VLOOKUP(B1465, 'Population by Country'!$1:$266, 10, FALSE)</f>
        <v>57309880</v>
      </c>
      <c r="G1465">
        <v>0</v>
      </c>
      <c r="H1465">
        <v>0</v>
      </c>
      <c r="I1465" s="7">
        <f>INDEX('Developing Country'!$B$3:$B$175,MATCH('Stata Data'!B1465,'Developing Country'!$A$3:$A$175))</f>
        <v>0</v>
      </c>
      <c r="J1465" s="7">
        <f>INDEX('Developing Country'!$C$3:$C$175,MATCH('Stata Data'!B1465,'Developing Country'!$A$3:$A$175))</f>
        <v>0</v>
      </c>
      <c r="K1465" s="8"/>
      <c r="L1465" s="7"/>
      <c r="M1465" s="7">
        <v>0</v>
      </c>
      <c r="N1465" s="7"/>
      <c r="O1465" s="7"/>
      <c r="P1465" s="7">
        <v>0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</row>
    <row r="1466" spans="1:34" x14ac:dyDescent="0.35">
      <c r="A1466">
        <f t="shared" si="208"/>
        <v>1465</v>
      </c>
      <c r="B1466" t="s">
        <v>665</v>
      </c>
      <c r="C1466">
        <f t="shared" si="207"/>
        <v>54</v>
      </c>
      <c r="D1466" s="7">
        <f t="shared" si="215"/>
        <v>1996</v>
      </c>
      <c r="E1466">
        <v>45000</v>
      </c>
      <c r="F1466">
        <f>VLOOKUP(B1466, 'Population by Country'!$1:$266, 11, FALSE)</f>
        <v>59155148</v>
      </c>
      <c r="G1466">
        <v>0</v>
      </c>
      <c r="H1466">
        <v>0</v>
      </c>
      <c r="I1466" s="7">
        <f>INDEX('Developing Country'!$B$3:$B$175,MATCH('Stata Data'!B1466,'Developing Country'!$A$3:$A$175))</f>
        <v>0</v>
      </c>
      <c r="J1466" s="7">
        <f>INDEX('Developing Country'!$C$3:$C$175,MATCH('Stata Data'!B1466,'Developing Country'!$A$3:$A$175))</f>
        <v>0</v>
      </c>
      <c r="K1466" s="8"/>
      <c r="L1466" s="7"/>
      <c r="M1466" s="7"/>
      <c r="N1466" s="7"/>
      <c r="O1466" s="7"/>
      <c r="P1466" s="7">
        <v>0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</row>
    <row r="1467" spans="1:34" x14ac:dyDescent="0.35">
      <c r="A1467">
        <f t="shared" si="208"/>
        <v>1466</v>
      </c>
      <c r="B1467" t="s">
        <v>665</v>
      </c>
      <c r="C1467">
        <f t="shared" si="207"/>
        <v>54</v>
      </c>
      <c r="D1467" s="7">
        <f t="shared" si="215"/>
        <v>1997</v>
      </c>
      <c r="E1467">
        <v>53000</v>
      </c>
      <c r="F1467">
        <f>VLOOKUP(B1467, 'Population by Country'!$1:$266, 12, FALSE)</f>
        <v>60976450</v>
      </c>
      <c r="G1467">
        <v>0</v>
      </c>
      <c r="H1467">
        <v>0</v>
      </c>
      <c r="I1467" s="7">
        <f>INDEX('Developing Country'!$B$3:$B$175,MATCH('Stata Data'!B1467,'Developing Country'!$A$3:$A$175))</f>
        <v>0</v>
      </c>
      <c r="J1467" s="7">
        <f>INDEX('Developing Country'!$C$3:$C$175,MATCH('Stata Data'!B1467,'Developing Country'!$A$3:$A$175))</f>
        <v>0</v>
      </c>
      <c r="K1467" s="8"/>
      <c r="L1467" s="7"/>
      <c r="M1467" s="7">
        <v>0</v>
      </c>
      <c r="N1467" s="7"/>
      <c r="O1467" s="7"/>
      <c r="P1467" s="7">
        <v>0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</row>
    <row r="1468" spans="1:34" x14ac:dyDescent="0.35">
      <c r="A1468">
        <f t="shared" si="208"/>
        <v>1467</v>
      </c>
      <c r="B1468" t="s">
        <v>665</v>
      </c>
      <c r="C1468">
        <f t="shared" si="207"/>
        <v>54</v>
      </c>
      <c r="D1468" s="7">
        <f t="shared" si="215"/>
        <v>1998</v>
      </c>
      <c r="E1468">
        <v>62000</v>
      </c>
      <c r="F1468">
        <f>VLOOKUP(B1468, 'Population by Country'!$1:$266, 13, FALSE)</f>
        <v>62794151</v>
      </c>
      <c r="G1468">
        <v>0</v>
      </c>
      <c r="H1468">
        <v>0</v>
      </c>
      <c r="I1468" s="7">
        <f>INDEX('Developing Country'!$B$3:$B$175,MATCH('Stata Data'!B1468,'Developing Country'!$A$3:$A$175))</f>
        <v>0</v>
      </c>
      <c r="J1468" s="7">
        <f>INDEX('Developing Country'!$C$3:$C$175,MATCH('Stata Data'!B1468,'Developing Country'!$A$3:$A$175))</f>
        <v>0</v>
      </c>
      <c r="K1468" s="8"/>
      <c r="L1468" s="7"/>
      <c r="M1468" s="7">
        <v>0</v>
      </c>
      <c r="N1468" s="7"/>
      <c r="O1468" s="7"/>
      <c r="P1468" s="7">
        <v>0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</row>
    <row r="1469" spans="1:34" x14ac:dyDescent="0.35">
      <c r="A1469">
        <f t="shared" si="208"/>
        <v>1468</v>
      </c>
      <c r="B1469" t="s">
        <v>665</v>
      </c>
      <c r="C1469">
        <f t="shared" si="207"/>
        <v>54</v>
      </c>
      <c r="D1469" s="7">
        <f t="shared" si="215"/>
        <v>1999</v>
      </c>
      <c r="E1469">
        <v>69000</v>
      </c>
      <c r="F1469">
        <f>VLOOKUP(B1469, 'Population by Country'!$1:$266,14, FALSE)</f>
        <v>64640054</v>
      </c>
      <c r="G1469">
        <v>0</v>
      </c>
      <c r="H1469">
        <v>0</v>
      </c>
      <c r="I1469" s="7">
        <f>INDEX('Developing Country'!$B$3:$B$175,MATCH('Stata Data'!B1469,'Developing Country'!$A$3:$A$175))</f>
        <v>0</v>
      </c>
      <c r="J1469" s="7">
        <f>INDEX('Developing Country'!$C$3:$C$175,MATCH('Stata Data'!B1469,'Developing Country'!$A$3:$A$175))</f>
        <v>0</v>
      </c>
      <c r="K1469" s="8"/>
      <c r="L1469" s="7"/>
      <c r="M1469" s="7">
        <v>0</v>
      </c>
      <c r="N1469" s="7"/>
      <c r="O1469" s="7"/>
      <c r="P1469" s="7">
        <v>0</v>
      </c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</row>
    <row r="1470" spans="1:34" x14ac:dyDescent="0.35">
      <c r="A1470">
        <f t="shared" si="208"/>
        <v>1469</v>
      </c>
      <c r="B1470" t="s">
        <v>665</v>
      </c>
      <c r="C1470">
        <f t="shared" si="207"/>
        <v>54</v>
      </c>
      <c r="D1470" s="7">
        <f t="shared" si="215"/>
        <v>2000</v>
      </c>
      <c r="E1470">
        <v>76000</v>
      </c>
      <c r="F1470">
        <f>VLOOKUP(B1470, 'Population by Country'!$1:$266, 15, FALSE)</f>
        <v>66537331</v>
      </c>
      <c r="G1470">
        <v>0</v>
      </c>
      <c r="H1470">
        <v>0</v>
      </c>
      <c r="I1470" s="7">
        <f>INDEX('Developing Country'!$B$3:$B$175,MATCH('Stata Data'!B1470,'Developing Country'!$A$3:$A$175))</f>
        <v>0</v>
      </c>
      <c r="J1470" s="7">
        <f>INDEX('Developing Country'!$C$3:$C$175,MATCH('Stata Data'!B1470,'Developing Country'!$A$3:$A$175))</f>
        <v>0</v>
      </c>
      <c r="K1470" s="8"/>
      <c r="L1470" s="7"/>
      <c r="M1470" s="7">
        <v>0</v>
      </c>
      <c r="N1470" s="7"/>
      <c r="O1470" s="7"/>
      <c r="P1470" s="7">
        <v>0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</row>
    <row r="1471" spans="1:34" x14ac:dyDescent="0.35">
      <c r="A1471">
        <f t="shared" si="208"/>
        <v>1470</v>
      </c>
      <c r="B1471" t="s">
        <v>665</v>
      </c>
      <c r="C1471">
        <f t="shared" si="207"/>
        <v>54</v>
      </c>
      <c r="D1471" s="7">
        <f t="shared" si="215"/>
        <v>2001</v>
      </c>
      <c r="E1471">
        <v>81000</v>
      </c>
      <c r="F1471">
        <f>VLOOKUP(B1471, 'Population by Country'!$1:$266, 16, FALSE)</f>
        <v>68492257</v>
      </c>
      <c r="G1471">
        <v>0</v>
      </c>
      <c r="H1471">
        <v>0</v>
      </c>
      <c r="I1471" s="7">
        <f>INDEX('Developing Country'!$B$3:$B$175,MATCH('Stata Data'!B1471,'Developing Country'!$A$3:$A$175))</f>
        <v>0</v>
      </c>
      <c r="J1471" s="7">
        <f>INDEX('Developing Country'!$C$3:$C$175,MATCH('Stata Data'!B1471,'Developing Country'!$A$3:$A$175))</f>
        <v>0</v>
      </c>
      <c r="K1471" s="8"/>
      <c r="L1471" s="7"/>
      <c r="M1471" s="7">
        <v>0</v>
      </c>
      <c r="N1471" s="7"/>
      <c r="O1471" s="7"/>
      <c r="P1471" s="7">
        <v>0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</row>
    <row r="1472" spans="1:34" x14ac:dyDescent="0.35">
      <c r="A1472">
        <f t="shared" si="208"/>
        <v>1471</v>
      </c>
      <c r="B1472" t="s">
        <v>665</v>
      </c>
      <c r="C1472">
        <f t="shared" si="207"/>
        <v>54</v>
      </c>
      <c r="D1472" s="7">
        <f t="shared" si="215"/>
        <v>2002</v>
      </c>
      <c r="E1472">
        <v>84000</v>
      </c>
      <c r="F1472">
        <f>VLOOKUP(B1472, 'Population by Country'!$1:$266, 17, FALSE)</f>
        <v>70497192</v>
      </c>
      <c r="G1472">
        <v>0</v>
      </c>
      <c r="H1472">
        <v>0</v>
      </c>
      <c r="I1472" s="7">
        <f>INDEX('Developing Country'!$B$3:$B$175,MATCH('Stata Data'!B1472,'Developing Country'!$A$3:$A$175))</f>
        <v>0</v>
      </c>
      <c r="J1472" s="7">
        <f>INDEX('Developing Country'!$C$3:$C$175,MATCH('Stata Data'!B1472,'Developing Country'!$A$3:$A$175))</f>
        <v>0</v>
      </c>
      <c r="K1472" s="8"/>
      <c r="L1472" s="7"/>
      <c r="M1472" s="7">
        <v>0</v>
      </c>
      <c r="N1472" s="7"/>
      <c r="O1472" s="7"/>
      <c r="P1472" s="7">
        <v>0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</row>
    <row r="1473" spans="1:34" x14ac:dyDescent="0.35">
      <c r="A1473">
        <f t="shared" si="208"/>
        <v>1472</v>
      </c>
      <c r="B1473" t="s">
        <v>665</v>
      </c>
      <c r="C1473">
        <f t="shared" si="207"/>
        <v>54</v>
      </c>
      <c r="D1473" s="7">
        <f t="shared" si="215"/>
        <v>2003</v>
      </c>
      <c r="E1473">
        <v>87000</v>
      </c>
      <c r="F1473">
        <f>VLOOKUP(B1473, 'Population by Country'!$1:$266, 18, FALSE)</f>
        <v>72545144</v>
      </c>
      <c r="G1473">
        <v>0</v>
      </c>
      <c r="H1473">
        <v>0</v>
      </c>
      <c r="I1473" s="7">
        <f>INDEX('Developing Country'!$B$3:$B$175,MATCH('Stata Data'!B1473,'Developing Country'!$A$3:$A$175))</f>
        <v>0</v>
      </c>
      <c r="J1473" s="7">
        <f>INDEX('Developing Country'!$C$3:$C$175,MATCH('Stata Data'!B1473,'Developing Country'!$A$3:$A$175))</f>
        <v>0</v>
      </c>
      <c r="K1473" s="8"/>
      <c r="L1473" s="7"/>
      <c r="M1473" s="7">
        <v>0</v>
      </c>
      <c r="N1473" s="7"/>
      <c r="O1473" s="7"/>
      <c r="P1473" s="7">
        <v>0</v>
      </c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</row>
    <row r="1474" spans="1:34" x14ac:dyDescent="0.35">
      <c r="A1474">
        <f t="shared" si="208"/>
        <v>1473</v>
      </c>
      <c r="B1474" t="s">
        <v>665</v>
      </c>
      <c r="C1474">
        <f t="shared" si="207"/>
        <v>54</v>
      </c>
      <c r="D1474" s="7">
        <f t="shared" si="215"/>
        <v>2004</v>
      </c>
      <c r="E1474">
        <v>87000</v>
      </c>
      <c r="F1474">
        <f>VLOOKUP(B1474, 'Population by Country'!$1:$266,19, FALSE)</f>
        <v>74624405</v>
      </c>
      <c r="G1474">
        <v>0</v>
      </c>
      <c r="H1474">
        <v>0</v>
      </c>
      <c r="I1474" s="7">
        <f>INDEX('Developing Country'!$B$3:$B$175,MATCH('Stata Data'!B1474,'Developing Country'!$A$3:$A$175))</f>
        <v>0</v>
      </c>
      <c r="J1474" s="7">
        <f>INDEX('Developing Country'!$C$3:$C$175,MATCH('Stata Data'!B1474,'Developing Country'!$A$3:$A$175))</f>
        <v>0</v>
      </c>
      <c r="K1474" s="8"/>
      <c r="L1474" s="7"/>
      <c r="M1474" s="7">
        <v>0</v>
      </c>
      <c r="N1474" s="7"/>
      <c r="O1474" s="7"/>
      <c r="P1474" s="7">
        <v>0</v>
      </c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</row>
    <row r="1475" spans="1:34" x14ac:dyDescent="0.35">
      <c r="A1475">
        <f t="shared" si="208"/>
        <v>1474</v>
      </c>
      <c r="B1475" t="s">
        <v>665</v>
      </c>
      <c r="C1475">
        <f t="shared" ref="C1475:C1538" si="216">_xlfn.FLOOR.MATH((A1475-1)/27)</f>
        <v>54</v>
      </c>
      <c r="D1475" s="7">
        <f t="shared" si="215"/>
        <v>2005</v>
      </c>
      <c r="E1475">
        <v>85000</v>
      </c>
      <c r="F1475">
        <f>VLOOKUP(B1475, 'Population by Country'!$1:$266, 20, FALSE)</f>
        <v>76727083</v>
      </c>
      <c r="G1475">
        <v>0</v>
      </c>
      <c r="H1475">
        <v>0</v>
      </c>
      <c r="I1475" s="7">
        <f>INDEX('Developing Country'!$B$3:$B$175,MATCH('Stata Data'!B1475,'Developing Country'!$A$3:$A$175))</f>
        <v>0</v>
      </c>
      <c r="J1475" s="7">
        <f>INDEX('Developing Country'!$C$3:$C$175,MATCH('Stata Data'!B1475,'Developing Country'!$A$3:$A$175))</f>
        <v>0</v>
      </c>
      <c r="K1475" s="8"/>
      <c r="L1475" s="7"/>
      <c r="M1475" s="7">
        <v>0</v>
      </c>
      <c r="N1475" s="7"/>
      <c r="O1475" s="7"/>
      <c r="P1475" s="7">
        <v>0</v>
      </c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</row>
    <row r="1476" spans="1:34" x14ac:dyDescent="0.35">
      <c r="A1476">
        <f t="shared" ref="A1476:A1539" si="217">A1475+1</f>
        <v>1475</v>
      </c>
      <c r="B1476" t="s">
        <v>665</v>
      </c>
      <c r="C1476">
        <f t="shared" si="216"/>
        <v>54</v>
      </c>
      <c r="D1476" s="7">
        <f t="shared" si="215"/>
        <v>2006</v>
      </c>
      <c r="E1476">
        <v>79000</v>
      </c>
      <c r="F1476">
        <f>VLOOKUP(B1476, 'Population by Country'!$1:$266, 21, FALSE)</f>
        <v>78850689</v>
      </c>
      <c r="G1476">
        <v>0</v>
      </c>
      <c r="H1476">
        <v>0</v>
      </c>
      <c r="I1476" s="7">
        <f>INDEX('Developing Country'!$B$3:$B$175,MATCH('Stata Data'!B1476,'Developing Country'!$A$3:$A$175))</f>
        <v>0</v>
      </c>
      <c r="J1476" s="7">
        <f>INDEX('Developing Country'!$C$3:$C$175,MATCH('Stata Data'!B1476,'Developing Country'!$A$3:$A$175))</f>
        <v>0</v>
      </c>
      <c r="K1476" s="8"/>
      <c r="L1476" s="7"/>
      <c r="M1476" s="7">
        <v>0</v>
      </c>
      <c r="N1476" s="7"/>
      <c r="O1476" s="7"/>
      <c r="P1476" s="7">
        <v>0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</row>
    <row r="1477" spans="1:34" x14ac:dyDescent="0.35">
      <c r="A1477">
        <f t="shared" si="217"/>
        <v>1476</v>
      </c>
      <c r="B1477" t="s">
        <v>665</v>
      </c>
      <c r="C1477">
        <f t="shared" si="216"/>
        <v>54</v>
      </c>
      <c r="D1477" s="7">
        <f t="shared" si="215"/>
        <v>2007</v>
      </c>
      <c r="E1477">
        <v>69000</v>
      </c>
      <c r="F1477">
        <f>VLOOKUP(B1477, 'Population by Country'!$1:$266, 22, FALSE)</f>
        <v>81000409</v>
      </c>
      <c r="G1477">
        <v>0</v>
      </c>
      <c r="H1477">
        <v>0</v>
      </c>
      <c r="I1477" s="7">
        <f>INDEX('Developing Country'!$B$3:$B$175,MATCH('Stata Data'!B1477,'Developing Country'!$A$3:$A$175))</f>
        <v>0</v>
      </c>
      <c r="J1477" s="7">
        <f>INDEX('Developing Country'!$C$3:$C$175,MATCH('Stata Data'!B1477,'Developing Country'!$A$3:$A$175))</f>
        <v>0</v>
      </c>
      <c r="K1477" s="8"/>
      <c r="L1477" s="7"/>
      <c r="M1477" s="7">
        <v>0</v>
      </c>
      <c r="N1477" s="7"/>
      <c r="O1477" s="7"/>
      <c r="P1477" s="7">
        <v>0</v>
      </c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</row>
    <row r="1478" spans="1:34" x14ac:dyDescent="0.35">
      <c r="A1478">
        <f t="shared" si="217"/>
        <v>1477</v>
      </c>
      <c r="B1478" t="s">
        <v>665</v>
      </c>
      <c r="C1478">
        <f t="shared" si="216"/>
        <v>54</v>
      </c>
      <c r="D1478" s="7">
        <f t="shared" si="215"/>
        <v>2008</v>
      </c>
      <c r="E1478">
        <v>57000</v>
      </c>
      <c r="F1478">
        <f>VLOOKUP(B1478, 'Population by Country'!$1:$266, 23, FALSE)</f>
        <v>83184892</v>
      </c>
      <c r="G1478">
        <v>0</v>
      </c>
      <c r="H1478">
        <v>0</v>
      </c>
      <c r="I1478" s="7">
        <f>INDEX('Developing Country'!$B$3:$B$175,MATCH('Stata Data'!B1478,'Developing Country'!$A$3:$A$175))</f>
        <v>0</v>
      </c>
      <c r="J1478" s="7">
        <f>INDEX('Developing Country'!$C$3:$C$175,MATCH('Stata Data'!B1478,'Developing Country'!$A$3:$A$175))</f>
        <v>0</v>
      </c>
      <c r="K1478" s="8"/>
      <c r="L1478" s="7"/>
      <c r="M1478" s="7">
        <v>0</v>
      </c>
      <c r="N1478" s="7"/>
      <c r="O1478" s="7"/>
      <c r="P1478" s="7">
        <v>0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</row>
    <row r="1479" spans="1:34" x14ac:dyDescent="0.35">
      <c r="A1479">
        <f t="shared" si="217"/>
        <v>1478</v>
      </c>
      <c r="B1479" t="s">
        <v>665</v>
      </c>
      <c r="C1479">
        <f t="shared" si="216"/>
        <v>54</v>
      </c>
      <c r="D1479" s="7">
        <f t="shared" si="215"/>
        <v>2009</v>
      </c>
      <c r="E1479">
        <v>47000</v>
      </c>
      <c r="F1479">
        <f>VLOOKUP(B1479, 'Population by Country'!$1:$266, 24, FALSE)</f>
        <v>85416253</v>
      </c>
      <c r="G1479">
        <v>0</v>
      </c>
      <c r="H1479">
        <v>0</v>
      </c>
      <c r="I1479" s="7">
        <f>INDEX('Developing Country'!$B$3:$B$175,MATCH('Stata Data'!B1479,'Developing Country'!$A$3:$A$175))</f>
        <v>0</v>
      </c>
      <c r="J1479" s="7">
        <f>INDEX('Developing Country'!$C$3:$C$175,MATCH('Stata Data'!B1479,'Developing Country'!$A$3:$A$175))</f>
        <v>0</v>
      </c>
      <c r="K1479" s="8"/>
      <c r="L1479" s="7"/>
      <c r="M1479" s="7">
        <v>0</v>
      </c>
      <c r="N1479" s="7"/>
      <c r="O1479" s="7"/>
      <c r="P1479" s="7">
        <v>0</v>
      </c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</row>
    <row r="1480" spans="1:34" x14ac:dyDescent="0.35">
      <c r="A1480">
        <f t="shared" si="217"/>
        <v>1479</v>
      </c>
      <c r="B1480" t="s">
        <v>665</v>
      </c>
      <c r="C1480">
        <f t="shared" si="216"/>
        <v>54</v>
      </c>
      <c r="D1480" s="7">
        <f t="shared" si="215"/>
        <v>2010</v>
      </c>
      <c r="E1480">
        <v>39000</v>
      </c>
      <c r="F1480">
        <f>VLOOKUP(B1480, 'Population by Country'!$1:$266, 25, FALSE)</f>
        <v>87702670</v>
      </c>
      <c r="G1480">
        <v>0</v>
      </c>
      <c r="H1480">
        <v>0</v>
      </c>
      <c r="I1480" s="7">
        <f>INDEX('Developing Country'!$B$3:$B$175,MATCH('Stata Data'!B1480,'Developing Country'!$A$3:$A$175))</f>
        <v>0</v>
      </c>
      <c r="J1480" s="7">
        <f>INDEX('Developing Country'!$C$3:$C$175,MATCH('Stata Data'!B1480,'Developing Country'!$A$3:$A$175))</f>
        <v>0</v>
      </c>
      <c r="K1480" s="8"/>
      <c r="L1480" s="7"/>
      <c r="M1480" s="7">
        <v>0</v>
      </c>
      <c r="N1480" s="7"/>
      <c r="O1480" s="7"/>
      <c r="P1480" s="7">
        <v>0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</row>
    <row r="1481" spans="1:34" x14ac:dyDescent="0.35">
      <c r="A1481">
        <f t="shared" si="217"/>
        <v>1480</v>
      </c>
      <c r="B1481" t="s">
        <v>665</v>
      </c>
      <c r="C1481">
        <f t="shared" si="216"/>
        <v>54</v>
      </c>
      <c r="D1481" s="7">
        <f t="shared" si="215"/>
        <v>2011</v>
      </c>
      <c r="E1481">
        <v>32000</v>
      </c>
      <c r="F1481">
        <f>VLOOKUP(B1481, 'Population by Country'!$1:$266, 26, FALSE)</f>
        <v>90046756</v>
      </c>
      <c r="G1481">
        <v>0</v>
      </c>
      <c r="H1481">
        <v>0</v>
      </c>
      <c r="I1481" s="7">
        <f>INDEX('Developing Country'!$B$3:$B$175,MATCH('Stata Data'!B1481,'Developing Country'!$A$3:$A$175))</f>
        <v>0</v>
      </c>
      <c r="J1481" s="7">
        <f>INDEX('Developing Country'!$C$3:$C$175,MATCH('Stata Data'!B1481,'Developing Country'!$A$3:$A$175))</f>
        <v>0</v>
      </c>
      <c r="K1481" s="8"/>
      <c r="L1481" s="7"/>
      <c r="M1481" s="7">
        <v>0</v>
      </c>
      <c r="N1481" s="7"/>
      <c r="O1481" s="7"/>
      <c r="P1481" s="7">
        <v>0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</row>
    <row r="1482" spans="1:34" x14ac:dyDescent="0.35">
      <c r="A1482">
        <f t="shared" si="217"/>
        <v>1481</v>
      </c>
      <c r="B1482" t="s">
        <v>665</v>
      </c>
      <c r="C1482">
        <f t="shared" si="216"/>
        <v>54</v>
      </c>
      <c r="D1482" s="7">
        <f t="shared" si="215"/>
        <v>2012</v>
      </c>
      <c r="E1482">
        <v>26000</v>
      </c>
      <c r="F1482">
        <f>VLOOKUP(B1482, 'Population by Country'!$1:$266, 27, FALSE)</f>
        <v>92444183</v>
      </c>
      <c r="G1482">
        <v>0</v>
      </c>
      <c r="H1482">
        <v>0</v>
      </c>
      <c r="I1482" s="7">
        <f>INDEX('Developing Country'!$B$3:$B$175,MATCH('Stata Data'!B1482,'Developing Country'!$A$3:$A$175))</f>
        <v>0</v>
      </c>
      <c r="J1482" s="7">
        <f>INDEX('Developing Country'!$C$3:$C$175,MATCH('Stata Data'!B1482,'Developing Country'!$A$3:$A$175))</f>
        <v>0</v>
      </c>
      <c r="K1482" s="8"/>
      <c r="L1482" s="7"/>
      <c r="M1482" s="7">
        <v>0</v>
      </c>
      <c r="N1482" s="7"/>
      <c r="O1482" s="7"/>
      <c r="P1482" s="7">
        <v>0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</row>
    <row r="1483" spans="1:34" x14ac:dyDescent="0.35">
      <c r="A1483">
        <f t="shared" si="217"/>
        <v>1482</v>
      </c>
      <c r="B1483" t="s">
        <v>665</v>
      </c>
      <c r="C1483">
        <f t="shared" si="216"/>
        <v>54</v>
      </c>
      <c r="D1483" s="7">
        <f t="shared" si="215"/>
        <v>2013</v>
      </c>
      <c r="E1483">
        <v>25000</v>
      </c>
      <c r="F1483">
        <f>VLOOKUP(B1483, 'Population by Country'!$1:$266, 28, FALSE)</f>
        <v>94887724</v>
      </c>
      <c r="G1483">
        <v>0</v>
      </c>
      <c r="H1483">
        <v>0</v>
      </c>
      <c r="I1483" s="7">
        <f>INDEX('Developing Country'!$B$3:$B$175,MATCH('Stata Data'!B1483,'Developing Country'!$A$3:$A$175))</f>
        <v>0</v>
      </c>
      <c r="J1483" s="7">
        <f>INDEX('Developing Country'!$C$3:$C$175,MATCH('Stata Data'!B1483,'Developing Country'!$A$3:$A$175))</f>
        <v>0</v>
      </c>
      <c r="K1483" s="8"/>
      <c r="L1483" s="7"/>
      <c r="M1483" s="7">
        <v>0</v>
      </c>
      <c r="N1483" s="7"/>
      <c r="O1483" s="7"/>
      <c r="P1483" s="7">
        <v>0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</row>
    <row r="1484" spans="1:34" x14ac:dyDescent="0.35">
      <c r="A1484">
        <f t="shared" si="217"/>
        <v>1483</v>
      </c>
      <c r="B1484" t="s">
        <v>665</v>
      </c>
      <c r="C1484">
        <f t="shared" si="216"/>
        <v>54</v>
      </c>
      <c r="D1484" s="7">
        <f t="shared" si="215"/>
        <v>2014</v>
      </c>
      <c r="E1484">
        <v>24000</v>
      </c>
      <c r="F1484">
        <f>VLOOKUP(B1484, 'Population by Country'!$1:$266, 29, FALSE)</f>
        <v>97366774</v>
      </c>
      <c r="G1484">
        <v>0</v>
      </c>
      <c r="H1484">
        <v>0</v>
      </c>
      <c r="I1484" s="7">
        <f>INDEX('Developing Country'!$B$3:$B$175,MATCH('Stata Data'!B1484,'Developing Country'!$A$3:$A$175))</f>
        <v>0</v>
      </c>
      <c r="J1484" s="7">
        <f>INDEX('Developing Country'!$C$3:$C$175,MATCH('Stata Data'!B1484,'Developing Country'!$A$3:$A$175))</f>
        <v>0</v>
      </c>
      <c r="K1484" s="8"/>
      <c r="L1484" s="7"/>
      <c r="M1484" s="7">
        <v>0</v>
      </c>
      <c r="N1484" s="7"/>
      <c r="O1484" s="7"/>
      <c r="P1484" s="7">
        <v>0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</row>
    <row r="1485" spans="1:34" x14ac:dyDescent="0.35">
      <c r="A1485">
        <f t="shared" si="217"/>
        <v>1484</v>
      </c>
      <c r="B1485" t="s">
        <v>665</v>
      </c>
      <c r="C1485">
        <f t="shared" si="216"/>
        <v>54</v>
      </c>
      <c r="D1485" s="7">
        <f t="shared" si="215"/>
        <v>2015</v>
      </c>
      <c r="E1485">
        <v>22000</v>
      </c>
      <c r="F1485">
        <f>VLOOKUP(B1485, 'Population by Country'!$1:$266, 30, FALSE)</f>
        <v>99873033</v>
      </c>
      <c r="G1485">
        <v>0</v>
      </c>
      <c r="H1485">
        <v>0</v>
      </c>
      <c r="I1485" s="7">
        <f>INDEX('Developing Country'!$B$3:$B$175,MATCH('Stata Data'!B1485,'Developing Country'!$A$3:$A$175))</f>
        <v>0</v>
      </c>
      <c r="J1485" s="7">
        <f>INDEX('Developing Country'!$C$3:$C$175,MATCH('Stata Data'!B1485,'Developing Country'!$A$3:$A$175))</f>
        <v>0</v>
      </c>
      <c r="K1485" s="8"/>
      <c r="L1485" s="7"/>
      <c r="M1485" s="7">
        <v>0</v>
      </c>
      <c r="N1485" s="7"/>
      <c r="O1485" s="7"/>
      <c r="P1485" s="7">
        <v>0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</row>
    <row r="1486" spans="1:34" x14ac:dyDescent="0.35">
      <c r="A1486">
        <f t="shared" si="217"/>
        <v>1485</v>
      </c>
      <c r="B1486" t="s">
        <v>665</v>
      </c>
      <c r="C1486">
        <f t="shared" si="216"/>
        <v>54</v>
      </c>
      <c r="D1486" s="7">
        <f t="shared" si="215"/>
        <v>2016</v>
      </c>
      <c r="E1486">
        <v>20000</v>
      </c>
      <c r="F1486">
        <f>VLOOKUP(B1486, 'Population by Country'!$1:$266, 31, FALSE)</f>
        <v>102403196</v>
      </c>
      <c r="G1486">
        <v>0</v>
      </c>
      <c r="H1486">
        <v>0</v>
      </c>
      <c r="I1486" s="7">
        <f>INDEX('Developing Country'!$B$3:$B$175,MATCH('Stata Data'!B1486,'Developing Country'!$A$3:$A$175))</f>
        <v>0</v>
      </c>
      <c r="J1486" s="7">
        <f>INDEX('Developing Country'!$C$3:$C$175,MATCH('Stata Data'!B1486,'Developing Country'!$A$3:$A$175))</f>
        <v>0</v>
      </c>
      <c r="K1486" s="8"/>
      <c r="L1486" s="7"/>
      <c r="M1486" s="7">
        <v>0</v>
      </c>
      <c r="N1486" s="7"/>
      <c r="O1486" s="7"/>
      <c r="P1486" s="7">
        <v>0</v>
      </c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</row>
    <row r="1487" spans="1:34" x14ac:dyDescent="0.35">
      <c r="A1487">
        <f t="shared" si="217"/>
        <v>1486</v>
      </c>
      <c r="B1487" t="s">
        <v>49</v>
      </c>
      <c r="C1487">
        <f t="shared" si="216"/>
        <v>55</v>
      </c>
      <c r="D1487" s="7">
        <v>1990</v>
      </c>
      <c r="E1487">
        <v>100</v>
      </c>
      <c r="F1487">
        <f>VLOOKUP(B1487, 'Population by Country'!$1:$266, 5,FALSE )</f>
        <v>728628</v>
      </c>
      <c r="G1487">
        <v>0</v>
      </c>
      <c r="H1487">
        <v>0</v>
      </c>
      <c r="I1487" s="7">
        <f>INDEX('Developing Country'!$B$3:$B$175,MATCH('Stata Data'!B1487,'Developing Country'!$A$3:$A$175))</f>
        <v>0</v>
      </c>
      <c r="J1487" s="7">
        <f>INDEX('Developing Country'!$C$3:$C$175,MATCH('Stata Data'!B1487,'Developing Country'!$A$3:$A$175))</f>
        <v>0</v>
      </c>
      <c r="K1487" s="8">
        <f>VLOOKUP(B1487, 'TRIPS In Force'!$A$2:$B$166, 2, FALSE)</f>
        <v>35078</v>
      </c>
      <c r="L1487" s="7">
        <f t="shared" ref="L1487:L1538" si="218">YEAR(K1487)</f>
        <v>1996</v>
      </c>
      <c r="M1487" s="7">
        <f t="shared" ref="M1487:M1537" si="219">IF(L1487&gt;D1487, 0, 1)</f>
        <v>0</v>
      </c>
      <c r="N1487" s="7">
        <f t="shared" ref="N1487:N1537" si="220">IF(L1487&gt;IF(I1487=1, 2033, IF(H1487=1, 2005, IF(J1487=1,2000, L1487))), L1487,IF(I1487=1, 2033, IF(H1487=1, 2005, IF(J1487=1,2000, L1487))))</f>
        <v>1996</v>
      </c>
      <c r="O1487" s="7">
        <f t="shared" ref="O1487:O1537" si="221">D1487-N1487</f>
        <v>-6</v>
      </c>
      <c r="P1487" s="7">
        <f t="shared" ref="P1487:P1537" si="222">IF(N1487&lt;=D1487,1,0)</f>
        <v>0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</row>
    <row r="1488" spans="1:34" x14ac:dyDescent="0.35">
      <c r="A1488">
        <f t="shared" si="217"/>
        <v>1487</v>
      </c>
      <c r="B1488" t="s">
        <v>49</v>
      </c>
      <c r="C1488">
        <f t="shared" si="216"/>
        <v>55</v>
      </c>
      <c r="D1488" s="7">
        <f>D1487+1</f>
        <v>1991</v>
      </c>
      <c r="E1488">
        <v>100</v>
      </c>
      <c r="F1488">
        <f>VLOOKUP(B1488, 'Population by Country'!$1:$266, 6, FALSE)</f>
        <v>735473</v>
      </c>
      <c r="G1488">
        <v>0</v>
      </c>
      <c r="H1488">
        <v>0</v>
      </c>
      <c r="I1488" s="7">
        <f>INDEX('Developing Country'!$B$3:$B$175,MATCH('Stata Data'!B1488,'Developing Country'!$A$3:$A$175))</f>
        <v>0</v>
      </c>
      <c r="J1488" s="7">
        <f>INDEX('Developing Country'!$C$3:$C$175,MATCH('Stata Data'!B1488,'Developing Country'!$A$3:$A$175))</f>
        <v>0</v>
      </c>
      <c r="K1488" s="8">
        <f>VLOOKUP(B1488, 'TRIPS In Force'!$A$2:$B$166, 2, FALSE)</f>
        <v>35078</v>
      </c>
      <c r="L1488" s="7">
        <f t="shared" si="218"/>
        <v>1996</v>
      </c>
      <c r="M1488" s="7">
        <f t="shared" si="219"/>
        <v>0</v>
      </c>
      <c r="N1488" s="7">
        <f t="shared" si="220"/>
        <v>1996</v>
      </c>
      <c r="O1488" s="7">
        <f t="shared" si="221"/>
        <v>-5</v>
      </c>
      <c r="P1488" s="7">
        <f t="shared" si="222"/>
        <v>0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</row>
    <row r="1489" spans="1:34" x14ac:dyDescent="0.35">
      <c r="A1489">
        <f t="shared" si="217"/>
        <v>1488</v>
      </c>
      <c r="B1489" t="s">
        <v>49</v>
      </c>
      <c r="C1489">
        <f t="shared" si="216"/>
        <v>55</v>
      </c>
      <c r="D1489" s="7">
        <f t="shared" ref="D1489:D1513" si="223">D1488+1</f>
        <v>1992</v>
      </c>
      <c r="E1489">
        <v>100</v>
      </c>
      <c r="F1489">
        <f>VLOOKUP(B1489, 'Population by Country'!$1:$266, 7, FALSE)</f>
        <v>744531</v>
      </c>
      <c r="G1489">
        <v>0</v>
      </c>
      <c r="H1489">
        <v>0</v>
      </c>
      <c r="I1489" s="7">
        <f>INDEX('Developing Country'!$B$3:$B$175,MATCH('Stata Data'!B1489,'Developing Country'!$A$3:$A$175))</f>
        <v>0</v>
      </c>
      <c r="J1489" s="7">
        <f>INDEX('Developing Country'!$C$3:$C$175,MATCH('Stata Data'!B1489,'Developing Country'!$A$3:$A$175))</f>
        <v>0</v>
      </c>
      <c r="K1489" s="8">
        <f>VLOOKUP(B1489, 'TRIPS In Force'!$A$2:$B$166, 2, FALSE)</f>
        <v>35078</v>
      </c>
      <c r="L1489" s="7">
        <f t="shared" si="218"/>
        <v>1996</v>
      </c>
      <c r="M1489" s="7">
        <f t="shared" si="219"/>
        <v>0</v>
      </c>
      <c r="N1489" s="7">
        <f t="shared" si="220"/>
        <v>1996</v>
      </c>
      <c r="O1489" s="7">
        <f t="shared" si="221"/>
        <v>-4</v>
      </c>
      <c r="P1489" s="7">
        <f t="shared" si="222"/>
        <v>0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</row>
    <row r="1490" spans="1:34" x14ac:dyDescent="0.35">
      <c r="A1490">
        <f t="shared" si="217"/>
        <v>1489</v>
      </c>
      <c r="B1490" t="s">
        <v>49</v>
      </c>
      <c r="C1490">
        <f t="shared" si="216"/>
        <v>55</v>
      </c>
      <c r="D1490" s="7">
        <f t="shared" si="223"/>
        <v>1993</v>
      </c>
      <c r="E1490">
        <v>100</v>
      </c>
      <c r="F1490">
        <f>VLOOKUP(B1490, 'Population by Country'!$1:$266, 8, FALSE)</f>
        <v>755026</v>
      </c>
      <c r="G1490">
        <v>0</v>
      </c>
      <c r="H1490">
        <v>0</v>
      </c>
      <c r="I1490" s="7">
        <f>INDEX('Developing Country'!$B$3:$B$175,MATCH('Stata Data'!B1490,'Developing Country'!$A$3:$A$175))</f>
        <v>0</v>
      </c>
      <c r="J1490" s="7">
        <f>INDEX('Developing Country'!$C$3:$C$175,MATCH('Stata Data'!B1490,'Developing Country'!$A$3:$A$175))</f>
        <v>0</v>
      </c>
      <c r="K1490" s="8">
        <f>VLOOKUP(B1490, 'TRIPS In Force'!$A$2:$B$166, 2, FALSE)</f>
        <v>35078</v>
      </c>
      <c r="L1490" s="7">
        <f t="shared" si="218"/>
        <v>1996</v>
      </c>
      <c r="M1490" s="7">
        <f t="shared" si="219"/>
        <v>0</v>
      </c>
      <c r="N1490" s="7">
        <f t="shared" si="220"/>
        <v>1996</v>
      </c>
      <c r="O1490" s="7">
        <f t="shared" si="221"/>
        <v>-3</v>
      </c>
      <c r="P1490" s="7">
        <f t="shared" si="222"/>
        <v>0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</row>
    <row r="1491" spans="1:34" x14ac:dyDescent="0.35">
      <c r="A1491">
        <f t="shared" si="217"/>
        <v>1490</v>
      </c>
      <c r="B1491" t="s">
        <v>49</v>
      </c>
      <c r="C1491">
        <f t="shared" si="216"/>
        <v>55</v>
      </c>
      <c r="D1491" s="7">
        <f t="shared" si="223"/>
        <v>1994</v>
      </c>
      <c r="E1491">
        <v>100</v>
      </c>
      <c r="F1491">
        <f>VLOOKUP(B1491, 'Population by Country'!$1:$266, 9, FALSE)</f>
        <v>765667</v>
      </c>
      <c r="G1491">
        <v>0</v>
      </c>
      <c r="H1491">
        <v>0</v>
      </c>
      <c r="I1491" s="7">
        <f>INDEX('Developing Country'!$B$3:$B$175,MATCH('Stata Data'!B1491,'Developing Country'!$A$3:$A$175))</f>
        <v>0</v>
      </c>
      <c r="J1491" s="7">
        <f>INDEX('Developing Country'!$C$3:$C$175,MATCH('Stata Data'!B1491,'Developing Country'!$A$3:$A$175))</f>
        <v>0</v>
      </c>
      <c r="K1491" s="8">
        <f>VLOOKUP(B1491, 'TRIPS In Force'!$A$2:$B$166, 2, FALSE)</f>
        <v>35078</v>
      </c>
      <c r="L1491" s="7">
        <f t="shared" si="218"/>
        <v>1996</v>
      </c>
      <c r="M1491" s="7">
        <f t="shared" si="219"/>
        <v>0</v>
      </c>
      <c r="N1491" s="7">
        <f t="shared" si="220"/>
        <v>1996</v>
      </c>
      <c r="O1491" s="7">
        <f t="shared" si="221"/>
        <v>-2</v>
      </c>
      <c r="P1491" s="7">
        <f t="shared" si="222"/>
        <v>0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</row>
    <row r="1492" spans="1:34" x14ac:dyDescent="0.35">
      <c r="A1492">
        <f t="shared" si="217"/>
        <v>1491</v>
      </c>
      <c r="B1492" t="s">
        <v>49</v>
      </c>
      <c r="C1492">
        <f t="shared" si="216"/>
        <v>55</v>
      </c>
      <c r="D1492" s="7">
        <f t="shared" si="223"/>
        <v>1995</v>
      </c>
      <c r="E1492">
        <v>100</v>
      </c>
      <c r="F1492">
        <f>VLOOKUP(B1492, 'Population by Country'!$1:$266, 10, FALSE)</f>
        <v>775498</v>
      </c>
      <c r="G1492">
        <v>0</v>
      </c>
      <c r="H1492">
        <v>0</v>
      </c>
      <c r="I1492" s="7">
        <f>INDEX('Developing Country'!$B$3:$B$175,MATCH('Stata Data'!B1492,'Developing Country'!$A$3:$A$175))</f>
        <v>0</v>
      </c>
      <c r="J1492" s="7">
        <f>INDEX('Developing Country'!$C$3:$C$175,MATCH('Stata Data'!B1492,'Developing Country'!$A$3:$A$175))</f>
        <v>0</v>
      </c>
      <c r="K1492" s="8">
        <f>VLOOKUP(B1492, 'TRIPS In Force'!$A$2:$B$166, 2, FALSE)</f>
        <v>35078</v>
      </c>
      <c r="L1492" s="7">
        <f t="shared" si="218"/>
        <v>1996</v>
      </c>
      <c r="M1492" s="7">
        <f t="shared" si="219"/>
        <v>0</v>
      </c>
      <c r="N1492" s="7">
        <f t="shared" si="220"/>
        <v>1996</v>
      </c>
      <c r="O1492" s="7">
        <f t="shared" si="221"/>
        <v>-1</v>
      </c>
      <c r="P1492" s="7">
        <f t="shared" si="222"/>
        <v>0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</row>
    <row r="1493" spans="1:34" x14ac:dyDescent="0.35">
      <c r="A1493">
        <f t="shared" si="217"/>
        <v>1492</v>
      </c>
      <c r="B1493" t="s">
        <v>49</v>
      </c>
      <c r="C1493">
        <f t="shared" si="216"/>
        <v>55</v>
      </c>
      <c r="D1493" s="7">
        <f t="shared" si="223"/>
        <v>1996</v>
      </c>
      <c r="E1493">
        <v>100</v>
      </c>
      <c r="F1493">
        <f>VLOOKUP(B1493, 'Population by Country'!$1:$266, 11, FALSE)</f>
        <v>784476</v>
      </c>
      <c r="G1493">
        <v>0</v>
      </c>
      <c r="H1493">
        <v>0</v>
      </c>
      <c r="I1493" s="7">
        <f>INDEX('Developing Country'!$B$3:$B$175,MATCH('Stata Data'!B1493,'Developing Country'!$A$3:$A$175))</f>
        <v>0</v>
      </c>
      <c r="J1493" s="7">
        <f>INDEX('Developing Country'!$C$3:$C$175,MATCH('Stata Data'!B1493,'Developing Country'!$A$3:$A$175))</f>
        <v>0</v>
      </c>
      <c r="K1493" s="8">
        <f>VLOOKUP(B1493, 'TRIPS In Force'!$A$2:$B$166, 2, FALSE)</f>
        <v>35078</v>
      </c>
      <c r="L1493" s="7">
        <f t="shared" si="218"/>
        <v>1996</v>
      </c>
      <c r="M1493" s="7">
        <f t="shared" si="219"/>
        <v>1</v>
      </c>
      <c r="N1493" s="7">
        <f t="shared" si="220"/>
        <v>1996</v>
      </c>
      <c r="O1493" s="7">
        <f t="shared" si="221"/>
        <v>0</v>
      </c>
      <c r="P1493" s="7">
        <f t="shared" si="222"/>
        <v>1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</row>
    <row r="1494" spans="1:34" x14ac:dyDescent="0.35">
      <c r="A1494">
        <f t="shared" si="217"/>
        <v>1493</v>
      </c>
      <c r="B1494" t="s">
        <v>49</v>
      </c>
      <c r="C1494">
        <f t="shared" si="216"/>
        <v>55</v>
      </c>
      <c r="D1494" s="7">
        <f t="shared" si="223"/>
        <v>1997</v>
      </c>
      <c r="E1494">
        <v>100</v>
      </c>
      <c r="F1494">
        <f>VLOOKUP(B1494, 'Population by Country'!$1:$266, 12, FALSE)</f>
        <v>792860</v>
      </c>
      <c r="G1494">
        <v>0</v>
      </c>
      <c r="H1494">
        <v>0</v>
      </c>
      <c r="I1494" s="7">
        <f>INDEX('Developing Country'!$B$3:$B$175,MATCH('Stata Data'!B1494,'Developing Country'!$A$3:$A$175))</f>
        <v>0</v>
      </c>
      <c r="J1494" s="7">
        <f>INDEX('Developing Country'!$C$3:$C$175,MATCH('Stata Data'!B1494,'Developing Country'!$A$3:$A$175))</f>
        <v>0</v>
      </c>
      <c r="K1494" s="8">
        <f>VLOOKUP(B1494, 'TRIPS In Force'!$A$2:$B$166, 2, FALSE)</f>
        <v>35078</v>
      </c>
      <c r="L1494" s="7">
        <f t="shared" si="218"/>
        <v>1996</v>
      </c>
      <c r="M1494" s="7">
        <f t="shared" si="219"/>
        <v>1</v>
      </c>
      <c r="N1494" s="7">
        <f t="shared" si="220"/>
        <v>1996</v>
      </c>
      <c r="O1494" s="7">
        <f t="shared" si="221"/>
        <v>1</v>
      </c>
      <c r="P1494" s="7">
        <f t="shared" si="222"/>
        <v>1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</row>
    <row r="1495" spans="1:34" x14ac:dyDescent="0.35">
      <c r="A1495">
        <f t="shared" si="217"/>
        <v>1494</v>
      </c>
      <c r="B1495" t="s">
        <v>49</v>
      </c>
      <c r="C1495">
        <f t="shared" si="216"/>
        <v>55</v>
      </c>
      <c r="D1495" s="7">
        <f t="shared" si="223"/>
        <v>1998</v>
      </c>
      <c r="E1495">
        <v>100</v>
      </c>
      <c r="F1495">
        <f>VLOOKUP(B1495, 'Population by Country'!$1:$266, 13, FALSE)</f>
        <v>800315</v>
      </c>
      <c r="G1495">
        <v>0</v>
      </c>
      <c r="H1495">
        <v>0</v>
      </c>
      <c r="I1495" s="7">
        <f>INDEX('Developing Country'!$B$3:$B$175,MATCH('Stata Data'!B1495,'Developing Country'!$A$3:$A$175))</f>
        <v>0</v>
      </c>
      <c r="J1495" s="7">
        <f>INDEX('Developing Country'!$C$3:$C$175,MATCH('Stata Data'!B1495,'Developing Country'!$A$3:$A$175))</f>
        <v>0</v>
      </c>
      <c r="K1495" s="8">
        <f>VLOOKUP(B1495, 'TRIPS In Force'!$A$2:$B$166, 2, FALSE)</f>
        <v>35078</v>
      </c>
      <c r="L1495" s="7">
        <f t="shared" si="218"/>
        <v>1996</v>
      </c>
      <c r="M1495" s="7">
        <f t="shared" si="219"/>
        <v>1</v>
      </c>
      <c r="N1495" s="7">
        <f t="shared" si="220"/>
        <v>1996</v>
      </c>
      <c r="O1495" s="7">
        <f t="shared" si="221"/>
        <v>2</v>
      </c>
      <c r="P1495" s="7">
        <f t="shared" si="222"/>
        <v>1</v>
      </c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</row>
    <row r="1496" spans="1:34" x14ac:dyDescent="0.35">
      <c r="A1496">
        <f t="shared" si="217"/>
        <v>1495</v>
      </c>
      <c r="B1496" t="s">
        <v>49</v>
      </c>
      <c r="C1496">
        <f t="shared" si="216"/>
        <v>55</v>
      </c>
      <c r="D1496" s="7">
        <f t="shared" si="223"/>
        <v>1999</v>
      </c>
      <c r="E1496">
        <v>100</v>
      </c>
      <c r="F1496">
        <f>VLOOKUP(B1496, 'Population by Country'!$1:$266,14, FALSE)</f>
        <v>806494</v>
      </c>
      <c r="G1496">
        <v>0</v>
      </c>
      <c r="H1496">
        <v>0</v>
      </c>
      <c r="I1496" s="7">
        <f>INDEX('Developing Country'!$B$3:$B$175,MATCH('Stata Data'!B1496,'Developing Country'!$A$3:$A$175))</f>
        <v>0</v>
      </c>
      <c r="J1496" s="7">
        <f>INDEX('Developing Country'!$C$3:$C$175,MATCH('Stata Data'!B1496,'Developing Country'!$A$3:$A$175))</f>
        <v>0</v>
      </c>
      <c r="K1496" s="8">
        <f>VLOOKUP(B1496, 'TRIPS In Force'!$A$2:$B$166, 2, FALSE)</f>
        <v>35078</v>
      </c>
      <c r="L1496" s="7">
        <f t="shared" si="218"/>
        <v>1996</v>
      </c>
      <c r="M1496" s="7">
        <f t="shared" si="219"/>
        <v>1</v>
      </c>
      <c r="N1496" s="7">
        <f t="shared" si="220"/>
        <v>1996</v>
      </c>
      <c r="O1496" s="7">
        <f t="shared" si="221"/>
        <v>3</v>
      </c>
      <c r="P1496" s="7">
        <f t="shared" si="222"/>
        <v>1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</row>
    <row r="1497" spans="1:34" x14ac:dyDescent="0.35">
      <c r="A1497">
        <f t="shared" si="217"/>
        <v>1496</v>
      </c>
      <c r="B1497" t="s">
        <v>49</v>
      </c>
      <c r="C1497">
        <f t="shared" si="216"/>
        <v>55</v>
      </c>
      <c r="D1497" s="7">
        <f t="shared" si="223"/>
        <v>2000</v>
      </c>
      <c r="E1497">
        <v>100</v>
      </c>
      <c r="F1497">
        <f>VLOOKUP(B1497, 'Population by Country'!$1:$266, 15, FALSE)</f>
        <v>811223</v>
      </c>
      <c r="G1497">
        <v>0</v>
      </c>
      <c r="H1497">
        <v>0</v>
      </c>
      <c r="I1497" s="7">
        <f>INDEX('Developing Country'!$B$3:$B$175,MATCH('Stata Data'!B1497,'Developing Country'!$A$3:$A$175))</f>
        <v>0</v>
      </c>
      <c r="J1497" s="7">
        <f>INDEX('Developing Country'!$C$3:$C$175,MATCH('Stata Data'!B1497,'Developing Country'!$A$3:$A$175))</f>
        <v>0</v>
      </c>
      <c r="K1497" s="8">
        <f>VLOOKUP(B1497, 'TRIPS In Force'!$A$2:$B$166, 2, FALSE)</f>
        <v>35078</v>
      </c>
      <c r="L1497" s="7">
        <f t="shared" si="218"/>
        <v>1996</v>
      </c>
      <c r="M1497" s="7">
        <f t="shared" si="219"/>
        <v>1</v>
      </c>
      <c r="N1497" s="7">
        <f t="shared" si="220"/>
        <v>1996</v>
      </c>
      <c r="O1497" s="7">
        <f t="shared" si="221"/>
        <v>4</v>
      </c>
      <c r="P1497" s="7">
        <f t="shared" si="222"/>
        <v>1</v>
      </c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</row>
    <row r="1498" spans="1:34" x14ac:dyDescent="0.35">
      <c r="A1498">
        <f t="shared" si="217"/>
        <v>1497</v>
      </c>
      <c r="B1498" t="s">
        <v>49</v>
      </c>
      <c r="C1498">
        <f t="shared" si="216"/>
        <v>55</v>
      </c>
      <c r="D1498" s="7">
        <f t="shared" si="223"/>
        <v>2001</v>
      </c>
      <c r="E1498">
        <v>100</v>
      </c>
      <c r="F1498">
        <f>VLOOKUP(B1498, 'Population by Country'!$1:$266, 16, FALSE)</f>
        <v>814218</v>
      </c>
      <c r="G1498">
        <v>0</v>
      </c>
      <c r="H1498">
        <v>0</v>
      </c>
      <c r="I1498" s="7">
        <f>INDEX('Developing Country'!$B$3:$B$175,MATCH('Stata Data'!B1498,'Developing Country'!$A$3:$A$175))</f>
        <v>0</v>
      </c>
      <c r="J1498" s="7">
        <f>INDEX('Developing Country'!$C$3:$C$175,MATCH('Stata Data'!B1498,'Developing Country'!$A$3:$A$175))</f>
        <v>0</v>
      </c>
      <c r="K1498" s="8">
        <f>VLOOKUP(B1498, 'TRIPS In Force'!$A$2:$B$166, 2, FALSE)</f>
        <v>35078</v>
      </c>
      <c r="L1498" s="7">
        <f t="shared" si="218"/>
        <v>1996</v>
      </c>
      <c r="M1498" s="7">
        <f t="shared" si="219"/>
        <v>1</v>
      </c>
      <c r="N1498" s="7">
        <f t="shared" si="220"/>
        <v>1996</v>
      </c>
      <c r="O1498" s="7">
        <f t="shared" si="221"/>
        <v>5</v>
      </c>
      <c r="P1498" s="7">
        <f t="shared" si="222"/>
        <v>1</v>
      </c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</row>
    <row r="1499" spans="1:34" x14ac:dyDescent="0.35">
      <c r="A1499">
        <f t="shared" si="217"/>
        <v>1498</v>
      </c>
      <c r="B1499" t="s">
        <v>49</v>
      </c>
      <c r="C1499">
        <f t="shared" si="216"/>
        <v>55</v>
      </c>
      <c r="D1499" s="7">
        <f t="shared" si="223"/>
        <v>2002</v>
      </c>
      <c r="E1499">
        <v>100</v>
      </c>
      <c r="F1499">
        <f>VLOOKUP(B1499, 'Population by Country'!$1:$266, 17, FALSE)</f>
        <v>815691</v>
      </c>
      <c r="G1499">
        <v>0</v>
      </c>
      <c r="H1499">
        <v>0</v>
      </c>
      <c r="I1499" s="7">
        <f>INDEX('Developing Country'!$B$3:$B$175,MATCH('Stata Data'!B1499,'Developing Country'!$A$3:$A$175))</f>
        <v>0</v>
      </c>
      <c r="J1499" s="7">
        <f>INDEX('Developing Country'!$C$3:$C$175,MATCH('Stata Data'!B1499,'Developing Country'!$A$3:$A$175))</f>
        <v>0</v>
      </c>
      <c r="K1499" s="8">
        <f>VLOOKUP(B1499, 'TRIPS In Force'!$A$2:$B$166, 2, FALSE)</f>
        <v>35078</v>
      </c>
      <c r="L1499" s="7">
        <f t="shared" si="218"/>
        <v>1996</v>
      </c>
      <c r="M1499" s="7">
        <f t="shared" si="219"/>
        <v>1</v>
      </c>
      <c r="N1499" s="7">
        <f t="shared" si="220"/>
        <v>1996</v>
      </c>
      <c r="O1499" s="7">
        <f t="shared" si="221"/>
        <v>6</v>
      </c>
      <c r="P1499" s="7">
        <f t="shared" si="222"/>
        <v>1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</row>
    <row r="1500" spans="1:34" x14ac:dyDescent="0.35">
      <c r="A1500">
        <f t="shared" si="217"/>
        <v>1499</v>
      </c>
      <c r="B1500" t="s">
        <v>49</v>
      </c>
      <c r="C1500">
        <f t="shared" si="216"/>
        <v>55</v>
      </c>
      <c r="D1500" s="7">
        <f t="shared" si="223"/>
        <v>2003</v>
      </c>
      <c r="E1500">
        <v>100</v>
      </c>
      <c r="F1500">
        <f>VLOOKUP(B1500, 'Population by Country'!$1:$266, 18, FALSE)</f>
        <v>816628</v>
      </c>
      <c r="G1500">
        <v>0</v>
      </c>
      <c r="H1500">
        <v>0</v>
      </c>
      <c r="I1500" s="7">
        <f>INDEX('Developing Country'!$B$3:$B$175,MATCH('Stata Data'!B1500,'Developing Country'!$A$3:$A$175))</f>
        <v>0</v>
      </c>
      <c r="J1500" s="7">
        <f>INDEX('Developing Country'!$C$3:$C$175,MATCH('Stata Data'!B1500,'Developing Country'!$A$3:$A$175))</f>
        <v>0</v>
      </c>
      <c r="K1500" s="8">
        <f>VLOOKUP(B1500, 'TRIPS In Force'!$A$2:$B$166, 2, FALSE)</f>
        <v>35078</v>
      </c>
      <c r="L1500" s="7">
        <f t="shared" si="218"/>
        <v>1996</v>
      </c>
      <c r="M1500" s="7">
        <f t="shared" si="219"/>
        <v>1</v>
      </c>
      <c r="N1500" s="7">
        <f t="shared" si="220"/>
        <v>1996</v>
      </c>
      <c r="O1500" s="7">
        <f t="shared" si="221"/>
        <v>7</v>
      </c>
      <c r="P1500" s="7">
        <f t="shared" si="222"/>
        <v>1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</row>
    <row r="1501" spans="1:34" x14ac:dyDescent="0.35">
      <c r="A1501">
        <f t="shared" si="217"/>
        <v>1500</v>
      </c>
      <c r="B1501" t="s">
        <v>49</v>
      </c>
      <c r="C1501">
        <f t="shared" si="216"/>
        <v>55</v>
      </c>
      <c r="D1501" s="7">
        <f t="shared" si="223"/>
        <v>2004</v>
      </c>
      <c r="E1501">
        <v>100</v>
      </c>
      <c r="F1501">
        <f>VLOOKUP(B1501, 'Population by Country'!$1:$266,19, FALSE)</f>
        <v>818354</v>
      </c>
      <c r="G1501">
        <v>0</v>
      </c>
      <c r="H1501">
        <v>0</v>
      </c>
      <c r="I1501" s="7">
        <f>INDEX('Developing Country'!$B$3:$B$175,MATCH('Stata Data'!B1501,'Developing Country'!$A$3:$A$175))</f>
        <v>0</v>
      </c>
      <c r="J1501" s="7">
        <f>INDEX('Developing Country'!$C$3:$C$175,MATCH('Stata Data'!B1501,'Developing Country'!$A$3:$A$175))</f>
        <v>0</v>
      </c>
      <c r="K1501" s="8">
        <f>VLOOKUP(B1501, 'TRIPS In Force'!$A$2:$B$166, 2, FALSE)</f>
        <v>35078</v>
      </c>
      <c r="L1501" s="7">
        <f t="shared" si="218"/>
        <v>1996</v>
      </c>
      <c r="M1501" s="7">
        <f t="shared" si="219"/>
        <v>1</v>
      </c>
      <c r="N1501" s="7">
        <f t="shared" si="220"/>
        <v>1996</v>
      </c>
      <c r="O1501" s="7">
        <f t="shared" si="221"/>
        <v>8</v>
      </c>
      <c r="P1501" s="7">
        <f t="shared" si="222"/>
        <v>1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</row>
    <row r="1502" spans="1:34" x14ac:dyDescent="0.35">
      <c r="A1502">
        <f t="shared" si="217"/>
        <v>1501</v>
      </c>
      <c r="B1502" t="s">
        <v>49</v>
      </c>
      <c r="C1502">
        <f t="shared" si="216"/>
        <v>55</v>
      </c>
      <c r="D1502" s="7">
        <f t="shared" si="223"/>
        <v>2005</v>
      </c>
      <c r="E1502">
        <v>100</v>
      </c>
      <c r="F1502">
        <f>VLOOKUP(B1502, 'Population by Country'!$1:$266, 20, FALSE)</f>
        <v>821817</v>
      </c>
      <c r="G1502">
        <v>0</v>
      </c>
      <c r="H1502">
        <v>0</v>
      </c>
      <c r="I1502" s="7">
        <f>INDEX('Developing Country'!$B$3:$B$175,MATCH('Stata Data'!B1502,'Developing Country'!$A$3:$A$175))</f>
        <v>0</v>
      </c>
      <c r="J1502" s="7">
        <f>INDEX('Developing Country'!$C$3:$C$175,MATCH('Stata Data'!B1502,'Developing Country'!$A$3:$A$175))</f>
        <v>0</v>
      </c>
      <c r="K1502" s="8">
        <f>VLOOKUP(B1502, 'TRIPS In Force'!$A$2:$B$166, 2, FALSE)</f>
        <v>35078</v>
      </c>
      <c r="L1502" s="7">
        <f t="shared" si="218"/>
        <v>1996</v>
      </c>
      <c r="M1502" s="7">
        <f t="shared" si="219"/>
        <v>1</v>
      </c>
      <c r="N1502" s="7">
        <f t="shared" si="220"/>
        <v>1996</v>
      </c>
      <c r="O1502" s="7">
        <f t="shared" si="221"/>
        <v>9</v>
      </c>
      <c r="P1502" s="7">
        <f t="shared" si="222"/>
        <v>1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</row>
    <row r="1503" spans="1:34" x14ac:dyDescent="0.35">
      <c r="A1503">
        <f t="shared" si="217"/>
        <v>1502</v>
      </c>
      <c r="B1503" t="s">
        <v>49</v>
      </c>
      <c r="C1503">
        <f t="shared" si="216"/>
        <v>55</v>
      </c>
      <c r="D1503" s="7">
        <f t="shared" si="223"/>
        <v>2006</v>
      </c>
      <c r="E1503">
        <v>100</v>
      </c>
      <c r="F1503">
        <f>VLOOKUP(B1503, 'Population by Country'!$1:$266, 21, FALSE)</f>
        <v>827411</v>
      </c>
      <c r="G1503">
        <v>0</v>
      </c>
      <c r="H1503">
        <v>0</v>
      </c>
      <c r="I1503" s="7">
        <f>INDEX('Developing Country'!$B$3:$B$175,MATCH('Stata Data'!B1503,'Developing Country'!$A$3:$A$175))</f>
        <v>0</v>
      </c>
      <c r="J1503" s="7">
        <f>INDEX('Developing Country'!$C$3:$C$175,MATCH('Stata Data'!B1503,'Developing Country'!$A$3:$A$175))</f>
        <v>0</v>
      </c>
      <c r="K1503" s="8">
        <f>VLOOKUP(B1503, 'TRIPS In Force'!$A$2:$B$166, 2, FALSE)</f>
        <v>35078</v>
      </c>
      <c r="L1503" s="7">
        <f t="shared" si="218"/>
        <v>1996</v>
      </c>
      <c r="M1503" s="7">
        <f t="shared" si="219"/>
        <v>1</v>
      </c>
      <c r="N1503" s="7">
        <f t="shared" si="220"/>
        <v>1996</v>
      </c>
      <c r="O1503" s="7">
        <f t="shared" si="221"/>
        <v>10</v>
      </c>
      <c r="P1503" s="7">
        <f t="shared" si="222"/>
        <v>1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</row>
    <row r="1504" spans="1:34" x14ac:dyDescent="0.35">
      <c r="A1504">
        <f t="shared" si="217"/>
        <v>1503</v>
      </c>
      <c r="B1504" t="s">
        <v>49</v>
      </c>
      <c r="C1504">
        <f t="shared" si="216"/>
        <v>55</v>
      </c>
      <c r="D1504" s="7">
        <f t="shared" si="223"/>
        <v>2007</v>
      </c>
      <c r="E1504">
        <v>100</v>
      </c>
      <c r="F1504">
        <f>VLOOKUP(B1504, 'Population by Country'!$1:$266, 22, FALSE)</f>
        <v>834812</v>
      </c>
      <c r="G1504">
        <v>0</v>
      </c>
      <c r="H1504">
        <v>0</v>
      </c>
      <c r="I1504" s="7">
        <f>INDEX('Developing Country'!$B$3:$B$175,MATCH('Stata Data'!B1504,'Developing Country'!$A$3:$A$175))</f>
        <v>0</v>
      </c>
      <c r="J1504" s="7">
        <f>INDEX('Developing Country'!$C$3:$C$175,MATCH('Stata Data'!B1504,'Developing Country'!$A$3:$A$175))</f>
        <v>0</v>
      </c>
      <c r="K1504" s="8">
        <f>VLOOKUP(B1504, 'TRIPS In Force'!$A$2:$B$166, 2, FALSE)</f>
        <v>35078</v>
      </c>
      <c r="L1504" s="7">
        <f t="shared" si="218"/>
        <v>1996</v>
      </c>
      <c r="M1504" s="7">
        <f t="shared" si="219"/>
        <v>1</v>
      </c>
      <c r="N1504" s="7">
        <f t="shared" si="220"/>
        <v>1996</v>
      </c>
      <c r="O1504" s="7">
        <f t="shared" si="221"/>
        <v>11</v>
      </c>
      <c r="P1504" s="7">
        <f t="shared" si="222"/>
        <v>1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</row>
    <row r="1505" spans="1:34" x14ac:dyDescent="0.35">
      <c r="A1505">
        <f t="shared" si="217"/>
        <v>1504</v>
      </c>
      <c r="B1505" t="s">
        <v>49</v>
      </c>
      <c r="C1505">
        <f t="shared" si="216"/>
        <v>55</v>
      </c>
      <c r="D1505" s="7">
        <f t="shared" si="223"/>
        <v>2008</v>
      </c>
      <c r="E1505">
        <v>100</v>
      </c>
      <c r="F1505">
        <f>VLOOKUP(B1505, 'Population by Country'!$1:$266, 23, FALSE)</f>
        <v>843340</v>
      </c>
      <c r="G1505">
        <v>0</v>
      </c>
      <c r="H1505">
        <v>0</v>
      </c>
      <c r="I1505" s="7">
        <f>INDEX('Developing Country'!$B$3:$B$175,MATCH('Stata Data'!B1505,'Developing Country'!$A$3:$A$175))</f>
        <v>0</v>
      </c>
      <c r="J1505" s="7">
        <f>INDEX('Developing Country'!$C$3:$C$175,MATCH('Stata Data'!B1505,'Developing Country'!$A$3:$A$175))</f>
        <v>0</v>
      </c>
      <c r="K1505" s="8">
        <f>VLOOKUP(B1505, 'TRIPS In Force'!$A$2:$B$166, 2, FALSE)</f>
        <v>35078</v>
      </c>
      <c r="L1505" s="7">
        <f t="shared" si="218"/>
        <v>1996</v>
      </c>
      <c r="M1505" s="7">
        <f t="shared" si="219"/>
        <v>1</v>
      </c>
      <c r="N1505" s="7">
        <f t="shared" si="220"/>
        <v>1996</v>
      </c>
      <c r="O1505" s="7">
        <f t="shared" si="221"/>
        <v>12</v>
      </c>
      <c r="P1505" s="7">
        <f t="shared" si="222"/>
        <v>1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</row>
    <row r="1506" spans="1:34" x14ac:dyDescent="0.35">
      <c r="A1506">
        <f t="shared" si="217"/>
        <v>1505</v>
      </c>
      <c r="B1506" t="s">
        <v>49</v>
      </c>
      <c r="C1506">
        <f t="shared" si="216"/>
        <v>55</v>
      </c>
      <c r="D1506" s="7">
        <f t="shared" si="223"/>
        <v>2009</v>
      </c>
      <c r="E1506">
        <v>100</v>
      </c>
      <c r="F1506">
        <f>VLOOKUP(B1506, 'Population by Country'!$1:$266, 24, FALSE)</f>
        <v>851967</v>
      </c>
      <c r="G1506">
        <v>0</v>
      </c>
      <c r="H1506">
        <v>0</v>
      </c>
      <c r="I1506" s="7">
        <f>INDEX('Developing Country'!$B$3:$B$175,MATCH('Stata Data'!B1506,'Developing Country'!$A$3:$A$175))</f>
        <v>0</v>
      </c>
      <c r="J1506" s="7">
        <f>INDEX('Developing Country'!$C$3:$C$175,MATCH('Stata Data'!B1506,'Developing Country'!$A$3:$A$175))</f>
        <v>0</v>
      </c>
      <c r="K1506" s="8">
        <f>VLOOKUP(B1506, 'TRIPS In Force'!$A$2:$B$166, 2, FALSE)</f>
        <v>35078</v>
      </c>
      <c r="L1506" s="7">
        <f t="shared" si="218"/>
        <v>1996</v>
      </c>
      <c r="M1506" s="7">
        <f t="shared" si="219"/>
        <v>1</v>
      </c>
      <c r="N1506" s="7">
        <f t="shared" si="220"/>
        <v>1996</v>
      </c>
      <c r="O1506" s="7">
        <f t="shared" si="221"/>
        <v>13</v>
      </c>
      <c r="P1506" s="7">
        <f t="shared" si="222"/>
        <v>1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</row>
    <row r="1507" spans="1:34" x14ac:dyDescent="0.35">
      <c r="A1507">
        <f t="shared" si="217"/>
        <v>1506</v>
      </c>
      <c r="B1507" t="s">
        <v>49</v>
      </c>
      <c r="C1507">
        <f t="shared" si="216"/>
        <v>55</v>
      </c>
      <c r="D1507" s="7">
        <f t="shared" si="223"/>
        <v>2010</v>
      </c>
      <c r="E1507">
        <v>100</v>
      </c>
      <c r="F1507">
        <f>VLOOKUP(B1507, 'Population by Country'!$1:$266, 25, FALSE)</f>
        <v>859950</v>
      </c>
      <c r="G1507">
        <v>0</v>
      </c>
      <c r="H1507">
        <v>0</v>
      </c>
      <c r="I1507" s="7">
        <f>INDEX('Developing Country'!$B$3:$B$175,MATCH('Stata Data'!B1507,'Developing Country'!$A$3:$A$175))</f>
        <v>0</v>
      </c>
      <c r="J1507" s="7">
        <f>INDEX('Developing Country'!$C$3:$C$175,MATCH('Stata Data'!B1507,'Developing Country'!$A$3:$A$175))</f>
        <v>0</v>
      </c>
      <c r="K1507" s="8">
        <f>VLOOKUP(B1507, 'TRIPS In Force'!$A$2:$B$166, 2, FALSE)</f>
        <v>35078</v>
      </c>
      <c r="L1507" s="7">
        <f t="shared" si="218"/>
        <v>1996</v>
      </c>
      <c r="M1507" s="7">
        <f t="shared" si="219"/>
        <v>1</v>
      </c>
      <c r="N1507" s="7">
        <f t="shared" si="220"/>
        <v>1996</v>
      </c>
      <c r="O1507" s="7">
        <f t="shared" si="221"/>
        <v>14</v>
      </c>
      <c r="P1507" s="7">
        <f t="shared" si="222"/>
        <v>1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</row>
    <row r="1508" spans="1:34" x14ac:dyDescent="0.35">
      <c r="A1508">
        <f t="shared" si="217"/>
        <v>1507</v>
      </c>
      <c r="B1508" t="s">
        <v>49</v>
      </c>
      <c r="C1508">
        <f t="shared" si="216"/>
        <v>55</v>
      </c>
      <c r="D1508" s="7">
        <f t="shared" si="223"/>
        <v>2011</v>
      </c>
      <c r="E1508">
        <v>100</v>
      </c>
      <c r="F1508">
        <f>VLOOKUP(B1508, 'Population by Country'!$1:$266, 26, FALSE)</f>
        <v>867086</v>
      </c>
      <c r="G1508">
        <v>0</v>
      </c>
      <c r="H1508">
        <v>0</v>
      </c>
      <c r="I1508" s="7">
        <f>INDEX('Developing Country'!$B$3:$B$175,MATCH('Stata Data'!B1508,'Developing Country'!$A$3:$A$175))</f>
        <v>0</v>
      </c>
      <c r="J1508" s="7">
        <f>INDEX('Developing Country'!$C$3:$C$175,MATCH('Stata Data'!B1508,'Developing Country'!$A$3:$A$175))</f>
        <v>0</v>
      </c>
      <c r="K1508" s="8">
        <f>VLOOKUP(B1508, 'TRIPS In Force'!$A$2:$B$166, 2, FALSE)</f>
        <v>35078</v>
      </c>
      <c r="L1508" s="7">
        <f t="shared" si="218"/>
        <v>1996</v>
      </c>
      <c r="M1508" s="7">
        <f t="shared" si="219"/>
        <v>1</v>
      </c>
      <c r="N1508" s="7">
        <f t="shared" si="220"/>
        <v>1996</v>
      </c>
      <c r="O1508" s="7">
        <f t="shared" si="221"/>
        <v>15</v>
      </c>
      <c r="P1508" s="7">
        <f t="shared" si="222"/>
        <v>1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</row>
    <row r="1509" spans="1:34" x14ac:dyDescent="0.35">
      <c r="A1509">
        <f t="shared" si="217"/>
        <v>1508</v>
      </c>
      <c r="B1509" t="s">
        <v>49</v>
      </c>
      <c r="C1509">
        <f t="shared" si="216"/>
        <v>55</v>
      </c>
      <c r="D1509" s="7">
        <f t="shared" si="223"/>
        <v>2012</v>
      </c>
      <c r="E1509">
        <v>100</v>
      </c>
      <c r="F1509">
        <f>VLOOKUP(B1509, 'Population by Country'!$1:$266, 27, FALSE)</f>
        <v>873596</v>
      </c>
      <c r="G1509">
        <v>0</v>
      </c>
      <c r="H1509">
        <v>0</v>
      </c>
      <c r="I1509" s="7">
        <f>INDEX('Developing Country'!$B$3:$B$175,MATCH('Stata Data'!B1509,'Developing Country'!$A$3:$A$175))</f>
        <v>0</v>
      </c>
      <c r="J1509" s="7">
        <f>INDEX('Developing Country'!$C$3:$C$175,MATCH('Stata Data'!B1509,'Developing Country'!$A$3:$A$175))</f>
        <v>0</v>
      </c>
      <c r="K1509" s="8">
        <f>VLOOKUP(B1509, 'TRIPS In Force'!$A$2:$B$166, 2, FALSE)</f>
        <v>35078</v>
      </c>
      <c r="L1509" s="7">
        <f t="shared" si="218"/>
        <v>1996</v>
      </c>
      <c r="M1509" s="7">
        <f t="shared" si="219"/>
        <v>1</v>
      </c>
      <c r="N1509" s="7">
        <f t="shared" si="220"/>
        <v>1996</v>
      </c>
      <c r="O1509" s="7">
        <f t="shared" si="221"/>
        <v>16</v>
      </c>
      <c r="P1509" s="7">
        <f t="shared" si="222"/>
        <v>1</v>
      </c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</row>
    <row r="1510" spans="1:34" x14ac:dyDescent="0.35">
      <c r="A1510">
        <f t="shared" si="217"/>
        <v>1509</v>
      </c>
      <c r="B1510" t="s">
        <v>49</v>
      </c>
      <c r="C1510">
        <f t="shared" si="216"/>
        <v>55</v>
      </c>
      <c r="D1510" s="7">
        <f t="shared" si="223"/>
        <v>2013</v>
      </c>
      <c r="E1510">
        <v>100</v>
      </c>
      <c r="F1510">
        <f>VLOOKUP(B1510, 'Population by Country'!$1:$266, 28, FALSE)</f>
        <v>879715</v>
      </c>
      <c r="G1510">
        <v>0</v>
      </c>
      <c r="H1510">
        <v>0</v>
      </c>
      <c r="I1510" s="7">
        <f>INDEX('Developing Country'!$B$3:$B$175,MATCH('Stata Data'!B1510,'Developing Country'!$A$3:$A$175))</f>
        <v>0</v>
      </c>
      <c r="J1510" s="7">
        <f>INDEX('Developing Country'!$C$3:$C$175,MATCH('Stata Data'!B1510,'Developing Country'!$A$3:$A$175))</f>
        <v>0</v>
      </c>
      <c r="K1510" s="8">
        <f>VLOOKUP(B1510, 'TRIPS In Force'!$A$2:$B$166, 2, FALSE)</f>
        <v>35078</v>
      </c>
      <c r="L1510" s="7">
        <f t="shared" si="218"/>
        <v>1996</v>
      </c>
      <c r="M1510" s="7">
        <f t="shared" si="219"/>
        <v>1</v>
      </c>
      <c r="N1510" s="7">
        <f t="shared" si="220"/>
        <v>1996</v>
      </c>
      <c r="O1510" s="7">
        <f t="shared" si="221"/>
        <v>17</v>
      </c>
      <c r="P1510" s="7">
        <f t="shared" si="222"/>
        <v>1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</row>
    <row r="1511" spans="1:34" x14ac:dyDescent="0.35">
      <c r="A1511">
        <f t="shared" si="217"/>
        <v>1510</v>
      </c>
      <c r="B1511" t="s">
        <v>49</v>
      </c>
      <c r="C1511">
        <f t="shared" si="216"/>
        <v>55</v>
      </c>
      <c r="D1511" s="7">
        <f t="shared" si="223"/>
        <v>2014</v>
      </c>
      <c r="E1511">
        <v>100</v>
      </c>
      <c r="F1511">
        <f>VLOOKUP(B1511, 'Population by Country'!$1:$266, 29, FALSE)</f>
        <v>885806</v>
      </c>
      <c r="G1511">
        <v>0</v>
      </c>
      <c r="H1511">
        <v>0</v>
      </c>
      <c r="I1511" s="7">
        <f>INDEX('Developing Country'!$B$3:$B$175,MATCH('Stata Data'!B1511,'Developing Country'!$A$3:$A$175))</f>
        <v>0</v>
      </c>
      <c r="J1511" s="7">
        <f>INDEX('Developing Country'!$C$3:$C$175,MATCH('Stata Data'!B1511,'Developing Country'!$A$3:$A$175))</f>
        <v>0</v>
      </c>
      <c r="K1511" s="8">
        <f>VLOOKUP(B1511, 'TRIPS In Force'!$A$2:$B$166, 2, FALSE)</f>
        <v>35078</v>
      </c>
      <c r="L1511" s="7">
        <f t="shared" si="218"/>
        <v>1996</v>
      </c>
      <c r="M1511" s="7">
        <f t="shared" si="219"/>
        <v>1</v>
      </c>
      <c r="N1511" s="7">
        <f t="shared" si="220"/>
        <v>1996</v>
      </c>
      <c r="O1511" s="7">
        <f t="shared" si="221"/>
        <v>18</v>
      </c>
      <c r="P1511" s="7">
        <f t="shared" si="222"/>
        <v>1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</row>
    <row r="1512" spans="1:34" x14ac:dyDescent="0.35">
      <c r="A1512">
        <f t="shared" si="217"/>
        <v>1511</v>
      </c>
      <c r="B1512" t="s">
        <v>49</v>
      </c>
      <c r="C1512">
        <f t="shared" si="216"/>
        <v>55</v>
      </c>
      <c r="D1512" s="7">
        <f t="shared" si="223"/>
        <v>2015</v>
      </c>
      <c r="E1512">
        <v>100</v>
      </c>
      <c r="F1512">
        <f>VLOOKUP(B1512, 'Population by Country'!$1:$266, 30, FALSE)</f>
        <v>892149</v>
      </c>
      <c r="G1512">
        <v>0</v>
      </c>
      <c r="H1512">
        <v>0</v>
      </c>
      <c r="I1512" s="7">
        <f>INDEX('Developing Country'!$B$3:$B$175,MATCH('Stata Data'!B1512,'Developing Country'!$A$3:$A$175))</f>
        <v>0</v>
      </c>
      <c r="J1512" s="7">
        <f>INDEX('Developing Country'!$C$3:$C$175,MATCH('Stata Data'!B1512,'Developing Country'!$A$3:$A$175))</f>
        <v>0</v>
      </c>
      <c r="K1512" s="8">
        <f>VLOOKUP(B1512, 'TRIPS In Force'!$A$2:$B$166, 2, FALSE)</f>
        <v>35078</v>
      </c>
      <c r="L1512" s="7">
        <f t="shared" si="218"/>
        <v>1996</v>
      </c>
      <c r="M1512" s="7">
        <f t="shared" si="219"/>
        <v>1</v>
      </c>
      <c r="N1512" s="7">
        <f t="shared" si="220"/>
        <v>1996</v>
      </c>
      <c r="O1512" s="7">
        <f t="shared" si="221"/>
        <v>19</v>
      </c>
      <c r="P1512" s="7">
        <f t="shared" si="222"/>
        <v>1</v>
      </c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</row>
    <row r="1513" spans="1:34" x14ac:dyDescent="0.35">
      <c r="A1513">
        <f t="shared" si="217"/>
        <v>1512</v>
      </c>
      <c r="B1513" t="s">
        <v>49</v>
      </c>
      <c r="C1513">
        <f t="shared" si="216"/>
        <v>55</v>
      </c>
      <c r="D1513" s="7">
        <f t="shared" si="223"/>
        <v>2016</v>
      </c>
      <c r="E1513">
        <v>100</v>
      </c>
      <c r="F1513">
        <f>VLOOKUP(B1513, 'Population by Country'!$1:$266, 31, FALSE)</f>
        <v>898760</v>
      </c>
      <c r="G1513">
        <v>0</v>
      </c>
      <c r="H1513">
        <v>0</v>
      </c>
      <c r="I1513" s="7">
        <f>INDEX('Developing Country'!$B$3:$B$175,MATCH('Stata Data'!B1513,'Developing Country'!$A$3:$A$175))</f>
        <v>0</v>
      </c>
      <c r="J1513" s="7">
        <f>INDEX('Developing Country'!$C$3:$C$175,MATCH('Stata Data'!B1513,'Developing Country'!$A$3:$A$175))</f>
        <v>0</v>
      </c>
      <c r="K1513" s="8">
        <f>VLOOKUP(B1513, 'TRIPS In Force'!$A$2:$B$166, 2, FALSE)</f>
        <v>35078</v>
      </c>
      <c r="L1513" s="7">
        <f t="shared" si="218"/>
        <v>1996</v>
      </c>
      <c r="M1513" s="7">
        <f t="shared" si="219"/>
        <v>1</v>
      </c>
      <c r="N1513" s="7">
        <f t="shared" si="220"/>
        <v>1996</v>
      </c>
      <c r="O1513" s="7">
        <f t="shared" si="221"/>
        <v>20</v>
      </c>
      <c r="P1513" s="7">
        <f t="shared" si="222"/>
        <v>1</v>
      </c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</row>
    <row r="1514" spans="1:34" x14ac:dyDescent="0.35">
      <c r="A1514">
        <f t="shared" si="217"/>
        <v>1513</v>
      </c>
      <c r="B1514" t="s">
        <v>50</v>
      </c>
      <c r="C1514">
        <f t="shared" si="216"/>
        <v>56</v>
      </c>
      <c r="D1514" s="7">
        <v>1990</v>
      </c>
      <c r="F1514">
        <f>VLOOKUP(B1514, 'Population by Country'!$1:$266, 5,FALSE )</f>
        <v>4986431</v>
      </c>
      <c r="G1514">
        <v>0</v>
      </c>
      <c r="H1514">
        <v>0</v>
      </c>
      <c r="I1514" s="7">
        <f>INDEX('Developing Country'!$B$3:$B$175,MATCH('Stata Data'!B1514,'Developing Country'!$A$3:$A$175))</f>
        <v>0</v>
      </c>
      <c r="J1514" s="7">
        <f>INDEX('Developing Country'!$C$3:$C$175,MATCH('Stata Data'!B1514,'Developing Country'!$A$3:$A$175))</f>
        <v>0</v>
      </c>
      <c r="K1514" s="8">
        <f>VLOOKUP(B1514, 'TRIPS In Force'!$A$2:$B$166, 2, FALSE)</f>
        <v>34700</v>
      </c>
      <c r="L1514" s="7">
        <f t="shared" si="218"/>
        <v>1995</v>
      </c>
      <c r="M1514" s="7">
        <f t="shared" si="219"/>
        <v>0</v>
      </c>
      <c r="N1514" s="7">
        <f t="shared" si="220"/>
        <v>1995</v>
      </c>
      <c r="O1514" s="7">
        <f t="shared" si="221"/>
        <v>-5</v>
      </c>
      <c r="P1514" s="7">
        <f t="shared" si="222"/>
        <v>0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</row>
    <row r="1515" spans="1:34" x14ac:dyDescent="0.35">
      <c r="A1515">
        <f t="shared" si="217"/>
        <v>1514</v>
      </c>
      <c r="B1515" t="s">
        <v>50</v>
      </c>
      <c r="C1515">
        <f t="shared" si="216"/>
        <v>56</v>
      </c>
      <c r="D1515" s="7">
        <f>D1514+1</f>
        <v>1991</v>
      </c>
      <c r="F1515">
        <f>VLOOKUP(B1515, 'Population by Country'!$1:$266, 6, FALSE)</f>
        <v>5013740</v>
      </c>
      <c r="G1515">
        <v>0</v>
      </c>
      <c r="H1515">
        <v>0</v>
      </c>
      <c r="I1515" s="7">
        <f>INDEX('Developing Country'!$B$3:$B$175,MATCH('Stata Data'!B1515,'Developing Country'!$A$3:$A$175))</f>
        <v>0</v>
      </c>
      <c r="J1515" s="7">
        <f>INDEX('Developing Country'!$C$3:$C$175,MATCH('Stata Data'!B1515,'Developing Country'!$A$3:$A$175))</f>
        <v>0</v>
      </c>
      <c r="K1515" s="8">
        <f>VLOOKUP(B1515, 'TRIPS In Force'!$A$2:$B$166, 2, FALSE)</f>
        <v>34700</v>
      </c>
      <c r="L1515" s="7">
        <f t="shared" si="218"/>
        <v>1995</v>
      </c>
      <c r="M1515" s="7">
        <f t="shared" si="219"/>
        <v>0</v>
      </c>
      <c r="N1515" s="7">
        <f t="shared" si="220"/>
        <v>1995</v>
      </c>
      <c r="O1515" s="7">
        <f t="shared" si="221"/>
        <v>-4</v>
      </c>
      <c r="P1515" s="7">
        <f t="shared" si="222"/>
        <v>0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</row>
    <row r="1516" spans="1:34" x14ac:dyDescent="0.35">
      <c r="A1516">
        <f t="shared" si="217"/>
        <v>1515</v>
      </c>
      <c r="B1516" t="s">
        <v>50</v>
      </c>
      <c r="C1516">
        <f t="shared" si="216"/>
        <v>56</v>
      </c>
      <c r="D1516" s="7">
        <f t="shared" ref="D1516:D1540" si="224">D1515+1</f>
        <v>1992</v>
      </c>
      <c r="F1516">
        <f>VLOOKUP(B1516, 'Population by Country'!$1:$266, 7, FALSE)</f>
        <v>5041992</v>
      </c>
      <c r="G1516">
        <v>0</v>
      </c>
      <c r="H1516">
        <v>0</v>
      </c>
      <c r="I1516" s="7">
        <f>INDEX('Developing Country'!$B$3:$B$175,MATCH('Stata Data'!B1516,'Developing Country'!$A$3:$A$175))</f>
        <v>0</v>
      </c>
      <c r="J1516" s="7">
        <f>INDEX('Developing Country'!$C$3:$C$175,MATCH('Stata Data'!B1516,'Developing Country'!$A$3:$A$175))</f>
        <v>0</v>
      </c>
      <c r="K1516" s="8">
        <f>VLOOKUP(B1516, 'TRIPS In Force'!$A$2:$B$166, 2, FALSE)</f>
        <v>34700</v>
      </c>
      <c r="L1516" s="7">
        <f t="shared" si="218"/>
        <v>1995</v>
      </c>
      <c r="M1516" s="7">
        <f t="shared" si="219"/>
        <v>0</v>
      </c>
      <c r="N1516" s="7">
        <f t="shared" si="220"/>
        <v>1995</v>
      </c>
      <c r="O1516" s="7">
        <f t="shared" si="221"/>
        <v>-3</v>
      </c>
      <c r="P1516" s="7">
        <f t="shared" si="222"/>
        <v>0</v>
      </c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</row>
    <row r="1517" spans="1:34" x14ac:dyDescent="0.35">
      <c r="A1517">
        <f t="shared" si="217"/>
        <v>1516</v>
      </c>
      <c r="B1517" t="s">
        <v>50</v>
      </c>
      <c r="C1517">
        <f t="shared" si="216"/>
        <v>56</v>
      </c>
      <c r="D1517" s="7">
        <f t="shared" si="224"/>
        <v>1993</v>
      </c>
      <c r="F1517">
        <f>VLOOKUP(B1517, 'Population by Country'!$1:$266, 8, FALSE)</f>
        <v>5066447</v>
      </c>
      <c r="G1517">
        <v>0</v>
      </c>
      <c r="H1517">
        <v>0</v>
      </c>
      <c r="I1517" s="7">
        <f>INDEX('Developing Country'!$B$3:$B$175,MATCH('Stata Data'!B1517,'Developing Country'!$A$3:$A$175))</f>
        <v>0</v>
      </c>
      <c r="J1517" s="7">
        <f>INDEX('Developing Country'!$C$3:$C$175,MATCH('Stata Data'!B1517,'Developing Country'!$A$3:$A$175))</f>
        <v>0</v>
      </c>
      <c r="K1517" s="8">
        <f>VLOOKUP(B1517, 'TRIPS In Force'!$A$2:$B$166, 2, FALSE)</f>
        <v>34700</v>
      </c>
      <c r="L1517" s="7">
        <f t="shared" si="218"/>
        <v>1995</v>
      </c>
      <c r="M1517" s="7">
        <f t="shared" si="219"/>
        <v>0</v>
      </c>
      <c r="N1517" s="7">
        <f t="shared" si="220"/>
        <v>1995</v>
      </c>
      <c r="O1517" s="7">
        <f t="shared" si="221"/>
        <v>-2</v>
      </c>
      <c r="P1517" s="7">
        <f t="shared" si="222"/>
        <v>0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</row>
    <row r="1518" spans="1:34" x14ac:dyDescent="0.35">
      <c r="A1518">
        <f t="shared" si="217"/>
        <v>1517</v>
      </c>
      <c r="B1518" t="s">
        <v>50</v>
      </c>
      <c r="C1518">
        <f t="shared" si="216"/>
        <v>56</v>
      </c>
      <c r="D1518" s="7">
        <f t="shared" si="224"/>
        <v>1994</v>
      </c>
      <c r="F1518">
        <f>VLOOKUP(B1518, 'Population by Country'!$1:$266, 9, FALSE)</f>
        <v>5088333</v>
      </c>
      <c r="G1518">
        <v>0</v>
      </c>
      <c r="H1518">
        <v>0</v>
      </c>
      <c r="I1518" s="7">
        <f>INDEX('Developing Country'!$B$3:$B$175,MATCH('Stata Data'!B1518,'Developing Country'!$A$3:$A$175))</f>
        <v>0</v>
      </c>
      <c r="J1518" s="7">
        <f>INDEX('Developing Country'!$C$3:$C$175,MATCH('Stata Data'!B1518,'Developing Country'!$A$3:$A$175))</f>
        <v>0</v>
      </c>
      <c r="K1518" s="8">
        <f>VLOOKUP(B1518, 'TRIPS In Force'!$A$2:$B$166, 2, FALSE)</f>
        <v>34700</v>
      </c>
      <c r="L1518" s="7">
        <f t="shared" si="218"/>
        <v>1995</v>
      </c>
      <c r="M1518" s="7">
        <f t="shared" si="219"/>
        <v>0</v>
      </c>
      <c r="N1518" s="7">
        <f t="shared" si="220"/>
        <v>1995</v>
      </c>
      <c r="O1518" s="7">
        <f t="shared" si="221"/>
        <v>-1</v>
      </c>
      <c r="P1518" s="7">
        <f t="shared" si="222"/>
        <v>0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</row>
    <row r="1519" spans="1:34" x14ac:dyDescent="0.35">
      <c r="A1519">
        <f t="shared" si="217"/>
        <v>1518</v>
      </c>
      <c r="B1519" t="s">
        <v>50</v>
      </c>
      <c r="C1519">
        <f t="shared" si="216"/>
        <v>56</v>
      </c>
      <c r="D1519" s="7">
        <f t="shared" si="224"/>
        <v>1995</v>
      </c>
      <c r="F1519">
        <f>VLOOKUP(B1519, 'Population by Country'!$1:$266, 10, FALSE)</f>
        <v>5107790</v>
      </c>
      <c r="G1519">
        <v>0</v>
      </c>
      <c r="H1519">
        <v>0</v>
      </c>
      <c r="I1519" s="7">
        <f>INDEX('Developing Country'!$B$3:$B$175,MATCH('Stata Data'!B1519,'Developing Country'!$A$3:$A$175))</f>
        <v>0</v>
      </c>
      <c r="J1519" s="7">
        <f>INDEX('Developing Country'!$C$3:$C$175,MATCH('Stata Data'!B1519,'Developing Country'!$A$3:$A$175))</f>
        <v>0</v>
      </c>
      <c r="K1519" s="8">
        <f>VLOOKUP(B1519, 'TRIPS In Force'!$A$2:$B$166, 2, FALSE)</f>
        <v>34700</v>
      </c>
      <c r="L1519" s="7">
        <f t="shared" si="218"/>
        <v>1995</v>
      </c>
      <c r="M1519" s="7">
        <f t="shared" si="219"/>
        <v>1</v>
      </c>
      <c r="N1519" s="7">
        <f t="shared" si="220"/>
        <v>1995</v>
      </c>
      <c r="O1519" s="7">
        <f t="shared" si="221"/>
        <v>0</v>
      </c>
      <c r="P1519" s="7">
        <f t="shared" si="222"/>
        <v>1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</row>
    <row r="1520" spans="1:34" x14ac:dyDescent="0.35">
      <c r="A1520">
        <f t="shared" si="217"/>
        <v>1519</v>
      </c>
      <c r="B1520" t="s">
        <v>50</v>
      </c>
      <c r="C1520">
        <f t="shared" si="216"/>
        <v>56</v>
      </c>
      <c r="D1520" s="7">
        <f t="shared" si="224"/>
        <v>1996</v>
      </c>
      <c r="F1520">
        <f>VLOOKUP(B1520, 'Population by Country'!$1:$266, 11, FALSE)</f>
        <v>5124573</v>
      </c>
      <c r="G1520">
        <v>0</v>
      </c>
      <c r="H1520">
        <v>0</v>
      </c>
      <c r="I1520" s="7">
        <f>INDEX('Developing Country'!$B$3:$B$175,MATCH('Stata Data'!B1520,'Developing Country'!$A$3:$A$175))</f>
        <v>0</v>
      </c>
      <c r="J1520" s="7">
        <f>INDEX('Developing Country'!$C$3:$C$175,MATCH('Stata Data'!B1520,'Developing Country'!$A$3:$A$175))</f>
        <v>0</v>
      </c>
      <c r="K1520" s="8">
        <f>VLOOKUP(B1520, 'TRIPS In Force'!$A$2:$B$166, 2, FALSE)</f>
        <v>34700</v>
      </c>
      <c r="L1520" s="7">
        <f t="shared" si="218"/>
        <v>1995</v>
      </c>
      <c r="M1520" s="7">
        <f t="shared" si="219"/>
        <v>1</v>
      </c>
      <c r="N1520" s="7">
        <f t="shared" si="220"/>
        <v>1995</v>
      </c>
      <c r="O1520" s="7">
        <f t="shared" si="221"/>
        <v>1</v>
      </c>
      <c r="P1520" s="7">
        <f t="shared" si="222"/>
        <v>1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</row>
    <row r="1521" spans="1:34" x14ac:dyDescent="0.35">
      <c r="A1521">
        <f t="shared" si="217"/>
        <v>1520</v>
      </c>
      <c r="B1521" t="s">
        <v>50</v>
      </c>
      <c r="C1521">
        <f t="shared" si="216"/>
        <v>56</v>
      </c>
      <c r="D1521" s="7">
        <f t="shared" si="224"/>
        <v>1997</v>
      </c>
      <c r="F1521">
        <f>VLOOKUP(B1521, 'Population by Country'!$1:$266, 12, FALSE)</f>
        <v>5139835</v>
      </c>
      <c r="G1521">
        <v>0</v>
      </c>
      <c r="H1521">
        <v>0</v>
      </c>
      <c r="I1521" s="7">
        <f>INDEX('Developing Country'!$B$3:$B$175,MATCH('Stata Data'!B1521,'Developing Country'!$A$3:$A$175))</f>
        <v>0</v>
      </c>
      <c r="J1521" s="7">
        <f>INDEX('Developing Country'!$C$3:$C$175,MATCH('Stata Data'!B1521,'Developing Country'!$A$3:$A$175))</f>
        <v>0</v>
      </c>
      <c r="K1521" s="8">
        <f>VLOOKUP(B1521, 'TRIPS In Force'!$A$2:$B$166, 2, FALSE)</f>
        <v>34700</v>
      </c>
      <c r="L1521" s="7">
        <f t="shared" si="218"/>
        <v>1995</v>
      </c>
      <c r="M1521" s="7">
        <f t="shared" si="219"/>
        <v>1</v>
      </c>
      <c r="N1521" s="7">
        <f t="shared" si="220"/>
        <v>1995</v>
      </c>
      <c r="O1521" s="7">
        <f t="shared" si="221"/>
        <v>2</v>
      </c>
      <c r="P1521" s="7">
        <f t="shared" si="222"/>
        <v>1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</row>
    <row r="1522" spans="1:34" x14ac:dyDescent="0.35">
      <c r="A1522">
        <f t="shared" si="217"/>
        <v>1521</v>
      </c>
      <c r="B1522" t="s">
        <v>50</v>
      </c>
      <c r="C1522">
        <f t="shared" si="216"/>
        <v>56</v>
      </c>
      <c r="D1522" s="7">
        <f t="shared" si="224"/>
        <v>1998</v>
      </c>
      <c r="F1522">
        <f>VLOOKUP(B1522, 'Population by Country'!$1:$266, 13, FALSE)</f>
        <v>5153498</v>
      </c>
      <c r="G1522">
        <v>0</v>
      </c>
      <c r="H1522">
        <v>0</v>
      </c>
      <c r="I1522" s="7">
        <f>INDEX('Developing Country'!$B$3:$B$175,MATCH('Stata Data'!B1522,'Developing Country'!$A$3:$A$175))</f>
        <v>0</v>
      </c>
      <c r="J1522" s="7">
        <f>INDEX('Developing Country'!$C$3:$C$175,MATCH('Stata Data'!B1522,'Developing Country'!$A$3:$A$175))</f>
        <v>0</v>
      </c>
      <c r="K1522" s="8">
        <f>VLOOKUP(B1522, 'TRIPS In Force'!$A$2:$B$166, 2, FALSE)</f>
        <v>34700</v>
      </c>
      <c r="L1522" s="7">
        <f t="shared" si="218"/>
        <v>1995</v>
      </c>
      <c r="M1522" s="7">
        <f t="shared" si="219"/>
        <v>1</v>
      </c>
      <c r="N1522" s="7">
        <f t="shared" si="220"/>
        <v>1995</v>
      </c>
      <c r="O1522" s="7">
        <f t="shared" si="221"/>
        <v>3</v>
      </c>
      <c r="P1522" s="7">
        <f t="shared" si="222"/>
        <v>1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</row>
    <row r="1523" spans="1:34" x14ac:dyDescent="0.35">
      <c r="A1523">
        <f t="shared" si="217"/>
        <v>1522</v>
      </c>
      <c r="B1523" t="s">
        <v>50</v>
      </c>
      <c r="C1523">
        <f t="shared" si="216"/>
        <v>56</v>
      </c>
      <c r="D1523" s="7">
        <f t="shared" si="224"/>
        <v>1999</v>
      </c>
      <c r="F1523">
        <f>VLOOKUP(B1523, 'Population by Country'!$1:$266,14, FALSE)</f>
        <v>5165474</v>
      </c>
      <c r="G1523">
        <v>0</v>
      </c>
      <c r="H1523">
        <v>0</v>
      </c>
      <c r="I1523" s="7">
        <f>INDEX('Developing Country'!$B$3:$B$175,MATCH('Stata Data'!B1523,'Developing Country'!$A$3:$A$175))</f>
        <v>0</v>
      </c>
      <c r="J1523" s="7">
        <f>INDEX('Developing Country'!$C$3:$C$175,MATCH('Stata Data'!B1523,'Developing Country'!$A$3:$A$175))</f>
        <v>0</v>
      </c>
      <c r="K1523" s="8">
        <f>VLOOKUP(B1523, 'TRIPS In Force'!$A$2:$B$166, 2, FALSE)</f>
        <v>34700</v>
      </c>
      <c r="L1523" s="7">
        <f t="shared" si="218"/>
        <v>1995</v>
      </c>
      <c r="M1523" s="7">
        <f t="shared" si="219"/>
        <v>1</v>
      </c>
      <c r="N1523" s="7">
        <f t="shared" si="220"/>
        <v>1995</v>
      </c>
      <c r="O1523" s="7">
        <f t="shared" si="221"/>
        <v>4</v>
      </c>
      <c r="P1523" s="7">
        <f t="shared" si="222"/>
        <v>1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</row>
    <row r="1524" spans="1:34" x14ac:dyDescent="0.35">
      <c r="A1524">
        <f t="shared" si="217"/>
        <v>1523</v>
      </c>
      <c r="B1524" t="s">
        <v>50</v>
      </c>
      <c r="C1524">
        <f t="shared" si="216"/>
        <v>56</v>
      </c>
      <c r="D1524" s="7">
        <f t="shared" si="224"/>
        <v>2000</v>
      </c>
      <c r="F1524">
        <f>VLOOKUP(B1524, 'Population by Country'!$1:$266, 15, FALSE)</f>
        <v>5176209</v>
      </c>
      <c r="G1524">
        <v>0</v>
      </c>
      <c r="H1524">
        <v>0</v>
      </c>
      <c r="I1524" s="7">
        <f>INDEX('Developing Country'!$B$3:$B$175,MATCH('Stata Data'!B1524,'Developing Country'!$A$3:$A$175))</f>
        <v>0</v>
      </c>
      <c r="J1524" s="7">
        <f>INDEX('Developing Country'!$C$3:$C$175,MATCH('Stata Data'!B1524,'Developing Country'!$A$3:$A$175))</f>
        <v>0</v>
      </c>
      <c r="K1524" s="8">
        <f>VLOOKUP(B1524, 'TRIPS In Force'!$A$2:$B$166, 2, FALSE)</f>
        <v>34700</v>
      </c>
      <c r="L1524" s="7">
        <f t="shared" si="218"/>
        <v>1995</v>
      </c>
      <c r="M1524" s="7">
        <f t="shared" si="219"/>
        <v>1</v>
      </c>
      <c r="N1524" s="7">
        <f t="shared" si="220"/>
        <v>1995</v>
      </c>
      <c r="O1524" s="7">
        <f t="shared" si="221"/>
        <v>5</v>
      </c>
      <c r="P1524" s="7">
        <f t="shared" si="222"/>
        <v>1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</row>
    <row r="1525" spans="1:34" x14ac:dyDescent="0.35">
      <c r="A1525">
        <f t="shared" si="217"/>
        <v>1524</v>
      </c>
      <c r="B1525" t="s">
        <v>50</v>
      </c>
      <c r="C1525">
        <f t="shared" si="216"/>
        <v>56</v>
      </c>
      <c r="D1525" s="7">
        <f t="shared" si="224"/>
        <v>2001</v>
      </c>
      <c r="F1525">
        <f>VLOOKUP(B1525, 'Population by Country'!$1:$266, 16, FALSE)</f>
        <v>5188008</v>
      </c>
      <c r="G1525">
        <v>0</v>
      </c>
      <c r="H1525">
        <v>0</v>
      </c>
      <c r="I1525" s="7">
        <f>INDEX('Developing Country'!$B$3:$B$175,MATCH('Stata Data'!B1525,'Developing Country'!$A$3:$A$175))</f>
        <v>0</v>
      </c>
      <c r="J1525" s="7">
        <f>INDEX('Developing Country'!$C$3:$C$175,MATCH('Stata Data'!B1525,'Developing Country'!$A$3:$A$175))</f>
        <v>0</v>
      </c>
      <c r="K1525" s="8">
        <f>VLOOKUP(B1525, 'TRIPS In Force'!$A$2:$B$166, 2, FALSE)</f>
        <v>34700</v>
      </c>
      <c r="L1525" s="7">
        <f t="shared" si="218"/>
        <v>1995</v>
      </c>
      <c r="M1525" s="7">
        <f t="shared" si="219"/>
        <v>1</v>
      </c>
      <c r="N1525" s="7">
        <f t="shared" si="220"/>
        <v>1995</v>
      </c>
      <c r="O1525" s="7">
        <f t="shared" si="221"/>
        <v>6</v>
      </c>
      <c r="P1525" s="7">
        <f t="shared" si="222"/>
        <v>1</v>
      </c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</row>
    <row r="1526" spans="1:34" x14ac:dyDescent="0.35">
      <c r="A1526">
        <f t="shared" si="217"/>
        <v>1525</v>
      </c>
      <c r="B1526" t="s">
        <v>50</v>
      </c>
      <c r="C1526">
        <f t="shared" si="216"/>
        <v>56</v>
      </c>
      <c r="D1526" s="7">
        <f t="shared" si="224"/>
        <v>2002</v>
      </c>
      <c r="F1526">
        <f>VLOOKUP(B1526, 'Population by Country'!$1:$266, 17, FALSE)</f>
        <v>5200598</v>
      </c>
      <c r="G1526">
        <v>0</v>
      </c>
      <c r="H1526">
        <v>0</v>
      </c>
      <c r="I1526" s="7">
        <f>INDEX('Developing Country'!$B$3:$B$175,MATCH('Stata Data'!B1526,'Developing Country'!$A$3:$A$175))</f>
        <v>0</v>
      </c>
      <c r="J1526" s="7">
        <f>INDEX('Developing Country'!$C$3:$C$175,MATCH('Stata Data'!B1526,'Developing Country'!$A$3:$A$175))</f>
        <v>0</v>
      </c>
      <c r="K1526" s="8">
        <f>VLOOKUP(B1526, 'TRIPS In Force'!$A$2:$B$166, 2, FALSE)</f>
        <v>34700</v>
      </c>
      <c r="L1526" s="7">
        <f t="shared" si="218"/>
        <v>1995</v>
      </c>
      <c r="M1526" s="7">
        <f t="shared" si="219"/>
        <v>1</v>
      </c>
      <c r="N1526" s="7">
        <f t="shared" si="220"/>
        <v>1995</v>
      </c>
      <c r="O1526" s="7">
        <f t="shared" si="221"/>
        <v>7</v>
      </c>
      <c r="P1526" s="7">
        <f t="shared" si="222"/>
        <v>1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</row>
    <row r="1527" spans="1:34" x14ac:dyDescent="0.35">
      <c r="A1527">
        <f t="shared" si="217"/>
        <v>1526</v>
      </c>
      <c r="B1527" t="s">
        <v>50</v>
      </c>
      <c r="C1527">
        <f t="shared" si="216"/>
        <v>56</v>
      </c>
      <c r="D1527" s="7">
        <f t="shared" si="224"/>
        <v>2003</v>
      </c>
      <c r="F1527">
        <f>VLOOKUP(B1527, 'Population by Country'!$1:$266, 18, FALSE)</f>
        <v>5213014</v>
      </c>
      <c r="G1527">
        <v>0</v>
      </c>
      <c r="H1527">
        <v>0</v>
      </c>
      <c r="I1527" s="7">
        <f>INDEX('Developing Country'!$B$3:$B$175,MATCH('Stata Data'!B1527,'Developing Country'!$A$3:$A$175))</f>
        <v>0</v>
      </c>
      <c r="J1527" s="7">
        <f>INDEX('Developing Country'!$C$3:$C$175,MATCH('Stata Data'!B1527,'Developing Country'!$A$3:$A$175))</f>
        <v>0</v>
      </c>
      <c r="K1527" s="8">
        <f>VLOOKUP(B1527, 'TRIPS In Force'!$A$2:$B$166, 2, FALSE)</f>
        <v>34700</v>
      </c>
      <c r="L1527" s="7">
        <f t="shared" si="218"/>
        <v>1995</v>
      </c>
      <c r="M1527" s="7">
        <f t="shared" si="219"/>
        <v>1</v>
      </c>
      <c r="N1527" s="7">
        <f t="shared" si="220"/>
        <v>1995</v>
      </c>
      <c r="O1527" s="7">
        <f t="shared" si="221"/>
        <v>8</v>
      </c>
      <c r="P1527" s="7">
        <f t="shared" si="222"/>
        <v>1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</row>
    <row r="1528" spans="1:34" x14ac:dyDescent="0.35">
      <c r="A1528">
        <f t="shared" si="217"/>
        <v>1527</v>
      </c>
      <c r="B1528" t="s">
        <v>50</v>
      </c>
      <c r="C1528">
        <f t="shared" si="216"/>
        <v>56</v>
      </c>
      <c r="D1528" s="7">
        <f t="shared" si="224"/>
        <v>2004</v>
      </c>
      <c r="F1528">
        <f>VLOOKUP(B1528, 'Population by Country'!$1:$266,19, FALSE)</f>
        <v>5228172</v>
      </c>
      <c r="G1528">
        <v>0</v>
      </c>
      <c r="H1528">
        <v>0</v>
      </c>
      <c r="I1528" s="7">
        <f>INDEX('Developing Country'!$B$3:$B$175,MATCH('Stata Data'!B1528,'Developing Country'!$A$3:$A$175))</f>
        <v>0</v>
      </c>
      <c r="J1528" s="7">
        <f>INDEX('Developing Country'!$C$3:$C$175,MATCH('Stata Data'!B1528,'Developing Country'!$A$3:$A$175))</f>
        <v>0</v>
      </c>
      <c r="K1528" s="8">
        <f>VLOOKUP(B1528, 'TRIPS In Force'!$A$2:$B$166, 2, FALSE)</f>
        <v>34700</v>
      </c>
      <c r="L1528" s="7">
        <f t="shared" si="218"/>
        <v>1995</v>
      </c>
      <c r="M1528" s="7">
        <f t="shared" si="219"/>
        <v>1</v>
      </c>
      <c r="N1528" s="7">
        <f t="shared" si="220"/>
        <v>1995</v>
      </c>
      <c r="O1528" s="7">
        <f t="shared" si="221"/>
        <v>9</v>
      </c>
      <c r="P1528" s="7">
        <f t="shared" si="222"/>
        <v>1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</row>
    <row r="1529" spans="1:34" x14ac:dyDescent="0.35">
      <c r="A1529">
        <f t="shared" si="217"/>
        <v>1528</v>
      </c>
      <c r="B1529" t="s">
        <v>50</v>
      </c>
      <c r="C1529">
        <f t="shared" si="216"/>
        <v>56</v>
      </c>
      <c r="D1529" s="7">
        <f t="shared" si="224"/>
        <v>2005</v>
      </c>
      <c r="F1529">
        <f>VLOOKUP(B1529, 'Population by Country'!$1:$266, 20, FALSE)</f>
        <v>5246096</v>
      </c>
      <c r="G1529">
        <v>0</v>
      </c>
      <c r="H1529">
        <v>0</v>
      </c>
      <c r="I1529" s="7">
        <f>INDEX('Developing Country'!$B$3:$B$175,MATCH('Stata Data'!B1529,'Developing Country'!$A$3:$A$175))</f>
        <v>0</v>
      </c>
      <c r="J1529" s="7">
        <f>INDEX('Developing Country'!$C$3:$C$175,MATCH('Stata Data'!B1529,'Developing Country'!$A$3:$A$175))</f>
        <v>0</v>
      </c>
      <c r="K1529" s="8">
        <f>VLOOKUP(B1529, 'TRIPS In Force'!$A$2:$B$166, 2, FALSE)</f>
        <v>34700</v>
      </c>
      <c r="L1529" s="7">
        <f t="shared" si="218"/>
        <v>1995</v>
      </c>
      <c r="M1529" s="7">
        <f t="shared" si="219"/>
        <v>1</v>
      </c>
      <c r="N1529" s="7">
        <f t="shared" si="220"/>
        <v>1995</v>
      </c>
      <c r="O1529" s="7">
        <f t="shared" si="221"/>
        <v>10</v>
      </c>
      <c r="P1529" s="7">
        <f t="shared" si="222"/>
        <v>1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</row>
    <row r="1530" spans="1:34" x14ac:dyDescent="0.35">
      <c r="A1530">
        <f t="shared" si="217"/>
        <v>1529</v>
      </c>
      <c r="B1530" t="s">
        <v>50</v>
      </c>
      <c r="C1530">
        <f t="shared" si="216"/>
        <v>56</v>
      </c>
      <c r="D1530" s="7">
        <f t="shared" si="224"/>
        <v>2006</v>
      </c>
      <c r="F1530">
        <f>VLOOKUP(B1530, 'Population by Country'!$1:$266, 21, FALSE)</f>
        <v>5266268</v>
      </c>
      <c r="G1530">
        <v>0</v>
      </c>
      <c r="H1530">
        <v>0</v>
      </c>
      <c r="I1530" s="7">
        <f>INDEX('Developing Country'!$B$3:$B$175,MATCH('Stata Data'!B1530,'Developing Country'!$A$3:$A$175))</f>
        <v>0</v>
      </c>
      <c r="J1530" s="7">
        <f>INDEX('Developing Country'!$C$3:$C$175,MATCH('Stata Data'!B1530,'Developing Country'!$A$3:$A$175))</f>
        <v>0</v>
      </c>
      <c r="K1530" s="8">
        <f>VLOOKUP(B1530, 'TRIPS In Force'!$A$2:$B$166, 2, FALSE)</f>
        <v>34700</v>
      </c>
      <c r="L1530" s="7">
        <f t="shared" si="218"/>
        <v>1995</v>
      </c>
      <c r="M1530" s="7">
        <f t="shared" si="219"/>
        <v>1</v>
      </c>
      <c r="N1530" s="7">
        <f t="shared" si="220"/>
        <v>1995</v>
      </c>
      <c r="O1530" s="7">
        <f t="shared" si="221"/>
        <v>11</v>
      </c>
      <c r="P1530" s="7">
        <f t="shared" si="222"/>
        <v>1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</row>
    <row r="1531" spans="1:34" x14ac:dyDescent="0.35">
      <c r="A1531">
        <f t="shared" si="217"/>
        <v>1530</v>
      </c>
      <c r="B1531" t="s">
        <v>50</v>
      </c>
      <c r="C1531">
        <f t="shared" si="216"/>
        <v>56</v>
      </c>
      <c r="D1531" s="7">
        <f t="shared" si="224"/>
        <v>2007</v>
      </c>
      <c r="F1531">
        <f>VLOOKUP(B1531, 'Population by Country'!$1:$266, 22, FALSE)</f>
        <v>5288720</v>
      </c>
      <c r="G1531">
        <v>0</v>
      </c>
      <c r="H1531">
        <v>0</v>
      </c>
      <c r="I1531" s="7">
        <f>INDEX('Developing Country'!$B$3:$B$175,MATCH('Stata Data'!B1531,'Developing Country'!$A$3:$A$175))</f>
        <v>0</v>
      </c>
      <c r="J1531" s="7">
        <f>INDEX('Developing Country'!$C$3:$C$175,MATCH('Stata Data'!B1531,'Developing Country'!$A$3:$A$175))</f>
        <v>0</v>
      </c>
      <c r="K1531" s="8">
        <f>VLOOKUP(B1531, 'TRIPS In Force'!$A$2:$B$166, 2, FALSE)</f>
        <v>34700</v>
      </c>
      <c r="L1531" s="7">
        <f t="shared" si="218"/>
        <v>1995</v>
      </c>
      <c r="M1531" s="7">
        <f t="shared" si="219"/>
        <v>1</v>
      </c>
      <c r="N1531" s="7">
        <f t="shared" si="220"/>
        <v>1995</v>
      </c>
      <c r="O1531" s="7">
        <f t="shared" si="221"/>
        <v>12</v>
      </c>
      <c r="P1531" s="7">
        <f t="shared" si="222"/>
        <v>1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</row>
    <row r="1532" spans="1:34" x14ac:dyDescent="0.35">
      <c r="A1532">
        <f t="shared" si="217"/>
        <v>1531</v>
      </c>
      <c r="B1532" t="s">
        <v>50</v>
      </c>
      <c r="C1532">
        <f t="shared" si="216"/>
        <v>56</v>
      </c>
      <c r="D1532" s="7">
        <f t="shared" si="224"/>
        <v>2008</v>
      </c>
      <c r="F1532">
        <f>VLOOKUP(B1532, 'Population by Country'!$1:$266, 23, FALSE)</f>
        <v>5313399</v>
      </c>
      <c r="G1532">
        <v>0</v>
      </c>
      <c r="H1532">
        <v>0</v>
      </c>
      <c r="I1532" s="7">
        <f>INDEX('Developing Country'!$B$3:$B$175,MATCH('Stata Data'!B1532,'Developing Country'!$A$3:$A$175))</f>
        <v>0</v>
      </c>
      <c r="J1532" s="7">
        <f>INDEX('Developing Country'!$C$3:$C$175,MATCH('Stata Data'!B1532,'Developing Country'!$A$3:$A$175))</f>
        <v>0</v>
      </c>
      <c r="K1532" s="8">
        <f>VLOOKUP(B1532, 'TRIPS In Force'!$A$2:$B$166, 2, FALSE)</f>
        <v>34700</v>
      </c>
      <c r="L1532" s="7">
        <f t="shared" si="218"/>
        <v>1995</v>
      </c>
      <c r="M1532" s="7">
        <f t="shared" si="219"/>
        <v>1</v>
      </c>
      <c r="N1532" s="7">
        <f t="shared" si="220"/>
        <v>1995</v>
      </c>
      <c r="O1532" s="7">
        <f t="shared" si="221"/>
        <v>13</v>
      </c>
      <c r="P1532" s="7">
        <f t="shared" si="222"/>
        <v>1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</row>
    <row r="1533" spans="1:34" x14ac:dyDescent="0.35">
      <c r="A1533">
        <f t="shared" si="217"/>
        <v>1532</v>
      </c>
      <c r="B1533" t="s">
        <v>50</v>
      </c>
      <c r="C1533">
        <f t="shared" si="216"/>
        <v>56</v>
      </c>
      <c r="D1533" s="7">
        <f t="shared" si="224"/>
        <v>2009</v>
      </c>
      <c r="F1533">
        <f>VLOOKUP(B1533, 'Population by Country'!$1:$266, 24, FALSE)</f>
        <v>5338871</v>
      </c>
      <c r="G1533">
        <v>0</v>
      </c>
      <c r="H1533">
        <v>0</v>
      </c>
      <c r="I1533" s="7">
        <f>INDEX('Developing Country'!$B$3:$B$175,MATCH('Stata Data'!B1533,'Developing Country'!$A$3:$A$175))</f>
        <v>0</v>
      </c>
      <c r="J1533" s="7">
        <f>INDEX('Developing Country'!$C$3:$C$175,MATCH('Stata Data'!B1533,'Developing Country'!$A$3:$A$175))</f>
        <v>0</v>
      </c>
      <c r="K1533" s="8">
        <f>VLOOKUP(B1533, 'TRIPS In Force'!$A$2:$B$166, 2, FALSE)</f>
        <v>34700</v>
      </c>
      <c r="L1533" s="7">
        <f t="shared" si="218"/>
        <v>1995</v>
      </c>
      <c r="M1533" s="7">
        <f t="shared" si="219"/>
        <v>1</v>
      </c>
      <c r="N1533" s="7">
        <f t="shared" si="220"/>
        <v>1995</v>
      </c>
      <c r="O1533" s="7">
        <f t="shared" si="221"/>
        <v>14</v>
      </c>
      <c r="P1533" s="7">
        <f t="shared" si="222"/>
        <v>1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</row>
    <row r="1534" spans="1:34" x14ac:dyDescent="0.35">
      <c r="A1534">
        <f t="shared" si="217"/>
        <v>1533</v>
      </c>
      <c r="B1534" t="s">
        <v>50</v>
      </c>
      <c r="C1534">
        <f t="shared" si="216"/>
        <v>56</v>
      </c>
      <c r="D1534" s="7">
        <f t="shared" si="224"/>
        <v>2010</v>
      </c>
      <c r="F1534">
        <f>VLOOKUP(B1534, 'Population by Country'!$1:$266, 25, FALSE)</f>
        <v>5363352</v>
      </c>
      <c r="G1534">
        <v>0</v>
      </c>
      <c r="H1534">
        <v>0</v>
      </c>
      <c r="I1534" s="7">
        <f>INDEX('Developing Country'!$B$3:$B$175,MATCH('Stata Data'!B1534,'Developing Country'!$A$3:$A$175))</f>
        <v>0</v>
      </c>
      <c r="J1534" s="7">
        <f>INDEX('Developing Country'!$C$3:$C$175,MATCH('Stata Data'!B1534,'Developing Country'!$A$3:$A$175))</f>
        <v>0</v>
      </c>
      <c r="K1534" s="8">
        <f>VLOOKUP(B1534, 'TRIPS In Force'!$A$2:$B$166, 2, FALSE)</f>
        <v>34700</v>
      </c>
      <c r="L1534" s="7">
        <f t="shared" si="218"/>
        <v>1995</v>
      </c>
      <c r="M1534" s="7">
        <f t="shared" si="219"/>
        <v>1</v>
      </c>
      <c r="N1534" s="7">
        <f t="shared" si="220"/>
        <v>1995</v>
      </c>
      <c r="O1534" s="7">
        <f t="shared" si="221"/>
        <v>15</v>
      </c>
      <c r="P1534" s="7">
        <f t="shared" si="222"/>
        <v>1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</row>
    <row r="1535" spans="1:34" x14ac:dyDescent="0.35">
      <c r="A1535">
        <f t="shared" si="217"/>
        <v>1534</v>
      </c>
      <c r="B1535" t="s">
        <v>50</v>
      </c>
      <c r="C1535">
        <f t="shared" si="216"/>
        <v>56</v>
      </c>
      <c r="D1535" s="7">
        <f t="shared" si="224"/>
        <v>2011</v>
      </c>
      <c r="F1535">
        <f>VLOOKUP(B1535, 'Population by Country'!$1:$266, 26, FALSE)</f>
        <v>5388272</v>
      </c>
      <c r="G1535">
        <v>0</v>
      </c>
      <c r="H1535">
        <v>0</v>
      </c>
      <c r="I1535" s="7">
        <f>INDEX('Developing Country'!$B$3:$B$175,MATCH('Stata Data'!B1535,'Developing Country'!$A$3:$A$175))</f>
        <v>0</v>
      </c>
      <c r="J1535" s="7">
        <f>INDEX('Developing Country'!$C$3:$C$175,MATCH('Stata Data'!B1535,'Developing Country'!$A$3:$A$175))</f>
        <v>0</v>
      </c>
      <c r="K1535" s="8">
        <f>VLOOKUP(B1535, 'TRIPS In Force'!$A$2:$B$166, 2, FALSE)</f>
        <v>34700</v>
      </c>
      <c r="L1535" s="7">
        <f t="shared" si="218"/>
        <v>1995</v>
      </c>
      <c r="M1535" s="7">
        <f t="shared" si="219"/>
        <v>1</v>
      </c>
      <c r="N1535" s="7">
        <f t="shared" si="220"/>
        <v>1995</v>
      </c>
      <c r="O1535" s="7">
        <f t="shared" si="221"/>
        <v>16</v>
      </c>
      <c r="P1535" s="7">
        <f t="shared" si="222"/>
        <v>1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</row>
    <row r="1536" spans="1:34" x14ac:dyDescent="0.35">
      <c r="A1536">
        <f t="shared" si="217"/>
        <v>1535</v>
      </c>
      <c r="B1536" t="s">
        <v>50</v>
      </c>
      <c r="C1536">
        <f t="shared" si="216"/>
        <v>56</v>
      </c>
      <c r="D1536" s="7">
        <f t="shared" si="224"/>
        <v>2012</v>
      </c>
      <c r="F1536">
        <f>VLOOKUP(B1536, 'Population by Country'!$1:$266, 27, FALSE)</f>
        <v>5413971</v>
      </c>
      <c r="G1536">
        <v>0</v>
      </c>
      <c r="H1536">
        <v>0</v>
      </c>
      <c r="I1536" s="7">
        <f>INDEX('Developing Country'!$B$3:$B$175,MATCH('Stata Data'!B1536,'Developing Country'!$A$3:$A$175))</f>
        <v>0</v>
      </c>
      <c r="J1536" s="7">
        <f>INDEX('Developing Country'!$C$3:$C$175,MATCH('Stata Data'!B1536,'Developing Country'!$A$3:$A$175))</f>
        <v>0</v>
      </c>
      <c r="K1536" s="8">
        <f>VLOOKUP(B1536, 'TRIPS In Force'!$A$2:$B$166, 2, FALSE)</f>
        <v>34700</v>
      </c>
      <c r="L1536" s="7">
        <f t="shared" si="218"/>
        <v>1995</v>
      </c>
      <c r="M1536" s="7">
        <f t="shared" si="219"/>
        <v>1</v>
      </c>
      <c r="N1536" s="7">
        <f t="shared" si="220"/>
        <v>1995</v>
      </c>
      <c r="O1536" s="7">
        <f t="shared" si="221"/>
        <v>17</v>
      </c>
      <c r="P1536" s="7">
        <f t="shared" si="222"/>
        <v>1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</row>
    <row r="1537" spans="1:34" x14ac:dyDescent="0.35">
      <c r="A1537">
        <f t="shared" si="217"/>
        <v>1536</v>
      </c>
      <c r="B1537" t="s">
        <v>50</v>
      </c>
      <c r="C1537">
        <f t="shared" si="216"/>
        <v>56</v>
      </c>
      <c r="D1537" s="7">
        <f t="shared" si="224"/>
        <v>2013</v>
      </c>
      <c r="F1537">
        <f>VLOOKUP(B1537, 'Population by Country'!$1:$266, 28, FALSE)</f>
        <v>5438972</v>
      </c>
      <c r="G1537">
        <v>0</v>
      </c>
      <c r="H1537">
        <v>0</v>
      </c>
      <c r="I1537" s="7">
        <f>INDEX('Developing Country'!$B$3:$B$175,MATCH('Stata Data'!B1537,'Developing Country'!$A$3:$A$175))</f>
        <v>0</v>
      </c>
      <c r="J1537" s="7">
        <f>INDEX('Developing Country'!$C$3:$C$175,MATCH('Stata Data'!B1537,'Developing Country'!$A$3:$A$175))</f>
        <v>0</v>
      </c>
      <c r="K1537" s="8">
        <f>VLOOKUP(B1537, 'TRIPS In Force'!$A$2:$B$166, 2, FALSE)</f>
        <v>34700</v>
      </c>
      <c r="L1537" s="7">
        <f t="shared" si="218"/>
        <v>1995</v>
      </c>
      <c r="M1537" s="7">
        <f t="shared" si="219"/>
        <v>1</v>
      </c>
      <c r="N1537" s="7">
        <f t="shared" si="220"/>
        <v>1995</v>
      </c>
      <c r="O1537" s="7">
        <f t="shared" si="221"/>
        <v>18</v>
      </c>
      <c r="P1537" s="7">
        <f t="shared" si="222"/>
        <v>1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</row>
    <row r="1538" spans="1:34" x14ac:dyDescent="0.35">
      <c r="A1538">
        <f t="shared" si="217"/>
        <v>1537</v>
      </c>
      <c r="B1538" t="s">
        <v>50</v>
      </c>
      <c r="C1538">
        <f t="shared" si="216"/>
        <v>56</v>
      </c>
      <c r="D1538" s="7">
        <f t="shared" si="224"/>
        <v>2014</v>
      </c>
      <c r="F1538">
        <f>VLOOKUP(B1538, 'Population by Country'!$1:$266, 29, FALSE)</f>
        <v>5461512</v>
      </c>
      <c r="G1538">
        <v>0</v>
      </c>
      <c r="H1538">
        <v>0</v>
      </c>
      <c r="I1538" s="7">
        <f>INDEX('Developing Country'!$B$3:$B$175,MATCH('Stata Data'!B1538,'Developing Country'!$A$3:$A$175))</f>
        <v>0</v>
      </c>
      <c r="J1538" s="7">
        <f>INDEX('Developing Country'!$C$3:$C$175,MATCH('Stata Data'!B1538,'Developing Country'!$A$3:$A$175))</f>
        <v>0</v>
      </c>
      <c r="K1538" s="8">
        <f>VLOOKUP(B1538, 'TRIPS In Force'!$A$2:$B$166, 2, FALSE)</f>
        <v>34700</v>
      </c>
      <c r="L1538" s="7">
        <f t="shared" si="218"/>
        <v>1995</v>
      </c>
      <c r="M1538" s="7">
        <f t="shared" ref="M1538:M1601" si="225">IF(L1538&gt;D1538, 0, 1)</f>
        <v>1</v>
      </c>
      <c r="N1538" s="7">
        <f t="shared" ref="N1538:N1601" si="226">IF(L1538&gt;IF(I1538=1, 2033, IF(H1538=1, 2005, IF(J1538=1,2000, L1538))), L1538,IF(I1538=1, 2033, IF(H1538=1, 2005, IF(J1538=1,2000, L1538))))</f>
        <v>1995</v>
      </c>
      <c r="O1538" s="7">
        <f t="shared" ref="O1538:O1601" si="227">D1538-N1538</f>
        <v>19</v>
      </c>
      <c r="P1538" s="7">
        <f t="shared" ref="P1538:P1601" si="228">IF(N1538&lt;=D1538,1,0)</f>
        <v>1</v>
      </c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</row>
    <row r="1539" spans="1:34" x14ac:dyDescent="0.35">
      <c r="A1539">
        <f t="shared" si="217"/>
        <v>1538</v>
      </c>
      <c r="B1539" t="s">
        <v>50</v>
      </c>
      <c r="C1539">
        <f t="shared" ref="C1539:C1602" si="229">_xlfn.FLOOR.MATH((A1539-1)/27)</f>
        <v>56</v>
      </c>
      <c r="D1539" s="7">
        <f t="shared" si="224"/>
        <v>2015</v>
      </c>
      <c r="F1539">
        <f>VLOOKUP(B1539, 'Population by Country'!$1:$266, 30, FALSE)</f>
        <v>5479531</v>
      </c>
      <c r="G1539">
        <v>0</v>
      </c>
      <c r="H1539">
        <v>0</v>
      </c>
      <c r="I1539" s="7">
        <f>INDEX('Developing Country'!$B$3:$B$175,MATCH('Stata Data'!B1539,'Developing Country'!$A$3:$A$175))</f>
        <v>0</v>
      </c>
      <c r="J1539" s="7">
        <f>INDEX('Developing Country'!$C$3:$C$175,MATCH('Stata Data'!B1539,'Developing Country'!$A$3:$A$175))</f>
        <v>0</v>
      </c>
      <c r="K1539" s="8">
        <f>VLOOKUP(B1539, 'TRIPS In Force'!$A$2:$B$166, 2, FALSE)</f>
        <v>34700</v>
      </c>
      <c r="L1539" s="7">
        <f t="shared" ref="L1539:L1602" si="230">YEAR(K1539)</f>
        <v>1995</v>
      </c>
      <c r="M1539" s="7">
        <f t="shared" si="225"/>
        <v>1</v>
      </c>
      <c r="N1539" s="7">
        <f t="shared" si="226"/>
        <v>1995</v>
      </c>
      <c r="O1539" s="7">
        <f t="shared" si="227"/>
        <v>20</v>
      </c>
      <c r="P1539" s="7">
        <f t="shared" si="228"/>
        <v>1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</row>
    <row r="1540" spans="1:34" x14ac:dyDescent="0.35">
      <c r="A1540">
        <f t="shared" ref="A1540:A1603" si="231">A1539+1</f>
        <v>1539</v>
      </c>
      <c r="B1540" t="s">
        <v>50</v>
      </c>
      <c r="C1540">
        <f t="shared" si="229"/>
        <v>56</v>
      </c>
      <c r="D1540" s="7">
        <f t="shared" si="224"/>
        <v>2016</v>
      </c>
      <c r="F1540">
        <f>VLOOKUP(B1540, 'Population by Country'!$1:$266, 31, FALSE)</f>
        <v>5495096</v>
      </c>
      <c r="G1540">
        <v>0</v>
      </c>
      <c r="H1540">
        <v>0</v>
      </c>
      <c r="I1540" s="7">
        <f>INDEX('Developing Country'!$B$3:$B$175,MATCH('Stata Data'!B1540,'Developing Country'!$A$3:$A$175))</f>
        <v>0</v>
      </c>
      <c r="J1540" s="7">
        <f>INDEX('Developing Country'!$C$3:$C$175,MATCH('Stata Data'!B1540,'Developing Country'!$A$3:$A$175))</f>
        <v>0</v>
      </c>
      <c r="K1540" s="8">
        <f>VLOOKUP(B1540, 'TRIPS In Force'!$A$2:$B$166, 2, FALSE)</f>
        <v>34700</v>
      </c>
      <c r="L1540" s="7">
        <f t="shared" si="230"/>
        <v>1995</v>
      </c>
      <c r="M1540" s="7">
        <f t="shared" si="225"/>
        <v>1</v>
      </c>
      <c r="N1540" s="7">
        <f t="shared" si="226"/>
        <v>1995</v>
      </c>
      <c r="O1540" s="7">
        <f t="shared" si="227"/>
        <v>21</v>
      </c>
      <c r="P1540" s="7">
        <f t="shared" si="228"/>
        <v>1</v>
      </c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</row>
    <row r="1541" spans="1:34" x14ac:dyDescent="0.35">
      <c r="A1541">
        <f t="shared" si="231"/>
        <v>1540</v>
      </c>
      <c r="B1541" t="s">
        <v>51</v>
      </c>
      <c r="C1541">
        <f t="shared" si="229"/>
        <v>57</v>
      </c>
      <c r="D1541" s="7">
        <v>1990</v>
      </c>
      <c r="E1541">
        <v>3400</v>
      </c>
      <c r="F1541">
        <f>VLOOKUP(B1541, 'Population by Country'!$1:$266, 5,FALSE )</f>
        <v>58512808</v>
      </c>
      <c r="G1541">
        <v>0</v>
      </c>
      <c r="H1541">
        <v>0</v>
      </c>
      <c r="I1541" s="7">
        <f>INDEX('Developing Country'!$B$3:$B$175,MATCH('Stata Data'!B1541,'Developing Country'!$A$3:$A$175))</f>
        <v>0</v>
      </c>
      <c r="J1541" s="7">
        <f>INDEX('Developing Country'!$C$3:$C$175,MATCH('Stata Data'!B1541,'Developing Country'!$A$3:$A$175))</f>
        <v>0</v>
      </c>
      <c r="K1541" s="8">
        <f>VLOOKUP(B1541, 'TRIPS In Force'!$A$2:$B$166, 2, FALSE)</f>
        <v>34700</v>
      </c>
      <c r="L1541" s="7">
        <f t="shared" si="230"/>
        <v>1995</v>
      </c>
      <c r="M1541" s="7">
        <f t="shared" si="225"/>
        <v>0</v>
      </c>
      <c r="N1541" s="7">
        <f t="shared" si="226"/>
        <v>1995</v>
      </c>
      <c r="O1541" s="7">
        <f t="shared" si="227"/>
        <v>-5</v>
      </c>
      <c r="P1541" s="7">
        <f t="shared" si="228"/>
        <v>0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</row>
    <row r="1542" spans="1:34" x14ac:dyDescent="0.35">
      <c r="A1542">
        <f t="shared" si="231"/>
        <v>1541</v>
      </c>
      <c r="B1542" t="s">
        <v>51</v>
      </c>
      <c r="C1542">
        <f t="shared" si="229"/>
        <v>57</v>
      </c>
      <c r="D1542" s="7">
        <f>D1541+1</f>
        <v>1991</v>
      </c>
      <c r="E1542">
        <v>4100</v>
      </c>
      <c r="F1542">
        <f>VLOOKUP(B1542, 'Population by Country'!$1:$266, 6, FALSE)</f>
        <v>58559312</v>
      </c>
      <c r="G1542">
        <v>0</v>
      </c>
      <c r="H1542">
        <v>0</v>
      </c>
      <c r="I1542" s="7">
        <f>INDEX('Developing Country'!$B$3:$B$175,MATCH('Stata Data'!B1542,'Developing Country'!$A$3:$A$175))</f>
        <v>0</v>
      </c>
      <c r="J1542" s="7">
        <f>INDEX('Developing Country'!$C$3:$C$175,MATCH('Stata Data'!B1542,'Developing Country'!$A$3:$A$175))</f>
        <v>0</v>
      </c>
      <c r="K1542" s="8">
        <f>VLOOKUP(B1542, 'TRIPS In Force'!$A$2:$B$166, 2, FALSE)</f>
        <v>34700</v>
      </c>
      <c r="L1542" s="7">
        <f t="shared" si="230"/>
        <v>1995</v>
      </c>
      <c r="M1542" s="7">
        <f t="shared" si="225"/>
        <v>0</v>
      </c>
      <c r="N1542" s="7">
        <f t="shared" si="226"/>
        <v>1995</v>
      </c>
      <c r="O1542" s="7">
        <f t="shared" si="227"/>
        <v>-4</v>
      </c>
      <c r="P1542" s="7">
        <f t="shared" si="228"/>
        <v>0</v>
      </c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</row>
    <row r="1543" spans="1:34" x14ac:dyDescent="0.35">
      <c r="A1543">
        <f t="shared" si="231"/>
        <v>1542</v>
      </c>
      <c r="B1543" t="s">
        <v>51</v>
      </c>
      <c r="C1543">
        <f t="shared" si="229"/>
        <v>57</v>
      </c>
      <c r="D1543" s="7">
        <f t="shared" ref="D1543:D1567" si="232">D1542+1</f>
        <v>1992</v>
      </c>
      <c r="E1543">
        <v>4700</v>
      </c>
      <c r="F1543">
        <f>VLOOKUP(B1543, 'Population by Country'!$1:$266, 7, FALSE)</f>
        <v>58851216</v>
      </c>
      <c r="G1543">
        <v>0</v>
      </c>
      <c r="H1543">
        <v>0</v>
      </c>
      <c r="I1543" s="7">
        <f>INDEX('Developing Country'!$B$3:$B$175,MATCH('Stata Data'!B1543,'Developing Country'!$A$3:$A$175))</f>
        <v>0</v>
      </c>
      <c r="J1543" s="7">
        <f>INDEX('Developing Country'!$C$3:$C$175,MATCH('Stata Data'!B1543,'Developing Country'!$A$3:$A$175))</f>
        <v>0</v>
      </c>
      <c r="K1543" s="8">
        <f>VLOOKUP(B1543, 'TRIPS In Force'!$A$2:$B$166, 2, FALSE)</f>
        <v>34700</v>
      </c>
      <c r="L1543" s="7">
        <f t="shared" si="230"/>
        <v>1995</v>
      </c>
      <c r="M1543" s="7">
        <f t="shared" si="225"/>
        <v>0</v>
      </c>
      <c r="N1543" s="7">
        <f t="shared" si="226"/>
        <v>1995</v>
      </c>
      <c r="O1543" s="7">
        <f t="shared" si="227"/>
        <v>-3</v>
      </c>
      <c r="P1543" s="7">
        <f t="shared" si="228"/>
        <v>0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</row>
    <row r="1544" spans="1:34" x14ac:dyDescent="0.35">
      <c r="A1544">
        <f t="shared" si="231"/>
        <v>1543</v>
      </c>
      <c r="B1544" t="s">
        <v>51</v>
      </c>
      <c r="C1544">
        <f t="shared" si="229"/>
        <v>57</v>
      </c>
      <c r="D1544" s="7">
        <f t="shared" si="232"/>
        <v>1993</v>
      </c>
      <c r="E1544">
        <v>5200</v>
      </c>
      <c r="F1544">
        <f>VLOOKUP(B1544, 'Population by Country'!$1:$266, 8, FALSE)</f>
        <v>59106766</v>
      </c>
      <c r="G1544">
        <v>0</v>
      </c>
      <c r="H1544">
        <v>0</v>
      </c>
      <c r="I1544" s="7">
        <f>INDEX('Developing Country'!$B$3:$B$175,MATCH('Stata Data'!B1544,'Developing Country'!$A$3:$A$175))</f>
        <v>0</v>
      </c>
      <c r="J1544" s="7">
        <f>INDEX('Developing Country'!$C$3:$C$175,MATCH('Stata Data'!B1544,'Developing Country'!$A$3:$A$175))</f>
        <v>0</v>
      </c>
      <c r="K1544" s="8">
        <f>VLOOKUP(B1544, 'TRIPS In Force'!$A$2:$B$166, 2, FALSE)</f>
        <v>34700</v>
      </c>
      <c r="L1544" s="7">
        <f t="shared" si="230"/>
        <v>1995</v>
      </c>
      <c r="M1544" s="7">
        <f t="shared" si="225"/>
        <v>0</v>
      </c>
      <c r="N1544" s="7">
        <f t="shared" si="226"/>
        <v>1995</v>
      </c>
      <c r="O1544" s="7">
        <f t="shared" si="227"/>
        <v>-2</v>
      </c>
      <c r="P1544" s="7">
        <f t="shared" si="228"/>
        <v>0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</row>
    <row r="1545" spans="1:34" x14ac:dyDescent="0.35">
      <c r="A1545">
        <f t="shared" si="231"/>
        <v>1544</v>
      </c>
      <c r="B1545" t="s">
        <v>51</v>
      </c>
      <c r="C1545">
        <f t="shared" si="229"/>
        <v>57</v>
      </c>
      <c r="D1545" s="7">
        <f t="shared" si="232"/>
        <v>1994</v>
      </c>
      <c r="E1545">
        <v>5500</v>
      </c>
      <c r="F1545">
        <f>VLOOKUP(B1545, 'Population by Country'!$1:$266, 9, FALSE)</f>
        <v>59327194</v>
      </c>
      <c r="G1545">
        <v>0</v>
      </c>
      <c r="H1545">
        <v>0</v>
      </c>
      <c r="I1545" s="7">
        <f>INDEX('Developing Country'!$B$3:$B$175,MATCH('Stata Data'!B1545,'Developing Country'!$A$3:$A$175))</f>
        <v>0</v>
      </c>
      <c r="J1545" s="7">
        <f>INDEX('Developing Country'!$C$3:$C$175,MATCH('Stata Data'!B1545,'Developing Country'!$A$3:$A$175))</f>
        <v>0</v>
      </c>
      <c r="K1545" s="8">
        <f>VLOOKUP(B1545, 'TRIPS In Force'!$A$2:$B$166, 2, FALSE)</f>
        <v>34700</v>
      </c>
      <c r="L1545" s="7">
        <f t="shared" si="230"/>
        <v>1995</v>
      </c>
      <c r="M1545" s="7">
        <f t="shared" si="225"/>
        <v>0</v>
      </c>
      <c r="N1545" s="7">
        <f t="shared" si="226"/>
        <v>1995</v>
      </c>
      <c r="O1545" s="7">
        <f t="shared" si="227"/>
        <v>-1</v>
      </c>
      <c r="P1545" s="7">
        <f t="shared" si="228"/>
        <v>0</v>
      </c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</row>
    <row r="1546" spans="1:34" x14ac:dyDescent="0.35">
      <c r="A1546">
        <f t="shared" si="231"/>
        <v>1545</v>
      </c>
      <c r="B1546" t="s">
        <v>51</v>
      </c>
      <c r="C1546">
        <f t="shared" si="229"/>
        <v>57</v>
      </c>
      <c r="D1546" s="7">
        <f t="shared" si="232"/>
        <v>1995</v>
      </c>
      <c r="E1546">
        <v>5800</v>
      </c>
      <c r="F1546">
        <f>VLOOKUP(B1546, 'Population by Country'!$1:$266, 10, FALSE)</f>
        <v>59541900</v>
      </c>
      <c r="G1546">
        <v>0</v>
      </c>
      <c r="H1546">
        <v>0</v>
      </c>
      <c r="I1546" s="7">
        <f>INDEX('Developing Country'!$B$3:$B$175,MATCH('Stata Data'!B1546,'Developing Country'!$A$3:$A$175))</f>
        <v>0</v>
      </c>
      <c r="J1546" s="7">
        <f>INDEX('Developing Country'!$C$3:$C$175,MATCH('Stata Data'!B1546,'Developing Country'!$A$3:$A$175))</f>
        <v>0</v>
      </c>
      <c r="K1546" s="8">
        <f>VLOOKUP(B1546, 'TRIPS In Force'!$A$2:$B$166, 2, FALSE)</f>
        <v>34700</v>
      </c>
      <c r="L1546" s="7">
        <f t="shared" si="230"/>
        <v>1995</v>
      </c>
      <c r="M1546" s="7">
        <f t="shared" si="225"/>
        <v>1</v>
      </c>
      <c r="N1546" s="7">
        <f t="shared" si="226"/>
        <v>1995</v>
      </c>
      <c r="O1546" s="7">
        <f t="shared" si="227"/>
        <v>0</v>
      </c>
      <c r="P1546" s="7">
        <f t="shared" si="228"/>
        <v>1</v>
      </c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</row>
    <row r="1547" spans="1:34" x14ac:dyDescent="0.35">
      <c r="A1547">
        <f t="shared" si="231"/>
        <v>1546</v>
      </c>
      <c r="B1547" t="s">
        <v>51</v>
      </c>
      <c r="C1547">
        <f t="shared" si="229"/>
        <v>57</v>
      </c>
      <c r="D1547" s="7">
        <f t="shared" si="232"/>
        <v>1996</v>
      </c>
      <c r="E1547">
        <v>3700</v>
      </c>
      <c r="F1547">
        <f>VLOOKUP(B1547, 'Population by Country'!$1:$266, 11, FALSE)</f>
        <v>59753098</v>
      </c>
      <c r="G1547">
        <v>0</v>
      </c>
      <c r="H1547">
        <v>0</v>
      </c>
      <c r="I1547" s="7">
        <f>INDEX('Developing Country'!$B$3:$B$175,MATCH('Stata Data'!B1547,'Developing Country'!$A$3:$A$175))</f>
        <v>0</v>
      </c>
      <c r="J1547" s="7">
        <f>INDEX('Developing Country'!$C$3:$C$175,MATCH('Stata Data'!B1547,'Developing Country'!$A$3:$A$175))</f>
        <v>0</v>
      </c>
      <c r="K1547" s="8">
        <f>VLOOKUP(B1547, 'TRIPS In Force'!$A$2:$B$166, 2, FALSE)</f>
        <v>34700</v>
      </c>
      <c r="L1547" s="7">
        <f t="shared" si="230"/>
        <v>1995</v>
      </c>
      <c r="M1547" s="7">
        <f t="shared" si="225"/>
        <v>1</v>
      </c>
      <c r="N1547" s="7">
        <f t="shared" si="226"/>
        <v>1995</v>
      </c>
      <c r="O1547" s="7">
        <f t="shared" si="227"/>
        <v>1</v>
      </c>
      <c r="P1547" s="7">
        <f t="shared" si="228"/>
        <v>1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</row>
    <row r="1548" spans="1:34" x14ac:dyDescent="0.35">
      <c r="A1548">
        <f t="shared" si="231"/>
        <v>1547</v>
      </c>
      <c r="B1548" t="s">
        <v>51</v>
      </c>
      <c r="C1548">
        <f t="shared" si="229"/>
        <v>57</v>
      </c>
      <c r="D1548" s="7">
        <f t="shared" si="232"/>
        <v>1997</v>
      </c>
      <c r="E1548">
        <v>3100</v>
      </c>
      <c r="F1548">
        <f>VLOOKUP(B1548, 'Population by Country'!$1:$266, 12, FALSE)</f>
        <v>59964845</v>
      </c>
      <c r="G1548">
        <v>0</v>
      </c>
      <c r="H1548">
        <v>0</v>
      </c>
      <c r="I1548" s="7">
        <f>INDEX('Developing Country'!$B$3:$B$175,MATCH('Stata Data'!B1548,'Developing Country'!$A$3:$A$175))</f>
        <v>0</v>
      </c>
      <c r="J1548" s="7">
        <f>INDEX('Developing Country'!$C$3:$C$175,MATCH('Stata Data'!B1548,'Developing Country'!$A$3:$A$175))</f>
        <v>0</v>
      </c>
      <c r="K1548" s="8">
        <f>VLOOKUP(B1548, 'TRIPS In Force'!$A$2:$B$166, 2, FALSE)</f>
        <v>34700</v>
      </c>
      <c r="L1548" s="7">
        <f t="shared" si="230"/>
        <v>1995</v>
      </c>
      <c r="M1548" s="7">
        <f t="shared" si="225"/>
        <v>1</v>
      </c>
      <c r="N1548" s="7">
        <f t="shared" si="226"/>
        <v>1995</v>
      </c>
      <c r="O1548" s="7">
        <f t="shared" si="227"/>
        <v>2</v>
      </c>
      <c r="P1548" s="7">
        <f t="shared" si="228"/>
        <v>1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</row>
    <row r="1549" spans="1:34" x14ac:dyDescent="0.35">
      <c r="A1549">
        <f t="shared" si="231"/>
        <v>1548</v>
      </c>
      <c r="B1549" t="s">
        <v>51</v>
      </c>
      <c r="C1549">
        <f t="shared" si="229"/>
        <v>57</v>
      </c>
      <c r="D1549" s="7">
        <f t="shared" si="232"/>
        <v>1998</v>
      </c>
      <c r="E1549">
        <v>2400</v>
      </c>
      <c r="F1549">
        <f>VLOOKUP(B1549, 'Population by Country'!$1:$266, 13, FALSE)</f>
        <v>60186291</v>
      </c>
      <c r="G1549">
        <v>0</v>
      </c>
      <c r="H1549">
        <v>0</v>
      </c>
      <c r="I1549" s="7">
        <f>INDEX('Developing Country'!$B$3:$B$175,MATCH('Stata Data'!B1549,'Developing Country'!$A$3:$A$175))</f>
        <v>0</v>
      </c>
      <c r="J1549" s="7">
        <f>INDEX('Developing Country'!$C$3:$C$175,MATCH('Stata Data'!B1549,'Developing Country'!$A$3:$A$175))</f>
        <v>0</v>
      </c>
      <c r="K1549" s="8">
        <f>VLOOKUP(B1549, 'TRIPS In Force'!$A$2:$B$166, 2, FALSE)</f>
        <v>34700</v>
      </c>
      <c r="L1549" s="7">
        <f t="shared" si="230"/>
        <v>1995</v>
      </c>
      <c r="M1549" s="7">
        <f t="shared" si="225"/>
        <v>1</v>
      </c>
      <c r="N1549" s="7">
        <f t="shared" si="226"/>
        <v>1995</v>
      </c>
      <c r="O1549" s="7">
        <f t="shared" si="227"/>
        <v>3</v>
      </c>
      <c r="P1549" s="7">
        <f t="shared" si="228"/>
        <v>1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</row>
    <row r="1550" spans="1:34" x14ac:dyDescent="0.35">
      <c r="A1550">
        <f t="shared" si="231"/>
        <v>1549</v>
      </c>
      <c r="B1550" t="s">
        <v>51</v>
      </c>
      <c r="C1550">
        <f t="shared" si="229"/>
        <v>57</v>
      </c>
      <c r="D1550" s="7">
        <f t="shared" si="232"/>
        <v>1999</v>
      </c>
      <c r="E1550">
        <v>1700</v>
      </c>
      <c r="F1550">
        <f>VLOOKUP(B1550, 'Population by Country'!$1:$266,14, FALSE)</f>
        <v>60496715</v>
      </c>
      <c r="G1550">
        <v>0</v>
      </c>
      <c r="H1550">
        <v>0</v>
      </c>
      <c r="I1550" s="7">
        <f>INDEX('Developing Country'!$B$3:$B$175,MATCH('Stata Data'!B1550,'Developing Country'!$A$3:$A$175))</f>
        <v>0</v>
      </c>
      <c r="J1550" s="7">
        <f>INDEX('Developing Country'!$C$3:$C$175,MATCH('Stata Data'!B1550,'Developing Country'!$A$3:$A$175))</f>
        <v>0</v>
      </c>
      <c r="K1550" s="8">
        <f>VLOOKUP(B1550, 'TRIPS In Force'!$A$2:$B$166, 2, FALSE)</f>
        <v>34700</v>
      </c>
      <c r="L1550" s="7">
        <f t="shared" si="230"/>
        <v>1995</v>
      </c>
      <c r="M1550" s="7">
        <f t="shared" si="225"/>
        <v>1</v>
      </c>
      <c r="N1550" s="7">
        <f t="shared" si="226"/>
        <v>1995</v>
      </c>
      <c r="O1550" s="7">
        <f t="shared" si="227"/>
        <v>4</v>
      </c>
      <c r="P1550" s="7">
        <f t="shared" si="228"/>
        <v>1</v>
      </c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</row>
    <row r="1551" spans="1:34" x14ac:dyDescent="0.35">
      <c r="A1551">
        <f t="shared" si="231"/>
        <v>1550</v>
      </c>
      <c r="B1551" t="s">
        <v>51</v>
      </c>
      <c r="C1551">
        <f t="shared" si="229"/>
        <v>57</v>
      </c>
      <c r="D1551" s="7">
        <f t="shared" si="232"/>
        <v>2000</v>
      </c>
      <c r="E1551">
        <v>1500</v>
      </c>
      <c r="F1551">
        <f>VLOOKUP(B1551, 'Population by Country'!$1:$266, 15, FALSE)</f>
        <v>60912498</v>
      </c>
      <c r="G1551">
        <v>0</v>
      </c>
      <c r="H1551">
        <v>0</v>
      </c>
      <c r="I1551" s="7">
        <f>INDEX('Developing Country'!$B$3:$B$175,MATCH('Stata Data'!B1551,'Developing Country'!$A$3:$A$175))</f>
        <v>0</v>
      </c>
      <c r="J1551" s="7">
        <f>INDEX('Developing Country'!$C$3:$C$175,MATCH('Stata Data'!B1551,'Developing Country'!$A$3:$A$175))</f>
        <v>0</v>
      </c>
      <c r="K1551" s="8">
        <f>VLOOKUP(B1551, 'TRIPS In Force'!$A$2:$B$166, 2, FALSE)</f>
        <v>34700</v>
      </c>
      <c r="L1551" s="7">
        <f t="shared" si="230"/>
        <v>1995</v>
      </c>
      <c r="M1551" s="7">
        <f t="shared" si="225"/>
        <v>1</v>
      </c>
      <c r="N1551" s="7">
        <f t="shared" si="226"/>
        <v>1995</v>
      </c>
      <c r="O1551" s="7">
        <f t="shared" si="227"/>
        <v>5</v>
      </c>
      <c r="P1551" s="7">
        <f t="shared" si="228"/>
        <v>1</v>
      </c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</row>
    <row r="1552" spans="1:34" x14ac:dyDescent="0.35">
      <c r="A1552">
        <f t="shared" si="231"/>
        <v>1551</v>
      </c>
      <c r="B1552" t="s">
        <v>51</v>
      </c>
      <c r="C1552">
        <f t="shared" si="229"/>
        <v>57</v>
      </c>
      <c r="D1552" s="7">
        <f t="shared" si="232"/>
        <v>2001</v>
      </c>
      <c r="E1552">
        <v>1200</v>
      </c>
      <c r="F1552">
        <f>VLOOKUP(B1552, 'Population by Country'!$1:$266, 16, FALSE)</f>
        <v>61357431</v>
      </c>
      <c r="G1552">
        <v>0</v>
      </c>
      <c r="H1552">
        <v>0</v>
      </c>
      <c r="I1552" s="7">
        <f>INDEX('Developing Country'!$B$3:$B$175,MATCH('Stata Data'!B1552,'Developing Country'!$A$3:$A$175))</f>
        <v>0</v>
      </c>
      <c r="J1552" s="7">
        <f>INDEX('Developing Country'!$C$3:$C$175,MATCH('Stata Data'!B1552,'Developing Country'!$A$3:$A$175))</f>
        <v>0</v>
      </c>
      <c r="K1552" s="8">
        <f>VLOOKUP(B1552, 'TRIPS In Force'!$A$2:$B$166, 2, FALSE)</f>
        <v>34700</v>
      </c>
      <c r="L1552" s="7">
        <f t="shared" si="230"/>
        <v>1995</v>
      </c>
      <c r="M1552" s="7">
        <f t="shared" si="225"/>
        <v>1</v>
      </c>
      <c r="N1552" s="7">
        <f t="shared" si="226"/>
        <v>1995</v>
      </c>
      <c r="O1552" s="7">
        <f t="shared" si="227"/>
        <v>6</v>
      </c>
      <c r="P1552" s="7">
        <f t="shared" si="228"/>
        <v>1</v>
      </c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</row>
    <row r="1553" spans="1:34" x14ac:dyDescent="0.35">
      <c r="A1553">
        <f t="shared" si="231"/>
        <v>1552</v>
      </c>
      <c r="B1553" t="s">
        <v>51</v>
      </c>
      <c r="C1553">
        <f t="shared" si="229"/>
        <v>57</v>
      </c>
      <c r="D1553" s="7">
        <f t="shared" si="232"/>
        <v>2002</v>
      </c>
      <c r="E1553">
        <v>1200</v>
      </c>
      <c r="F1553">
        <f>VLOOKUP(B1553, 'Population by Country'!$1:$266, 17, FALSE)</f>
        <v>61805267</v>
      </c>
      <c r="G1553">
        <v>0</v>
      </c>
      <c r="H1553">
        <v>0</v>
      </c>
      <c r="I1553" s="7">
        <f>INDEX('Developing Country'!$B$3:$B$175,MATCH('Stata Data'!B1553,'Developing Country'!$A$3:$A$175))</f>
        <v>0</v>
      </c>
      <c r="J1553" s="7">
        <f>INDEX('Developing Country'!$C$3:$C$175,MATCH('Stata Data'!B1553,'Developing Country'!$A$3:$A$175))</f>
        <v>0</v>
      </c>
      <c r="K1553" s="8">
        <f>VLOOKUP(B1553, 'TRIPS In Force'!$A$2:$B$166, 2, FALSE)</f>
        <v>34700</v>
      </c>
      <c r="L1553" s="7">
        <f t="shared" si="230"/>
        <v>1995</v>
      </c>
      <c r="M1553" s="7">
        <f t="shared" si="225"/>
        <v>1</v>
      </c>
      <c r="N1553" s="7">
        <f t="shared" si="226"/>
        <v>1995</v>
      </c>
      <c r="O1553" s="7">
        <f t="shared" si="227"/>
        <v>7</v>
      </c>
      <c r="P1553" s="7">
        <f t="shared" si="228"/>
        <v>1</v>
      </c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</row>
    <row r="1554" spans="1:34" x14ac:dyDescent="0.35">
      <c r="A1554">
        <f t="shared" si="231"/>
        <v>1553</v>
      </c>
      <c r="B1554" t="s">
        <v>51</v>
      </c>
      <c r="C1554">
        <f t="shared" si="229"/>
        <v>57</v>
      </c>
      <c r="D1554" s="7">
        <f t="shared" si="232"/>
        <v>2003</v>
      </c>
      <c r="E1554">
        <v>1100</v>
      </c>
      <c r="F1554">
        <f>VLOOKUP(B1554, 'Population by Country'!$1:$266, 18, FALSE)</f>
        <v>62244884</v>
      </c>
      <c r="G1554">
        <v>0</v>
      </c>
      <c r="H1554">
        <v>0</v>
      </c>
      <c r="I1554" s="7">
        <f>INDEX('Developing Country'!$B$3:$B$175,MATCH('Stata Data'!B1554,'Developing Country'!$A$3:$A$175))</f>
        <v>0</v>
      </c>
      <c r="J1554" s="7">
        <f>INDEX('Developing Country'!$C$3:$C$175,MATCH('Stata Data'!B1554,'Developing Country'!$A$3:$A$175))</f>
        <v>0</v>
      </c>
      <c r="K1554" s="8">
        <f>VLOOKUP(B1554, 'TRIPS In Force'!$A$2:$B$166, 2, FALSE)</f>
        <v>34700</v>
      </c>
      <c r="L1554" s="7">
        <f t="shared" si="230"/>
        <v>1995</v>
      </c>
      <c r="M1554" s="7">
        <f t="shared" si="225"/>
        <v>1</v>
      </c>
      <c r="N1554" s="7">
        <f t="shared" si="226"/>
        <v>1995</v>
      </c>
      <c r="O1554" s="7">
        <f t="shared" si="227"/>
        <v>8</v>
      </c>
      <c r="P1554" s="7">
        <f t="shared" si="228"/>
        <v>1</v>
      </c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</row>
    <row r="1555" spans="1:34" x14ac:dyDescent="0.35">
      <c r="A1555">
        <f t="shared" si="231"/>
        <v>1554</v>
      </c>
      <c r="B1555" t="s">
        <v>51</v>
      </c>
      <c r="C1555">
        <f t="shared" si="229"/>
        <v>57</v>
      </c>
      <c r="D1555" s="7">
        <f t="shared" si="232"/>
        <v>2004</v>
      </c>
      <c r="E1555">
        <v>1100</v>
      </c>
      <c r="F1555">
        <f>VLOOKUP(B1555, 'Population by Country'!$1:$266,19, FALSE)</f>
        <v>62704897</v>
      </c>
      <c r="G1555">
        <v>0</v>
      </c>
      <c r="H1555">
        <v>0</v>
      </c>
      <c r="I1555" s="7">
        <f>INDEX('Developing Country'!$B$3:$B$175,MATCH('Stata Data'!B1555,'Developing Country'!$A$3:$A$175))</f>
        <v>0</v>
      </c>
      <c r="J1555" s="7">
        <f>INDEX('Developing Country'!$C$3:$C$175,MATCH('Stata Data'!B1555,'Developing Country'!$A$3:$A$175))</f>
        <v>0</v>
      </c>
      <c r="K1555" s="8">
        <f>VLOOKUP(B1555, 'TRIPS In Force'!$A$2:$B$166, 2, FALSE)</f>
        <v>34700</v>
      </c>
      <c r="L1555" s="7">
        <f t="shared" si="230"/>
        <v>1995</v>
      </c>
      <c r="M1555" s="7">
        <f t="shared" si="225"/>
        <v>1</v>
      </c>
      <c r="N1555" s="7">
        <f t="shared" si="226"/>
        <v>1995</v>
      </c>
      <c r="O1555" s="7">
        <f t="shared" si="227"/>
        <v>9</v>
      </c>
      <c r="P1555" s="7">
        <f t="shared" si="228"/>
        <v>1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</row>
    <row r="1556" spans="1:34" x14ac:dyDescent="0.35">
      <c r="A1556">
        <f t="shared" si="231"/>
        <v>1555</v>
      </c>
      <c r="B1556" t="s">
        <v>51</v>
      </c>
      <c r="C1556">
        <f t="shared" si="229"/>
        <v>57</v>
      </c>
      <c r="D1556" s="7">
        <f t="shared" si="232"/>
        <v>2005</v>
      </c>
      <c r="E1556">
        <v>1000</v>
      </c>
      <c r="F1556">
        <f>VLOOKUP(B1556, 'Population by Country'!$1:$266, 20, FALSE)</f>
        <v>63179356</v>
      </c>
      <c r="G1556">
        <v>0</v>
      </c>
      <c r="H1556">
        <v>0</v>
      </c>
      <c r="I1556" s="7">
        <f>INDEX('Developing Country'!$B$3:$B$175,MATCH('Stata Data'!B1556,'Developing Country'!$A$3:$A$175))</f>
        <v>0</v>
      </c>
      <c r="J1556" s="7">
        <f>INDEX('Developing Country'!$C$3:$C$175,MATCH('Stata Data'!B1556,'Developing Country'!$A$3:$A$175))</f>
        <v>0</v>
      </c>
      <c r="K1556" s="8">
        <f>VLOOKUP(B1556, 'TRIPS In Force'!$A$2:$B$166, 2, FALSE)</f>
        <v>34700</v>
      </c>
      <c r="L1556" s="7">
        <f t="shared" si="230"/>
        <v>1995</v>
      </c>
      <c r="M1556" s="7">
        <f t="shared" si="225"/>
        <v>1</v>
      </c>
      <c r="N1556" s="7">
        <f t="shared" si="226"/>
        <v>1995</v>
      </c>
      <c r="O1556" s="7">
        <f t="shared" si="227"/>
        <v>10</v>
      </c>
      <c r="P1556" s="7">
        <f t="shared" si="228"/>
        <v>1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</row>
    <row r="1557" spans="1:34" x14ac:dyDescent="0.35">
      <c r="A1557">
        <f t="shared" si="231"/>
        <v>1556</v>
      </c>
      <c r="B1557" t="s">
        <v>51</v>
      </c>
      <c r="C1557">
        <f t="shared" si="229"/>
        <v>57</v>
      </c>
      <c r="D1557" s="7">
        <f t="shared" si="232"/>
        <v>2006</v>
      </c>
      <c r="E1557">
        <v>1000</v>
      </c>
      <c r="F1557">
        <f>VLOOKUP(B1557, 'Population by Country'!$1:$266, 21, FALSE)</f>
        <v>63621376</v>
      </c>
      <c r="G1557">
        <v>0</v>
      </c>
      <c r="H1557">
        <v>0</v>
      </c>
      <c r="I1557" s="7">
        <f>INDEX('Developing Country'!$B$3:$B$175,MATCH('Stata Data'!B1557,'Developing Country'!$A$3:$A$175))</f>
        <v>0</v>
      </c>
      <c r="J1557" s="7">
        <f>INDEX('Developing Country'!$C$3:$C$175,MATCH('Stata Data'!B1557,'Developing Country'!$A$3:$A$175))</f>
        <v>0</v>
      </c>
      <c r="K1557" s="8">
        <f>VLOOKUP(B1557, 'TRIPS In Force'!$A$2:$B$166, 2, FALSE)</f>
        <v>34700</v>
      </c>
      <c r="L1557" s="7">
        <f t="shared" si="230"/>
        <v>1995</v>
      </c>
      <c r="M1557" s="7">
        <f t="shared" si="225"/>
        <v>1</v>
      </c>
      <c r="N1557" s="7">
        <f t="shared" si="226"/>
        <v>1995</v>
      </c>
      <c r="O1557" s="7">
        <f t="shared" si="227"/>
        <v>11</v>
      </c>
      <c r="P1557" s="7">
        <f t="shared" si="228"/>
        <v>1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</row>
    <row r="1558" spans="1:34" x14ac:dyDescent="0.35">
      <c r="A1558">
        <f t="shared" si="231"/>
        <v>1557</v>
      </c>
      <c r="B1558" t="s">
        <v>51</v>
      </c>
      <c r="C1558">
        <f t="shared" si="229"/>
        <v>57</v>
      </c>
      <c r="D1558" s="7">
        <f t="shared" si="232"/>
        <v>2007</v>
      </c>
      <c r="E1558">
        <v>1000</v>
      </c>
      <c r="F1558">
        <f>VLOOKUP(B1558, 'Population by Country'!$1:$266, 22, FALSE)</f>
        <v>64016229</v>
      </c>
      <c r="G1558">
        <v>0</v>
      </c>
      <c r="H1558">
        <v>0</v>
      </c>
      <c r="I1558" s="7">
        <f>INDEX('Developing Country'!$B$3:$B$175,MATCH('Stata Data'!B1558,'Developing Country'!$A$3:$A$175))</f>
        <v>0</v>
      </c>
      <c r="J1558" s="7">
        <f>INDEX('Developing Country'!$C$3:$C$175,MATCH('Stata Data'!B1558,'Developing Country'!$A$3:$A$175))</f>
        <v>0</v>
      </c>
      <c r="K1558" s="8">
        <f>VLOOKUP(B1558, 'TRIPS In Force'!$A$2:$B$166, 2, FALSE)</f>
        <v>34700</v>
      </c>
      <c r="L1558" s="7">
        <f t="shared" si="230"/>
        <v>1995</v>
      </c>
      <c r="M1558" s="7">
        <f t="shared" si="225"/>
        <v>1</v>
      </c>
      <c r="N1558" s="7">
        <f t="shared" si="226"/>
        <v>1995</v>
      </c>
      <c r="O1558" s="7">
        <f t="shared" si="227"/>
        <v>12</v>
      </c>
      <c r="P1558" s="7">
        <f t="shared" si="228"/>
        <v>1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</row>
    <row r="1559" spans="1:34" x14ac:dyDescent="0.35">
      <c r="A1559">
        <f t="shared" si="231"/>
        <v>1558</v>
      </c>
      <c r="B1559" t="s">
        <v>51</v>
      </c>
      <c r="C1559">
        <f t="shared" si="229"/>
        <v>57</v>
      </c>
      <c r="D1559" s="7">
        <f t="shared" si="232"/>
        <v>2008</v>
      </c>
      <c r="E1559">
        <v>1000</v>
      </c>
      <c r="F1559">
        <f>VLOOKUP(B1559, 'Population by Country'!$1:$266, 23, FALSE)</f>
        <v>64374990</v>
      </c>
      <c r="G1559">
        <v>0</v>
      </c>
      <c r="H1559">
        <v>0</v>
      </c>
      <c r="I1559" s="7">
        <f>INDEX('Developing Country'!$B$3:$B$175,MATCH('Stata Data'!B1559,'Developing Country'!$A$3:$A$175))</f>
        <v>0</v>
      </c>
      <c r="J1559" s="7">
        <f>INDEX('Developing Country'!$C$3:$C$175,MATCH('Stata Data'!B1559,'Developing Country'!$A$3:$A$175))</f>
        <v>0</v>
      </c>
      <c r="K1559" s="8">
        <f>VLOOKUP(B1559, 'TRIPS In Force'!$A$2:$B$166, 2, FALSE)</f>
        <v>34700</v>
      </c>
      <c r="L1559" s="7">
        <f t="shared" si="230"/>
        <v>1995</v>
      </c>
      <c r="M1559" s="7">
        <f t="shared" si="225"/>
        <v>1</v>
      </c>
      <c r="N1559" s="7">
        <f t="shared" si="226"/>
        <v>1995</v>
      </c>
      <c r="O1559" s="7">
        <f t="shared" si="227"/>
        <v>13</v>
      </c>
      <c r="P1559" s="7">
        <f t="shared" si="228"/>
        <v>1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</row>
    <row r="1560" spans="1:34" x14ac:dyDescent="0.35">
      <c r="A1560">
        <f t="shared" si="231"/>
        <v>1559</v>
      </c>
      <c r="B1560" t="s">
        <v>51</v>
      </c>
      <c r="C1560">
        <f t="shared" si="229"/>
        <v>57</v>
      </c>
      <c r="D1560" s="7">
        <f t="shared" si="232"/>
        <v>2009</v>
      </c>
      <c r="E1560">
        <v>1000</v>
      </c>
      <c r="F1560">
        <f>VLOOKUP(B1560, 'Population by Country'!$1:$266, 24, FALSE)</f>
        <v>64707044</v>
      </c>
      <c r="G1560">
        <v>0</v>
      </c>
      <c r="H1560">
        <v>0</v>
      </c>
      <c r="I1560" s="7">
        <f>INDEX('Developing Country'!$B$3:$B$175,MATCH('Stata Data'!B1560,'Developing Country'!$A$3:$A$175))</f>
        <v>0</v>
      </c>
      <c r="J1560" s="7">
        <f>INDEX('Developing Country'!$C$3:$C$175,MATCH('Stata Data'!B1560,'Developing Country'!$A$3:$A$175))</f>
        <v>0</v>
      </c>
      <c r="K1560" s="8">
        <f>VLOOKUP(B1560, 'TRIPS In Force'!$A$2:$B$166, 2, FALSE)</f>
        <v>34700</v>
      </c>
      <c r="L1560" s="7">
        <f t="shared" si="230"/>
        <v>1995</v>
      </c>
      <c r="M1560" s="7">
        <f t="shared" si="225"/>
        <v>1</v>
      </c>
      <c r="N1560" s="7">
        <f t="shared" si="226"/>
        <v>1995</v>
      </c>
      <c r="O1560" s="7">
        <f t="shared" si="227"/>
        <v>14</v>
      </c>
      <c r="P1560" s="7">
        <f t="shared" si="228"/>
        <v>1</v>
      </c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</row>
    <row r="1561" spans="1:34" x14ac:dyDescent="0.35">
      <c r="A1561">
        <f t="shared" si="231"/>
        <v>1560</v>
      </c>
      <c r="B1561" t="s">
        <v>51</v>
      </c>
      <c r="C1561">
        <f t="shared" si="229"/>
        <v>57</v>
      </c>
      <c r="D1561" s="7">
        <f t="shared" si="232"/>
        <v>2010</v>
      </c>
      <c r="E1561">
        <v>1000</v>
      </c>
      <c r="F1561">
        <f>VLOOKUP(B1561, 'Population by Country'!$1:$266, 25, FALSE)</f>
        <v>65027512</v>
      </c>
      <c r="G1561">
        <v>0</v>
      </c>
      <c r="H1561">
        <v>0</v>
      </c>
      <c r="I1561" s="7">
        <f>INDEX('Developing Country'!$B$3:$B$175,MATCH('Stata Data'!B1561,'Developing Country'!$A$3:$A$175))</f>
        <v>0</v>
      </c>
      <c r="J1561" s="7">
        <f>INDEX('Developing Country'!$C$3:$C$175,MATCH('Stata Data'!B1561,'Developing Country'!$A$3:$A$175))</f>
        <v>0</v>
      </c>
      <c r="K1561" s="8">
        <f>VLOOKUP(B1561, 'TRIPS In Force'!$A$2:$B$166, 2, FALSE)</f>
        <v>34700</v>
      </c>
      <c r="L1561" s="7">
        <f t="shared" si="230"/>
        <v>1995</v>
      </c>
      <c r="M1561" s="7">
        <f t="shared" si="225"/>
        <v>1</v>
      </c>
      <c r="N1561" s="7">
        <f t="shared" si="226"/>
        <v>1995</v>
      </c>
      <c r="O1561" s="7">
        <f t="shared" si="227"/>
        <v>15</v>
      </c>
      <c r="P1561" s="7">
        <f t="shared" si="228"/>
        <v>1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</row>
    <row r="1562" spans="1:34" x14ac:dyDescent="0.35">
      <c r="A1562">
        <f t="shared" si="231"/>
        <v>1561</v>
      </c>
      <c r="B1562" t="s">
        <v>51</v>
      </c>
      <c r="C1562">
        <f t="shared" si="229"/>
        <v>57</v>
      </c>
      <c r="D1562" s="7">
        <f t="shared" si="232"/>
        <v>2011</v>
      </c>
      <c r="E1562">
        <v>1000</v>
      </c>
      <c r="F1562">
        <f>VLOOKUP(B1562, 'Population by Country'!$1:$266, 26, FALSE)</f>
        <v>65342776</v>
      </c>
      <c r="G1562">
        <v>0</v>
      </c>
      <c r="H1562">
        <v>0</v>
      </c>
      <c r="I1562" s="7">
        <f>INDEX('Developing Country'!$B$3:$B$175,MATCH('Stata Data'!B1562,'Developing Country'!$A$3:$A$175))</f>
        <v>0</v>
      </c>
      <c r="J1562" s="7">
        <f>INDEX('Developing Country'!$C$3:$C$175,MATCH('Stata Data'!B1562,'Developing Country'!$A$3:$A$175))</f>
        <v>0</v>
      </c>
      <c r="K1562" s="8">
        <f>VLOOKUP(B1562, 'TRIPS In Force'!$A$2:$B$166, 2, FALSE)</f>
        <v>34700</v>
      </c>
      <c r="L1562" s="7">
        <f t="shared" si="230"/>
        <v>1995</v>
      </c>
      <c r="M1562" s="7">
        <f t="shared" si="225"/>
        <v>1</v>
      </c>
      <c r="N1562" s="7">
        <f t="shared" si="226"/>
        <v>1995</v>
      </c>
      <c r="O1562" s="7">
        <f t="shared" si="227"/>
        <v>16</v>
      </c>
      <c r="P1562" s="7">
        <f t="shared" si="228"/>
        <v>1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</row>
    <row r="1563" spans="1:34" x14ac:dyDescent="0.35">
      <c r="A1563">
        <f t="shared" si="231"/>
        <v>1562</v>
      </c>
      <c r="B1563" t="s">
        <v>51</v>
      </c>
      <c r="C1563">
        <f t="shared" si="229"/>
        <v>57</v>
      </c>
      <c r="D1563" s="7">
        <f t="shared" si="232"/>
        <v>2012</v>
      </c>
      <c r="E1563">
        <v>1000</v>
      </c>
      <c r="F1563">
        <f>VLOOKUP(B1563, 'Population by Country'!$1:$266, 27, FALSE)</f>
        <v>65659790</v>
      </c>
      <c r="G1563">
        <v>0</v>
      </c>
      <c r="H1563">
        <v>0</v>
      </c>
      <c r="I1563" s="7">
        <f>INDEX('Developing Country'!$B$3:$B$175,MATCH('Stata Data'!B1563,'Developing Country'!$A$3:$A$175))</f>
        <v>0</v>
      </c>
      <c r="J1563" s="7">
        <f>INDEX('Developing Country'!$C$3:$C$175,MATCH('Stata Data'!B1563,'Developing Country'!$A$3:$A$175))</f>
        <v>0</v>
      </c>
      <c r="K1563" s="8">
        <f>VLOOKUP(B1563, 'TRIPS In Force'!$A$2:$B$166, 2, FALSE)</f>
        <v>34700</v>
      </c>
      <c r="L1563" s="7">
        <f t="shared" si="230"/>
        <v>1995</v>
      </c>
      <c r="M1563" s="7">
        <f t="shared" si="225"/>
        <v>1</v>
      </c>
      <c r="N1563" s="7">
        <f t="shared" si="226"/>
        <v>1995</v>
      </c>
      <c r="O1563" s="7">
        <f t="shared" si="227"/>
        <v>17</v>
      </c>
      <c r="P1563" s="7">
        <f t="shared" si="228"/>
        <v>1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</row>
    <row r="1564" spans="1:34" x14ac:dyDescent="0.35">
      <c r="A1564">
        <f t="shared" si="231"/>
        <v>1563</v>
      </c>
      <c r="B1564" t="s">
        <v>51</v>
      </c>
      <c r="C1564">
        <f t="shared" si="229"/>
        <v>57</v>
      </c>
      <c r="D1564" s="7">
        <f t="shared" si="232"/>
        <v>2013</v>
      </c>
      <c r="E1564">
        <v>1000</v>
      </c>
      <c r="F1564">
        <f>VLOOKUP(B1564, 'Population by Country'!$1:$266, 28, FALSE)</f>
        <v>65998570</v>
      </c>
      <c r="G1564">
        <v>0</v>
      </c>
      <c r="H1564">
        <v>0</v>
      </c>
      <c r="I1564" s="7">
        <f>INDEX('Developing Country'!$B$3:$B$175,MATCH('Stata Data'!B1564,'Developing Country'!$A$3:$A$175))</f>
        <v>0</v>
      </c>
      <c r="J1564" s="7">
        <f>INDEX('Developing Country'!$C$3:$C$175,MATCH('Stata Data'!B1564,'Developing Country'!$A$3:$A$175))</f>
        <v>0</v>
      </c>
      <c r="K1564" s="8">
        <f>VLOOKUP(B1564, 'TRIPS In Force'!$A$2:$B$166, 2, FALSE)</f>
        <v>34700</v>
      </c>
      <c r="L1564" s="7">
        <f t="shared" si="230"/>
        <v>1995</v>
      </c>
      <c r="M1564" s="7">
        <f t="shared" si="225"/>
        <v>1</v>
      </c>
      <c r="N1564" s="7">
        <f t="shared" si="226"/>
        <v>1995</v>
      </c>
      <c r="O1564" s="7">
        <f t="shared" si="227"/>
        <v>18</v>
      </c>
      <c r="P1564" s="7">
        <f t="shared" si="228"/>
        <v>1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</row>
    <row r="1565" spans="1:34" x14ac:dyDescent="0.35">
      <c r="A1565">
        <f t="shared" si="231"/>
        <v>1564</v>
      </c>
      <c r="B1565" t="s">
        <v>51</v>
      </c>
      <c r="C1565">
        <f t="shared" si="229"/>
        <v>57</v>
      </c>
      <c r="D1565" s="7">
        <f t="shared" si="232"/>
        <v>2014</v>
      </c>
      <c r="E1565">
        <v>1000</v>
      </c>
      <c r="F1565">
        <f>VLOOKUP(B1565, 'Population by Country'!$1:$266, 29, FALSE)</f>
        <v>66331957</v>
      </c>
      <c r="G1565">
        <v>0</v>
      </c>
      <c r="H1565">
        <v>0</v>
      </c>
      <c r="I1565" s="7">
        <f>INDEX('Developing Country'!$B$3:$B$175,MATCH('Stata Data'!B1565,'Developing Country'!$A$3:$A$175))</f>
        <v>0</v>
      </c>
      <c r="J1565" s="7">
        <f>INDEX('Developing Country'!$C$3:$C$175,MATCH('Stata Data'!B1565,'Developing Country'!$A$3:$A$175))</f>
        <v>0</v>
      </c>
      <c r="K1565" s="8">
        <f>VLOOKUP(B1565, 'TRIPS In Force'!$A$2:$B$166, 2, FALSE)</f>
        <v>34700</v>
      </c>
      <c r="L1565" s="7">
        <f t="shared" si="230"/>
        <v>1995</v>
      </c>
      <c r="M1565" s="7">
        <f t="shared" si="225"/>
        <v>1</v>
      </c>
      <c r="N1565" s="7">
        <f t="shared" si="226"/>
        <v>1995</v>
      </c>
      <c r="O1565" s="7">
        <f t="shared" si="227"/>
        <v>19</v>
      </c>
      <c r="P1565" s="7">
        <f t="shared" si="228"/>
        <v>1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</row>
    <row r="1566" spans="1:34" x14ac:dyDescent="0.35">
      <c r="A1566">
        <f t="shared" si="231"/>
        <v>1565</v>
      </c>
      <c r="B1566" t="s">
        <v>51</v>
      </c>
      <c r="C1566">
        <f t="shared" si="229"/>
        <v>57</v>
      </c>
      <c r="D1566" s="7">
        <f t="shared" si="232"/>
        <v>2015</v>
      </c>
      <c r="E1566">
        <v>1000</v>
      </c>
      <c r="F1566">
        <f>VLOOKUP(B1566, 'Population by Country'!$1:$266, 30, FALSE)</f>
        <v>66624068</v>
      </c>
      <c r="G1566">
        <v>0</v>
      </c>
      <c r="H1566">
        <v>0</v>
      </c>
      <c r="I1566" s="7">
        <f>INDEX('Developing Country'!$B$3:$B$175,MATCH('Stata Data'!B1566,'Developing Country'!$A$3:$A$175))</f>
        <v>0</v>
      </c>
      <c r="J1566" s="7">
        <f>INDEX('Developing Country'!$C$3:$C$175,MATCH('Stata Data'!B1566,'Developing Country'!$A$3:$A$175))</f>
        <v>0</v>
      </c>
      <c r="K1566" s="8">
        <f>VLOOKUP(B1566, 'TRIPS In Force'!$A$2:$B$166, 2, FALSE)</f>
        <v>34700</v>
      </c>
      <c r="L1566" s="7">
        <f t="shared" si="230"/>
        <v>1995</v>
      </c>
      <c r="M1566" s="7">
        <f t="shared" si="225"/>
        <v>1</v>
      </c>
      <c r="N1566" s="7">
        <f t="shared" si="226"/>
        <v>1995</v>
      </c>
      <c r="O1566" s="7">
        <f t="shared" si="227"/>
        <v>20</v>
      </c>
      <c r="P1566" s="7">
        <f t="shared" si="228"/>
        <v>1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</row>
    <row r="1567" spans="1:34" x14ac:dyDescent="0.35">
      <c r="A1567">
        <f t="shared" si="231"/>
        <v>1566</v>
      </c>
      <c r="B1567" t="s">
        <v>51</v>
      </c>
      <c r="C1567">
        <f t="shared" si="229"/>
        <v>57</v>
      </c>
      <c r="D1567" s="7">
        <f t="shared" si="232"/>
        <v>2016</v>
      </c>
      <c r="E1567">
        <v>1000</v>
      </c>
      <c r="F1567">
        <f>VLOOKUP(B1567, 'Population by Country'!$1:$266, 31, FALSE)</f>
        <v>66896109</v>
      </c>
      <c r="G1567">
        <v>0</v>
      </c>
      <c r="H1567">
        <v>0</v>
      </c>
      <c r="I1567" s="7">
        <f>INDEX('Developing Country'!$B$3:$B$175,MATCH('Stata Data'!B1567,'Developing Country'!$A$3:$A$175))</f>
        <v>0</v>
      </c>
      <c r="J1567" s="7">
        <f>INDEX('Developing Country'!$C$3:$C$175,MATCH('Stata Data'!B1567,'Developing Country'!$A$3:$A$175))</f>
        <v>0</v>
      </c>
      <c r="K1567" s="8">
        <f>VLOOKUP(B1567, 'TRIPS In Force'!$A$2:$B$166, 2, FALSE)</f>
        <v>34700</v>
      </c>
      <c r="L1567" s="7">
        <f t="shared" si="230"/>
        <v>1995</v>
      </c>
      <c r="M1567" s="7">
        <f t="shared" si="225"/>
        <v>1</v>
      </c>
      <c r="N1567" s="7">
        <f t="shared" si="226"/>
        <v>1995</v>
      </c>
      <c r="O1567" s="7">
        <f t="shared" si="227"/>
        <v>21</v>
      </c>
      <c r="P1567" s="7">
        <f t="shared" si="228"/>
        <v>1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</row>
    <row r="1568" spans="1:34" x14ac:dyDescent="0.35">
      <c r="A1568">
        <f t="shared" si="231"/>
        <v>1567</v>
      </c>
      <c r="B1568" t="s">
        <v>52</v>
      </c>
      <c r="C1568">
        <f t="shared" si="229"/>
        <v>58</v>
      </c>
      <c r="D1568" s="7">
        <v>1990</v>
      </c>
      <c r="E1568">
        <v>200</v>
      </c>
      <c r="F1568">
        <f>VLOOKUP(B1568, 'Population by Country'!$1:$266, 5,FALSE )</f>
        <v>952212</v>
      </c>
      <c r="G1568">
        <v>0</v>
      </c>
      <c r="H1568">
        <v>0</v>
      </c>
      <c r="I1568" s="7">
        <f>INDEX('Developing Country'!$B$3:$B$175,MATCH('Stata Data'!B1568,'Developing Country'!$A$3:$A$175))</f>
        <v>0</v>
      </c>
      <c r="J1568" s="7">
        <f>INDEX('Developing Country'!$C$3:$C$175,MATCH('Stata Data'!B1568,'Developing Country'!$A$3:$A$175))</f>
        <v>1</v>
      </c>
      <c r="K1568" s="8">
        <f>VLOOKUP(B1568, 'TRIPS In Force'!$A$2:$B$166, 2, FALSE)</f>
        <v>34700</v>
      </c>
      <c r="L1568" s="7">
        <f t="shared" si="230"/>
        <v>1995</v>
      </c>
      <c r="M1568" s="7">
        <f t="shared" si="225"/>
        <v>0</v>
      </c>
      <c r="N1568" s="7">
        <f t="shared" si="226"/>
        <v>2000</v>
      </c>
      <c r="O1568" s="7">
        <f t="shared" si="227"/>
        <v>-10</v>
      </c>
      <c r="P1568" s="7">
        <f t="shared" si="228"/>
        <v>0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</row>
    <row r="1569" spans="1:34" x14ac:dyDescent="0.35">
      <c r="A1569">
        <f t="shared" si="231"/>
        <v>1568</v>
      </c>
      <c r="B1569" t="s">
        <v>52</v>
      </c>
      <c r="C1569">
        <f t="shared" si="229"/>
        <v>58</v>
      </c>
      <c r="D1569" s="7">
        <f>D1568+1</f>
        <v>1991</v>
      </c>
      <c r="E1569">
        <v>500</v>
      </c>
      <c r="F1569">
        <f>VLOOKUP(B1569, 'Population by Country'!$1:$266, 6, FALSE)</f>
        <v>978223</v>
      </c>
      <c r="G1569">
        <v>0</v>
      </c>
      <c r="H1569">
        <v>0</v>
      </c>
      <c r="I1569" s="7">
        <f>INDEX('Developing Country'!$B$3:$B$175,MATCH('Stata Data'!B1569,'Developing Country'!$A$3:$A$175))</f>
        <v>0</v>
      </c>
      <c r="J1569" s="7">
        <f>INDEX('Developing Country'!$C$3:$C$175,MATCH('Stata Data'!B1569,'Developing Country'!$A$3:$A$175))</f>
        <v>1</v>
      </c>
      <c r="K1569" s="8">
        <f>VLOOKUP(B1569, 'TRIPS In Force'!$A$2:$B$166, 2, FALSE)</f>
        <v>34700</v>
      </c>
      <c r="L1569" s="7">
        <f t="shared" si="230"/>
        <v>1995</v>
      </c>
      <c r="M1569" s="7">
        <f t="shared" si="225"/>
        <v>0</v>
      </c>
      <c r="N1569" s="7">
        <f t="shared" si="226"/>
        <v>2000</v>
      </c>
      <c r="O1569" s="7">
        <f t="shared" si="227"/>
        <v>-9</v>
      </c>
      <c r="P1569" s="7">
        <f t="shared" si="228"/>
        <v>0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</row>
    <row r="1570" spans="1:34" x14ac:dyDescent="0.35">
      <c r="A1570">
        <f t="shared" si="231"/>
        <v>1569</v>
      </c>
      <c r="B1570" t="s">
        <v>52</v>
      </c>
      <c r="C1570">
        <f t="shared" si="229"/>
        <v>58</v>
      </c>
      <c r="D1570" s="7">
        <f t="shared" ref="D1570:D1594" si="233">D1569+1</f>
        <v>1992</v>
      </c>
      <c r="E1570">
        <v>500</v>
      </c>
      <c r="F1570">
        <f>VLOOKUP(B1570, 'Population by Country'!$1:$266, 7, FALSE)</f>
        <v>1004676</v>
      </c>
      <c r="G1570">
        <v>0</v>
      </c>
      <c r="H1570">
        <v>0</v>
      </c>
      <c r="I1570" s="7">
        <f>INDEX('Developing Country'!$B$3:$B$175,MATCH('Stata Data'!B1570,'Developing Country'!$A$3:$A$175))</f>
        <v>0</v>
      </c>
      <c r="J1570" s="7">
        <f>INDEX('Developing Country'!$C$3:$C$175,MATCH('Stata Data'!B1570,'Developing Country'!$A$3:$A$175))</f>
        <v>1</v>
      </c>
      <c r="K1570" s="8">
        <f>VLOOKUP(B1570, 'TRIPS In Force'!$A$2:$B$166, 2, FALSE)</f>
        <v>34700</v>
      </c>
      <c r="L1570" s="7">
        <f t="shared" si="230"/>
        <v>1995</v>
      </c>
      <c r="M1570" s="7">
        <f t="shared" si="225"/>
        <v>0</v>
      </c>
      <c r="N1570" s="7">
        <f t="shared" si="226"/>
        <v>2000</v>
      </c>
      <c r="O1570" s="7">
        <f t="shared" si="227"/>
        <v>-8</v>
      </c>
      <c r="P1570" s="7">
        <f t="shared" si="228"/>
        <v>0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</row>
    <row r="1571" spans="1:34" x14ac:dyDescent="0.35">
      <c r="A1571">
        <f t="shared" si="231"/>
        <v>1570</v>
      </c>
      <c r="B1571" t="s">
        <v>52</v>
      </c>
      <c r="C1571">
        <f t="shared" si="229"/>
        <v>58</v>
      </c>
      <c r="D1571" s="7">
        <f t="shared" si="233"/>
        <v>1993</v>
      </c>
      <c r="E1571">
        <v>500</v>
      </c>
      <c r="F1571">
        <f>VLOOKUP(B1571, 'Population by Country'!$1:$266, 8, FALSE)</f>
        <v>1031504</v>
      </c>
      <c r="G1571">
        <v>0</v>
      </c>
      <c r="H1571">
        <v>0</v>
      </c>
      <c r="I1571" s="7">
        <f>INDEX('Developing Country'!$B$3:$B$175,MATCH('Stata Data'!B1571,'Developing Country'!$A$3:$A$175))</f>
        <v>0</v>
      </c>
      <c r="J1571" s="7">
        <f>INDEX('Developing Country'!$C$3:$C$175,MATCH('Stata Data'!B1571,'Developing Country'!$A$3:$A$175))</f>
        <v>1</v>
      </c>
      <c r="K1571" s="8">
        <f>VLOOKUP(B1571, 'TRIPS In Force'!$A$2:$B$166, 2, FALSE)</f>
        <v>34700</v>
      </c>
      <c r="L1571" s="7">
        <f t="shared" si="230"/>
        <v>1995</v>
      </c>
      <c r="M1571" s="7">
        <f t="shared" si="225"/>
        <v>0</v>
      </c>
      <c r="N1571" s="7">
        <f t="shared" si="226"/>
        <v>2000</v>
      </c>
      <c r="O1571" s="7">
        <f t="shared" si="227"/>
        <v>-7</v>
      </c>
      <c r="P1571" s="7">
        <f t="shared" si="228"/>
        <v>0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</row>
    <row r="1572" spans="1:34" x14ac:dyDescent="0.35">
      <c r="A1572">
        <f t="shared" si="231"/>
        <v>1571</v>
      </c>
      <c r="B1572" t="s">
        <v>52</v>
      </c>
      <c r="C1572">
        <f t="shared" si="229"/>
        <v>58</v>
      </c>
      <c r="D1572" s="7">
        <f t="shared" si="233"/>
        <v>1994</v>
      </c>
      <c r="E1572">
        <v>1000</v>
      </c>
      <c r="F1572">
        <f>VLOOKUP(B1572, 'Population by Country'!$1:$266, 9, FALSE)</f>
        <v>1058663</v>
      </c>
      <c r="G1572">
        <v>0</v>
      </c>
      <c r="H1572">
        <v>0</v>
      </c>
      <c r="I1572" s="7">
        <f>INDEX('Developing Country'!$B$3:$B$175,MATCH('Stata Data'!B1572,'Developing Country'!$A$3:$A$175))</f>
        <v>0</v>
      </c>
      <c r="J1572" s="7">
        <f>INDEX('Developing Country'!$C$3:$C$175,MATCH('Stata Data'!B1572,'Developing Country'!$A$3:$A$175))</f>
        <v>1</v>
      </c>
      <c r="K1572" s="8">
        <f>VLOOKUP(B1572, 'TRIPS In Force'!$A$2:$B$166, 2, FALSE)</f>
        <v>34700</v>
      </c>
      <c r="L1572" s="7">
        <f t="shared" si="230"/>
        <v>1995</v>
      </c>
      <c r="M1572" s="7">
        <f t="shared" si="225"/>
        <v>0</v>
      </c>
      <c r="N1572" s="7">
        <f t="shared" si="226"/>
        <v>2000</v>
      </c>
      <c r="O1572" s="7">
        <f t="shared" si="227"/>
        <v>-6</v>
      </c>
      <c r="P1572" s="7">
        <f t="shared" si="228"/>
        <v>0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</row>
    <row r="1573" spans="1:34" x14ac:dyDescent="0.35">
      <c r="A1573">
        <f t="shared" si="231"/>
        <v>1572</v>
      </c>
      <c r="B1573" t="s">
        <v>52</v>
      </c>
      <c r="C1573">
        <f t="shared" si="229"/>
        <v>58</v>
      </c>
      <c r="D1573" s="7">
        <f t="shared" si="233"/>
        <v>1995</v>
      </c>
      <c r="E1573">
        <v>1000</v>
      </c>
      <c r="F1573">
        <f>VLOOKUP(B1573, 'Population by Country'!$1:$266, 10, FALSE)</f>
        <v>1086137</v>
      </c>
      <c r="G1573">
        <v>0</v>
      </c>
      <c r="H1573">
        <v>0</v>
      </c>
      <c r="I1573" s="7">
        <f>INDEX('Developing Country'!$B$3:$B$175,MATCH('Stata Data'!B1573,'Developing Country'!$A$3:$A$175))</f>
        <v>0</v>
      </c>
      <c r="J1573" s="7">
        <f>INDEX('Developing Country'!$C$3:$C$175,MATCH('Stata Data'!B1573,'Developing Country'!$A$3:$A$175))</f>
        <v>1</v>
      </c>
      <c r="K1573" s="8">
        <f>VLOOKUP(B1573, 'TRIPS In Force'!$A$2:$B$166, 2, FALSE)</f>
        <v>34700</v>
      </c>
      <c r="L1573" s="7">
        <f t="shared" si="230"/>
        <v>1995</v>
      </c>
      <c r="M1573" s="7">
        <f t="shared" si="225"/>
        <v>1</v>
      </c>
      <c r="N1573" s="7">
        <f t="shared" si="226"/>
        <v>2000</v>
      </c>
      <c r="O1573" s="7">
        <f t="shared" si="227"/>
        <v>-5</v>
      </c>
      <c r="P1573" s="7">
        <f t="shared" si="228"/>
        <v>0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</row>
    <row r="1574" spans="1:34" x14ac:dyDescent="0.35">
      <c r="A1574">
        <f t="shared" si="231"/>
        <v>1573</v>
      </c>
      <c r="B1574" t="s">
        <v>52</v>
      </c>
      <c r="C1574">
        <f t="shared" si="229"/>
        <v>58</v>
      </c>
      <c r="D1574" s="7">
        <f t="shared" si="233"/>
        <v>1996</v>
      </c>
      <c r="E1574">
        <v>1000</v>
      </c>
      <c r="F1574">
        <f>VLOOKUP(B1574, 'Population by Country'!$1:$266, 11, FALSE)</f>
        <v>1113994</v>
      </c>
      <c r="G1574">
        <v>0</v>
      </c>
      <c r="H1574">
        <v>0</v>
      </c>
      <c r="I1574" s="7">
        <f>INDEX('Developing Country'!$B$3:$B$175,MATCH('Stata Data'!B1574,'Developing Country'!$A$3:$A$175))</f>
        <v>0</v>
      </c>
      <c r="J1574" s="7">
        <f>INDEX('Developing Country'!$C$3:$C$175,MATCH('Stata Data'!B1574,'Developing Country'!$A$3:$A$175))</f>
        <v>1</v>
      </c>
      <c r="K1574" s="8">
        <f>VLOOKUP(B1574, 'TRIPS In Force'!$A$2:$B$166, 2, FALSE)</f>
        <v>34700</v>
      </c>
      <c r="L1574" s="7">
        <f t="shared" si="230"/>
        <v>1995</v>
      </c>
      <c r="M1574" s="7">
        <f t="shared" si="225"/>
        <v>1</v>
      </c>
      <c r="N1574" s="7">
        <f t="shared" si="226"/>
        <v>2000</v>
      </c>
      <c r="O1574" s="7">
        <f t="shared" si="227"/>
        <v>-4</v>
      </c>
      <c r="P1574" s="7">
        <f t="shared" si="228"/>
        <v>0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</row>
    <row r="1575" spans="1:34" x14ac:dyDescent="0.35">
      <c r="A1575">
        <f t="shared" si="231"/>
        <v>1574</v>
      </c>
      <c r="B1575" t="s">
        <v>52</v>
      </c>
      <c r="C1575">
        <f t="shared" si="229"/>
        <v>58</v>
      </c>
      <c r="D1575" s="7">
        <f t="shared" si="233"/>
        <v>1997</v>
      </c>
      <c r="E1575">
        <v>1300</v>
      </c>
      <c r="F1575">
        <f>VLOOKUP(B1575, 'Population by Country'!$1:$266, 12, FALSE)</f>
        <v>1142324</v>
      </c>
      <c r="G1575">
        <v>0</v>
      </c>
      <c r="H1575">
        <v>0</v>
      </c>
      <c r="I1575" s="7">
        <f>INDEX('Developing Country'!$B$3:$B$175,MATCH('Stata Data'!B1575,'Developing Country'!$A$3:$A$175))</f>
        <v>0</v>
      </c>
      <c r="J1575" s="7">
        <f>INDEX('Developing Country'!$C$3:$C$175,MATCH('Stata Data'!B1575,'Developing Country'!$A$3:$A$175))</f>
        <v>1</v>
      </c>
      <c r="K1575" s="8">
        <f>VLOOKUP(B1575, 'TRIPS In Force'!$A$2:$B$166, 2, FALSE)</f>
        <v>34700</v>
      </c>
      <c r="L1575" s="7">
        <f t="shared" si="230"/>
        <v>1995</v>
      </c>
      <c r="M1575" s="7">
        <f t="shared" si="225"/>
        <v>1</v>
      </c>
      <c r="N1575" s="7">
        <f t="shared" si="226"/>
        <v>2000</v>
      </c>
      <c r="O1575" s="7">
        <f t="shared" si="227"/>
        <v>-3</v>
      </c>
      <c r="P1575" s="7">
        <f t="shared" si="228"/>
        <v>0</v>
      </c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</row>
    <row r="1576" spans="1:34" x14ac:dyDescent="0.35">
      <c r="A1576">
        <f t="shared" si="231"/>
        <v>1575</v>
      </c>
      <c r="B1576" t="s">
        <v>52</v>
      </c>
      <c r="C1576">
        <f t="shared" si="229"/>
        <v>58</v>
      </c>
      <c r="D1576" s="7">
        <f t="shared" si="233"/>
        <v>1998</v>
      </c>
      <c r="E1576">
        <v>1600</v>
      </c>
      <c r="F1576">
        <f>VLOOKUP(B1576, 'Population by Country'!$1:$266, 13, FALSE)</f>
        <v>1171224</v>
      </c>
      <c r="G1576">
        <v>0</v>
      </c>
      <c r="H1576">
        <v>0</v>
      </c>
      <c r="I1576" s="7">
        <f>INDEX('Developing Country'!$B$3:$B$175,MATCH('Stata Data'!B1576,'Developing Country'!$A$3:$A$175))</f>
        <v>0</v>
      </c>
      <c r="J1576" s="7">
        <f>INDEX('Developing Country'!$C$3:$C$175,MATCH('Stata Data'!B1576,'Developing Country'!$A$3:$A$175))</f>
        <v>1</v>
      </c>
      <c r="K1576" s="8">
        <f>VLOOKUP(B1576, 'TRIPS In Force'!$A$2:$B$166, 2, FALSE)</f>
        <v>34700</v>
      </c>
      <c r="L1576" s="7">
        <f t="shared" si="230"/>
        <v>1995</v>
      </c>
      <c r="M1576" s="7">
        <f t="shared" si="225"/>
        <v>1</v>
      </c>
      <c r="N1576" s="7">
        <f t="shared" si="226"/>
        <v>2000</v>
      </c>
      <c r="O1576" s="7">
        <f t="shared" si="227"/>
        <v>-2</v>
      </c>
      <c r="P1576" s="7">
        <f t="shared" si="228"/>
        <v>0</v>
      </c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</row>
    <row r="1577" spans="1:34" x14ac:dyDescent="0.35">
      <c r="A1577">
        <f t="shared" si="231"/>
        <v>1576</v>
      </c>
      <c r="B1577" t="s">
        <v>52</v>
      </c>
      <c r="C1577">
        <f t="shared" si="229"/>
        <v>58</v>
      </c>
      <c r="D1577" s="7">
        <f t="shared" si="233"/>
        <v>1999</v>
      </c>
      <c r="E1577">
        <v>1900</v>
      </c>
      <c r="F1577">
        <f>VLOOKUP(B1577, 'Population by Country'!$1:$266,14, FALSE)</f>
        <v>1200773</v>
      </c>
      <c r="G1577">
        <v>0</v>
      </c>
      <c r="H1577">
        <v>0</v>
      </c>
      <c r="I1577" s="7">
        <f>INDEX('Developing Country'!$B$3:$B$175,MATCH('Stata Data'!B1577,'Developing Country'!$A$3:$A$175))</f>
        <v>0</v>
      </c>
      <c r="J1577" s="7">
        <f>INDEX('Developing Country'!$C$3:$C$175,MATCH('Stata Data'!B1577,'Developing Country'!$A$3:$A$175))</f>
        <v>1</v>
      </c>
      <c r="K1577" s="8">
        <f>VLOOKUP(B1577, 'TRIPS In Force'!$A$2:$B$166, 2, FALSE)</f>
        <v>34700</v>
      </c>
      <c r="L1577" s="7">
        <f t="shared" si="230"/>
        <v>1995</v>
      </c>
      <c r="M1577" s="7">
        <f t="shared" si="225"/>
        <v>1</v>
      </c>
      <c r="N1577" s="7">
        <f t="shared" si="226"/>
        <v>2000</v>
      </c>
      <c r="O1577" s="7">
        <f t="shared" si="227"/>
        <v>-1</v>
      </c>
      <c r="P1577" s="7">
        <f t="shared" si="228"/>
        <v>0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</row>
    <row r="1578" spans="1:34" x14ac:dyDescent="0.35">
      <c r="A1578">
        <f t="shared" si="231"/>
        <v>1577</v>
      </c>
      <c r="B1578" t="s">
        <v>52</v>
      </c>
      <c r="C1578">
        <f t="shared" si="229"/>
        <v>58</v>
      </c>
      <c r="D1578" s="7">
        <f t="shared" si="233"/>
        <v>2000</v>
      </c>
      <c r="E1578">
        <v>2300</v>
      </c>
      <c r="F1578">
        <f>VLOOKUP(B1578, 'Population by Country'!$1:$266, 15, FALSE)</f>
        <v>1231122</v>
      </c>
      <c r="G1578">
        <v>0</v>
      </c>
      <c r="H1578">
        <v>0</v>
      </c>
      <c r="I1578" s="7">
        <f>INDEX('Developing Country'!$B$3:$B$175,MATCH('Stata Data'!B1578,'Developing Country'!$A$3:$A$175))</f>
        <v>0</v>
      </c>
      <c r="J1578" s="7">
        <f>INDEX('Developing Country'!$C$3:$C$175,MATCH('Stata Data'!B1578,'Developing Country'!$A$3:$A$175))</f>
        <v>1</v>
      </c>
      <c r="K1578" s="8">
        <f>VLOOKUP(B1578, 'TRIPS In Force'!$A$2:$B$166, 2, FALSE)</f>
        <v>34700</v>
      </c>
      <c r="L1578" s="7">
        <f t="shared" si="230"/>
        <v>1995</v>
      </c>
      <c r="M1578" s="7">
        <f t="shared" si="225"/>
        <v>1</v>
      </c>
      <c r="N1578" s="7">
        <f t="shared" si="226"/>
        <v>2000</v>
      </c>
      <c r="O1578" s="7">
        <f t="shared" si="227"/>
        <v>0</v>
      </c>
      <c r="P1578" s="7">
        <f t="shared" si="228"/>
        <v>1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</row>
    <row r="1579" spans="1:34" x14ac:dyDescent="0.35">
      <c r="A1579">
        <f t="shared" si="231"/>
        <v>1578</v>
      </c>
      <c r="B1579" t="s">
        <v>52</v>
      </c>
      <c r="C1579">
        <f t="shared" si="229"/>
        <v>58</v>
      </c>
      <c r="D1579" s="7">
        <f t="shared" si="233"/>
        <v>2001</v>
      </c>
      <c r="E1579">
        <v>2600</v>
      </c>
      <c r="F1579">
        <f>VLOOKUP(B1579, 'Population by Country'!$1:$266, 16, FALSE)</f>
        <v>1262259</v>
      </c>
      <c r="G1579">
        <v>0</v>
      </c>
      <c r="H1579">
        <v>0</v>
      </c>
      <c r="I1579" s="7">
        <f>INDEX('Developing Country'!$B$3:$B$175,MATCH('Stata Data'!B1579,'Developing Country'!$A$3:$A$175))</f>
        <v>0</v>
      </c>
      <c r="J1579" s="7">
        <f>INDEX('Developing Country'!$C$3:$C$175,MATCH('Stata Data'!B1579,'Developing Country'!$A$3:$A$175))</f>
        <v>1</v>
      </c>
      <c r="K1579" s="8">
        <f>VLOOKUP(B1579, 'TRIPS In Force'!$A$2:$B$166, 2, FALSE)</f>
        <v>34700</v>
      </c>
      <c r="L1579" s="7">
        <f t="shared" si="230"/>
        <v>1995</v>
      </c>
      <c r="M1579" s="7">
        <f t="shared" si="225"/>
        <v>1</v>
      </c>
      <c r="N1579" s="7">
        <f t="shared" si="226"/>
        <v>2000</v>
      </c>
      <c r="O1579" s="7">
        <f t="shared" si="227"/>
        <v>1</v>
      </c>
      <c r="P1579" s="7">
        <f t="shared" si="228"/>
        <v>1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</row>
    <row r="1580" spans="1:34" x14ac:dyDescent="0.35">
      <c r="A1580">
        <f t="shared" si="231"/>
        <v>1579</v>
      </c>
      <c r="B1580" t="s">
        <v>52</v>
      </c>
      <c r="C1580">
        <f t="shared" si="229"/>
        <v>58</v>
      </c>
      <c r="D1580" s="7">
        <f t="shared" si="233"/>
        <v>2002</v>
      </c>
      <c r="E1580">
        <v>2900</v>
      </c>
      <c r="F1580">
        <f>VLOOKUP(B1580, 'Population by Country'!$1:$266, 17, FALSE)</f>
        <v>1294409</v>
      </c>
      <c r="G1580">
        <v>0</v>
      </c>
      <c r="H1580">
        <v>0</v>
      </c>
      <c r="I1580" s="7">
        <f>INDEX('Developing Country'!$B$3:$B$175,MATCH('Stata Data'!B1580,'Developing Country'!$A$3:$A$175))</f>
        <v>0</v>
      </c>
      <c r="J1580" s="7">
        <f>INDEX('Developing Country'!$C$3:$C$175,MATCH('Stata Data'!B1580,'Developing Country'!$A$3:$A$175))</f>
        <v>1</v>
      </c>
      <c r="K1580" s="8">
        <f>VLOOKUP(B1580, 'TRIPS In Force'!$A$2:$B$166, 2, FALSE)</f>
        <v>34700</v>
      </c>
      <c r="L1580" s="7">
        <f t="shared" si="230"/>
        <v>1995</v>
      </c>
      <c r="M1580" s="7">
        <f t="shared" si="225"/>
        <v>1</v>
      </c>
      <c r="N1580" s="7">
        <f t="shared" si="226"/>
        <v>2000</v>
      </c>
      <c r="O1580" s="7">
        <f t="shared" si="227"/>
        <v>2</v>
      </c>
      <c r="P1580" s="7">
        <f t="shared" si="228"/>
        <v>1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</row>
    <row r="1581" spans="1:34" x14ac:dyDescent="0.35">
      <c r="A1581">
        <f t="shared" si="231"/>
        <v>1580</v>
      </c>
      <c r="B1581" t="s">
        <v>52</v>
      </c>
      <c r="C1581">
        <f t="shared" si="229"/>
        <v>58</v>
      </c>
      <c r="D1581" s="7">
        <f t="shared" si="233"/>
        <v>2003</v>
      </c>
      <c r="E1581">
        <v>3100</v>
      </c>
      <c r="F1581">
        <f>VLOOKUP(B1581, 'Population by Country'!$1:$266, 18, FALSE)</f>
        <v>1328146</v>
      </c>
      <c r="G1581">
        <v>0</v>
      </c>
      <c r="H1581">
        <v>0</v>
      </c>
      <c r="I1581" s="7">
        <f>INDEX('Developing Country'!$B$3:$B$175,MATCH('Stata Data'!B1581,'Developing Country'!$A$3:$A$175))</f>
        <v>0</v>
      </c>
      <c r="J1581" s="7">
        <f>INDEX('Developing Country'!$C$3:$C$175,MATCH('Stata Data'!B1581,'Developing Country'!$A$3:$A$175))</f>
        <v>1</v>
      </c>
      <c r="K1581" s="8">
        <f>VLOOKUP(B1581, 'TRIPS In Force'!$A$2:$B$166, 2, FALSE)</f>
        <v>34700</v>
      </c>
      <c r="L1581" s="7">
        <f t="shared" si="230"/>
        <v>1995</v>
      </c>
      <c r="M1581" s="7">
        <f t="shared" si="225"/>
        <v>1</v>
      </c>
      <c r="N1581" s="7">
        <f t="shared" si="226"/>
        <v>2000</v>
      </c>
      <c r="O1581" s="7">
        <f t="shared" si="227"/>
        <v>3</v>
      </c>
      <c r="P1581" s="7">
        <f t="shared" si="228"/>
        <v>1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</row>
    <row r="1582" spans="1:34" x14ac:dyDescent="0.35">
      <c r="A1582">
        <f t="shared" si="231"/>
        <v>1581</v>
      </c>
      <c r="B1582" t="s">
        <v>52</v>
      </c>
      <c r="C1582">
        <f t="shared" si="229"/>
        <v>58</v>
      </c>
      <c r="D1582" s="7">
        <f t="shared" si="233"/>
        <v>2004</v>
      </c>
      <c r="E1582">
        <v>3300</v>
      </c>
      <c r="F1582">
        <f>VLOOKUP(B1582, 'Population by Country'!$1:$266,19, FALSE)</f>
        <v>1364205</v>
      </c>
      <c r="G1582">
        <v>0</v>
      </c>
      <c r="H1582">
        <v>0</v>
      </c>
      <c r="I1582" s="7">
        <f>INDEX('Developing Country'!$B$3:$B$175,MATCH('Stata Data'!B1582,'Developing Country'!$A$3:$A$175))</f>
        <v>0</v>
      </c>
      <c r="J1582" s="7">
        <f>INDEX('Developing Country'!$C$3:$C$175,MATCH('Stata Data'!B1582,'Developing Country'!$A$3:$A$175))</f>
        <v>1</v>
      </c>
      <c r="K1582" s="8">
        <f>VLOOKUP(B1582, 'TRIPS In Force'!$A$2:$B$166, 2, FALSE)</f>
        <v>34700</v>
      </c>
      <c r="L1582" s="7">
        <f t="shared" si="230"/>
        <v>1995</v>
      </c>
      <c r="M1582" s="7">
        <f t="shared" si="225"/>
        <v>1</v>
      </c>
      <c r="N1582" s="7">
        <f t="shared" si="226"/>
        <v>2000</v>
      </c>
      <c r="O1582" s="7">
        <f t="shared" si="227"/>
        <v>4</v>
      </c>
      <c r="P1582" s="7">
        <f t="shared" si="228"/>
        <v>1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</row>
    <row r="1583" spans="1:34" x14ac:dyDescent="0.35">
      <c r="A1583">
        <f t="shared" si="231"/>
        <v>1582</v>
      </c>
      <c r="B1583" t="s">
        <v>52</v>
      </c>
      <c r="C1583">
        <f t="shared" si="229"/>
        <v>58</v>
      </c>
      <c r="D1583" s="7">
        <f t="shared" si="233"/>
        <v>2005</v>
      </c>
      <c r="E1583">
        <v>3200</v>
      </c>
      <c r="F1583">
        <f>VLOOKUP(B1583, 'Population by Country'!$1:$266, 20, FALSE)</f>
        <v>1403126</v>
      </c>
      <c r="G1583">
        <v>0</v>
      </c>
      <c r="H1583">
        <v>0</v>
      </c>
      <c r="I1583" s="7">
        <f>INDEX('Developing Country'!$B$3:$B$175,MATCH('Stata Data'!B1583,'Developing Country'!$A$3:$A$175))</f>
        <v>0</v>
      </c>
      <c r="J1583" s="7">
        <f>INDEX('Developing Country'!$C$3:$C$175,MATCH('Stata Data'!B1583,'Developing Country'!$A$3:$A$175))</f>
        <v>1</v>
      </c>
      <c r="K1583" s="8">
        <f>VLOOKUP(B1583, 'TRIPS In Force'!$A$2:$B$166, 2, FALSE)</f>
        <v>34700</v>
      </c>
      <c r="L1583" s="7">
        <f t="shared" si="230"/>
        <v>1995</v>
      </c>
      <c r="M1583" s="7">
        <f t="shared" si="225"/>
        <v>1</v>
      </c>
      <c r="N1583" s="7">
        <f t="shared" si="226"/>
        <v>2000</v>
      </c>
      <c r="O1583" s="7">
        <f t="shared" si="227"/>
        <v>5</v>
      </c>
      <c r="P1583" s="7">
        <f t="shared" si="228"/>
        <v>1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</row>
    <row r="1584" spans="1:34" x14ac:dyDescent="0.35">
      <c r="A1584">
        <f t="shared" si="231"/>
        <v>1583</v>
      </c>
      <c r="B1584" t="s">
        <v>52</v>
      </c>
      <c r="C1584">
        <f t="shared" si="229"/>
        <v>58</v>
      </c>
      <c r="D1584" s="7">
        <f t="shared" si="233"/>
        <v>2006</v>
      </c>
      <c r="E1584">
        <v>2900</v>
      </c>
      <c r="F1584">
        <f>VLOOKUP(B1584, 'Population by Country'!$1:$266, 21, FALSE)</f>
        <v>1444844</v>
      </c>
      <c r="G1584">
        <v>0</v>
      </c>
      <c r="H1584">
        <v>0</v>
      </c>
      <c r="I1584" s="7">
        <f>INDEX('Developing Country'!$B$3:$B$175,MATCH('Stata Data'!B1584,'Developing Country'!$A$3:$A$175))</f>
        <v>0</v>
      </c>
      <c r="J1584" s="7">
        <f>INDEX('Developing Country'!$C$3:$C$175,MATCH('Stata Data'!B1584,'Developing Country'!$A$3:$A$175))</f>
        <v>1</v>
      </c>
      <c r="K1584" s="8">
        <f>VLOOKUP(B1584, 'TRIPS In Force'!$A$2:$B$166, 2, FALSE)</f>
        <v>34700</v>
      </c>
      <c r="L1584" s="7">
        <f t="shared" si="230"/>
        <v>1995</v>
      </c>
      <c r="M1584" s="7">
        <f t="shared" si="225"/>
        <v>1</v>
      </c>
      <c r="N1584" s="7">
        <f t="shared" si="226"/>
        <v>2000</v>
      </c>
      <c r="O1584" s="7">
        <f t="shared" si="227"/>
        <v>6</v>
      </c>
      <c r="P1584" s="7">
        <f t="shared" si="228"/>
        <v>1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</row>
    <row r="1585" spans="1:34" x14ac:dyDescent="0.35">
      <c r="A1585">
        <f t="shared" si="231"/>
        <v>1584</v>
      </c>
      <c r="B1585" t="s">
        <v>52</v>
      </c>
      <c r="C1585">
        <f t="shared" si="229"/>
        <v>58</v>
      </c>
      <c r="D1585" s="7">
        <f t="shared" si="233"/>
        <v>2007</v>
      </c>
      <c r="E1585">
        <v>3000</v>
      </c>
      <c r="F1585">
        <f>VLOOKUP(B1585, 'Population by Country'!$1:$266, 22, FALSE)</f>
        <v>1489193</v>
      </c>
      <c r="G1585">
        <v>0</v>
      </c>
      <c r="H1585">
        <v>0</v>
      </c>
      <c r="I1585" s="7">
        <f>INDEX('Developing Country'!$B$3:$B$175,MATCH('Stata Data'!B1585,'Developing Country'!$A$3:$A$175))</f>
        <v>0</v>
      </c>
      <c r="J1585" s="7">
        <f>INDEX('Developing Country'!$C$3:$C$175,MATCH('Stata Data'!B1585,'Developing Country'!$A$3:$A$175))</f>
        <v>1</v>
      </c>
      <c r="K1585" s="8">
        <f>VLOOKUP(B1585, 'TRIPS In Force'!$A$2:$B$166, 2, FALSE)</f>
        <v>34700</v>
      </c>
      <c r="L1585" s="7">
        <f t="shared" si="230"/>
        <v>1995</v>
      </c>
      <c r="M1585" s="7">
        <f t="shared" si="225"/>
        <v>1</v>
      </c>
      <c r="N1585" s="7">
        <f t="shared" si="226"/>
        <v>2000</v>
      </c>
      <c r="O1585" s="7">
        <f t="shared" si="227"/>
        <v>7</v>
      </c>
      <c r="P1585" s="7">
        <f t="shared" si="228"/>
        <v>1</v>
      </c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</row>
    <row r="1586" spans="1:34" x14ac:dyDescent="0.35">
      <c r="A1586">
        <f t="shared" si="231"/>
        <v>1585</v>
      </c>
      <c r="B1586" t="s">
        <v>52</v>
      </c>
      <c r="C1586">
        <f t="shared" si="229"/>
        <v>58</v>
      </c>
      <c r="D1586" s="7">
        <f t="shared" si="233"/>
        <v>2008</v>
      </c>
      <c r="E1586">
        <v>3100</v>
      </c>
      <c r="F1586">
        <f>VLOOKUP(B1586, 'Population by Country'!$1:$266, 23, FALSE)</f>
        <v>1536411</v>
      </c>
      <c r="G1586">
        <v>0</v>
      </c>
      <c r="H1586">
        <v>0</v>
      </c>
      <c r="I1586" s="7">
        <f>INDEX('Developing Country'!$B$3:$B$175,MATCH('Stata Data'!B1586,'Developing Country'!$A$3:$A$175))</f>
        <v>0</v>
      </c>
      <c r="J1586" s="7">
        <f>INDEX('Developing Country'!$C$3:$C$175,MATCH('Stata Data'!B1586,'Developing Country'!$A$3:$A$175))</f>
        <v>1</v>
      </c>
      <c r="K1586" s="8">
        <f>VLOOKUP(B1586, 'TRIPS In Force'!$A$2:$B$166, 2, FALSE)</f>
        <v>34700</v>
      </c>
      <c r="L1586" s="7">
        <f t="shared" si="230"/>
        <v>1995</v>
      </c>
      <c r="M1586" s="7">
        <f t="shared" si="225"/>
        <v>1</v>
      </c>
      <c r="N1586" s="7">
        <f t="shared" si="226"/>
        <v>2000</v>
      </c>
      <c r="O1586" s="7">
        <f t="shared" si="227"/>
        <v>8</v>
      </c>
      <c r="P1586" s="7">
        <f t="shared" si="228"/>
        <v>1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</row>
    <row r="1587" spans="1:34" x14ac:dyDescent="0.35">
      <c r="A1587">
        <f t="shared" si="231"/>
        <v>1586</v>
      </c>
      <c r="B1587" t="s">
        <v>52</v>
      </c>
      <c r="C1587">
        <f t="shared" si="229"/>
        <v>58</v>
      </c>
      <c r="D1587" s="7">
        <f t="shared" si="233"/>
        <v>2009</v>
      </c>
      <c r="E1587">
        <v>3100</v>
      </c>
      <c r="F1587">
        <f>VLOOKUP(B1587, 'Population by Country'!$1:$266, 24, FALSE)</f>
        <v>1586754</v>
      </c>
      <c r="G1587">
        <v>0</v>
      </c>
      <c r="H1587">
        <v>0</v>
      </c>
      <c r="I1587" s="7">
        <f>INDEX('Developing Country'!$B$3:$B$175,MATCH('Stata Data'!B1587,'Developing Country'!$A$3:$A$175))</f>
        <v>0</v>
      </c>
      <c r="J1587" s="7">
        <f>INDEX('Developing Country'!$C$3:$C$175,MATCH('Stata Data'!B1587,'Developing Country'!$A$3:$A$175))</f>
        <v>1</v>
      </c>
      <c r="K1587" s="8">
        <f>VLOOKUP(B1587, 'TRIPS In Force'!$A$2:$B$166, 2, FALSE)</f>
        <v>34700</v>
      </c>
      <c r="L1587" s="7">
        <f t="shared" si="230"/>
        <v>1995</v>
      </c>
      <c r="M1587" s="7">
        <f t="shared" si="225"/>
        <v>1</v>
      </c>
      <c r="N1587" s="7">
        <f t="shared" si="226"/>
        <v>2000</v>
      </c>
      <c r="O1587" s="7">
        <f t="shared" si="227"/>
        <v>9</v>
      </c>
      <c r="P1587" s="7">
        <f t="shared" si="228"/>
        <v>1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</row>
    <row r="1588" spans="1:34" x14ac:dyDescent="0.35">
      <c r="A1588">
        <f t="shared" si="231"/>
        <v>1587</v>
      </c>
      <c r="B1588" t="s">
        <v>52</v>
      </c>
      <c r="C1588">
        <f t="shared" si="229"/>
        <v>58</v>
      </c>
      <c r="D1588" s="7">
        <f t="shared" si="233"/>
        <v>2010</v>
      </c>
      <c r="E1588">
        <v>2900</v>
      </c>
      <c r="F1588">
        <f>VLOOKUP(B1588, 'Population by Country'!$1:$266, 25, FALSE)</f>
        <v>1640210</v>
      </c>
      <c r="G1588">
        <v>0</v>
      </c>
      <c r="H1588">
        <v>0</v>
      </c>
      <c r="I1588" s="7">
        <f>INDEX('Developing Country'!$B$3:$B$175,MATCH('Stata Data'!B1588,'Developing Country'!$A$3:$A$175))</f>
        <v>0</v>
      </c>
      <c r="J1588" s="7">
        <f>INDEX('Developing Country'!$C$3:$C$175,MATCH('Stata Data'!B1588,'Developing Country'!$A$3:$A$175))</f>
        <v>1</v>
      </c>
      <c r="K1588" s="8">
        <f>VLOOKUP(B1588, 'TRIPS In Force'!$A$2:$B$166, 2, FALSE)</f>
        <v>34700</v>
      </c>
      <c r="L1588" s="7">
        <f t="shared" si="230"/>
        <v>1995</v>
      </c>
      <c r="M1588" s="7">
        <f t="shared" si="225"/>
        <v>1</v>
      </c>
      <c r="N1588" s="7">
        <f t="shared" si="226"/>
        <v>2000</v>
      </c>
      <c r="O1588" s="7">
        <f t="shared" si="227"/>
        <v>10</v>
      </c>
      <c r="P1588" s="7">
        <f t="shared" si="228"/>
        <v>1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</row>
    <row r="1589" spans="1:34" x14ac:dyDescent="0.35">
      <c r="A1589">
        <f t="shared" si="231"/>
        <v>1588</v>
      </c>
      <c r="B1589" t="s">
        <v>52</v>
      </c>
      <c r="C1589">
        <f t="shared" si="229"/>
        <v>58</v>
      </c>
      <c r="D1589" s="7">
        <f t="shared" si="233"/>
        <v>2011</v>
      </c>
      <c r="E1589">
        <v>2900</v>
      </c>
      <c r="F1589">
        <f>VLOOKUP(B1589, 'Population by Country'!$1:$266, 26, FALSE)</f>
        <v>1697101</v>
      </c>
      <c r="G1589">
        <v>0</v>
      </c>
      <c r="H1589">
        <v>0</v>
      </c>
      <c r="I1589" s="7">
        <f>INDEX('Developing Country'!$B$3:$B$175,MATCH('Stata Data'!B1589,'Developing Country'!$A$3:$A$175))</f>
        <v>0</v>
      </c>
      <c r="J1589" s="7">
        <f>INDEX('Developing Country'!$C$3:$C$175,MATCH('Stata Data'!B1589,'Developing Country'!$A$3:$A$175))</f>
        <v>1</v>
      </c>
      <c r="K1589" s="8">
        <f>VLOOKUP(B1589, 'TRIPS In Force'!$A$2:$B$166, 2, FALSE)</f>
        <v>34700</v>
      </c>
      <c r="L1589" s="7">
        <f t="shared" si="230"/>
        <v>1995</v>
      </c>
      <c r="M1589" s="7">
        <f t="shared" si="225"/>
        <v>1</v>
      </c>
      <c r="N1589" s="7">
        <f t="shared" si="226"/>
        <v>2000</v>
      </c>
      <c r="O1589" s="7">
        <f t="shared" si="227"/>
        <v>11</v>
      </c>
      <c r="P1589" s="7">
        <f t="shared" si="228"/>
        <v>1</v>
      </c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</row>
    <row r="1590" spans="1:34" x14ac:dyDescent="0.35">
      <c r="A1590">
        <f t="shared" si="231"/>
        <v>1589</v>
      </c>
      <c r="B1590" t="s">
        <v>52</v>
      </c>
      <c r="C1590">
        <f t="shared" si="229"/>
        <v>58</v>
      </c>
      <c r="D1590" s="7">
        <f t="shared" si="233"/>
        <v>2012</v>
      </c>
      <c r="E1590">
        <v>2600</v>
      </c>
      <c r="F1590">
        <f>VLOOKUP(B1590, 'Population by Country'!$1:$266, 27, FALSE)</f>
        <v>1756817</v>
      </c>
      <c r="G1590">
        <v>0</v>
      </c>
      <c r="H1590">
        <v>0</v>
      </c>
      <c r="I1590" s="7">
        <f>INDEX('Developing Country'!$B$3:$B$175,MATCH('Stata Data'!B1590,'Developing Country'!$A$3:$A$175))</f>
        <v>0</v>
      </c>
      <c r="J1590" s="7">
        <f>INDEX('Developing Country'!$C$3:$C$175,MATCH('Stata Data'!B1590,'Developing Country'!$A$3:$A$175))</f>
        <v>1</v>
      </c>
      <c r="K1590" s="8">
        <f>VLOOKUP(B1590, 'TRIPS In Force'!$A$2:$B$166, 2, FALSE)</f>
        <v>34700</v>
      </c>
      <c r="L1590" s="7">
        <f t="shared" si="230"/>
        <v>1995</v>
      </c>
      <c r="M1590" s="7">
        <f t="shared" si="225"/>
        <v>1</v>
      </c>
      <c r="N1590" s="7">
        <f t="shared" si="226"/>
        <v>2000</v>
      </c>
      <c r="O1590" s="7">
        <f t="shared" si="227"/>
        <v>12</v>
      </c>
      <c r="P1590" s="7">
        <f t="shared" si="228"/>
        <v>1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</row>
    <row r="1591" spans="1:34" x14ac:dyDescent="0.35">
      <c r="A1591">
        <f t="shared" si="231"/>
        <v>1590</v>
      </c>
      <c r="B1591" t="s">
        <v>52</v>
      </c>
      <c r="C1591">
        <f t="shared" si="229"/>
        <v>58</v>
      </c>
      <c r="D1591" s="7">
        <f t="shared" si="233"/>
        <v>2013</v>
      </c>
      <c r="E1591">
        <v>2200</v>
      </c>
      <c r="F1591">
        <f>VLOOKUP(B1591, 'Population by Country'!$1:$266, 28, FALSE)</f>
        <v>1817271</v>
      </c>
      <c r="G1591">
        <v>0</v>
      </c>
      <c r="H1591">
        <v>0</v>
      </c>
      <c r="I1591" s="7">
        <f>INDEX('Developing Country'!$B$3:$B$175,MATCH('Stata Data'!B1591,'Developing Country'!$A$3:$A$175))</f>
        <v>0</v>
      </c>
      <c r="J1591" s="7">
        <f>INDEX('Developing Country'!$C$3:$C$175,MATCH('Stata Data'!B1591,'Developing Country'!$A$3:$A$175))</f>
        <v>1</v>
      </c>
      <c r="K1591" s="8">
        <f>VLOOKUP(B1591, 'TRIPS In Force'!$A$2:$B$166, 2, FALSE)</f>
        <v>34700</v>
      </c>
      <c r="L1591" s="7">
        <f t="shared" si="230"/>
        <v>1995</v>
      </c>
      <c r="M1591" s="7">
        <f t="shared" si="225"/>
        <v>1</v>
      </c>
      <c r="N1591" s="7">
        <f t="shared" si="226"/>
        <v>2000</v>
      </c>
      <c r="O1591" s="7">
        <f t="shared" si="227"/>
        <v>13</v>
      </c>
      <c r="P1591" s="7">
        <f t="shared" si="228"/>
        <v>1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</row>
    <row r="1592" spans="1:34" x14ac:dyDescent="0.35">
      <c r="A1592">
        <f t="shared" si="231"/>
        <v>1591</v>
      </c>
      <c r="B1592" t="s">
        <v>52</v>
      </c>
      <c r="C1592">
        <f t="shared" si="229"/>
        <v>58</v>
      </c>
      <c r="D1592" s="7">
        <f t="shared" si="233"/>
        <v>2014</v>
      </c>
      <c r="E1592">
        <v>1800</v>
      </c>
      <c r="F1592">
        <f>VLOOKUP(B1592, 'Population by Country'!$1:$266, 29, FALSE)</f>
        <v>1875713</v>
      </c>
      <c r="G1592">
        <v>0</v>
      </c>
      <c r="H1592">
        <v>0</v>
      </c>
      <c r="I1592" s="7">
        <f>INDEX('Developing Country'!$B$3:$B$175,MATCH('Stata Data'!B1592,'Developing Country'!$A$3:$A$175))</f>
        <v>0</v>
      </c>
      <c r="J1592" s="7">
        <f>INDEX('Developing Country'!$C$3:$C$175,MATCH('Stata Data'!B1592,'Developing Country'!$A$3:$A$175))</f>
        <v>1</v>
      </c>
      <c r="K1592" s="8">
        <f>VLOOKUP(B1592, 'TRIPS In Force'!$A$2:$B$166, 2, FALSE)</f>
        <v>34700</v>
      </c>
      <c r="L1592" s="7">
        <f t="shared" si="230"/>
        <v>1995</v>
      </c>
      <c r="M1592" s="7">
        <f t="shared" si="225"/>
        <v>1</v>
      </c>
      <c r="N1592" s="7">
        <f t="shared" si="226"/>
        <v>2000</v>
      </c>
      <c r="O1592" s="7">
        <f t="shared" si="227"/>
        <v>14</v>
      </c>
      <c r="P1592" s="7">
        <f t="shared" si="228"/>
        <v>1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</row>
    <row r="1593" spans="1:34" x14ac:dyDescent="0.35">
      <c r="A1593">
        <f t="shared" si="231"/>
        <v>1592</v>
      </c>
      <c r="B1593" t="s">
        <v>52</v>
      </c>
      <c r="C1593">
        <f t="shared" si="229"/>
        <v>58</v>
      </c>
      <c r="D1593" s="7">
        <f t="shared" si="233"/>
        <v>2015</v>
      </c>
      <c r="E1593">
        <v>1700</v>
      </c>
      <c r="F1593">
        <f>VLOOKUP(B1593, 'Population by Country'!$1:$266, 30, FALSE)</f>
        <v>1930175</v>
      </c>
      <c r="G1593">
        <v>0</v>
      </c>
      <c r="H1593">
        <v>0</v>
      </c>
      <c r="I1593" s="7">
        <f>INDEX('Developing Country'!$B$3:$B$175,MATCH('Stata Data'!B1593,'Developing Country'!$A$3:$A$175))</f>
        <v>0</v>
      </c>
      <c r="J1593" s="7">
        <f>INDEX('Developing Country'!$C$3:$C$175,MATCH('Stata Data'!B1593,'Developing Country'!$A$3:$A$175))</f>
        <v>1</v>
      </c>
      <c r="K1593" s="8">
        <f>VLOOKUP(B1593, 'TRIPS In Force'!$A$2:$B$166, 2, FALSE)</f>
        <v>34700</v>
      </c>
      <c r="L1593" s="7">
        <f t="shared" si="230"/>
        <v>1995</v>
      </c>
      <c r="M1593" s="7">
        <f t="shared" si="225"/>
        <v>1</v>
      </c>
      <c r="N1593" s="7">
        <f t="shared" si="226"/>
        <v>2000</v>
      </c>
      <c r="O1593" s="7">
        <f t="shared" si="227"/>
        <v>15</v>
      </c>
      <c r="P1593" s="7">
        <f t="shared" si="228"/>
        <v>1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</row>
    <row r="1594" spans="1:34" x14ac:dyDescent="0.35">
      <c r="A1594">
        <f t="shared" si="231"/>
        <v>1593</v>
      </c>
      <c r="B1594" t="s">
        <v>52</v>
      </c>
      <c r="C1594">
        <f t="shared" si="229"/>
        <v>58</v>
      </c>
      <c r="D1594" s="7">
        <f t="shared" si="233"/>
        <v>2016</v>
      </c>
      <c r="E1594">
        <v>1500</v>
      </c>
      <c r="F1594">
        <f>VLOOKUP(B1594, 'Population by Country'!$1:$266, 31, FALSE)</f>
        <v>1979786</v>
      </c>
      <c r="G1594">
        <v>0</v>
      </c>
      <c r="H1594">
        <v>0</v>
      </c>
      <c r="I1594" s="7">
        <f>INDEX('Developing Country'!$B$3:$B$175,MATCH('Stata Data'!B1594,'Developing Country'!$A$3:$A$175))</f>
        <v>0</v>
      </c>
      <c r="J1594" s="7">
        <f>INDEX('Developing Country'!$C$3:$C$175,MATCH('Stata Data'!B1594,'Developing Country'!$A$3:$A$175))</f>
        <v>1</v>
      </c>
      <c r="K1594" s="8">
        <f>VLOOKUP(B1594, 'TRIPS In Force'!$A$2:$B$166, 2, FALSE)</f>
        <v>34700</v>
      </c>
      <c r="L1594" s="7">
        <f t="shared" si="230"/>
        <v>1995</v>
      </c>
      <c r="M1594" s="7">
        <f t="shared" si="225"/>
        <v>1</v>
      </c>
      <c r="N1594" s="7">
        <f t="shared" si="226"/>
        <v>2000</v>
      </c>
      <c r="O1594" s="7">
        <f t="shared" si="227"/>
        <v>16</v>
      </c>
      <c r="P1594" s="7">
        <f t="shared" si="228"/>
        <v>1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</row>
    <row r="1595" spans="1:34" x14ac:dyDescent="0.35">
      <c r="A1595">
        <f t="shared" si="231"/>
        <v>1594</v>
      </c>
      <c r="B1595" t="s">
        <v>53</v>
      </c>
      <c r="C1595">
        <f t="shared" si="229"/>
        <v>59</v>
      </c>
      <c r="D1595" s="7">
        <v>1990</v>
      </c>
      <c r="E1595">
        <v>100</v>
      </c>
      <c r="F1595">
        <f>VLOOKUP(B1595, 'Population by Country'!$1:$266, 5,FALSE )</f>
        <v>916808</v>
      </c>
      <c r="G1595">
        <v>0</v>
      </c>
      <c r="H1595">
        <v>0</v>
      </c>
      <c r="I1595" s="7">
        <f>INDEX('Developing Country'!$B$3:$B$175,MATCH('Stata Data'!B1595,'Developing Country'!$A$3:$A$175))</f>
        <v>1</v>
      </c>
      <c r="J1595" s="7">
        <f>INDEX('Developing Country'!$C$3:$C$175,MATCH('Stata Data'!B1595,'Developing Country'!$A$3:$A$175))</f>
        <v>0</v>
      </c>
      <c r="K1595" s="8">
        <f>VLOOKUP(B1595, 'TRIPS In Force'!$A$2:$B$166, 2, FALSE)</f>
        <v>35361</v>
      </c>
      <c r="L1595" s="7">
        <f t="shared" si="230"/>
        <v>1996</v>
      </c>
      <c r="M1595" s="7">
        <f t="shared" si="225"/>
        <v>0</v>
      </c>
      <c r="N1595" s="7">
        <f t="shared" si="226"/>
        <v>2033</v>
      </c>
      <c r="O1595" s="7">
        <f t="shared" si="227"/>
        <v>-43</v>
      </c>
      <c r="P1595" s="7">
        <f t="shared" si="228"/>
        <v>0</v>
      </c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</row>
    <row r="1596" spans="1:34" x14ac:dyDescent="0.35">
      <c r="A1596">
        <f t="shared" si="231"/>
        <v>1595</v>
      </c>
      <c r="B1596" t="s">
        <v>53</v>
      </c>
      <c r="C1596">
        <f t="shared" si="229"/>
        <v>59</v>
      </c>
      <c r="D1596" s="7">
        <f>D1595+1</f>
        <v>1991</v>
      </c>
      <c r="E1596">
        <v>100</v>
      </c>
      <c r="F1596">
        <f>VLOOKUP(B1596, 'Population by Country'!$1:$266, 6, FALSE)</f>
        <v>949493</v>
      </c>
      <c r="G1596">
        <v>0</v>
      </c>
      <c r="H1596">
        <v>0</v>
      </c>
      <c r="I1596" s="7">
        <f>INDEX('Developing Country'!$B$3:$B$175,MATCH('Stata Data'!B1596,'Developing Country'!$A$3:$A$175))</f>
        <v>1</v>
      </c>
      <c r="J1596" s="7">
        <f>INDEX('Developing Country'!$C$3:$C$175,MATCH('Stata Data'!B1596,'Developing Country'!$A$3:$A$175))</f>
        <v>0</v>
      </c>
      <c r="K1596" s="8">
        <f>VLOOKUP(B1596, 'TRIPS In Force'!$A$2:$B$166, 2, FALSE)</f>
        <v>35361</v>
      </c>
      <c r="L1596" s="7">
        <f t="shared" si="230"/>
        <v>1996</v>
      </c>
      <c r="M1596" s="7">
        <f t="shared" si="225"/>
        <v>0</v>
      </c>
      <c r="N1596" s="7">
        <f t="shared" si="226"/>
        <v>2033</v>
      </c>
      <c r="O1596" s="7">
        <f t="shared" si="227"/>
        <v>-42</v>
      </c>
      <c r="P1596" s="7">
        <f t="shared" si="228"/>
        <v>0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</row>
    <row r="1597" spans="1:34" x14ac:dyDescent="0.35">
      <c r="A1597">
        <f t="shared" si="231"/>
        <v>1596</v>
      </c>
      <c r="B1597" t="s">
        <v>53</v>
      </c>
      <c r="C1597">
        <f t="shared" si="229"/>
        <v>59</v>
      </c>
      <c r="D1597" s="7">
        <f t="shared" ref="D1597:D1621" si="234">D1596+1</f>
        <v>1992</v>
      </c>
      <c r="E1597">
        <v>100</v>
      </c>
      <c r="F1597">
        <f>VLOOKUP(B1597, 'Population by Country'!$1:$266, 7, FALSE)</f>
        <v>979718</v>
      </c>
      <c r="G1597">
        <v>0</v>
      </c>
      <c r="H1597">
        <v>0</v>
      </c>
      <c r="I1597" s="7">
        <f>INDEX('Developing Country'!$B$3:$B$175,MATCH('Stata Data'!B1597,'Developing Country'!$A$3:$A$175))</f>
        <v>1</v>
      </c>
      <c r="J1597" s="7">
        <f>INDEX('Developing Country'!$C$3:$C$175,MATCH('Stata Data'!B1597,'Developing Country'!$A$3:$A$175))</f>
        <v>0</v>
      </c>
      <c r="K1597" s="8">
        <f>VLOOKUP(B1597, 'TRIPS In Force'!$A$2:$B$166, 2, FALSE)</f>
        <v>35361</v>
      </c>
      <c r="L1597" s="7">
        <f t="shared" si="230"/>
        <v>1996</v>
      </c>
      <c r="M1597" s="7">
        <f t="shared" si="225"/>
        <v>0</v>
      </c>
      <c r="N1597" s="7">
        <f t="shared" si="226"/>
        <v>2033</v>
      </c>
      <c r="O1597" s="7">
        <f t="shared" si="227"/>
        <v>-41</v>
      </c>
      <c r="P1597" s="7">
        <f t="shared" si="228"/>
        <v>0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</row>
    <row r="1598" spans="1:34" x14ac:dyDescent="0.35">
      <c r="A1598">
        <f t="shared" si="231"/>
        <v>1597</v>
      </c>
      <c r="B1598" t="s">
        <v>53</v>
      </c>
      <c r="C1598">
        <f t="shared" si="229"/>
        <v>59</v>
      </c>
      <c r="D1598" s="7">
        <f t="shared" si="234"/>
        <v>1993</v>
      </c>
      <c r="E1598">
        <v>100</v>
      </c>
      <c r="F1598">
        <f>VLOOKUP(B1598, 'Population by Country'!$1:$266, 8, FALSE)</f>
        <v>1008358</v>
      </c>
      <c r="G1598">
        <v>0</v>
      </c>
      <c r="H1598">
        <v>0</v>
      </c>
      <c r="I1598" s="7">
        <f>INDEX('Developing Country'!$B$3:$B$175,MATCH('Stata Data'!B1598,'Developing Country'!$A$3:$A$175))</f>
        <v>1</v>
      </c>
      <c r="J1598" s="7">
        <f>INDEX('Developing Country'!$C$3:$C$175,MATCH('Stata Data'!B1598,'Developing Country'!$A$3:$A$175))</f>
        <v>0</v>
      </c>
      <c r="K1598" s="8">
        <f>VLOOKUP(B1598, 'TRIPS In Force'!$A$2:$B$166, 2, FALSE)</f>
        <v>35361</v>
      </c>
      <c r="L1598" s="7">
        <f t="shared" si="230"/>
        <v>1996</v>
      </c>
      <c r="M1598" s="7">
        <f t="shared" si="225"/>
        <v>0</v>
      </c>
      <c r="N1598" s="7">
        <f t="shared" si="226"/>
        <v>2033</v>
      </c>
      <c r="O1598" s="7">
        <f t="shared" si="227"/>
        <v>-40</v>
      </c>
      <c r="P1598" s="7">
        <f t="shared" si="228"/>
        <v>0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</row>
    <row r="1599" spans="1:34" x14ac:dyDescent="0.35">
      <c r="A1599">
        <f t="shared" si="231"/>
        <v>1598</v>
      </c>
      <c r="B1599" t="s">
        <v>53</v>
      </c>
      <c r="C1599">
        <f t="shared" si="229"/>
        <v>59</v>
      </c>
      <c r="D1599" s="7">
        <f t="shared" si="234"/>
        <v>1994</v>
      </c>
      <c r="E1599">
        <v>100</v>
      </c>
      <c r="F1599">
        <f>VLOOKUP(B1599, 'Population by Country'!$1:$266, 9, FALSE)</f>
        <v>1036829</v>
      </c>
      <c r="G1599">
        <v>0</v>
      </c>
      <c r="H1599">
        <v>0</v>
      </c>
      <c r="I1599" s="7">
        <f>INDEX('Developing Country'!$B$3:$B$175,MATCH('Stata Data'!B1599,'Developing Country'!$A$3:$A$175))</f>
        <v>1</v>
      </c>
      <c r="J1599" s="7">
        <f>INDEX('Developing Country'!$C$3:$C$175,MATCH('Stata Data'!B1599,'Developing Country'!$A$3:$A$175))</f>
        <v>0</v>
      </c>
      <c r="K1599" s="8">
        <f>VLOOKUP(B1599, 'TRIPS In Force'!$A$2:$B$166, 2, FALSE)</f>
        <v>35361</v>
      </c>
      <c r="L1599" s="7">
        <f t="shared" si="230"/>
        <v>1996</v>
      </c>
      <c r="M1599" s="7">
        <f t="shared" si="225"/>
        <v>0</v>
      </c>
      <c r="N1599" s="7">
        <f t="shared" si="226"/>
        <v>2033</v>
      </c>
      <c r="O1599" s="7">
        <f t="shared" si="227"/>
        <v>-39</v>
      </c>
      <c r="P1599" s="7">
        <f t="shared" si="228"/>
        <v>0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</row>
    <row r="1600" spans="1:34" x14ac:dyDescent="0.35">
      <c r="A1600">
        <f t="shared" si="231"/>
        <v>1599</v>
      </c>
      <c r="B1600" t="s">
        <v>53</v>
      </c>
      <c r="C1600">
        <f t="shared" si="229"/>
        <v>59</v>
      </c>
      <c r="D1600" s="7">
        <f t="shared" si="234"/>
        <v>1995</v>
      </c>
      <c r="E1600">
        <v>100</v>
      </c>
      <c r="F1600">
        <f>VLOOKUP(B1600, 'Population by Country'!$1:$266, 10, FALSE)</f>
        <v>1066223</v>
      </c>
      <c r="G1600">
        <v>0</v>
      </c>
      <c r="H1600">
        <v>0</v>
      </c>
      <c r="I1600" s="7">
        <f>INDEX('Developing Country'!$B$3:$B$175,MATCH('Stata Data'!B1600,'Developing Country'!$A$3:$A$175))</f>
        <v>1</v>
      </c>
      <c r="J1600" s="7">
        <f>INDEX('Developing Country'!$C$3:$C$175,MATCH('Stata Data'!B1600,'Developing Country'!$A$3:$A$175))</f>
        <v>0</v>
      </c>
      <c r="K1600" s="8">
        <f>VLOOKUP(B1600, 'TRIPS In Force'!$A$2:$B$166, 2, FALSE)</f>
        <v>35361</v>
      </c>
      <c r="L1600" s="7">
        <f t="shared" si="230"/>
        <v>1996</v>
      </c>
      <c r="M1600" s="7">
        <f t="shared" si="225"/>
        <v>0</v>
      </c>
      <c r="N1600" s="7">
        <f t="shared" si="226"/>
        <v>2033</v>
      </c>
      <c r="O1600" s="7">
        <f t="shared" si="227"/>
        <v>-38</v>
      </c>
      <c r="P1600" s="7">
        <f t="shared" si="228"/>
        <v>0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</row>
    <row r="1601" spans="1:34" x14ac:dyDescent="0.35">
      <c r="A1601">
        <f t="shared" si="231"/>
        <v>1600</v>
      </c>
      <c r="B1601" t="s">
        <v>53</v>
      </c>
      <c r="C1601">
        <f t="shared" si="229"/>
        <v>59</v>
      </c>
      <c r="D1601" s="7">
        <f t="shared" si="234"/>
        <v>1996</v>
      </c>
      <c r="E1601">
        <v>200</v>
      </c>
      <c r="F1601">
        <f>VLOOKUP(B1601, 'Population by Country'!$1:$266, 11, FALSE)</f>
        <v>1096708</v>
      </c>
      <c r="G1601">
        <v>0</v>
      </c>
      <c r="H1601">
        <v>0</v>
      </c>
      <c r="I1601" s="7">
        <f>INDEX('Developing Country'!$B$3:$B$175,MATCH('Stata Data'!B1601,'Developing Country'!$A$3:$A$175))</f>
        <v>1</v>
      </c>
      <c r="J1601" s="7">
        <f>INDEX('Developing Country'!$C$3:$C$175,MATCH('Stata Data'!B1601,'Developing Country'!$A$3:$A$175))</f>
        <v>0</v>
      </c>
      <c r="K1601" s="8">
        <f>VLOOKUP(B1601, 'TRIPS In Force'!$A$2:$B$166, 2, FALSE)</f>
        <v>35361</v>
      </c>
      <c r="L1601" s="7">
        <f t="shared" si="230"/>
        <v>1996</v>
      </c>
      <c r="M1601" s="7">
        <f t="shared" si="225"/>
        <v>1</v>
      </c>
      <c r="N1601" s="7">
        <f t="shared" si="226"/>
        <v>2033</v>
      </c>
      <c r="O1601" s="7">
        <f t="shared" si="227"/>
        <v>-37</v>
      </c>
      <c r="P1601" s="7">
        <f t="shared" si="228"/>
        <v>0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</row>
    <row r="1602" spans="1:34" x14ac:dyDescent="0.35">
      <c r="A1602">
        <f t="shared" si="231"/>
        <v>1601</v>
      </c>
      <c r="B1602" t="s">
        <v>53</v>
      </c>
      <c r="C1602">
        <f t="shared" si="229"/>
        <v>59</v>
      </c>
      <c r="D1602" s="7">
        <f t="shared" si="234"/>
        <v>1997</v>
      </c>
      <c r="E1602">
        <v>200</v>
      </c>
      <c r="F1602">
        <f>VLOOKUP(B1602, 'Population by Country'!$1:$266, 12, FALSE)</f>
        <v>1128169</v>
      </c>
      <c r="G1602">
        <v>0</v>
      </c>
      <c r="H1602">
        <v>0</v>
      </c>
      <c r="I1602" s="7">
        <f>INDEX('Developing Country'!$B$3:$B$175,MATCH('Stata Data'!B1602,'Developing Country'!$A$3:$A$175))</f>
        <v>1</v>
      </c>
      <c r="J1602" s="7">
        <f>INDEX('Developing Country'!$C$3:$C$175,MATCH('Stata Data'!B1602,'Developing Country'!$A$3:$A$175))</f>
        <v>0</v>
      </c>
      <c r="K1602" s="8">
        <f>VLOOKUP(B1602, 'TRIPS In Force'!$A$2:$B$166, 2, FALSE)</f>
        <v>35361</v>
      </c>
      <c r="L1602" s="7">
        <f t="shared" si="230"/>
        <v>1996</v>
      </c>
      <c r="M1602" s="7">
        <f t="shared" ref="M1602:M1665" si="235">IF(L1602&gt;D1602, 0, 1)</f>
        <v>1</v>
      </c>
      <c r="N1602" s="7">
        <f t="shared" ref="N1602:N1665" si="236">IF(L1602&gt;IF(I1602=1, 2033, IF(H1602=1, 2005, IF(J1602=1,2000, L1602))), L1602,IF(I1602=1, 2033, IF(H1602=1, 2005, IF(J1602=1,2000, L1602))))</f>
        <v>2033</v>
      </c>
      <c r="O1602" s="7">
        <f t="shared" ref="O1602:O1665" si="237">D1602-N1602</f>
        <v>-36</v>
      </c>
      <c r="P1602" s="7">
        <f t="shared" ref="P1602:P1665" si="238">IF(N1602&lt;=D1602,1,0)</f>
        <v>0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</row>
    <row r="1603" spans="1:34" x14ac:dyDescent="0.35">
      <c r="A1603">
        <f t="shared" si="231"/>
        <v>1602</v>
      </c>
      <c r="B1603" t="s">
        <v>53</v>
      </c>
      <c r="C1603">
        <f t="shared" ref="C1603:C1666" si="239">_xlfn.FLOOR.MATH((A1603-1)/27)</f>
        <v>59</v>
      </c>
      <c r="D1603" s="7">
        <f t="shared" si="234"/>
        <v>1998</v>
      </c>
      <c r="E1603">
        <v>200</v>
      </c>
      <c r="F1603">
        <f>VLOOKUP(B1603, 'Population by Country'!$1:$266, 13, FALSE)</f>
        <v>1160944</v>
      </c>
      <c r="G1603">
        <v>0</v>
      </c>
      <c r="H1603">
        <v>0</v>
      </c>
      <c r="I1603" s="7">
        <f>INDEX('Developing Country'!$B$3:$B$175,MATCH('Stata Data'!B1603,'Developing Country'!$A$3:$A$175))</f>
        <v>1</v>
      </c>
      <c r="J1603" s="7">
        <f>INDEX('Developing Country'!$C$3:$C$175,MATCH('Stata Data'!B1603,'Developing Country'!$A$3:$A$175))</f>
        <v>0</v>
      </c>
      <c r="K1603" s="8">
        <f>VLOOKUP(B1603, 'TRIPS In Force'!$A$2:$B$166, 2, FALSE)</f>
        <v>35361</v>
      </c>
      <c r="L1603" s="7">
        <f t="shared" ref="L1603:L1666" si="240">YEAR(K1603)</f>
        <v>1996</v>
      </c>
      <c r="M1603" s="7">
        <f t="shared" si="235"/>
        <v>1</v>
      </c>
      <c r="N1603" s="7">
        <f t="shared" si="236"/>
        <v>2033</v>
      </c>
      <c r="O1603" s="7">
        <f t="shared" si="237"/>
        <v>-35</v>
      </c>
      <c r="P1603" s="7">
        <f t="shared" si="238"/>
        <v>0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</row>
    <row r="1604" spans="1:34" x14ac:dyDescent="0.35">
      <c r="A1604">
        <f t="shared" ref="A1604:A1667" si="241">A1603+1</f>
        <v>1603</v>
      </c>
      <c r="B1604" t="s">
        <v>53</v>
      </c>
      <c r="C1604">
        <f t="shared" si="239"/>
        <v>59</v>
      </c>
      <c r="D1604" s="7">
        <f t="shared" si="234"/>
        <v>1999</v>
      </c>
      <c r="E1604">
        <v>500</v>
      </c>
      <c r="F1604">
        <f>VLOOKUP(B1604, 'Population by Country'!$1:$266,14, FALSE)</f>
        <v>1195420</v>
      </c>
      <c r="G1604">
        <v>0</v>
      </c>
      <c r="H1604">
        <v>0</v>
      </c>
      <c r="I1604" s="7">
        <f>INDEX('Developing Country'!$B$3:$B$175,MATCH('Stata Data'!B1604,'Developing Country'!$A$3:$A$175))</f>
        <v>1</v>
      </c>
      <c r="J1604" s="7">
        <f>INDEX('Developing Country'!$C$3:$C$175,MATCH('Stata Data'!B1604,'Developing Country'!$A$3:$A$175))</f>
        <v>0</v>
      </c>
      <c r="K1604" s="8">
        <f>VLOOKUP(B1604, 'TRIPS In Force'!$A$2:$B$166, 2, FALSE)</f>
        <v>35361</v>
      </c>
      <c r="L1604" s="7">
        <f t="shared" si="240"/>
        <v>1996</v>
      </c>
      <c r="M1604" s="7">
        <f t="shared" si="235"/>
        <v>1</v>
      </c>
      <c r="N1604" s="7">
        <f t="shared" si="236"/>
        <v>2033</v>
      </c>
      <c r="O1604" s="7">
        <f t="shared" si="237"/>
        <v>-34</v>
      </c>
      <c r="P1604" s="7">
        <f t="shared" si="238"/>
        <v>0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</row>
    <row r="1605" spans="1:34" x14ac:dyDescent="0.35">
      <c r="A1605">
        <f t="shared" si="241"/>
        <v>1604</v>
      </c>
      <c r="B1605" t="s">
        <v>53</v>
      </c>
      <c r="C1605">
        <f t="shared" si="239"/>
        <v>59</v>
      </c>
      <c r="D1605" s="7">
        <f t="shared" si="234"/>
        <v>2000</v>
      </c>
      <c r="E1605">
        <v>500</v>
      </c>
      <c r="F1605">
        <f>VLOOKUP(B1605, 'Population by Country'!$1:$266, 15, FALSE)</f>
        <v>1231844</v>
      </c>
      <c r="G1605">
        <v>0</v>
      </c>
      <c r="H1605">
        <v>0</v>
      </c>
      <c r="I1605" s="7">
        <f>INDEX('Developing Country'!$B$3:$B$175,MATCH('Stata Data'!B1605,'Developing Country'!$A$3:$A$175))</f>
        <v>1</v>
      </c>
      <c r="J1605" s="7">
        <f>INDEX('Developing Country'!$C$3:$C$175,MATCH('Stata Data'!B1605,'Developing Country'!$A$3:$A$175))</f>
        <v>0</v>
      </c>
      <c r="K1605" s="8">
        <f>VLOOKUP(B1605, 'TRIPS In Force'!$A$2:$B$166, 2, FALSE)</f>
        <v>35361</v>
      </c>
      <c r="L1605" s="7">
        <f t="shared" si="240"/>
        <v>1996</v>
      </c>
      <c r="M1605" s="7">
        <f t="shared" si="235"/>
        <v>1</v>
      </c>
      <c r="N1605" s="7">
        <f t="shared" si="236"/>
        <v>2033</v>
      </c>
      <c r="O1605" s="7">
        <f t="shared" si="237"/>
        <v>-33</v>
      </c>
      <c r="P1605" s="7">
        <f t="shared" si="238"/>
        <v>0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</row>
    <row r="1606" spans="1:34" x14ac:dyDescent="0.35">
      <c r="A1606">
        <f t="shared" si="241"/>
        <v>1605</v>
      </c>
      <c r="B1606" t="s">
        <v>53</v>
      </c>
      <c r="C1606">
        <f t="shared" si="239"/>
        <v>59</v>
      </c>
      <c r="D1606" s="7">
        <f t="shared" si="234"/>
        <v>2001</v>
      </c>
      <c r="E1606">
        <v>500</v>
      </c>
      <c r="F1606">
        <f>VLOOKUP(B1606, 'Population by Country'!$1:$266, 16, FALSE)</f>
        <v>1270495</v>
      </c>
      <c r="G1606">
        <v>0</v>
      </c>
      <c r="H1606">
        <v>0</v>
      </c>
      <c r="I1606" s="7">
        <f>INDEX('Developing Country'!$B$3:$B$175,MATCH('Stata Data'!B1606,'Developing Country'!$A$3:$A$175))</f>
        <v>1</v>
      </c>
      <c r="J1606" s="7">
        <f>INDEX('Developing Country'!$C$3:$C$175,MATCH('Stata Data'!B1606,'Developing Country'!$A$3:$A$175))</f>
        <v>0</v>
      </c>
      <c r="K1606" s="8">
        <f>VLOOKUP(B1606, 'TRIPS In Force'!$A$2:$B$166, 2, FALSE)</f>
        <v>35361</v>
      </c>
      <c r="L1606" s="7">
        <f t="shared" si="240"/>
        <v>1996</v>
      </c>
      <c r="M1606" s="7">
        <f t="shared" si="235"/>
        <v>1</v>
      </c>
      <c r="N1606" s="7">
        <f t="shared" si="236"/>
        <v>2033</v>
      </c>
      <c r="O1606" s="7">
        <f t="shared" si="237"/>
        <v>-32</v>
      </c>
      <c r="P1606" s="7">
        <f t="shared" si="238"/>
        <v>0</v>
      </c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</row>
    <row r="1607" spans="1:34" x14ac:dyDescent="0.35">
      <c r="A1607">
        <f t="shared" si="241"/>
        <v>1606</v>
      </c>
      <c r="B1607" t="s">
        <v>53</v>
      </c>
      <c r="C1607">
        <f t="shared" si="239"/>
        <v>59</v>
      </c>
      <c r="D1607" s="7">
        <f t="shared" si="234"/>
        <v>2002</v>
      </c>
      <c r="E1607">
        <v>1000</v>
      </c>
      <c r="F1607">
        <f>VLOOKUP(B1607, 'Population by Country'!$1:$266, 17, FALSE)</f>
        <v>1311349</v>
      </c>
      <c r="G1607">
        <v>0</v>
      </c>
      <c r="H1607">
        <v>0</v>
      </c>
      <c r="I1607" s="7">
        <f>INDEX('Developing Country'!$B$3:$B$175,MATCH('Stata Data'!B1607,'Developing Country'!$A$3:$A$175))</f>
        <v>1</v>
      </c>
      <c r="J1607" s="7">
        <f>INDEX('Developing Country'!$C$3:$C$175,MATCH('Stata Data'!B1607,'Developing Country'!$A$3:$A$175))</f>
        <v>0</v>
      </c>
      <c r="K1607" s="8">
        <f>VLOOKUP(B1607, 'TRIPS In Force'!$A$2:$B$166, 2, FALSE)</f>
        <v>35361</v>
      </c>
      <c r="L1607" s="7">
        <f t="shared" si="240"/>
        <v>1996</v>
      </c>
      <c r="M1607" s="7">
        <f t="shared" si="235"/>
        <v>1</v>
      </c>
      <c r="N1607" s="7">
        <f t="shared" si="236"/>
        <v>2033</v>
      </c>
      <c r="O1607" s="7">
        <f t="shared" si="237"/>
        <v>-31</v>
      </c>
      <c r="P1607" s="7">
        <f t="shared" si="238"/>
        <v>0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</row>
    <row r="1608" spans="1:34" x14ac:dyDescent="0.35">
      <c r="A1608">
        <f t="shared" si="241"/>
        <v>1607</v>
      </c>
      <c r="B1608" t="s">
        <v>53</v>
      </c>
      <c r="C1608">
        <f t="shared" si="239"/>
        <v>59</v>
      </c>
      <c r="D1608" s="7">
        <f t="shared" si="234"/>
        <v>2003</v>
      </c>
      <c r="E1608">
        <v>1000</v>
      </c>
      <c r="F1608">
        <f>VLOOKUP(B1608, 'Population by Country'!$1:$266, 18, FALSE)</f>
        <v>1354194</v>
      </c>
      <c r="G1608">
        <v>0</v>
      </c>
      <c r="H1608">
        <v>0</v>
      </c>
      <c r="I1608" s="7">
        <f>INDEX('Developing Country'!$B$3:$B$175,MATCH('Stata Data'!B1608,'Developing Country'!$A$3:$A$175))</f>
        <v>1</v>
      </c>
      <c r="J1608" s="7">
        <f>INDEX('Developing Country'!$C$3:$C$175,MATCH('Stata Data'!B1608,'Developing Country'!$A$3:$A$175))</f>
        <v>0</v>
      </c>
      <c r="K1608" s="8">
        <f>VLOOKUP(B1608, 'TRIPS In Force'!$A$2:$B$166, 2, FALSE)</f>
        <v>35361</v>
      </c>
      <c r="L1608" s="7">
        <f t="shared" si="240"/>
        <v>1996</v>
      </c>
      <c r="M1608" s="7">
        <f t="shared" si="235"/>
        <v>1</v>
      </c>
      <c r="N1608" s="7">
        <f t="shared" si="236"/>
        <v>2033</v>
      </c>
      <c r="O1608" s="7">
        <f t="shared" si="237"/>
        <v>-30</v>
      </c>
      <c r="P1608" s="7">
        <f t="shared" si="238"/>
        <v>0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</row>
    <row r="1609" spans="1:34" x14ac:dyDescent="0.35">
      <c r="A1609">
        <f t="shared" si="241"/>
        <v>1608</v>
      </c>
      <c r="B1609" t="s">
        <v>53</v>
      </c>
      <c r="C1609">
        <f t="shared" si="239"/>
        <v>59</v>
      </c>
      <c r="D1609" s="7">
        <f t="shared" si="234"/>
        <v>2004</v>
      </c>
      <c r="E1609">
        <v>1000</v>
      </c>
      <c r="F1609">
        <f>VLOOKUP(B1609, 'Population by Country'!$1:$266,19, FALSE)</f>
        <v>1398573</v>
      </c>
      <c r="G1609">
        <v>0</v>
      </c>
      <c r="H1609">
        <v>0</v>
      </c>
      <c r="I1609" s="7">
        <f>INDEX('Developing Country'!$B$3:$B$175,MATCH('Stata Data'!B1609,'Developing Country'!$A$3:$A$175))</f>
        <v>1</v>
      </c>
      <c r="J1609" s="7">
        <f>INDEX('Developing Country'!$C$3:$C$175,MATCH('Stata Data'!B1609,'Developing Country'!$A$3:$A$175))</f>
        <v>0</v>
      </c>
      <c r="K1609" s="8">
        <f>VLOOKUP(B1609, 'TRIPS In Force'!$A$2:$B$166, 2, FALSE)</f>
        <v>35361</v>
      </c>
      <c r="L1609" s="7">
        <f t="shared" si="240"/>
        <v>1996</v>
      </c>
      <c r="M1609" s="7">
        <f t="shared" si="235"/>
        <v>1</v>
      </c>
      <c r="N1609" s="7">
        <f t="shared" si="236"/>
        <v>2033</v>
      </c>
      <c r="O1609" s="7">
        <f t="shared" si="237"/>
        <v>-29</v>
      </c>
      <c r="P1609" s="7">
        <f t="shared" si="238"/>
        <v>0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</row>
    <row r="1610" spans="1:34" x14ac:dyDescent="0.35">
      <c r="A1610">
        <f t="shared" si="241"/>
        <v>1609</v>
      </c>
      <c r="B1610" t="s">
        <v>53</v>
      </c>
      <c r="C1610">
        <f t="shared" si="239"/>
        <v>59</v>
      </c>
      <c r="D1610" s="7">
        <f t="shared" si="234"/>
        <v>2005</v>
      </c>
      <c r="E1610">
        <v>1000</v>
      </c>
      <c r="F1610">
        <f>VLOOKUP(B1610, 'Population by Country'!$1:$266, 20, FALSE)</f>
        <v>1444204</v>
      </c>
      <c r="G1610">
        <v>0</v>
      </c>
      <c r="H1610">
        <v>0</v>
      </c>
      <c r="I1610" s="7">
        <f>INDEX('Developing Country'!$B$3:$B$175,MATCH('Stata Data'!B1610,'Developing Country'!$A$3:$A$175))</f>
        <v>1</v>
      </c>
      <c r="J1610" s="7">
        <f>INDEX('Developing Country'!$C$3:$C$175,MATCH('Stata Data'!B1610,'Developing Country'!$A$3:$A$175))</f>
        <v>0</v>
      </c>
      <c r="K1610" s="8">
        <f>VLOOKUP(B1610, 'TRIPS In Force'!$A$2:$B$166, 2, FALSE)</f>
        <v>35361</v>
      </c>
      <c r="L1610" s="7">
        <f t="shared" si="240"/>
        <v>1996</v>
      </c>
      <c r="M1610" s="7">
        <f t="shared" si="235"/>
        <v>1</v>
      </c>
      <c r="N1610" s="7">
        <f t="shared" si="236"/>
        <v>2033</v>
      </c>
      <c r="O1610" s="7">
        <f t="shared" si="237"/>
        <v>-28</v>
      </c>
      <c r="P1610" s="7">
        <f t="shared" si="238"/>
        <v>0</v>
      </c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</row>
    <row r="1611" spans="1:34" x14ac:dyDescent="0.35">
      <c r="A1611">
        <f t="shared" si="241"/>
        <v>1610</v>
      </c>
      <c r="B1611" t="s">
        <v>53</v>
      </c>
      <c r="C1611">
        <f t="shared" si="239"/>
        <v>59</v>
      </c>
      <c r="D1611" s="7">
        <f t="shared" si="234"/>
        <v>2006</v>
      </c>
      <c r="E1611">
        <v>1000</v>
      </c>
      <c r="F1611">
        <f>VLOOKUP(B1611, 'Population by Country'!$1:$266, 21, FALSE)</f>
        <v>1491021</v>
      </c>
      <c r="G1611">
        <v>0</v>
      </c>
      <c r="H1611">
        <v>0</v>
      </c>
      <c r="I1611" s="7">
        <f>INDEX('Developing Country'!$B$3:$B$175,MATCH('Stata Data'!B1611,'Developing Country'!$A$3:$A$175))</f>
        <v>1</v>
      </c>
      <c r="J1611" s="7">
        <f>INDEX('Developing Country'!$C$3:$C$175,MATCH('Stata Data'!B1611,'Developing Country'!$A$3:$A$175))</f>
        <v>0</v>
      </c>
      <c r="K1611" s="8">
        <f>VLOOKUP(B1611, 'TRIPS In Force'!$A$2:$B$166, 2, FALSE)</f>
        <v>35361</v>
      </c>
      <c r="L1611" s="7">
        <f t="shared" si="240"/>
        <v>1996</v>
      </c>
      <c r="M1611" s="7">
        <f t="shared" si="235"/>
        <v>1</v>
      </c>
      <c r="N1611" s="7">
        <f t="shared" si="236"/>
        <v>2033</v>
      </c>
      <c r="O1611" s="7">
        <f t="shared" si="237"/>
        <v>-27</v>
      </c>
      <c r="P1611" s="7">
        <f t="shared" si="238"/>
        <v>0</v>
      </c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</row>
    <row r="1612" spans="1:34" x14ac:dyDescent="0.35">
      <c r="A1612">
        <f t="shared" si="241"/>
        <v>1611</v>
      </c>
      <c r="B1612" t="s">
        <v>53</v>
      </c>
      <c r="C1612">
        <f t="shared" si="239"/>
        <v>59</v>
      </c>
      <c r="D1612" s="7">
        <f t="shared" si="234"/>
        <v>2007</v>
      </c>
      <c r="E1612">
        <v>1000</v>
      </c>
      <c r="F1612">
        <f>VLOOKUP(B1612, 'Population by Country'!$1:$266, 22, FALSE)</f>
        <v>1539116</v>
      </c>
      <c r="G1612">
        <v>0</v>
      </c>
      <c r="H1612">
        <v>0</v>
      </c>
      <c r="I1612" s="7">
        <f>INDEX('Developing Country'!$B$3:$B$175,MATCH('Stata Data'!B1612,'Developing Country'!$A$3:$A$175))</f>
        <v>1</v>
      </c>
      <c r="J1612" s="7">
        <f>INDEX('Developing Country'!$C$3:$C$175,MATCH('Stata Data'!B1612,'Developing Country'!$A$3:$A$175))</f>
        <v>0</v>
      </c>
      <c r="K1612" s="8">
        <f>VLOOKUP(B1612, 'TRIPS In Force'!$A$2:$B$166, 2, FALSE)</f>
        <v>35361</v>
      </c>
      <c r="L1612" s="7">
        <f t="shared" si="240"/>
        <v>1996</v>
      </c>
      <c r="M1612" s="7">
        <f t="shared" si="235"/>
        <v>1</v>
      </c>
      <c r="N1612" s="7">
        <f t="shared" si="236"/>
        <v>2033</v>
      </c>
      <c r="O1612" s="7">
        <f t="shared" si="237"/>
        <v>-26</v>
      </c>
      <c r="P1612" s="7">
        <f t="shared" si="238"/>
        <v>0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</row>
    <row r="1613" spans="1:34" x14ac:dyDescent="0.35">
      <c r="A1613">
        <f t="shared" si="241"/>
        <v>1612</v>
      </c>
      <c r="B1613" t="s">
        <v>53</v>
      </c>
      <c r="C1613">
        <f t="shared" si="239"/>
        <v>59</v>
      </c>
      <c r="D1613" s="7">
        <f t="shared" si="234"/>
        <v>2008</v>
      </c>
      <c r="E1613">
        <v>1100</v>
      </c>
      <c r="F1613">
        <f>VLOOKUP(B1613, 'Population by Country'!$1:$266, 23, FALSE)</f>
        <v>1588572</v>
      </c>
      <c r="G1613">
        <v>0</v>
      </c>
      <c r="H1613">
        <v>0</v>
      </c>
      <c r="I1613" s="7">
        <f>INDEX('Developing Country'!$B$3:$B$175,MATCH('Stata Data'!B1613,'Developing Country'!$A$3:$A$175))</f>
        <v>1</v>
      </c>
      <c r="J1613" s="7">
        <f>INDEX('Developing Country'!$C$3:$C$175,MATCH('Stata Data'!B1613,'Developing Country'!$A$3:$A$175))</f>
        <v>0</v>
      </c>
      <c r="K1613" s="8">
        <f>VLOOKUP(B1613, 'TRIPS In Force'!$A$2:$B$166, 2, FALSE)</f>
        <v>35361</v>
      </c>
      <c r="L1613" s="7">
        <f t="shared" si="240"/>
        <v>1996</v>
      </c>
      <c r="M1613" s="7">
        <f t="shared" si="235"/>
        <v>1</v>
      </c>
      <c r="N1613" s="7">
        <f t="shared" si="236"/>
        <v>2033</v>
      </c>
      <c r="O1613" s="7">
        <f t="shared" si="237"/>
        <v>-25</v>
      </c>
      <c r="P1613" s="7">
        <f t="shared" si="238"/>
        <v>0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</row>
    <row r="1614" spans="1:34" x14ac:dyDescent="0.35">
      <c r="A1614">
        <f t="shared" si="241"/>
        <v>1613</v>
      </c>
      <c r="B1614" t="s">
        <v>53</v>
      </c>
      <c r="C1614">
        <f t="shared" si="239"/>
        <v>59</v>
      </c>
      <c r="D1614" s="7">
        <f t="shared" si="234"/>
        <v>2009</v>
      </c>
      <c r="E1614">
        <v>1100</v>
      </c>
      <c r="F1614">
        <f>VLOOKUP(B1614, 'Population by Country'!$1:$266, 24, FALSE)</f>
        <v>1639560</v>
      </c>
      <c r="G1614">
        <v>0</v>
      </c>
      <c r="H1614">
        <v>0</v>
      </c>
      <c r="I1614" s="7">
        <f>INDEX('Developing Country'!$B$3:$B$175,MATCH('Stata Data'!B1614,'Developing Country'!$A$3:$A$175))</f>
        <v>1</v>
      </c>
      <c r="J1614" s="7">
        <f>INDEX('Developing Country'!$C$3:$C$175,MATCH('Stata Data'!B1614,'Developing Country'!$A$3:$A$175))</f>
        <v>0</v>
      </c>
      <c r="K1614" s="8">
        <f>VLOOKUP(B1614, 'TRIPS In Force'!$A$2:$B$166, 2, FALSE)</f>
        <v>35361</v>
      </c>
      <c r="L1614" s="7">
        <f t="shared" si="240"/>
        <v>1996</v>
      </c>
      <c r="M1614" s="7">
        <f t="shared" si="235"/>
        <v>1</v>
      </c>
      <c r="N1614" s="7">
        <f t="shared" si="236"/>
        <v>2033</v>
      </c>
      <c r="O1614" s="7">
        <f t="shared" si="237"/>
        <v>-24</v>
      </c>
      <c r="P1614" s="7">
        <f t="shared" si="238"/>
        <v>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</row>
    <row r="1615" spans="1:34" x14ac:dyDescent="0.35">
      <c r="A1615">
        <f t="shared" si="241"/>
        <v>1614</v>
      </c>
      <c r="B1615" t="s">
        <v>53</v>
      </c>
      <c r="C1615">
        <f t="shared" si="239"/>
        <v>59</v>
      </c>
      <c r="D1615" s="7">
        <f t="shared" si="234"/>
        <v>2010</v>
      </c>
      <c r="E1615">
        <v>1100</v>
      </c>
      <c r="F1615">
        <f>VLOOKUP(B1615, 'Population by Country'!$1:$266, 25, FALSE)</f>
        <v>1692149</v>
      </c>
      <c r="G1615">
        <v>0</v>
      </c>
      <c r="H1615">
        <v>0</v>
      </c>
      <c r="I1615" s="7">
        <f>INDEX('Developing Country'!$B$3:$B$175,MATCH('Stata Data'!B1615,'Developing Country'!$A$3:$A$175))</f>
        <v>1</v>
      </c>
      <c r="J1615" s="7">
        <f>INDEX('Developing Country'!$C$3:$C$175,MATCH('Stata Data'!B1615,'Developing Country'!$A$3:$A$175))</f>
        <v>0</v>
      </c>
      <c r="K1615" s="8">
        <f>VLOOKUP(B1615, 'TRIPS In Force'!$A$2:$B$166, 2, FALSE)</f>
        <v>35361</v>
      </c>
      <c r="L1615" s="7">
        <f t="shared" si="240"/>
        <v>1996</v>
      </c>
      <c r="M1615" s="7">
        <f t="shared" si="235"/>
        <v>1</v>
      </c>
      <c r="N1615" s="7">
        <f t="shared" si="236"/>
        <v>2033</v>
      </c>
      <c r="O1615" s="7">
        <f t="shared" si="237"/>
        <v>-23</v>
      </c>
      <c r="P1615" s="7">
        <f t="shared" si="238"/>
        <v>0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</row>
    <row r="1616" spans="1:34" x14ac:dyDescent="0.35">
      <c r="A1616">
        <f t="shared" si="241"/>
        <v>1615</v>
      </c>
      <c r="B1616" t="s">
        <v>53</v>
      </c>
      <c r="C1616">
        <f t="shared" si="239"/>
        <v>59</v>
      </c>
      <c r="D1616" s="7">
        <f t="shared" si="234"/>
        <v>2011</v>
      </c>
      <c r="E1616">
        <v>1000</v>
      </c>
      <c r="F1616">
        <f>VLOOKUP(B1616, 'Population by Country'!$1:$266, 26, FALSE)</f>
        <v>1746363</v>
      </c>
      <c r="G1616">
        <v>0</v>
      </c>
      <c r="H1616">
        <v>0</v>
      </c>
      <c r="I1616" s="7">
        <f>INDEX('Developing Country'!$B$3:$B$175,MATCH('Stata Data'!B1616,'Developing Country'!$A$3:$A$175))</f>
        <v>1</v>
      </c>
      <c r="J1616" s="7">
        <f>INDEX('Developing Country'!$C$3:$C$175,MATCH('Stata Data'!B1616,'Developing Country'!$A$3:$A$175))</f>
        <v>0</v>
      </c>
      <c r="K1616" s="8">
        <f>VLOOKUP(B1616, 'TRIPS In Force'!$A$2:$B$166, 2, FALSE)</f>
        <v>35361</v>
      </c>
      <c r="L1616" s="7">
        <f t="shared" si="240"/>
        <v>1996</v>
      </c>
      <c r="M1616" s="7">
        <f t="shared" si="235"/>
        <v>1</v>
      </c>
      <c r="N1616" s="7">
        <f t="shared" si="236"/>
        <v>2033</v>
      </c>
      <c r="O1616" s="7">
        <f t="shared" si="237"/>
        <v>-22</v>
      </c>
      <c r="P1616" s="7">
        <f t="shared" si="238"/>
        <v>0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</row>
    <row r="1617" spans="1:34" x14ac:dyDescent="0.35">
      <c r="A1617">
        <f t="shared" si="241"/>
        <v>1616</v>
      </c>
      <c r="B1617" t="s">
        <v>53</v>
      </c>
      <c r="C1617">
        <f t="shared" si="239"/>
        <v>59</v>
      </c>
      <c r="D1617" s="7">
        <f t="shared" si="234"/>
        <v>2012</v>
      </c>
      <c r="E1617">
        <v>1000</v>
      </c>
      <c r="F1617">
        <f>VLOOKUP(B1617, 'Population by Country'!$1:$266, 27, FALSE)</f>
        <v>1802125</v>
      </c>
      <c r="G1617">
        <v>0</v>
      </c>
      <c r="H1617">
        <v>0</v>
      </c>
      <c r="I1617" s="7">
        <f>INDEX('Developing Country'!$B$3:$B$175,MATCH('Stata Data'!B1617,'Developing Country'!$A$3:$A$175))</f>
        <v>1</v>
      </c>
      <c r="J1617" s="7">
        <f>INDEX('Developing Country'!$C$3:$C$175,MATCH('Stata Data'!B1617,'Developing Country'!$A$3:$A$175))</f>
        <v>0</v>
      </c>
      <c r="K1617" s="8">
        <f>VLOOKUP(B1617, 'TRIPS In Force'!$A$2:$B$166, 2, FALSE)</f>
        <v>35361</v>
      </c>
      <c r="L1617" s="7">
        <f t="shared" si="240"/>
        <v>1996</v>
      </c>
      <c r="M1617" s="7">
        <f t="shared" si="235"/>
        <v>1</v>
      </c>
      <c r="N1617" s="7">
        <f t="shared" si="236"/>
        <v>2033</v>
      </c>
      <c r="O1617" s="7">
        <f t="shared" si="237"/>
        <v>-21</v>
      </c>
      <c r="P1617" s="7">
        <f t="shared" si="238"/>
        <v>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</row>
    <row r="1618" spans="1:34" x14ac:dyDescent="0.35">
      <c r="A1618">
        <f t="shared" si="241"/>
        <v>1617</v>
      </c>
      <c r="B1618" t="s">
        <v>53</v>
      </c>
      <c r="C1618">
        <f t="shared" si="239"/>
        <v>59</v>
      </c>
      <c r="D1618" s="7">
        <f t="shared" si="234"/>
        <v>2013</v>
      </c>
      <c r="E1618">
        <v>1000</v>
      </c>
      <c r="F1618">
        <f>VLOOKUP(B1618, 'Population by Country'!$1:$266, 28, FALSE)</f>
        <v>1859324</v>
      </c>
      <c r="G1618">
        <v>0</v>
      </c>
      <c r="H1618">
        <v>0</v>
      </c>
      <c r="I1618" s="7">
        <f>INDEX('Developing Country'!$B$3:$B$175,MATCH('Stata Data'!B1618,'Developing Country'!$A$3:$A$175))</f>
        <v>1</v>
      </c>
      <c r="J1618" s="7">
        <f>INDEX('Developing Country'!$C$3:$C$175,MATCH('Stata Data'!B1618,'Developing Country'!$A$3:$A$175))</f>
        <v>0</v>
      </c>
      <c r="K1618" s="8">
        <f>VLOOKUP(B1618, 'TRIPS In Force'!$A$2:$B$166, 2, FALSE)</f>
        <v>35361</v>
      </c>
      <c r="L1618" s="7">
        <f t="shared" si="240"/>
        <v>1996</v>
      </c>
      <c r="M1618" s="7">
        <f t="shared" si="235"/>
        <v>1</v>
      </c>
      <c r="N1618" s="7">
        <f t="shared" si="236"/>
        <v>2033</v>
      </c>
      <c r="O1618" s="7">
        <f t="shared" si="237"/>
        <v>-20</v>
      </c>
      <c r="P1618" s="7">
        <f t="shared" si="238"/>
        <v>0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</row>
    <row r="1619" spans="1:34" x14ac:dyDescent="0.35">
      <c r="A1619">
        <f t="shared" si="241"/>
        <v>1618</v>
      </c>
      <c r="B1619" t="s">
        <v>53</v>
      </c>
      <c r="C1619">
        <f t="shared" si="239"/>
        <v>59</v>
      </c>
      <c r="D1619" s="7">
        <f t="shared" si="234"/>
        <v>2014</v>
      </c>
      <c r="E1619">
        <v>1000</v>
      </c>
      <c r="F1619">
        <f>VLOOKUP(B1619, 'Population by Country'!$1:$266, 29, FALSE)</f>
        <v>1917852</v>
      </c>
      <c r="G1619">
        <v>0</v>
      </c>
      <c r="H1619">
        <v>0</v>
      </c>
      <c r="I1619" s="7">
        <f>INDEX('Developing Country'!$B$3:$B$175,MATCH('Stata Data'!B1619,'Developing Country'!$A$3:$A$175))</f>
        <v>1</v>
      </c>
      <c r="J1619" s="7">
        <f>INDEX('Developing Country'!$C$3:$C$175,MATCH('Stata Data'!B1619,'Developing Country'!$A$3:$A$175))</f>
        <v>0</v>
      </c>
      <c r="K1619" s="8">
        <f>VLOOKUP(B1619, 'TRIPS In Force'!$A$2:$B$166, 2, FALSE)</f>
        <v>35361</v>
      </c>
      <c r="L1619" s="7">
        <f t="shared" si="240"/>
        <v>1996</v>
      </c>
      <c r="M1619" s="7">
        <f t="shared" si="235"/>
        <v>1</v>
      </c>
      <c r="N1619" s="7">
        <f t="shared" si="236"/>
        <v>2033</v>
      </c>
      <c r="O1619" s="7">
        <f t="shared" si="237"/>
        <v>-19</v>
      </c>
      <c r="P1619" s="7">
        <f t="shared" si="238"/>
        <v>0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</row>
    <row r="1620" spans="1:34" x14ac:dyDescent="0.35">
      <c r="A1620">
        <f t="shared" si="241"/>
        <v>1619</v>
      </c>
      <c r="B1620" t="s">
        <v>53</v>
      </c>
      <c r="C1620">
        <f t="shared" si="239"/>
        <v>59</v>
      </c>
      <c r="D1620" s="7">
        <f t="shared" si="234"/>
        <v>2015</v>
      </c>
      <c r="E1620">
        <v>1100</v>
      </c>
      <c r="F1620">
        <f>VLOOKUP(B1620, 'Population by Country'!$1:$266, 30, FALSE)</f>
        <v>1977590</v>
      </c>
      <c r="G1620">
        <v>0</v>
      </c>
      <c r="H1620">
        <v>0</v>
      </c>
      <c r="I1620" s="7">
        <f>INDEX('Developing Country'!$B$3:$B$175,MATCH('Stata Data'!B1620,'Developing Country'!$A$3:$A$175))</f>
        <v>1</v>
      </c>
      <c r="J1620" s="7">
        <f>INDEX('Developing Country'!$C$3:$C$175,MATCH('Stata Data'!B1620,'Developing Country'!$A$3:$A$175))</f>
        <v>0</v>
      </c>
      <c r="K1620" s="8">
        <f>VLOOKUP(B1620, 'TRIPS In Force'!$A$2:$B$166, 2, FALSE)</f>
        <v>35361</v>
      </c>
      <c r="L1620" s="7">
        <f t="shared" si="240"/>
        <v>1996</v>
      </c>
      <c r="M1620" s="7">
        <f t="shared" si="235"/>
        <v>1</v>
      </c>
      <c r="N1620" s="7">
        <f t="shared" si="236"/>
        <v>2033</v>
      </c>
      <c r="O1620" s="7">
        <f t="shared" si="237"/>
        <v>-18</v>
      </c>
      <c r="P1620" s="7">
        <f t="shared" si="238"/>
        <v>0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</row>
    <row r="1621" spans="1:34" x14ac:dyDescent="0.35">
      <c r="A1621">
        <f t="shared" si="241"/>
        <v>1620</v>
      </c>
      <c r="B1621" t="s">
        <v>53</v>
      </c>
      <c r="C1621">
        <f t="shared" si="239"/>
        <v>59</v>
      </c>
      <c r="D1621" s="7">
        <f t="shared" si="234"/>
        <v>2016</v>
      </c>
      <c r="E1621">
        <v>1100</v>
      </c>
      <c r="F1621">
        <f>VLOOKUP(B1621, 'Population by Country'!$1:$266, 31, FALSE)</f>
        <v>2038501</v>
      </c>
      <c r="G1621">
        <v>0</v>
      </c>
      <c r="H1621">
        <v>0</v>
      </c>
      <c r="I1621" s="7">
        <f>INDEX('Developing Country'!$B$3:$B$175,MATCH('Stata Data'!B1621,'Developing Country'!$A$3:$A$175))</f>
        <v>1</v>
      </c>
      <c r="J1621" s="7">
        <f>INDEX('Developing Country'!$C$3:$C$175,MATCH('Stata Data'!B1621,'Developing Country'!$A$3:$A$175))</f>
        <v>0</v>
      </c>
      <c r="K1621" s="8">
        <f>VLOOKUP(B1621, 'TRIPS In Force'!$A$2:$B$166, 2, FALSE)</f>
        <v>35361</v>
      </c>
      <c r="L1621" s="7">
        <f t="shared" si="240"/>
        <v>1996</v>
      </c>
      <c r="M1621" s="7">
        <f t="shared" si="235"/>
        <v>1</v>
      </c>
      <c r="N1621" s="7">
        <f t="shared" si="236"/>
        <v>2033</v>
      </c>
      <c r="O1621" s="7">
        <f t="shared" si="237"/>
        <v>-17</v>
      </c>
      <c r="P1621" s="7">
        <f t="shared" si="238"/>
        <v>0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</row>
    <row r="1622" spans="1:34" x14ac:dyDescent="0.35">
      <c r="A1622">
        <f t="shared" si="241"/>
        <v>1621</v>
      </c>
      <c r="B1622" t="s">
        <v>54</v>
      </c>
      <c r="C1622">
        <f t="shared" si="239"/>
        <v>60</v>
      </c>
      <c r="D1622" s="7">
        <v>1990</v>
      </c>
      <c r="E1622">
        <v>100</v>
      </c>
      <c r="F1622">
        <f>VLOOKUP(B1622, 'Population by Country'!$1:$266, 5,FALSE )</f>
        <v>4802000</v>
      </c>
      <c r="G1622">
        <v>0</v>
      </c>
      <c r="H1622">
        <v>0</v>
      </c>
      <c r="I1622" s="7">
        <f>INDEX('Developing Country'!$B$3:$B$175,MATCH('Stata Data'!B1622,'Developing Country'!$A$3:$A$175))</f>
        <v>0</v>
      </c>
      <c r="J1622" s="7">
        <f>INDEX('Developing Country'!$C$3:$C$175,MATCH('Stata Data'!B1622,'Developing Country'!$A$3:$A$175))</f>
        <v>0</v>
      </c>
      <c r="K1622" s="8">
        <f>VLOOKUP(B1622, 'TRIPS In Force'!$A$2:$B$166, 2, FALSE)</f>
        <v>36691</v>
      </c>
      <c r="L1622" s="7">
        <f t="shared" si="240"/>
        <v>2000</v>
      </c>
      <c r="M1622" s="7">
        <f t="shared" si="235"/>
        <v>0</v>
      </c>
      <c r="N1622" s="7">
        <f t="shared" si="236"/>
        <v>2000</v>
      </c>
      <c r="O1622" s="7">
        <f t="shared" si="237"/>
        <v>-10</v>
      </c>
      <c r="P1622" s="7">
        <f t="shared" si="238"/>
        <v>0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</row>
    <row r="1623" spans="1:34" x14ac:dyDescent="0.35">
      <c r="A1623">
        <f t="shared" si="241"/>
        <v>1622</v>
      </c>
      <c r="B1623" t="s">
        <v>54</v>
      </c>
      <c r="C1623">
        <f t="shared" si="239"/>
        <v>60</v>
      </c>
      <c r="D1623" s="7">
        <f>D1622+1</f>
        <v>1991</v>
      </c>
      <c r="E1623">
        <v>100</v>
      </c>
      <c r="F1623">
        <f>VLOOKUP(B1623, 'Population by Country'!$1:$266, 6, FALSE)</f>
        <v>4835900</v>
      </c>
      <c r="G1623">
        <v>0</v>
      </c>
      <c r="H1623">
        <v>0</v>
      </c>
      <c r="I1623" s="7">
        <f>INDEX('Developing Country'!$B$3:$B$175,MATCH('Stata Data'!B1623,'Developing Country'!$A$3:$A$175))</f>
        <v>0</v>
      </c>
      <c r="J1623" s="7">
        <f>INDEX('Developing Country'!$C$3:$C$175,MATCH('Stata Data'!B1623,'Developing Country'!$A$3:$A$175))</f>
        <v>0</v>
      </c>
      <c r="K1623" s="8">
        <f>VLOOKUP(B1623, 'TRIPS In Force'!$A$2:$B$166, 2, FALSE)</f>
        <v>36691</v>
      </c>
      <c r="L1623" s="7">
        <f t="shared" si="240"/>
        <v>2000</v>
      </c>
      <c r="M1623" s="7">
        <f t="shared" si="235"/>
        <v>0</v>
      </c>
      <c r="N1623" s="7">
        <f t="shared" si="236"/>
        <v>2000</v>
      </c>
      <c r="O1623" s="7">
        <f t="shared" si="237"/>
        <v>-9</v>
      </c>
      <c r="P1623" s="7">
        <f t="shared" si="238"/>
        <v>0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</row>
    <row r="1624" spans="1:34" x14ac:dyDescent="0.35">
      <c r="A1624">
        <f t="shared" si="241"/>
        <v>1623</v>
      </c>
      <c r="B1624" t="s">
        <v>54</v>
      </c>
      <c r="C1624">
        <f t="shared" si="239"/>
        <v>60</v>
      </c>
      <c r="D1624" s="7">
        <f t="shared" ref="D1624:D1648" si="242">D1623+1</f>
        <v>1992</v>
      </c>
      <c r="E1624">
        <v>100</v>
      </c>
      <c r="F1624">
        <f>VLOOKUP(B1624, 'Population by Country'!$1:$266, 7, FALSE)</f>
        <v>4873500</v>
      </c>
      <c r="G1624">
        <v>0</v>
      </c>
      <c r="H1624">
        <v>0</v>
      </c>
      <c r="I1624" s="7">
        <f>INDEX('Developing Country'!$B$3:$B$175,MATCH('Stata Data'!B1624,'Developing Country'!$A$3:$A$175))</f>
        <v>0</v>
      </c>
      <c r="J1624" s="7">
        <f>INDEX('Developing Country'!$C$3:$C$175,MATCH('Stata Data'!B1624,'Developing Country'!$A$3:$A$175))</f>
        <v>0</v>
      </c>
      <c r="K1624" s="8">
        <f>VLOOKUP(B1624, 'TRIPS In Force'!$A$2:$B$166, 2, FALSE)</f>
        <v>36691</v>
      </c>
      <c r="L1624" s="7">
        <f t="shared" si="240"/>
        <v>2000</v>
      </c>
      <c r="M1624" s="7">
        <f t="shared" si="235"/>
        <v>0</v>
      </c>
      <c r="N1624" s="7">
        <f t="shared" si="236"/>
        <v>2000</v>
      </c>
      <c r="O1624" s="7">
        <f t="shared" si="237"/>
        <v>-8</v>
      </c>
      <c r="P1624" s="7">
        <f t="shared" si="238"/>
        <v>0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</row>
    <row r="1625" spans="1:34" x14ac:dyDescent="0.35">
      <c r="A1625">
        <f t="shared" si="241"/>
        <v>1624</v>
      </c>
      <c r="B1625" t="s">
        <v>54</v>
      </c>
      <c r="C1625">
        <f t="shared" si="239"/>
        <v>60</v>
      </c>
      <c r="D1625" s="7">
        <f t="shared" si="242"/>
        <v>1993</v>
      </c>
      <c r="E1625">
        <v>100</v>
      </c>
      <c r="F1625">
        <f>VLOOKUP(B1625, 'Population by Country'!$1:$266, 8, FALSE)</f>
        <v>4911100</v>
      </c>
      <c r="G1625">
        <v>0</v>
      </c>
      <c r="H1625">
        <v>0</v>
      </c>
      <c r="I1625" s="7">
        <f>INDEX('Developing Country'!$B$3:$B$175,MATCH('Stata Data'!B1625,'Developing Country'!$A$3:$A$175))</f>
        <v>0</v>
      </c>
      <c r="J1625" s="7">
        <f>INDEX('Developing Country'!$C$3:$C$175,MATCH('Stata Data'!B1625,'Developing Country'!$A$3:$A$175))</f>
        <v>0</v>
      </c>
      <c r="K1625" s="8">
        <f>VLOOKUP(B1625, 'TRIPS In Force'!$A$2:$B$166, 2, FALSE)</f>
        <v>36691</v>
      </c>
      <c r="L1625" s="7">
        <f t="shared" si="240"/>
        <v>2000</v>
      </c>
      <c r="M1625" s="7">
        <f t="shared" si="235"/>
        <v>0</v>
      </c>
      <c r="N1625" s="7">
        <f t="shared" si="236"/>
        <v>2000</v>
      </c>
      <c r="O1625" s="7">
        <f t="shared" si="237"/>
        <v>-7</v>
      </c>
      <c r="P1625" s="7">
        <f t="shared" si="238"/>
        <v>0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</row>
    <row r="1626" spans="1:34" x14ac:dyDescent="0.35">
      <c r="A1626">
        <f t="shared" si="241"/>
        <v>1625</v>
      </c>
      <c r="B1626" t="s">
        <v>54</v>
      </c>
      <c r="C1626">
        <f t="shared" si="239"/>
        <v>60</v>
      </c>
      <c r="D1626" s="7">
        <f t="shared" si="242"/>
        <v>1994</v>
      </c>
      <c r="E1626">
        <v>100</v>
      </c>
      <c r="F1626">
        <f>VLOOKUP(B1626, 'Population by Country'!$1:$266, 9, FALSE)</f>
        <v>4861600</v>
      </c>
      <c r="G1626">
        <v>0</v>
      </c>
      <c r="H1626">
        <v>0</v>
      </c>
      <c r="I1626" s="7">
        <f>INDEX('Developing Country'!$B$3:$B$175,MATCH('Stata Data'!B1626,'Developing Country'!$A$3:$A$175))</f>
        <v>0</v>
      </c>
      <c r="J1626" s="7">
        <f>INDEX('Developing Country'!$C$3:$C$175,MATCH('Stata Data'!B1626,'Developing Country'!$A$3:$A$175))</f>
        <v>0</v>
      </c>
      <c r="K1626" s="8">
        <f>VLOOKUP(B1626, 'TRIPS In Force'!$A$2:$B$166, 2, FALSE)</f>
        <v>36691</v>
      </c>
      <c r="L1626" s="7">
        <f t="shared" si="240"/>
        <v>2000</v>
      </c>
      <c r="M1626" s="7">
        <f t="shared" si="235"/>
        <v>0</v>
      </c>
      <c r="N1626" s="7">
        <f t="shared" si="236"/>
        <v>2000</v>
      </c>
      <c r="O1626" s="7">
        <f t="shared" si="237"/>
        <v>-6</v>
      </c>
      <c r="P1626" s="7">
        <f t="shared" si="238"/>
        <v>0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</row>
    <row r="1627" spans="1:34" x14ac:dyDescent="0.35">
      <c r="A1627">
        <f t="shared" si="241"/>
        <v>1626</v>
      </c>
      <c r="B1627" t="s">
        <v>54</v>
      </c>
      <c r="C1627">
        <f t="shared" si="239"/>
        <v>60</v>
      </c>
      <c r="D1627" s="7">
        <f t="shared" si="242"/>
        <v>1995</v>
      </c>
      <c r="E1627">
        <v>100</v>
      </c>
      <c r="F1627">
        <f>VLOOKUP(B1627, 'Population by Country'!$1:$266, 10, FALSE)</f>
        <v>4734000</v>
      </c>
      <c r="G1627">
        <v>0</v>
      </c>
      <c r="H1627">
        <v>0</v>
      </c>
      <c r="I1627" s="7">
        <f>INDEX('Developing Country'!$B$3:$B$175,MATCH('Stata Data'!B1627,'Developing Country'!$A$3:$A$175))</f>
        <v>0</v>
      </c>
      <c r="J1627" s="7">
        <f>INDEX('Developing Country'!$C$3:$C$175,MATCH('Stata Data'!B1627,'Developing Country'!$A$3:$A$175))</f>
        <v>0</v>
      </c>
      <c r="K1627" s="8">
        <f>VLOOKUP(B1627, 'TRIPS In Force'!$A$2:$B$166, 2, FALSE)</f>
        <v>36691</v>
      </c>
      <c r="L1627" s="7">
        <f t="shared" si="240"/>
        <v>2000</v>
      </c>
      <c r="M1627" s="7">
        <f t="shared" si="235"/>
        <v>0</v>
      </c>
      <c r="N1627" s="7">
        <f t="shared" si="236"/>
        <v>2000</v>
      </c>
      <c r="O1627" s="7">
        <f t="shared" si="237"/>
        <v>-5</v>
      </c>
      <c r="P1627" s="7">
        <f t="shared" si="238"/>
        <v>0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</row>
    <row r="1628" spans="1:34" x14ac:dyDescent="0.35">
      <c r="A1628">
        <f t="shared" si="241"/>
        <v>1627</v>
      </c>
      <c r="B1628" t="s">
        <v>54</v>
      </c>
      <c r="C1628">
        <f t="shared" si="239"/>
        <v>60</v>
      </c>
      <c r="D1628" s="7">
        <f t="shared" si="242"/>
        <v>1996</v>
      </c>
      <c r="E1628">
        <v>100</v>
      </c>
      <c r="F1628">
        <f>VLOOKUP(B1628, 'Population by Country'!$1:$266, 11, FALSE)</f>
        <v>4616100</v>
      </c>
      <c r="G1628">
        <v>0</v>
      </c>
      <c r="H1628">
        <v>0</v>
      </c>
      <c r="I1628" s="7">
        <f>INDEX('Developing Country'!$B$3:$B$175,MATCH('Stata Data'!B1628,'Developing Country'!$A$3:$A$175))</f>
        <v>0</v>
      </c>
      <c r="J1628" s="7">
        <f>INDEX('Developing Country'!$C$3:$C$175,MATCH('Stata Data'!B1628,'Developing Country'!$A$3:$A$175))</f>
        <v>0</v>
      </c>
      <c r="K1628" s="8">
        <f>VLOOKUP(B1628, 'TRIPS In Force'!$A$2:$B$166, 2, FALSE)</f>
        <v>36691</v>
      </c>
      <c r="L1628" s="7">
        <f t="shared" si="240"/>
        <v>2000</v>
      </c>
      <c r="M1628" s="7">
        <f t="shared" si="235"/>
        <v>0</v>
      </c>
      <c r="N1628" s="7">
        <f t="shared" si="236"/>
        <v>2000</v>
      </c>
      <c r="O1628" s="7">
        <f t="shared" si="237"/>
        <v>-4</v>
      </c>
      <c r="P1628" s="7">
        <f t="shared" si="238"/>
        <v>0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</row>
    <row r="1629" spans="1:34" x14ac:dyDescent="0.35">
      <c r="A1629">
        <f t="shared" si="241"/>
        <v>1628</v>
      </c>
      <c r="B1629" t="s">
        <v>54</v>
      </c>
      <c r="C1629">
        <f t="shared" si="239"/>
        <v>60</v>
      </c>
      <c r="D1629" s="7">
        <f t="shared" si="242"/>
        <v>1997</v>
      </c>
      <c r="E1629">
        <v>100</v>
      </c>
      <c r="F1629">
        <f>VLOOKUP(B1629, 'Population by Country'!$1:$266, 12, FALSE)</f>
        <v>4531600</v>
      </c>
      <c r="G1629">
        <v>0</v>
      </c>
      <c r="H1629">
        <v>0</v>
      </c>
      <c r="I1629" s="7">
        <f>INDEX('Developing Country'!$B$3:$B$175,MATCH('Stata Data'!B1629,'Developing Country'!$A$3:$A$175))</f>
        <v>0</v>
      </c>
      <c r="J1629" s="7">
        <f>INDEX('Developing Country'!$C$3:$C$175,MATCH('Stata Data'!B1629,'Developing Country'!$A$3:$A$175))</f>
        <v>0</v>
      </c>
      <c r="K1629" s="8">
        <f>VLOOKUP(B1629, 'TRIPS In Force'!$A$2:$B$166, 2, FALSE)</f>
        <v>36691</v>
      </c>
      <c r="L1629" s="7">
        <f t="shared" si="240"/>
        <v>2000</v>
      </c>
      <c r="M1629" s="7">
        <f t="shared" si="235"/>
        <v>0</v>
      </c>
      <c r="N1629" s="7">
        <f t="shared" si="236"/>
        <v>2000</v>
      </c>
      <c r="O1629" s="7">
        <f t="shared" si="237"/>
        <v>-3</v>
      </c>
      <c r="P1629" s="7">
        <f t="shared" si="238"/>
        <v>0</v>
      </c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</row>
    <row r="1630" spans="1:34" x14ac:dyDescent="0.35">
      <c r="A1630">
        <f t="shared" si="241"/>
        <v>1629</v>
      </c>
      <c r="B1630" t="s">
        <v>54</v>
      </c>
      <c r="C1630">
        <f t="shared" si="239"/>
        <v>60</v>
      </c>
      <c r="D1630" s="7">
        <f t="shared" si="242"/>
        <v>1998</v>
      </c>
      <c r="E1630">
        <v>100</v>
      </c>
      <c r="F1630">
        <f>VLOOKUP(B1630, 'Population by Country'!$1:$266, 13, FALSE)</f>
        <v>4487300</v>
      </c>
      <c r="G1630">
        <v>0</v>
      </c>
      <c r="H1630">
        <v>0</v>
      </c>
      <c r="I1630" s="7">
        <f>INDEX('Developing Country'!$B$3:$B$175,MATCH('Stata Data'!B1630,'Developing Country'!$A$3:$A$175))</f>
        <v>0</v>
      </c>
      <c r="J1630" s="7">
        <f>INDEX('Developing Country'!$C$3:$C$175,MATCH('Stata Data'!B1630,'Developing Country'!$A$3:$A$175))</f>
        <v>0</v>
      </c>
      <c r="K1630" s="8">
        <f>VLOOKUP(B1630, 'TRIPS In Force'!$A$2:$B$166, 2, FALSE)</f>
        <v>36691</v>
      </c>
      <c r="L1630" s="7">
        <f t="shared" si="240"/>
        <v>2000</v>
      </c>
      <c r="M1630" s="7">
        <f t="shared" si="235"/>
        <v>0</v>
      </c>
      <c r="N1630" s="7">
        <f t="shared" si="236"/>
        <v>2000</v>
      </c>
      <c r="O1630" s="7">
        <f t="shared" si="237"/>
        <v>-2</v>
      </c>
      <c r="P1630" s="7">
        <f t="shared" si="238"/>
        <v>0</v>
      </c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</row>
    <row r="1631" spans="1:34" x14ac:dyDescent="0.35">
      <c r="A1631">
        <f t="shared" si="241"/>
        <v>1630</v>
      </c>
      <c r="B1631" t="s">
        <v>54</v>
      </c>
      <c r="C1631">
        <f t="shared" si="239"/>
        <v>60</v>
      </c>
      <c r="D1631" s="7">
        <f t="shared" si="242"/>
        <v>1999</v>
      </c>
      <c r="E1631">
        <v>100</v>
      </c>
      <c r="F1631">
        <f>VLOOKUP(B1631, 'Population by Country'!$1:$266,14, FALSE)</f>
        <v>4452500</v>
      </c>
      <c r="G1631">
        <v>0</v>
      </c>
      <c r="H1631">
        <v>0</v>
      </c>
      <c r="I1631" s="7">
        <f>INDEX('Developing Country'!$B$3:$B$175,MATCH('Stata Data'!B1631,'Developing Country'!$A$3:$A$175))</f>
        <v>0</v>
      </c>
      <c r="J1631" s="7">
        <f>INDEX('Developing Country'!$C$3:$C$175,MATCH('Stata Data'!B1631,'Developing Country'!$A$3:$A$175))</f>
        <v>0</v>
      </c>
      <c r="K1631" s="8">
        <f>VLOOKUP(B1631, 'TRIPS In Force'!$A$2:$B$166, 2, FALSE)</f>
        <v>36691</v>
      </c>
      <c r="L1631" s="7">
        <f t="shared" si="240"/>
        <v>2000</v>
      </c>
      <c r="M1631" s="7">
        <f t="shared" si="235"/>
        <v>0</v>
      </c>
      <c r="N1631" s="7">
        <f t="shared" si="236"/>
        <v>2000</v>
      </c>
      <c r="O1631" s="7">
        <f t="shared" si="237"/>
        <v>-1</v>
      </c>
      <c r="P1631" s="7">
        <f t="shared" si="238"/>
        <v>0</v>
      </c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</row>
    <row r="1632" spans="1:34" x14ac:dyDescent="0.35">
      <c r="A1632">
        <f t="shared" si="241"/>
        <v>1631</v>
      </c>
      <c r="B1632" t="s">
        <v>54</v>
      </c>
      <c r="C1632">
        <f t="shared" si="239"/>
        <v>60</v>
      </c>
      <c r="D1632" s="7">
        <f t="shared" si="242"/>
        <v>2000</v>
      </c>
      <c r="E1632">
        <v>100</v>
      </c>
      <c r="F1632">
        <f>VLOOKUP(B1632, 'Population by Country'!$1:$266, 15, FALSE)</f>
        <v>4418300</v>
      </c>
      <c r="G1632">
        <v>0</v>
      </c>
      <c r="H1632">
        <v>0</v>
      </c>
      <c r="I1632" s="7">
        <f>INDEX('Developing Country'!$B$3:$B$175,MATCH('Stata Data'!B1632,'Developing Country'!$A$3:$A$175))</f>
        <v>0</v>
      </c>
      <c r="J1632" s="7">
        <f>INDEX('Developing Country'!$C$3:$C$175,MATCH('Stata Data'!B1632,'Developing Country'!$A$3:$A$175))</f>
        <v>0</v>
      </c>
      <c r="K1632" s="8">
        <f>VLOOKUP(B1632, 'TRIPS In Force'!$A$2:$B$166, 2, FALSE)</f>
        <v>36691</v>
      </c>
      <c r="L1632" s="7">
        <f t="shared" si="240"/>
        <v>2000</v>
      </c>
      <c r="M1632" s="7">
        <f t="shared" si="235"/>
        <v>1</v>
      </c>
      <c r="N1632" s="7">
        <f t="shared" si="236"/>
        <v>2000</v>
      </c>
      <c r="O1632" s="7">
        <f t="shared" si="237"/>
        <v>0</v>
      </c>
      <c r="P1632" s="7">
        <f t="shared" si="238"/>
        <v>1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</row>
    <row r="1633" spans="1:34" x14ac:dyDescent="0.35">
      <c r="A1633">
        <f t="shared" si="241"/>
        <v>1632</v>
      </c>
      <c r="B1633" t="s">
        <v>54</v>
      </c>
      <c r="C1633">
        <f t="shared" si="239"/>
        <v>60</v>
      </c>
      <c r="D1633" s="7">
        <f t="shared" si="242"/>
        <v>2001</v>
      </c>
      <c r="E1633">
        <v>200</v>
      </c>
      <c r="F1633">
        <f>VLOOKUP(B1633, 'Population by Country'!$1:$266, 16, FALSE)</f>
        <v>4386400</v>
      </c>
      <c r="G1633">
        <v>0</v>
      </c>
      <c r="H1633">
        <v>0</v>
      </c>
      <c r="I1633" s="7">
        <f>INDEX('Developing Country'!$B$3:$B$175,MATCH('Stata Data'!B1633,'Developing Country'!$A$3:$A$175))</f>
        <v>0</v>
      </c>
      <c r="J1633" s="7">
        <f>INDEX('Developing Country'!$C$3:$C$175,MATCH('Stata Data'!B1633,'Developing Country'!$A$3:$A$175))</f>
        <v>0</v>
      </c>
      <c r="K1633" s="8">
        <f>VLOOKUP(B1633, 'TRIPS In Force'!$A$2:$B$166, 2, FALSE)</f>
        <v>36691</v>
      </c>
      <c r="L1633" s="7">
        <f t="shared" si="240"/>
        <v>2000</v>
      </c>
      <c r="M1633" s="7">
        <f t="shared" si="235"/>
        <v>1</v>
      </c>
      <c r="N1633" s="7">
        <f t="shared" si="236"/>
        <v>2000</v>
      </c>
      <c r="O1633" s="7">
        <f t="shared" si="237"/>
        <v>1</v>
      </c>
      <c r="P1633" s="7">
        <f t="shared" si="238"/>
        <v>1</v>
      </c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</row>
    <row r="1634" spans="1:34" x14ac:dyDescent="0.35">
      <c r="A1634">
        <f t="shared" si="241"/>
        <v>1633</v>
      </c>
      <c r="B1634" t="s">
        <v>54</v>
      </c>
      <c r="C1634">
        <f t="shared" si="239"/>
        <v>60</v>
      </c>
      <c r="D1634" s="7">
        <f t="shared" si="242"/>
        <v>2002</v>
      </c>
      <c r="E1634">
        <v>200</v>
      </c>
      <c r="F1634">
        <f>VLOOKUP(B1634, 'Population by Country'!$1:$266, 17, FALSE)</f>
        <v>4357000</v>
      </c>
      <c r="G1634">
        <v>0</v>
      </c>
      <c r="H1634">
        <v>0</v>
      </c>
      <c r="I1634" s="7">
        <f>INDEX('Developing Country'!$B$3:$B$175,MATCH('Stata Data'!B1634,'Developing Country'!$A$3:$A$175))</f>
        <v>0</v>
      </c>
      <c r="J1634" s="7">
        <f>INDEX('Developing Country'!$C$3:$C$175,MATCH('Stata Data'!B1634,'Developing Country'!$A$3:$A$175))</f>
        <v>0</v>
      </c>
      <c r="K1634" s="8">
        <f>VLOOKUP(B1634, 'TRIPS In Force'!$A$2:$B$166, 2, FALSE)</f>
        <v>36691</v>
      </c>
      <c r="L1634" s="7">
        <f t="shared" si="240"/>
        <v>2000</v>
      </c>
      <c r="M1634" s="7">
        <f t="shared" si="235"/>
        <v>1</v>
      </c>
      <c r="N1634" s="7">
        <f t="shared" si="236"/>
        <v>2000</v>
      </c>
      <c r="O1634" s="7">
        <f t="shared" si="237"/>
        <v>2</v>
      </c>
      <c r="P1634" s="7">
        <f t="shared" si="238"/>
        <v>1</v>
      </c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</row>
    <row r="1635" spans="1:34" x14ac:dyDescent="0.35">
      <c r="A1635">
        <f t="shared" si="241"/>
        <v>1634</v>
      </c>
      <c r="B1635" t="s">
        <v>54</v>
      </c>
      <c r="C1635">
        <f t="shared" si="239"/>
        <v>60</v>
      </c>
      <c r="D1635" s="7">
        <f t="shared" si="242"/>
        <v>2003</v>
      </c>
      <c r="E1635">
        <v>200</v>
      </c>
      <c r="F1635">
        <f>VLOOKUP(B1635, 'Population by Country'!$1:$266, 18, FALSE)</f>
        <v>4301000</v>
      </c>
      <c r="G1635">
        <v>0</v>
      </c>
      <c r="H1635">
        <v>0</v>
      </c>
      <c r="I1635" s="7">
        <f>INDEX('Developing Country'!$B$3:$B$175,MATCH('Stata Data'!B1635,'Developing Country'!$A$3:$A$175))</f>
        <v>0</v>
      </c>
      <c r="J1635" s="7">
        <f>INDEX('Developing Country'!$C$3:$C$175,MATCH('Stata Data'!B1635,'Developing Country'!$A$3:$A$175))</f>
        <v>0</v>
      </c>
      <c r="K1635" s="8">
        <f>VLOOKUP(B1635, 'TRIPS In Force'!$A$2:$B$166, 2, FALSE)</f>
        <v>36691</v>
      </c>
      <c r="L1635" s="7">
        <f t="shared" si="240"/>
        <v>2000</v>
      </c>
      <c r="M1635" s="7">
        <f t="shared" si="235"/>
        <v>1</v>
      </c>
      <c r="N1635" s="7">
        <f t="shared" si="236"/>
        <v>2000</v>
      </c>
      <c r="O1635" s="7">
        <f t="shared" si="237"/>
        <v>3</v>
      </c>
      <c r="P1635" s="7">
        <f t="shared" si="238"/>
        <v>1</v>
      </c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</row>
    <row r="1636" spans="1:34" x14ac:dyDescent="0.35">
      <c r="A1636">
        <f t="shared" si="241"/>
        <v>1635</v>
      </c>
      <c r="B1636" t="s">
        <v>54</v>
      </c>
      <c r="C1636">
        <f t="shared" si="239"/>
        <v>60</v>
      </c>
      <c r="D1636" s="7">
        <f t="shared" si="242"/>
        <v>2004</v>
      </c>
      <c r="E1636">
        <v>200</v>
      </c>
      <c r="F1636">
        <f>VLOOKUP(B1636, 'Population by Country'!$1:$266,19, FALSE)</f>
        <v>4245000</v>
      </c>
      <c r="G1636">
        <v>0</v>
      </c>
      <c r="H1636">
        <v>0</v>
      </c>
      <c r="I1636" s="7">
        <f>INDEX('Developing Country'!$B$3:$B$175,MATCH('Stata Data'!B1636,'Developing Country'!$A$3:$A$175))</f>
        <v>0</v>
      </c>
      <c r="J1636" s="7">
        <f>INDEX('Developing Country'!$C$3:$C$175,MATCH('Stata Data'!B1636,'Developing Country'!$A$3:$A$175))</f>
        <v>0</v>
      </c>
      <c r="K1636" s="8">
        <f>VLOOKUP(B1636, 'TRIPS In Force'!$A$2:$B$166, 2, FALSE)</f>
        <v>36691</v>
      </c>
      <c r="L1636" s="7">
        <f t="shared" si="240"/>
        <v>2000</v>
      </c>
      <c r="M1636" s="7">
        <f t="shared" si="235"/>
        <v>1</v>
      </c>
      <c r="N1636" s="7">
        <f t="shared" si="236"/>
        <v>2000</v>
      </c>
      <c r="O1636" s="7">
        <f t="shared" si="237"/>
        <v>4</v>
      </c>
      <c r="P1636" s="7">
        <f t="shared" si="238"/>
        <v>1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</row>
    <row r="1637" spans="1:34" x14ac:dyDescent="0.35">
      <c r="A1637">
        <f t="shared" si="241"/>
        <v>1636</v>
      </c>
      <c r="B1637" t="s">
        <v>54</v>
      </c>
      <c r="C1637">
        <f t="shared" si="239"/>
        <v>60</v>
      </c>
      <c r="D1637" s="7">
        <f t="shared" si="242"/>
        <v>2005</v>
      </c>
      <c r="E1637">
        <v>200</v>
      </c>
      <c r="F1637">
        <f>VLOOKUP(B1637, 'Population by Country'!$1:$266, 20, FALSE)</f>
        <v>4190000</v>
      </c>
      <c r="G1637">
        <v>0</v>
      </c>
      <c r="H1637">
        <v>0</v>
      </c>
      <c r="I1637" s="7">
        <f>INDEX('Developing Country'!$B$3:$B$175,MATCH('Stata Data'!B1637,'Developing Country'!$A$3:$A$175))</f>
        <v>0</v>
      </c>
      <c r="J1637" s="7">
        <f>INDEX('Developing Country'!$C$3:$C$175,MATCH('Stata Data'!B1637,'Developing Country'!$A$3:$A$175))</f>
        <v>0</v>
      </c>
      <c r="K1637" s="8">
        <f>VLOOKUP(B1637, 'TRIPS In Force'!$A$2:$B$166, 2, FALSE)</f>
        <v>36691</v>
      </c>
      <c r="L1637" s="7">
        <f t="shared" si="240"/>
        <v>2000</v>
      </c>
      <c r="M1637" s="7">
        <f t="shared" si="235"/>
        <v>1</v>
      </c>
      <c r="N1637" s="7">
        <f t="shared" si="236"/>
        <v>2000</v>
      </c>
      <c r="O1637" s="7">
        <f t="shared" si="237"/>
        <v>5</v>
      </c>
      <c r="P1637" s="7">
        <f t="shared" si="238"/>
        <v>1</v>
      </c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</row>
    <row r="1638" spans="1:34" x14ac:dyDescent="0.35">
      <c r="A1638">
        <f t="shared" si="241"/>
        <v>1637</v>
      </c>
      <c r="B1638" t="s">
        <v>54</v>
      </c>
      <c r="C1638">
        <f t="shared" si="239"/>
        <v>60</v>
      </c>
      <c r="D1638" s="7">
        <f t="shared" si="242"/>
        <v>2006</v>
      </c>
      <c r="E1638">
        <v>200</v>
      </c>
      <c r="F1638">
        <f>VLOOKUP(B1638, 'Population by Country'!$1:$266, 21, FALSE)</f>
        <v>4136000</v>
      </c>
      <c r="G1638">
        <v>0</v>
      </c>
      <c r="H1638">
        <v>0</v>
      </c>
      <c r="I1638" s="7">
        <f>INDEX('Developing Country'!$B$3:$B$175,MATCH('Stata Data'!B1638,'Developing Country'!$A$3:$A$175))</f>
        <v>0</v>
      </c>
      <c r="J1638" s="7">
        <f>INDEX('Developing Country'!$C$3:$C$175,MATCH('Stata Data'!B1638,'Developing Country'!$A$3:$A$175))</f>
        <v>0</v>
      </c>
      <c r="K1638" s="8">
        <f>VLOOKUP(B1638, 'TRIPS In Force'!$A$2:$B$166, 2, FALSE)</f>
        <v>36691</v>
      </c>
      <c r="L1638" s="7">
        <f t="shared" si="240"/>
        <v>2000</v>
      </c>
      <c r="M1638" s="7">
        <f t="shared" si="235"/>
        <v>1</v>
      </c>
      <c r="N1638" s="7">
        <f t="shared" si="236"/>
        <v>2000</v>
      </c>
      <c r="O1638" s="7">
        <f t="shared" si="237"/>
        <v>6</v>
      </c>
      <c r="P1638" s="7">
        <f t="shared" si="238"/>
        <v>1</v>
      </c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</row>
    <row r="1639" spans="1:34" x14ac:dyDescent="0.35">
      <c r="A1639">
        <f t="shared" si="241"/>
        <v>1638</v>
      </c>
      <c r="B1639" t="s">
        <v>54</v>
      </c>
      <c r="C1639">
        <f t="shared" si="239"/>
        <v>60</v>
      </c>
      <c r="D1639" s="7">
        <f t="shared" si="242"/>
        <v>2007</v>
      </c>
      <c r="E1639">
        <v>200</v>
      </c>
      <c r="F1639">
        <f>VLOOKUP(B1639, 'Population by Country'!$1:$266, 22, FALSE)</f>
        <v>4082000</v>
      </c>
      <c r="G1639">
        <v>0</v>
      </c>
      <c r="H1639">
        <v>0</v>
      </c>
      <c r="I1639" s="7">
        <f>INDEX('Developing Country'!$B$3:$B$175,MATCH('Stata Data'!B1639,'Developing Country'!$A$3:$A$175))</f>
        <v>0</v>
      </c>
      <c r="J1639" s="7">
        <f>INDEX('Developing Country'!$C$3:$C$175,MATCH('Stata Data'!B1639,'Developing Country'!$A$3:$A$175))</f>
        <v>0</v>
      </c>
      <c r="K1639" s="8">
        <f>VLOOKUP(B1639, 'TRIPS In Force'!$A$2:$B$166, 2, FALSE)</f>
        <v>36691</v>
      </c>
      <c r="L1639" s="7">
        <f t="shared" si="240"/>
        <v>2000</v>
      </c>
      <c r="M1639" s="7">
        <f t="shared" si="235"/>
        <v>1</v>
      </c>
      <c r="N1639" s="7">
        <f t="shared" si="236"/>
        <v>2000</v>
      </c>
      <c r="O1639" s="7">
        <f t="shared" si="237"/>
        <v>7</v>
      </c>
      <c r="P1639" s="7">
        <f t="shared" si="238"/>
        <v>1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</row>
    <row r="1640" spans="1:34" x14ac:dyDescent="0.35">
      <c r="A1640">
        <f t="shared" si="241"/>
        <v>1639</v>
      </c>
      <c r="B1640" t="s">
        <v>54</v>
      </c>
      <c r="C1640">
        <f t="shared" si="239"/>
        <v>60</v>
      </c>
      <c r="D1640" s="7">
        <f t="shared" si="242"/>
        <v>2008</v>
      </c>
      <c r="E1640">
        <v>200</v>
      </c>
      <c r="F1640">
        <f>VLOOKUP(B1640, 'Population by Country'!$1:$266, 23, FALSE)</f>
        <v>4030000</v>
      </c>
      <c r="G1640">
        <v>0</v>
      </c>
      <c r="H1640">
        <v>0</v>
      </c>
      <c r="I1640" s="7">
        <f>INDEX('Developing Country'!$B$3:$B$175,MATCH('Stata Data'!B1640,'Developing Country'!$A$3:$A$175))</f>
        <v>0</v>
      </c>
      <c r="J1640" s="7">
        <f>INDEX('Developing Country'!$C$3:$C$175,MATCH('Stata Data'!B1640,'Developing Country'!$A$3:$A$175))</f>
        <v>0</v>
      </c>
      <c r="K1640" s="8">
        <f>VLOOKUP(B1640, 'TRIPS In Force'!$A$2:$B$166, 2, FALSE)</f>
        <v>36691</v>
      </c>
      <c r="L1640" s="7">
        <f t="shared" si="240"/>
        <v>2000</v>
      </c>
      <c r="M1640" s="7">
        <f t="shared" si="235"/>
        <v>1</v>
      </c>
      <c r="N1640" s="7">
        <f t="shared" si="236"/>
        <v>2000</v>
      </c>
      <c r="O1640" s="7">
        <f t="shared" si="237"/>
        <v>8</v>
      </c>
      <c r="P1640" s="7">
        <f t="shared" si="238"/>
        <v>1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</row>
    <row r="1641" spans="1:34" x14ac:dyDescent="0.35">
      <c r="A1641">
        <f t="shared" si="241"/>
        <v>1640</v>
      </c>
      <c r="B1641" t="s">
        <v>54</v>
      </c>
      <c r="C1641">
        <f t="shared" si="239"/>
        <v>60</v>
      </c>
      <c r="D1641" s="7">
        <f t="shared" si="242"/>
        <v>2009</v>
      </c>
      <c r="E1641">
        <v>200</v>
      </c>
      <c r="F1641">
        <f>VLOOKUP(B1641, 'Population by Country'!$1:$266, 24, FALSE)</f>
        <v>3978000</v>
      </c>
      <c r="G1641">
        <v>0</v>
      </c>
      <c r="H1641">
        <v>0</v>
      </c>
      <c r="I1641" s="7">
        <f>INDEX('Developing Country'!$B$3:$B$175,MATCH('Stata Data'!B1641,'Developing Country'!$A$3:$A$175))</f>
        <v>0</v>
      </c>
      <c r="J1641" s="7">
        <f>INDEX('Developing Country'!$C$3:$C$175,MATCH('Stata Data'!B1641,'Developing Country'!$A$3:$A$175))</f>
        <v>0</v>
      </c>
      <c r="K1641" s="8">
        <f>VLOOKUP(B1641, 'TRIPS In Force'!$A$2:$B$166, 2, FALSE)</f>
        <v>36691</v>
      </c>
      <c r="L1641" s="7">
        <f t="shared" si="240"/>
        <v>2000</v>
      </c>
      <c r="M1641" s="7">
        <f t="shared" si="235"/>
        <v>1</v>
      </c>
      <c r="N1641" s="7">
        <f t="shared" si="236"/>
        <v>2000</v>
      </c>
      <c r="O1641" s="7">
        <f t="shared" si="237"/>
        <v>9</v>
      </c>
      <c r="P1641" s="7">
        <f t="shared" si="238"/>
        <v>1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</row>
    <row r="1642" spans="1:34" x14ac:dyDescent="0.35">
      <c r="A1642">
        <f t="shared" si="241"/>
        <v>1641</v>
      </c>
      <c r="B1642" t="s">
        <v>54</v>
      </c>
      <c r="C1642">
        <f t="shared" si="239"/>
        <v>60</v>
      </c>
      <c r="D1642" s="7">
        <f t="shared" si="242"/>
        <v>2010</v>
      </c>
      <c r="E1642">
        <v>500</v>
      </c>
      <c r="F1642">
        <f>VLOOKUP(B1642, 'Population by Country'!$1:$266, 25, FALSE)</f>
        <v>3926000</v>
      </c>
      <c r="G1642">
        <v>0</v>
      </c>
      <c r="H1642">
        <v>0</v>
      </c>
      <c r="I1642" s="7">
        <f>INDEX('Developing Country'!$B$3:$B$175,MATCH('Stata Data'!B1642,'Developing Country'!$A$3:$A$175))</f>
        <v>0</v>
      </c>
      <c r="J1642" s="7">
        <f>INDEX('Developing Country'!$C$3:$C$175,MATCH('Stata Data'!B1642,'Developing Country'!$A$3:$A$175))</f>
        <v>0</v>
      </c>
      <c r="K1642" s="8">
        <f>VLOOKUP(B1642, 'TRIPS In Force'!$A$2:$B$166, 2, FALSE)</f>
        <v>36691</v>
      </c>
      <c r="L1642" s="7">
        <f t="shared" si="240"/>
        <v>2000</v>
      </c>
      <c r="M1642" s="7">
        <f t="shared" si="235"/>
        <v>1</v>
      </c>
      <c r="N1642" s="7">
        <f t="shared" si="236"/>
        <v>2000</v>
      </c>
      <c r="O1642" s="7">
        <f t="shared" si="237"/>
        <v>10</v>
      </c>
      <c r="P1642" s="7">
        <f t="shared" si="238"/>
        <v>1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</row>
    <row r="1643" spans="1:34" x14ac:dyDescent="0.35">
      <c r="A1643">
        <f t="shared" si="241"/>
        <v>1642</v>
      </c>
      <c r="B1643" t="s">
        <v>54</v>
      </c>
      <c r="C1643">
        <f t="shared" si="239"/>
        <v>60</v>
      </c>
      <c r="D1643" s="7">
        <f t="shared" si="242"/>
        <v>2011</v>
      </c>
      <c r="E1643">
        <v>500</v>
      </c>
      <c r="F1643">
        <f>VLOOKUP(B1643, 'Population by Country'!$1:$266, 26, FALSE)</f>
        <v>3875000</v>
      </c>
      <c r="G1643">
        <v>0</v>
      </c>
      <c r="H1643">
        <v>0</v>
      </c>
      <c r="I1643" s="7">
        <f>INDEX('Developing Country'!$B$3:$B$175,MATCH('Stata Data'!B1643,'Developing Country'!$A$3:$A$175))</f>
        <v>0</v>
      </c>
      <c r="J1643" s="7">
        <f>INDEX('Developing Country'!$C$3:$C$175,MATCH('Stata Data'!B1643,'Developing Country'!$A$3:$A$175))</f>
        <v>0</v>
      </c>
      <c r="K1643" s="8">
        <f>VLOOKUP(B1643, 'TRIPS In Force'!$A$2:$B$166, 2, FALSE)</f>
        <v>36691</v>
      </c>
      <c r="L1643" s="7">
        <f t="shared" si="240"/>
        <v>2000</v>
      </c>
      <c r="M1643" s="7">
        <f t="shared" si="235"/>
        <v>1</v>
      </c>
      <c r="N1643" s="7">
        <f t="shared" si="236"/>
        <v>2000</v>
      </c>
      <c r="O1643" s="7">
        <f t="shared" si="237"/>
        <v>11</v>
      </c>
      <c r="P1643" s="7">
        <f t="shared" si="238"/>
        <v>1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</row>
    <row r="1644" spans="1:34" x14ac:dyDescent="0.35">
      <c r="A1644">
        <f t="shared" si="241"/>
        <v>1643</v>
      </c>
      <c r="B1644" t="s">
        <v>54</v>
      </c>
      <c r="C1644">
        <f t="shared" si="239"/>
        <v>60</v>
      </c>
      <c r="D1644" s="7">
        <f t="shared" si="242"/>
        <v>2012</v>
      </c>
      <c r="E1644">
        <v>500</v>
      </c>
      <c r="F1644">
        <f>VLOOKUP(B1644, 'Population by Country'!$1:$266, 27, FALSE)</f>
        <v>3825000</v>
      </c>
      <c r="G1644">
        <v>0</v>
      </c>
      <c r="H1644">
        <v>0</v>
      </c>
      <c r="I1644" s="7">
        <f>INDEX('Developing Country'!$B$3:$B$175,MATCH('Stata Data'!B1644,'Developing Country'!$A$3:$A$175))</f>
        <v>0</v>
      </c>
      <c r="J1644" s="7">
        <f>INDEX('Developing Country'!$C$3:$C$175,MATCH('Stata Data'!B1644,'Developing Country'!$A$3:$A$175))</f>
        <v>0</v>
      </c>
      <c r="K1644" s="8">
        <f>VLOOKUP(B1644, 'TRIPS In Force'!$A$2:$B$166, 2, FALSE)</f>
        <v>36691</v>
      </c>
      <c r="L1644" s="7">
        <f t="shared" si="240"/>
        <v>2000</v>
      </c>
      <c r="M1644" s="7">
        <f t="shared" si="235"/>
        <v>1</v>
      </c>
      <c r="N1644" s="7">
        <f t="shared" si="236"/>
        <v>2000</v>
      </c>
      <c r="O1644" s="7">
        <f t="shared" si="237"/>
        <v>12</v>
      </c>
      <c r="P1644" s="7">
        <f t="shared" si="238"/>
        <v>1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</row>
    <row r="1645" spans="1:34" x14ac:dyDescent="0.35">
      <c r="A1645">
        <f t="shared" si="241"/>
        <v>1644</v>
      </c>
      <c r="B1645" t="s">
        <v>54</v>
      </c>
      <c r="C1645">
        <f t="shared" si="239"/>
        <v>60</v>
      </c>
      <c r="D1645" s="7">
        <f t="shared" si="242"/>
        <v>2013</v>
      </c>
      <c r="E1645">
        <v>500</v>
      </c>
      <c r="F1645">
        <f>VLOOKUP(B1645, 'Population by Country'!$1:$266, 28, FALSE)</f>
        <v>3776000</v>
      </c>
      <c r="G1645">
        <v>0</v>
      </c>
      <c r="H1645">
        <v>0</v>
      </c>
      <c r="I1645" s="7">
        <f>INDEX('Developing Country'!$B$3:$B$175,MATCH('Stata Data'!B1645,'Developing Country'!$A$3:$A$175))</f>
        <v>0</v>
      </c>
      <c r="J1645" s="7">
        <f>INDEX('Developing Country'!$C$3:$C$175,MATCH('Stata Data'!B1645,'Developing Country'!$A$3:$A$175))</f>
        <v>0</v>
      </c>
      <c r="K1645" s="8">
        <f>VLOOKUP(B1645, 'TRIPS In Force'!$A$2:$B$166, 2, FALSE)</f>
        <v>36691</v>
      </c>
      <c r="L1645" s="7">
        <f t="shared" si="240"/>
        <v>2000</v>
      </c>
      <c r="M1645" s="7">
        <f t="shared" si="235"/>
        <v>1</v>
      </c>
      <c r="N1645" s="7">
        <f t="shared" si="236"/>
        <v>2000</v>
      </c>
      <c r="O1645" s="7">
        <f t="shared" si="237"/>
        <v>13</v>
      </c>
      <c r="P1645" s="7">
        <f t="shared" si="238"/>
        <v>1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</row>
    <row r="1646" spans="1:34" x14ac:dyDescent="0.35">
      <c r="A1646">
        <f t="shared" si="241"/>
        <v>1645</v>
      </c>
      <c r="B1646" t="s">
        <v>54</v>
      </c>
      <c r="C1646">
        <f t="shared" si="239"/>
        <v>60</v>
      </c>
      <c r="D1646" s="7">
        <f t="shared" si="242"/>
        <v>2014</v>
      </c>
      <c r="E1646">
        <v>500</v>
      </c>
      <c r="F1646">
        <f>VLOOKUP(B1646, 'Population by Country'!$1:$266, 29, FALSE)</f>
        <v>3727000</v>
      </c>
      <c r="G1646">
        <v>0</v>
      </c>
      <c r="H1646">
        <v>0</v>
      </c>
      <c r="I1646" s="7">
        <f>INDEX('Developing Country'!$B$3:$B$175,MATCH('Stata Data'!B1646,'Developing Country'!$A$3:$A$175))</f>
        <v>0</v>
      </c>
      <c r="J1646" s="7">
        <f>INDEX('Developing Country'!$C$3:$C$175,MATCH('Stata Data'!B1646,'Developing Country'!$A$3:$A$175))</f>
        <v>0</v>
      </c>
      <c r="K1646" s="8">
        <f>VLOOKUP(B1646, 'TRIPS In Force'!$A$2:$B$166, 2, FALSE)</f>
        <v>36691</v>
      </c>
      <c r="L1646" s="7">
        <f t="shared" si="240"/>
        <v>2000</v>
      </c>
      <c r="M1646" s="7">
        <f t="shared" si="235"/>
        <v>1</v>
      </c>
      <c r="N1646" s="7">
        <f t="shared" si="236"/>
        <v>2000</v>
      </c>
      <c r="O1646" s="7">
        <f t="shared" si="237"/>
        <v>14</v>
      </c>
      <c r="P1646" s="7">
        <f t="shared" si="238"/>
        <v>1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</row>
    <row r="1647" spans="1:34" x14ac:dyDescent="0.35">
      <c r="A1647">
        <f t="shared" si="241"/>
        <v>1646</v>
      </c>
      <c r="B1647" t="s">
        <v>54</v>
      </c>
      <c r="C1647">
        <f t="shared" si="239"/>
        <v>60</v>
      </c>
      <c r="D1647" s="7">
        <f t="shared" si="242"/>
        <v>2015</v>
      </c>
      <c r="E1647">
        <v>500</v>
      </c>
      <c r="F1647">
        <f>VLOOKUP(B1647, 'Population by Country'!$1:$266, 30, FALSE)</f>
        <v>3717100</v>
      </c>
      <c r="G1647">
        <v>0</v>
      </c>
      <c r="H1647">
        <v>0</v>
      </c>
      <c r="I1647" s="7">
        <f>INDEX('Developing Country'!$B$3:$B$175,MATCH('Stata Data'!B1647,'Developing Country'!$A$3:$A$175))</f>
        <v>0</v>
      </c>
      <c r="J1647" s="7">
        <f>INDEX('Developing Country'!$C$3:$C$175,MATCH('Stata Data'!B1647,'Developing Country'!$A$3:$A$175))</f>
        <v>0</v>
      </c>
      <c r="K1647" s="8">
        <f>VLOOKUP(B1647, 'TRIPS In Force'!$A$2:$B$166, 2, FALSE)</f>
        <v>36691</v>
      </c>
      <c r="L1647" s="7">
        <f t="shared" si="240"/>
        <v>2000</v>
      </c>
      <c r="M1647" s="7">
        <f t="shared" si="235"/>
        <v>1</v>
      </c>
      <c r="N1647" s="7">
        <f t="shared" si="236"/>
        <v>2000</v>
      </c>
      <c r="O1647" s="7">
        <f t="shared" si="237"/>
        <v>15</v>
      </c>
      <c r="P1647" s="7">
        <f t="shared" si="238"/>
        <v>1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</row>
    <row r="1648" spans="1:34" x14ac:dyDescent="0.35">
      <c r="A1648">
        <f t="shared" si="241"/>
        <v>1647</v>
      </c>
      <c r="B1648" t="s">
        <v>54</v>
      </c>
      <c r="C1648">
        <f t="shared" si="239"/>
        <v>60</v>
      </c>
      <c r="D1648" s="7">
        <f t="shared" si="242"/>
        <v>2016</v>
      </c>
      <c r="E1648">
        <v>500</v>
      </c>
      <c r="F1648">
        <f>VLOOKUP(B1648, 'Population by Country'!$1:$266, 31, FALSE)</f>
        <v>3719300</v>
      </c>
      <c r="G1648">
        <v>0</v>
      </c>
      <c r="H1648">
        <v>0</v>
      </c>
      <c r="I1648" s="7">
        <f>INDEX('Developing Country'!$B$3:$B$175,MATCH('Stata Data'!B1648,'Developing Country'!$A$3:$A$175))</f>
        <v>0</v>
      </c>
      <c r="J1648" s="7">
        <f>INDEX('Developing Country'!$C$3:$C$175,MATCH('Stata Data'!B1648,'Developing Country'!$A$3:$A$175))</f>
        <v>0</v>
      </c>
      <c r="K1648" s="8">
        <f>VLOOKUP(B1648, 'TRIPS In Force'!$A$2:$B$166, 2, FALSE)</f>
        <v>36691</v>
      </c>
      <c r="L1648" s="7">
        <f t="shared" si="240"/>
        <v>2000</v>
      </c>
      <c r="M1648" s="7">
        <f t="shared" si="235"/>
        <v>1</v>
      </c>
      <c r="N1648" s="7">
        <f t="shared" si="236"/>
        <v>2000</v>
      </c>
      <c r="O1648" s="7">
        <f t="shared" si="237"/>
        <v>16</v>
      </c>
      <c r="P1648" s="7">
        <f t="shared" si="238"/>
        <v>1</v>
      </c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</row>
    <row r="1649" spans="1:34" x14ac:dyDescent="0.35">
      <c r="A1649">
        <f t="shared" si="241"/>
        <v>1648</v>
      </c>
      <c r="B1649" t="s">
        <v>55</v>
      </c>
      <c r="C1649">
        <f t="shared" si="239"/>
        <v>61</v>
      </c>
      <c r="D1649" s="7">
        <v>1990</v>
      </c>
      <c r="F1649">
        <f>VLOOKUP(B1649, 'Population by Country'!$1:$266, 5,FALSE )</f>
        <v>79433029</v>
      </c>
      <c r="G1649">
        <v>0</v>
      </c>
      <c r="H1649">
        <v>0</v>
      </c>
      <c r="I1649" s="7">
        <f>INDEX('Developing Country'!$B$3:$B$175,MATCH('Stata Data'!B1649,'Developing Country'!$A$3:$A$175))</f>
        <v>0</v>
      </c>
      <c r="J1649" s="7">
        <f>INDEX('Developing Country'!$C$3:$C$175,MATCH('Stata Data'!B1649,'Developing Country'!$A$3:$A$175))</f>
        <v>0</v>
      </c>
      <c r="K1649" s="8">
        <f>VLOOKUP(B1649, 'TRIPS In Force'!$A$2:$B$166, 2, FALSE)</f>
        <v>34700</v>
      </c>
      <c r="L1649" s="7">
        <f t="shared" si="240"/>
        <v>1995</v>
      </c>
      <c r="M1649" s="7">
        <f t="shared" si="235"/>
        <v>0</v>
      </c>
      <c r="N1649" s="7">
        <f t="shared" si="236"/>
        <v>1995</v>
      </c>
      <c r="O1649" s="7">
        <f t="shared" si="237"/>
        <v>-5</v>
      </c>
      <c r="P1649" s="7">
        <f t="shared" si="238"/>
        <v>0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</row>
    <row r="1650" spans="1:34" x14ac:dyDescent="0.35">
      <c r="A1650">
        <f t="shared" si="241"/>
        <v>1649</v>
      </c>
      <c r="B1650" t="s">
        <v>55</v>
      </c>
      <c r="C1650">
        <f t="shared" si="239"/>
        <v>61</v>
      </c>
      <c r="D1650" s="7">
        <f>D1649+1</f>
        <v>1991</v>
      </c>
      <c r="F1650">
        <f>VLOOKUP(B1650, 'Population by Country'!$1:$266, 6, FALSE)</f>
        <v>80013896</v>
      </c>
      <c r="G1650">
        <v>0</v>
      </c>
      <c r="H1650">
        <v>0</v>
      </c>
      <c r="I1650" s="7">
        <f>INDEX('Developing Country'!$B$3:$B$175,MATCH('Stata Data'!B1650,'Developing Country'!$A$3:$A$175))</f>
        <v>0</v>
      </c>
      <c r="J1650" s="7">
        <f>INDEX('Developing Country'!$C$3:$C$175,MATCH('Stata Data'!B1650,'Developing Country'!$A$3:$A$175))</f>
        <v>0</v>
      </c>
      <c r="K1650" s="8">
        <f>VLOOKUP(B1650, 'TRIPS In Force'!$A$2:$B$166, 2, FALSE)</f>
        <v>34700</v>
      </c>
      <c r="L1650" s="7">
        <f t="shared" si="240"/>
        <v>1995</v>
      </c>
      <c r="M1650" s="7">
        <f t="shared" si="235"/>
        <v>0</v>
      </c>
      <c r="N1650" s="7">
        <f t="shared" si="236"/>
        <v>1995</v>
      </c>
      <c r="O1650" s="7">
        <f t="shared" si="237"/>
        <v>-4</v>
      </c>
      <c r="P1650" s="7">
        <f t="shared" si="238"/>
        <v>0</v>
      </c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</row>
    <row r="1651" spans="1:34" x14ac:dyDescent="0.35">
      <c r="A1651">
        <f t="shared" si="241"/>
        <v>1650</v>
      </c>
      <c r="B1651" t="s">
        <v>55</v>
      </c>
      <c r="C1651">
        <f t="shared" si="239"/>
        <v>61</v>
      </c>
      <c r="D1651" s="7">
        <f t="shared" ref="D1651:D1675" si="243">D1650+1</f>
        <v>1992</v>
      </c>
      <c r="F1651">
        <f>VLOOKUP(B1651, 'Population by Country'!$1:$266, 7, FALSE)</f>
        <v>80624598</v>
      </c>
      <c r="G1651">
        <v>0</v>
      </c>
      <c r="H1651">
        <v>0</v>
      </c>
      <c r="I1651" s="7">
        <f>INDEX('Developing Country'!$B$3:$B$175,MATCH('Stata Data'!B1651,'Developing Country'!$A$3:$A$175))</f>
        <v>0</v>
      </c>
      <c r="J1651" s="7">
        <f>INDEX('Developing Country'!$C$3:$C$175,MATCH('Stata Data'!B1651,'Developing Country'!$A$3:$A$175))</f>
        <v>0</v>
      </c>
      <c r="K1651" s="8">
        <f>VLOOKUP(B1651, 'TRIPS In Force'!$A$2:$B$166, 2, FALSE)</f>
        <v>34700</v>
      </c>
      <c r="L1651" s="7">
        <f t="shared" si="240"/>
        <v>1995</v>
      </c>
      <c r="M1651" s="7">
        <f t="shared" si="235"/>
        <v>0</v>
      </c>
      <c r="N1651" s="7">
        <f t="shared" si="236"/>
        <v>1995</v>
      </c>
      <c r="O1651" s="7">
        <f t="shared" si="237"/>
        <v>-3</v>
      </c>
      <c r="P1651" s="7">
        <f t="shared" si="238"/>
        <v>0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</row>
    <row r="1652" spans="1:34" x14ac:dyDescent="0.35">
      <c r="A1652">
        <f t="shared" si="241"/>
        <v>1651</v>
      </c>
      <c r="B1652" t="s">
        <v>55</v>
      </c>
      <c r="C1652">
        <f t="shared" si="239"/>
        <v>61</v>
      </c>
      <c r="D1652" s="7">
        <f t="shared" si="243"/>
        <v>1993</v>
      </c>
      <c r="F1652">
        <f>VLOOKUP(B1652, 'Population by Country'!$1:$266, 8, FALSE)</f>
        <v>81156363</v>
      </c>
      <c r="G1652">
        <v>0</v>
      </c>
      <c r="H1652">
        <v>0</v>
      </c>
      <c r="I1652" s="7">
        <f>INDEX('Developing Country'!$B$3:$B$175,MATCH('Stata Data'!B1652,'Developing Country'!$A$3:$A$175))</f>
        <v>0</v>
      </c>
      <c r="J1652" s="7">
        <f>INDEX('Developing Country'!$C$3:$C$175,MATCH('Stata Data'!B1652,'Developing Country'!$A$3:$A$175))</f>
        <v>0</v>
      </c>
      <c r="K1652" s="8">
        <f>VLOOKUP(B1652, 'TRIPS In Force'!$A$2:$B$166, 2, FALSE)</f>
        <v>34700</v>
      </c>
      <c r="L1652" s="7">
        <f t="shared" si="240"/>
        <v>1995</v>
      </c>
      <c r="M1652" s="7">
        <f t="shared" si="235"/>
        <v>0</v>
      </c>
      <c r="N1652" s="7">
        <f t="shared" si="236"/>
        <v>1995</v>
      </c>
      <c r="O1652" s="7">
        <f t="shared" si="237"/>
        <v>-2</v>
      </c>
      <c r="P1652" s="7">
        <f t="shared" si="238"/>
        <v>0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</row>
    <row r="1653" spans="1:34" x14ac:dyDescent="0.35">
      <c r="A1653">
        <f t="shared" si="241"/>
        <v>1652</v>
      </c>
      <c r="B1653" t="s">
        <v>55</v>
      </c>
      <c r="C1653">
        <f t="shared" si="239"/>
        <v>61</v>
      </c>
      <c r="D1653" s="7">
        <f t="shared" si="243"/>
        <v>1994</v>
      </c>
      <c r="F1653">
        <f>VLOOKUP(B1653, 'Population by Country'!$1:$266, 9, FALSE)</f>
        <v>81438348</v>
      </c>
      <c r="G1653">
        <v>0</v>
      </c>
      <c r="H1653">
        <v>0</v>
      </c>
      <c r="I1653" s="7">
        <f>INDEX('Developing Country'!$B$3:$B$175,MATCH('Stata Data'!B1653,'Developing Country'!$A$3:$A$175))</f>
        <v>0</v>
      </c>
      <c r="J1653" s="7">
        <f>INDEX('Developing Country'!$C$3:$C$175,MATCH('Stata Data'!B1653,'Developing Country'!$A$3:$A$175))</f>
        <v>0</v>
      </c>
      <c r="K1653" s="8">
        <f>VLOOKUP(B1653, 'TRIPS In Force'!$A$2:$B$166, 2, FALSE)</f>
        <v>34700</v>
      </c>
      <c r="L1653" s="7">
        <f t="shared" si="240"/>
        <v>1995</v>
      </c>
      <c r="M1653" s="7">
        <f t="shared" si="235"/>
        <v>0</v>
      </c>
      <c r="N1653" s="7">
        <f t="shared" si="236"/>
        <v>1995</v>
      </c>
      <c r="O1653" s="7">
        <f t="shared" si="237"/>
        <v>-1</v>
      </c>
      <c r="P1653" s="7">
        <f t="shared" si="238"/>
        <v>0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</row>
    <row r="1654" spans="1:34" x14ac:dyDescent="0.35">
      <c r="A1654">
        <f t="shared" si="241"/>
        <v>1653</v>
      </c>
      <c r="B1654" t="s">
        <v>55</v>
      </c>
      <c r="C1654">
        <f t="shared" si="239"/>
        <v>61</v>
      </c>
      <c r="D1654" s="7">
        <f t="shared" si="243"/>
        <v>1995</v>
      </c>
      <c r="F1654">
        <f>VLOOKUP(B1654, 'Population by Country'!$1:$266, 10, FALSE)</f>
        <v>81678051</v>
      </c>
      <c r="G1654">
        <v>0</v>
      </c>
      <c r="H1654">
        <v>0</v>
      </c>
      <c r="I1654" s="7">
        <f>INDEX('Developing Country'!$B$3:$B$175,MATCH('Stata Data'!B1654,'Developing Country'!$A$3:$A$175))</f>
        <v>0</v>
      </c>
      <c r="J1654" s="7">
        <f>INDEX('Developing Country'!$C$3:$C$175,MATCH('Stata Data'!B1654,'Developing Country'!$A$3:$A$175))</f>
        <v>0</v>
      </c>
      <c r="K1654" s="8">
        <f>VLOOKUP(B1654, 'TRIPS In Force'!$A$2:$B$166, 2, FALSE)</f>
        <v>34700</v>
      </c>
      <c r="L1654" s="7">
        <f t="shared" si="240"/>
        <v>1995</v>
      </c>
      <c r="M1654" s="7">
        <f t="shared" si="235"/>
        <v>1</v>
      </c>
      <c r="N1654" s="7">
        <f t="shared" si="236"/>
        <v>1995</v>
      </c>
      <c r="O1654" s="7">
        <f t="shared" si="237"/>
        <v>0</v>
      </c>
      <c r="P1654" s="7">
        <f t="shared" si="238"/>
        <v>1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</row>
    <row r="1655" spans="1:34" x14ac:dyDescent="0.35">
      <c r="A1655">
        <f t="shared" si="241"/>
        <v>1654</v>
      </c>
      <c r="B1655" t="s">
        <v>55</v>
      </c>
      <c r="C1655">
        <f t="shared" si="239"/>
        <v>61</v>
      </c>
      <c r="D1655" s="7">
        <f t="shared" si="243"/>
        <v>1996</v>
      </c>
      <c r="F1655">
        <f>VLOOKUP(B1655, 'Population by Country'!$1:$266, 11, FALSE)</f>
        <v>81914831</v>
      </c>
      <c r="G1655">
        <v>0</v>
      </c>
      <c r="H1655">
        <v>0</v>
      </c>
      <c r="I1655" s="7">
        <f>INDEX('Developing Country'!$B$3:$B$175,MATCH('Stata Data'!B1655,'Developing Country'!$A$3:$A$175))</f>
        <v>0</v>
      </c>
      <c r="J1655" s="7">
        <f>INDEX('Developing Country'!$C$3:$C$175,MATCH('Stata Data'!B1655,'Developing Country'!$A$3:$A$175))</f>
        <v>0</v>
      </c>
      <c r="K1655" s="8">
        <f>VLOOKUP(B1655, 'TRIPS In Force'!$A$2:$B$166, 2, FALSE)</f>
        <v>34700</v>
      </c>
      <c r="L1655" s="7">
        <f t="shared" si="240"/>
        <v>1995</v>
      </c>
      <c r="M1655" s="7">
        <f t="shared" si="235"/>
        <v>1</v>
      </c>
      <c r="N1655" s="7">
        <f t="shared" si="236"/>
        <v>1995</v>
      </c>
      <c r="O1655" s="7">
        <f t="shared" si="237"/>
        <v>1</v>
      </c>
      <c r="P1655" s="7">
        <f t="shared" si="238"/>
        <v>1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</row>
    <row r="1656" spans="1:34" x14ac:dyDescent="0.35">
      <c r="A1656">
        <f t="shared" si="241"/>
        <v>1655</v>
      </c>
      <c r="B1656" t="s">
        <v>55</v>
      </c>
      <c r="C1656">
        <f t="shared" si="239"/>
        <v>61</v>
      </c>
      <c r="D1656" s="7">
        <f t="shared" si="243"/>
        <v>1997</v>
      </c>
      <c r="F1656">
        <f>VLOOKUP(B1656, 'Population by Country'!$1:$266, 12, FALSE)</f>
        <v>82034771</v>
      </c>
      <c r="G1656">
        <v>0</v>
      </c>
      <c r="H1656">
        <v>0</v>
      </c>
      <c r="I1656" s="7">
        <f>INDEX('Developing Country'!$B$3:$B$175,MATCH('Stata Data'!B1656,'Developing Country'!$A$3:$A$175))</f>
        <v>0</v>
      </c>
      <c r="J1656" s="7">
        <f>INDEX('Developing Country'!$C$3:$C$175,MATCH('Stata Data'!B1656,'Developing Country'!$A$3:$A$175))</f>
        <v>0</v>
      </c>
      <c r="K1656" s="8">
        <f>VLOOKUP(B1656, 'TRIPS In Force'!$A$2:$B$166, 2, FALSE)</f>
        <v>34700</v>
      </c>
      <c r="L1656" s="7">
        <f t="shared" si="240"/>
        <v>1995</v>
      </c>
      <c r="M1656" s="7">
        <f t="shared" si="235"/>
        <v>1</v>
      </c>
      <c r="N1656" s="7">
        <f t="shared" si="236"/>
        <v>1995</v>
      </c>
      <c r="O1656" s="7">
        <f t="shared" si="237"/>
        <v>2</v>
      </c>
      <c r="P1656" s="7">
        <f t="shared" si="238"/>
        <v>1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</row>
    <row r="1657" spans="1:34" x14ac:dyDescent="0.35">
      <c r="A1657">
        <f t="shared" si="241"/>
        <v>1656</v>
      </c>
      <c r="B1657" t="s">
        <v>55</v>
      </c>
      <c r="C1657">
        <f t="shared" si="239"/>
        <v>61</v>
      </c>
      <c r="D1657" s="7">
        <f t="shared" si="243"/>
        <v>1998</v>
      </c>
      <c r="F1657">
        <f>VLOOKUP(B1657, 'Population by Country'!$1:$266, 13, FALSE)</f>
        <v>82047195</v>
      </c>
      <c r="G1657">
        <v>0</v>
      </c>
      <c r="H1657">
        <v>0</v>
      </c>
      <c r="I1657" s="7">
        <f>INDEX('Developing Country'!$B$3:$B$175,MATCH('Stata Data'!B1657,'Developing Country'!$A$3:$A$175))</f>
        <v>0</v>
      </c>
      <c r="J1657" s="7">
        <f>INDEX('Developing Country'!$C$3:$C$175,MATCH('Stata Data'!B1657,'Developing Country'!$A$3:$A$175))</f>
        <v>0</v>
      </c>
      <c r="K1657" s="8">
        <f>VLOOKUP(B1657, 'TRIPS In Force'!$A$2:$B$166, 2, FALSE)</f>
        <v>34700</v>
      </c>
      <c r="L1657" s="7">
        <f t="shared" si="240"/>
        <v>1995</v>
      </c>
      <c r="M1657" s="7">
        <f t="shared" si="235"/>
        <v>1</v>
      </c>
      <c r="N1657" s="7">
        <f t="shared" si="236"/>
        <v>1995</v>
      </c>
      <c r="O1657" s="7">
        <f t="shared" si="237"/>
        <v>3</v>
      </c>
      <c r="P1657" s="7">
        <f t="shared" si="238"/>
        <v>1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</row>
    <row r="1658" spans="1:34" x14ac:dyDescent="0.35">
      <c r="A1658">
        <f t="shared" si="241"/>
        <v>1657</v>
      </c>
      <c r="B1658" t="s">
        <v>55</v>
      </c>
      <c r="C1658">
        <f t="shared" si="239"/>
        <v>61</v>
      </c>
      <c r="D1658" s="7">
        <f t="shared" si="243"/>
        <v>1999</v>
      </c>
      <c r="F1658">
        <f>VLOOKUP(B1658, 'Population by Country'!$1:$266,14, FALSE)</f>
        <v>82100243</v>
      </c>
      <c r="G1658">
        <v>0</v>
      </c>
      <c r="H1658">
        <v>0</v>
      </c>
      <c r="I1658" s="7">
        <f>INDEX('Developing Country'!$B$3:$B$175,MATCH('Stata Data'!B1658,'Developing Country'!$A$3:$A$175))</f>
        <v>0</v>
      </c>
      <c r="J1658" s="7">
        <f>INDEX('Developing Country'!$C$3:$C$175,MATCH('Stata Data'!B1658,'Developing Country'!$A$3:$A$175))</f>
        <v>0</v>
      </c>
      <c r="K1658" s="8">
        <f>VLOOKUP(B1658, 'TRIPS In Force'!$A$2:$B$166, 2, FALSE)</f>
        <v>34700</v>
      </c>
      <c r="L1658" s="7">
        <f t="shared" si="240"/>
        <v>1995</v>
      </c>
      <c r="M1658" s="7">
        <f t="shared" si="235"/>
        <v>1</v>
      </c>
      <c r="N1658" s="7">
        <f t="shared" si="236"/>
        <v>1995</v>
      </c>
      <c r="O1658" s="7">
        <f t="shared" si="237"/>
        <v>4</v>
      </c>
      <c r="P1658" s="7">
        <f t="shared" si="238"/>
        <v>1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</row>
    <row r="1659" spans="1:34" x14ac:dyDescent="0.35">
      <c r="A1659">
        <f t="shared" si="241"/>
        <v>1658</v>
      </c>
      <c r="B1659" t="s">
        <v>55</v>
      </c>
      <c r="C1659">
        <f t="shared" si="239"/>
        <v>61</v>
      </c>
      <c r="D1659" s="7">
        <f t="shared" si="243"/>
        <v>2000</v>
      </c>
      <c r="F1659">
        <f>VLOOKUP(B1659, 'Population by Country'!$1:$266, 15, FALSE)</f>
        <v>82211508</v>
      </c>
      <c r="G1659">
        <v>0</v>
      </c>
      <c r="H1659">
        <v>0</v>
      </c>
      <c r="I1659" s="7">
        <f>INDEX('Developing Country'!$B$3:$B$175,MATCH('Stata Data'!B1659,'Developing Country'!$A$3:$A$175))</f>
        <v>0</v>
      </c>
      <c r="J1659" s="7">
        <f>INDEX('Developing Country'!$C$3:$C$175,MATCH('Stata Data'!B1659,'Developing Country'!$A$3:$A$175))</f>
        <v>0</v>
      </c>
      <c r="K1659" s="8">
        <f>VLOOKUP(B1659, 'TRIPS In Force'!$A$2:$B$166, 2, FALSE)</f>
        <v>34700</v>
      </c>
      <c r="L1659" s="7">
        <f t="shared" si="240"/>
        <v>1995</v>
      </c>
      <c r="M1659" s="7">
        <f t="shared" si="235"/>
        <v>1</v>
      </c>
      <c r="N1659" s="7">
        <f t="shared" si="236"/>
        <v>1995</v>
      </c>
      <c r="O1659" s="7">
        <f t="shared" si="237"/>
        <v>5</v>
      </c>
      <c r="P1659" s="7">
        <f t="shared" si="238"/>
        <v>1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</row>
    <row r="1660" spans="1:34" x14ac:dyDescent="0.35">
      <c r="A1660">
        <f t="shared" si="241"/>
        <v>1659</v>
      </c>
      <c r="B1660" t="s">
        <v>55</v>
      </c>
      <c r="C1660">
        <f t="shared" si="239"/>
        <v>61</v>
      </c>
      <c r="D1660" s="7">
        <f t="shared" si="243"/>
        <v>2001</v>
      </c>
      <c r="F1660">
        <f>VLOOKUP(B1660, 'Population by Country'!$1:$266, 16, FALSE)</f>
        <v>82349925</v>
      </c>
      <c r="G1660">
        <v>0</v>
      </c>
      <c r="H1660">
        <v>0</v>
      </c>
      <c r="I1660" s="7">
        <f>INDEX('Developing Country'!$B$3:$B$175,MATCH('Stata Data'!B1660,'Developing Country'!$A$3:$A$175))</f>
        <v>0</v>
      </c>
      <c r="J1660" s="7">
        <f>INDEX('Developing Country'!$C$3:$C$175,MATCH('Stata Data'!B1660,'Developing Country'!$A$3:$A$175))</f>
        <v>0</v>
      </c>
      <c r="K1660" s="8">
        <f>VLOOKUP(B1660, 'TRIPS In Force'!$A$2:$B$166, 2, FALSE)</f>
        <v>34700</v>
      </c>
      <c r="L1660" s="7">
        <f t="shared" si="240"/>
        <v>1995</v>
      </c>
      <c r="M1660" s="7">
        <f t="shared" si="235"/>
        <v>1</v>
      </c>
      <c r="N1660" s="7">
        <f t="shared" si="236"/>
        <v>1995</v>
      </c>
      <c r="O1660" s="7">
        <f t="shared" si="237"/>
        <v>6</v>
      </c>
      <c r="P1660" s="7">
        <f t="shared" si="238"/>
        <v>1</v>
      </c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</row>
    <row r="1661" spans="1:34" x14ac:dyDescent="0.35">
      <c r="A1661">
        <f t="shared" si="241"/>
        <v>1660</v>
      </c>
      <c r="B1661" t="s">
        <v>55</v>
      </c>
      <c r="C1661">
        <f t="shared" si="239"/>
        <v>61</v>
      </c>
      <c r="D1661" s="7">
        <f t="shared" si="243"/>
        <v>2002</v>
      </c>
      <c r="F1661">
        <f>VLOOKUP(B1661, 'Population by Country'!$1:$266, 17, FALSE)</f>
        <v>82488495</v>
      </c>
      <c r="G1661">
        <v>0</v>
      </c>
      <c r="H1661">
        <v>0</v>
      </c>
      <c r="I1661" s="7">
        <f>INDEX('Developing Country'!$B$3:$B$175,MATCH('Stata Data'!B1661,'Developing Country'!$A$3:$A$175))</f>
        <v>0</v>
      </c>
      <c r="J1661" s="7">
        <f>INDEX('Developing Country'!$C$3:$C$175,MATCH('Stata Data'!B1661,'Developing Country'!$A$3:$A$175))</f>
        <v>0</v>
      </c>
      <c r="K1661" s="8">
        <f>VLOOKUP(B1661, 'TRIPS In Force'!$A$2:$B$166, 2, FALSE)</f>
        <v>34700</v>
      </c>
      <c r="L1661" s="7">
        <f t="shared" si="240"/>
        <v>1995</v>
      </c>
      <c r="M1661" s="7">
        <f t="shared" si="235"/>
        <v>1</v>
      </c>
      <c r="N1661" s="7">
        <f t="shared" si="236"/>
        <v>1995</v>
      </c>
      <c r="O1661" s="7">
        <f t="shared" si="237"/>
        <v>7</v>
      </c>
      <c r="P1661" s="7">
        <f t="shared" si="238"/>
        <v>1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</row>
    <row r="1662" spans="1:34" x14ac:dyDescent="0.35">
      <c r="A1662">
        <f t="shared" si="241"/>
        <v>1661</v>
      </c>
      <c r="B1662" t="s">
        <v>55</v>
      </c>
      <c r="C1662">
        <f t="shared" si="239"/>
        <v>61</v>
      </c>
      <c r="D1662" s="7">
        <f t="shared" si="243"/>
        <v>2003</v>
      </c>
      <c r="F1662">
        <f>VLOOKUP(B1662, 'Population by Country'!$1:$266, 18, FALSE)</f>
        <v>82534176</v>
      </c>
      <c r="G1662">
        <v>0</v>
      </c>
      <c r="H1662">
        <v>0</v>
      </c>
      <c r="I1662" s="7">
        <f>INDEX('Developing Country'!$B$3:$B$175,MATCH('Stata Data'!B1662,'Developing Country'!$A$3:$A$175))</f>
        <v>0</v>
      </c>
      <c r="J1662" s="7">
        <f>INDEX('Developing Country'!$C$3:$C$175,MATCH('Stata Data'!B1662,'Developing Country'!$A$3:$A$175))</f>
        <v>0</v>
      </c>
      <c r="K1662" s="8">
        <f>VLOOKUP(B1662, 'TRIPS In Force'!$A$2:$B$166, 2, FALSE)</f>
        <v>34700</v>
      </c>
      <c r="L1662" s="7">
        <f t="shared" si="240"/>
        <v>1995</v>
      </c>
      <c r="M1662" s="7">
        <f t="shared" si="235"/>
        <v>1</v>
      </c>
      <c r="N1662" s="7">
        <f t="shared" si="236"/>
        <v>1995</v>
      </c>
      <c r="O1662" s="7">
        <f t="shared" si="237"/>
        <v>8</v>
      </c>
      <c r="P1662" s="7">
        <f t="shared" si="238"/>
        <v>1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</row>
    <row r="1663" spans="1:34" x14ac:dyDescent="0.35">
      <c r="A1663">
        <f t="shared" si="241"/>
        <v>1662</v>
      </c>
      <c r="B1663" t="s">
        <v>55</v>
      </c>
      <c r="C1663">
        <f t="shared" si="239"/>
        <v>61</v>
      </c>
      <c r="D1663" s="7">
        <f t="shared" si="243"/>
        <v>2004</v>
      </c>
      <c r="F1663">
        <f>VLOOKUP(B1663, 'Population by Country'!$1:$266,19, FALSE)</f>
        <v>82516260</v>
      </c>
      <c r="G1663">
        <v>0</v>
      </c>
      <c r="H1663">
        <v>0</v>
      </c>
      <c r="I1663" s="7">
        <f>INDEX('Developing Country'!$B$3:$B$175,MATCH('Stata Data'!B1663,'Developing Country'!$A$3:$A$175))</f>
        <v>0</v>
      </c>
      <c r="J1663" s="7">
        <f>INDEX('Developing Country'!$C$3:$C$175,MATCH('Stata Data'!B1663,'Developing Country'!$A$3:$A$175))</f>
        <v>0</v>
      </c>
      <c r="K1663" s="8">
        <f>VLOOKUP(B1663, 'TRIPS In Force'!$A$2:$B$166, 2, FALSE)</f>
        <v>34700</v>
      </c>
      <c r="L1663" s="7">
        <f t="shared" si="240"/>
        <v>1995</v>
      </c>
      <c r="M1663" s="7">
        <f t="shared" si="235"/>
        <v>1</v>
      </c>
      <c r="N1663" s="7">
        <f t="shared" si="236"/>
        <v>1995</v>
      </c>
      <c r="O1663" s="7">
        <f t="shared" si="237"/>
        <v>9</v>
      </c>
      <c r="P1663" s="7">
        <f t="shared" si="238"/>
        <v>1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</row>
    <row r="1664" spans="1:34" x14ac:dyDescent="0.35">
      <c r="A1664">
        <f t="shared" si="241"/>
        <v>1663</v>
      </c>
      <c r="B1664" t="s">
        <v>55</v>
      </c>
      <c r="C1664">
        <f t="shared" si="239"/>
        <v>61</v>
      </c>
      <c r="D1664" s="7">
        <f t="shared" si="243"/>
        <v>2005</v>
      </c>
      <c r="F1664">
        <f>VLOOKUP(B1664, 'Population by Country'!$1:$266, 20, FALSE)</f>
        <v>82469422</v>
      </c>
      <c r="G1664">
        <v>0</v>
      </c>
      <c r="H1664">
        <v>0</v>
      </c>
      <c r="I1664" s="7">
        <f>INDEX('Developing Country'!$B$3:$B$175,MATCH('Stata Data'!B1664,'Developing Country'!$A$3:$A$175))</f>
        <v>0</v>
      </c>
      <c r="J1664" s="7">
        <f>INDEX('Developing Country'!$C$3:$C$175,MATCH('Stata Data'!B1664,'Developing Country'!$A$3:$A$175))</f>
        <v>0</v>
      </c>
      <c r="K1664" s="8">
        <f>VLOOKUP(B1664, 'TRIPS In Force'!$A$2:$B$166, 2, FALSE)</f>
        <v>34700</v>
      </c>
      <c r="L1664" s="7">
        <f t="shared" si="240"/>
        <v>1995</v>
      </c>
      <c r="M1664" s="7">
        <f t="shared" si="235"/>
        <v>1</v>
      </c>
      <c r="N1664" s="7">
        <f t="shared" si="236"/>
        <v>1995</v>
      </c>
      <c r="O1664" s="7">
        <f t="shared" si="237"/>
        <v>10</v>
      </c>
      <c r="P1664" s="7">
        <f t="shared" si="238"/>
        <v>1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</row>
    <row r="1665" spans="1:34" x14ac:dyDescent="0.35">
      <c r="A1665">
        <f t="shared" si="241"/>
        <v>1664</v>
      </c>
      <c r="B1665" t="s">
        <v>55</v>
      </c>
      <c r="C1665">
        <f t="shared" si="239"/>
        <v>61</v>
      </c>
      <c r="D1665" s="7">
        <f t="shared" si="243"/>
        <v>2006</v>
      </c>
      <c r="F1665">
        <f>VLOOKUP(B1665, 'Population by Country'!$1:$266, 21, FALSE)</f>
        <v>82376451</v>
      </c>
      <c r="G1665">
        <v>0</v>
      </c>
      <c r="H1665">
        <v>0</v>
      </c>
      <c r="I1665" s="7">
        <f>INDEX('Developing Country'!$B$3:$B$175,MATCH('Stata Data'!B1665,'Developing Country'!$A$3:$A$175))</f>
        <v>0</v>
      </c>
      <c r="J1665" s="7">
        <f>INDEX('Developing Country'!$C$3:$C$175,MATCH('Stata Data'!B1665,'Developing Country'!$A$3:$A$175))</f>
        <v>0</v>
      </c>
      <c r="K1665" s="8">
        <f>VLOOKUP(B1665, 'TRIPS In Force'!$A$2:$B$166, 2, FALSE)</f>
        <v>34700</v>
      </c>
      <c r="L1665" s="7">
        <f t="shared" si="240"/>
        <v>1995</v>
      </c>
      <c r="M1665" s="7">
        <f t="shared" si="235"/>
        <v>1</v>
      </c>
      <c r="N1665" s="7">
        <f t="shared" si="236"/>
        <v>1995</v>
      </c>
      <c r="O1665" s="7">
        <f t="shared" si="237"/>
        <v>11</v>
      </c>
      <c r="P1665" s="7">
        <f t="shared" si="238"/>
        <v>1</v>
      </c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</row>
    <row r="1666" spans="1:34" x14ac:dyDescent="0.35">
      <c r="A1666">
        <f t="shared" si="241"/>
        <v>1665</v>
      </c>
      <c r="B1666" t="s">
        <v>55</v>
      </c>
      <c r="C1666">
        <f t="shared" si="239"/>
        <v>61</v>
      </c>
      <c r="D1666" s="7">
        <f t="shared" si="243"/>
        <v>2007</v>
      </c>
      <c r="F1666">
        <f>VLOOKUP(B1666, 'Population by Country'!$1:$266, 22, FALSE)</f>
        <v>82266372</v>
      </c>
      <c r="G1666">
        <v>0</v>
      </c>
      <c r="H1666">
        <v>0</v>
      </c>
      <c r="I1666" s="7">
        <f>INDEX('Developing Country'!$B$3:$B$175,MATCH('Stata Data'!B1666,'Developing Country'!$A$3:$A$175))</f>
        <v>0</v>
      </c>
      <c r="J1666" s="7">
        <f>INDEX('Developing Country'!$C$3:$C$175,MATCH('Stata Data'!B1666,'Developing Country'!$A$3:$A$175))</f>
        <v>0</v>
      </c>
      <c r="K1666" s="8">
        <f>VLOOKUP(B1666, 'TRIPS In Force'!$A$2:$B$166, 2, FALSE)</f>
        <v>34700</v>
      </c>
      <c r="L1666" s="7">
        <f t="shared" si="240"/>
        <v>1995</v>
      </c>
      <c r="M1666" s="7">
        <f t="shared" ref="M1666:M1729" si="244">IF(L1666&gt;D1666, 0, 1)</f>
        <v>1</v>
      </c>
      <c r="N1666" s="7">
        <f t="shared" ref="N1666:N1729" si="245">IF(L1666&gt;IF(I1666=1, 2033, IF(H1666=1, 2005, IF(J1666=1,2000, L1666))), L1666,IF(I1666=1, 2033, IF(H1666=1, 2005, IF(J1666=1,2000, L1666))))</f>
        <v>1995</v>
      </c>
      <c r="O1666" s="7">
        <f t="shared" ref="O1666:O1729" si="246">D1666-N1666</f>
        <v>12</v>
      </c>
      <c r="P1666" s="7">
        <f t="shared" ref="P1666:P1729" si="247">IF(N1666&lt;=D1666,1,0)</f>
        <v>1</v>
      </c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</row>
    <row r="1667" spans="1:34" x14ac:dyDescent="0.35">
      <c r="A1667">
        <f t="shared" si="241"/>
        <v>1666</v>
      </c>
      <c r="B1667" t="s">
        <v>55</v>
      </c>
      <c r="C1667">
        <f t="shared" ref="C1667:C1730" si="248">_xlfn.FLOOR.MATH((A1667-1)/27)</f>
        <v>61</v>
      </c>
      <c r="D1667" s="7">
        <f t="shared" si="243"/>
        <v>2008</v>
      </c>
      <c r="F1667">
        <f>VLOOKUP(B1667, 'Population by Country'!$1:$266, 23, FALSE)</f>
        <v>82110097</v>
      </c>
      <c r="G1667">
        <v>0</v>
      </c>
      <c r="H1667">
        <v>0</v>
      </c>
      <c r="I1667" s="7">
        <f>INDEX('Developing Country'!$B$3:$B$175,MATCH('Stata Data'!B1667,'Developing Country'!$A$3:$A$175))</f>
        <v>0</v>
      </c>
      <c r="J1667" s="7">
        <f>INDEX('Developing Country'!$C$3:$C$175,MATCH('Stata Data'!B1667,'Developing Country'!$A$3:$A$175))</f>
        <v>0</v>
      </c>
      <c r="K1667" s="8">
        <f>VLOOKUP(B1667, 'TRIPS In Force'!$A$2:$B$166, 2, FALSE)</f>
        <v>34700</v>
      </c>
      <c r="L1667" s="7">
        <f t="shared" ref="L1667:L1730" si="249">YEAR(K1667)</f>
        <v>1995</v>
      </c>
      <c r="M1667" s="7">
        <f t="shared" si="244"/>
        <v>1</v>
      </c>
      <c r="N1667" s="7">
        <f t="shared" si="245"/>
        <v>1995</v>
      </c>
      <c r="O1667" s="7">
        <f t="shared" si="246"/>
        <v>13</v>
      </c>
      <c r="P1667" s="7">
        <f t="shared" si="247"/>
        <v>1</v>
      </c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</row>
    <row r="1668" spans="1:34" x14ac:dyDescent="0.35">
      <c r="A1668">
        <f t="shared" ref="A1668:A1731" si="250">A1667+1</f>
        <v>1667</v>
      </c>
      <c r="B1668" t="s">
        <v>55</v>
      </c>
      <c r="C1668">
        <f t="shared" si="248"/>
        <v>61</v>
      </c>
      <c r="D1668" s="7">
        <f t="shared" si="243"/>
        <v>2009</v>
      </c>
      <c r="F1668">
        <f>VLOOKUP(B1668, 'Population by Country'!$1:$266, 24, FALSE)</f>
        <v>81902307</v>
      </c>
      <c r="G1668">
        <v>0</v>
      </c>
      <c r="H1668">
        <v>0</v>
      </c>
      <c r="I1668" s="7">
        <f>INDEX('Developing Country'!$B$3:$B$175,MATCH('Stata Data'!B1668,'Developing Country'!$A$3:$A$175))</f>
        <v>0</v>
      </c>
      <c r="J1668" s="7">
        <f>INDEX('Developing Country'!$C$3:$C$175,MATCH('Stata Data'!B1668,'Developing Country'!$A$3:$A$175))</f>
        <v>0</v>
      </c>
      <c r="K1668" s="8">
        <f>VLOOKUP(B1668, 'TRIPS In Force'!$A$2:$B$166, 2, FALSE)</f>
        <v>34700</v>
      </c>
      <c r="L1668" s="7">
        <f t="shared" si="249"/>
        <v>1995</v>
      </c>
      <c r="M1668" s="7">
        <f t="shared" si="244"/>
        <v>1</v>
      </c>
      <c r="N1668" s="7">
        <f t="shared" si="245"/>
        <v>1995</v>
      </c>
      <c r="O1668" s="7">
        <f t="shared" si="246"/>
        <v>14</v>
      </c>
      <c r="P1668" s="7">
        <f t="shared" si="247"/>
        <v>1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</row>
    <row r="1669" spans="1:34" x14ac:dyDescent="0.35">
      <c r="A1669">
        <f t="shared" si="250"/>
        <v>1668</v>
      </c>
      <c r="B1669" t="s">
        <v>55</v>
      </c>
      <c r="C1669">
        <f t="shared" si="248"/>
        <v>61</v>
      </c>
      <c r="D1669" s="7">
        <f t="shared" si="243"/>
        <v>2010</v>
      </c>
      <c r="F1669">
        <f>VLOOKUP(B1669, 'Population by Country'!$1:$266, 25, FALSE)</f>
        <v>81776930</v>
      </c>
      <c r="G1669">
        <v>0</v>
      </c>
      <c r="H1669">
        <v>0</v>
      </c>
      <c r="I1669" s="7">
        <f>INDEX('Developing Country'!$B$3:$B$175,MATCH('Stata Data'!B1669,'Developing Country'!$A$3:$A$175))</f>
        <v>0</v>
      </c>
      <c r="J1669" s="7">
        <f>INDEX('Developing Country'!$C$3:$C$175,MATCH('Stata Data'!B1669,'Developing Country'!$A$3:$A$175))</f>
        <v>0</v>
      </c>
      <c r="K1669" s="8">
        <f>VLOOKUP(B1669, 'TRIPS In Force'!$A$2:$B$166, 2, FALSE)</f>
        <v>34700</v>
      </c>
      <c r="L1669" s="7">
        <f t="shared" si="249"/>
        <v>1995</v>
      </c>
      <c r="M1669" s="7">
        <f t="shared" si="244"/>
        <v>1</v>
      </c>
      <c r="N1669" s="7">
        <f t="shared" si="245"/>
        <v>1995</v>
      </c>
      <c r="O1669" s="7">
        <f t="shared" si="246"/>
        <v>15</v>
      </c>
      <c r="P1669" s="7">
        <f t="shared" si="247"/>
        <v>1</v>
      </c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</row>
    <row r="1670" spans="1:34" x14ac:dyDescent="0.35">
      <c r="A1670">
        <f t="shared" si="250"/>
        <v>1669</v>
      </c>
      <c r="B1670" t="s">
        <v>55</v>
      </c>
      <c r="C1670">
        <f t="shared" si="248"/>
        <v>61</v>
      </c>
      <c r="D1670" s="7">
        <f t="shared" si="243"/>
        <v>2011</v>
      </c>
      <c r="F1670">
        <f>VLOOKUP(B1670, 'Population by Country'!$1:$266, 26, FALSE)</f>
        <v>80274983</v>
      </c>
      <c r="G1670">
        <v>0</v>
      </c>
      <c r="H1670">
        <v>0</v>
      </c>
      <c r="I1670" s="7">
        <f>INDEX('Developing Country'!$B$3:$B$175,MATCH('Stata Data'!B1670,'Developing Country'!$A$3:$A$175))</f>
        <v>0</v>
      </c>
      <c r="J1670" s="7">
        <f>INDEX('Developing Country'!$C$3:$C$175,MATCH('Stata Data'!B1670,'Developing Country'!$A$3:$A$175))</f>
        <v>0</v>
      </c>
      <c r="K1670" s="8">
        <f>VLOOKUP(B1670, 'TRIPS In Force'!$A$2:$B$166, 2, FALSE)</f>
        <v>34700</v>
      </c>
      <c r="L1670" s="7">
        <f t="shared" si="249"/>
        <v>1995</v>
      </c>
      <c r="M1670" s="7">
        <f t="shared" si="244"/>
        <v>1</v>
      </c>
      <c r="N1670" s="7">
        <f t="shared" si="245"/>
        <v>1995</v>
      </c>
      <c r="O1670" s="7">
        <f t="shared" si="246"/>
        <v>16</v>
      </c>
      <c r="P1670" s="7">
        <f t="shared" si="247"/>
        <v>1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</row>
    <row r="1671" spans="1:34" x14ac:dyDescent="0.35">
      <c r="A1671">
        <f t="shared" si="250"/>
        <v>1670</v>
      </c>
      <c r="B1671" t="s">
        <v>55</v>
      </c>
      <c r="C1671">
        <f t="shared" si="248"/>
        <v>61</v>
      </c>
      <c r="D1671" s="7">
        <f t="shared" si="243"/>
        <v>2012</v>
      </c>
      <c r="F1671">
        <f>VLOOKUP(B1671, 'Population by Country'!$1:$266, 27, FALSE)</f>
        <v>80425823</v>
      </c>
      <c r="G1671">
        <v>0</v>
      </c>
      <c r="H1671">
        <v>0</v>
      </c>
      <c r="I1671" s="7">
        <f>INDEX('Developing Country'!$B$3:$B$175,MATCH('Stata Data'!B1671,'Developing Country'!$A$3:$A$175))</f>
        <v>0</v>
      </c>
      <c r="J1671" s="7">
        <f>INDEX('Developing Country'!$C$3:$C$175,MATCH('Stata Data'!B1671,'Developing Country'!$A$3:$A$175))</f>
        <v>0</v>
      </c>
      <c r="K1671" s="8">
        <f>VLOOKUP(B1671, 'TRIPS In Force'!$A$2:$B$166, 2, FALSE)</f>
        <v>34700</v>
      </c>
      <c r="L1671" s="7">
        <f t="shared" si="249"/>
        <v>1995</v>
      </c>
      <c r="M1671" s="7">
        <f t="shared" si="244"/>
        <v>1</v>
      </c>
      <c r="N1671" s="7">
        <f t="shared" si="245"/>
        <v>1995</v>
      </c>
      <c r="O1671" s="7">
        <f t="shared" si="246"/>
        <v>17</v>
      </c>
      <c r="P1671" s="7">
        <f t="shared" si="247"/>
        <v>1</v>
      </c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</row>
    <row r="1672" spans="1:34" x14ac:dyDescent="0.35">
      <c r="A1672">
        <f t="shared" si="250"/>
        <v>1671</v>
      </c>
      <c r="B1672" t="s">
        <v>55</v>
      </c>
      <c r="C1672">
        <f t="shared" si="248"/>
        <v>61</v>
      </c>
      <c r="D1672" s="7">
        <f t="shared" si="243"/>
        <v>2013</v>
      </c>
      <c r="F1672">
        <f>VLOOKUP(B1672, 'Population by Country'!$1:$266, 28, FALSE)</f>
        <v>80645605</v>
      </c>
      <c r="G1672">
        <v>0</v>
      </c>
      <c r="H1672">
        <v>0</v>
      </c>
      <c r="I1672" s="7">
        <f>INDEX('Developing Country'!$B$3:$B$175,MATCH('Stata Data'!B1672,'Developing Country'!$A$3:$A$175))</f>
        <v>0</v>
      </c>
      <c r="J1672" s="7">
        <f>INDEX('Developing Country'!$C$3:$C$175,MATCH('Stata Data'!B1672,'Developing Country'!$A$3:$A$175))</f>
        <v>0</v>
      </c>
      <c r="K1672" s="8">
        <f>VLOOKUP(B1672, 'TRIPS In Force'!$A$2:$B$166, 2, FALSE)</f>
        <v>34700</v>
      </c>
      <c r="L1672" s="7">
        <f t="shared" si="249"/>
        <v>1995</v>
      </c>
      <c r="M1672" s="7">
        <f t="shared" si="244"/>
        <v>1</v>
      </c>
      <c r="N1672" s="7">
        <f t="shared" si="245"/>
        <v>1995</v>
      </c>
      <c r="O1672" s="7">
        <f t="shared" si="246"/>
        <v>18</v>
      </c>
      <c r="P1672" s="7">
        <f t="shared" si="247"/>
        <v>1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</row>
    <row r="1673" spans="1:34" x14ac:dyDescent="0.35">
      <c r="A1673">
        <f t="shared" si="250"/>
        <v>1672</v>
      </c>
      <c r="B1673" t="s">
        <v>55</v>
      </c>
      <c r="C1673">
        <f t="shared" si="248"/>
        <v>61</v>
      </c>
      <c r="D1673" s="7">
        <f t="shared" si="243"/>
        <v>2014</v>
      </c>
      <c r="F1673">
        <f>VLOOKUP(B1673, 'Population by Country'!$1:$266, 29, FALSE)</f>
        <v>80982500</v>
      </c>
      <c r="G1673">
        <v>0</v>
      </c>
      <c r="H1673">
        <v>0</v>
      </c>
      <c r="I1673" s="7">
        <f>INDEX('Developing Country'!$B$3:$B$175,MATCH('Stata Data'!B1673,'Developing Country'!$A$3:$A$175))</f>
        <v>0</v>
      </c>
      <c r="J1673" s="7">
        <f>INDEX('Developing Country'!$C$3:$C$175,MATCH('Stata Data'!B1673,'Developing Country'!$A$3:$A$175))</f>
        <v>0</v>
      </c>
      <c r="K1673" s="8">
        <f>VLOOKUP(B1673, 'TRIPS In Force'!$A$2:$B$166, 2, FALSE)</f>
        <v>34700</v>
      </c>
      <c r="L1673" s="7">
        <f t="shared" si="249"/>
        <v>1995</v>
      </c>
      <c r="M1673" s="7">
        <f t="shared" si="244"/>
        <v>1</v>
      </c>
      <c r="N1673" s="7">
        <f t="shared" si="245"/>
        <v>1995</v>
      </c>
      <c r="O1673" s="7">
        <f t="shared" si="246"/>
        <v>19</v>
      </c>
      <c r="P1673" s="7">
        <f t="shared" si="247"/>
        <v>1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</row>
    <row r="1674" spans="1:34" x14ac:dyDescent="0.35">
      <c r="A1674">
        <f t="shared" si="250"/>
        <v>1673</v>
      </c>
      <c r="B1674" t="s">
        <v>55</v>
      </c>
      <c r="C1674">
        <f t="shared" si="248"/>
        <v>61</v>
      </c>
      <c r="D1674" s="7">
        <f t="shared" si="243"/>
        <v>2015</v>
      </c>
      <c r="F1674">
        <f>VLOOKUP(B1674, 'Population by Country'!$1:$266, 30, FALSE)</f>
        <v>81686611</v>
      </c>
      <c r="G1674">
        <v>0</v>
      </c>
      <c r="H1674">
        <v>0</v>
      </c>
      <c r="I1674" s="7">
        <f>INDEX('Developing Country'!$B$3:$B$175,MATCH('Stata Data'!B1674,'Developing Country'!$A$3:$A$175))</f>
        <v>0</v>
      </c>
      <c r="J1674" s="7">
        <f>INDEX('Developing Country'!$C$3:$C$175,MATCH('Stata Data'!B1674,'Developing Country'!$A$3:$A$175))</f>
        <v>0</v>
      </c>
      <c r="K1674" s="8">
        <f>VLOOKUP(B1674, 'TRIPS In Force'!$A$2:$B$166, 2, FALSE)</f>
        <v>34700</v>
      </c>
      <c r="L1674" s="7">
        <f t="shared" si="249"/>
        <v>1995</v>
      </c>
      <c r="M1674" s="7">
        <f t="shared" si="244"/>
        <v>1</v>
      </c>
      <c r="N1674" s="7">
        <f t="shared" si="245"/>
        <v>1995</v>
      </c>
      <c r="O1674" s="7">
        <f t="shared" si="246"/>
        <v>20</v>
      </c>
      <c r="P1674" s="7">
        <f t="shared" si="247"/>
        <v>1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</row>
    <row r="1675" spans="1:34" x14ac:dyDescent="0.35">
      <c r="A1675">
        <f t="shared" si="250"/>
        <v>1674</v>
      </c>
      <c r="B1675" t="s">
        <v>55</v>
      </c>
      <c r="C1675">
        <f t="shared" si="248"/>
        <v>61</v>
      </c>
      <c r="D1675" s="7">
        <f t="shared" si="243"/>
        <v>2016</v>
      </c>
      <c r="F1675">
        <f>VLOOKUP(B1675, 'Population by Country'!$1:$266, 31, FALSE)</f>
        <v>82667685</v>
      </c>
      <c r="G1675">
        <v>0</v>
      </c>
      <c r="H1675">
        <v>0</v>
      </c>
      <c r="I1675" s="7">
        <f>INDEX('Developing Country'!$B$3:$B$175,MATCH('Stata Data'!B1675,'Developing Country'!$A$3:$A$175))</f>
        <v>0</v>
      </c>
      <c r="J1675" s="7">
        <f>INDEX('Developing Country'!$C$3:$C$175,MATCH('Stata Data'!B1675,'Developing Country'!$A$3:$A$175))</f>
        <v>0</v>
      </c>
      <c r="K1675" s="8">
        <f>VLOOKUP(B1675, 'TRIPS In Force'!$A$2:$B$166, 2, FALSE)</f>
        <v>34700</v>
      </c>
      <c r="L1675" s="7">
        <f t="shared" si="249"/>
        <v>1995</v>
      </c>
      <c r="M1675" s="7">
        <f t="shared" si="244"/>
        <v>1</v>
      </c>
      <c r="N1675" s="7">
        <f t="shared" si="245"/>
        <v>1995</v>
      </c>
      <c r="O1675" s="7">
        <f t="shared" si="246"/>
        <v>21</v>
      </c>
      <c r="P1675" s="7">
        <f t="shared" si="247"/>
        <v>1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</row>
    <row r="1676" spans="1:34" x14ac:dyDescent="0.35">
      <c r="A1676">
        <f t="shared" si="250"/>
        <v>1675</v>
      </c>
      <c r="B1676" t="s">
        <v>56</v>
      </c>
      <c r="C1676">
        <f t="shared" si="248"/>
        <v>62</v>
      </c>
      <c r="D1676" s="7">
        <v>1990</v>
      </c>
      <c r="E1676">
        <v>2000</v>
      </c>
      <c r="F1676">
        <f>VLOOKUP(B1676, 'Population by Country'!$1:$266, 5,FALSE )</f>
        <v>14628260</v>
      </c>
      <c r="G1676">
        <v>0</v>
      </c>
      <c r="H1676">
        <v>0</v>
      </c>
      <c r="I1676" s="7">
        <f>INDEX('Developing Country'!$B$3:$B$175,MATCH('Stata Data'!B1676,'Developing Country'!$A$3:$A$175))</f>
        <v>0</v>
      </c>
      <c r="J1676" s="7">
        <f>INDEX('Developing Country'!$C$3:$C$175,MATCH('Stata Data'!B1676,'Developing Country'!$A$3:$A$175))</f>
        <v>1</v>
      </c>
      <c r="K1676" s="8">
        <f>VLOOKUP(B1676, 'TRIPS In Force'!$A$2:$B$166, 2, FALSE)</f>
        <v>34700</v>
      </c>
      <c r="L1676" s="7">
        <f t="shared" si="249"/>
        <v>1995</v>
      </c>
      <c r="M1676" s="7">
        <f t="shared" si="244"/>
        <v>0</v>
      </c>
      <c r="N1676" s="7">
        <f t="shared" si="245"/>
        <v>2000</v>
      </c>
      <c r="O1676" s="7">
        <f t="shared" si="246"/>
        <v>-10</v>
      </c>
      <c r="P1676" s="7">
        <f t="shared" si="247"/>
        <v>0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</row>
    <row r="1677" spans="1:34" x14ac:dyDescent="0.35">
      <c r="A1677">
        <f t="shared" si="250"/>
        <v>1676</v>
      </c>
      <c r="B1677" t="s">
        <v>56</v>
      </c>
      <c r="C1677">
        <f t="shared" si="248"/>
        <v>62</v>
      </c>
      <c r="D1677" s="7">
        <f>D1676+1</f>
        <v>1991</v>
      </c>
      <c r="E1677">
        <v>3200</v>
      </c>
      <c r="F1677">
        <f>VLOOKUP(B1677, 'Population by Country'!$1:$266, 6, FALSE)</f>
        <v>15039514</v>
      </c>
      <c r="G1677">
        <v>0</v>
      </c>
      <c r="H1677">
        <v>0</v>
      </c>
      <c r="I1677" s="7">
        <f>INDEX('Developing Country'!$B$3:$B$175,MATCH('Stata Data'!B1677,'Developing Country'!$A$3:$A$175))</f>
        <v>0</v>
      </c>
      <c r="J1677" s="7">
        <f>INDEX('Developing Country'!$C$3:$C$175,MATCH('Stata Data'!B1677,'Developing Country'!$A$3:$A$175))</f>
        <v>1</v>
      </c>
      <c r="K1677" s="8">
        <f>VLOOKUP(B1677, 'TRIPS In Force'!$A$2:$B$166, 2, FALSE)</f>
        <v>34700</v>
      </c>
      <c r="L1677" s="7">
        <f t="shared" si="249"/>
        <v>1995</v>
      </c>
      <c r="M1677" s="7">
        <f t="shared" si="244"/>
        <v>0</v>
      </c>
      <c r="N1677" s="7">
        <f t="shared" si="245"/>
        <v>2000</v>
      </c>
      <c r="O1677" s="7">
        <f t="shared" si="246"/>
        <v>-9</v>
      </c>
      <c r="P1677" s="7">
        <f t="shared" si="247"/>
        <v>0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</row>
    <row r="1678" spans="1:34" x14ac:dyDescent="0.35">
      <c r="A1678">
        <f t="shared" si="250"/>
        <v>1677</v>
      </c>
      <c r="B1678" t="s">
        <v>56</v>
      </c>
      <c r="C1678">
        <f t="shared" si="248"/>
        <v>62</v>
      </c>
      <c r="D1678" s="7">
        <f t="shared" ref="D1678:D1702" si="251">D1677+1</f>
        <v>1992</v>
      </c>
      <c r="E1678">
        <v>4800</v>
      </c>
      <c r="F1678">
        <f>VLOOKUP(B1678, 'Population by Country'!$1:$266, 7, FALSE)</f>
        <v>15463854</v>
      </c>
      <c r="G1678">
        <v>0</v>
      </c>
      <c r="H1678">
        <v>0</v>
      </c>
      <c r="I1678" s="7">
        <f>INDEX('Developing Country'!$B$3:$B$175,MATCH('Stata Data'!B1678,'Developing Country'!$A$3:$A$175))</f>
        <v>0</v>
      </c>
      <c r="J1678" s="7">
        <f>INDEX('Developing Country'!$C$3:$C$175,MATCH('Stata Data'!B1678,'Developing Country'!$A$3:$A$175))</f>
        <v>1</v>
      </c>
      <c r="K1678" s="8">
        <f>VLOOKUP(B1678, 'TRIPS In Force'!$A$2:$B$166, 2, FALSE)</f>
        <v>34700</v>
      </c>
      <c r="L1678" s="7">
        <f t="shared" si="249"/>
        <v>1995</v>
      </c>
      <c r="M1678" s="7">
        <f t="shared" si="244"/>
        <v>0</v>
      </c>
      <c r="N1678" s="7">
        <f t="shared" si="245"/>
        <v>2000</v>
      </c>
      <c r="O1678" s="7">
        <f t="shared" si="246"/>
        <v>-8</v>
      </c>
      <c r="P1678" s="7">
        <f t="shared" si="247"/>
        <v>0</v>
      </c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</row>
    <row r="1679" spans="1:34" x14ac:dyDescent="0.35">
      <c r="A1679">
        <f t="shared" si="250"/>
        <v>1678</v>
      </c>
      <c r="B1679" t="s">
        <v>56</v>
      </c>
      <c r="C1679">
        <f t="shared" si="248"/>
        <v>62</v>
      </c>
      <c r="D1679" s="7">
        <f t="shared" si="251"/>
        <v>1993</v>
      </c>
      <c r="E1679">
        <v>6900</v>
      </c>
      <c r="F1679">
        <f>VLOOKUP(B1679, 'Population by Country'!$1:$266, 8, FALSE)</f>
        <v>15896432</v>
      </c>
      <c r="G1679">
        <v>0</v>
      </c>
      <c r="H1679">
        <v>0</v>
      </c>
      <c r="I1679" s="7">
        <f>INDEX('Developing Country'!$B$3:$B$175,MATCH('Stata Data'!B1679,'Developing Country'!$A$3:$A$175))</f>
        <v>0</v>
      </c>
      <c r="J1679" s="7">
        <f>INDEX('Developing Country'!$C$3:$C$175,MATCH('Stata Data'!B1679,'Developing Country'!$A$3:$A$175))</f>
        <v>1</v>
      </c>
      <c r="K1679" s="8">
        <f>VLOOKUP(B1679, 'TRIPS In Force'!$A$2:$B$166, 2, FALSE)</f>
        <v>34700</v>
      </c>
      <c r="L1679" s="7">
        <f t="shared" si="249"/>
        <v>1995</v>
      </c>
      <c r="M1679" s="7">
        <f t="shared" si="244"/>
        <v>0</v>
      </c>
      <c r="N1679" s="7">
        <f t="shared" si="245"/>
        <v>2000</v>
      </c>
      <c r="O1679" s="7">
        <f t="shared" si="246"/>
        <v>-7</v>
      </c>
      <c r="P1679" s="7">
        <f t="shared" si="247"/>
        <v>0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</row>
    <row r="1680" spans="1:34" x14ac:dyDescent="0.35">
      <c r="A1680">
        <f t="shared" si="250"/>
        <v>1679</v>
      </c>
      <c r="B1680" t="s">
        <v>56</v>
      </c>
      <c r="C1680">
        <f t="shared" si="248"/>
        <v>62</v>
      </c>
      <c r="D1680" s="7">
        <f t="shared" si="251"/>
        <v>1994</v>
      </c>
      <c r="E1680">
        <v>9500</v>
      </c>
      <c r="F1680">
        <f>VLOOKUP(B1680, 'Population by Country'!$1:$266, 9, FALSE)</f>
        <v>16330174</v>
      </c>
      <c r="G1680">
        <v>0</v>
      </c>
      <c r="H1680">
        <v>0</v>
      </c>
      <c r="I1680" s="7">
        <f>INDEX('Developing Country'!$B$3:$B$175,MATCH('Stata Data'!B1680,'Developing Country'!$A$3:$A$175))</f>
        <v>0</v>
      </c>
      <c r="J1680" s="7">
        <f>INDEX('Developing Country'!$C$3:$C$175,MATCH('Stata Data'!B1680,'Developing Country'!$A$3:$A$175))</f>
        <v>1</v>
      </c>
      <c r="K1680" s="8">
        <f>VLOOKUP(B1680, 'TRIPS In Force'!$A$2:$B$166, 2, FALSE)</f>
        <v>34700</v>
      </c>
      <c r="L1680" s="7">
        <f t="shared" si="249"/>
        <v>1995</v>
      </c>
      <c r="M1680" s="7">
        <f t="shared" si="244"/>
        <v>0</v>
      </c>
      <c r="N1680" s="7">
        <f t="shared" si="245"/>
        <v>2000</v>
      </c>
      <c r="O1680" s="7">
        <f t="shared" si="246"/>
        <v>-6</v>
      </c>
      <c r="P1680" s="7">
        <f t="shared" si="247"/>
        <v>0</v>
      </c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</row>
    <row r="1681" spans="1:34" x14ac:dyDescent="0.35">
      <c r="A1681">
        <f t="shared" si="250"/>
        <v>1680</v>
      </c>
      <c r="B1681" t="s">
        <v>56</v>
      </c>
      <c r="C1681">
        <f t="shared" si="248"/>
        <v>62</v>
      </c>
      <c r="D1681" s="7">
        <f t="shared" si="251"/>
        <v>1995</v>
      </c>
      <c r="E1681">
        <v>13000</v>
      </c>
      <c r="F1681">
        <f>VLOOKUP(B1681, 'Population by Country'!$1:$266, 10, FALSE)</f>
        <v>16760467</v>
      </c>
      <c r="G1681">
        <v>0</v>
      </c>
      <c r="H1681">
        <v>0</v>
      </c>
      <c r="I1681" s="7">
        <f>INDEX('Developing Country'!$B$3:$B$175,MATCH('Stata Data'!B1681,'Developing Country'!$A$3:$A$175))</f>
        <v>0</v>
      </c>
      <c r="J1681" s="7">
        <f>INDEX('Developing Country'!$C$3:$C$175,MATCH('Stata Data'!B1681,'Developing Country'!$A$3:$A$175))</f>
        <v>1</v>
      </c>
      <c r="K1681" s="8">
        <f>VLOOKUP(B1681, 'TRIPS In Force'!$A$2:$B$166, 2, FALSE)</f>
        <v>34700</v>
      </c>
      <c r="L1681" s="7">
        <f t="shared" si="249"/>
        <v>1995</v>
      </c>
      <c r="M1681" s="7">
        <f t="shared" si="244"/>
        <v>1</v>
      </c>
      <c r="N1681" s="7">
        <f t="shared" si="245"/>
        <v>2000</v>
      </c>
      <c r="O1681" s="7">
        <f t="shared" si="246"/>
        <v>-5</v>
      </c>
      <c r="P1681" s="7">
        <f t="shared" si="247"/>
        <v>0</v>
      </c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</row>
    <row r="1682" spans="1:34" x14ac:dyDescent="0.35">
      <c r="A1682">
        <f t="shared" si="250"/>
        <v>1681</v>
      </c>
      <c r="B1682" t="s">
        <v>56</v>
      </c>
      <c r="C1682">
        <f t="shared" si="248"/>
        <v>62</v>
      </c>
      <c r="D1682" s="7">
        <f t="shared" si="251"/>
        <v>1996</v>
      </c>
      <c r="E1682">
        <v>16000</v>
      </c>
      <c r="F1682">
        <f>VLOOKUP(B1682, 'Population by Country'!$1:$266, 11, FALSE)</f>
        <v>17185608</v>
      </c>
      <c r="G1682">
        <v>0</v>
      </c>
      <c r="H1682">
        <v>0</v>
      </c>
      <c r="I1682" s="7">
        <f>INDEX('Developing Country'!$B$3:$B$175,MATCH('Stata Data'!B1682,'Developing Country'!$A$3:$A$175))</f>
        <v>0</v>
      </c>
      <c r="J1682" s="7">
        <f>INDEX('Developing Country'!$C$3:$C$175,MATCH('Stata Data'!B1682,'Developing Country'!$A$3:$A$175))</f>
        <v>1</v>
      </c>
      <c r="K1682" s="8">
        <f>VLOOKUP(B1682, 'TRIPS In Force'!$A$2:$B$166, 2, FALSE)</f>
        <v>34700</v>
      </c>
      <c r="L1682" s="7">
        <f t="shared" si="249"/>
        <v>1995</v>
      </c>
      <c r="M1682" s="7">
        <f t="shared" si="244"/>
        <v>1</v>
      </c>
      <c r="N1682" s="7">
        <f t="shared" si="245"/>
        <v>2000</v>
      </c>
      <c r="O1682" s="7">
        <f t="shared" si="246"/>
        <v>-4</v>
      </c>
      <c r="P1682" s="7">
        <f t="shared" si="247"/>
        <v>0</v>
      </c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</row>
    <row r="1683" spans="1:34" x14ac:dyDescent="0.35">
      <c r="A1683">
        <f t="shared" si="250"/>
        <v>1682</v>
      </c>
      <c r="B1683" t="s">
        <v>56</v>
      </c>
      <c r="C1683">
        <f t="shared" si="248"/>
        <v>62</v>
      </c>
      <c r="D1683" s="7">
        <f t="shared" si="251"/>
        <v>1997</v>
      </c>
      <c r="E1683">
        <v>19000</v>
      </c>
      <c r="F1683">
        <f>VLOOKUP(B1683, 'Population by Country'!$1:$266, 12, FALSE)</f>
        <v>17608812</v>
      </c>
      <c r="G1683">
        <v>0</v>
      </c>
      <c r="H1683">
        <v>0</v>
      </c>
      <c r="I1683" s="7">
        <f>INDEX('Developing Country'!$B$3:$B$175,MATCH('Stata Data'!B1683,'Developing Country'!$A$3:$A$175))</f>
        <v>0</v>
      </c>
      <c r="J1683" s="7">
        <f>INDEX('Developing Country'!$C$3:$C$175,MATCH('Stata Data'!B1683,'Developing Country'!$A$3:$A$175))</f>
        <v>1</v>
      </c>
      <c r="K1683" s="8">
        <f>VLOOKUP(B1683, 'TRIPS In Force'!$A$2:$B$166, 2, FALSE)</f>
        <v>34700</v>
      </c>
      <c r="L1683" s="7">
        <f t="shared" si="249"/>
        <v>1995</v>
      </c>
      <c r="M1683" s="7">
        <f t="shared" si="244"/>
        <v>1</v>
      </c>
      <c r="N1683" s="7">
        <f t="shared" si="245"/>
        <v>2000</v>
      </c>
      <c r="O1683" s="7">
        <f t="shared" si="246"/>
        <v>-3</v>
      </c>
      <c r="P1683" s="7">
        <f t="shared" si="247"/>
        <v>0</v>
      </c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</row>
    <row r="1684" spans="1:34" x14ac:dyDescent="0.35">
      <c r="A1684">
        <f t="shared" si="250"/>
        <v>1683</v>
      </c>
      <c r="B1684" t="s">
        <v>56</v>
      </c>
      <c r="C1684">
        <f t="shared" si="248"/>
        <v>62</v>
      </c>
      <c r="D1684" s="7">
        <f t="shared" si="251"/>
        <v>1998</v>
      </c>
      <c r="E1684">
        <v>23000</v>
      </c>
      <c r="F1684">
        <f>VLOOKUP(B1684, 'Population by Country'!$1:$266, 13, FALSE)</f>
        <v>18036494</v>
      </c>
      <c r="G1684">
        <v>0</v>
      </c>
      <c r="H1684">
        <v>0</v>
      </c>
      <c r="I1684" s="7">
        <f>INDEX('Developing Country'!$B$3:$B$175,MATCH('Stata Data'!B1684,'Developing Country'!$A$3:$A$175))</f>
        <v>0</v>
      </c>
      <c r="J1684" s="7">
        <f>INDEX('Developing Country'!$C$3:$C$175,MATCH('Stata Data'!B1684,'Developing Country'!$A$3:$A$175))</f>
        <v>1</v>
      </c>
      <c r="K1684" s="8">
        <f>VLOOKUP(B1684, 'TRIPS In Force'!$A$2:$B$166, 2, FALSE)</f>
        <v>34700</v>
      </c>
      <c r="L1684" s="7">
        <f t="shared" si="249"/>
        <v>1995</v>
      </c>
      <c r="M1684" s="7">
        <f t="shared" si="244"/>
        <v>1</v>
      </c>
      <c r="N1684" s="7">
        <f t="shared" si="245"/>
        <v>2000</v>
      </c>
      <c r="O1684" s="7">
        <f t="shared" si="246"/>
        <v>-2</v>
      </c>
      <c r="P1684" s="7">
        <f t="shared" si="247"/>
        <v>0</v>
      </c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</row>
    <row r="1685" spans="1:34" x14ac:dyDescent="0.35">
      <c r="A1685">
        <f t="shared" si="250"/>
        <v>1684</v>
      </c>
      <c r="B1685" t="s">
        <v>56</v>
      </c>
      <c r="C1685">
        <f t="shared" si="248"/>
        <v>62</v>
      </c>
      <c r="D1685" s="7">
        <f t="shared" si="251"/>
        <v>1999</v>
      </c>
      <c r="E1685">
        <v>26000</v>
      </c>
      <c r="F1685">
        <f>VLOOKUP(B1685, 'Population by Country'!$1:$266,14, FALSE)</f>
        <v>18477612</v>
      </c>
      <c r="G1685">
        <v>0</v>
      </c>
      <c r="H1685">
        <v>0</v>
      </c>
      <c r="I1685" s="7">
        <f>INDEX('Developing Country'!$B$3:$B$175,MATCH('Stata Data'!B1685,'Developing Country'!$A$3:$A$175))</f>
        <v>0</v>
      </c>
      <c r="J1685" s="7">
        <f>INDEX('Developing Country'!$C$3:$C$175,MATCH('Stata Data'!B1685,'Developing Country'!$A$3:$A$175))</f>
        <v>1</v>
      </c>
      <c r="K1685" s="8">
        <f>VLOOKUP(B1685, 'TRIPS In Force'!$A$2:$B$166, 2, FALSE)</f>
        <v>34700</v>
      </c>
      <c r="L1685" s="7">
        <f t="shared" si="249"/>
        <v>1995</v>
      </c>
      <c r="M1685" s="7">
        <f t="shared" si="244"/>
        <v>1</v>
      </c>
      <c r="N1685" s="7">
        <f t="shared" si="245"/>
        <v>2000</v>
      </c>
      <c r="O1685" s="7">
        <f t="shared" si="246"/>
        <v>-1</v>
      </c>
      <c r="P1685" s="7">
        <f t="shared" si="247"/>
        <v>0</v>
      </c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</row>
    <row r="1686" spans="1:34" x14ac:dyDescent="0.35">
      <c r="A1686">
        <f t="shared" si="250"/>
        <v>1685</v>
      </c>
      <c r="B1686" t="s">
        <v>56</v>
      </c>
      <c r="C1686">
        <f t="shared" si="248"/>
        <v>62</v>
      </c>
      <c r="D1686" s="7">
        <f t="shared" si="251"/>
        <v>2000</v>
      </c>
      <c r="E1686">
        <v>29000</v>
      </c>
      <c r="F1686">
        <f>VLOOKUP(B1686, 'Population by Country'!$1:$266, 15, FALSE)</f>
        <v>18938762</v>
      </c>
      <c r="G1686">
        <v>0</v>
      </c>
      <c r="H1686">
        <v>0</v>
      </c>
      <c r="I1686" s="7">
        <f>INDEX('Developing Country'!$B$3:$B$175,MATCH('Stata Data'!B1686,'Developing Country'!$A$3:$A$175))</f>
        <v>0</v>
      </c>
      <c r="J1686" s="7">
        <f>INDEX('Developing Country'!$C$3:$C$175,MATCH('Stata Data'!B1686,'Developing Country'!$A$3:$A$175))</f>
        <v>1</v>
      </c>
      <c r="K1686" s="8">
        <f>VLOOKUP(B1686, 'TRIPS In Force'!$A$2:$B$166, 2, FALSE)</f>
        <v>34700</v>
      </c>
      <c r="L1686" s="7">
        <f t="shared" si="249"/>
        <v>1995</v>
      </c>
      <c r="M1686" s="7">
        <f t="shared" si="244"/>
        <v>1</v>
      </c>
      <c r="N1686" s="7">
        <f t="shared" si="245"/>
        <v>2000</v>
      </c>
      <c r="O1686" s="7">
        <f t="shared" si="246"/>
        <v>0</v>
      </c>
      <c r="P1686" s="7">
        <f t="shared" si="247"/>
        <v>1</v>
      </c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</row>
    <row r="1687" spans="1:34" x14ac:dyDescent="0.35">
      <c r="A1687">
        <f t="shared" si="250"/>
        <v>1686</v>
      </c>
      <c r="B1687" t="s">
        <v>56</v>
      </c>
      <c r="C1687">
        <f t="shared" si="248"/>
        <v>62</v>
      </c>
      <c r="D1687" s="7">
        <f t="shared" si="251"/>
        <v>2001</v>
      </c>
      <c r="E1687">
        <v>31000</v>
      </c>
      <c r="F1687">
        <f>VLOOKUP(B1687, 'Population by Country'!$1:$266, 16, FALSE)</f>
        <v>19421605</v>
      </c>
      <c r="G1687">
        <v>0</v>
      </c>
      <c r="H1687">
        <v>0</v>
      </c>
      <c r="I1687" s="7">
        <f>INDEX('Developing Country'!$B$3:$B$175,MATCH('Stata Data'!B1687,'Developing Country'!$A$3:$A$175))</f>
        <v>0</v>
      </c>
      <c r="J1687" s="7">
        <f>INDEX('Developing Country'!$C$3:$C$175,MATCH('Stata Data'!B1687,'Developing Country'!$A$3:$A$175))</f>
        <v>1</v>
      </c>
      <c r="K1687" s="8">
        <f>VLOOKUP(B1687, 'TRIPS In Force'!$A$2:$B$166, 2, FALSE)</f>
        <v>34700</v>
      </c>
      <c r="L1687" s="7">
        <f t="shared" si="249"/>
        <v>1995</v>
      </c>
      <c r="M1687" s="7">
        <f t="shared" si="244"/>
        <v>1</v>
      </c>
      <c r="N1687" s="7">
        <f t="shared" si="245"/>
        <v>2000</v>
      </c>
      <c r="O1687" s="7">
        <f t="shared" si="246"/>
        <v>1</v>
      </c>
      <c r="P1687" s="7">
        <f t="shared" si="247"/>
        <v>1</v>
      </c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</row>
    <row r="1688" spans="1:34" x14ac:dyDescent="0.35">
      <c r="A1688">
        <f t="shared" si="250"/>
        <v>1687</v>
      </c>
      <c r="B1688" t="s">
        <v>56</v>
      </c>
      <c r="C1688">
        <f t="shared" si="248"/>
        <v>62</v>
      </c>
      <c r="D1688" s="7">
        <f t="shared" si="251"/>
        <v>2002</v>
      </c>
      <c r="E1688">
        <v>33000</v>
      </c>
      <c r="F1688">
        <f>VLOOKUP(B1688, 'Population by Country'!$1:$266, 17, FALSE)</f>
        <v>19924522</v>
      </c>
      <c r="G1688">
        <v>0</v>
      </c>
      <c r="H1688">
        <v>0</v>
      </c>
      <c r="I1688" s="7">
        <f>INDEX('Developing Country'!$B$3:$B$175,MATCH('Stata Data'!B1688,'Developing Country'!$A$3:$A$175))</f>
        <v>0</v>
      </c>
      <c r="J1688" s="7">
        <f>INDEX('Developing Country'!$C$3:$C$175,MATCH('Stata Data'!B1688,'Developing Country'!$A$3:$A$175))</f>
        <v>1</v>
      </c>
      <c r="K1688" s="8">
        <f>VLOOKUP(B1688, 'TRIPS In Force'!$A$2:$B$166, 2, FALSE)</f>
        <v>34700</v>
      </c>
      <c r="L1688" s="7">
        <f t="shared" si="249"/>
        <v>1995</v>
      </c>
      <c r="M1688" s="7">
        <f t="shared" si="244"/>
        <v>1</v>
      </c>
      <c r="N1688" s="7">
        <f t="shared" si="245"/>
        <v>2000</v>
      </c>
      <c r="O1688" s="7">
        <f t="shared" si="246"/>
        <v>2</v>
      </c>
      <c r="P1688" s="7">
        <f t="shared" si="247"/>
        <v>1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</row>
    <row r="1689" spans="1:34" x14ac:dyDescent="0.35">
      <c r="A1689">
        <f t="shared" si="250"/>
        <v>1688</v>
      </c>
      <c r="B1689" t="s">
        <v>56</v>
      </c>
      <c r="C1689">
        <f t="shared" si="248"/>
        <v>62</v>
      </c>
      <c r="D1689" s="7">
        <f t="shared" si="251"/>
        <v>2003</v>
      </c>
      <c r="E1689">
        <v>34000</v>
      </c>
      <c r="F1689">
        <f>VLOOKUP(B1689, 'Population by Country'!$1:$266, 18, FALSE)</f>
        <v>20446782</v>
      </c>
      <c r="G1689">
        <v>0</v>
      </c>
      <c r="H1689">
        <v>0</v>
      </c>
      <c r="I1689" s="7">
        <f>INDEX('Developing Country'!$B$3:$B$175,MATCH('Stata Data'!B1689,'Developing Country'!$A$3:$A$175))</f>
        <v>0</v>
      </c>
      <c r="J1689" s="7">
        <f>INDEX('Developing Country'!$C$3:$C$175,MATCH('Stata Data'!B1689,'Developing Country'!$A$3:$A$175))</f>
        <v>1</v>
      </c>
      <c r="K1689" s="8">
        <f>VLOOKUP(B1689, 'TRIPS In Force'!$A$2:$B$166, 2, FALSE)</f>
        <v>34700</v>
      </c>
      <c r="L1689" s="7">
        <f t="shared" si="249"/>
        <v>1995</v>
      </c>
      <c r="M1689" s="7">
        <f t="shared" si="244"/>
        <v>1</v>
      </c>
      <c r="N1689" s="7">
        <f t="shared" si="245"/>
        <v>2000</v>
      </c>
      <c r="O1689" s="7">
        <f t="shared" si="246"/>
        <v>3</v>
      </c>
      <c r="P1689" s="7">
        <f t="shared" si="247"/>
        <v>1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</row>
    <row r="1690" spans="1:34" x14ac:dyDescent="0.35">
      <c r="A1690">
        <f t="shared" si="250"/>
        <v>1689</v>
      </c>
      <c r="B1690" t="s">
        <v>56</v>
      </c>
      <c r="C1690">
        <f t="shared" si="248"/>
        <v>62</v>
      </c>
      <c r="D1690" s="7">
        <f t="shared" si="251"/>
        <v>2004</v>
      </c>
      <c r="E1690">
        <v>35000</v>
      </c>
      <c r="F1690">
        <f>VLOOKUP(B1690, 'Population by Country'!$1:$266,19, FALSE)</f>
        <v>20986536</v>
      </c>
      <c r="G1690">
        <v>0</v>
      </c>
      <c r="H1690">
        <v>0</v>
      </c>
      <c r="I1690" s="7">
        <f>INDEX('Developing Country'!$B$3:$B$175,MATCH('Stata Data'!B1690,'Developing Country'!$A$3:$A$175))</f>
        <v>0</v>
      </c>
      <c r="J1690" s="7">
        <f>INDEX('Developing Country'!$C$3:$C$175,MATCH('Stata Data'!B1690,'Developing Country'!$A$3:$A$175))</f>
        <v>1</v>
      </c>
      <c r="K1690" s="8">
        <f>VLOOKUP(B1690, 'TRIPS In Force'!$A$2:$B$166, 2, FALSE)</f>
        <v>34700</v>
      </c>
      <c r="L1690" s="7">
        <f t="shared" si="249"/>
        <v>1995</v>
      </c>
      <c r="M1690" s="7">
        <f t="shared" si="244"/>
        <v>1</v>
      </c>
      <c r="N1690" s="7">
        <f t="shared" si="245"/>
        <v>2000</v>
      </c>
      <c r="O1690" s="7">
        <f t="shared" si="246"/>
        <v>4</v>
      </c>
      <c r="P1690" s="7">
        <f t="shared" si="247"/>
        <v>1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</row>
    <row r="1691" spans="1:34" x14ac:dyDescent="0.35">
      <c r="A1691">
        <f t="shared" si="250"/>
        <v>1690</v>
      </c>
      <c r="B1691" t="s">
        <v>56</v>
      </c>
      <c r="C1691">
        <f t="shared" si="248"/>
        <v>62</v>
      </c>
      <c r="D1691" s="7">
        <f t="shared" si="251"/>
        <v>2005</v>
      </c>
      <c r="E1691">
        <v>34000</v>
      </c>
      <c r="F1691">
        <f>VLOOKUP(B1691, 'Population by Country'!$1:$266, 20, FALSE)</f>
        <v>21542009</v>
      </c>
      <c r="G1691">
        <v>1</v>
      </c>
      <c r="H1691">
        <v>0</v>
      </c>
      <c r="I1691" s="7">
        <f>INDEX('Developing Country'!$B$3:$B$175,MATCH('Stata Data'!B1691,'Developing Country'!$A$3:$A$175))</f>
        <v>0</v>
      </c>
      <c r="J1691" s="7">
        <f>INDEX('Developing Country'!$C$3:$C$175,MATCH('Stata Data'!B1691,'Developing Country'!$A$3:$A$175))</f>
        <v>1</v>
      </c>
      <c r="K1691" s="8">
        <f>VLOOKUP(B1691, 'TRIPS In Force'!$A$2:$B$166, 2, FALSE)</f>
        <v>34700</v>
      </c>
      <c r="L1691" s="7">
        <f t="shared" si="249"/>
        <v>1995</v>
      </c>
      <c r="M1691" s="7">
        <f t="shared" si="244"/>
        <v>1</v>
      </c>
      <c r="N1691" s="7">
        <f t="shared" si="245"/>
        <v>2000</v>
      </c>
      <c r="O1691" s="7">
        <f t="shared" si="246"/>
        <v>5</v>
      </c>
      <c r="P1691" s="7">
        <f t="shared" si="247"/>
        <v>1</v>
      </c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</row>
    <row r="1692" spans="1:34" x14ac:dyDescent="0.35">
      <c r="A1692">
        <f t="shared" si="250"/>
        <v>1691</v>
      </c>
      <c r="B1692" t="s">
        <v>56</v>
      </c>
      <c r="C1692">
        <f t="shared" si="248"/>
        <v>62</v>
      </c>
      <c r="D1692" s="7">
        <f t="shared" si="251"/>
        <v>2006</v>
      </c>
      <c r="E1692">
        <v>33000</v>
      </c>
      <c r="F1692">
        <f>VLOOKUP(B1692, 'Population by Country'!$1:$266, 21, FALSE)</f>
        <v>22113425</v>
      </c>
      <c r="G1692">
        <v>0</v>
      </c>
      <c r="H1692">
        <v>0</v>
      </c>
      <c r="I1692" s="7">
        <f>INDEX('Developing Country'!$B$3:$B$175,MATCH('Stata Data'!B1692,'Developing Country'!$A$3:$A$175))</f>
        <v>0</v>
      </c>
      <c r="J1692" s="7">
        <f>INDEX('Developing Country'!$C$3:$C$175,MATCH('Stata Data'!B1692,'Developing Country'!$A$3:$A$175))</f>
        <v>1</v>
      </c>
      <c r="K1692" s="8">
        <f>VLOOKUP(B1692, 'TRIPS In Force'!$A$2:$B$166, 2, FALSE)</f>
        <v>34700</v>
      </c>
      <c r="L1692" s="7">
        <f t="shared" si="249"/>
        <v>1995</v>
      </c>
      <c r="M1692" s="7">
        <f t="shared" si="244"/>
        <v>1</v>
      </c>
      <c r="N1692" s="7">
        <f t="shared" si="245"/>
        <v>2000</v>
      </c>
      <c r="O1692" s="7">
        <f t="shared" si="246"/>
        <v>6</v>
      </c>
      <c r="P1692" s="7">
        <f t="shared" si="247"/>
        <v>1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</row>
    <row r="1693" spans="1:34" x14ac:dyDescent="0.35">
      <c r="A1693">
        <f t="shared" si="250"/>
        <v>1692</v>
      </c>
      <c r="B1693" t="s">
        <v>56</v>
      </c>
      <c r="C1693">
        <f t="shared" si="248"/>
        <v>62</v>
      </c>
      <c r="D1693" s="7">
        <f t="shared" si="251"/>
        <v>2007</v>
      </c>
      <c r="E1693">
        <v>32000</v>
      </c>
      <c r="F1693">
        <f>VLOOKUP(B1693, 'Population by Country'!$1:$266, 22, FALSE)</f>
        <v>22700212</v>
      </c>
      <c r="G1693">
        <v>0</v>
      </c>
      <c r="H1693">
        <v>0</v>
      </c>
      <c r="I1693" s="7">
        <f>INDEX('Developing Country'!$B$3:$B$175,MATCH('Stata Data'!B1693,'Developing Country'!$A$3:$A$175))</f>
        <v>0</v>
      </c>
      <c r="J1693" s="7">
        <f>INDEX('Developing Country'!$C$3:$C$175,MATCH('Stata Data'!B1693,'Developing Country'!$A$3:$A$175))</f>
        <v>1</v>
      </c>
      <c r="K1693" s="8">
        <f>VLOOKUP(B1693, 'TRIPS In Force'!$A$2:$B$166, 2, FALSE)</f>
        <v>34700</v>
      </c>
      <c r="L1693" s="7">
        <f t="shared" si="249"/>
        <v>1995</v>
      </c>
      <c r="M1693" s="7">
        <f t="shared" si="244"/>
        <v>1</v>
      </c>
      <c r="N1693" s="7">
        <f t="shared" si="245"/>
        <v>2000</v>
      </c>
      <c r="O1693" s="7">
        <f t="shared" si="246"/>
        <v>7</v>
      </c>
      <c r="P1693" s="7">
        <f t="shared" si="247"/>
        <v>1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</row>
    <row r="1694" spans="1:34" x14ac:dyDescent="0.35">
      <c r="A1694">
        <f t="shared" si="250"/>
        <v>1693</v>
      </c>
      <c r="B1694" t="s">
        <v>56</v>
      </c>
      <c r="C1694">
        <f t="shared" si="248"/>
        <v>62</v>
      </c>
      <c r="D1694" s="7">
        <f t="shared" si="251"/>
        <v>2008</v>
      </c>
      <c r="E1694">
        <v>30000</v>
      </c>
      <c r="F1694">
        <f>VLOOKUP(B1694, 'Population by Country'!$1:$266, 23, FALSE)</f>
        <v>23298640</v>
      </c>
      <c r="G1694">
        <v>0</v>
      </c>
      <c r="H1694">
        <v>0</v>
      </c>
      <c r="I1694" s="7">
        <f>INDEX('Developing Country'!$B$3:$B$175,MATCH('Stata Data'!B1694,'Developing Country'!$A$3:$A$175))</f>
        <v>0</v>
      </c>
      <c r="J1694" s="7">
        <f>INDEX('Developing Country'!$C$3:$C$175,MATCH('Stata Data'!B1694,'Developing Country'!$A$3:$A$175))</f>
        <v>1</v>
      </c>
      <c r="K1694" s="8">
        <f>VLOOKUP(B1694, 'TRIPS In Force'!$A$2:$B$166, 2, FALSE)</f>
        <v>34700</v>
      </c>
      <c r="L1694" s="7">
        <f t="shared" si="249"/>
        <v>1995</v>
      </c>
      <c r="M1694" s="7">
        <f t="shared" si="244"/>
        <v>1</v>
      </c>
      <c r="N1694" s="7">
        <f t="shared" si="245"/>
        <v>2000</v>
      </c>
      <c r="O1694" s="7">
        <f t="shared" si="246"/>
        <v>8</v>
      </c>
      <c r="P1694" s="7">
        <f t="shared" si="247"/>
        <v>1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</row>
    <row r="1695" spans="1:34" x14ac:dyDescent="0.35">
      <c r="A1695">
        <f t="shared" si="250"/>
        <v>1694</v>
      </c>
      <c r="B1695" t="s">
        <v>56</v>
      </c>
      <c r="C1695">
        <f t="shared" si="248"/>
        <v>62</v>
      </c>
      <c r="D1695" s="7">
        <f t="shared" si="251"/>
        <v>2009</v>
      </c>
      <c r="E1695">
        <v>27000</v>
      </c>
      <c r="F1695">
        <f>VLOOKUP(B1695, 'Population by Country'!$1:$266, 24, FALSE)</f>
        <v>23903831</v>
      </c>
      <c r="G1695">
        <v>0</v>
      </c>
      <c r="H1695">
        <v>0</v>
      </c>
      <c r="I1695" s="7">
        <f>INDEX('Developing Country'!$B$3:$B$175,MATCH('Stata Data'!B1695,'Developing Country'!$A$3:$A$175))</f>
        <v>0</v>
      </c>
      <c r="J1695" s="7">
        <f>INDEX('Developing Country'!$C$3:$C$175,MATCH('Stata Data'!B1695,'Developing Country'!$A$3:$A$175))</f>
        <v>1</v>
      </c>
      <c r="K1695" s="8">
        <f>VLOOKUP(B1695, 'TRIPS In Force'!$A$2:$B$166, 2, FALSE)</f>
        <v>34700</v>
      </c>
      <c r="L1695" s="7">
        <f t="shared" si="249"/>
        <v>1995</v>
      </c>
      <c r="M1695" s="7">
        <f t="shared" si="244"/>
        <v>1</v>
      </c>
      <c r="N1695" s="7">
        <f t="shared" si="245"/>
        <v>2000</v>
      </c>
      <c r="O1695" s="7">
        <f t="shared" si="246"/>
        <v>9</v>
      </c>
      <c r="P1695" s="7">
        <f t="shared" si="247"/>
        <v>1</v>
      </c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</row>
    <row r="1696" spans="1:34" x14ac:dyDescent="0.35">
      <c r="A1696">
        <f t="shared" si="250"/>
        <v>1695</v>
      </c>
      <c r="B1696" t="s">
        <v>56</v>
      </c>
      <c r="C1696">
        <f t="shared" si="248"/>
        <v>62</v>
      </c>
      <c r="D1696" s="7">
        <f t="shared" si="251"/>
        <v>2010</v>
      </c>
      <c r="E1696">
        <v>25000</v>
      </c>
      <c r="F1696">
        <f>VLOOKUP(B1696, 'Population by Country'!$1:$266, 25, FALSE)</f>
        <v>24512104</v>
      </c>
      <c r="G1696">
        <v>0</v>
      </c>
      <c r="H1696">
        <v>0</v>
      </c>
      <c r="I1696" s="7">
        <f>INDEX('Developing Country'!$B$3:$B$175,MATCH('Stata Data'!B1696,'Developing Country'!$A$3:$A$175))</f>
        <v>0</v>
      </c>
      <c r="J1696" s="7">
        <f>INDEX('Developing Country'!$C$3:$C$175,MATCH('Stata Data'!B1696,'Developing Country'!$A$3:$A$175))</f>
        <v>1</v>
      </c>
      <c r="K1696" s="8">
        <f>VLOOKUP(B1696, 'TRIPS In Force'!$A$2:$B$166, 2, FALSE)</f>
        <v>34700</v>
      </c>
      <c r="L1696" s="7">
        <f t="shared" si="249"/>
        <v>1995</v>
      </c>
      <c r="M1696" s="7">
        <f t="shared" si="244"/>
        <v>1</v>
      </c>
      <c r="N1696" s="7">
        <f t="shared" si="245"/>
        <v>2000</v>
      </c>
      <c r="O1696" s="7">
        <f t="shared" si="246"/>
        <v>10</v>
      </c>
      <c r="P1696" s="7">
        <f t="shared" si="247"/>
        <v>1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</row>
    <row r="1697" spans="1:34" x14ac:dyDescent="0.35">
      <c r="A1697">
        <f t="shared" si="250"/>
        <v>1696</v>
      </c>
      <c r="B1697" t="s">
        <v>56</v>
      </c>
      <c r="C1697">
        <f t="shared" si="248"/>
        <v>62</v>
      </c>
      <c r="D1697" s="7">
        <f t="shared" si="251"/>
        <v>2011</v>
      </c>
      <c r="E1697">
        <v>22000</v>
      </c>
      <c r="F1697">
        <f>VLOOKUP(B1697, 'Population by Country'!$1:$266, 26, FALSE)</f>
        <v>25121796</v>
      </c>
      <c r="G1697">
        <v>0</v>
      </c>
      <c r="H1697">
        <v>0</v>
      </c>
      <c r="I1697" s="7">
        <f>INDEX('Developing Country'!$B$3:$B$175,MATCH('Stata Data'!B1697,'Developing Country'!$A$3:$A$175))</f>
        <v>0</v>
      </c>
      <c r="J1697" s="7">
        <f>INDEX('Developing Country'!$C$3:$C$175,MATCH('Stata Data'!B1697,'Developing Country'!$A$3:$A$175))</f>
        <v>1</v>
      </c>
      <c r="K1697" s="8">
        <f>VLOOKUP(B1697, 'TRIPS In Force'!$A$2:$B$166, 2, FALSE)</f>
        <v>34700</v>
      </c>
      <c r="L1697" s="7">
        <f t="shared" si="249"/>
        <v>1995</v>
      </c>
      <c r="M1697" s="7">
        <f t="shared" si="244"/>
        <v>1</v>
      </c>
      <c r="N1697" s="7">
        <f t="shared" si="245"/>
        <v>2000</v>
      </c>
      <c r="O1697" s="7">
        <f t="shared" si="246"/>
        <v>11</v>
      </c>
      <c r="P1697" s="7">
        <f t="shared" si="247"/>
        <v>1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</row>
    <row r="1698" spans="1:34" x14ac:dyDescent="0.35">
      <c r="A1698">
        <f t="shared" si="250"/>
        <v>1697</v>
      </c>
      <c r="B1698" t="s">
        <v>56</v>
      </c>
      <c r="C1698">
        <f t="shared" si="248"/>
        <v>62</v>
      </c>
      <c r="D1698" s="7">
        <f t="shared" si="251"/>
        <v>2012</v>
      </c>
      <c r="E1698">
        <v>19000</v>
      </c>
      <c r="F1698">
        <f>VLOOKUP(B1698, 'Population by Country'!$1:$266, 27, FALSE)</f>
        <v>25733049</v>
      </c>
      <c r="G1698">
        <v>0</v>
      </c>
      <c r="H1698">
        <v>0</v>
      </c>
      <c r="I1698" s="7">
        <f>INDEX('Developing Country'!$B$3:$B$175,MATCH('Stata Data'!B1698,'Developing Country'!$A$3:$A$175))</f>
        <v>0</v>
      </c>
      <c r="J1698" s="7">
        <f>INDEX('Developing Country'!$C$3:$C$175,MATCH('Stata Data'!B1698,'Developing Country'!$A$3:$A$175))</f>
        <v>1</v>
      </c>
      <c r="K1698" s="8">
        <f>VLOOKUP(B1698, 'TRIPS In Force'!$A$2:$B$166, 2, FALSE)</f>
        <v>34700</v>
      </c>
      <c r="L1698" s="7">
        <f t="shared" si="249"/>
        <v>1995</v>
      </c>
      <c r="M1698" s="7">
        <f t="shared" si="244"/>
        <v>1</v>
      </c>
      <c r="N1698" s="7">
        <f t="shared" si="245"/>
        <v>2000</v>
      </c>
      <c r="O1698" s="7">
        <f t="shared" si="246"/>
        <v>12</v>
      </c>
      <c r="P1698" s="7">
        <f t="shared" si="247"/>
        <v>1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</row>
    <row r="1699" spans="1:34" x14ac:dyDescent="0.35">
      <c r="A1699">
        <f t="shared" si="250"/>
        <v>1698</v>
      </c>
      <c r="B1699" t="s">
        <v>56</v>
      </c>
      <c r="C1699">
        <f t="shared" si="248"/>
        <v>62</v>
      </c>
      <c r="D1699" s="7">
        <f t="shared" si="251"/>
        <v>2013</v>
      </c>
      <c r="E1699">
        <v>18000</v>
      </c>
      <c r="F1699">
        <f>VLOOKUP(B1699, 'Population by Country'!$1:$266, 28, FALSE)</f>
        <v>26346251</v>
      </c>
      <c r="G1699">
        <v>0</v>
      </c>
      <c r="H1699">
        <v>0</v>
      </c>
      <c r="I1699" s="7">
        <f>INDEX('Developing Country'!$B$3:$B$175,MATCH('Stata Data'!B1699,'Developing Country'!$A$3:$A$175))</f>
        <v>0</v>
      </c>
      <c r="J1699" s="7">
        <f>INDEX('Developing Country'!$C$3:$C$175,MATCH('Stata Data'!B1699,'Developing Country'!$A$3:$A$175))</f>
        <v>1</v>
      </c>
      <c r="K1699" s="8">
        <f>VLOOKUP(B1699, 'TRIPS In Force'!$A$2:$B$166, 2, FALSE)</f>
        <v>34700</v>
      </c>
      <c r="L1699" s="7">
        <f t="shared" si="249"/>
        <v>1995</v>
      </c>
      <c r="M1699" s="7">
        <f t="shared" si="244"/>
        <v>1</v>
      </c>
      <c r="N1699" s="7">
        <f t="shared" si="245"/>
        <v>2000</v>
      </c>
      <c r="O1699" s="7">
        <f t="shared" si="246"/>
        <v>13</v>
      </c>
      <c r="P1699" s="7">
        <f t="shared" si="247"/>
        <v>1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</row>
    <row r="1700" spans="1:34" x14ac:dyDescent="0.35">
      <c r="A1700">
        <f t="shared" si="250"/>
        <v>1699</v>
      </c>
      <c r="B1700" t="s">
        <v>56</v>
      </c>
      <c r="C1700">
        <f t="shared" si="248"/>
        <v>62</v>
      </c>
      <c r="D1700" s="7">
        <f t="shared" si="251"/>
        <v>2014</v>
      </c>
      <c r="E1700">
        <v>17000</v>
      </c>
      <c r="F1700">
        <f>VLOOKUP(B1700, 'Population by Country'!$1:$266, 29, FALSE)</f>
        <v>26962563</v>
      </c>
      <c r="G1700">
        <v>0</v>
      </c>
      <c r="H1700">
        <v>0</v>
      </c>
      <c r="I1700" s="7">
        <f>INDEX('Developing Country'!$B$3:$B$175,MATCH('Stata Data'!B1700,'Developing Country'!$A$3:$A$175))</f>
        <v>0</v>
      </c>
      <c r="J1700" s="7">
        <f>INDEX('Developing Country'!$C$3:$C$175,MATCH('Stata Data'!B1700,'Developing Country'!$A$3:$A$175))</f>
        <v>1</v>
      </c>
      <c r="K1700" s="8">
        <f>VLOOKUP(B1700, 'TRIPS In Force'!$A$2:$B$166, 2, FALSE)</f>
        <v>34700</v>
      </c>
      <c r="L1700" s="7">
        <f t="shared" si="249"/>
        <v>1995</v>
      </c>
      <c r="M1700" s="7">
        <f t="shared" si="244"/>
        <v>1</v>
      </c>
      <c r="N1700" s="7">
        <f t="shared" si="245"/>
        <v>2000</v>
      </c>
      <c r="O1700" s="7">
        <f t="shared" si="246"/>
        <v>14</v>
      </c>
      <c r="P1700" s="7">
        <f t="shared" si="247"/>
        <v>1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</row>
    <row r="1701" spans="1:34" x14ac:dyDescent="0.35">
      <c r="A1701">
        <f t="shared" si="250"/>
        <v>1700</v>
      </c>
      <c r="B1701" t="s">
        <v>56</v>
      </c>
      <c r="C1701">
        <f t="shared" si="248"/>
        <v>62</v>
      </c>
      <c r="D1701" s="7">
        <f t="shared" si="251"/>
        <v>2015</v>
      </c>
      <c r="E1701">
        <v>16000</v>
      </c>
      <c r="F1701">
        <f>VLOOKUP(B1701, 'Population by Country'!$1:$266, 30, FALSE)</f>
        <v>27582821</v>
      </c>
      <c r="G1701">
        <v>0</v>
      </c>
      <c r="H1701">
        <v>0</v>
      </c>
      <c r="I1701" s="7">
        <f>INDEX('Developing Country'!$B$3:$B$175,MATCH('Stata Data'!B1701,'Developing Country'!$A$3:$A$175))</f>
        <v>0</v>
      </c>
      <c r="J1701" s="7">
        <f>INDEX('Developing Country'!$C$3:$C$175,MATCH('Stata Data'!B1701,'Developing Country'!$A$3:$A$175))</f>
        <v>1</v>
      </c>
      <c r="K1701" s="8">
        <f>VLOOKUP(B1701, 'TRIPS In Force'!$A$2:$B$166, 2, FALSE)</f>
        <v>34700</v>
      </c>
      <c r="L1701" s="7">
        <f t="shared" si="249"/>
        <v>1995</v>
      </c>
      <c r="M1701" s="7">
        <f t="shared" si="244"/>
        <v>1</v>
      </c>
      <c r="N1701" s="7">
        <f t="shared" si="245"/>
        <v>2000</v>
      </c>
      <c r="O1701" s="7">
        <f t="shared" si="246"/>
        <v>15</v>
      </c>
      <c r="P1701" s="7">
        <f t="shared" si="247"/>
        <v>1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</row>
    <row r="1702" spans="1:34" x14ac:dyDescent="0.35">
      <c r="A1702">
        <f t="shared" si="250"/>
        <v>1701</v>
      </c>
      <c r="B1702" t="s">
        <v>56</v>
      </c>
      <c r="C1702">
        <f t="shared" si="248"/>
        <v>62</v>
      </c>
      <c r="D1702" s="7">
        <f t="shared" si="251"/>
        <v>2016</v>
      </c>
      <c r="E1702">
        <v>15000</v>
      </c>
      <c r="F1702">
        <f>VLOOKUP(B1702, 'Population by Country'!$1:$266, 31, FALSE)</f>
        <v>28206728</v>
      </c>
      <c r="G1702">
        <v>0</v>
      </c>
      <c r="H1702">
        <v>0</v>
      </c>
      <c r="I1702" s="7">
        <f>INDEX('Developing Country'!$B$3:$B$175,MATCH('Stata Data'!B1702,'Developing Country'!$A$3:$A$175))</f>
        <v>0</v>
      </c>
      <c r="J1702" s="7">
        <f>INDEX('Developing Country'!$C$3:$C$175,MATCH('Stata Data'!B1702,'Developing Country'!$A$3:$A$175))</f>
        <v>1</v>
      </c>
      <c r="K1702" s="8">
        <f>VLOOKUP(B1702, 'TRIPS In Force'!$A$2:$B$166, 2, FALSE)</f>
        <v>34700</v>
      </c>
      <c r="L1702" s="7">
        <f t="shared" si="249"/>
        <v>1995</v>
      </c>
      <c r="M1702" s="7">
        <f t="shared" si="244"/>
        <v>1</v>
      </c>
      <c r="N1702" s="7">
        <f t="shared" si="245"/>
        <v>2000</v>
      </c>
      <c r="O1702" s="7">
        <f t="shared" si="246"/>
        <v>16</v>
      </c>
      <c r="P1702" s="7">
        <f t="shared" si="247"/>
        <v>1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</row>
    <row r="1703" spans="1:34" x14ac:dyDescent="0.35">
      <c r="A1703">
        <f t="shared" si="250"/>
        <v>1702</v>
      </c>
      <c r="B1703" t="s">
        <v>57</v>
      </c>
      <c r="C1703">
        <f t="shared" si="248"/>
        <v>63</v>
      </c>
      <c r="D1703" s="7">
        <v>1990</v>
      </c>
      <c r="F1703">
        <f>VLOOKUP(B1703, 'Population by Country'!$1:$266, 5,FALSE )</f>
        <v>10196792</v>
      </c>
      <c r="G1703">
        <v>0</v>
      </c>
      <c r="H1703">
        <v>0</v>
      </c>
      <c r="I1703" s="7">
        <f>INDEX('Developing Country'!$B$3:$B$175,MATCH('Stata Data'!B1703,'Developing Country'!$A$3:$A$175))</f>
        <v>0</v>
      </c>
      <c r="J1703" s="7">
        <f>INDEX('Developing Country'!$C$3:$C$175,MATCH('Stata Data'!B1703,'Developing Country'!$A$3:$A$175))</f>
        <v>0</v>
      </c>
      <c r="K1703" s="8">
        <f>VLOOKUP(B1703, 'TRIPS In Force'!$A$2:$B$166, 2, FALSE)</f>
        <v>34700</v>
      </c>
      <c r="L1703" s="7">
        <f t="shared" si="249"/>
        <v>1995</v>
      </c>
      <c r="M1703" s="7">
        <f t="shared" si="244"/>
        <v>0</v>
      </c>
      <c r="N1703" s="7">
        <f t="shared" si="245"/>
        <v>1995</v>
      </c>
      <c r="O1703" s="7">
        <f t="shared" si="246"/>
        <v>-5</v>
      </c>
      <c r="P1703" s="7">
        <f t="shared" si="247"/>
        <v>0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</row>
    <row r="1704" spans="1:34" x14ac:dyDescent="0.35">
      <c r="A1704">
        <f t="shared" si="250"/>
        <v>1703</v>
      </c>
      <c r="B1704" t="s">
        <v>57</v>
      </c>
      <c r="C1704">
        <f t="shared" si="248"/>
        <v>63</v>
      </c>
      <c r="D1704" s="7">
        <f>D1703+1</f>
        <v>1991</v>
      </c>
      <c r="F1704">
        <f>VLOOKUP(B1704, 'Population by Country'!$1:$266, 6, FALSE)</f>
        <v>10319927</v>
      </c>
      <c r="G1704">
        <v>0</v>
      </c>
      <c r="H1704">
        <v>0</v>
      </c>
      <c r="I1704" s="7">
        <f>INDEX('Developing Country'!$B$3:$B$175,MATCH('Stata Data'!B1704,'Developing Country'!$A$3:$A$175))</f>
        <v>0</v>
      </c>
      <c r="J1704" s="7">
        <f>INDEX('Developing Country'!$C$3:$C$175,MATCH('Stata Data'!B1704,'Developing Country'!$A$3:$A$175))</f>
        <v>0</v>
      </c>
      <c r="K1704" s="8">
        <f>VLOOKUP(B1704, 'TRIPS In Force'!$A$2:$B$166, 2, FALSE)</f>
        <v>34700</v>
      </c>
      <c r="L1704" s="7">
        <f t="shared" si="249"/>
        <v>1995</v>
      </c>
      <c r="M1704" s="7">
        <f t="shared" si="244"/>
        <v>0</v>
      </c>
      <c r="N1704" s="7">
        <f t="shared" si="245"/>
        <v>1995</v>
      </c>
      <c r="O1704" s="7">
        <f t="shared" si="246"/>
        <v>-4</v>
      </c>
      <c r="P1704" s="7">
        <f t="shared" si="247"/>
        <v>0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</row>
    <row r="1705" spans="1:34" x14ac:dyDescent="0.35">
      <c r="A1705">
        <f t="shared" si="250"/>
        <v>1704</v>
      </c>
      <c r="B1705" t="s">
        <v>57</v>
      </c>
      <c r="C1705">
        <f t="shared" si="248"/>
        <v>63</v>
      </c>
      <c r="D1705" s="7">
        <f t="shared" ref="D1705:D1729" si="252">D1704+1</f>
        <v>1992</v>
      </c>
      <c r="F1705">
        <f>VLOOKUP(B1705, 'Population by Country'!$1:$266, 7, FALSE)</f>
        <v>10399061</v>
      </c>
      <c r="G1705">
        <v>0</v>
      </c>
      <c r="H1705">
        <v>0</v>
      </c>
      <c r="I1705" s="7">
        <f>INDEX('Developing Country'!$B$3:$B$175,MATCH('Stata Data'!B1705,'Developing Country'!$A$3:$A$175))</f>
        <v>0</v>
      </c>
      <c r="J1705" s="7">
        <f>INDEX('Developing Country'!$C$3:$C$175,MATCH('Stata Data'!B1705,'Developing Country'!$A$3:$A$175))</f>
        <v>0</v>
      </c>
      <c r="K1705" s="8">
        <f>VLOOKUP(B1705, 'TRIPS In Force'!$A$2:$B$166, 2, FALSE)</f>
        <v>34700</v>
      </c>
      <c r="L1705" s="7">
        <f t="shared" si="249"/>
        <v>1995</v>
      </c>
      <c r="M1705" s="7">
        <f t="shared" si="244"/>
        <v>0</v>
      </c>
      <c r="N1705" s="7">
        <f t="shared" si="245"/>
        <v>1995</v>
      </c>
      <c r="O1705" s="7">
        <f t="shared" si="246"/>
        <v>-3</v>
      </c>
      <c r="P1705" s="7">
        <f t="shared" si="247"/>
        <v>0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</row>
    <row r="1706" spans="1:34" x14ac:dyDescent="0.35">
      <c r="A1706">
        <f t="shared" si="250"/>
        <v>1705</v>
      </c>
      <c r="B1706" t="s">
        <v>57</v>
      </c>
      <c r="C1706">
        <f t="shared" si="248"/>
        <v>63</v>
      </c>
      <c r="D1706" s="7">
        <f t="shared" si="252"/>
        <v>1993</v>
      </c>
      <c r="F1706">
        <f>VLOOKUP(B1706, 'Population by Country'!$1:$266, 8, FALSE)</f>
        <v>10460415</v>
      </c>
      <c r="G1706">
        <v>0</v>
      </c>
      <c r="H1706">
        <v>0</v>
      </c>
      <c r="I1706" s="7">
        <f>INDEX('Developing Country'!$B$3:$B$175,MATCH('Stata Data'!B1706,'Developing Country'!$A$3:$A$175))</f>
        <v>0</v>
      </c>
      <c r="J1706" s="7">
        <f>INDEX('Developing Country'!$C$3:$C$175,MATCH('Stata Data'!B1706,'Developing Country'!$A$3:$A$175))</f>
        <v>0</v>
      </c>
      <c r="K1706" s="8">
        <f>VLOOKUP(B1706, 'TRIPS In Force'!$A$2:$B$166, 2, FALSE)</f>
        <v>34700</v>
      </c>
      <c r="L1706" s="7">
        <f t="shared" si="249"/>
        <v>1995</v>
      </c>
      <c r="M1706" s="7">
        <f t="shared" si="244"/>
        <v>0</v>
      </c>
      <c r="N1706" s="7">
        <f t="shared" si="245"/>
        <v>1995</v>
      </c>
      <c r="O1706" s="7">
        <f t="shared" si="246"/>
        <v>-2</v>
      </c>
      <c r="P1706" s="7">
        <f t="shared" si="247"/>
        <v>0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</row>
    <row r="1707" spans="1:34" x14ac:dyDescent="0.35">
      <c r="A1707">
        <f t="shared" si="250"/>
        <v>1706</v>
      </c>
      <c r="B1707" t="s">
        <v>57</v>
      </c>
      <c r="C1707">
        <f t="shared" si="248"/>
        <v>63</v>
      </c>
      <c r="D1707" s="7">
        <f t="shared" si="252"/>
        <v>1994</v>
      </c>
      <c r="F1707">
        <f>VLOOKUP(B1707, 'Population by Country'!$1:$266, 9, FALSE)</f>
        <v>10512922</v>
      </c>
      <c r="G1707">
        <v>0</v>
      </c>
      <c r="H1707">
        <v>0</v>
      </c>
      <c r="I1707" s="7">
        <f>INDEX('Developing Country'!$B$3:$B$175,MATCH('Stata Data'!B1707,'Developing Country'!$A$3:$A$175))</f>
        <v>0</v>
      </c>
      <c r="J1707" s="7">
        <f>INDEX('Developing Country'!$C$3:$C$175,MATCH('Stata Data'!B1707,'Developing Country'!$A$3:$A$175))</f>
        <v>0</v>
      </c>
      <c r="K1707" s="8">
        <f>VLOOKUP(B1707, 'TRIPS In Force'!$A$2:$B$166, 2, FALSE)</f>
        <v>34700</v>
      </c>
      <c r="L1707" s="7">
        <f t="shared" si="249"/>
        <v>1995</v>
      </c>
      <c r="M1707" s="7">
        <f t="shared" si="244"/>
        <v>0</v>
      </c>
      <c r="N1707" s="7">
        <f t="shared" si="245"/>
        <v>1995</v>
      </c>
      <c r="O1707" s="7">
        <f t="shared" si="246"/>
        <v>-1</v>
      </c>
      <c r="P1707" s="7">
        <f t="shared" si="247"/>
        <v>0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</row>
    <row r="1708" spans="1:34" x14ac:dyDescent="0.35">
      <c r="A1708">
        <f t="shared" si="250"/>
        <v>1707</v>
      </c>
      <c r="B1708" t="s">
        <v>57</v>
      </c>
      <c r="C1708">
        <f t="shared" si="248"/>
        <v>63</v>
      </c>
      <c r="D1708" s="7">
        <f t="shared" si="252"/>
        <v>1995</v>
      </c>
      <c r="F1708">
        <f>VLOOKUP(B1708, 'Population by Country'!$1:$266, 10, FALSE)</f>
        <v>10562153</v>
      </c>
      <c r="G1708">
        <v>0</v>
      </c>
      <c r="H1708">
        <v>0</v>
      </c>
      <c r="I1708" s="7">
        <f>INDEX('Developing Country'!$B$3:$B$175,MATCH('Stata Data'!B1708,'Developing Country'!$A$3:$A$175))</f>
        <v>0</v>
      </c>
      <c r="J1708" s="7">
        <f>INDEX('Developing Country'!$C$3:$C$175,MATCH('Stata Data'!B1708,'Developing Country'!$A$3:$A$175))</f>
        <v>0</v>
      </c>
      <c r="K1708" s="8">
        <f>VLOOKUP(B1708, 'TRIPS In Force'!$A$2:$B$166, 2, FALSE)</f>
        <v>34700</v>
      </c>
      <c r="L1708" s="7">
        <f t="shared" si="249"/>
        <v>1995</v>
      </c>
      <c r="M1708" s="7">
        <f t="shared" si="244"/>
        <v>1</v>
      </c>
      <c r="N1708" s="7">
        <f t="shared" si="245"/>
        <v>1995</v>
      </c>
      <c r="O1708" s="7">
        <f t="shared" si="246"/>
        <v>0</v>
      </c>
      <c r="P1708" s="7">
        <f t="shared" si="247"/>
        <v>1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</row>
    <row r="1709" spans="1:34" x14ac:dyDescent="0.35">
      <c r="A1709">
        <f t="shared" si="250"/>
        <v>1708</v>
      </c>
      <c r="B1709" t="s">
        <v>57</v>
      </c>
      <c r="C1709">
        <f t="shared" si="248"/>
        <v>63</v>
      </c>
      <c r="D1709" s="7">
        <f t="shared" si="252"/>
        <v>1996</v>
      </c>
      <c r="F1709">
        <f>VLOOKUP(B1709, 'Population by Country'!$1:$266, 11, FALSE)</f>
        <v>10608800</v>
      </c>
      <c r="G1709">
        <v>0</v>
      </c>
      <c r="H1709">
        <v>0</v>
      </c>
      <c r="I1709" s="7">
        <f>INDEX('Developing Country'!$B$3:$B$175,MATCH('Stata Data'!B1709,'Developing Country'!$A$3:$A$175))</f>
        <v>0</v>
      </c>
      <c r="J1709" s="7">
        <f>INDEX('Developing Country'!$C$3:$C$175,MATCH('Stata Data'!B1709,'Developing Country'!$A$3:$A$175))</f>
        <v>0</v>
      </c>
      <c r="K1709" s="8">
        <f>VLOOKUP(B1709, 'TRIPS In Force'!$A$2:$B$166, 2, FALSE)</f>
        <v>34700</v>
      </c>
      <c r="L1709" s="7">
        <f t="shared" si="249"/>
        <v>1995</v>
      </c>
      <c r="M1709" s="7">
        <f t="shared" si="244"/>
        <v>1</v>
      </c>
      <c r="N1709" s="7">
        <f t="shared" si="245"/>
        <v>1995</v>
      </c>
      <c r="O1709" s="7">
        <f t="shared" si="246"/>
        <v>1</v>
      </c>
      <c r="P1709" s="7">
        <f t="shared" si="247"/>
        <v>1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</row>
    <row r="1710" spans="1:34" x14ac:dyDescent="0.35">
      <c r="A1710">
        <f t="shared" si="250"/>
        <v>1709</v>
      </c>
      <c r="B1710" t="s">
        <v>57</v>
      </c>
      <c r="C1710">
        <f t="shared" si="248"/>
        <v>63</v>
      </c>
      <c r="D1710" s="7">
        <f t="shared" si="252"/>
        <v>1997</v>
      </c>
      <c r="F1710">
        <f>VLOOKUP(B1710, 'Population by Country'!$1:$266, 12, FALSE)</f>
        <v>10661259</v>
      </c>
      <c r="G1710">
        <v>0</v>
      </c>
      <c r="H1710">
        <v>0</v>
      </c>
      <c r="I1710" s="7">
        <f>INDEX('Developing Country'!$B$3:$B$175,MATCH('Stata Data'!B1710,'Developing Country'!$A$3:$A$175))</f>
        <v>0</v>
      </c>
      <c r="J1710" s="7">
        <f>INDEX('Developing Country'!$C$3:$C$175,MATCH('Stata Data'!B1710,'Developing Country'!$A$3:$A$175))</f>
        <v>0</v>
      </c>
      <c r="K1710" s="8">
        <f>VLOOKUP(B1710, 'TRIPS In Force'!$A$2:$B$166, 2, FALSE)</f>
        <v>34700</v>
      </c>
      <c r="L1710" s="7">
        <f t="shared" si="249"/>
        <v>1995</v>
      </c>
      <c r="M1710" s="7">
        <f t="shared" si="244"/>
        <v>1</v>
      </c>
      <c r="N1710" s="7">
        <f t="shared" si="245"/>
        <v>1995</v>
      </c>
      <c r="O1710" s="7">
        <f t="shared" si="246"/>
        <v>2</v>
      </c>
      <c r="P1710" s="7">
        <f t="shared" si="247"/>
        <v>1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</row>
    <row r="1711" spans="1:34" x14ac:dyDescent="0.35">
      <c r="A1711">
        <f t="shared" si="250"/>
        <v>1710</v>
      </c>
      <c r="B1711" t="s">
        <v>57</v>
      </c>
      <c r="C1711">
        <f t="shared" si="248"/>
        <v>63</v>
      </c>
      <c r="D1711" s="7">
        <f t="shared" si="252"/>
        <v>1998</v>
      </c>
      <c r="F1711">
        <f>VLOOKUP(B1711, 'Population by Country'!$1:$266, 13, FALSE)</f>
        <v>10720509</v>
      </c>
      <c r="G1711">
        <v>0</v>
      </c>
      <c r="H1711">
        <v>0</v>
      </c>
      <c r="I1711" s="7">
        <f>INDEX('Developing Country'!$B$3:$B$175,MATCH('Stata Data'!B1711,'Developing Country'!$A$3:$A$175))</f>
        <v>0</v>
      </c>
      <c r="J1711" s="7">
        <f>INDEX('Developing Country'!$C$3:$C$175,MATCH('Stata Data'!B1711,'Developing Country'!$A$3:$A$175))</f>
        <v>0</v>
      </c>
      <c r="K1711" s="8">
        <f>VLOOKUP(B1711, 'TRIPS In Force'!$A$2:$B$166, 2, FALSE)</f>
        <v>34700</v>
      </c>
      <c r="L1711" s="7">
        <f t="shared" si="249"/>
        <v>1995</v>
      </c>
      <c r="M1711" s="7">
        <f t="shared" si="244"/>
        <v>1</v>
      </c>
      <c r="N1711" s="7">
        <f t="shared" si="245"/>
        <v>1995</v>
      </c>
      <c r="O1711" s="7">
        <f t="shared" si="246"/>
        <v>3</v>
      </c>
      <c r="P1711" s="7">
        <f t="shared" si="247"/>
        <v>1</v>
      </c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</row>
    <row r="1712" spans="1:34" x14ac:dyDescent="0.35">
      <c r="A1712">
        <f t="shared" si="250"/>
        <v>1711</v>
      </c>
      <c r="B1712" t="s">
        <v>57</v>
      </c>
      <c r="C1712">
        <f t="shared" si="248"/>
        <v>63</v>
      </c>
      <c r="D1712" s="7">
        <f t="shared" si="252"/>
        <v>1999</v>
      </c>
      <c r="F1712">
        <f>VLOOKUP(B1712, 'Population by Country'!$1:$266,14, FALSE)</f>
        <v>10761698</v>
      </c>
      <c r="G1712">
        <v>0</v>
      </c>
      <c r="H1712">
        <v>0</v>
      </c>
      <c r="I1712" s="7">
        <f>INDEX('Developing Country'!$B$3:$B$175,MATCH('Stata Data'!B1712,'Developing Country'!$A$3:$A$175))</f>
        <v>0</v>
      </c>
      <c r="J1712" s="7">
        <f>INDEX('Developing Country'!$C$3:$C$175,MATCH('Stata Data'!B1712,'Developing Country'!$A$3:$A$175))</f>
        <v>0</v>
      </c>
      <c r="K1712" s="8">
        <f>VLOOKUP(B1712, 'TRIPS In Force'!$A$2:$B$166, 2, FALSE)</f>
        <v>34700</v>
      </c>
      <c r="L1712" s="7">
        <f t="shared" si="249"/>
        <v>1995</v>
      </c>
      <c r="M1712" s="7">
        <f t="shared" si="244"/>
        <v>1</v>
      </c>
      <c r="N1712" s="7">
        <f t="shared" si="245"/>
        <v>1995</v>
      </c>
      <c r="O1712" s="7">
        <f t="shared" si="246"/>
        <v>4</v>
      </c>
      <c r="P1712" s="7">
        <f t="shared" si="247"/>
        <v>1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</row>
    <row r="1713" spans="1:34" x14ac:dyDescent="0.35">
      <c r="A1713">
        <f t="shared" si="250"/>
        <v>1712</v>
      </c>
      <c r="B1713" t="s">
        <v>57</v>
      </c>
      <c r="C1713">
        <f t="shared" si="248"/>
        <v>63</v>
      </c>
      <c r="D1713" s="7">
        <f t="shared" si="252"/>
        <v>2000</v>
      </c>
      <c r="F1713">
        <f>VLOOKUP(B1713, 'Population by Country'!$1:$266, 15, FALSE)</f>
        <v>10805808</v>
      </c>
      <c r="G1713">
        <v>0</v>
      </c>
      <c r="H1713">
        <v>0</v>
      </c>
      <c r="I1713" s="7">
        <f>INDEX('Developing Country'!$B$3:$B$175,MATCH('Stata Data'!B1713,'Developing Country'!$A$3:$A$175))</f>
        <v>0</v>
      </c>
      <c r="J1713" s="7">
        <f>INDEX('Developing Country'!$C$3:$C$175,MATCH('Stata Data'!B1713,'Developing Country'!$A$3:$A$175))</f>
        <v>0</v>
      </c>
      <c r="K1713" s="8">
        <f>VLOOKUP(B1713, 'TRIPS In Force'!$A$2:$B$166, 2, FALSE)</f>
        <v>34700</v>
      </c>
      <c r="L1713" s="7">
        <f t="shared" si="249"/>
        <v>1995</v>
      </c>
      <c r="M1713" s="7">
        <f t="shared" si="244"/>
        <v>1</v>
      </c>
      <c r="N1713" s="7">
        <f t="shared" si="245"/>
        <v>1995</v>
      </c>
      <c r="O1713" s="7">
        <f t="shared" si="246"/>
        <v>5</v>
      </c>
      <c r="P1713" s="7">
        <f t="shared" si="247"/>
        <v>1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</row>
    <row r="1714" spans="1:34" x14ac:dyDescent="0.35">
      <c r="A1714">
        <f t="shared" si="250"/>
        <v>1713</v>
      </c>
      <c r="B1714" t="s">
        <v>57</v>
      </c>
      <c r="C1714">
        <f t="shared" si="248"/>
        <v>63</v>
      </c>
      <c r="D1714" s="7">
        <f t="shared" si="252"/>
        <v>2001</v>
      </c>
      <c r="F1714">
        <f>VLOOKUP(B1714, 'Population by Country'!$1:$266, 16, FALSE)</f>
        <v>10862132</v>
      </c>
      <c r="G1714">
        <v>0</v>
      </c>
      <c r="H1714">
        <v>0</v>
      </c>
      <c r="I1714" s="7">
        <f>INDEX('Developing Country'!$B$3:$B$175,MATCH('Stata Data'!B1714,'Developing Country'!$A$3:$A$175))</f>
        <v>0</v>
      </c>
      <c r="J1714" s="7">
        <f>INDEX('Developing Country'!$C$3:$C$175,MATCH('Stata Data'!B1714,'Developing Country'!$A$3:$A$175))</f>
        <v>0</v>
      </c>
      <c r="K1714" s="8">
        <f>VLOOKUP(B1714, 'TRIPS In Force'!$A$2:$B$166, 2, FALSE)</f>
        <v>34700</v>
      </c>
      <c r="L1714" s="7">
        <f t="shared" si="249"/>
        <v>1995</v>
      </c>
      <c r="M1714" s="7">
        <f t="shared" si="244"/>
        <v>1</v>
      </c>
      <c r="N1714" s="7">
        <f t="shared" si="245"/>
        <v>1995</v>
      </c>
      <c r="O1714" s="7">
        <f t="shared" si="246"/>
        <v>6</v>
      </c>
      <c r="P1714" s="7">
        <f t="shared" si="247"/>
        <v>1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</row>
    <row r="1715" spans="1:34" x14ac:dyDescent="0.35">
      <c r="A1715">
        <f t="shared" si="250"/>
        <v>1714</v>
      </c>
      <c r="B1715" t="s">
        <v>57</v>
      </c>
      <c r="C1715">
        <f t="shared" si="248"/>
        <v>63</v>
      </c>
      <c r="D1715" s="7">
        <f t="shared" si="252"/>
        <v>2002</v>
      </c>
      <c r="F1715">
        <f>VLOOKUP(B1715, 'Population by Country'!$1:$266, 17, FALSE)</f>
        <v>10902022</v>
      </c>
      <c r="G1715">
        <v>0</v>
      </c>
      <c r="H1715">
        <v>0</v>
      </c>
      <c r="I1715" s="7">
        <f>INDEX('Developing Country'!$B$3:$B$175,MATCH('Stata Data'!B1715,'Developing Country'!$A$3:$A$175))</f>
        <v>0</v>
      </c>
      <c r="J1715" s="7">
        <f>INDEX('Developing Country'!$C$3:$C$175,MATCH('Stata Data'!B1715,'Developing Country'!$A$3:$A$175))</f>
        <v>0</v>
      </c>
      <c r="K1715" s="8">
        <f>VLOOKUP(B1715, 'TRIPS In Force'!$A$2:$B$166, 2, FALSE)</f>
        <v>34700</v>
      </c>
      <c r="L1715" s="7">
        <f t="shared" si="249"/>
        <v>1995</v>
      </c>
      <c r="M1715" s="7">
        <f t="shared" si="244"/>
        <v>1</v>
      </c>
      <c r="N1715" s="7">
        <f t="shared" si="245"/>
        <v>1995</v>
      </c>
      <c r="O1715" s="7">
        <f t="shared" si="246"/>
        <v>7</v>
      </c>
      <c r="P1715" s="7">
        <f t="shared" si="247"/>
        <v>1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</row>
    <row r="1716" spans="1:34" x14ac:dyDescent="0.35">
      <c r="A1716">
        <f t="shared" si="250"/>
        <v>1715</v>
      </c>
      <c r="B1716" t="s">
        <v>57</v>
      </c>
      <c r="C1716">
        <f t="shared" si="248"/>
        <v>63</v>
      </c>
      <c r="D1716" s="7">
        <f t="shared" si="252"/>
        <v>2003</v>
      </c>
      <c r="F1716">
        <f>VLOOKUP(B1716, 'Population by Country'!$1:$266, 18, FALSE)</f>
        <v>10928070</v>
      </c>
      <c r="G1716">
        <v>0</v>
      </c>
      <c r="H1716">
        <v>0</v>
      </c>
      <c r="I1716" s="7">
        <f>INDEX('Developing Country'!$B$3:$B$175,MATCH('Stata Data'!B1716,'Developing Country'!$A$3:$A$175))</f>
        <v>0</v>
      </c>
      <c r="J1716" s="7">
        <f>INDEX('Developing Country'!$C$3:$C$175,MATCH('Stata Data'!B1716,'Developing Country'!$A$3:$A$175))</f>
        <v>0</v>
      </c>
      <c r="K1716" s="8">
        <f>VLOOKUP(B1716, 'TRIPS In Force'!$A$2:$B$166, 2, FALSE)</f>
        <v>34700</v>
      </c>
      <c r="L1716" s="7">
        <f t="shared" si="249"/>
        <v>1995</v>
      </c>
      <c r="M1716" s="7">
        <f t="shared" si="244"/>
        <v>1</v>
      </c>
      <c r="N1716" s="7">
        <f t="shared" si="245"/>
        <v>1995</v>
      </c>
      <c r="O1716" s="7">
        <f t="shared" si="246"/>
        <v>8</v>
      </c>
      <c r="P1716" s="7">
        <f t="shared" si="247"/>
        <v>1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</row>
    <row r="1717" spans="1:34" x14ac:dyDescent="0.35">
      <c r="A1717">
        <f t="shared" si="250"/>
        <v>1716</v>
      </c>
      <c r="B1717" t="s">
        <v>57</v>
      </c>
      <c r="C1717">
        <f t="shared" si="248"/>
        <v>63</v>
      </c>
      <c r="D1717" s="7">
        <f t="shared" si="252"/>
        <v>2004</v>
      </c>
      <c r="F1717">
        <f>VLOOKUP(B1717, 'Population by Country'!$1:$266,19, FALSE)</f>
        <v>10955141</v>
      </c>
      <c r="G1717">
        <v>0</v>
      </c>
      <c r="H1717">
        <v>0</v>
      </c>
      <c r="I1717" s="7">
        <f>INDEX('Developing Country'!$B$3:$B$175,MATCH('Stata Data'!B1717,'Developing Country'!$A$3:$A$175))</f>
        <v>0</v>
      </c>
      <c r="J1717" s="7">
        <f>INDEX('Developing Country'!$C$3:$C$175,MATCH('Stata Data'!B1717,'Developing Country'!$A$3:$A$175))</f>
        <v>0</v>
      </c>
      <c r="K1717" s="8">
        <f>VLOOKUP(B1717, 'TRIPS In Force'!$A$2:$B$166, 2, FALSE)</f>
        <v>34700</v>
      </c>
      <c r="L1717" s="7">
        <f t="shared" si="249"/>
        <v>1995</v>
      </c>
      <c r="M1717" s="7">
        <f t="shared" si="244"/>
        <v>1</v>
      </c>
      <c r="N1717" s="7">
        <f t="shared" si="245"/>
        <v>1995</v>
      </c>
      <c r="O1717" s="7">
        <f t="shared" si="246"/>
        <v>9</v>
      </c>
      <c r="P1717" s="7">
        <f t="shared" si="247"/>
        <v>1</v>
      </c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</row>
    <row r="1718" spans="1:34" x14ac:dyDescent="0.35">
      <c r="A1718">
        <f t="shared" si="250"/>
        <v>1717</v>
      </c>
      <c r="B1718" t="s">
        <v>57</v>
      </c>
      <c r="C1718">
        <f t="shared" si="248"/>
        <v>63</v>
      </c>
      <c r="D1718" s="7">
        <f t="shared" si="252"/>
        <v>2005</v>
      </c>
      <c r="F1718">
        <f>VLOOKUP(B1718, 'Population by Country'!$1:$266, 20, FALSE)</f>
        <v>10987314</v>
      </c>
      <c r="G1718">
        <v>0</v>
      </c>
      <c r="H1718">
        <v>0</v>
      </c>
      <c r="I1718" s="7">
        <f>INDEX('Developing Country'!$B$3:$B$175,MATCH('Stata Data'!B1718,'Developing Country'!$A$3:$A$175))</f>
        <v>0</v>
      </c>
      <c r="J1718" s="7">
        <f>INDEX('Developing Country'!$C$3:$C$175,MATCH('Stata Data'!B1718,'Developing Country'!$A$3:$A$175))</f>
        <v>0</v>
      </c>
      <c r="K1718" s="8">
        <f>VLOOKUP(B1718, 'TRIPS In Force'!$A$2:$B$166, 2, FALSE)</f>
        <v>34700</v>
      </c>
      <c r="L1718" s="7">
        <f t="shared" si="249"/>
        <v>1995</v>
      </c>
      <c r="M1718" s="7">
        <f t="shared" si="244"/>
        <v>1</v>
      </c>
      <c r="N1718" s="7">
        <f t="shared" si="245"/>
        <v>1995</v>
      </c>
      <c r="O1718" s="7">
        <f t="shared" si="246"/>
        <v>10</v>
      </c>
      <c r="P1718" s="7">
        <f t="shared" si="247"/>
        <v>1</v>
      </c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</row>
    <row r="1719" spans="1:34" x14ac:dyDescent="0.35">
      <c r="A1719">
        <f t="shared" si="250"/>
        <v>1718</v>
      </c>
      <c r="B1719" t="s">
        <v>57</v>
      </c>
      <c r="C1719">
        <f t="shared" si="248"/>
        <v>63</v>
      </c>
      <c r="D1719" s="7">
        <f t="shared" si="252"/>
        <v>2006</v>
      </c>
      <c r="F1719">
        <f>VLOOKUP(B1719, 'Population by Country'!$1:$266, 21, FALSE)</f>
        <v>11020362</v>
      </c>
      <c r="G1719">
        <v>0</v>
      </c>
      <c r="H1719">
        <v>0</v>
      </c>
      <c r="I1719" s="7">
        <f>INDEX('Developing Country'!$B$3:$B$175,MATCH('Stata Data'!B1719,'Developing Country'!$A$3:$A$175))</f>
        <v>0</v>
      </c>
      <c r="J1719" s="7">
        <f>INDEX('Developing Country'!$C$3:$C$175,MATCH('Stata Data'!B1719,'Developing Country'!$A$3:$A$175))</f>
        <v>0</v>
      </c>
      <c r="K1719" s="8">
        <f>VLOOKUP(B1719, 'TRIPS In Force'!$A$2:$B$166, 2, FALSE)</f>
        <v>34700</v>
      </c>
      <c r="L1719" s="7">
        <f t="shared" si="249"/>
        <v>1995</v>
      </c>
      <c r="M1719" s="7">
        <f t="shared" si="244"/>
        <v>1</v>
      </c>
      <c r="N1719" s="7">
        <f t="shared" si="245"/>
        <v>1995</v>
      </c>
      <c r="O1719" s="7">
        <f t="shared" si="246"/>
        <v>11</v>
      </c>
      <c r="P1719" s="7">
        <f t="shared" si="247"/>
        <v>1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</row>
    <row r="1720" spans="1:34" x14ac:dyDescent="0.35">
      <c r="A1720">
        <f t="shared" si="250"/>
        <v>1719</v>
      </c>
      <c r="B1720" t="s">
        <v>57</v>
      </c>
      <c r="C1720">
        <f t="shared" si="248"/>
        <v>63</v>
      </c>
      <c r="D1720" s="7">
        <f t="shared" si="252"/>
        <v>2007</v>
      </c>
      <c r="F1720">
        <f>VLOOKUP(B1720, 'Population by Country'!$1:$266, 22, FALSE)</f>
        <v>11048473</v>
      </c>
      <c r="G1720">
        <v>0</v>
      </c>
      <c r="H1720">
        <v>0</v>
      </c>
      <c r="I1720" s="7">
        <f>INDEX('Developing Country'!$B$3:$B$175,MATCH('Stata Data'!B1720,'Developing Country'!$A$3:$A$175))</f>
        <v>0</v>
      </c>
      <c r="J1720" s="7">
        <f>INDEX('Developing Country'!$C$3:$C$175,MATCH('Stata Data'!B1720,'Developing Country'!$A$3:$A$175))</f>
        <v>0</v>
      </c>
      <c r="K1720" s="8">
        <f>VLOOKUP(B1720, 'TRIPS In Force'!$A$2:$B$166, 2, FALSE)</f>
        <v>34700</v>
      </c>
      <c r="L1720" s="7">
        <f t="shared" si="249"/>
        <v>1995</v>
      </c>
      <c r="M1720" s="7">
        <f t="shared" si="244"/>
        <v>1</v>
      </c>
      <c r="N1720" s="7">
        <f t="shared" si="245"/>
        <v>1995</v>
      </c>
      <c r="O1720" s="7">
        <f t="shared" si="246"/>
        <v>12</v>
      </c>
      <c r="P1720" s="7">
        <f t="shared" si="247"/>
        <v>1</v>
      </c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</row>
    <row r="1721" spans="1:34" x14ac:dyDescent="0.35">
      <c r="A1721">
        <f t="shared" si="250"/>
        <v>1720</v>
      </c>
      <c r="B1721" t="s">
        <v>57</v>
      </c>
      <c r="C1721">
        <f t="shared" si="248"/>
        <v>63</v>
      </c>
      <c r="D1721" s="7">
        <f t="shared" si="252"/>
        <v>2008</v>
      </c>
      <c r="F1721">
        <f>VLOOKUP(B1721, 'Population by Country'!$1:$266, 23, FALSE)</f>
        <v>11077841</v>
      </c>
      <c r="G1721">
        <v>0</v>
      </c>
      <c r="H1721">
        <v>0</v>
      </c>
      <c r="I1721" s="7">
        <f>INDEX('Developing Country'!$B$3:$B$175,MATCH('Stata Data'!B1721,'Developing Country'!$A$3:$A$175))</f>
        <v>0</v>
      </c>
      <c r="J1721" s="7">
        <f>INDEX('Developing Country'!$C$3:$C$175,MATCH('Stata Data'!B1721,'Developing Country'!$A$3:$A$175))</f>
        <v>0</v>
      </c>
      <c r="K1721" s="8">
        <f>VLOOKUP(B1721, 'TRIPS In Force'!$A$2:$B$166, 2, FALSE)</f>
        <v>34700</v>
      </c>
      <c r="L1721" s="7">
        <f t="shared" si="249"/>
        <v>1995</v>
      </c>
      <c r="M1721" s="7">
        <f t="shared" si="244"/>
        <v>1</v>
      </c>
      <c r="N1721" s="7">
        <f t="shared" si="245"/>
        <v>1995</v>
      </c>
      <c r="O1721" s="7">
        <f t="shared" si="246"/>
        <v>13</v>
      </c>
      <c r="P1721" s="7">
        <f t="shared" si="247"/>
        <v>1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</row>
    <row r="1722" spans="1:34" x14ac:dyDescent="0.35">
      <c r="A1722">
        <f t="shared" si="250"/>
        <v>1721</v>
      </c>
      <c r="B1722" t="s">
        <v>57</v>
      </c>
      <c r="C1722">
        <f t="shared" si="248"/>
        <v>63</v>
      </c>
      <c r="D1722" s="7">
        <f t="shared" si="252"/>
        <v>2009</v>
      </c>
      <c r="F1722">
        <f>VLOOKUP(B1722, 'Population by Country'!$1:$266, 24, FALSE)</f>
        <v>11107017</v>
      </c>
      <c r="G1722">
        <v>0</v>
      </c>
      <c r="H1722">
        <v>0</v>
      </c>
      <c r="I1722" s="7">
        <f>INDEX('Developing Country'!$B$3:$B$175,MATCH('Stata Data'!B1722,'Developing Country'!$A$3:$A$175))</f>
        <v>0</v>
      </c>
      <c r="J1722" s="7">
        <f>INDEX('Developing Country'!$C$3:$C$175,MATCH('Stata Data'!B1722,'Developing Country'!$A$3:$A$175))</f>
        <v>0</v>
      </c>
      <c r="K1722" s="8">
        <f>VLOOKUP(B1722, 'TRIPS In Force'!$A$2:$B$166, 2, FALSE)</f>
        <v>34700</v>
      </c>
      <c r="L1722" s="7">
        <f t="shared" si="249"/>
        <v>1995</v>
      </c>
      <c r="M1722" s="7">
        <f t="shared" si="244"/>
        <v>1</v>
      </c>
      <c r="N1722" s="7">
        <f t="shared" si="245"/>
        <v>1995</v>
      </c>
      <c r="O1722" s="7">
        <f t="shared" si="246"/>
        <v>14</v>
      </c>
      <c r="P1722" s="7">
        <f t="shared" si="247"/>
        <v>1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</row>
    <row r="1723" spans="1:34" x14ac:dyDescent="0.35">
      <c r="A1723">
        <f t="shared" si="250"/>
        <v>1722</v>
      </c>
      <c r="B1723" t="s">
        <v>57</v>
      </c>
      <c r="C1723">
        <f t="shared" si="248"/>
        <v>63</v>
      </c>
      <c r="D1723" s="7">
        <f t="shared" si="252"/>
        <v>2010</v>
      </c>
      <c r="F1723">
        <f>VLOOKUP(B1723, 'Population by Country'!$1:$266, 25, FALSE)</f>
        <v>11121341</v>
      </c>
      <c r="G1723">
        <v>0</v>
      </c>
      <c r="H1723">
        <v>0</v>
      </c>
      <c r="I1723" s="7">
        <f>INDEX('Developing Country'!$B$3:$B$175,MATCH('Stata Data'!B1723,'Developing Country'!$A$3:$A$175))</f>
        <v>0</v>
      </c>
      <c r="J1723" s="7">
        <f>INDEX('Developing Country'!$C$3:$C$175,MATCH('Stata Data'!B1723,'Developing Country'!$A$3:$A$175))</f>
        <v>0</v>
      </c>
      <c r="K1723" s="8">
        <f>VLOOKUP(B1723, 'TRIPS In Force'!$A$2:$B$166, 2, FALSE)</f>
        <v>34700</v>
      </c>
      <c r="L1723" s="7">
        <f t="shared" si="249"/>
        <v>1995</v>
      </c>
      <c r="M1723" s="7">
        <f t="shared" si="244"/>
        <v>1</v>
      </c>
      <c r="N1723" s="7">
        <f t="shared" si="245"/>
        <v>1995</v>
      </c>
      <c r="O1723" s="7">
        <f t="shared" si="246"/>
        <v>15</v>
      </c>
      <c r="P1723" s="7">
        <f t="shared" si="247"/>
        <v>1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</row>
    <row r="1724" spans="1:34" x14ac:dyDescent="0.35">
      <c r="A1724">
        <f t="shared" si="250"/>
        <v>1723</v>
      </c>
      <c r="B1724" t="s">
        <v>57</v>
      </c>
      <c r="C1724">
        <f t="shared" si="248"/>
        <v>63</v>
      </c>
      <c r="D1724" s="7">
        <f t="shared" si="252"/>
        <v>2011</v>
      </c>
      <c r="F1724">
        <f>VLOOKUP(B1724, 'Population by Country'!$1:$266, 26, FALSE)</f>
        <v>11104899</v>
      </c>
      <c r="G1724">
        <v>0</v>
      </c>
      <c r="H1724">
        <v>0</v>
      </c>
      <c r="I1724" s="7">
        <f>INDEX('Developing Country'!$B$3:$B$175,MATCH('Stata Data'!B1724,'Developing Country'!$A$3:$A$175))</f>
        <v>0</v>
      </c>
      <c r="J1724" s="7">
        <f>INDEX('Developing Country'!$C$3:$C$175,MATCH('Stata Data'!B1724,'Developing Country'!$A$3:$A$175))</f>
        <v>0</v>
      </c>
      <c r="K1724" s="8">
        <f>VLOOKUP(B1724, 'TRIPS In Force'!$A$2:$B$166, 2, FALSE)</f>
        <v>34700</v>
      </c>
      <c r="L1724" s="7">
        <f t="shared" si="249"/>
        <v>1995</v>
      </c>
      <c r="M1724" s="7">
        <f t="shared" si="244"/>
        <v>1</v>
      </c>
      <c r="N1724" s="7">
        <f t="shared" si="245"/>
        <v>1995</v>
      </c>
      <c r="O1724" s="7">
        <f t="shared" si="246"/>
        <v>16</v>
      </c>
      <c r="P1724" s="7">
        <f t="shared" si="247"/>
        <v>1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</row>
    <row r="1725" spans="1:34" x14ac:dyDescent="0.35">
      <c r="A1725">
        <f t="shared" si="250"/>
        <v>1724</v>
      </c>
      <c r="B1725" t="s">
        <v>57</v>
      </c>
      <c r="C1725">
        <f t="shared" si="248"/>
        <v>63</v>
      </c>
      <c r="D1725" s="7">
        <f t="shared" si="252"/>
        <v>2012</v>
      </c>
      <c r="F1725">
        <f>VLOOKUP(B1725, 'Population by Country'!$1:$266, 27, FALSE)</f>
        <v>11045011</v>
      </c>
      <c r="G1725">
        <v>0</v>
      </c>
      <c r="H1725">
        <v>0</v>
      </c>
      <c r="I1725" s="7">
        <f>INDEX('Developing Country'!$B$3:$B$175,MATCH('Stata Data'!B1725,'Developing Country'!$A$3:$A$175))</f>
        <v>0</v>
      </c>
      <c r="J1725" s="7">
        <f>INDEX('Developing Country'!$C$3:$C$175,MATCH('Stata Data'!B1725,'Developing Country'!$A$3:$A$175))</f>
        <v>0</v>
      </c>
      <c r="K1725" s="8">
        <f>VLOOKUP(B1725, 'TRIPS In Force'!$A$2:$B$166, 2, FALSE)</f>
        <v>34700</v>
      </c>
      <c r="L1725" s="7">
        <f t="shared" si="249"/>
        <v>1995</v>
      </c>
      <c r="M1725" s="7">
        <f t="shared" si="244"/>
        <v>1</v>
      </c>
      <c r="N1725" s="7">
        <f t="shared" si="245"/>
        <v>1995</v>
      </c>
      <c r="O1725" s="7">
        <f t="shared" si="246"/>
        <v>17</v>
      </c>
      <c r="P1725" s="7">
        <f t="shared" si="247"/>
        <v>1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</row>
    <row r="1726" spans="1:34" x14ac:dyDescent="0.35">
      <c r="A1726">
        <f t="shared" si="250"/>
        <v>1725</v>
      </c>
      <c r="B1726" t="s">
        <v>57</v>
      </c>
      <c r="C1726">
        <f t="shared" si="248"/>
        <v>63</v>
      </c>
      <c r="D1726" s="7">
        <f t="shared" si="252"/>
        <v>2013</v>
      </c>
      <c r="F1726">
        <f>VLOOKUP(B1726, 'Population by Country'!$1:$266, 28, FALSE)</f>
        <v>10965211</v>
      </c>
      <c r="G1726">
        <v>0</v>
      </c>
      <c r="H1726">
        <v>0</v>
      </c>
      <c r="I1726" s="7">
        <f>INDEX('Developing Country'!$B$3:$B$175,MATCH('Stata Data'!B1726,'Developing Country'!$A$3:$A$175))</f>
        <v>0</v>
      </c>
      <c r="J1726" s="7">
        <f>INDEX('Developing Country'!$C$3:$C$175,MATCH('Stata Data'!B1726,'Developing Country'!$A$3:$A$175))</f>
        <v>0</v>
      </c>
      <c r="K1726" s="8">
        <f>VLOOKUP(B1726, 'TRIPS In Force'!$A$2:$B$166, 2, FALSE)</f>
        <v>34700</v>
      </c>
      <c r="L1726" s="7">
        <f t="shared" si="249"/>
        <v>1995</v>
      </c>
      <c r="M1726" s="7">
        <f t="shared" si="244"/>
        <v>1</v>
      </c>
      <c r="N1726" s="7">
        <f t="shared" si="245"/>
        <v>1995</v>
      </c>
      <c r="O1726" s="7">
        <f t="shared" si="246"/>
        <v>18</v>
      </c>
      <c r="P1726" s="7">
        <f t="shared" si="247"/>
        <v>1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</row>
    <row r="1727" spans="1:34" x14ac:dyDescent="0.35">
      <c r="A1727">
        <f t="shared" si="250"/>
        <v>1726</v>
      </c>
      <c r="B1727" t="s">
        <v>57</v>
      </c>
      <c r="C1727">
        <f t="shared" si="248"/>
        <v>63</v>
      </c>
      <c r="D1727" s="7">
        <f t="shared" si="252"/>
        <v>2014</v>
      </c>
      <c r="F1727">
        <f>VLOOKUP(B1727, 'Population by Country'!$1:$266, 29, FALSE)</f>
        <v>10892413</v>
      </c>
      <c r="G1727">
        <v>0</v>
      </c>
      <c r="H1727">
        <v>0</v>
      </c>
      <c r="I1727" s="7">
        <f>INDEX('Developing Country'!$B$3:$B$175,MATCH('Stata Data'!B1727,'Developing Country'!$A$3:$A$175))</f>
        <v>0</v>
      </c>
      <c r="J1727" s="7">
        <f>INDEX('Developing Country'!$C$3:$C$175,MATCH('Stata Data'!B1727,'Developing Country'!$A$3:$A$175))</f>
        <v>0</v>
      </c>
      <c r="K1727" s="8">
        <f>VLOOKUP(B1727, 'TRIPS In Force'!$A$2:$B$166, 2, FALSE)</f>
        <v>34700</v>
      </c>
      <c r="L1727" s="7">
        <f t="shared" si="249"/>
        <v>1995</v>
      </c>
      <c r="M1727" s="7">
        <f t="shared" si="244"/>
        <v>1</v>
      </c>
      <c r="N1727" s="7">
        <f t="shared" si="245"/>
        <v>1995</v>
      </c>
      <c r="O1727" s="7">
        <f t="shared" si="246"/>
        <v>19</v>
      </c>
      <c r="P1727" s="7">
        <f t="shared" si="247"/>
        <v>1</v>
      </c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</row>
    <row r="1728" spans="1:34" x14ac:dyDescent="0.35">
      <c r="A1728">
        <f t="shared" si="250"/>
        <v>1727</v>
      </c>
      <c r="B1728" t="s">
        <v>57</v>
      </c>
      <c r="C1728">
        <f t="shared" si="248"/>
        <v>63</v>
      </c>
      <c r="D1728" s="7">
        <f t="shared" si="252"/>
        <v>2015</v>
      </c>
      <c r="F1728">
        <f>VLOOKUP(B1728, 'Population by Country'!$1:$266, 30, FALSE)</f>
        <v>10820883</v>
      </c>
      <c r="G1728">
        <v>0</v>
      </c>
      <c r="H1728">
        <v>0</v>
      </c>
      <c r="I1728" s="7">
        <f>INDEX('Developing Country'!$B$3:$B$175,MATCH('Stata Data'!B1728,'Developing Country'!$A$3:$A$175))</f>
        <v>0</v>
      </c>
      <c r="J1728" s="7">
        <f>INDEX('Developing Country'!$C$3:$C$175,MATCH('Stata Data'!B1728,'Developing Country'!$A$3:$A$175))</f>
        <v>0</v>
      </c>
      <c r="K1728" s="8">
        <f>VLOOKUP(B1728, 'TRIPS In Force'!$A$2:$B$166, 2, FALSE)</f>
        <v>34700</v>
      </c>
      <c r="L1728" s="7">
        <f t="shared" si="249"/>
        <v>1995</v>
      </c>
      <c r="M1728" s="7">
        <f t="shared" si="244"/>
        <v>1</v>
      </c>
      <c r="N1728" s="7">
        <f t="shared" si="245"/>
        <v>1995</v>
      </c>
      <c r="O1728" s="7">
        <f t="shared" si="246"/>
        <v>20</v>
      </c>
      <c r="P1728" s="7">
        <f t="shared" si="247"/>
        <v>1</v>
      </c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</row>
    <row r="1729" spans="1:34" x14ac:dyDescent="0.35">
      <c r="A1729">
        <f t="shared" si="250"/>
        <v>1728</v>
      </c>
      <c r="B1729" t="s">
        <v>57</v>
      </c>
      <c r="C1729">
        <f t="shared" si="248"/>
        <v>63</v>
      </c>
      <c r="D1729" s="7">
        <f t="shared" si="252"/>
        <v>2016</v>
      </c>
      <c r="F1729">
        <f>VLOOKUP(B1729, 'Population by Country'!$1:$266, 31, FALSE)</f>
        <v>10746740</v>
      </c>
      <c r="G1729">
        <v>0</v>
      </c>
      <c r="H1729">
        <v>0</v>
      </c>
      <c r="I1729" s="7">
        <f>INDEX('Developing Country'!$B$3:$B$175,MATCH('Stata Data'!B1729,'Developing Country'!$A$3:$A$175))</f>
        <v>0</v>
      </c>
      <c r="J1729" s="7">
        <f>INDEX('Developing Country'!$C$3:$C$175,MATCH('Stata Data'!B1729,'Developing Country'!$A$3:$A$175))</f>
        <v>0</v>
      </c>
      <c r="K1729" s="8">
        <f>VLOOKUP(B1729, 'TRIPS In Force'!$A$2:$B$166, 2, FALSE)</f>
        <v>34700</v>
      </c>
      <c r="L1729" s="7">
        <f t="shared" si="249"/>
        <v>1995</v>
      </c>
      <c r="M1729" s="7">
        <f t="shared" si="244"/>
        <v>1</v>
      </c>
      <c r="N1729" s="7">
        <f t="shared" si="245"/>
        <v>1995</v>
      </c>
      <c r="O1729" s="7">
        <f t="shared" si="246"/>
        <v>21</v>
      </c>
      <c r="P1729" s="7">
        <f t="shared" si="247"/>
        <v>1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</row>
    <row r="1730" spans="1:34" x14ac:dyDescent="0.35">
      <c r="A1730">
        <f t="shared" si="250"/>
        <v>1729</v>
      </c>
      <c r="B1730" t="s">
        <v>59</v>
      </c>
      <c r="C1730">
        <f t="shared" si="248"/>
        <v>64</v>
      </c>
      <c r="D1730" s="7">
        <v>1990</v>
      </c>
      <c r="E1730">
        <v>100</v>
      </c>
      <c r="F1730">
        <f>VLOOKUP(B1730, 'Population by Country'!$1:$266, 5,FALSE )</f>
        <v>9263813</v>
      </c>
      <c r="G1730">
        <v>0</v>
      </c>
      <c r="H1730">
        <v>0</v>
      </c>
      <c r="I1730" s="7">
        <f>INDEX('Developing Country'!$B$3:$B$175,MATCH('Stata Data'!B1730,'Developing Country'!$A$3:$A$175))</f>
        <v>0</v>
      </c>
      <c r="J1730" s="7">
        <f>INDEX('Developing Country'!$C$3:$C$175,MATCH('Stata Data'!B1730,'Developing Country'!$A$3:$A$175))</f>
        <v>1</v>
      </c>
      <c r="K1730" s="8">
        <f>VLOOKUP(B1730, 'TRIPS In Force'!$A$2:$B$166, 2, FALSE)</f>
        <v>34901</v>
      </c>
      <c r="L1730" s="7">
        <f t="shared" si="249"/>
        <v>1995</v>
      </c>
      <c r="M1730" s="7">
        <f t="shared" ref="M1730:M1793" si="253">IF(L1730&gt;D1730, 0, 1)</f>
        <v>0</v>
      </c>
      <c r="N1730" s="7">
        <f t="shared" ref="N1730:N1793" si="254">IF(L1730&gt;IF(I1730=1, 2033, IF(H1730=1, 2005, IF(J1730=1,2000, L1730))), L1730,IF(I1730=1, 2033, IF(H1730=1, 2005, IF(J1730=1,2000, L1730))))</f>
        <v>2000</v>
      </c>
      <c r="O1730" s="7">
        <f t="shared" ref="O1730:O1793" si="255">D1730-N1730</f>
        <v>-10</v>
      </c>
      <c r="P1730" s="7">
        <f t="shared" ref="P1730:P1793" si="256">IF(N1730&lt;=D1730,1,0)</f>
        <v>0</v>
      </c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</row>
    <row r="1731" spans="1:34" x14ac:dyDescent="0.35">
      <c r="A1731">
        <f t="shared" si="250"/>
        <v>1730</v>
      </c>
      <c r="B1731" t="s">
        <v>59</v>
      </c>
      <c r="C1731">
        <f t="shared" ref="C1731:C1794" si="257">_xlfn.FLOOR.MATH((A1731-1)/27)</f>
        <v>64</v>
      </c>
      <c r="D1731" s="7">
        <f>D1730+1</f>
        <v>1991</v>
      </c>
      <c r="E1731">
        <v>100</v>
      </c>
      <c r="F1731">
        <f>VLOOKUP(B1731, 'Population by Country'!$1:$266, 6, FALSE)</f>
        <v>9483270</v>
      </c>
      <c r="G1731">
        <v>0</v>
      </c>
      <c r="H1731">
        <v>0</v>
      </c>
      <c r="I1731" s="7">
        <f>INDEX('Developing Country'!$B$3:$B$175,MATCH('Stata Data'!B1731,'Developing Country'!$A$3:$A$175))</f>
        <v>0</v>
      </c>
      <c r="J1731" s="7">
        <f>INDEX('Developing Country'!$C$3:$C$175,MATCH('Stata Data'!B1731,'Developing Country'!$A$3:$A$175))</f>
        <v>1</v>
      </c>
      <c r="K1731" s="8">
        <f>VLOOKUP(B1731, 'TRIPS In Force'!$A$2:$B$166, 2, FALSE)</f>
        <v>34901</v>
      </c>
      <c r="L1731" s="7">
        <f t="shared" ref="L1731:L1794" si="258">YEAR(K1731)</f>
        <v>1995</v>
      </c>
      <c r="M1731" s="7">
        <f t="shared" si="253"/>
        <v>0</v>
      </c>
      <c r="N1731" s="7">
        <f t="shared" si="254"/>
        <v>2000</v>
      </c>
      <c r="O1731" s="7">
        <f t="shared" si="255"/>
        <v>-9</v>
      </c>
      <c r="P1731" s="7">
        <f t="shared" si="256"/>
        <v>0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</row>
    <row r="1732" spans="1:34" x14ac:dyDescent="0.35">
      <c r="A1732">
        <f t="shared" ref="A1732:A1795" si="259">A1731+1</f>
        <v>1731</v>
      </c>
      <c r="B1732" t="s">
        <v>59</v>
      </c>
      <c r="C1732">
        <f t="shared" si="257"/>
        <v>64</v>
      </c>
      <c r="D1732" s="7">
        <f t="shared" ref="D1732:D1756" si="260">D1731+1</f>
        <v>1992</v>
      </c>
      <c r="E1732">
        <v>100</v>
      </c>
      <c r="F1732">
        <f>VLOOKUP(B1732, 'Population by Country'!$1:$266, 7, FALSE)</f>
        <v>9708544</v>
      </c>
      <c r="G1732">
        <v>0</v>
      </c>
      <c r="H1732">
        <v>0</v>
      </c>
      <c r="I1732" s="7">
        <f>INDEX('Developing Country'!$B$3:$B$175,MATCH('Stata Data'!B1732,'Developing Country'!$A$3:$A$175))</f>
        <v>0</v>
      </c>
      <c r="J1732" s="7">
        <f>INDEX('Developing Country'!$C$3:$C$175,MATCH('Stata Data'!B1732,'Developing Country'!$A$3:$A$175))</f>
        <v>1</v>
      </c>
      <c r="K1732" s="8">
        <f>VLOOKUP(B1732, 'TRIPS In Force'!$A$2:$B$166, 2, FALSE)</f>
        <v>34901</v>
      </c>
      <c r="L1732" s="7">
        <f t="shared" si="258"/>
        <v>1995</v>
      </c>
      <c r="M1732" s="7">
        <f t="shared" si="253"/>
        <v>0</v>
      </c>
      <c r="N1732" s="7">
        <f t="shared" si="254"/>
        <v>2000</v>
      </c>
      <c r="O1732" s="7">
        <f t="shared" si="255"/>
        <v>-8</v>
      </c>
      <c r="P1732" s="7">
        <f t="shared" si="256"/>
        <v>0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</row>
    <row r="1733" spans="1:34" x14ac:dyDescent="0.35">
      <c r="A1733">
        <f t="shared" si="259"/>
        <v>1732</v>
      </c>
      <c r="B1733" t="s">
        <v>59</v>
      </c>
      <c r="C1733">
        <f t="shared" si="257"/>
        <v>64</v>
      </c>
      <c r="D1733" s="7">
        <f t="shared" si="260"/>
        <v>1993</v>
      </c>
      <c r="E1733">
        <v>100</v>
      </c>
      <c r="F1733">
        <f>VLOOKUP(B1733, 'Population by Country'!$1:$266, 8, FALSE)</f>
        <v>9938692</v>
      </c>
      <c r="G1733">
        <v>0</v>
      </c>
      <c r="H1733">
        <v>0</v>
      </c>
      <c r="I1733" s="7">
        <f>INDEX('Developing Country'!$B$3:$B$175,MATCH('Stata Data'!B1733,'Developing Country'!$A$3:$A$175))</f>
        <v>0</v>
      </c>
      <c r="J1733" s="7">
        <f>INDEX('Developing Country'!$C$3:$C$175,MATCH('Stata Data'!B1733,'Developing Country'!$A$3:$A$175))</f>
        <v>1</v>
      </c>
      <c r="K1733" s="8">
        <f>VLOOKUP(B1733, 'TRIPS In Force'!$A$2:$B$166, 2, FALSE)</f>
        <v>34901</v>
      </c>
      <c r="L1733" s="7">
        <f t="shared" si="258"/>
        <v>1995</v>
      </c>
      <c r="M1733" s="7">
        <f t="shared" si="253"/>
        <v>0</v>
      </c>
      <c r="N1733" s="7">
        <f t="shared" si="254"/>
        <v>2000</v>
      </c>
      <c r="O1733" s="7">
        <f t="shared" si="255"/>
        <v>-7</v>
      </c>
      <c r="P1733" s="7">
        <f t="shared" si="256"/>
        <v>0</v>
      </c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</row>
    <row r="1734" spans="1:34" x14ac:dyDescent="0.35">
      <c r="A1734">
        <f t="shared" si="259"/>
        <v>1733</v>
      </c>
      <c r="B1734" t="s">
        <v>59</v>
      </c>
      <c r="C1734">
        <f t="shared" si="257"/>
        <v>64</v>
      </c>
      <c r="D1734" s="7">
        <f t="shared" si="260"/>
        <v>1994</v>
      </c>
      <c r="E1734">
        <v>100</v>
      </c>
      <c r="F1734">
        <f>VLOOKUP(B1734, 'Population by Country'!$1:$266, 9, FALSE)</f>
        <v>10172297</v>
      </c>
      <c r="G1734">
        <v>0</v>
      </c>
      <c r="H1734">
        <v>0</v>
      </c>
      <c r="I1734" s="7">
        <f>INDEX('Developing Country'!$B$3:$B$175,MATCH('Stata Data'!B1734,'Developing Country'!$A$3:$A$175))</f>
        <v>0</v>
      </c>
      <c r="J1734" s="7">
        <f>INDEX('Developing Country'!$C$3:$C$175,MATCH('Stata Data'!B1734,'Developing Country'!$A$3:$A$175))</f>
        <v>1</v>
      </c>
      <c r="K1734" s="8">
        <f>VLOOKUP(B1734, 'TRIPS In Force'!$A$2:$B$166, 2, FALSE)</f>
        <v>34901</v>
      </c>
      <c r="L1734" s="7">
        <f t="shared" si="258"/>
        <v>1995</v>
      </c>
      <c r="M1734" s="7">
        <f t="shared" si="253"/>
        <v>0</v>
      </c>
      <c r="N1734" s="7">
        <f t="shared" si="254"/>
        <v>2000</v>
      </c>
      <c r="O1734" s="7">
        <f t="shared" si="255"/>
        <v>-6</v>
      </c>
      <c r="P1734" s="7">
        <f t="shared" si="256"/>
        <v>0</v>
      </c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</row>
    <row r="1735" spans="1:34" x14ac:dyDescent="0.35">
      <c r="A1735">
        <f t="shared" si="259"/>
        <v>1734</v>
      </c>
      <c r="B1735" t="s">
        <v>59</v>
      </c>
      <c r="C1735">
        <f t="shared" si="257"/>
        <v>64</v>
      </c>
      <c r="D1735" s="7">
        <f t="shared" si="260"/>
        <v>1995</v>
      </c>
      <c r="E1735">
        <v>100</v>
      </c>
      <c r="F1735">
        <f>VLOOKUP(B1735, 'Population by Country'!$1:$266, 10, FALSE)</f>
        <v>10408489</v>
      </c>
      <c r="G1735">
        <v>0</v>
      </c>
      <c r="H1735">
        <v>0</v>
      </c>
      <c r="I1735" s="7">
        <f>INDEX('Developing Country'!$B$3:$B$175,MATCH('Stata Data'!B1735,'Developing Country'!$A$3:$A$175))</f>
        <v>0</v>
      </c>
      <c r="J1735" s="7">
        <f>INDEX('Developing Country'!$C$3:$C$175,MATCH('Stata Data'!B1735,'Developing Country'!$A$3:$A$175))</f>
        <v>1</v>
      </c>
      <c r="K1735" s="8">
        <f>VLOOKUP(B1735, 'TRIPS In Force'!$A$2:$B$166, 2, FALSE)</f>
        <v>34901</v>
      </c>
      <c r="L1735" s="7">
        <f t="shared" si="258"/>
        <v>1995</v>
      </c>
      <c r="M1735" s="7">
        <f t="shared" si="253"/>
        <v>1</v>
      </c>
      <c r="N1735" s="7">
        <f t="shared" si="254"/>
        <v>2000</v>
      </c>
      <c r="O1735" s="7">
        <f t="shared" si="255"/>
        <v>-5</v>
      </c>
      <c r="P1735" s="7">
        <f t="shared" si="256"/>
        <v>0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</row>
    <row r="1736" spans="1:34" x14ac:dyDescent="0.35">
      <c r="A1736">
        <f t="shared" si="259"/>
        <v>1735</v>
      </c>
      <c r="B1736" t="s">
        <v>59</v>
      </c>
      <c r="C1736">
        <f t="shared" si="257"/>
        <v>64</v>
      </c>
      <c r="D1736" s="7">
        <f t="shared" si="260"/>
        <v>1996</v>
      </c>
      <c r="E1736">
        <v>100</v>
      </c>
      <c r="F1736">
        <f>VLOOKUP(B1736, 'Population by Country'!$1:$266, 11, FALSE)</f>
        <v>10646674</v>
      </c>
      <c r="G1736">
        <v>0</v>
      </c>
      <c r="H1736">
        <v>0</v>
      </c>
      <c r="I1736" s="7">
        <f>INDEX('Developing Country'!$B$3:$B$175,MATCH('Stata Data'!B1736,'Developing Country'!$A$3:$A$175))</f>
        <v>0</v>
      </c>
      <c r="J1736" s="7">
        <f>INDEX('Developing Country'!$C$3:$C$175,MATCH('Stata Data'!B1736,'Developing Country'!$A$3:$A$175))</f>
        <v>1</v>
      </c>
      <c r="K1736" s="8">
        <f>VLOOKUP(B1736, 'TRIPS In Force'!$A$2:$B$166, 2, FALSE)</f>
        <v>34901</v>
      </c>
      <c r="L1736" s="7">
        <f t="shared" si="258"/>
        <v>1995</v>
      </c>
      <c r="M1736" s="7">
        <f t="shared" si="253"/>
        <v>1</v>
      </c>
      <c r="N1736" s="7">
        <f t="shared" si="254"/>
        <v>2000</v>
      </c>
      <c r="O1736" s="7">
        <f t="shared" si="255"/>
        <v>-4</v>
      </c>
      <c r="P1736" s="7">
        <f t="shared" si="256"/>
        <v>0</v>
      </c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</row>
    <row r="1737" spans="1:34" x14ac:dyDescent="0.35">
      <c r="A1737">
        <f t="shared" si="259"/>
        <v>1736</v>
      </c>
      <c r="B1737" t="s">
        <v>59</v>
      </c>
      <c r="C1737">
        <f t="shared" si="257"/>
        <v>64</v>
      </c>
      <c r="D1737" s="7">
        <f t="shared" si="260"/>
        <v>1997</v>
      </c>
      <c r="E1737">
        <v>200</v>
      </c>
      <c r="F1737">
        <f>VLOOKUP(B1737, 'Population by Country'!$1:$266, 12, FALSE)</f>
        <v>10887634</v>
      </c>
      <c r="G1737">
        <v>0</v>
      </c>
      <c r="H1737">
        <v>0</v>
      </c>
      <c r="I1737" s="7">
        <f>INDEX('Developing Country'!$B$3:$B$175,MATCH('Stata Data'!B1737,'Developing Country'!$A$3:$A$175))</f>
        <v>0</v>
      </c>
      <c r="J1737" s="7">
        <f>INDEX('Developing Country'!$C$3:$C$175,MATCH('Stata Data'!B1737,'Developing Country'!$A$3:$A$175))</f>
        <v>1</v>
      </c>
      <c r="K1737" s="8">
        <f>VLOOKUP(B1737, 'TRIPS In Force'!$A$2:$B$166, 2, FALSE)</f>
        <v>34901</v>
      </c>
      <c r="L1737" s="7">
        <f t="shared" si="258"/>
        <v>1995</v>
      </c>
      <c r="M1737" s="7">
        <f t="shared" si="253"/>
        <v>1</v>
      </c>
      <c r="N1737" s="7">
        <f t="shared" si="254"/>
        <v>2000</v>
      </c>
      <c r="O1737" s="7">
        <f t="shared" si="255"/>
        <v>-3</v>
      </c>
      <c r="P1737" s="7">
        <f t="shared" si="256"/>
        <v>0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</row>
    <row r="1738" spans="1:34" x14ac:dyDescent="0.35">
      <c r="A1738">
        <f t="shared" si="259"/>
        <v>1737</v>
      </c>
      <c r="B1738" t="s">
        <v>59</v>
      </c>
      <c r="C1738">
        <f t="shared" si="257"/>
        <v>64</v>
      </c>
      <c r="D1738" s="7">
        <f t="shared" si="260"/>
        <v>1998</v>
      </c>
      <c r="E1738">
        <v>200</v>
      </c>
      <c r="F1738">
        <f>VLOOKUP(B1738, 'Population by Country'!$1:$266, 13, FALSE)</f>
        <v>11133501</v>
      </c>
      <c r="G1738">
        <v>0</v>
      </c>
      <c r="H1738">
        <v>0</v>
      </c>
      <c r="I1738" s="7">
        <f>INDEX('Developing Country'!$B$3:$B$175,MATCH('Stata Data'!B1738,'Developing Country'!$A$3:$A$175))</f>
        <v>0</v>
      </c>
      <c r="J1738" s="7">
        <f>INDEX('Developing Country'!$C$3:$C$175,MATCH('Stata Data'!B1738,'Developing Country'!$A$3:$A$175))</f>
        <v>1</v>
      </c>
      <c r="K1738" s="8">
        <f>VLOOKUP(B1738, 'TRIPS In Force'!$A$2:$B$166, 2, FALSE)</f>
        <v>34901</v>
      </c>
      <c r="L1738" s="7">
        <f t="shared" si="258"/>
        <v>1995</v>
      </c>
      <c r="M1738" s="7">
        <f t="shared" si="253"/>
        <v>1</v>
      </c>
      <c r="N1738" s="7">
        <f t="shared" si="254"/>
        <v>2000</v>
      </c>
      <c r="O1738" s="7">
        <f t="shared" si="255"/>
        <v>-2</v>
      </c>
      <c r="P1738" s="7">
        <f t="shared" si="256"/>
        <v>0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</row>
    <row r="1739" spans="1:34" x14ac:dyDescent="0.35">
      <c r="A1739">
        <f t="shared" si="259"/>
        <v>1738</v>
      </c>
      <c r="B1739" t="s">
        <v>59</v>
      </c>
      <c r="C1739">
        <f t="shared" si="257"/>
        <v>64</v>
      </c>
      <c r="D1739" s="7">
        <f t="shared" si="260"/>
        <v>1999</v>
      </c>
      <c r="E1739">
        <v>500</v>
      </c>
      <c r="F1739">
        <f>VLOOKUP(B1739, 'Population by Country'!$1:$266,14, FALSE)</f>
        <v>11387203</v>
      </c>
      <c r="G1739">
        <v>0</v>
      </c>
      <c r="H1739">
        <v>0</v>
      </c>
      <c r="I1739" s="7">
        <f>INDEX('Developing Country'!$B$3:$B$175,MATCH('Stata Data'!B1739,'Developing Country'!$A$3:$A$175))</f>
        <v>0</v>
      </c>
      <c r="J1739" s="7">
        <f>INDEX('Developing Country'!$C$3:$C$175,MATCH('Stata Data'!B1739,'Developing Country'!$A$3:$A$175))</f>
        <v>1</v>
      </c>
      <c r="K1739" s="8">
        <f>VLOOKUP(B1739, 'TRIPS In Force'!$A$2:$B$166, 2, FALSE)</f>
        <v>34901</v>
      </c>
      <c r="L1739" s="7">
        <f t="shared" si="258"/>
        <v>1995</v>
      </c>
      <c r="M1739" s="7">
        <f t="shared" si="253"/>
        <v>1</v>
      </c>
      <c r="N1739" s="7">
        <f t="shared" si="254"/>
        <v>2000</v>
      </c>
      <c r="O1739" s="7">
        <f t="shared" si="255"/>
        <v>-1</v>
      </c>
      <c r="P1739" s="7">
        <f t="shared" si="256"/>
        <v>0</v>
      </c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</row>
    <row r="1740" spans="1:34" x14ac:dyDescent="0.35">
      <c r="A1740">
        <f t="shared" si="259"/>
        <v>1739</v>
      </c>
      <c r="B1740" t="s">
        <v>59</v>
      </c>
      <c r="C1740">
        <f t="shared" si="257"/>
        <v>64</v>
      </c>
      <c r="D1740" s="7">
        <f t="shared" si="260"/>
        <v>2000</v>
      </c>
      <c r="E1740">
        <v>500</v>
      </c>
      <c r="F1740">
        <f>VLOOKUP(B1740, 'Population by Country'!$1:$266, 15, FALSE)</f>
        <v>11650743</v>
      </c>
      <c r="G1740">
        <v>0</v>
      </c>
      <c r="H1740">
        <v>0</v>
      </c>
      <c r="I1740" s="7">
        <f>INDEX('Developing Country'!$B$3:$B$175,MATCH('Stata Data'!B1740,'Developing Country'!$A$3:$A$175))</f>
        <v>0</v>
      </c>
      <c r="J1740" s="7">
        <f>INDEX('Developing Country'!$C$3:$C$175,MATCH('Stata Data'!B1740,'Developing Country'!$A$3:$A$175))</f>
        <v>1</v>
      </c>
      <c r="K1740" s="8">
        <f>VLOOKUP(B1740, 'TRIPS In Force'!$A$2:$B$166, 2, FALSE)</f>
        <v>34901</v>
      </c>
      <c r="L1740" s="7">
        <f t="shared" si="258"/>
        <v>1995</v>
      </c>
      <c r="M1740" s="7">
        <f t="shared" si="253"/>
        <v>1</v>
      </c>
      <c r="N1740" s="7">
        <f t="shared" si="254"/>
        <v>2000</v>
      </c>
      <c r="O1740" s="7">
        <f t="shared" si="255"/>
        <v>0</v>
      </c>
      <c r="P1740" s="7">
        <f t="shared" si="256"/>
        <v>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</row>
    <row r="1741" spans="1:34" x14ac:dyDescent="0.35">
      <c r="A1741">
        <f t="shared" si="259"/>
        <v>1740</v>
      </c>
      <c r="B1741" t="s">
        <v>59</v>
      </c>
      <c r="C1741">
        <f t="shared" si="257"/>
        <v>64</v>
      </c>
      <c r="D1741" s="7">
        <f t="shared" si="260"/>
        <v>2001</v>
      </c>
      <c r="E1741">
        <v>500</v>
      </c>
      <c r="F1741">
        <f>VLOOKUP(B1741, 'Population by Country'!$1:$266, 16, FALSE)</f>
        <v>11924946</v>
      </c>
      <c r="G1741">
        <v>0</v>
      </c>
      <c r="H1741">
        <v>0</v>
      </c>
      <c r="I1741" s="7">
        <f>INDEX('Developing Country'!$B$3:$B$175,MATCH('Stata Data'!B1741,'Developing Country'!$A$3:$A$175))</f>
        <v>0</v>
      </c>
      <c r="J1741" s="7">
        <f>INDEX('Developing Country'!$C$3:$C$175,MATCH('Stata Data'!B1741,'Developing Country'!$A$3:$A$175))</f>
        <v>1</v>
      </c>
      <c r="K1741" s="8">
        <f>VLOOKUP(B1741, 'TRIPS In Force'!$A$2:$B$166, 2, FALSE)</f>
        <v>34901</v>
      </c>
      <c r="L1741" s="7">
        <f t="shared" si="258"/>
        <v>1995</v>
      </c>
      <c r="M1741" s="7">
        <f t="shared" si="253"/>
        <v>1</v>
      </c>
      <c r="N1741" s="7">
        <f t="shared" si="254"/>
        <v>2000</v>
      </c>
      <c r="O1741" s="7">
        <f t="shared" si="255"/>
        <v>1</v>
      </c>
      <c r="P1741" s="7">
        <f t="shared" si="256"/>
        <v>1</v>
      </c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</row>
    <row r="1742" spans="1:34" x14ac:dyDescent="0.35">
      <c r="A1742">
        <f t="shared" si="259"/>
        <v>1741</v>
      </c>
      <c r="B1742" t="s">
        <v>59</v>
      </c>
      <c r="C1742">
        <f t="shared" si="257"/>
        <v>64</v>
      </c>
      <c r="D1742" s="7">
        <f t="shared" si="260"/>
        <v>2002</v>
      </c>
      <c r="E1742">
        <v>1000</v>
      </c>
      <c r="F1742">
        <f>VLOOKUP(B1742, 'Population by Country'!$1:$266, 17, FALSE)</f>
        <v>12208848</v>
      </c>
      <c r="G1742">
        <v>0</v>
      </c>
      <c r="H1742">
        <v>0</v>
      </c>
      <c r="I1742" s="7">
        <f>INDEX('Developing Country'!$B$3:$B$175,MATCH('Stata Data'!B1742,'Developing Country'!$A$3:$A$175))</f>
        <v>0</v>
      </c>
      <c r="J1742" s="7">
        <f>INDEX('Developing Country'!$C$3:$C$175,MATCH('Stata Data'!B1742,'Developing Country'!$A$3:$A$175))</f>
        <v>1</v>
      </c>
      <c r="K1742" s="8">
        <f>VLOOKUP(B1742, 'TRIPS In Force'!$A$2:$B$166, 2, FALSE)</f>
        <v>34901</v>
      </c>
      <c r="L1742" s="7">
        <f t="shared" si="258"/>
        <v>1995</v>
      </c>
      <c r="M1742" s="7">
        <f t="shared" si="253"/>
        <v>1</v>
      </c>
      <c r="N1742" s="7">
        <f t="shared" si="254"/>
        <v>2000</v>
      </c>
      <c r="O1742" s="7">
        <f t="shared" si="255"/>
        <v>2</v>
      </c>
      <c r="P1742" s="7">
        <f t="shared" si="256"/>
        <v>1</v>
      </c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</row>
    <row r="1743" spans="1:34" x14ac:dyDescent="0.35">
      <c r="A1743">
        <f t="shared" si="259"/>
        <v>1742</v>
      </c>
      <c r="B1743" t="s">
        <v>59</v>
      </c>
      <c r="C1743">
        <f t="shared" si="257"/>
        <v>64</v>
      </c>
      <c r="D1743" s="7">
        <f t="shared" si="260"/>
        <v>2003</v>
      </c>
      <c r="E1743">
        <v>1000</v>
      </c>
      <c r="F1743">
        <f>VLOOKUP(B1743, 'Population by Country'!$1:$266, 18, FALSE)</f>
        <v>12500478</v>
      </c>
      <c r="G1743">
        <v>0</v>
      </c>
      <c r="H1743">
        <v>0</v>
      </c>
      <c r="I1743" s="7">
        <f>INDEX('Developing Country'!$B$3:$B$175,MATCH('Stata Data'!B1743,'Developing Country'!$A$3:$A$175))</f>
        <v>0</v>
      </c>
      <c r="J1743" s="7">
        <f>INDEX('Developing Country'!$C$3:$C$175,MATCH('Stata Data'!B1743,'Developing Country'!$A$3:$A$175))</f>
        <v>1</v>
      </c>
      <c r="K1743" s="8">
        <f>VLOOKUP(B1743, 'TRIPS In Force'!$A$2:$B$166, 2, FALSE)</f>
        <v>34901</v>
      </c>
      <c r="L1743" s="7">
        <f t="shared" si="258"/>
        <v>1995</v>
      </c>
      <c r="M1743" s="7">
        <f t="shared" si="253"/>
        <v>1</v>
      </c>
      <c r="N1743" s="7">
        <f t="shared" si="254"/>
        <v>2000</v>
      </c>
      <c r="O1743" s="7">
        <f t="shared" si="255"/>
        <v>3</v>
      </c>
      <c r="P1743" s="7">
        <f t="shared" si="256"/>
        <v>1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</row>
    <row r="1744" spans="1:34" x14ac:dyDescent="0.35">
      <c r="A1744">
        <f t="shared" si="259"/>
        <v>1743</v>
      </c>
      <c r="B1744" t="s">
        <v>59</v>
      </c>
      <c r="C1744">
        <f t="shared" si="257"/>
        <v>64</v>
      </c>
      <c r="D1744" s="7">
        <f t="shared" si="260"/>
        <v>2004</v>
      </c>
      <c r="E1744">
        <v>1000</v>
      </c>
      <c r="F1744">
        <f>VLOOKUP(B1744, 'Population by Country'!$1:$266,19, FALSE)</f>
        <v>12796925</v>
      </c>
      <c r="G1744">
        <v>0</v>
      </c>
      <c r="H1744">
        <v>0</v>
      </c>
      <c r="I1744" s="7">
        <f>INDEX('Developing Country'!$B$3:$B$175,MATCH('Stata Data'!B1744,'Developing Country'!$A$3:$A$175))</f>
        <v>0</v>
      </c>
      <c r="J1744" s="7">
        <f>INDEX('Developing Country'!$C$3:$C$175,MATCH('Stata Data'!B1744,'Developing Country'!$A$3:$A$175))</f>
        <v>1</v>
      </c>
      <c r="K1744" s="8">
        <f>VLOOKUP(B1744, 'TRIPS In Force'!$A$2:$B$166, 2, FALSE)</f>
        <v>34901</v>
      </c>
      <c r="L1744" s="7">
        <f t="shared" si="258"/>
        <v>1995</v>
      </c>
      <c r="M1744" s="7">
        <f t="shared" si="253"/>
        <v>1</v>
      </c>
      <c r="N1744" s="7">
        <f t="shared" si="254"/>
        <v>2000</v>
      </c>
      <c r="O1744" s="7">
        <f t="shared" si="255"/>
        <v>4</v>
      </c>
      <c r="P1744" s="7">
        <f t="shared" si="256"/>
        <v>1</v>
      </c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</row>
    <row r="1745" spans="1:34" x14ac:dyDescent="0.35">
      <c r="A1745">
        <f t="shared" si="259"/>
        <v>1744</v>
      </c>
      <c r="B1745" t="s">
        <v>59</v>
      </c>
      <c r="C1745">
        <f t="shared" si="257"/>
        <v>64</v>
      </c>
      <c r="D1745" s="7">
        <f t="shared" si="260"/>
        <v>2005</v>
      </c>
      <c r="E1745">
        <v>1000</v>
      </c>
      <c r="F1745">
        <f>VLOOKUP(B1745, 'Population by Country'!$1:$266, 20, FALSE)</f>
        <v>13096028</v>
      </c>
      <c r="G1745">
        <v>0</v>
      </c>
      <c r="H1745">
        <v>0</v>
      </c>
      <c r="I1745" s="7">
        <f>INDEX('Developing Country'!$B$3:$B$175,MATCH('Stata Data'!B1745,'Developing Country'!$A$3:$A$175))</f>
        <v>0</v>
      </c>
      <c r="J1745" s="7">
        <f>INDEX('Developing Country'!$C$3:$C$175,MATCH('Stata Data'!B1745,'Developing Country'!$A$3:$A$175))</f>
        <v>1</v>
      </c>
      <c r="K1745" s="8">
        <f>VLOOKUP(B1745, 'TRIPS In Force'!$A$2:$B$166, 2, FALSE)</f>
        <v>34901</v>
      </c>
      <c r="L1745" s="7">
        <f t="shared" si="258"/>
        <v>1995</v>
      </c>
      <c r="M1745" s="7">
        <f t="shared" si="253"/>
        <v>1</v>
      </c>
      <c r="N1745" s="7">
        <f t="shared" si="254"/>
        <v>2000</v>
      </c>
      <c r="O1745" s="7">
        <f t="shared" si="255"/>
        <v>5</v>
      </c>
      <c r="P1745" s="7">
        <f t="shared" si="256"/>
        <v>1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</row>
    <row r="1746" spans="1:34" x14ac:dyDescent="0.35">
      <c r="A1746">
        <f t="shared" si="259"/>
        <v>1745</v>
      </c>
      <c r="B1746" t="s">
        <v>59</v>
      </c>
      <c r="C1746">
        <f t="shared" si="257"/>
        <v>64</v>
      </c>
      <c r="D1746" s="7">
        <f t="shared" si="260"/>
        <v>2006</v>
      </c>
      <c r="E1746">
        <v>1000</v>
      </c>
      <c r="F1746">
        <f>VLOOKUP(B1746, 'Population by Country'!$1:$266, 21, FALSE)</f>
        <v>13397008</v>
      </c>
      <c r="G1746">
        <v>0</v>
      </c>
      <c r="H1746">
        <v>0</v>
      </c>
      <c r="I1746" s="7">
        <f>INDEX('Developing Country'!$B$3:$B$175,MATCH('Stata Data'!B1746,'Developing Country'!$A$3:$A$175))</f>
        <v>0</v>
      </c>
      <c r="J1746" s="7">
        <f>INDEX('Developing Country'!$C$3:$C$175,MATCH('Stata Data'!B1746,'Developing Country'!$A$3:$A$175))</f>
        <v>1</v>
      </c>
      <c r="K1746" s="8">
        <f>VLOOKUP(B1746, 'TRIPS In Force'!$A$2:$B$166, 2, FALSE)</f>
        <v>34901</v>
      </c>
      <c r="L1746" s="7">
        <f t="shared" si="258"/>
        <v>1995</v>
      </c>
      <c r="M1746" s="7">
        <f t="shared" si="253"/>
        <v>1</v>
      </c>
      <c r="N1746" s="7">
        <f t="shared" si="254"/>
        <v>2000</v>
      </c>
      <c r="O1746" s="7">
        <f t="shared" si="255"/>
        <v>6</v>
      </c>
      <c r="P1746" s="7">
        <f t="shared" si="256"/>
        <v>1</v>
      </c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</row>
    <row r="1747" spans="1:34" x14ac:dyDescent="0.35">
      <c r="A1747">
        <f t="shared" si="259"/>
        <v>1746</v>
      </c>
      <c r="B1747" t="s">
        <v>59</v>
      </c>
      <c r="C1747">
        <f t="shared" si="257"/>
        <v>64</v>
      </c>
      <c r="D1747" s="7">
        <f t="shared" si="260"/>
        <v>2007</v>
      </c>
      <c r="E1747">
        <v>1000</v>
      </c>
      <c r="F1747">
        <f>VLOOKUP(B1747, 'Population by Country'!$1:$266, 22, FALSE)</f>
        <v>13700286</v>
      </c>
      <c r="G1747">
        <v>0</v>
      </c>
      <c r="H1747">
        <v>0</v>
      </c>
      <c r="I1747" s="7">
        <f>INDEX('Developing Country'!$B$3:$B$175,MATCH('Stata Data'!B1747,'Developing Country'!$A$3:$A$175))</f>
        <v>0</v>
      </c>
      <c r="J1747" s="7">
        <f>INDEX('Developing Country'!$C$3:$C$175,MATCH('Stata Data'!B1747,'Developing Country'!$A$3:$A$175))</f>
        <v>1</v>
      </c>
      <c r="K1747" s="8">
        <f>VLOOKUP(B1747, 'TRIPS In Force'!$A$2:$B$166, 2, FALSE)</f>
        <v>34901</v>
      </c>
      <c r="L1747" s="7">
        <f t="shared" si="258"/>
        <v>1995</v>
      </c>
      <c r="M1747" s="7">
        <f t="shared" si="253"/>
        <v>1</v>
      </c>
      <c r="N1747" s="7">
        <f t="shared" si="254"/>
        <v>2000</v>
      </c>
      <c r="O1747" s="7">
        <f t="shared" si="255"/>
        <v>7</v>
      </c>
      <c r="P1747" s="7">
        <f t="shared" si="256"/>
        <v>1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</row>
    <row r="1748" spans="1:34" x14ac:dyDescent="0.35">
      <c r="A1748">
        <f t="shared" si="259"/>
        <v>1747</v>
      </c>
      <c r="B1748" t="s">
        <v>59</v>
      </c>
      <c r="C1748">
        <f t="shared" si="257"/>
        <v>64</v>
      </c>
      <c r="D1748" s="7">
        <f t="shared" si="260"/>
        <v>2008</v>
      </c>
      <c r="E1748">
        <v>1000</v>
      </c>
      <c r="F1748">
        <f>VLOOKUP(B1748, 'Population by Country'!$1:$266, 23, FALSE)</f>
        <v>14006366</v>
      </c>
      <c r="G1748">
        <v>0</v>
      </c>
      <c r="H1748">
        <v>0</v>
      </c>
      <c r="I1748" s="7">
        <f>INDEX('Developing Country'!$B$3:$B$175,MATCH('Stata Data'!B1748,'Developing Country'!$A$3:$A$175))</f>
        <v>0</v>
      </c>
      <c r="J1748" s="7">
        <f>INDEX('Developing Country'!$C$3:$C$175,MATCH('Stata Data'!B1748,'Developing Country'!$A$3:$A$175))</f>
        <v>1</v>
      </c>
      <c r="K1748" s="8">
        <f>VLOOKUP(B1748, 'TRIPS In Force'!$A$2:$B$166, 2, FALSE)</f>
        <v>34901</v>
      </c>
      <c r="L1748" s="7">
        <f t="shared" si="258"/>
        <v>1995</v>
      </c>
      <c r="M1748" s="7">
        <f t="shared" si="253"/>
        <v>1</v>
      </c>
      <c r="N1748" s="7">
        <f t="shared" si="254"/>
        <v>2000</v>
      </c>
      <c r="O1748" s="7">
        <f t="shared" si="255"/>
        <v>8</v>
      </c>
      <c r="P1748" s="7">
        <f t="shared" si="256"/>
        <v>1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</row>
    <row r="1749" spans="1:34" x14ac:dyDescent="0.35">
      <c r="A1749">
        <f t="shared" si="259"/>
        <v>1748</v>
      </c>
      <c r="B1749" t="s">
        <v>59</v>
      </c>
      <c r="C1749">
        <f t="shared" si="257"/>
        <v>64</v>
      </c>
      <c r="D1749" s="7">
        <f t="shared" si="260"/>
        <v>2009</v>
      </c>
      <c r="E1749">
        <v>1000</v>
      </c>
      <c r="F1749">
        <f>VLOOKUP(B1749, 'Population by Country'!$1:$266, 24, FALSE)</f>
        <v>14316208</v>
      </c>
      <c r="G1749">
        <v>0</v>
      </c>
      <c r="H1749">
        <v>0</v>
      </c>
      <c r="I1749" s="7">
        <f>INDEX('Developing Country'!$B$3:$B$175,MATCH('Stata Data'!B1749,'Developing Country'!$A$3:$A$175))</f>
        <v>0</v>
      </c>
      <c r="J1749" s="7">
        <f>INDEX('Developing Country'!$C$3:$C$175,MATCH('Stata Data'!B1749,'Developing Country'!$A$3:$A$175))</f>
        <v>1</v>
      </c>
      <c r="K1749" s="8">
        <f>VLOOKUP(B1749, 'TRIPS In Force'!$A$2:$B$166, 2, FALSE)</f>
        <v>34901</v>
      </c>
      <c r="L1749" s="7">
        <f t="shared" si="258"/>
        <v>1995</v>
      </c>
      <c r="M1749" s="7">
        <f t="shared" si="253"/>
        <v>1</v>
      </c>
      <c r="N1749" s="7">
        <f t="shared" si="254"/>
        <v>2000</v>
      </c>
      <c r="O1749" s="7">
        <f t="shared" si="255"/>
        <v>9</v>
      </c>
      <c r="P1749" s="7">
        <f t="shared" si="256"/>
        <v>1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</row>
    <row r="1750" spans="1:34" x14ac:dyDescent="0.35">
      <c r="A1750">
        <f t="shared" si="259"/>
        <v>1749</v>
      </c>
      <c r="B1750" t="s">
        <v>59</v>
      </c>
      <c r="C1750">
        <f t="shared" si="257"/>
        <v>64</v>
      </c>
      <c r="D1750" s="7">
        <f t="shared" si="260"/>
        <v>2010</v>
      </c>
      <c r="E1750">
        <v>1000</v>
      </c>
      <c r="F1750">
        <f>VLOOKUP(B1750, 'Population by Country'!$1:$266, 25, FALSE)</f>
        <v>14630417</v>
      </c>
      <c r="G1750">
        <v>0</v>
      </c>
      <c r="H1750">
        <v>0</v>
      </c>
      <c r="I1750" s="7">
        <f>INDEX('Developing Country'!$B$3:$B$175,MATCH('Stata Data'!B1750,'Developing Country'!$A$3:$A$175))</f>
        <v>0</v>
      </c>
      <c r="J1750" s="7">
        <f>INDEX('Developing Country'!$C$3:$C$175,MATCH('Stata Data'!B1750,'Developing Country'!$A$3:$A$175))</f>
        <v>1</v>
      </c>
      <c r="K1750" s="8">
        <f>VLOOKUP(B1750, 'TRIPS In Force'!$A$2:$B$166, 2, FALSE)</f>
        <v>34901</v>
      </c>
      <c r="L1750" s="7">
        <f t="shared" si="258"/>
        <v>1995</v>
      </c>
      <c r="M1750" s="7">
        <f t="shared" si="253"/>
        <v>1</v>
      </c>
      <c r="N1750" s="7">
        <f t="shared" si="254"/>
        <v>2000</v>
      </c>
      <c r="O1750" s="7">
        <f t="shared" si="255"/>
        <v>10</v>
      </c>
      <c r="P1750" s="7">
        <f t="shared" si="256"/>
        <v>1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</row>
    <row r="1751" spans="1:34" x14ac:dyDescent="0.35">
      <c r="A1751">
        <f t="shared" si="259"/>
        <v>1750</v>
      </c>
      <c r="B1751" t="s">
        <v>59</v>
      </c>
      <c r="C1751">
        <f t="shared" si="257"/>
        <v>64</v>
      </c>
      <c r="D1751" s="7">
        <f t="shared" si="260"/>
        <v>2011</v>
      </c>
      <c r="E1751">
        <v>1000</v>
      </c>
      <c r="F1751">
        <f>VLOOKUP(B1751, 'Population by Country'!$1:$266, 26, FALSE)</f>
        <v>14948919</v>
      </c>
      <c r="G1751">
        <v>0</v>
      </c>
      <c r="H1751">
        <v>0</v>
      </c>
      <c r="I1751" s="7">
        <f>INDEX('Developing Country'!$B$3:$B$175,MATCH('Stata Data'!B1751,'Developing Country'!$A$3:$A$175))</f>
        <v>0</v>
      </c>
      <c r="J1751" s="7">
        <f>INDEX('Developing Country'!$C$3:$C$175,MATCH('Stata Data'!B1751,'Developing Country'!$A$3:$A$175))</f>
        <v>1</v>
      </c>
      <c r="K1751" s="8">
        <f>VLOOKUP(B1751, 'TRIPS In Force'!$A$2:$B$166, 2, FALSE)</f>
        <v>34901</v>
      </c>
      <c r="L1751" s="7">
        <f t="shared" si="258"/>
        <v>1995</v>
      </c>
      <c r="M1751" s="7">
        <f t="shared" si="253"/>
        <v>1</v>
      </c>
      <c r="N1751" s="7">
        <f t="shared" si="254"/>
        <v>2000</v>
      </c>
      <c r="O1751" s="7">
        <f t="shared" si="255"/>
        <v>11</v>
      </c>
      <c r="P1751" s="7">
        <f t="shared" si="256"/>
        <v>1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</row>
    <row r="1752" spans="1:34" x14ac:dyDescent="0.35">
      <c r="A1752">
        <f t="shared" si="259"/>
        <v>1751</v>
      </c>
      <c r="B1752" t="s">
        <v>59</v>
      </c>
      <c r="C1752">
        <f t="shared" si="257"/>
        <v>64</v>
      </c>
      <c r="D1752" s="7">
        <f t="shared" si="260"/>
        <v>2012</v>
      </c>
      <c r="E1752">
        <v>1000</v>
      </c>
      <c r="F1752">
        <f>VLOOKUP(B1752, 'Population by Country'!$1:$266, 27, FALSE)</f>
        <v>15271056</v>
      </c>
      <c r="G1752">
        <v>0</v>
      </c>
      <c r="H1752">
        <v>0</v>
      </c>
      <c r="I1752" s="7">
        <f>INDEX('Developing Country'!$B$3:$B$175,MATCH('Stata Data'!B1752,'Developing Country'!$A$3:$A$175))</f>
        <v>0</v>
      </c>
      <c r="J1752" s="7">
        <f>INDEX('Developing Country'!$C$3:$C$175,MATCH('Stata Data'!B1752,'Developing Country'!$A$3:$A$175))</f>
        <v>1</v>
      </c>
      <c r="K1752" s="8">
        <f>VLOOKUP(B1752, 'TRIPS In Force'!$A$2:$B$166, 2, FALSE)</f>
        <v>34901</v>
      </c>
      <c r="L1752" s="7">
        <f t="shared" si="258"/>
        <v>1995</v>
      </c>
      <c r="M1752" s="7">
        <f t="shared" si="253"/>
        <v>1</v>
      </c>
      <c r="N1752" s="7">
        <f t="shared" si="254"/>
        <v>2000</v>
      </c>
      <c r="O1752" s="7">
        <f t="shared" si="255"/>
        <v>12</v>
      </c>
      <c r="P1752" s="7">
        <f t="shared" si="256"/>
        <v>1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</row>
    <row r="1753" spans="1:34" x14ac:dyDescent="0.35">
      <c r="A1753">
        <f t="shared" si="259"/>
        <v>1752</v>
      </c>
      <c r="B1753" t="s">
        <v>59</v>
      </c>
      <c r="C1753">
        <f t="shared" si="257"/>
        <v>64</v>
      </c>
      <c r="D1753" s="7">
        <f t="shared" si="260"/>
        <v>2013</v>
      </c>
      <c r="E1753">
        <v>1000</v>
      </c>
      <c r="F1753">
        <f>VLOOKUP(B1753, 'Population by Country'!$1:$266, 28, FALSE)</f>
        <v>15596214</v>
      </c>
      <c r="G1753">
        <v>0</v>
      </c>
      <c r="H1753">
        <v>0</v>
      </c>
      <c r="I1753" s="7">
        <f>INDEX('Developing Country'!$B$3:$B$175,MATCH('Stata Data'!B1753,'Developing Country'!$A$3:$A$175))</f>
        <v>0</v>
      </c>
      <c r="J1753" s="7">
        <f>INDEX('Developing Country'!$C$3:$C$175,MATCH('Stata Data'!B1753,'Developing Country'!$A$3:$A$175))</f>
        <v>1</v>
      </c>
      <c r="K1753" s="8">
        <f>VLOOKUP(B1753, 'TRIPS In Force'!$A$2:$B$166, 2, FALSE)</f>
        <v>34901</v>
      </c>
      <c r="L1753" s="7">
        <f t="shared" si="258"/>
        <v>1995</v>
      </c>
      <c r="M1753" s="7">
        <f t="shared" si="253"/>
        <v>1</v>
      </c>
      <c r="N1753" s="7">
        <f t="shared" si="254"/>
        <v>2000</v>
      </c>
      <c r="O1753" s="7">
        <f t="shared" si="255"/>
        <v>13</v>
      </c>
      <c r="P1753" s="7">
        <f t="shared" si="256"/>
        <v>1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</row>
    <row r="1754" spans="1:34" x14ac:dyDescent="0.35">
      <c r="A1754">
        <f t="shared" si="259"/>
        <v>1753</v>
      </c>
      <c r="B1754" t="s">
        <v>59</v>
      </c>
      <c r="C1754">
        <f t="shared" si="257"/>
        <v>64</v>
      </c>
      <c r="D1754" s="7">
        <f t="shared" si="260"/>
        <v>2014</v>
      </c>
      <c r="E1754">
        <v>1000</v>
      </c>
      <c r="F1754">
        <f>VLOOKUP(B1754, 'Population by Country'!$1:$266, 29, FALSE)</f>
        <v>15923559</v>
      </c>
      <c r="G1754">
        <v>0</v>
      </c>
      <c r="H1754">
        <v>0</v>
      </c>
      <c r="I1754" s="7">
        <f>INDEX('Developing Country'!$B$3:$B$175,MATCH('Stata Data'!B1754,'Developing Country'!$A$3:$A$175))</f>
        <v>0</v>
      </c>
      <c r="J1754" s="7">
        <f>INDEX('Developing Country'!$C$3:$C$175,MATCH('Stata Data'!B1754,'Developing Country'!$A$3:$A$175))</f>
        <v>1</v>
      </c>
      <c r="K1754" s="8">
        <f>VLOOKUP(B1754, 'TRIPS In Force'!$A$2:$B$166, 2, FALSE)</f>
        <v>34901</v>
      </c>
      <c r="L1754" s="7">
        <f t="shared" si="258"/>
        <v>1995</v>
      </c>
      <c r="M1754" s="7">
        <f t="shared" si="253"/>
        <v>1</v>
      </c>
      <c r="N1754" s="7">
        <f t="shared" si="254"/>
        <v>2000</v>
      </c>
      <c r="O1754" s="7">
        <f t="shared" si="255"/>
        <v>14</v>
      </c>
      <c r="P1754" s="7">
        <f t="shared" si="256"/>
        <v>1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</row>
    <row r="1755" spans="1:34" x14ac:dyDescent="0.35">
      <c r="A1755">
        <f t="shared" si="259"/>
        <v>1754</v>
      </c>
      <c r="B1755" t="s">
        <v>59</v>
      </c>
      <c r="C1755">
        <f t="shared" si="257"/>
        <v>64</v>
      </c>
      <c r="D1755" s="7">
        <f t="shared" si="260"/>
        <v>2015</v>
      </c>
      <c r="E1755">
        <v>1300</v>
      </c>
      <c r="F1755">
        <f>VLOOKUP(B1755, 'Population by Country'!$1:$266, 30, FALSE)</f>
        <v>16252429</v>
      </c>
      <c r="G1755">
        <v>0</v>
      </c>
      <c r="H1755">
        <v>0</v>
      </c>
      <c r="I1755" s="7">
        <f>INDEX('Developing Country'!$B$3:$B$175,MATCH('Stata Data'!B1755,'Developing Country'!$A$3:$A$175))</f>
        <v>0</v>
      </c>
      <c r="J1755" s="7">
        <f>INDEX('Developing Country'!$C$3:$C$175,MATCH('Stata Data'!B1755,'Developing Country'!$A$3:$A$175))</f>
        <v>1</v>
      </c>
      <c r="K1755" s="8">
        <f>VLOOKUP(B1755, 'TRIPS In Force'!$A$2:$B$166, 2, FALSE)</f>
        <v>34901</v>
      </c>
      <c r="L1755" s="7">
        <f t="shared" si="258"/>
        <v>1995</v>
      </c>
      <c r="M1755" s="7">
        <f t="shared" si="253"/>
        <v>1</v>
      </c>
      <c r="N1755" s="7">
        <f t="shared" si="254"/>
        <v>2000</v>
      </c>
      <c r="O1755" s="7">
        <f t="shared" si="255"/>
        <v>15</v>
      </c>
      <c r="P1755" s="7">
        <f t="shared" si="256"/>
        <v>1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</row>
    <row r="1756" spans="1:34" x14ac:dyDescent="0.35">
      <c r="A1756">
        <f t="shared" si="259"/>
        <v>1755</v>
      </c>
      <c r="B1756" t="s">
        <v>59</v>
      </c>
      <c r="C1756">
        <f t="shared" si="257"/>
        <v>64</v>
      </c>
      <c r="D1756" s="7">
        <f t="shared" si="260"/>
        <v>2016</v>
      </c>
      <c r="E1756">
        <v>1600</v>
      </c>
      <c r="F1756">
        <f>VLOOKUP(B1756, 'Population by Country'!$1:$266, 31, FALSE)</f>
        <v>16582469</v>
      </c>
      <c r="G1756">
        <v>0</v>
      </c>
      <c r="H1756">
        <v>0</v>
      </c>
      <c r="I1756" s="7">
        <f>INDEX('Developing Country'!$B$3:$B$175,MATCH('Stata Data'!B1756,'Developing Country'!$A$3:$A$175))</f>
        <v>0</v>
      </c>
      <c r="J1756" s="7">
        <f>INDEX('Developing Country'!$C$3:$C$175,MATCH('Stata Data'!B1756,'Developing Country'!$A$3:$A$175))</f>
        <v>1</v>
      </c>
      <c r="K1756" s="8">
        <f>VLOOKUP(B1756, 'TRIPS In Force'!$A$2:$B$166, 2, FALSE)</f>
        <v>34901</v>
      </c>
      <c r="L1756" s="7">
        <f t="shared" si="258"/>
        <v>1995</v>
      </c>
      <c r="M1756" s="7">
        <f t="shared" si="253"/>
        <v>1</v>
      </c>
      <c r="N1756" s="7">
        <f t="shared" si="254"/>
        <v>2000</v>
      </c>
      <c r="O1756" s="7">
        <f t="shared" si="255"/>
        <v>16</v>
      </c>
      <c r="P1756" s="7">
        <f t="shared" si="256"/>
        <v>1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</row>
    <row r="1757" spans="1:34" x14ac:dyDescent="0.35">
      <c r="A1757">
        <f t="shared" si="259"/>
        <v>1756</v>
      </c>
      <c r="B1757" t="s">
        <v>60</v>
      </c>
      <c r="C1757">
        <f t="shared" si="257"/>
        <v>65</v>
      </c>
      <c r="D1757" s="7">
        <v>1990</v>
      </c>
      <c r="E1757">
        <v>1000</v>
      </c>
      <c r="F1757">
        <f>VLOOKUP(B1757, 'Population by Country'!$1:$266, 5,FALSE )</f>
        <v>6041094</v>
      </c>
      <c r="G1757">
        <v>0</v>
      </c>
      <c r="H1757">
        <v>0</v>
      </c>
      <c r="I1757" s="7">
        <f>INDEX('Developing Country'!$B$3:$B$175,MATCH('Stata Data'!B1757,'Developing Country'!$A$3:$A$175))</f>
        <v>1</v>
      </c>
      <c r="J1757" s="7">
        <f>INDEX('Developing Country'!$C$3:$C$175,MATCH('Stata Data'!B1757,'Developing Country'!$A$3:$A$175))</f>
        <v>0</v>
      </c>
      <c r="K1757" s="8">
        <f>VLOOKUP(B1757, 'TRIPS In Force'!$A$2:$B$166, 2, FALSE)</f>
        <v>34997</v>
      </c>
      <c r="L1757" s="7">
        <f t="shared" si="258"/>
        <v>1995</v>
      </c>
      <c r="M1757" s="7">
        <f t="shared" si="253"/>
        <v>0</v>
      </c>
      <c r="N1757" s="7">
        <f t="shared" si="254"/>
        <v>2033</v>
      </c>
      <c r="O1757" s="7">
        <f t="shared" si="255"/>
        <v>-43</v>
      </c>
      <c r="P1757" s="7">
        <f t="shared" si="256"/>
        <v>0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</row>
    <row r="1758" spans="1:34" x14ac:dyDescent="0.35">
      <c r="A1758">
        <f t="shared" si="259"/>
        <v>1757</v>
      </c>
      <c r="B1758" t="s">
        <v>60</v>
      </c>
      <c r="C1758">
        <f t="shared" si="257"/>
        <v>65</v>
      </c>
      <c r="D1758" s="7">
        <f>D1757+1</f>
        <v>1991</v>
      </c>
      <c r="E1758">
        <v>1200</v>
      </c>
      <c r="F1758">
        <f>VLOOKUP(B1758, 'Population by Country'!$1:$266, 6, FALSE)</f>
        <v>6374329</v>
      </c>
      <c r="G1758">
        <v>0</v>
      </c>
      <c r="H1758">
        <v>0</v>
      </c>
      <c r="I1758" s="7">
        <f>INDEX('Developing Country'!$B$3:$B$175,MATCH('Stata Data'!B1758,'Developing Country'!$A$3:$A$175))</f>
        <v>1</v>
      </c>
      <c r="J1758" s="7">
        <f>INDEX('Developing Country'!$C$3:$C$175,MATCH('Stata Data'!B1758,'Developing Country'!$A$3:$A$175))</f>
        <v>0</v>
      </c>
      <c r="K1758" s="8">
        <f>VLOOKUP(B1758, 'TRIPS In Force'!$A$2:$B$166, 2, FALSE)</f>
        <v>34997</v>
      </c>
      <c r="L1758" s="7">
        <f t="shared" si="258"/>
        <v>1995</v>
      </c>
      <c r="M1758" s="7">
        <f t="shared" si="253"/>
        <v>0</v>
      </c>
      <c r="N1758" s="7">
        <f t="shared" si="254"/>
        <v>2033</v>
      </c>
      <c r="O1758" s="7">
        <f t="shared" si="255"/>
        <v>-42</v>
      </c>
      <c r="P1758" s="7">
        <f t="shared" si="256"/>
        <v>0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</row>
    <row r="1759" spans="1:34" x14ac:dyDescent="0.35">
      <c r="A1759">
        <f t="shared" si="259"/>
        <v>1758</v>
      </c>
      <c r="B1759" t="s">
        <v>60</v>
      </c>
      <c r="C1759">
        <f t="shared" si="257"/>
        <v>65</v>
      </c>
      <c r="D1759" s="7">
        <f t="shared" ref="D1759:D1783" si="261">D1758+1</f>
        <v>1992</v>
      </c>
      <c r="E1759">
        <v>1600</v>
      </c>
      <c r="F1759">
        <f>VLOOKUP(B1759, 'Population by Country'!$1:$266, 7, FALSE)</f>
        <v>6758838</v>
      </c>
      <c r="G1759">
        <v>0</v>
      </c>
      <c r="H1759">
        <v>0</v>
      </c>
      <c r="I1759" s="7">
        <f>INDEX('Developing Country'!$B$3:$B$175,MATCH('Stata Data'!B1759,'Developing Country'!$A$3:$A$175))</f>
        <v>1</v>
      </c>
      <c r="J1759" s="7">
        <f>INDEX('Developing Country'!$C$3:$C$175,MATCH('Stata Data'!B1759,'Developing Country'!$A$3:$A$175))</f>
        <v>0</v>
      </c>
      <c r="K1759" s="8">
        <f>VLOOKUP(B1759, 'TRIPS In Force'!$A$2:$B$166, 2, FALSE)</f>
        <v>34997</v>
      </c>
      <c r="L1759" s="7">
        <f t="shared" si="258"/>
        <v>1995</v>
      </c>
      <c r="M1759" s="7">
        <f t="shared" si="253"/>
        <v>0</v>
      </c>
      <c r="N1759" s="7">
        <f t="shared" si="254"/>
        <v>2033</v>
      </c>
      <c r="O1759" s="7">
        <f t="shared" si="255"/>
        <v>-41</v>
      </c>
      <c r="P1759" s="7">
        <f t="shared" si="256"/>
        <v>0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</row>
    <row r="1760" spans="1:34" x14ac:dyDescent="0.35">
      <c r="A1760">
        <f t="shared" si="259"/>
        <v>1759</v>
      </c>
      <c r="B1760" t="s">
        <v>60</v>
      </c>
      <c r="C1760">
        <f t="shared" si="257"/>
        <v>65</v>
      </c>
      <c r="D1760" s="7">
        <f t="shared" si="261"/>
        <v>1993</v>
      </c>
      <c r="E1760">
        <v>2100</v>
      </c>
      <c r="F1760">
        <f>VLOOKUP(B1760, 'Population by Country'!$1:$266, 8, FALSE)</f>
        <v>7163236</v>
      </c>
      <c r="G1760">
        <v>0</v>
      </c>
      <c r="H1760">
        <v>0</v>
      </c>
      <c r="I1760" s="7">
        <f>INDEX('Developing Country'!$B$3:$B$175,MATCH('Stata Data'!B1760,'Developing Country'!$A$3:$A$175))</f>
        <v>1</v>
      </c>
      <c r="J1760" s="7">
        <f>INDEX('Developing Country'!$C$3:$C$175,MATCH('Stata Data'!B1760,'Developing Country'!$A$3:$A$175))</f>
        <v>0</v>
      </c>
      <c r="K1760" s="8">
        <f>VLOOKUP(B1760, 'TRIPS In Force'!$A$2:$B$166, 2, FALSE)</f>
        <v>34997</v>
      </c>
      <c r="L1760" s="7">
        <f t="shared" si="258"/>
        <v>1995</v>
      </c>
      <c r="M1760" s="7">
        <f t="shared" si="253"/>
        <v>0</v>
      </c>
      <c r="N1760" s="7">
        <f t="shared" si="254"/>
        <v>2033</v>
      </c>
      <c r="O1760" s="7">
        <f t="shared" si="255"/>
        <v>-40</v>
      </c>
      <c r="P1760" s="7">
        <f t="shared" si="256"/>
        <v>0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</row>
    <row r="1761" spans="1:34" x14ac:dyDescent="0.35">
      <c r="A1761">
        <f t="shared" si="259"/>
        <v>1760</v>
      </c>
      <c r="B1761" t="s">
        <v>60</v>
      </c>
      <c r="C1761">
        <f t="shared" si="257"/>
        <v>65</v>
      </c>
      <c r="D1761" s="7">
        <f t="shared" si="261"/>
        <v>1994</v>
      </c>
      <c r="E1761">
        <v>2600</v>
      </c>
      <c r="F1761">
        <f>VLOOKUP(B1761, 'Population by Country'!$1:$266, 9, FALSE)</f>
        <v>7544291</v>
      </c>
      <c r="G1761">
        <v>0</v>
      </c>
      <c r="H1761">
        <v>0</v>
      </c>
      <c r="I1761" s="7">
        <f>INDEX('Developing Country'!$B$3:$B$175,MATCH('Stata Data'!B1761,'Developing Country'!$A$3:$A$175))</f>
        <v>1</v>
      </c>
      <c r="J1761" s="7">
        <f>INDEX('Developing Country'!$C$3:$C$175,MATCH('Stata Data'!B1761,'Developing Country'!$A$3:$A$175))</f>
        <v>0</v>
      </c>
      <c r="K1761" s="8">
        <f>VLOOKUP(B1761, 'TRIPS In Force'!$A$2:$B$166, 2, FALSE)</f>
        <v>34997</v>
      </c>
      <c r="L1761" s="7">
        <f t="shared" si="258"/>
        <v>1995</v>
      </c>
      <c r="M1761" s="7">
        <f t="shared" si="253"/>
        <v>0</v>
      </c>
      <c r="N1761" s="7">
        <f t="shared" si="254"/>
        <v>2033</v>
      </c>
      <c r="O1761" s="7">
        <f t="shared" si="255"/>
        <v>-39</v>
      </c>
      <c r="P1761" s="7">
        <f t="shared" si="256"/>
        <v>0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</row>
    <row r="1762" spans="1:34" x14ac:dyDescent="0.35">
      <c r="A1762">
        <f t="shared" si="259"/>
        <v>1761</v>
      </c>
      <c r="B1762" t="s">
        <v>60</v>
      </c>
      <c r="C1762">
        <f t="shared" si="257"/>
        <v>65</v>
      </c>
      <c r="D1762" s="7">
        <f t="shared" si="261"/>
        <v>1995</v>
      </c>
      <c r="E1762">
        <v>3200</v>
      </c>
      <c r="F1762">
        <f>VLOOKUP(B1762, 'Population by Country'!$1:$266, 10, FALSE)</f>
        <v>7871173</v>
      </c>
      <c r="G1762">
        <v>0</v>
      </c>
      <c r="H1762">
        <v>0</v>
      </c>
      <c r="I1762" s="7">
        <f>INDEX('Developing Country'!$B$3:$B$175,MATCH('Stata Data'!B1762,'Developing Country'!$A$3:$A$175))</f>
        <v>1</v>
      </c>
      <c r="J1762" s="7">
        <f>INDEX('Developing Country'!$C$3:$C$175,MATCH('Stata Data'!B1762,'Developing Country'!$A$3:$A$175))</f>
        <v>0</v>
      </c>
      <c r="K1762" s="8">
        <f>VLOOKUP(B1762, 'TRIPS In Force'!$A$2:$B$166, 2, FALSE)</f>
        <v>34997</v>
      </c>
      <c r="L1762" s="7">
        <f t="shared" si="258"/>
        <v>1995</v>
      </c>
      <c r="M1762" s="7">
        <f t="shared" si="253"/>
        <v>1</v>
      </c>
      <c r="N1762" s="7">
        <f t="shared" si="254"/>
        <v>2033</v>
      </c>
      <c r="O1762" s="7">
        <f t="shared" si="255"/>
        <v>-38</v>
      </c>
      <c r="P1762" s="7">
        <f t="shared" si="256"/>
        <v>0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</row>
    <row r="1763" spans="1:34" x14ac:dyDescent="0.35">
      <c r="A1763">
        <f t="shared" si="259"/>
        <v>1762</v>
      </c>
      <c r="B1763" t="s">
        <v>60</v>
      </c>
      <c r="C1763">
        <f t="shared" si="257"/>
        <v>65</v>
      </c>
      <c r="D1763" s="7">
        <f t="shared" si="261"/>
        <v>1996</v>
      </c>
      <c r="E1763">
        <v>3800</v>
      </c>
      <c r="F1763">
        <f>VLOOKUP(B1763, 'Population by Country'!$1:$266, 11, FALSE)</f>
        <v>8132552</v>
      </c>
      <c r="G1763">
        <v>0</v>
      </c>
      <c r="H1763">
        <v>0</v>
      </c>
      <c r="I1763" s="7">
        <f>INDEX('Developing Country'!$B$3:$B$175,MATCH('Stata Data'!B1763,'Developing Country'!$A$3:$A$175))</f>
        <v>1</v>
      </c>
      <c r="J1763" s="7">
        <f>INDEX('Developing Country'!$C$3:$C$175,MATCH('Stata Data'!B1763,'Developing Country'!$A$3:$A$175))</f>
        <v>0</v>
      </c>
      <c r="K1763" s="8">
        <f>VLOOKUP(B1763, 'TRIPS In Force'!$A$2:$B$166, 2, FALSE)</f>
        <v>34997</v>
      </c>
      <c r="L1763" s="7">
        <f t="shared" si="258"/>
        <v>1995</v>
      </c>
      <c r="M1763" s="7">
        <f t="shared" si="253"/>
        <v>1</v>
      </c>
      <c r="N1763" s="7">
        <f t="shared" si="254"/>
        <v>2033</v>
      </c>
      <c r="O1763" s="7">
        <f t="shared" si="255"/>
        <v>-37</v>
      </c>
      <c r="P1763" s="7">
        <f t="shared" si="256"/>
        <v>0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</row>
    <row r="1764" spans="1:34" x14ac:dyDescent="0.35">
      <c r="A1764">
        <f t="shared" si="259"/>
        <v>1763</v>
      </c>
      <c r="B1764" t="s">
        <v>60</v>
      </c>
      <c r="C1764">
        <f t="shared" si="257"/>
        <v>65</v>
      </c>
      <c r="D1764" s="7">
        <f t="shared" si="261"/>
        <v>1997</v>
      </c>
      <c r="E1764">
        <v>4400</v>
      </c>
      <c r="F1764">
        <f>VLOOKUP(B1764, 'Population by Country'!$1:$266, 12, FALSE)</f>
        <v>8337988</v>
      </c>
      <c r="G1764">
        <v>0</v>
      </c>
      <c r="H1764">
        <v>0</v>
      </c>
      <c r="I1764" s="7">
        <f>INDEX('Developing Country'!$B$3:$B$175,MATCH('Stata Data'!B1764,'Developing Country'!$A$3:$A$175))</f>
        <v>1</v>
      </c>
      <c r="J1764" s="7">
        <f>INDEX('Developing Country'!$C$3:$C$175,MATCH('Stata Data'!B1764,'Developing Country'!$A$3:$A$175))</f>
        <v>0</v>
      </c>
      <c r="K1764" s="8">
        <f>VLOOKUP(B1764, 'TRIPS In Force'!$A$2:$B$166, 2, FALSE)</f>
        <v>34997</v>
      </c>
      <c r="L1764" s="7">
        <f t="shared" si="258"/>
        <v>1995</v>
      </c>
      <c r="M1764" s="7">
        <f t="shared" si="253"/>
        <v>1</v>
      </c>
      <c r="N1764" s="7">
        <f t="shared" si="254"/>
        <v>2033</v>
      </c>
      <c r="O1764" s="7">
        <f t="shared" si="255"/>
        <v>-36</v>
      </c>
      <c r="P1764" s="7">
        <f t="shared" si="256"/>
        <v>0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</row>
    <row r="1765" spans="1:34" x14ac:dyDescent="0.35">
      <c r="A1765">
        <f t="shared" si="259"/>
        <v>1764</v>
      </c>
      <c r="B1765" t="s">
        <v>60</v>
      </c>
      <c r="C1765">
        <f t="shared" si="257"/>
        <v>65</v>
      </c>
      <c r="D1765" s="7">
        <f t="shared" si="261"/>
        <v>1998</v>
      </c>
      <c r="E1765">
        <v>4900</v>
      </c>
      <c r="F1765">
        <f>VLOOKUP(B1765, 'Population by Country'!$1:$266, 13, FALSE)</f>
        <v>8503297</v>
      </c>
      <c r="G1765">
        <v>0</v>
      </c>
      <c r="H1765">
        <v>0</v>
      </c>
      <c r="I1765" s="7">
        <f>INDEX('Developing Country'!$B$3:$B$175,MATCH('Stata Data'!B1765,'Developing Country'!$A$3:$A$175))</f>
        <v>1</v>
      </c>
      <c r="J1765" s="7">
        <f>INDEX('Developing Country'!$C$3:$C$175,MATCH('Stata Data'!B1765,'Developing Country'!$A$3:$A$175))</f>
        <v>0</v>
      </c>
      <c r="K1765" s="8">
        <f>VLOOKUP(B1765, 'TRIPS In Force'!$A$2:$B$166, 2, FALSE)</f>
        <v>34997</v>
      </c>
      <c r="L1765" s="7">
        <f t="shared" si="258"/>
        <v>1995</v>
      </c>
      <c r="M1765" s="7">
        <f t="shared" si="253"/>
        <v>1</v>
      </c>
      <c r="N1765" s="7">
        <f t="shared" si="254"/>
        <v>2033</v>
      </c>
      <c r="O1765" s="7">
        <f t="shared" si="255"/>
        <v>-35</v>
      </c>
      <c r="P1765" s="7">
        <f t="shared" si="256"/>
        <v>0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</row>
    <row r="1766" spans="1:34" x14ac:dyDescent="0.35">
      <c r="A1766">
        <f t="shared" si="259"/>
        <v>1765</v>
      </c>
      <c r="B1766" t="s">
        <v>60</v>
      </c>
      <c r="C1766">
        <f t="shared" si="257"/>
        <v>65</v>
      </c>
      <c r="D1766" s="7">
        <f t="shared" si="261"/>
        <v>1999</v>
      </c>
      <c r="E1766">
        <v>5400</v>
      </c>
      <c r="F1766">
        <f>VLOOKUP(B1766, 'Population by Country'!$1:$266,14, FALSE)</f>
        <v>8653769</v>
      </c>
      <c r="G1766">
        <v>0</v>
      </c>
      <c r="H1766">
        <v>0</v>
      </c>
      <c r="I1766" s="7">
        <f>INDEX('Developing Country'!$B$3:$B$175,MATCH('Stata Data'!B1766,'Developing Country'!$A$3:$A$175))</f>
        <v>1</v>
      </c>
      <c r="J1766" s="7">
        <f>INDEX('Developing Country'!$C$3:$C$175,MATCH('Stata Data'!B1766,'Developing Country'!$A$3:$A$175))</f>
        <v>0</v>
      </c>
      <c r="K1766" s="8">
        <f>VLOOKUP(B1766, 'TRIPS In Force'!$A$2:$B$166, 2, FALSE)</f>
        <v>34997</v>
      </c>
      <c r="L1766" s="7">
        <f t="shared" si="258"/>
        <v>1995</v>
      </c>
      <c r="M1766" s="7">
        <f t="shared" si="253"/>
        <v>1</v>
      </c>
      <c r="N1766" s="7">
        <f t="shared" si="254"/>
        <v>2033</v>
      </c>
      <c r="O1766" s="7">
        <f t="shared" si="255"/>
        <v>-34</v>
      </c>
      <c r="P1766" s="7">
        <f t="shared" si="256"/>
        <v>0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</row>
    <row r="1767" spans="1:34" x14ac:dyDescent="0.35">
      <c r="A1767">
        <f t="shared" si="259"/>
        <v>1766</v>
      </c>
      <c r="B1767" t="s">
        <v>60</v>
      </c>
      <c r="C1767">
        <f t="shared" si="257"/>
        <v>65</v>
      </c>
      <c r="D1767" s="7">
        <f t="shared" si="261"/>
        <v>2000</v>
      </c>
      <c r="E1767">
        <v>5800</v>
      </c>
      <c r="F1767">
        <f>VLOOKUP(B1767, 'Population by Country'!$1:$266, 15, FALSE)</f>
        <v>8808546</v>
      </c>
      <c r="G1767">
        <v>0</v>
      </c>
      <c r="H1767">
        <v>0</v>
      </c>
      <c r="I1767" s="7">
        <f>INDEX('Developing Country'!$B$3:$B$175,MATCH('Stata Data'!B1767,'Developing Country'!$A$3:$A$175))</f>
        <v>1</v>
      </c>
      <c r="J1767" s="7">
        <f>INDEX('Developing Country'!$C$3:$C$175,MATCH('Stata Data'!B1767,'Developing Country'!$A$3:$A$175))</f>
        <v>0</v>
      </c>
      <c r="K1767" s="8">
        <f>VLOOKUP(B1767, 'TRIPS In Force'!$A$2:$B$166, 2, FALSE)</f>
        <v>34997</v>
      </c>
      <c r="L1767" s="7">
        <f t="shared" si="258"/>
        <v>1995</v>
      </c>
      <c r="M1767" s="7">
        <f t="shared" si="253"/>
        <v>1</v>
      </c>
      <c r="N1767" s="7">
        <f t="shared" si="254"/>
        <v>2033</v>
      </c>
      <c r="O1767" s="7">
        <f t="shared" si="255"/>
        <v>-33</v>
      </c>
      <c r="P1767" s="7">
        <f t="shared" si="256"/>
        <v>0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</row>
    <row r="1768" spans="1:34" x14ac:dyDescent="0.35">
      <c r="A1768">
        <f t="shared" si="259"/>
        <v>1767</v>
      </c>
      <c r="B1768" t="s">
        <v>60</v>
      </c>
      <c r="C1768">
        <f t="shared" si="257"/>
        <v>65</v>
      </c>
      <c r="D1768" s="7">
        <f t="shared" si="261"/>
        <v>2001</v>
      </c>
      <c r="E1768">
        <v>6200</v>
      </c>
      <c r="F1768">
        <f>VLOOKUP(B1768, 'Population by Country'!$1:$266, 16, FALSE)</f>
        <v>8971139</v>
      </c>
      <c r="G1768">
        <v>0</v>
      </c>
      <c r="H1768">
        <v>0</v>
      </c>
      <c r="I1768" s="7">
        <f>INDEX('Developing Country'!$B$3:$B$175,MATCH('Stata Data'!B1768,'Developing Country'!$A$3:$A$175))</f>
        <v>1</v>
      </c>
      <c r="J1768" s="7">
        <f>INDEX('Developing Country'!$C$3:$C$175,MATCH('Stata Data'!B1768,'Developing Country'!$A$3:$A$175))</f>
        <v>0</v>
      </c>
      <c r="K1768" s="8">
        <f>VLOOKUP(B1768, 'TRIPS In Force'!$A$2:$B$166, 2, FALSE)</f>
        <v>34997</v>
      </c>
      <c r="L1768" s="7">
        <f t="shared" si="258"/>
        <v>1995</v>
      </c>
      <c r="M1768" s="7">
        <f t="shared" si="253"/>
        <v>1</v>
      </c>
      <c r="N1768" s="7">
        <f t="shared" si="254"/>
        <v>2033</v>
      </c>
      <c r="O1768" s="7">
        <f t="shared" si="255"/>
        <v>-32</v>
      </c>
      <c r="P1768" s="7">
        <f t="shared" si="256"/>
        <v>0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</row>
    <row r="1769" spans="1:34" x14ac:dyDescent="0.35">
      <c r="A1769">
        <f t="shared" si="259"/>
        <v>1768</v>
      </c>
      <c r="B1769" t="s">
        <v>60</v>
      </c>
      <c r="C1769">
        <f t="shared" si="257"/>
        <v>65</v>
      </c>
      <c r="D1769" s="7">
        <f t="shared" si="261"/>
        <v>2002</v>
      </c>
      <c r="E1769">
        <v>6500</v>
      </c>
      <c r="F1769">
        <f>VLOOKUP(B1769, 'Population by Country'!$1:$266, 17, FALSE)</f>
        <v>9137345</v>
      </c>
      <c r="G1769">
        <v>0</v>
      </c>
      <c r="H1769">
        <v>0</v>
      </c>
      <c r="I1769" s="7">
        <f>INDEX('Developing Country'!$B$3:$B$175,MATCH('Stata Data'!B1769,'Developing Country'!$A$3:$A$175))</f>
        <v>1</v>
      </c>
      <c r="J1769" s="7">
        <f>INDEX('Developing Country'!$C$3:$C$175,MATCH('Stata Data'!B1769,'Developing Country'!$A$3:$A$175))</f>
        <v>0</v>
      </c>
      <c r="K1769" s="8">
        <f>VLOOKUP(B1769, 'TRIPS In Force'!$A$2:$B$166, 2, FALSE)</f>
        <v>34997</v>
      </c>
      <c r="L1769" s="7">
        <f t="shared" si="258"/>
        <v>1995</v>
      </c>
      <c r="M1769" s="7">
        <f t="shared" si="253"/>
        <v>1</v>
      </c>
      <c r="N1769" s="7">
        <f t="shared" si="254"/>
        <v>2033</v>
      </c>
      <c r="O1769" s="7">
        <f t="shared" si="255"/>
        <v>-31</v>
      </c>
      <c r="P1769" s="7">
        <f t="shared" si="256"/>
        <v>0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</row>
    <row r="1770" spans="1:34" x14ac:dyDescent="0.35">
      <c r="A1770">
        <f t="shared" si="259"/>
        <v>1769</v>
      </c>
      <c r="B1770" t="s">
        <v>60</v>
      </c>
      <c r="C1770">
        <f t="shared" si="257"/>
        <v>65</v>
      </c>
      <c r="D1770" s="7">
        <f t="shared" si="261"/>
        <v>2003</v>
      </c>
      <c r="E1770">
        <v>6700</v>
      </c>
      <c r="F1770">
        <f>VLOOKUP(B1770, 'Population by Country'!$1:$266, 18, FALSE)</f>
        <v>9309848</v>
      </c>
      <c r="G1770">
        <v>0</v>
      </c>
      <c r="H1770">
        <v>0</v>
      </c>
      <c r="I1770" s="7">
        <f>INDEX('Developing Country'!$B$3:$B$175,MATCH('Stata Data'!B1770,'Developing Country'!$A$3:$A$175))</f>
        <v>1</v>
      </c>
      <c r="J1770" s="7">
        <f>INDEX('Developing Country'!$C$3:$C$175,MATCH('Stata Data'!B1770,'Developing Country'!$A$3:$A$175))</f>
        <v>0</v>
      </c>
      <c r="K1770" s="8">
        <f>VLOOKUP(B1770, 'TRIPS In Force'!$A$2:$B$166, 2, FALSE)</f>
        <v>34997</v>
      </c>
      <c r="L1770" s="7">
        <f t="shared" si="258"/>
        <v>1995</v>
      </c>
      <c r="M1770" s="7">
        <f t="shared" si="253"/>
        <v>1</v>
      </c>
      <c r="N1770" s="7">
        <f t="shared" si="254"/>
        <v>2033</v>
      </c>
      <c r="O1770" s="7">
        <f t="shared" si="255"/>
        <v>-30</v>
      </c>
      <c r="P1770" s="7">
        <f t="shared" si="256"/>
        <v>0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</row>
    <row r="1771" spans="1:34" x14ac:dyDescent="0.35">
      <c r="A1771">
        <f t="shared" si="259"/>
        <v>1770</v>
      </c>
      <c r="B1771" t="s">
        <v>60</v>
      </c>
      <c r="C1771">
        <f t="shared" si="257"/>
        <v>65</v>
      </c>
      <c r="D1771" s="7">
        <f t="shared" si="261"/>
        <v>2004</v>
      </c>
      <c r="E1771">
        <v>6900</v>
      </c>
      <c r="F1771">
        <f>VLOOKUP(B1771, 'Population by Country'!$1:$266,19, FALSE)</f>
        <v>9490229</v>
      </c>
      <c r="G1771">
        <v>0</v>
      </c>
      <c r="H1771">
        <v>0</v>
      </c>
      <c r="I1771" s="7">
        <f>INDEX('Developing Country'!$B$3:$B$175,MATCH('Stata Data'!B1771,'Developing Country'!$A$3:$A$175))</f>
        <v>1</v>
      </c>
      <c r="J1771" s="7">
        <f>INDEX('Developing Country'!$C$3:$C$175,MATCH('Stata Data'!B1771,'Developing Country'!$A$3:$A$175))</f>
        <v>0</v>
      </c>
      <c r="K1771" s="8">
        <f>VLOOKUP(B1771, 'TRIPS In Force'!$A$2:$B$166, 2, FALSE)</f>
        <v>34997</v>
      </c>
      <c r="L1771" s="7">
        <f t="shared" si="258"/>
        <v>1995</v>
      </c>
      <c r="M1771" s="7">
        <f t="shared" si="253"/>
        <v>1</v>
      </c>
      <c r="N1771" s="7">
        <f t="shared" si="254"/>
        <v>2033</v>
      </c>
      <c r="O1771" s="7">
        <f t="shared" si="255"/>
        <v>-29</v>
      </c>
      <c r="P1771" s="7">
        <f t="shared" si="256"/>
        <v>0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</row>
    <row r="1772" spans="1:34" x14ac:dyDescent="0.35">
      <c r="A1772">
        <f t="shared" si="259"/>
        <v>1771</v>
      </c>
      <c r="B1772" t="s">
        <v>60</v>
      </c>
      <c r="C1772">
        <f t="shared" si="257"/>
        <v>65</v>
      </c>
      <c r="D1772" s="7">
        <f t="shared" si="261"/>
        <v>2005</v>
      </c>
      <c r="E1772">
        <v>7000</v>
      </c>
      <c r="F1772">
        <f>VLOOKUP(B1772, 'Population by Country'!$1:$266, 20, FALSE)</f>
        <v>9679745</v>
      </c>
      <c r="G1772">
        <v>0</v>
      </c>
      <c r="H1772">
        <v>0</v>
      </c>
      <c r="I1772" s="7">
        <f>INDEX('Developing Country'!$B$3:$B$175,MATCH('Stata Data'!B1772,'Developing Country'!$A$3:$A$175))</f>
        <v>1</v>
      </c>
      <c r="J1772" s="7">
        <f>INDEX('Developing Country'!$C$3:$C$175,MATCH('Stata Data'!B1772,'Developing Country'!$A$3:$A$175))</f>
        <v>0</v>
      </c>
      <c r="K1772" s="8">
        <f>VLOOKUP(B1772, 'TRIPS In Force'!$A$2:$B$166, 2, FALSE)</f>
        <v>34997</v>
      </c>
      <c r="L1772" s="7">
        <f t="shared" si="258"/>
        <v>1995</v>
      </c>
      <c r="M1772" s="7">
        <f t="shared" si="253"/>
        <v>1</v>
      </c>
      <c r="N1772" s="7">
        <f t="shared" si="254"/>
        <v>2033</v>
      </c>
      <c r="O1772" s="7">
        <f t="shared" si="255"/>
        <v>-28</v>
      </c>
      <c r="P1772" s="7">
        <f t="shared" si="256"/>
        <v>0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</row>
    <row r="1773" spans="1:34" x14ac:dyDescent="0.35">
      <c r="A1773">
        <f t="shared" si="259"/>
        <v>1772</v>
      </c>
      <c r="B1773" t="s">
        <v>60</v>
      </c>
      <c r="C1773">
        <f t="shared" si="257"/>
        <v>65</v>
      </c>
      <c r="D1773" s="7">
        <f t="shared" si="261"/>
        <v>2006</v>
      </c>
      <c r="E1773">
        <v>6900</v>
      </c>
      <c r="F1773">
        <f>VLOOKUP(B1773, 'Population by Country'!$1:$266, 21, FALSE)</f>
        <v>9881428</v>
      </c>
      <c r="G1773">
        <v>0</v>
      </c>
      <c r="H1773">
        <v>0</v>
      </c>
      <c r="I1773" s="7">
        <f>INDEX('Developing Country'!$B$3:$B$175,MATCH('Stata Data'!B1773,'Developing Country'!$A$3:$A$175))</f>
        <v>1</v>
      </c>
      <c r="J1773" s="7">
        <f>INDEX('Developing Country'!$C$3:$C$175,MATCH('Stata Data'!B1773,'Developing Country'!$A$3:$A$175))</f>
        <v>0</v>
      </c>
      <c r="K1773" s="8">
        <f>VLOOKUP(B1773, 'TRIPS In Force'!$A$2:$B$166, 2, FALSE)</f>
        <v>34997</v>
      </c>
      <c r="L1773" s="7">
        <f t="shared" si="258"/>
        <v>1995</v>
      </c>
      <c r="M1773" s="7">
        <f t="shared" si="253"/>
        <v>1</v>
      </c>
      <c r="N1773" s="7">
        <f t="shared" si="254"/>
        <v>2033</v>
      </c>
      <c r="O1773" s="7">
        <f t="shared" si="255"/>
        <v>-27</v>
      </c>
      <c r="P1773" s="7">
        <f t="shared" si="256"/>
        <v>0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</row>
    <row r="1774" spans="1:34" x14ac:dyDescent="0.35">
      <c r="A1774">
        <f t="shared" si="259"/>
        <v>1773</v>
      </c>
      <c r="B1774" t="s">
        <v>60</v>
      </c>
      <c r="C1774">
        <f t="shared" si="257"/>
        <v>65</v>
      </c>
      <c r="D1774" s="7">
        <f t="shared" si="261"/>
        <v>2007</v>
      </c>
      <c r="E1774">
        <v>6400</v>
      </c>
      <c r="F1774">
        <f>VLOOKUP(B1774, 'Population by Country'!$1:$266, 22, FALSE)</f>
        <v>10096727</v>
      </c>
      <c r="G1774">
        <v>0</v>
      </c>
      <c r="H1774">
        <v>0</v>
      </c>
      <c r="I1774" s="7">
        <f>INDEX('Developing Country'!$B$3:$B$175,MATCH('Stata Data'!B1774,'Developing Country'!$A$3:$A$175))</f>
        <v>1</v>
      </c>
      <c r="J1774" s="7">
        <f>INDEX('Developing Country'!$C$3:$C$175,MATCH('Stata Data'!B1774,'Developing Country'!$A$3:$A$175))</f>
        <v>0</v>
      </c>
      <c r="K1774" s="8">
        <f>VLOOKUP(B1774, 'TRIPS In Force'!$A$2:$B$166, 2, FALSE)</f>
        <v>34997</v>
      </c>
      <c r="L1774" s="7">
        <f t="shared" si="258"/>
        <v>1995</v>
      </c>
      <c r="M1774" s="7">
        <f t="shared" si="253"/>
        <v>1</v>
      </c>
      <c r="N1774" s="7">
        <f t="shared" si="254"/>
        <v>2033</v>
      </c>
      <c r="O1774" s="7">
        <f t="shared" si="255"/>
        <v>-26</v>
      </c>
      <c r="P1774" s="7">
        <f t="shared" si="256"/>
        <v>0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</row>
    <row r="1775" spans="1:34" x14ac:dyDescent="0.35">
      <c r="A1775">
        <f t="shared" si="259"/>
        <v>1774</v>
      </c>
      <c r="B1775" t="s">
        <v>60</v>
      </c>
      <c r="C1775">
        <f t="shared" si="257"/>
        <v>65</v>
      </c>
      <c r="D1775" s="7">
        <f t="shared" si="261"/>
        <v>2008</v>
      </c>
      <c r="E1775">
        <v>6400</v>
      </c>
      <c r="F1775">
        <f>VLOOKUP(B1775, 'Population by Country'!$1:$266, 23, FALSE)</f>
        <v>10323142</v>
      </c>
      <c r="G1775">
        <v>0</v>
      </c>
      <c r="H1775">
        <v>0</v>
      </c>
      <c r="I1775" s="7">
        <f>INDEX('Developing Country'!$B$3:$B$175,MATCH('Stata Data'!B1775,'Developing Country'!$A$3:$A$175))</f>
        <v>1</v>
      </c>
      <c r="J1775" s="7">
        <f>INDEX('Developing Country'!$C$3:$C$175,MATCH('Stata Data'!B1775,'Developing Country'!$A$3:$A$175))</f>
        <v>0</v>
      </c>
      <c r="K1775" s="8">
        <f>VLOOKUP(B1775, 'TRIPS In Force'!$A$2:$B$166, 2, FALSE)</f>
        <v>34997</v>
      </c>
      <c r="L1775" s="7">
        <f t="shared" si="258"/>
        <v>1995</v>
      </c>
      <c r="M1775" s="7">
        <f t="shared" si="253"/>
        <v>1</v>
      </c>
      <c r="N1775" s="7">
        <f t="shared" si="254"/>
        <v>2033</v>
      </c>
      <c r="O1775" s="7">
        <f t="shared" si="255"/>
        <v>-25</v>
      </c>
      <c r="P1775" s="7">
        <f t="shared" si="256"/>
        <v>0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</row>
    <row r="1776" spans="1:34" x14ac:dyDescent="0.35">
      <c r="A1776">
        <f t="shared" si="259"/>
        <v>1775</v>
      </c>
      <c r="B1776" t="s">
        <v>60</v>
      </c>
      <c r="C1776">
        <f t="shared" si="257"/>
        <v>65</v>
      </c>
      <c r="D1776" s="7">
        <f t="shared" si="261"/>
        <v>2009</v>
      </c>
      <c r="E1776">
        <v>5900</v>
      </c>
      <c r="F1776">
        <f>VLOOKUP(B1776, 'Population by Country'!$1:$266, 24, FALSE)</f>
        <v>10556524</v>
      </c>
      <c r="G1776">
        <v>0</v>
      </c>
      <c r="H1776">
        <v>0</v>
      </c>
      <c r="I1776" s="7">
        <f>INDEX('Developing Country'!$B$3:$B$175,MATCH('Stata Data'!B1776,'Developing Country'!$A$3:$A$175))</f>
        <v>1</v>
      </c>
      <c r="J1776" s="7">
        <f>INDEX('Developing Country'!$C$3:$C$175,MATCH('Stata Data'!B1776,'Developing Country'!$A$3:$A$175))</f>
        <v>0</v>
      </c>
      <c r="K1776" s="8">
        <f>VLOOKUP(B1776, 'TRIPS In Force'!$A$2:$B$166, 2, FALSE)</f>
        <v>34997</v>
      </c>
      <c r="L1776" s="7">
        <f t="shared" si="258"/>
        <v>1995</v>
      </c>
      <c r="M1776" s="7">
        <f t="shared" si="253"/>
        <v>1</v>
      </c>
      <c r="N1776" s="7">
        <f t="shared" si="254"/>
        <v>2033</v>
      </c>
      <c r="O1776" s="7">
        <f t="shared" si="255"/>
        <v>-24</v>
      </c>
      <c r="P1776" s="7">
        <f t="shared" si="256"/>
        <v>0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</row>
    <row r="1777" spans="1:34" x14ac:dyDescent="0.35">
      <c r="A1777">
        <f t="shared" si="259"/>
        <v>1776</v>
      </c>
      <c r="B1777" t="s">
        <v>60</v>
      </c>
      <c r="C1777">
        <f t="shared" si="257"/>
        <v>65</v>
      </c>
      <c r="D1777" s="7">
        <f t="shared" si="261"/>
        <v>2010</v>
      </c>
      <c r="E1777">
        <v>5200</v>
      </c>
      <c r="F1777">
        <f>VLOOKUP(B1777, 'Population by Country'!$1:$266, 25, FALSE)</f>
        <v>10794170</v>
      </c>
      <c r="G1777">
        <v>0</v>
      </c>
      <c r="H1777">
        <v>0</v>
      </c>
      <c r="I1777" s="7">
        <f>INDEX('Developing Country'!$B$3:$B$175,MATCH('Stata Data'!B1777,'Developing Country'!$A$3:$A$175))</f>
        <v>1</v>
      </c>
      <c r="J1777" s="7">
        <f>INDEX('Developing Country'!$C$3:$C$175,MATCH('Stata Data'!B1777,'Developing Country'!$A$3:$A$175))</f>
        <v>0</v>
      </c>
      <c r="K1777" s="8">
        <f>VLOOKUP(B1777, 'TRIPS In Force'!$A$2:$B$166, 2, FALSE)</f>
        <v>34997</v>
      </c>
      <c r="L1777" s="7">
        <f t="shared" si="258"/>
        <v>1995</v>
      </c>
      <c r="M1777" s="7">
        <f t="shared" si="253"/>
        <v>1</v>
      </c>
      <c r="N1777" s="7">
        <f t="shared" si="254"/>
        <v>2033</v>
      </c>
      <c r="O1777" s="7">
        <f t="shared" si="255"/>
        <v>-23</v>
      </c>
      <c r="P1777" s="7">
        <f t="shared" si="256"/>
        <v>0</v>
      </c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</row>
    <row r="1778" spans="1:34" x14ac:dyDescent="0.35">
      <c r="A1778">
        <f t="shared" si="259"/>
        <v>1777</v>
      </c>
      <c r="B1778" t="s">
        <v>60</v>
      </c>
      <c r="C1778">
        <f t="shared" si="257"/>
        <v>65</v>
      </c>
      <c r="D1778" s="7">
        <f t="shared" si="261"/>
        <v>2011</v>
      </c>
      <c r="E1778">
        <v>5000</v>
      </c>
      <c r="F1778">
        <f>VLOOKUP(B1778, 'Population by Country'!$1:$266, 26, FALSE)</f>
        <v>11035170</v>
      </c>
      <c r="G1778">
        <v>0</v>
      </c>
      <c r="H1778">
        <v>0</v>
      </c>
      <c r="I1778" s="7">
        <f>INDEX('Developing Country'!$B$3:$B$175,MATCH('Stata Data'!B1778,'Developing Country'!$A$3:$A$175))</f>
        <v>1</v>
      </c>
      <c r="J1778" s="7">
        <f>INDEX('Developing Country'!$C$3:$C$175,MATCH('Stata Data'!B1778,'Developing Country'!$A$3:$A$175))</f>
        <v>0</v>
      </c>
      <c r="K1778" s="8">
        <f>VLOOKUP(B1778, 'TRIPS In Force'!$A$2:$B$166, 2, FALSE)</f>
        <v>34997</v>
      </c>
      <c r="L1778" s="7">
        <f t="shared" si="258"/>
        <v>1995</v>
      </c>
      <c r="M1778" s="7">
        <f t="shared" si="253"/>
        <v>1</v>
      </c>
      <c r="N1778" s="7">
        <f t="shared" si="254"/>
        <v>2033</v>
      </c>
      <c r="O1778" s="7">
        <f t="shared" si="255"/>
        <v>-22</v>
      </c>
      <c r="P1778" s="7">
        <f t="shared" si="256"/>
        <v>0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</row>
    <row r="1779" spans="1:34" x14ac:dyDescent="0.35">
      <c r="A1779">
        <f t="shared" si="259"/>
        <v>1778</v>
      </c>
      <c r="B1779" t="s">
        <v>60</v>
      </c>
      <c r="C1779">
        <f t="shared" si="257"/>
        <v>65</v>
      </c>
      <c r="D1779" s="7">
        <f t="shared" si="261"/>
        <v>2012</v>
      </c>
      <c r="E1779">
        <v>5000</v>
      </c>
      <c r="F1779">
        <f>VLOOKUP(B1779, 'Population by Country'!$1:$266, 27, FALSE)</f>
        <v>11281469</v>
      </c>
      <c r="G1779">
        <v>0</v>
      </c>
      <c r="H1779">
        <v>0</v>
      </c>
      <c r="I1779" s="7">
        <f>INDEX('Developing Country'!$B$3:$B$175,MATCH('Stata Data'!B1779,'Developing Country'!$A$3:$A$175))</f>
        <v>1</v>
      </c>
      <c r="J1779" s="7">
        <f>INDEX('Developing Country'!$C$3:$C$175,MATCH('Stata Data'!B1779,'Developing Country'!$A$3:$A$175))</f>
        <v>0</v>
      </c>
      <c r="K1779" s="8">
        <f>VLOOKUP(B1779, 'TRIPS In Force'!$A$2:$B$166, 2, FALSE)</f>
        <v>34997</v>
      </c>
      <c r="L1779" s="7">
        <f t="shared" si="258"/>
        <v>1995</v>
      </c>
      <c r="M1779" s="7">
        <f t="shared" si="253"/>
        <v>1</v>
      </c>
      <c r="N1779" s="7">
        <f t="shared" si="254"/>
        <v>2033</v>
      </c>
      <c r="O1779" s="7">
        <f t="shared" si="255"/>
        <v>-21</v>
      </c>
      <c r="P1779" s="7">
        <f t="shared" si="256"/>
        <v>0</v>
      </c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</row>
    <row r="1780" spans="1:34" x14ac:dyDescent="0.35">
      <c r="A1780">
        <f t="shared" si="259"/>
        <v>1779</v>
      </c>
      <c r="B1780" t="s">
        <v>60</v>
      </c>
      <c r="C1780">
        <f t="shared" si="257"/>
        <v>65</v>
      </c>
      <c r="D1780" s="7">
        <f t="shared" si="261"/>
        <v>2013</v>
      </c>
      <c r="E1780">
        <v>4700</v>
      </c>
      <c r="F1780">
        <f>VLOOKUP(B1780, 'Population by Country'!$1:$266, 28, FALSE)</f>
        <v>11536615</v>
      </c>
      <c r="G1780">
        <v>0</v>
      </c>
      <c r="H1780">
        <v>0</v>
      </c>
      <c r="I1780" s="7">
        <f>INDEX('Developing Country'!$B$3:$B$175,MATCH('Stata Data'!B1780,'Developing Country'!$A$3:$A$175))</f>
        <v>1</v>
      </c>
      <c r="J1780" s="7">
        <f>INDEX('Developing Country'!$C$3:$C$175,MATCH('Stata Data'!B1780,'Developing Country'!$A$3:$A$175))</f>
        <v>0</v>
      </c>
      <c r="K1780" s="8">
        <f>VLOOKUP(B1780, 'TRIPS In Force'!$A$2:$B$166, 2, FALSE)</f>
        <v>34997</v>
      </c>
      <c r="L1780" s="7">
        <f t="shared" si="258"/>
        <v>1995</v>
      </c>
      <c r="M1780" s="7">
        <f t="shared" si="253"/>
        <v>1</v>
      </c>
      <c r="N1780" s="7">
        <f t="shared" si="254"/>
        <v>2033</v>
      </c>
      <c r="O1780" s="7">
        <f t="shared" si="255"/>
        <v>-20</v>
      </c>
      <c r="P1780" s="7">
        <f t="shared" si="256"/>
        <v>0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</row>
    <row r="1781" spans="1:34" x14ac:dyDescent="0.35">
      <c r="A1781">
        <f t="shared" si="259"/>
        <v>1780</v>
      </c>
      <c r="B1781" t="s">
        <v>60</v>
      </c>
      <c r="C1781">
        <f t="shared" si="257"/>
        <v>65</v>
      </c>
      <c r="D1781" s="7">
        <f t="shared" si="261"/>
        <v>2014</v>
      </c>
      <c r="E1781">
        <v>5300</v>
      </c>
      <c r="F1781">
        <f>VLOOKUP(B1781, 'Population by Country'!$1:$266, 29, FALSE)</f>
        <v>11805509</v>
      </c>
      <c r="G1781">
        <v>0</v>
      </c>
      <c r="H1781">
        <v>0</v>
      </c>
      <c r="I1781" s="7">
        <f>INDEX('Developing Country'!$B$3:$B$175,MATCH('Stata Data'!B1781,'Developing Country'!$A$3:$A$175))</f>
        <v>1</v>
      </c>
      <c r="J1781" s="7">
        <f>INDEX('Developing Country'!$C$3:$C$175,MATCH('Stata Data'!B1781,'Developing Country'!$A$3:$A$175))</f>
        <v>0</v>
      </c>
      <c r="K1781" s="8">
        <f>VLOOKUP(B1781, 'TRIPS In Force'!$A$2:$B$166, 2, FALSE)</f>
        <v>34997</v>
      </c>
      <c r="L1781" s="7">
        <f t="shared" si="258"/>
        <v>1995</v>
      </c>
      <c r="M1781" s="7">
        <f t="shared" si="253"/>
        <v>1</v>
      </c>
      <c r="N1781" s="7">
        <f t="shared" si="254"/>
        <v>2033</v>
      </c>
      <c r="O1781" s="7">
        <f t="shared" si="255"/>
        <v>-19</v>
      </c>
      <c r="P1781" s="7">
        <f t="shared" si="256"/>
        <v>0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</row>
    <row r="1782" spans="1:34" x14ac:dyDescent="0.35">
      <c r="A1782">
        <f t="shared" si="259"/>
        <v>1781</v>
      </c>
      <c r="B1782" t="s">
        <v>60</v>
      </c>
      <c r="C1782">
        <f t="shared" si="257"/>
        <v>65</v>
      </c>
      <c r="D1782" s="7">
        <f t="shared" si="261"/>
        <v>2015</v>
      </c>
      <c r="E1782">
        <v>5600</v>
      </c>
      <c r="F1782">
        <f>VLOOKUP(B1782, 'Population by Country'!$1:$266, 30, FALSE)</f>
        <v>12091533</v>
      </c>
      <c r="G1782">
        <v>0</v>
      </c>
      <c r="H1782">
        <v>0</v>
      </c>
      <c r="I1782" s="7">
        <f>INDEX('Developing Country'!$B$3:$B$175,MATCH('Stata Data'!B1782,'Developing Country'!$A$3:$A$175))</f>
        <v>1</v>
      </c>
      <c r="J1782" s="7">
        <f>INDEX('Developing Country'!$C$3:$C$175,MATCH('Stata Data'!B1782,'Developing Country'!$A$3:$A$175))</f>
        <v>0</v>
      </c>
      <c r="K1782" s="8">
        <f>VLOOKUP(B1782, 'TRIPS In Force'!$A$2:$B$166, 2, FALSE)</f>
        <v>34997</v>
      </c>
      <c r="L1782" s="7">
        <f t="shared" si="258"/>
        <v>1995</v>
      </c>
      <c r="M1782" s="7">
        <f t="shared" si="253"/>
        <v>1</v>
      </c>
      <c r="N1782" s="7">
        <f t="shared" si="254"/>
        <v>2033</v>
      </c>
      <c r="O1782" s="7">
        <f t="shared" si="255"/>
        <v>-18</v>
      </c>
      <c r="P1782" s="7">
        <f t="shared" si="256"/>
        <v>0</v>
      </c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</row>
    <row r="1783" spans="1:34" x14ac:dyDescent="0.35">
      <c r="A1783">
        <f t="shared" si="259"/>
        <v>1782</v>
      </c>
      <c r="B1783" t="s">
        <v>60</v>
      </c>
      <c r="C1783">
        <f t="shared" si="257"/>
        <v>65</v>
      </c>
      <c r="D1783" s="7">
        <f t="shared" si="261"/>
        <v>2016</v>
      </c>
      <c r="E1783">
        <v>5800</v>
      </c>
      <c r="F1783">
        <f>VLOOKUP(B1783, 'Population by Country'!$1:$266, 31, FALSE)</f>
        <v>12395924</v>
      </c>
      <c r="G1783">
        <v>0</v>
      </c>
      <c r="H1783">
        <v>0</v>
      </c>
      <c r="I1783" s="7">
        <f>INDEX('Developing Country'!$B$3:$B$175,MATCH('Stata Data'!B1783,'Developing Country'!$A$3:$A$175))</f>
        <v>1</v>
      </c>
      <c r="J1783" s="7">
        <f>INDEX('Developing Country'!$C$3:$C$175,MATCH('Stata Data'!B1783,'Developing Country'!$A$3:$A$175))</f>
        <v>0</v>
      </c>
      <c r="K1783" s="8">
        <f>VLOOKUP(B1783, 'TRIPS In Force'!$A$2:$B$166, 2, FALSE)</f>
        <v>34997</v>
      </c>
      <c r="L1783" s="7">
        <f t="shared" si="258"/>
        <v>1995</v>
      </c>
      <c r="M1783" s="7">
        <f t="shared" si="253"/>
        <v>1</v>
      </c>
      <c r="N1783" s="7">
        <f t="shared" si="254"/>
        <v>2033</v>
      </c>
      <c r="O1783" s="7">
        <f t="shared" si="255"/>
        <v>-17</v>
      </c>
      <c r="P1783" s="7">
        <f t="shared" si="256"/>
        <v>0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</row>
    <row r="1784" spans="1:34" x14ac:dyDescent="0.35">
      <c r="A1784">
        <f t="shared" si="259"/>
        <v>1783</v>
      </c>
      <c r="B1784" t="s">
        <v>61</v>
      </c>
      <c r="C1784">
        <f t="shared" si="257"/>
        <v>66</v>
      </c>
      <c r="D1784" s="7">
        <v>1990</v>
      </c>
      <c r="E1784">
        <v>100</v>
      </c>
      <c r="F1784">
        <f>VLOOKUP(B1784, 'Population by Country'!$1:$266, 5,FALSE )</f>
        <v>1012280</v>
      </c>
      <c r="G1784">
        <v>0</v>
      </c>
      <c r="H1784">
        <v>0</v>
      </c>
      <c r="I1784" s="7">
        <f>INDEX('Developing Country'!$B$3:$B$175,MATCH('Stata Data'!B1784,'Developing Country'!$A$3:$A$175))</f>
        <v>1</v>
      </c>
      <c r="J1784" s="7">
        <f>INDEX('Developing Country'!$C$3:$C$175,MATCH('Stata Data'!B1784,'Developing Country'!$A$3:$A$175))</f>
        <v>0</v>
      </c>
      <c r="K1784" s="8">
        <f>VLOOKUP(B1784, 'TRIPS In Force'!$A$2:$B$166, 2, FALSE)</f>
        <v>34850</v>
      </c>
      <c r="L1784" s="7">
        <f t="shared" si="258"/>
        <v>1995</v>
      </c>
      <c r="M1784" s="7">
        <f t="shared" si="253"/>
        <v>0</v>
      </c>
      <c r="N1784" s="7">
        <f t="shared" si="254"/>
        <v>2033</v>
      </c>
      <c r="O1784" s="7">
        <f t="shared" si="255"/>
        <v>-43</v>
      </c>
      <c r="P1784" s="7">
        <f t="shared" si="256"/>
        <v>0</v>
      </c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</row>
    <row r="1785" spans="1:34" x14ac:dyDescent="0.35">
      <c r="A1785">
        <f t="shared" si="259"/>
        <v>1784</v>
      </c>
      <c r="B1785" t="s">
        <v>61</v>
      </c>
      <c r="C1785">
        <f t="shared" si="257"/>
        <v>66</v>
      </c>
      <c r="D1785" s="7">
        <f>D1784+1</f>
        <v>1991</v>
      </c>
      <c r="E1785">
        <v>100</v>
      </c>
      <c r="F1785">
        <f>VLOOKUP(B1785, 'Population by Country'!$1:$266, 6, FALSE)</f>
        <v>1037155</v>
      </c>
      <c r="G1785">
        <v>0</v>
      </c>
      <c r="H1785">
        <v>0</v>
      </c>
      <c r="I1785" s="7">
        <f>INDEX('Developing Country'!$B$3:$B$175,MATCH('Stata Data'!B1785,'Developing Country'!$A$3:$A$175))</f>
        <v>1</v>
      </c>
      <c r="J1785" s="7">
        <f>INDEX('Developing Country'!$C$3:$C$175,MATCH('Stata Data'!B1785,'Developing Country'!$A$3:$A$175))</f>
        <v>0</v>
      </c>
      <c r="K1785" s="8">
        <f>VLOOKUP(B1785, 'TRIPS In Force'!$A$2:$B$166, 2, FALSE)</f>
        <v>34850</v>
      </c>
      <c r="L1785" s="7">
        <f t="shared" si="258"/>
        <v>1995</v>
      </c>
      <c r="M1785" s="7">
        <f t="shared" si="253"/>
        <v>0</v>
      </c>
      <c r="N1785" s="7">
        <f t="shared" si="254"/>
        <v>2033</v>
      </c>
      <c r="O1785" s="7">
        <f t="shared" si="255"/>
        <v>-42</v>
      </c>
      <c r="P1785" s="7">
        <f t="shared" si="256"/>
        <v>0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</row>
    <row r="1786" spans="1:34" x14ac:dyDescent="0.35">
      <c r="A1786">
        <f t="shared" si="259"/>
        <v>1785</v>
      </c>
      <c r="B1786" t="s">
        <v>61</v>
      </c>
      <c r="C1786">
        <f t="shared" si="257"/>
        <v>66</v>
      </c>
      <c r="D1786" s="7">
        <f t="shared" ref="D1786:D1810" si="262">D1785+1</f>
        <v>1992</v>
      </c>
      <c r="E1786">
        <v>100</v>
      </c>
      <c r="F1786">
        <f>VLOOKUP(B1786, 'Population by Country'!$1:$266, 7, FALSE)</f>
        <v>1062800</v>
      </c>
      <c r="G1786">
        <v>0</v>
      </c>
      <c r="H1786">
        <v>0</v>
      </c>
      <c r="I1786" s="7">
        <f>INDEX('Developing Country'!$B$3:$B$175,MATCH('Stata Data'!B1786,'Developing Country'!$A$3:$A$175))</f>
        <v>1</v>
      </c>
      <c r="J1786" s="7">
        <f>INDEX('Developing Country'!$C$3:$C$175,MATCH('Stata Data'!B1786,'Developing Country'!$A$3:$A$175))</f>
        <v>0</v>
      </c>
      <c r="K1786" s="8">
        <f>VLOOKUP(B1786, 'TRIPS In Force'!$A$2:$B$166, 2, FALSE)</f>
        <v>34850</v>
      </c>
      <c r="L1786" s="7">
        <f t="shared" si="258"/>
        <v>1995</v>
      </c>
      <c r="M1786" s="7">
        <f t="shared" si="253"/>
        <v>0</v>
      </c>
      <c r="N1786" s="7">
        <f t="shared" si="254"/>
        <v>2033</v>
      </c>
      <c r="O1786" s="7">
        <f t="shared" si="255"/>
        <v>-41</v>
      </c>
      <c r="P1786" s="7">
        <f t="shared" si="256"/>
        <v>0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</row>
    <row r="1787" spans="1:34" x14ac:dyDescent="0.35">
      <c r="A1787">
        <f t="shared" si="259"/>
        <v>1786</v>
      </c>
      <c r="B1787" t="s">
        <v>61</v>
      </c>
      <c r="C1787">
        <f t="shared" si="257"/>
        <v>66</v>
      </c>
      <c r="D1787" s="7">
        <f t="shared" si="262"/>
        <v>1993</v>
      </c>
      <c r="E1787">
        <v>100</v>
      </c>
      <c r="F1787">
        <f>VLOOKUP(B1787, 'Population by Country'!$1:$266, 8, FALSE)</f>
        <v>1088569</v>
      </c>
      <c r="G1787">
        <v>0</v>
      </c>
      <c r="H1787">
        <v>0</v>
      </c>
      <c r="I1787" s="7">
        <f>INDEX('Developing Country'!$B$3:$B$175,MATCH('Stata Data'!B1787,'Developing Country'!$A$3:$A$175))</f>
        <v>1</v>
      </c>
      <c r="J1787" s="7">
        <f>INDEX('Developing Country'!$C$3:$C$175,MATCH('Stata Data'!B1787,'Developing Country'!$A$3:$A$175))</f>
        <v>0</v>
      </c>
      <c r="K1787" s="8">
        <f>VLOOKUP(B1787, 'TRIPS In Force'!$A$2:$B$166, 2, FALSE)</f>
        <v>34850</v>
      </c>
      <c r="L1787" s="7">
        <f t="shared" si="258"/>
        <v>1995</v>
      </c>
      <c r="M1787" s="7">
        <f t="shared" si="253"/>
        <v>0</v>
      </c>
      <c r="N1787" s="7">
        <f t="shared" si="254"/>
        <v>2033</v>
      </c>
      <c r="O1787" s="7">
        <f t="shared" si="255"/>
        <v>-40</v>
      </c>
      <c r="P1787" s="7">
        <f t="shared" si="256"/>
        <v>0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</row>
    <row r="1788" spans="1:34" x14ac:dyDescent="0.35">
      <c r="A1788">
        <f t="shared" si="259"/>
        <v>1787</v>
      </c>
      <c r="B1788" t="s">
        <v>61</v>
      </c>
      <c r="C1788">
        <f t="shared" si="257"/>
        <v>66</v>
      </c>
      <c r="D1788" s="7">
        <f t="shared" si="262"/>
        <v>1994</v>
      </c>
      <c r="E1788">
        <v>200</v>
      </c>
      <c r="F1788">
        <f>VLOOKUP(B1788, 'Population by Country'!$1:$266, 9, FALSE)</f>
        <v>1113541</v>
      </c>
      <c r="G1788">
        <v>0</v>
      </c>
      <c r="H1788">
        <v>0</v>
      </c>
      <c r="I1788" s="7">
        <f>INDEX('Developing Country'!$B$3:$B$175,MATCH('Stata Data'!B1788,'Developing Country'!$A$3:$A$175))</f>
        <v>1</v>
      </c>
      <c r="J1788" s="7">
        <f>INDEX('Developing Country'!$C$3:$C$175,MATCH('Stata Data'!B1788,'Developing Country'!$A$3:$A$175))</f>
        <v>0</v>
      </c>
      <c r="K1788" s="8">
        <f>VLOOKUP(B1788, 'TRIPS In Force'!$A$2:$B$166, 2, FALSE)</f>
        <v>34850</v>
      </c>
      <c r="L1788" s="7">
        <f t="shared" si="258"/>
        <v>1995</v>
      </c>
      <c r="M1788" s="7">
        <f t="shared" si="253"/>
        <v>0</v>
      </c>
      <c r="N1788" s="7">
        <f t="shared" si="254"/>
        <v>2033</v>
      </c>
      <c r="O1788" s="7">
        <f t="shared" si="255"/>
        <v>-39</v>
      </c>
      <c r="P1788" s="7">
        <f t="shared" si="256"/>
        <v>0</v>
      </c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</row>
    <row r="1789" spans="1:34" x14ac:dyDescent="0.35">
      <c r="A1789">
        <f t="shared" si="259"/>
        <v>1788</v>
      </c>
      <c r="B1789" t="s">
        <v>61</v>
      </c>
      <c r="C1789">
        <f t="shared" si="257"/>
        <v>66</v>
      </c>
      <c r="D1789" s="7">
        <f t="shared" si="262"/>
        <v>1995</v>
      </c>
      <c r="E1789">
        <v>200</v>
      </c>
      <c r="F1789">
        <f>VLOOKUP(B1789, 'Population by Country'!$1:$266, 10, FALSE)</f>
        <v>1137122</v>
      </c>
      <c r="G1789">
        <v>0</v>
      </c>
      <c r="H1789">
        <v>0</v>
      </c>
      <c r="I1789" s="7">
        <f>INDEX('Developing Country'!$B$3:$B$175,MATCH('Stata Data'!B1789,'Developing Country'!$A$3:$A$175))</f>
        <v>1</v>
      </c>
      <c r="J1789" s="7">
        <f>INDEX('Developing Country'!$C$3:$C$175,MATCH('Stata Data'!B1789,'Developing Country'!$A$3:$A$175))</f>
        <v>0</v>
      </c>
      <c r="K1789" s="8">
        <f>VLOOKUP(B1789, 'TRIPS In Force'!$A$2:$B$166, 2, FALSE)</f>
        <v>34850</v>
      </c>
      <c r="L1789" s="7">
        <f t="shared" si="258"/>
        <v>1995</v>
      </c>
      <c r="M1789" s="7">
        <f t="shared" si="253"/>
        <v>1</v>
      </c>
      <c r="N1789" s="7">
        <f t="shared" si="254"/>
        <v>2033</v>
      </c>
      <c r="O1789" s="7">
        <f t="shared" si="255"/>
        <v>-38</v>
      </c>
      <c r="P1789" s="7">
        <f t="shared" si="256"/>
        <v>0</v>
      </c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</row>
    <row r="1790" spans="1:34" x14ac:dyDescent="0.35">
      <c r="A1790">
        <f t="shared" si="259"/>
        <v>1789</v>
      </c>
      <c r="B1790" t="s">
        <v>61</v>
      </c>
      <c r="C1790">
        <f t="shared" si="257"/>
        <v>66</v>
      </c>
      <c r="D1790" s="7">
        <f t="shared" si="262"/>
        <v>1996</v>
      </c>
      <c r="E1790">
        <v>500</v>
      </c>
      <c r="F1790">
        <f>VLOOKUP(B1790, 'Population by Country'!$1:$266, 11, FALSE)</f>
        <v>1159060</v>
      </c>
      <c r="G1790">
        <v>0</v>
      </c>
      <c r="H1790">
        <v>0</v>
      </c>
      <c r="I1790" s="7">
        <f>INDEX('Developing Country'!$B$3:$B$175,MATCH('Stata Data'!B1790,'Developing Country'!$A$3:$A$175))</f>
        <v>1</v>
      </c>
      <c r="J1790" s="7">
        <f>INDEX('Developing Country'!$C$3:$C$175,MATCH('Stata Data'!B1790,'Developing Country'!$A$3:$A$175))</f>
        <v>0</v>
      </c>
      <c r="K1790" s="8">
        <f>VLOOKUP(B1790, 'TRIPS In Force'!$A$2:$B$166, 2, FALSE)</f>
        <v>34850</v>
      </c>
      <c r="L1790" s="7">
        <f t="shared" si="258"/>
        <v>1995</v>
      </c>
      <c r="M1790" s="7">
        <f t="shared" si="253"/>
        <v>1</v>
      </c>
      <c r="N1790" s="7">
        <f t="shared" si="254"/>
        <v>2033</v>
      </c>
      <c r="O1790" s="7">
        <f t="shared" si="255"/>
        <v>-37</v>
      </c>
      <c r="P1790" s="7">
        <f t="shared" si="256"/>
        <v>0</v>
      </c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</row>
    <row r="1791" spans="1:34" x14ac:dyDescent="0.35">
      <c r="A1791">
        <f t="shared" si="259"/>
        <v>1790</v>
      </c>
      <c r="B1791" t="s">
        <v>61</v>
      </c>
      <c r="C1791">
        <f t="shared" si="257"/>
        <v>66</v>
      </c>
      <c r="D1791" s="7">
        <f t="shared" si="262"/>
        <v>1997</v>
      </c>
      <c r="E1791">
        <v>500</v>
      </c>
      <c r="F1791">
        <f>VLOOKUP(B1791, 'Population by Country'!$1:$266, 12, FALSE)</f>
        <v>1179727</v>
      </c>
      <c r="G1791">
        <v>0</v>
      </c>
      <c r="H1791">
        <v>0</v>
      </c>
      <c r="I1791" s="7">
        <f>INDEX('Developing Country'!$B$3:$B$175,MATCH('Stata Data'!B1791,'Developing Country'!$A$3:$A$175))</f>
        <v>1</v>
      </c>
      <c r="J1791" s="7">
        <f>INDEX('Developing Country'!$C$3:$C$175,MATCH('Stata Data'!B1791,'Developing Country'!$A$3:$A$175))</f>
        <v>0</v>
      </c>
      <c r="K1791" s="8">
        <f>VLOOKUP(B1791, 'TRIPS In Force'!$A$2:$B$166, 2, FALSE)</f>
        <v>34850</v>
      </c>
      <c r="L1791" s="7">
        <f t="shared" si="258"/>
        <v>1995</v>
      </c>
      <c r="M1791" s="7">
        <f t="shared" si="253"/>
        <v>1</v>
      </c>
      <c r="N1791" s="7">
        <f t="shared" si="254"/>
        <v>2033</v>
      </c>
      <c r="O1791" s="7">
        <f t="shared" si="255"/>
        <v>-36</v>
      </c>
      <c r="P1791" s="7">
        <f t="shared" si="256"/>
        <v>0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</row>
    <row r="1792" spans="1:34" x14ac:dyDescent="0.35">
      <c r="A1792">
        <f t="shared" si="259"/>
        <v>1791</v>
      </c>
      <c r="B1792" t="s">
        <v>61</v>
      </c>
      <c r="C1792">
        <f t="shared" si="257"/>
        <v>66</v>
      </c>
      <c r="D1792" s="7">
        <f t="shared" si="262"/>
        <v>1998</v>
      </c>
      <c r="E1792">
        <v>500</v>
      </c>
      <c r="F1792">
        <f>VLOOKUP(B1792, 'Population by Country'!$1:$266, 13, FALSE)</f>
        <v>1199915</v>
      </c>
      <c r="G1792">
        <v>0</v>
      </c>
      <c r="H1792">
        <v>0</v>
      </c>
      <c r="I1792" s="7">
        <f>INDEX('Developing Country'!$B$3:$B$175,MATCH('Stata Data'!B1792,'Developing Country'!$A$3:$A$175))</f>
        <v>1</v>
      </c>
      <c r="J1792" s="7">
        <f>INDEX('Developing Country'!$C$3:$C$175,MATCH('Stata Data'!B1792,'Developing Country'!$A$3:$A$175))</f>
        <v>0</v>
      </c>
      <c r="K1792" s="8">
        <f>VLOOKUP(B1792, 'TRIPS In Force'!$A$2:$B$166, 2, FALSE)</f>
        <v>34850</v>
      </c>
      <c r="L1792" s="7">
        <f t="shared" si="258"/>
        <v>1995</v>
      </c>
      <c r="M1792" s="7">
        <f t="shared" si="253"/>
        <v>1</v>
      </c>
      <c r="N1792" s="7">
        <f t="shared" si="254"/>
        <v>2033</v>
      </c>
      <c r="O1792" s="7">
        <f t="shared" si="255"/>
        <v>-35</v>
      </c>
      <c r="P1792" s="7">
        <f t="shared" si="256"/>
        <v>0</v>
      </c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</row>
    <row r="1793" spans="1:34" x14ac:dyDescent="0.35">
      <c r="A1793">
        <f t="shared" si="259"/>
        <v>1792</v>
      </c>
      <c r="B1793" t="s">
        <v>61</v>
      </c>
      <c r="C1793">
        <f t="shared" si="257"/>
        <v>66</v>
      </c>
      <c r="D1793" s="7">
        <f t="shared" si="262"/>
        <v>1999</v>
      </c>
      <c r="E1793">
        <v>500</v>
      </c>
      <c r="F1793">
        <f>VLOOKUP(B1793, 'Population by Country'!$1:$266,14, FALSE)</f>
        <v>1220794</v>
      </c>
      <c r="G1793">
        <v>0</v>
      </c>
      <c r="H1793">
        <v>0</v>
      </c>
      <c r="I1793" s="7">
        <f>INDEX('Developing Country'!$B$3:$B$175,MATCH('Stata Data'!B1793,'Developing Country'!$A$3:$A$175))</f>
        <v>1</v>
      </c>
      <c r="J1793" s="7">
        <f>INDEX('Developing Country'!$C$3:$C$175,MATCH('Stata Data'!B1793,'Developing Country'!$A$3:$A$175))</f>
        <v>0</v>
      </c>
      <c r="K1793" s="8">
        <f>VLOOKUP(B1793, 'TRIPS In Force'!$A$2:$B$166, 2, FALSE)</f>
        <v>34850</v>
      </c>
      <c r="L1793" s="7">
        <f t="shared" si="258"/>
        <v>1995</v>
      </c>
      <c r="M1793" s="7">
        <f t="shared" si="253"/>
        <v>1</v>
      </c>
      <c r="N1793" s="7">
        <f t="shared" si="254"/>
        <v>2033</v>
      </c>
      <c r="O1793" s="7">
        <f t="shared" si="255"/>
        <v>-34</v>
      </c>
      <c r="P1793" s="7">
        <f t="shared" si="256"/>
        <v>0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</row>
    <row r="1794" spans="1:34" x14ac:dyDescent="0.35">
      <c r="A1794">
        <f t="shared" si="259"/>
        <v>1793</v>
      </c>
      <c r="B1794" t="s">
        <v>61</v>
      </c>
      <c r="C1794">
        <f t="shared" si="257"/>
        <v>66</v>
      </c>
      <c r="D1794" s="7">
        <f t="shared" si="262"/>
        <v>2000</v>
      </c>
      <c r="E1794">
        <v>1000</v>
      </c>
      <c r="F1794">
        <f>VLOOKUP(B1794, 'Population by Country'!$1:$266, 15, FALSE)</f>
        <v>1243229</v>
      </c>
      <c r="G1794">
        <v>0</v>
      </c>
      <c r="H1794">
        <v>0</v>
      </c>
      <c r="I1794" s="7">
        <f>INDEX('Developing Country'!$B$3:$B$175,MATCH('Stata Data'!B1794,'Developing Country'!$A$3:$A$175))</f>
        <v>1</v>
      </c>
      <c r="J1794" s="7">
        <f>INDEX('Developing Country'!$C$3:$C$175,MATCH('Stata Data'!B1794,'Developing Country'!$A$3:$A$175))</f>
        <v>0</v>
      </c>
      <c r="K1794" s="8">
        <f>VLOOKUP(B1794, 'TRIPS In Force'!$A$2:$B$166, 2, FALSE)</f>
        <v>34850</v>
      </c>
      <c r="L1794" s="7">
        <f t="shared" si="258"/>
        <v>1995</v>
      </c>
      <c r="M1794" s="7">
        <f t="shared" ref="M1794:M1857" si="263">IF(L1794&gt;D1794, 0, 1)</f>
        <v>1</v>
      </c>
      <c r="N1794" s="7">
        <f t="shared" ref="N1794:N1857" si="264">IF(L1794&gt;IF(I1794=1, 2033, IF(H1794=1, 2005, IF(J1794=1,2000, L1794))), L1794,IF(I1794=1, 2033, IF(H1794=1, 2005, IF(J1794=1,2000, L1794))))</f>
        <v>2033</v>
      </c>
      <c r="O1794" s="7">
        <f t="shared" ref="O1794:O1857" si="265">D1794-N1794</f>
        <v>-33</v>
      </c>
      <c r="P1794" s="7">
        <f t="shared" ref="P1794:P1857" si="266">IF(N1794&lt;=D1794,1,0)</f>
        <v>0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</row>
    <row r="1795" spans="1:34" x14ac:dyDescent="0.35">
      <c r="A1795">
        <f t="shared" si="259"/>
        <v>1794</v>
      </c>
      <c r="B1795" t="s">
        <v>61</v>
      </c>
      <c r="C1795">
        <f t="shared" ref="C1795:C1858" si="267">_xlfn.FLOOR.MATH((A1795-1)/27)</f>
        <v>66</v>
      </c>
      <c r="D1795" s="7">
        <f t="shared" si="262"/>
        <v>2001</v>
      </c>
      <c r="E1795">
        <v>1000</v>
      </c>
      <c r="F1795">
        <f>VLOOKUP(B1795, 'Population by Country'!$1:$266, 16, FALSE)</f>
        <v>1267512</v>
      </c>
      <c r="G1795">
        <v>0</v>
      </c>
      <c r="H1795">
        <v>0</v>
      </c>
      <c r="I1795" s="7">
        <f>INDEX('Developing Country'!$B$3:$B$175,MATCH('Stata Data'!B1795,'Developing Country'!$A$3:$A$175))</f>
        <v>1</v>
      </c>
      <c r="J1795" s="7">
        <f>INDEX('Developing Country'!$C$3:$C$175,MATCH('Stata Data'!B1795,'Developing Country'!$A$3:$A$175))</f>
        <v>0</v>
      </c>
      <c r="K1795" s="8">
        <f>VLOOKUP(B1795, 'TRIPS In Force'!$A$2:$B$166, 2, FALSE)</f>
        <v>34850</v>
      </c>
      <c r="L1795" s="7">
        <f t="shared" ref="L1795:L1858" si="268">YEAR(K1795)</f>
        <v>1995</v>
      </c>
      <c r="M1795" s="7">
        <f t="shared" si="263"/>
        <v>1</v>
      </c>
      <c r="N1795" s="7">
        <f t="shared" si="264"/>
        <v>2033</v>
      </c>
      <c r="O1795" s="7">
        <f t="shared" si="265"/>
        <v>-32</v>
      </c>
      <c r="P1795" s="7">
        <f t="shared" si="266"/>
        <v>0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</row>
    <row r="1796" spans="1:34" x14ac:dyDescent="0.35">
      <c r="A1796">
        <f t="shared" ref="A1796:A1859" si="269">A1795+1</f>
        <v>1795</v>
      </c>
      <c r="B1796" t="s">
        <v>61</v>
      </c>
      <c r="C1796">
        <f t="shared" si="267"/>
        <v>66</v>
      </c>
      <c r="D1796" s="7">
        <f t="shared" si="262"/>
        <v>2002</v>
      </c>
      <c r="E1796">
        <v>1000</v>
      </c>
      <c r="F1796">
        <f>VLOOKUP(B1796, 'Population by Country'!$1:$266, 17, FALSE)</f>
        <v>1293523</v>
      </c>
      <c r="G1796">
        <v>0</v>
      </c>
      <c r="H1796">
        <v>0</v>
      </c>
      <c r="I1796" s="7">
        <f>INDEX('Developing Country'!$B$3:$B$175,MATCH('Stata Data'!B1796,'Developing Country'!$A$3:$A$175))</f>
        <v>1</v>
      </c>
      <c r="J1796" s="7">
        <f>INDEX('Developing Country'!$C$3:$C$175,MATCH('Stata Data'!B1796,'Developing Country'!$A$3:$A$175))</f>
        <v>0</v>
      </c>
      <c r="K1796" s="8">
        <f>VLOOKUP(B1796, 'TRIPS In Force'!$A$2:$B$166, 2, FALSE)</f>
        <v>34850</v>
      </c>
      <c r="L1796" s="7">
        <f t="shared" si="268"/>
        <v>1995</v>
      </c>
      <c r="M1796" s="7">
        <f t="shared" si="263"/>
        <v>1</v>
      </c>
      <c r="N1796" s="7">
        <f t="shared" si="264"/>
        <v>2033</v>
      </c>
      <c r="O1796" s="7">
        <f t="shared" si="265"/>
        <v>-31</v>
      </c>
      <c r="P1796" s="7">
        <f t="shared" si="266"/>
        <v>0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</row>
    <row r="1797" spans="1:34" x14ac:dyDescent="0.35">
      <c r="A1797">
        <f t="shared" si="269"/>
        <v>1796</v>
      </c>
      <c r="B1797" t="s">
        <v>61</v>
      </c>
      <c r="C1797">
        <f t="shared" si="267"/>
        <v>66</v>
      </c>
      <c r="D1797" s="7">
        <f t="shared" si="262"/>
        <v>2003</v>
      </c>
      <c r="E1797">
        <v>1200</v>
      </c>
      <c r="F1797">
        <f>VLOOKUP(B1797, 'Population by Country'!$1:$266, 18, FALSE)</f>
        <v>1321202</v>
      </c>
      <c r="G1797">
        <v>0</v>
      </c>
      <c r="H1797">
        <v>0</v>
      </c>
      <c r="I1797" s="7">
        <f>INDEX('Developing Country'!$B$3:$B$175,MATCH('Stata Data'!B1797,'Developing Country'!$A$3:$A$175))</f>
        <v>1</v>
      </c>
      <c r="J1797" s="7">
        <f>INDEX('Developing Country'!$C$3:$C$175,MATCH('Stata Data'!B1797,'Developing Country'!$A$3:$A$175))</f>
        <v>0</v>
      </c>
      <c r="K1797" s="8">
        <f>VLOOKUP(B1797, 'TRIPS In Force'!$A$2:$B$166, 2, FALSE)</f>
        <v>34850</v>
      </c>
      <c r="L1797" s="7">
        <f t="shared" si="268"/>
        <v>1995</v>
      </c>
      <c r="M1797" s="7">
        <f t="shared" si="263"/>
        <v>1</v>
      </c>
      <c r="N1797" s="7">
        <f t="shared" si="264"/>
        <v>2033</v>
      </c>
      <c r="O1797" s="7">
        <f t="shared" si="265"/>
        <v>-30</v>
      </c>
      <c r="P1797" s="7">
        <f t="shared" si="266"/>
        <v>0</v>
      </c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</row>
    <row r="1798" spans="1:34" x14ac:dyDescent="0.35">
      <c r="A1798">
        <f t="shared" si="269"/>
        <v>1797</v>
      </c>
      <c r="B1798" t="s">
        <v>61</v>
      </c>
      <c r="C1798">
        <f t="shared" si="267"/>
        <v>66</v>
      </c>
      <c r="D1798" s="7">
        <f t="shared" si="262"/>
        <v>2004</v>
      </c>
      <c r="E1798">
        <v>1500</v>
      </c>
      <c r="F1798">
        <f>VLOOKUP(B1798, 'Population by Country'!$1:$266,19, FALSE)</f>
        <v>1350345</v>
      </c>
      <c r="G1798">
        <v>0</v>
      </c>
      <c r="H1798">
        <v>0</v>
      </c>
      <c r="I1798" s="7">
        <f>INDEX('Developing Country'!$B$3:$B$175,MATCH('Stata Data'!B1798,'Developing Country'!$A$3:$A$175))</f>
        <v>1</v>
      </c>
      <c r="J1798" s="7">
        <f>INDEX('Developing Country'!$C$3:$C$175,MATCH('Stata Data'!B1798,'Developing Country'!$A$3:$A$175))</f>
        <v>0</v>
      </c>
      <c r="K1798" s="8">
        <f>VLOOKUP(B1798, 'TRIPS In Force'!$A$2:$B$166, 2, FALSE)</f>
        <v>34850</v>
      </c>
      <c r="L1798" s="7">
        <f t="shared" si="268"/>
        <v>1995</v>
      </c>
      <c r="M1798" s="7">
        <f t="shared" si="263"/>
        <v>1</v>
      </c>
      <c r="N1798" s="7">
        <f t="shared" si="264"/>
        <v>2033</v>
      </c>
      <c r="O1798" s="7">
        <f t="shared" si="265"/>
        <v>-29</v>
      </c>
      <c r="P1798" s="7">
        <f t="shared" si="266"/>
        <v>0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</row>
    <row r="1799" spans="1:34" x14ac:dyDescent="0.35">
      <c r="A1799">
        <f t="shared" si="269"/>
        <v>1798</v>
      </c>
      <c r="B1799" t="s">
        <v>61</v>
      </c>
      <c r="C1799">
        <f t="shared" si="267"/>
        <v>66</v>
      </c>
      <c r="D1799" s="7">
        <f t="shared" si="262"/>
        <v>2005</v>
      </c>
      <c r="E1799">
        <v>1700</v>
      </c>
      <c r="F1799">
        <f>VLOOKUP(B1799, 'Population by Country'!$1:$266, 20, FALSE)</f>
        <v>1380838</v>
      </c>
      <c r="G1799">
        <v>0</v>
      </c>
      <c r="H1799">
        <v>0</v>
      </c>
      <c r="I1799" s="7">
        <f>INDEX('Developing Country'!$B$3:$B$175,MATCH('Stata Data'!B1799,'Developing Country'!$A$3:$A$175))</f>
        <v>1</v>
      </c>
      <c r="J1799" s="7">
        <f>INDEX('Developing Country'!$C$3:$C$175,MATCH('Stata Data'!B1799,'Developing Country'!$A$3:$A$175))</f>
        <v>0</v>
      </c>
      <c r="K1799" s="8">
        <f>VLOOKUP(B1799, 'TRIPS In Force'!$A$2:$B$166, 2, FALSE)</f>
        <v>34850</v>
      </c>
      <c r="L1799" s="7">
        <f t="shared" si="268"/>
        <v>1995</v>
      </c>
      <c r="M1799" s="7">
        <f t="shared" si="263"/>
        <v>1</v>
      </c>
      <c r="N1799" s="7">
        <f t="shared" si="264"/>
        <v>2033</v>
      </c>
      <c r="O1799" s="7">
        <f t="shared" si="265"/>
        <v>-28</v>
      </c>
      <c r="P1799" s="7">
        <f t="shared" si="266"/>
        <v>0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</row>
    <row r="1800" spans="1:34" x14ac:dyDescent="0.35">
      <c r="A1800">
        <f t="shared" si="269"/>
        <v>1799</v>
      </c>
      <c r="B1800" t="s">
        <v>61</v>
      </c>
      <c r="C1800">
        <f t="shared" si="267"/>
        <v>66</v>
      </c>
      <c r="D1800" s="7">
        <f t="shared" si="262"/>
        <v>2006</v>
      </c>
      <c r="E1800">
        <v>2000</v>
      </c>
      <c r="F1800">
        <f>VLOOKUP(B1800, 'Population by Country'!$1:$266, 21, FALSE)</f>
        <v>1412669</v>
      </c>
      <c r="G1800">
        <v>0</v>
      </c>
      <c r="H1800">
        <v>0</v>
      </c>
      <c r="I1800" s="7">
        <f>INDEX('Developing Country'!$B$3:$B$175,MATCH('Stata Data'!B1800,'Developing Country'!$A$3:$A$175))</f>
        <v>1</v>
      </c>
      <c r="J1800" s="7">
        <f>INDEX('Developing Country'!$C$3:$C$175,MATCH('Stata Data'!B1800,'Developing Country'!$A$3:$A$175))</f>
        <v>0</v>
      </c>
      <c r="K1800" s="8">
        <f>VLOOKUP(B1800, 'TRIPS In Force'!$A$2:$B$166, 2, FALSE)</f>
        <v>34850</v>
      </c>
      <c r="L1800" s="7">
        <f t="shared" si="268"/>
        <v>1995</v>
      </c>
      <c r="M1800" s="7">
        <f t="shared" si="263"/>
        <v>1</v>
      </c>
      <c r="N1800" s="7">
        <f t="shared" si="264"/>
        <v>2033</v>
      </c>
      <c r="O1800" s="7">
        <f t="shared" si="265"/>
        <v>-27</v>
      </c>
      <c r="P1800" s="7">
        <f t="shared" si="266"/>
        <v>0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</row>
    <row r="1801" spans="1:34" x14ac:dyDescent="0.35">
      <c r="A1801">
        <f t="shared" si="269"/>
        <v>1800</v>
      </c>
      <c r="B1801" t="s">
        <v>61</v>
      </c>
      <c r="C1801">
        <f t="shared" si="267"/>
        <v>66</v>
      </c>
      <c r="D1801" s="7">
        <f t="shared" si="262"/>
        <v>2007</v>
      </c>
      <c r="E1801">
        <v>2100</v>
      </c>
      <c r="F1801">
        <f>VLOOKUP(B1801, 'Population by Country'!$1:$266, 22, FALSE)</f>
        <v>1445958</v>
      </c>
      <c r="G1801">
        <v>0</v>
      </c>
      <c r="H1801">
        <v>0</v>
      </c>
      <c r="I1801" s="7">
        <f>INDEX('Developing Country'!$B$3:$B$175,MATCH('Stata Data'!B1801,'Developing Country'!$A$3:$A$175))</f>
        <v>1</v>
      </c>
      <c r="J1801" s="7">
        <f>INDEX('Developing Country'!$C$3:$C$175,MATCH('Stata Data'!B1801,'Developing Country'!$A$3:$A$175))</f>
        <v>0</v>
      </c>
      <c r="K1801" s="8">
        <f>VLOOKUP(B1801, 'TRIPS In Force'!$A$2:$B$166, 2, FALSE)</f>
        <v>34850</v>
      </c>
      <c r="L1801" s="7">
        <f t="shared" si="268"/>
        <v>1995</v>
      </c>
      <c r="M1801" s="7">
        <f t="shared" si="263"/>
        <v>1</v>
      </c>
      <c r="N1801" s="7">
        <f t="shared" si="264"/>
        <v>2033</v>
      </c>
      <c r="O1801" s="7">
        <f t="shared" si="265"/>
        <v>-26</v>
      </c>
      <c r="P1801" s="7">
        <f t="shared" si="266"/>
        <v>0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</row>
    <row r="1802" spans="1:34" x14ac:dyDescent="0.35">
      <c r="A1802">
        <f t="shared" si="269"/>
        <v>1801</v>
      </c>
      <c r="B1802" t="s">
        <v>61</v>
      </c>
      <c r="C1802">
        <f t="shared" si="267"/>
        <v>66</v>
      </c>
      <c r="D1802" s="7">
        <f t="shared" si="262"/>
        <v>2008</v>
      </c>
      <c r="E1802">
        <v>2200</v>
      </c>
      <c r="F1802">
        <f>VLOOKUP(B1802, 'Population by Country'!$1:$266, 23, FALSE)</f>
        <v>1480841</v>
      </c>
      <c r="G1802">
        <v>0</v>
      </c>
      <c r="H1802">
        <v>0</v>
      </c>
      <c r="I1802" s="7">
        <f>INDEX('Developing Country'!$B$3:$B$175,MATCH('Stata Data'!B1802,'Developing Country'!$A$3:$A$175))</f>
        <v>1</v>
      </c>
      <c r="J1802" s="7">
        <f>INDEX('Developing Country'!$C$3:$C$175,MATCH('Stata Data'!B1802,'Developing Country'!$A$3:$A$175))</f>
        <v>0</v>
      </c>
      <c r="K1802" s="8">
        <f>VLOOKUP(B1802, 'TRIPS In Force'!$A$2:$B$166, 2, FALSE)</f>
        <v>34850</v>
      </c>
      <c r="L1802" s="7">
        <f t="shared" si="268"/>
        <v>1995</v>
      </c>
      <c r="M1802" s="7">
        <f t="shared" si="263"/>
        <v>1</v>
      </c>
      <c r="N1802" s="7">
        <f t="shared" si="264"/>
        <v>2033</v>
      </c>
      <c r="O1802" s="7">
        <f t="shared" si="265"/>
        <v>-25</v>
      </c>
      <c r="P1802" s="7">
        <f t="shared" si="266"/>
        <v>0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</row>
    <row r="1803" spans="1:34" x14ac:dyDescent="0.35">
      <c r="A1803">
        <f t="shared" si="269"/>
        <v>1802</v>
      </c>
      <c r="B1803" t="s">
        <v>61</v>
      </c>
      <c r="C1803">
        <f t="shared" si="267"/>
        <v>66</v>
      </c>
      <c r="D1803" s="7">
        <f t="shared" si="262"/>
        <v>2009</v>
      </c>
      <c r="E1803">
        <v>2200</v>
      </c>
      <c r="F1803">
        <f>VLOOKUP(B1803, 'Population by Country'!$1:$266, 24, FALSE)</f>
        <v>1517448</v>
      </c>
      <c r="G1803">
        <v>0</v>
      </c>
      <c r="H1803">
        <v>0</v>
      </c>
      <c r="I1803" s="7">
        <f>INDEX('Developing Country'!$B$3:$B$175,MATCH('Stata Data'!B1803,'Developing Country'!$A$3:$A$175))</f>
        <v>1</v>
      </c>
      <c r="J1803" s="7">
        <f>INDEX('Developing Country'!$C$3:$C$175,MATCH('Stata Data'!B1803,'Developing Country'!$A$3:$A$175))</f>
        <v>0</v>
      </c>
      <c r="K1803" s="8">
        <f>VLOOKUP(B1803, 'TRIPS In Force'!$A$2:$B$166, 2, FALSE)</f>
        <v>34850</v>
      </c>
      <c r="L1803" s="7">
        <f t="shared" si="268"/>
        <v>1995</v>
      </c>
      <c r="M1803" s="7">
        <f t="shared" si="263"/>
        <v>1</v>
      </c>
      <c r="N1803" s="7">
        <f t="shared" si="264"/>
        <v>2033</v>
      </c>
      <c r="O1803" s="7">
        <f t="shared" si="265"/>
        <v>-24</v>
      </c>
      <c r="P1803" s="7">
        <f t="shared" si="266"/>
        <v>0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</row>
    <row r="1804" spans="1:34" x14ac:dyDescent="0.35">
      <c r="A1804">
        <f t="shared" si="269"/>
        <v>1803</v>
      </c>
      <c r="B1804" t="s">
        <v>61</v>
      </c>
      <c r="C1804">
        <f t="shared" si="267"/>
        <v>66</v>
      </c>
      <c r="D1804" s="7">
        <f t="shared" si="262"/>
        <v>2010</v>
      </c>
      <c r="E1804">
        <v>2300</v>
      </c>
      <c r="F1804">
        <f>VLOOKUP(B1804, 'Population by Country'!$1:$266, 25, FALSE)</f>
        <v>1555880</v>
      </c>
      <c r="G1804">
        <v>0</v>
      </c>
      <c r="H1804">
        <v>0</v>
      </c>
      <c r="I1804" s="7">
        <f>INDEX('Developing Country'!$B$3:$B$175,MATCH('Stata Data'!B1804,'Developing Country'!$A$3:$A$175))</f>
        <v>1</v>
      </c>
      <c r="J1804" s="7">
        <f>INDEX('Developing Country'!$C$3:$C$175,MATCH('Stata Data'!B1804,'Developing Country'!$A$3:$A$175))</f>
        <v>0</v>
      </c>
      <c r="K1804" s="8">
        <f>VLOOKUP(B1804, 'TRIPS In Force'!$A$2:$B$166, 2, FALSE)</f>
        <v>34850</v>
      </c>
      <c r="L1804" s="7">
        <f t="shared" si="268"/>
        <v>1995</v>
      </c>
      <c r="M1804" s="7">
        <f t="shared" si="263"/>
        <v>1</v>
      </c>
      <c r="N1804" s="7">
        <f t="shared" si="264"/>
        <v>2033</v>
      </c>
      <c r="O1804" s="7">
        <f t="shared" si="265"/>
        <v>-23</v>
      </c>
      <c r="P1804" s="7">
        <f t="shared" si="266"/>
        <v>0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</row>
    <row r="1805" spans="1:34" x14ac:dyDescent="0.35">
      <c r="A1805">
        <f t="shared" si="269"/>
        <v>1804</v>
      </c>
      <c r="B1805" t="s">
        <v>61</v>
      </c>
      <c r="C1805">
        <f t="shared" si="267"/>
        <v>66</v>
      </c>
      <c r="D1805" s="7">
        <f t="shared" si="262"/>
        <v>2011</v>
      </c>
      <c r="E1805">
        <v>2400</v>
      </c>
      <c r="F1805">
        <f>VLOOKUP(B1805, 'Population by Country'!$1:$266, 26, FALSE)</f>
        <v>1596154</v>
      </c>
      <c r="G1805">
        <v>0</v>
      </c>
      <c r="H1805">
        <v>0</v>
      </c>
      <c r="I1805" s="7">
        <f>INDEX('Developing Country'!$B$3:$B$175,MATCH('Stata Data'!B1805,'Developing Country'!$A$3:$A$175))</f>
        <v>1</v>
      </c>
      <c r="J1805" s="7">
        <f>INDEX('Developing Country'!$C$3:$C$175,MATCH('Stata Data'!B1805,'Developing Country'!$A$3:$A$175))</f>
        <v>0</v>
      </c>
      <c r="K1805" s="8">
        <f>VLOOKUP(B1805, 'TRIPS In Force'!$A$2:$B$166, 2, FALSE)</f>
        <v>34850</v>
      </c>
      <c r="L1805" s="7">
        <f t="shared" si="268"/>
        <v>1995</v>
      </c>
      <c r="M1805" s="7">
        <f t="shared" si="263"/>
        <v>1</v>
      </c>
      <c r="N1805" s="7">
        <f t="shared" si="264"/>
        <v>2033</v>
      </c>
      <c r="O1805" s="7">
        <f t="shared" si="265"/>
        <v>-22</v>
      </c>
      <c r="P1805" s="7">
        <f t="shared" si="266"/>
        <v>0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</row>
    <row r="1806" spans="1:34" x14ac:dyDescent="0.35">
      <c r="A1806">
        <f t="shared" si="269"/>
        <v>1805</v>
      </c>
      <c r="B1806" t="s">
        <v>61</v>
      </c>
      <c r="C1806">
        <f t="shared" si="267"/>
        <v>66</v>
      </c>
      <c r="D1806" s="7">
        <f t="shared" si="262"/>
        <v>2012</v>
      </c>
      <c r="E1806">
        <v>2300</v>
      </c>
      <c r="F1806">
        <f>VLOOKUP(B1806, 'Population by Country'!$1:$266, 27, FALSE)</f>
        <v>1638139</v>
      </c>
      <c r="G1806">
        <v>0</v>
      </c>
      <c r="H1806">
        <v>0</v>
      </c>
      <c r="I1806" s="7">
        <f>INDEX('Developing Country'!$B$3:$B$175,MATCH('Stata Data'!B1806,'Developing Country'!$A$3:$A$175))</f>
        <v>1</v>
      </c>
      <c r="J1806" s="7">
        <f>INDEX('Developing Country'!$C$3:$C$175,MATCH('Stata Data'!B1806,'Developing Country'!$A$3:$A$175))</f>
        <v>0</v>
      </c>
      <c r="K1806" s="8">
        <f>VLOOKUP(B1806, 'TRIPS In Force'!$A$2:$B$166, 2, FALSE)</f>
        <v>34850</v>
      </c>
      <c r="L1806" s="7">
        <f t="shared" si="268"/>
        <v>1995</v>
      </c>
      <c r="M1806" s="7">
        <f t="shared" si="263"/>
        <v>1</v>
      </c>
      <c r="N1806" s="7">
        <f t="shared" si="264"/>
        <v>2033</v>
      </c>
      <c r="O1806" s="7">
        <f t="shared" si="265"/>
        <v>-21</v>
      </c>
      <c r="P1806" s="7">
        <f t="shared" si="266"/>
        <v>0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</row>
    <row r="1807" spans="1:34" x14ac:dyDescent="0.35">
      <c r="A1807">
        <f t="shared" si="269"/>
        <v>1806</v>
      </c>
      <c r="B1807" t="s">
        <v>61</v>
      </c>
      <c r="C1807">
        <f t="shared" si="267"/>
        <v>66</v>
      </c>
      <c r="D1807" s="7">
        <f t="shared" si="262"/>
        <v>2013</v>
      </c>
      <c r="E1807">
        <v>2100</v>
      </c>
      <c r="F1807">
        <f>VLOOKUP(B1807, 'Population by Country'!$1:$266, 28, FALSE)</f>
        <v>1681495</v>
      </c>
      <c r="G1807">
        <v>0</v>
      </c>
      <c r="H1807">
        <v>0</v>
      </c>
      <c r="I1807" s="7">
        <f>INDEX('Developing Country'!$B$3:$B$175,MATCH('Stata Data'!B1807,'Developing Country'!$A$3:$A$175))</f>
        <v>1</v>
      </c>
      <c r="J1807" s="7">
        <f>INDEX('Developing Country'!$C$3:$C$175,MATCH('Stata Data'!B1807,'Developing Country'!$A$3:$A$175))</f>
        <v>0</v>
      </c>
      <c r="K1807" s="8">
        <f>VLOOKUP(B1807, 'TRIPS In Force'!$A$2:$B$166, 2, FALSE)</f>
        <v>34850</v>
      </c>
      <c r="L1807" s="7">
        <f t="shared" si="268"/>
        <v>1995</v>
      </c>
      <c r="M1807" s="7">
        <f t="shared" si="263"/>
        <v>1</v>
      </c>
      <c r="N1807" s="7">
        <f t="shared" si="264"/>
        <v>2033</v>
      </c>
      <c r="O1807" s="7">
        <f t="shared" si="265"/>
        <v>-20</v>
      </c>
      <c r="P1807" s="7">
        <f t="shared" si="266"/>
        <v>0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</row>
    <row r="1808" spans="1:34" x14ac:dyDescent="0.35">
      <c r="A1808">
        <f t="shared" si="269"/>
        <v>1807</v>
      </c>
      <c r="B1808" t="s">
        <v>61</v>
      </c>
      <c r="C1808">
        <f t="shared" si="267"/>
        <v>66</v>
      </c>
      <c r="D1808" s="7">
        <f t="shared" si="262"/>
        <v>2014</v>
      </c>
      <c r="E1808">
        <v>2200</v>
      </c>
      <c r="F1808">
        <f>VLOOKUP(B1808, 'Population by Country'!$1:$266, 29, FALSE)</f>
        <v>1725744</v>
      </c>
      <c r="G1808">
        <v>0</v>
      </c>
      <c r="H1808">
        <v>0</v>
      </c>
      <c r="I1808" s="7">
        <f>INDEX('Developing Country'!$B$3:$B$175,MATCH('Stata Data'!B1808,'Developing Country'!$A$3:$A$175))</f>
        <v>1</v>
      </c>
      <c r="J1808" s="7">
        <f>INDEX('Developing Country'!$C$3:$C$175,MATCH('Stata Data'!B1808,'Developing Country'!$A$3:$A$175))</f>
        <v>0</v>
      </c>
      <c r="K1808" s="8">
        <f>VLOOKUP(B1808, 'TRIPS In Force'!$A$2:$B$166, 2, FALSE)</f>
        <v>34850</v>
      </c>
      <c r="L1808" s="7">
        <f t="shared" si="268"/>
        <v>1995</v>
      </c>
      <c r="M1808" s="7">
        <f t="shared" si="263"/>
        <v>1</v>
      </c>
      <c r="N1808" s="7">
        <f t="shared" si="264"/>
        <v>2033</v>
      </c>
      <c r="O1808" s="7">
        <f t="shared" si="265"/>
        <v>-19</v>
      </c>
      <c r="P1808" s="7">
        <f t="shared" si="266"/>
        <v>0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</row>
    <row r="1809" spans="1:34" x14ac:dyDescent="0.35">
      <c r="A1809">
        <f t="shared" si="269"/>
        <v>1808</v>
      </c>
      <c r="B1809" t="s">
        <v>61</v>
      </c>
      <c r="C1809">
        <f t="shared" si="267"/>
        <v>66</v>
      </c>
      <c r="D1809" s="7">
        <f t="shared" si="262"/>
        <v>2015</v>
      </c>
      <c r="E1809">
        <v>2200</v>
      </c>
      <c r="F1809">
        <f>VLOOKUP(B1809, 'Population by Country'!$1:$266, 30, FALSE)</f>
        <v>1770526</v>
      </c>
      <c r="G1809">
        <v>0</v>
      </c>
      <c r="H1809">
        <v>0</v>
      </c>
      <c r="I1809" s="7">
        <f>INDEX('Developing Country'!$B$3:$B$175,MATCH('Stata Data'!B1809,'Developing Country'!$A$3:$A$175))</f>
        <v>1</v>
      </c>
      <c r="J1809" s="7">
        <f>INDEX('Developing Country'!$C$3:$C$175,MATCH('Stata Data'!B1809,'Developing Country'!$A$3:$A$175))</f>
        <v>0</v>
      </c>
      <c r="K1809" s="8">
        <f>VLOOKUP(B1809, 'TRIPS In Force'!$A$2:$B$166, 2, FALSE)</f>
        <v>34850</v>
      </c>
      <c r="L1809" s="7">
        <f t="shared" si="268"/>
        <v>1995</v>
      </c>
      <c r="M1809" s="7">
        <f t="shared" si="263"/>
        <v>1</v>
      </c>
      <c r="N1809" s="7">
        <f t="shared" si="264"/>
        <v>2033</v>
      </c>
      <c r="O1809" s="7">
        <f t="shared" si="265"/>
        <v>-18</v>
      </c>
      <c r="P1809" s="7">
        <f t="shared" si="266"/>
        <v>0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</row>
    <row r="1810" spans="1:34" x14ac:dyDescent="0.35">
      <c r="A1810">
        <f t="shared" si="269"/>
        <v>1809</v>
      </c>
      <c r="B1810" t="s">
        <v>61</v>
      </c>
      <c r="C1810">
        <f t="shared" si="267"/>
        <v>66</v>
      </c>
      <c r="D1810" s="7">
        <f t="shared" si="262"/>
        <v>2016</v>
      </c>
      <c r="E1810">
        <v>2000</v>
      </c>
      <c r="F1810">
        <f>VLOOKUP(B1810, 'Population by Country'!$1:$266, 31, FALSE)</f>
        <v>1815698</v>
      </c>
      <c r="G1810">
        <v>0</v>
      </c>
      <c r="H1810">
        <v>0</v>
      </c>
      <c r="I1810" s="7">
        <f>INDEX('Developing Country'!$B$3:$B$175,MATCH('Stata Data'!B1810,'Developing Country'!$A$3:$A$175))</f>
        <v>1</v>
      </c>
      <c r="J1810" s="7">
        <f>INDEX('Developing Country'!$C$3:$C$175,MATCH('Stata Data'!B1810,'Developing Country'!$A$3:$A$175))</f>
        <v>0</v>
      </c>
      <c r="K1810" s="8">
        <f>VLOOKUP(B1810, 'TRIPS In Force'!$A$2:$B$166, 2, FALSE)</f>
        <v>34850</v>
      </c>
      <c r="L1810" s="7">
        <f t="shared" si="268"/>
        <v>1995</v>
      </c>
      <c r="M1810" s="7">
        <f t="shared" si="263"/>
        <v>1</v>
      </c>
      <c r="N1810" s="7">
        <f t="shared" si="264"/>
        <v>2033</v>
      </c>
      <c r="O1810" s="7">
        <f t="shared" si="265"/>
        <v>-17</v>
      </c>
      <c r="P1810" s="7">
        <f t="shared" si="266"/>
        <v>0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</row>
    <row r="1811" spans="1:34" x14ac:dyDescent="0.35">
      <c r="A1811">
        <f t="shared" si="269"/>
        <v>1810</v>
      </c>
      <c r="B1811" t="s">
        <v>62</v>
      </c>
      <c r="C1811">
        <f t="shared" si="267"/>
        <v>67</v>
      </c>
      <c r="D1811" s="7">
        <v>1990</v>
      </c>
      <c r="E1811">
        <v>100</v>
      </c>
      <c r="F1811">
        <f>VLOOKUP(B1811, 'Population by Country'!$1:$266, 5,FALSE )</f>
        <v>743309</v>
      </c>
      <c r="G1811">
        <v>0</v>
      </c>
      <c r="H1811">
        <v>0</v>
      </c>
      <c r="I1811" s="7">
        <f>INDEX('Developing Country'!$B$3:$B$175,MATCH('Stata Data'!B1811,'Developing Country'!$A$3:$A$175))</f>
        <v>0</v>
      </c>
      <c r="J1811" s="7">
        <f>INDEX('Developing Country'!$C$3:$C$175,MATCH('Stata Data'!B1811,'Developing Country'!$A$3:$A$175))</f>
        <v>0</v>
      </c>
      <c r="K1811" s="8">
        <f>VLOOKUP(B1811, 'TRIPS In Force'!$A$2:$B$166, 2, FALSE)</f>
        <v>34700</v>
      </c>
      <c r="L1811" s="7">
        <f t="shared" si="268"/>
        <v>1995</v>
      </c>
      <c r="M1811" s="7">
        <f t="shared" si="263"/>
        <v>0</v>
      </c>
      <c r="N1811" s="7">
        <f t="shared" si="264"/>
        <v>1995</v>
      </c>
      <c r="O1811" s="7">
        <f t="shared" si="265"/>
        <v>-5</v>
      </c>
      <c r="P1811" s="7">
        <f t="shared" si="266"/>
        <v>0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</row>
    <row r="1812" spans="1:34" x14ac:dyDescent="0.35">
      <c r="A1812">
        <f t="shared" si="269"/>
        <v>1811</v>
      </c>
      <c r="B1812" t="s">
        <v>62</v>
      </c>
      <c r="C1812">
        <f t="shared" si="267"/>
        <v>67</v>
      </c>
      <c r="D1812" s="7">
        <f>D1811+1</f>
        <v>1991</v>
      </c>
      <c r="E1812">
        <v>100</v>
      </c>
      <c r="F1812">
        <f>VLOOKUP(B1812, 'Population by Country'!$1:$266, 6, FALSE)</f>
        <v>744289</v>
      </c>
      <c r="G1812">
        <v>0</v>
      </c>
      <c r="H1812">
        <v>0</v>
      </c>
      <c r="I1812" s="7">
        <f>INDEX('Developing Country'!$B$3:$B$175,MATCH('Stata Data'!B1812,'Developing Country'!$A$3:$A$175))</f>
        <v>0</v>
      </c>
      <c r="J1812" s="7">
        <f>INDEX('Developing Country'!$C$3:$C$175,MATCH('Stata Data'!B1812,'Developing Country'!$A$3:$A$175))</f>
        <v>0</v>
      </c>
      <c r="K1812" s="8">
        <f>VLOOKUP(B1812, 'TRIPS In Force'!$A$2:$B$166, 2, FALSE)</f>
        <v>34700</v>
      </c>
      <c r="L1812" s="7">
        <f t="shared" si="268"/>
        <v>1995</v>
      </c>
      <c r="M1812" s="7">
        <f t="shared" si="263"/>
        <v>0</v>
      </c>
      <c r="N1812" s="7">
        <f t="shared" si="264"/>
        <v>1995</v>
      </c>
      <c r="O1812" s="7">
        <f t="shared" si="265"/>
        <v>-4</v>
      </c>
      <c r="P1812" s="7">
        <f t="shared" si="266"/>
        <v>0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</row>
    <row r="1813" spans="1:34" x14ac:dyDescent="0.35">
      <c r="A1813">
        <f t="shared" si="269"/>
        <v>1812</v>
      </c>
      <c r="B1813" t="s">
        <v>62</v>
      </c>
      <c r="C1813">
        <f t="shared" si="267"/>
        <v>67</v>
      </c>
      <c r="D1813" s="7">
        <f t="shared" ref="D1813:D1837" si="270">D1812+1</f>
        <v>1992</v>
      </c>
      <c r="E1813">
        <v>100</v>
      </c>
      <c r="F1813">
        <f>VLOOKUP(B1813, 'Population by Country'!$1:$266, 7, FALSE)</f>
        <v>748134</v>
      </c>
      <c r="G1813">
        <v>0</v>
      </c>
      <c r="H1813">
        <v>0</v>
      </c>
      <c r="I1813" s="7">
        <f>INDEX('Developing Country'!$B$3:$B$175,MATCH('Stata Data'!B1813,'Developing Country'!$A$3:$A$175))</f>
        <v>0</v>
      </c>
      <c r="J1813" s="7">
        <f>INDEX('Developing Country'!$C$3:$C$175,MATCH('Stata Data'!B1813,'Developing Country'!$A$3:$A$175))</f>
        <v>0</v>
      </c>
      <c r="K1813" s="8">
        <f>VLOOKUP(B1813, 'TRIPS In Force'!$A$2:$B$166, 2, FALSE)</f>
        <v>34700</v>
      </c>
      <c r="L1813" s="7">
        <f t="shared" si="268"/>
        <v>1995</v>
      </c>
      <c r="M1813" s="7">
        <f t="shared" si="263"/>
        <v>0</v>
      </c>
      <c r="N1813" s="7">
        <f t="shared" si="264"/>
        <v>1995</v>
      </c>
      <c r="O1813" s="7">
        <f t="shared" si="265"/>
        <v>-3</v>
      </c>
      <c r="P1813" s="7">
        <f t="shared" si="266"/>
        <v>0</v>
      </c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</row>
    <row r="1814" spans="1:34" x14ac:dyDescent="0.35">
      <c r="A1814">
        <f t="shared" si="269"/>
        <v>1813</v>
      </c>
      <c r="B1814" t="s">
        <v>62</v>
      </c>
      <c r="C1814">
        <f t="shared" si="267"/>
        <v>67</v>
      </c>
      <c r="D1814" s="7">
        <f t="shared" si="270"/>
        <v>1993</v>
      </c>
      <c r="E1814">
        <v>100</v>
      </c>
      <c r="F1814">
        <f>VLOOKUP(B1814, 'Population by Country'!$1:$266, 8, FALSE)</f>
        <v>753484</v>
      </c>
      <c r="G1814">
        <v>0</v>
      </c>
      <c r="H1814">
        <v>0</v>
      </c>
      <c r="I1814" s="7">
        <f>INDEX('Developing Country'!$B$3:$B$175,MATCH('Stata Data'!B1814,'Developing Country'!$A$3:$A$175))</f>
        <v>0</v>
      </c>
      <c r="J1814" s="7">
        <f>INDEX('Developing Country'!$C$3:$C$175,MATCH('Stata Data'!B1814,'Developing Country'!$A$3:$A$175))</f>
        <v>0</v>
      </c>
      <c r="K1814" s="8">
        <f>VLOOKUP(B1814, 'TRIPS In Force'!$A$2:$B$166, 2, FALSE)</f>
        <v>34700</v>
      </c>
      <c r="L1814" s="7">
        <f t="shared" si="268"/>
        <v>1995</v>
      </c>
      <c r="M1814" s="7">
        <f t="shared" si="263"/>
        <v>0</v>
      </c>
      <c r="N1814" s="7">
        <f t="shared" si="264"/>
        <v>1995</v>
      </c>
      <c r="O1814" s="7">
        <f t="shared" si="265"/>
        <v>-2</v>
      </c>
      <c r="P1814" s="7">
        <f t="shared" si="266"/>
        <v>0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</row>
    <row r="1815" spans="1:34" x14ac:dyDescent="0.35">
      <c r="A1815">
        <f t="shared" si="269"/>
        <v>1814</v>
      </c>
      <c r="B1815" t="s">
        <v>62</v>
      </c>
      <c r="C1815">
        <f t="shared" si="267"/>
        <v>67</v>
      </c>
      <c r="D1815" s="7">
        <f t="shared" si="270"/>
        <v>1994</v>
      </c>
      <c r="E1815">
        <v>100</v>
      </c>
      <c r="F1815">
        <f>VLOOKUP(B1815, 'Population by Country'!$1:$266, 9, FALSE)</f>
        <v>758342</v>
      </c>
      <c r="G1815">
        <v>0</v>
      </c>
      <c r="H1815">
        <v>0</v>
      </c>
      <c r="I1815" s="7">
        <f>INDEX('Developing Country'!$B$3:$B$175,MATCH('Stata Data'!B1815,'Developing Country'!$A$3:$A$175))</f>
        <v>0</v>
      </c>
      <c r="J1815" s="7">
        <f>INDEX('Developing Country'!$C$3:$C$175,MATCH('Stata Data'!B1815,'Developing Country'!$A$3:$A$175))</f>
        <v>0</v>
      </c>
      <c r="K1815" s="8">
        <f>VLOOKUP(B1815, 'TRIPS In Force'!$A$2:$B$166, 2, FALSE)</f>
        <v>34700</v>
      </c>
      <c r="L1815" s="7">
        <f t="shared" si="268"/>
        <v>1995</v>
      </c>
      <c r="M1815" s="7">
        <f t="shared" si="263"/>
        <v>0</v>
      </c>
      <c r="N1815" s="7">
        <f t="shared" si="264"/>
        <v>1995</v>
      </c>
      <c r="O1815" s="7">
        <f t="shared" si="265"/>
        <v>-1</v>
      </c>
      <c r="P1815" s="7">
        <f t="shared" si="266"/>
        <v>0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</row>
    <row r="1816" spans="1:34" x14ac:dyDescent="0.35">
      <c r="A1816">
        <f t="shared" si="269"/>
        <v>1815</v>
      </c>
      <c r="B1816" t="s">
        <v>62</v>
      </c>
      <c r="C1816">
        <f t="shared" si="267"/>
        <v>67</v>
      </c>
      <c r="D1816" s="7">
        <f t="shared" si="270"/>
        <v>1995</v>
      </c>
      <c r="E1816">
        <v>100</v>
      </c>
      <c r="F1816">
        <f>VLOOKUP(B1816, 'Population by Country'!$1:$266, 10, FALSE)</f>
        <v>761291</v>
      </c>
      <c r="G1816">
        <v>0</v>
      </c>
      <c r="H1816">
        <v>0</v>
      </c>
      <c r="I1816" s="7">
        <f>INDEX('Developing Country'!$B$3:$B$175,MATCH('Stata Data'!B1816,'Developing Country'!$A$3:$A$175))</f>
        <v>0</v>
      </c>
      <c r="J1816" s="7">
        <f>INDEX('Developing Country'!$C$3:$C$175,MATCH('Stata Data'!B1816,'Developing Country'!$A$3:$A$175))</f>
        <v>0</v>
      </c>
      <c r="K1816" s="8">
        <f>VLOOKUP(B1816, 'TRIPS In Force'!$A$2:$B$166, 2, FALSE)</f>
        <v>34700</v>
      </c>
      <c r="L1816" s="7">
        <f t="shared" si="268"/>
        <v>1995</v>
      </c>
      <c r="M1816" s="7">
        <f t="shared" si="263"/>
        <v>1</v>
      </c>
      <c r="N1816" s="7">
        <f t="shared" si="264"/>
        <v>1995</v>
      </c>
      <c r="O1816" s="7">
        <f t="shared" si="265"/>
        <v>0</v>
      </c>
      <c r="P1816" s="7">
        <f t="shared" si="266"/>
        <v>1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</row>
    <row r="1817" spans="1:34" x14ac:dyDescent="0.35">
      <c r="A1817">
        <f t="shared" si="269"/>
        <v>1816</v>
      </c>
      <c r="B1817" t="s">
        <v>62</v>
      </c>
      <c r="C1817">
        <f t="shared" si="267"/>
        <v>67</v>
      </c>
      <c r="D1817" s="7">
        <f t="shared" si="270"/>
        <v>1996</v>
      </c>
      <c r="E1817">
        <v>100</v>
      </c>
      <c r="F1817">
        <f>VLOOKUP(B1817, 'Population by Country'!$1:$266, 11, FALSE)</f>
        <v>761861</v>
      </c>
      <c r="G1817">
        <v>0</v>
      </c>
      <c r="H1817">
        <v>0</v>
      </c>
      <c r="I1817" s="7">
        <f>INDEX('Developing Country'!$B$3:$B$175,MATCH('Stata Data'!B1817,'Developing Country'!$A$3:$A$175))</f>
        <v>0</v>
      </c>
      <c r="J1817" s="7">
        <f>INDEX('Developing Country'!$C$3:$C$175,MATCH('Stata Data'!B1817,'Developing Country'!$A$3:$A$175))</f>
        <v>0</v>
      </c>
      <c r="K1817" s="8">
        <f>VLOOKUP(B1817, 'TRIPS In Force'!$A$2:$B$166, 2, FALSE)</f>
        <v>34700</v>
      </c>
      <c r="L1817" s="7">
        <f t="shared" si="268"/>
        <v>1995</v>
      </c>
      <c r="M1817" s="7">
        <f t="shared" si="263"/>
        <v>1</v>
      </c>
      <c r="N1817" s="7">
        <f t="shared" si="264"/>
        <v>1995</v>
      </c>
      <c r="O1817" s="7">
        <f t="shared" si="265"/>
        <v>1</v>
      </c>
      <c r="P1817" s="7">
        <f t="shared" si="266"/>
        <v>1</v>
      </c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</row>
    <row r="1818" spans="1:34" x14ac:dyDescent="0.35">
      <c r="A1818">
        <f t="shared" si="269"/>
        <v>1817</v>
      </c>
      <c r="B1818" t="s">
        <v>62</v>
      </c>
      <c r="C1818">
        <f t="shared" si="267"/>
        <v>67</v>
      </c>
      <c r="D1818" s="7">
        <f t="shared" si="270"/>
        <v>1997</v>
      </c>
      <c r="E1818">
        <v>100</v>
      </c>
      <c r="F1818">
        <f>VLOOKUP(B1818, 'Population by Country'!$1:$266, 12, FALSE)</f>
        <v>760510</v>
      </c>
      <c r="G1818">
        <v>0</v>
      </c>
      <c r="H1818">
        <v>0</v>
      </c>
      <c r="I1818" s="7">
        <f>INDEX('Developing Country'!$B$3:$B$175,MATCH('Stata Data'!B1818,'Developing Country'!$A$3:$A$175))</f>
        <v>0</v>
      </c>
      <c r="J1818" s="7">
        <f>INDEX('Developing Country'!$C$3:$C$175,MATCH('Stata Data'!B1818,'Developing Country'!$A$3:$A$175))</f>
        <v>0</v>
      </c>
      <c r="K1818" s="8">
        <f>VLOOKUP(B1818, 'TRIPS In Force'!$A$2:$B$166, 2, FALSE)</f>
        <v>34700</v>
      </c>
      <c r="L1818" s="7">
        <f t="shared" si="268"/>
        <v>1995</v>
      </c>
      <c r="M1818" s="7">
        <f t="shared" si="263"/>
        <v>1</v>
      </c>
      <c r="N1818" s="7">
        <f t="shared" si="264"/>
        <v>1995</v>
      </c>
      <c r="O1818" s="7">
        <f t="shared" si="265"/>
        <v>2</v>
      </c>
      <c r="P1818" s="7">
        <f t="shared" si="266"/>
        <v>1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</row>
    <row r="1819" spans="1:34" x14ac:dyDescent="0.35">
      <c r="A1819">
        <f t="shared" si="269"/>
        <v>1818</v>
      </c>
      <c r="B1819" t="s">
        <v>62</v>
      </c>
      <c r="C1819">
        <f t="shared" si="267"/>
        <v>67</v>
      </c>
      <c r="D1819" s="7">
        <f t="shared" si="270"/>
        <v>1998</v>
      </c>
      <c r="E1819">
        <v>100</v>
      </c>
      <c r="F1819">
        <f>VLOOKUP(B1819, 'Population by Country'!$1:$266, 13, FALSE)</f>
        <v>757952</v>
      </c>
      <c r="G1819">
        <v>0</v>
      </c>
      <c r="H1819">
        <v>0</v>
      </c>
      <c r="I1819" s="7">
        <f>INDEX('Developing Country'!$B$3:$B$175,MATCH('Stata Data'!B1819,'Developing Country'!$A$3:$A$175))</f>
        <v>0</v>
      </c>
      <c r="J1819" s="7">
        <f>INDEX('Developing Country'!$C$3:$C$175,MATCH('Stata Data'!B1819,'Developing Country'!$A$3:$A$175))</f>
        <v>0</v>
      </c>
      <c r="K1819" s="8">
        <f>VLOOKUP(B1819, 'TRIPS In Force'!$A$2:$B$166, 2, FALSE)</f>
        <v>34700</v>
      </c>
      <c r="L1819" s="7">
        <f t="shared" si="268"/>
        <v>1995</v>
      </c>
      <c r="M1819" s="7">
        <f t="shared" si="263"/>
        <v>1</v>
      </c>
      <c r="N1819" s="7">
        <f t="shared" si="264"/>
        <v>1995</v>
      </c>
      <c r="O1819" s="7">
        <f t="shared" si="265"/>
        <v>3</v>
      </c>
      <c r="P1819" s="7">
        <f t="shared" si="266"/>
        <v>1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</row>
    <row r="1820" spans="1:34" x14ac:dyDescent="0.35">
      <c r="A1820">
        <f t="shared" si="269"/>
        <v>1819</v>
      </c>
      <c r="B1820" t="s">
        <v>62</v>
      </c>
      <c r="C1820">
        <f t="shared" si="267"/>
        <v>67</v>
      </c>
      <c r="D1820" s="7">
        <f t="shared" si="270"/>
        <v>1999</v>
      </c>
      <c r="E1820">
        <v>100</v>
      </c>
      <c r="F1820">
        <f>VLOOKUP(B1820, 'Population by Country'!$1:$266,14, FALSE)</f>
        <v>755278</v>
      </c>
      <c r="G1820">
        <v>0</v>
      </c>
      <c r="H1820">
        <v>0</v>
      </c>
      <c r="I1820" s="7">
        <f>INDEX('Developing Country'!$B$3:$B$175,MATCH('Stata Data'!B1820,'Developing Country'!$A$3:$A$175))</f>
        <v>0</v>
      </c>
      <c r="J1820" s="7">
        <f>INDEX('Developing Country'!$C$3:$C$175,MATCH('Stata Data'!B1820,'Developing Country'!$A$3:$A$175))</f>
        <v>0</v>
      </c>
      <c r="K1820" s="8">
        <f>VLOOKUP(B1820, 'TRIPS In Force'!$A$2:$B$166, 2, FALSE)</f>
        <v>34700</v>
      </c>
      <c r="L1820" s="7">
        <f t="shared" si="268"/>
        <v>1995</v>
      </c>
      <c r="M1820" s="7">
        <f t="shared" si="263"/>
        <v>1</v>
      </c>
      <c r="N1820" s="7">
        <f t="shared" si="264"/>
        <v>1995</v>
      </c>
      <c r="O1820" s="7">
        <f t="shared" si="265"/>
        <v>4</v>
      </c>
      <c r="P1820" s="7">
        <f t="shared" si="266"/>
        <v>1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</row>
    <row r="1821" spans="1:34" x14ac:dyDescent="0.35">
      <c r="A1821">
        <f t="shared" si="269"/>
        <v>1820</v>
      </c>
      <c r="B1821" t="s">
        <v>62</v>
      </c>
      <c r="C1821">
        <f t="shared" si="267"/>
        <v>67</v>
      </c>
      <c r="D1821" s="7">
        <f t="shared" si="270"/>
        <v>2000</v>
      </c>
      <c r="E1821">
        <v>200</v>
      </c>
      <c r="F1821">
        <f>VLOOKUP(B1821, 'Population by Country'!$1:$266, 15, FALSE)</f>
        <v>753301</v>
      </c>
      <c r="G1821">
        <v>0</v>
      </c>
      <c r="H1821">
        <v>0</v>
      </c>
      <c r="I1821" s="7">
        <f>INDEX('Developing Country'!$B$3:$B$175,MATCH('Stata Data'!B1821,'Developing Country'!$A$3:$A$175))</f>
        <v>0</v>
      </c>
      <c r="J1821" s="7">
        <f>INDEX('Developing Country'!$C$3:$C$175,MATCH('Stata Data'!B1821,'Developing Country'!$A$3:$A$175))</f>
        <v>0</v>
      </c>
      <c r="K1821" s="8">
        <f>VLOOKUP(B1821, 'TRIPS In Force'!$A$2:$B$166, 2, FALSE)</f>
        <v>34700</v>
      </c>
      <c r="L1821" s="7">
        <f t="shared" si="268"/>
        <v>1995</v>
      </c>
      <c r="M1821" s="7">
        <f t="shared" si="263"/>
        <v>1</v>
      </c>
      <c r="N1821" s="7">
        <f t="shared" si="264"/>
        <v>1995</v>
      </c>
      <c r="O1821" s="7">
        <f t="shared" si="265"/>
        <v>5</v>
      </c>
      <c r="P1821" s="7">
        <f t="shared" si="266"/>
        <v>1</v>
      </c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</row>
    <row r="1822" spans="1:34" x14ac:dyDescent="0.35">
      <c r="A1822">
        <f t="shared" si="269"/>
        <v>1821</v>
      </c>
      <c r="B1822" t="s">
        <v>62</v>
      </c>
      <c r="C1822">
        <f t="shared" si="267"/>
        <v>67</v>
      </c>
      <c r="D1822" s="7">
        <f t="shared" si="270"/>
        <v>2001</v>
      </c>
      <c r="E1822">
        <v>200</v>
      </c>
      <c r="F1822">
        <f>VLOOKUP(B1822, 'Population by Country'!$1:$266, 16, FALSE)</f>
        <v>752263</v>
      </c>
      <c r="G1822">
        <v>0</v>
      </c>
      <c r="H1822">
        <v>0</v>
      </c>
      <c r="I1822" s="7">
        <f>INDEX('Developing Country'!$B$3:$B$175,MATCH('Stata Data'!B1822,'Developing Country'!$A$3:$A$175))</f>
        <v>0</v>
      </c>
      <c r="J1822" s="7">
        <f>INDEX('Developing Country'!$C$3:$C$175,MATCH('Stata Data'!B1822,'Developing Country'!$A$3:$A$175))</f>
        <v>0</v>
      </c>
      <c r="K1822" s="8">
        <f>VLOOKUP(B1822, 'TRIPS In Force'!$A$2:$B$166, 2, FALSE)</f>
        <v>34700</v>
      </c>
      <c r="L1822" s="7">
        <f t="shared" si="268"/>
        <v>1995</v>
      </c>
      <c r="M1822" s="7">
        <f t="shared" si="263"/>
        <v>1</v>
      </c>
      <c r="N1822" s="7">
        <f t="shared" si="264"/>
        <v>1995</v>
      </c>
      <c r="O1822" s="7">
        <f t="shared" si="265"/>
        <v>6</v>
      </c>
      <c r="P1822" s="7">
        <f t="shared" si="266"/>
        <v>1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</row>
    <row r="1823" spans="1:34" x14ac:dyDescent="0.35">
      <c r="A1823">
        <f t="shared" si="269"/>
        <v>1822</v>
      </c>
      <c r="B1823" t="s">
        <v>62</v>
      </c>
      <c r="C1823">
        <f t="shared" si="267"/>
        <v>67</v>
      </c>
      <c r="D1823" s="7">
        <f t="shared" si="270"/>
        <v>2002</v>
      </c>
      <c r="E1823">
        <v>200</v>
      </c>
      <c r="F1823">
        <f>VLOOKUP(B1823, 'Population by Country'!$1:$266, 17, FALSE)</f>
        <v>751884</v>
      </c>
      <c r="G1823">
        <v>0</v>
      </c>
      <c r="H1823">
        <v>0</v>
      </c>
      <c r="I1823" s="7">
        <f>INDEX('Developing Country'!$B$3:$B$175,MATCH('Stata Data'!B1823,'Developing Country'!$A$3:$A$175))</f>
        <v>0</v>
      </c>
      <c r="J1823" s="7">
        <f>INDEX('Developing Country'!$C$3:$C$175,MATCH('Stata Data'!B1823,'Developing Country'!$A$3:$A$175))</f>
        <v>0</v>
      </c>
      <c r="K1823" s="8">
        <f>VLOOKUP(B1823, 'TRIPS In Force'!$A$2:$B$166, 2, FALSE)</f>
        <v>34700</v>
      </c>
      <c r="L1823" s="7">
        <f t="shared" si="268"/>
        <v>1995</v>
      </c>
      <c r="M1823" s="7">
        <f t="shared" si="263"/>
        <v>1</v>
      </c>
      <c r="N1823" s="7">
        <f t="shared" si="264"/>
        <v>1995</v>
      </c>
      <c r="O1823" s="7">
        <f t="shared" si="265"/>
        <v>7</v>
      </c>
      <c r="P1823" s="7">
        <f t="shared" si="266"/>
        <v>1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</row>
    <row r="1824" spans="1:34" x14ac:dyDescent="0.35">
      <c r="A1824">
        <f t="shared" si="269"/>
        <v>1823</v>
      </c>
      <c r="B1824" t="s">
        <v>62</v>
      </c>
      <c r="C1824">
        <f t="shared" si="267"/>
        <v>67</v>
      </c>
      <c r="D1824" s="7">
        <f t="shared" si="270"/>
        <v>2003</v>
      </c>
      <c r="E1824">
        <v>200</v>
      </c>
      <c r="F1824">
        <f>VLOOKUP(B1824, 'Population by Country'!$1:$266, 18, FALSE)</f>
        <v>751857</v>
      </c>
      <c r="G1824">
        <v>0</v>
      </c>
      <c r="H1824">
        <v>0</v>
      </c>
      <c r="I1824" s="7">
        <f>INDEX('Developing Country'!$B$3:$B$175,MATCH('Stata Data'!B1824,'Developing Country'!$A$3:$A$175))</f>
        <v>0</v>
      </c>
      <c r="J1824" s="7">
        <f>INDEX('Developing Country'!$C$3:$C$175,MATCH('Stata Data'!B1824,'Developing Country'!$A$3:$A$175))</f>
        <v>0</v>
      </c>
      <c r="K1824" s="8">
        <f>VLOOKUP(B1824, 'TRIPS In Force'!$A$2:$B$166, 2, FALSE)</f>
        <v>34700</v>
      </c>
      <c r="L1824" s="7">
        <f t="shared" si="268"/>
        <v>1995</v>
      </c>
      <c r="M1824" s="7">
        <f t="shared" si="263"/>
        <v>1</v>
      </c>
      <c r="N1824" s="7">
        <f t="shared" si="264"/>
        <v>1995</v>
      </c>
      <c r="O1824" s="7">
        <f t="shared" si="265"/>
        <v>8</v>
      </c>
      <c r="P1824" s="7">
        <f t="shared" si="266"/>
        <v>1</v>
      </c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</row>
    <row r="1825" spans="1:34" x14ac:dyDescent="0.35">
      <c r="A1825">
        <f t="shared" si="269"/>
        <v>1824</v>
      </c>
      <c r="B1825" t="s">
        <v>62</v>
      </c>
      <c r="C1825">
        <f t="shared" si="267"/>
        <v>67</v>
      </c>
      <c r="D1825" s="7">
        <f t="shared" si="270"/>
        <v>2004</v>
      </c>
      <c r="E1825">
        <v>200</v>
      </c>
      <c r="F1825">
        <f>VLOOKUP(B1825, 'Population by Country'!$1:$266,19, FALSE)</f>
        <v>751652</v>
      </c>
      <c r="G1825">
        <v>0</v>
      </c>
      <c r="H1825">
        <v>0</v>
      </c>
      <c r="I1825" s="7">
        <f>INDEX('Developing Country'!$B$3:$B$175,MATCH('Stata Data'!B1825,'Developing Country'!$A$3:$A$175))</f>
        <v>0</v>
      </c>
      <c r="J1825" s="7">
        <f>INDEX('Developing Country'!$C$3:$C$175,MATCH('Stata Data'!B1825,'Developing Country'!$A$3:$A$175))</f>
        <v>0</v>
      </c>
      <c r="K1825" s="8">
        <f>VLOOKUP(B1825, 'TRIPS In Force'!$A$2:$B$166, 2, FALSE)</f>
        <v>34700</v>
      </c>
      <c r="L1825" s="7">
        <f t="shared" si="268"/>
        <v>1995</v>
      </c>
      <c r="M1825" s="7">
        <f t="shared" si="263"/>
        <v>1</v>
      </c>
      <c r="N1825" s="7">
        <f t="shared" si="264"/>
        <v>1995</v>
      </c>
      <c r="O1825" s="7">
        <f t="shared" si="265"/>
        <v>9</v>
      </c>
      <c r="P1825" s="7">
        <f t="shared" si="266"/>
        <v>1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</row>
    <row r="1826" spans="1:34" x14ac:dyDescent="0.35">
      <c r="A1826">
        <f t="shared" si="269"/>
        <v>1825</v>
      </c>
      <c r="B1826" t="s">
        <v>62</v>
      </c>
      <c r="C1826">
        <f t="shared" si="267"/>
        <v>67</v>
      </c>
      <c r="D1826" s="7">
        <f t="shared" si="270"/>
        <v>2005</v>
      </c>
      <c r="E1826">
        <v>200</v>
      </c>
      <c r="F1826">
        <f>VLOOKUP(B1826, 'Population by Country'!$1:$266, 20, FALSE)</f>
        <v>750946</v>
      </c>
      <c r="G1826">
        <v>0</v>
      </c>
      <c r="H1826">
        <v>0</v>
      </c>
      <c r="I1826" s="7">
        <f>INDEX('Developing Country'!$B$3:$B$175,MATCH('Stata Data'!B1826,'Developing Country'!$A$3:$A$175))</f>
        <v>0</v>
      </c>
      <c r="J1826" s="7">
        <f>INDEX('Developing Country'!$C$3:$C$175,MATCH('Stata Data'!B1826,'Developing Country'!$A$3:$A$175))</f>
        <v>0</v>
      </c>
      <c r="K1826" s="8">
        <f>VLOOKUP(B1826, 'TRIPS In Force'!$A$2:$B$166, 2, FALSE)</f>
        <v>34700</v>
      </c>
      <c r="L1826" s="7">
        <f t="shared" si="268"/>
        <v>1995</v>
      </c>
      <c r="M1826" s="7">
        <f t="shared" si="263"/>
        <v>1</v>
      </c>
      <c r="N1826" s="7">
        <f t="shared" si="264"/>
        <v>1995</v>
      </c>
      <c r="O1826" s="7">
        <f t="shared" si="265"/>
        <v>10</v>
      </c>
      <c r="P1826" s="7">
        <f t="shared" si="266"/>
        <v>1</v>
      </c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</row>
    <row r="1827" spans="1:34" x14ac:dyDescent="0.35">
      <c r="A1827">
        <f t="shared" si="269"/>
        <v>1826</v>
      </c>
      <c r="B1827" t="s">
        <v>62</v>
      </c>
      <c r="C1827">
        <f t="shared" si="267"/>
        <v>67</v>
      </c>
      <c r="D1827" s="7">
        <f t="shared" si="270"/>
        <v>2006</v>
      </c>
      <c r="E1827">
        <v>200</v>
      </c>
      <c r="F1827">
        <f>VLOOKUP(B1827, 'Population by Country'!$1:$266, 21, FALSE)</f>
        <v>749601</v>
      </c>
      <c r="G1827">
        <v>0</v>
      </c>
      <c r="H1827">
        <v>0</v>
      </c>
      <c r="I1827" s="7">
        <f>INDEX('Developing Country'!$B$3:$B$175,MATCH('Stata Data'!B1827,'Developing Country'!$A$3:$A$175))</f>
        <v>0</v>
      </c>
      <c r="J1827" s="7">
        <f>INDEX('Developing Country'!$C$3:$C$175,MATCH('Stata Data'!B1827,'Developing Country'!$A$3:$A$175))</f>
        <v>0</v>
      </c>
      <c r="K1827" s="8">
        <f>VLOOKUP(B1827, 'TRIPS In Force'!$A$2:$B$166, 2, FALSE)</f>
        <v>34700</v>
      </c>
      <c r="L1827" s="7">
        <f t="shared" si="268"/>
        <v>1995</v>
      </c>
      <c r="M1827" s="7">
        <f t="shared" si="263"/>
        <v>1</v>
      </c>
      <c r="N1827" s="7">
        <f t="shared" si="264"/>
        <v>1995</v>
      </c>
      <c r="O1827" s="7">
        <f t="shared" si="265"/>
        <v>11</v>
      </c>
      <c r="P1827" s="7">
        <f t="shared" si="266"/>
        <v>1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</row>
    <row r="1828" spans="1:34" x14ac:dyDescent="0.35">
      <c r="A1828">
        <f t="shared" si="269"/>
        <v>1827</v>
      </c>
      <c r="B1828" t="s">
        <v>62</v>
      </c>
      <c r="C1828">
        <f t="shared" si="267"/>
        <v>67</v>
      </c>
      <c r="D1828" s="7">
        <f t="shared" si="270"/>
        <v>2007</v>
      </c>
      <c r="E1828">
        <v>100</v>
      </c>
      <c r="F1828">
        <f>VLOOKUP(B1828, 'Population by Country'!$1:$266, 22, FALSE)</f>
        <v>747869</v>
      </c>
      <c r="G1828">
        <v>0</v>
      </c>
      <c r="H1828">
        <v>0</v>
      </c>
      <c r="I1828" s="7">
        <f>INDEX('Developing Country'!$B$3:$B$175,MATCH('Stata Data'!B1828,'Developing Country'!$A$3:$A$175))</f>
        <v>0</v>
      </c>
      <c r="J1828" s="7">
        <f>INDEX('Developing Country'!$C$3:$C$175,MATCH('Stata Data'!B1828,'Developing Country'!$A$3:$A$175))</f>
        <v>0</v>
      </c>
      <c r="K1828" s="8">
        <f>VLOOKUP(B1828, 'TRIPS In Force'!$A$2:$B$166, 2, FALSE)</f>
        <v>34700</v>
      </c>
      <c r="L1828" s="7">
        <f t="shared" si="268"/>
        <v>1995</v>
      </c>
      <c r="M1828" s="7">
        <f t="shared" si="263"/>
        <v>1</v>
      </c>
      <c r="N1828" s="7">
        <f t="shared" si="264"/>
        <v>1995</v>
      </c>
      <c r="O1828" s="7">
        <f t="shared" si="265"/>
        <v>12</v>
      </c>
      <c r="P1828" s="7">
        <f t="shared" si="266"/>
        <v>1</v>
      </c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</row>
    <row r="1829" spans="1:34" x14ac:dyDescent="0.35">
      <c r="A1829">
        <f t="shared" si="269"/>
        <v>1828</v>
      </c>
      <c r="B1829" t="s">
        <v>62</v>
      </c>
      <c r="C1829">
        <f t="shared" si="267"/>
        <v>67</v>
      </c>
      <c r="D1829" s="7">
        <f t="shared" si="270"/>
        <v>2008</v>
      </c>
      <c r="E1829">
        <v>100</v>
      </c>
      <c r="F1829">
        <f>VLOOKUP(B1829, 'Population by Country'!$1:$266, 23, FALSE)</f>
        <v>746314</v>
      </c>
      <c r="G1829">
        <v>0</v>
      </c>
      <c r="H1829">
        <v>0</v>
      </c>
      <c r="I1829" s="7">
        <f>INDEX('Developing Country'!$B$3:$B$175,MATCH('Stata Data'!B1829,'Developing Country'!$A$3:$A$175))</f>
        <v>0</v>
      </c>
      <c r="J1829" s="7">
        <f>INDEX('Developing Country'!$C$3:$C$175,MATCH('Stata Data'!B1829,'Developing Country'!$A$3:$A$175))</f>
        <v>0</v>
      </c>
      <c r="K1829" s="8">
        <f>VLOOKUP(B1829, 'TRIPS In Force'!$A$2:$B$166, 2, FALSE)</f>
        <v>34700</v>
      </c>
      <c r="L1829" s="7">
        <f t="shared" si="268"/>
        <v>1995</v>
      </c>
      <c r="M1829" s="7">
        <f t="shared" si="263"/>
        <v>1</v>
      </c>
      <c r="N1829" s="7">
        <f t="shared" si="264"/>
        <v>1995</v>
      </c>
      <c r="O1829" s="7">
        <f t="shared" si="265"/>
        <v>13</v>
      </c>
      <c r="P1829" s="7">
        <f t="shared" si="266"/>
        <v>1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</row>
    <row r="1830" spans="1:34" x14ac:dyDescent="0.35">
      <c r="A1830">
        <f t="shared" si="269"/>
        <v>1829</v>
      </c>
      <c r="B1830" t="s">
        <v>62</v>
      </c>
      <c r="C1830">
        <f t="shared" si="267"/>
        <v>67</v>
      </c>
      <c r="D1830" s="7">
        <f t="shared" si="270"/>
        <v>2009</v>
      </c>
      <c r="E1830">
        <v>100</v>
      </c>
      <c r="F1830">
        <f>VLOOKUP(B1830, 'Population by Country'!$1:$266, 24, FALSE)</f>
        <v>745693</v>
      </c>
      <c r="G1830">
        <v>0</v>
      </c>
      <c r="H1830">
        <v>0</v>
      </c>
      <c r="I1830" s="7">
        <f>INDEX('Developing Country'!$B$3:$B$175,MATCH('Stata Data'!B1830,'Developing Country'!$A$3:$A$175))</f>
        <v>0</v>
      </c>
      <c r="J1830" s="7">
        <f>INDEX('Developing Country'!$C$3:$C$175,MATCH('Stata Data'!B1830,'Developing Country'!$A$3:$A$175))</f>
        <v>0</v>
      </c>
      <c r="K1830" s="8">
        <f>VLOOKUP(B1830, 'TRIPS In Force'!$A$2:$B$166, 2, FALSE)</f>
        <v>34700</v>
      </c>
      <c r="L1830" s="7">
        <f t="shared" si="268"/>
        <v>1995</v>
      </c>
      <c r="M1830" s="7">
        <f t="shared" si="263"/>
        <v>1</v>
      </c>
      <c r="N1830" s="7">
        <f t="shared" si="264"/>
        <v>1995</v>
      </c>
      <c r="O1830" s="7">
        <f t="shared" si="265"/>
        <v>14</v>
      </c>
      <c r="P1830" s="7">
        <f t="shared" si="266"/>
        <v>1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</row>
    <row r="1831" spans="1:34" x14ac:dyDescent="0.35">
      <c r="A1831">
        <f t="shared" si="269"/>
        <v>1830</v>
      </c>
      <c r="B1831" t="s">
        <v>62</v>
      </c>
      <c r="C1831">
        <f t="shared" si="267"/>
        <v>67</v>
      </c>
      <c r="D1831" s="7">
        <f t="shared" si="270"/>
        <v>2010</v>
      </c>
      <c r="E1831">
        <v>100</v>
      </c>
      <c r="F1831">
        <f>VLOOKUP(B1831, 'Population by Country'!$1:$266, 25, FALSE)</f>
        <v>746556</v>
      </c>
      <c r="G1831">
        <v>0</v>
      </c>
      <c r="H1831">
        <v>0</v>
      </c>
      <c r="I1831" s="7">
        <f>INDEX('Developing Country'!$B$3:$B$175,MATCH('Stata Data'!B1831,'Developing Country'!$A$3:$A$175))</f>
        <v>0</v>
      </c>
      <c r="J1831" s="7">
        <f>INDEX('Developing Country'!$C$3:$C$175,MATCH('Stata Data'!B1831,'Developing Country'!$A$3:$A$175))</f>
        <v>0</v>
      </c>
      <c r="K1831" s="8">
        <f>VLOOKUP(B1831, 'TRIPS In Force'!$A$2:$B$166, 2, FALSE)</f>
        <v>34700</v>
      </c>
      <c r="L1831" s="7">
        <f t="shared" si="268"/>
        <v>1995</v>
      </c>
      <c r="M1831" s="7">
        <f t="shared" si="263"/>
        <v>1</v>
      </c>
      <c r="N1831" s="7">
        <f t="shared" si="264"/>
        <v>1995</v>
      </c>
      <c r="O1831" s="7">
        <f t="shared" si="265"/>
        <v>15</v>
      </c>
      <c r="P1831" s="7">
        <f t="shared" si="266"/>
        <v>1</v>
      </c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</row>
    <row r="1832" spans="1:34" x14ac:dyDescent="0.35">
      <c r="A1832">
        <f t="shared" si="269"/>
        <v>1831</v>
      </c>
      <c r="B1832" t="s">
        <v>62</v>
      </c>
      <c r="C1832">
        <f t="shared" si="267"/>
        <v>67</v>
      </c>
      <c r="D1832" s="7">
        <f t="shared" si="270"/>
        <v>2011</v>
      </c>
      <c r="E1832">
        <v>200</v>
      </c>
      <c r="F1832">
        <f>VLOOKUP(B1832, 'Population by Country'!$1:$266, 26, FALSE)</f>
        <v>749100</v>
      </c>
      <c r="G1832">
        <v>0</v>
      </c>
      <c r="H1832">
        <v>0</v>
      </c>
      <c r="I1832" s="7">
        <f>INDEX('Developing Country'!$B$3:$B$175,MATCH('Stata Data'!B1832,'Developing Country'!$A$3:$A$175))</f>
        <v>0</v>
      </c>
      <c r="J1832" s="7">
        <f>INDEX('Developing Country'!$C$3:$C$175,MATCH('Stata Data'!B1832,'Developing Country'!$A$3:$A$175))</f>
        <v>0</v>
      </c>
      <c r="K1832" s="8">
        <f>VLOOKUP(B1832, 'TRIPS In Force'!$A$2:$B$166, 2, FALSE)</f>
        <v>34700</v>
      </c>
      <c r="L1832" s="7">
        <f t="shared" si="268"/>
        <v>1995</v>
      </c>
      <c r="M1832" s="7">
        <f t="shared" si="263"/>
        <v>1</v>
      </c>
      <c r="N1832" s="7">
        <f t="shared" si="264"/>
        <v>1995</v>
      </c>
      <c r="O1832" s="7">
        <f t="shared" si="265"/>
        <v>16</v>
      </c>
      <c r="P1832" s="7">
        <f t="shared" si="266"/>
        <v>1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</row>
    <row r="1833" spans="1:34" x14ac:dyDescent="0.35">
      <c r="A1833">
        <f t="shared" si="269"/>
        <v>1832</v>
      </c>
      <c r="B1833" t="s">
        <v>62</v>
      </c>
      <c r="C1833">
        <f t="shared" si="267"/>
        <v>67</v>
      </c>
      <c r="D1833" s="7">
        <f t="shared" si="270"/>
        <v>2012</v>
      </c>
      <c r="E1833">
        <v>200</v>
      </c>
      <c r="F1833">
        <f>VLOOKUP(B1833, 'Population by Country'!$1:$266, 27, FALSE)</f>
        <v>753091</v>
      </c>
      <c r="G1833">
        <v>0</v>
      </c>
      <c r="H1833">
        <v>0</v>
      </c>
      <c r="I1833" s="7">
        <f>INDEX('Developing Country'!$B$3:$B$175,MATCH('Stata Data'!B1833,'Developing Country'!$A$3:$A$175))</f>
        <v>0</v>
      </c>
      <c r="J1833" s="7">
        <f>INDEX('Developing Country'!$C$3:$C$175,MATCH('Stata Data'!B1833,'Developing Country'!$A$3:$A$175))</f>
        <v>0</v>
      </c>
      <c r="K1833" s="8">
        <f>VLOOKUP(B1833, 'TRIPS In Force'!$A$2:$B$166, 2, FALSE)</f>
        <v>34700</v>
      </c>
      <c r="L1833" s="7">
        <f t="shared" si="268"/>
        <v>1995</v>
      </c>
      <c r="M1833" s="7">
        <f t="shared" si="263"/>
        <v>1</v>
      </c>
      <c r="N1833" s="7">
        <f t="shared" si="264"/>
        <v>1995</v>
      </c>
      <c r="O1833" s="7">
        <f t="shared" si="265"/>
        <v>17</v>
      </c>
      <c r="P1833" s="7">
        <f t="shared" si="266"/>
        <v>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</row>
    <row r="1834" spans="1:34" x14ac:dyDescent="0.35">
      <c r="A1834">
        <f t="shared" si="269"/>
        <v>1833</v>
      </c>
      <c r="B1834" t="s">
        <v>62</v>
      </c>
      <c r="C1834">
        <f t="shared" si="267"/>
        <v>67</v>
      </c>
      <c r="D1834" s="7">
        <f t="shared" si="270"/>
        <v>2013</v>
      </c>
      <c r="E1834">
        <v>200</v>
      </c>
      <c r="F1834">
        <f>VLOOKUP(B1834, 'Population by Country'!$1:$266, 28, FALSE)</f>
        <v>758081</v>
      </c>
      <c r="G1834">
        <v>0</v>
      </c>
      <c r="H1834">
        <v>0</v>
      </c>
      <c r="I1834" s="7">
        <f>INDEX('Developing Country'!$B$3:$B$175,MATCH('Stata Data'!B1834,'Developing Country'!$A$3:$A$175))</f>
        <v>0</v>
      </c>
      <c r="J1834" s="7">
        <f>INDEX('Developing Country'!$C$3:$C$175,MATCH('Stata Data'!B1834,'Developing Country'!$A$3:$A$175))</f>
        <v>0</v>
      </c>
      <c r="K1834" s="8">
        <f>VLOOKUP(B1834, 'TRIPS In Force'!$A$2:$B$166, 2, FALSE)</f>
        <v>34700</v>
      </c>
      <c r="L1834" s="7">
        <f t="shared" si="268"/>
        <v>1995</v>
      </c>
      <c r="M1834" s="7">
        <f t="shared" si="263"/>
        <v>1</v>
      </c>
      <c r="N1834" s="7">
        <f t="shared" si="264"/>
        <v>1995</v>
      </c>
      <c r="O1834" s="7">
        <f t="shared" si="265"/>
        <v>18</v>
      </c>
      <c r="P1834" s="7">
        <f t="shared" si="266"/>
        <v>1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</row>
    <row r="1835" spans="1:34" x14ac:dyDescent="0.35">
      <c r="A1835">
        <f t="shared" si="269"/>
        <v>1834</v>
      </c>
      <c r="B1835" t="s">
        <v>62</v>
      </c>
      <c r="C1835">
        <f t="shared" si="267"/>
        <v>67</v>
      </c>
      <c r="D1835" s="7">
        <f t="shared" si="270"/>
        <v>2014</v>
      </c>
      <c r="E1835">
        <v>200</v>
      </c>
      <c r="F1835">
        <f>VLOOKUP(B1835, 'Population by Country'!$1:$266, 29, FALSE)</f>
        <v>763393</v>
      </c>
      <c r="G1835">
        <v>0</v>
      </c>
      <c r="H1835">
        <v>0</v>
      </c>
      <c r="I1835" s="7">
        <f>INDEX('Developing Country'!$B$3:$B$175,MATCH('Stata Data'!B1835,'Developing Country'!$A$3:$A$175))</f>
        <v>0</v>
      </c>
      <c r="J1835" s="7">
        <f>INDEX('Developing Country'!$C$3:$C$175,MATCH('Stata Data'!B1835,'Developing Country'!$A$3:$A$175))</f>
        <v>0</v>
      </c>
      <c r="K1835" s="8">
        <f>VLOOKUP(B1835, 'TRIPS In Force'!$A$2:$B$166, 2, FALSE)</f>
        <v>34700</v>
      </c>
      <c r="L1835" s="7">
        <f t="shared" si="268"/>
        <v>1995</v>
      </c>
      <c r="M1835" s="7">
        <f t="shared" si="263"/>
        <v>1</v>
      </c>
      <c r="N1835" s="7">
        <f t="shared" si="264"/>
        <v>1995</v>
      </c>
      <c r="O1835" s="7">
        <f t="shared" si="265"/>
        <v>19</v>
      </c>
      <c r="P1835" s="7">
        <f t="shared" si="266"/>
        <v>1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</row>
    <row r="1836" spans="1:34" x14ac:dyDescent="0.35">
      <c r="A1836">
        <f t="shared" si="269"/>
        <v>1835</v>
      </c>
      <c r="B1836" t="s">
        <v>62</v>
      </c>
      <c r="C1836">
        <f t="shared" si="267"/>
        <v>67</v>
      </c>
      <c r="D1836" s="7">
        <f t="shared" si="270"/>
        <v>2015</v>
      </c>
      <c r="E1836">
        <v>200</v>
      </c>
      <c r="F1836">
        <f>VLOOKUP(B1836, 'Population by Country'!$1:$266, 30, FALSE)</f>
        <v>768514</v>
      </c>
      <c r="G1836">
        <v>0</v>
      </c>
      <c r="H1836">
        <v>0</v>
      </c>
      <c r="I1836" s="7">
        <f>INDEX('Developing Country'!$B$3:$B$175,MATCH('Stata Data'!B1836,'Developing Country'!$A$3:$A$175))</f>
        <v>0</v>
      </c>
      <c r="J1836" s="7">
        <f>INDEX('Developing Country'!$C$3:$C$175,MATCH('Stata Data'!B1836,'Developing Country'!$A$3:$A$175))</f>
        <v>0</v>
      </c>
      <c r="K1836" s="8">
        <f>VLOOKUP(B1836, 'TRIPS In Force'!$A$2:$B$166, 2, FALSE)</f>
        <v>34700</v>
      </c>
      <c r="L1836" s="7">
        <f t="shared" si="268"/>
        <v>1995</v>
      </c>
      <c r="M1836" s="7">
        <f t="shared" si="263"/>
        <v>1</v>
      </c>
      <c r="N1836" s="7">
        <f t="shared" si="264"/>
        <v>1995</v>
      </c>
      <c r="O1836" s="7">
        <f t="shared" si="265"/>
        <v>20</v>
      </c>
      <c r="P1836" s="7">
        <f t="shared" si="266"/>
        <v>1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</row>
    <row r="1837" spans="1:34" x14ac:dyDescent="0.35">
      <c r="A1837">
        <f t="shared" si="269"/>
        <v>1836</v>
      </c>
      <c r="B1837" t="s">
        <v>62</v>
      </c>
      <c r="C1837">
        <f t="shared" si="267"/>
        <v>67</v>
      </c>
      <c r="D1837" s="7">
        <f t="shared" si="270"/>
        <v>2016</v>
      </c>
      <c r="E1837">
        <v>200</v>
      </c>
      <c r="F1837">
        <f>VLOOKUP(B1837, 'Population by Country'!$1:$266, 31, FALSE)</f>
        <v>773303</v>
      </c>
      <c r="G1837">
        <v>0</v>
      </c>
      <c r="H1837">
        <v>0</v>
      </c>
      <c r="I1837" s="7">
        <f>INDEX('Developing Country'!$B$3:$B$175,MATCH('Stata Data'!B1837,'Developing Country'!$A$3:$A$175))</f>
        <v>0</v>
      </c>
      <c r="J1837" s="7">
        <f>INDEX('Developing Country'!$C$3:$C$175,MATCH('Stata Data'!B1837,'Developing Country'!$A$3:$A$175))</f>
        <v>0</v>
      </c>
      <c r="K1837" s="8">
        <f>VLOOKUP(B1837, 'TRIPS In Force'!$A$2:$B$166, 2, FALSE)</f>
        <v>34700</v>
      </c>
      <c r="L1837" s="7">
        <f t="shared" si="268"/>
        <v>1995</v>
      </c>
      <c r="M1837" s="7">
        <f t="shared" si="263"/>
        <v>1</v>
      </c>
      <c r="N1837" s="7">
        <f t="shared" si="264"/>
        <v>1995</v>
      </c>
      <c r="O1837" s="7">
        <f t="shared" si="265"/>
        <v>21</v>
      </c>
      <c r="P1837" s="7">
        <f t="shared" si="266"/>
        <v>1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</row>
    <row r="1838" spans="1:34" x14ac:dyDescent="0.35">
      <c r="A1838">
        <f t="shared" si="269"/>
        <v>1837</v>
      </c>
      <c r="B1838" t="s">
        <v>63</v>
      </c>
      <c r="C1838">
        <f t="shared" si="267"/>
        <v>68</v>
      </c>
      <c r="D1838" s="7">
        <v>1990</v>
      </c>
      <c r="E1838">
        <v>4500</v>
      </c>
      <c r="F1838">
        <f>VLOOKUP(B1838, 'Population by Country'!$1:$266, 5,FALSE )</f>
        <v>7099732</v>
      </c>
      <c r="G1838">
        <v>0</v>
      </c>
      <c r="H1838">
        <v>0</v>
      </c>
      <c r="I1838" s="7">
        <f>INDEX('Developing Country'!$B$3:$B$175,MATCH('Stata Data'!B1838,'Developing Country'!$A$3:$A$175))</f>
        <v>1</v>
      </c>
      <c r="J1838" s="7">
        <f>INDEX('Developing Country'!$C$3:$C$175,MATCH('Stata Data'!B1838,'Developing Country'!$A$3:$A$175))</f>
        <v>0</v>
      </c>
      <c r="K1838" s="8">
        <f>VLOOKUP(B1838, 'TRIPS In Force'!$A$2:$B$166, 2, FALSE)</f>
        <v>35094</v>
      </c>
      <c r="L1838" s="7">
        <f t="shared" si="268"/>
        <v>1996</v>
      </c>
      <c r="M1838" s="7">
        <f t="shared" si="263"/>
        <v>0</v>
      </c>
      <c r="N1838" s="7">
        <f t="shared" si="264"/>
        <v>2033</v>
      </c>
      <c r="O1838" s="7">
        <f t="shared" si="265"/>
        <v>-43</v>
      </c>
      <c r="P1838" s="7">
        <f t="shared" si="266"/>
        <v>0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</row>
    <row r="1839" spans="1:34" x14ac:dyDescent="0.35">
      <c r="A1839">
        <f t="shared" si="269"/>
        <v>1838</v>
      </c>
      <c r="B1839" t="s">
        <v>63</v>
      </c>
      <c r="C1839">
        <f t="shared" si="267"/>
        <v>68</v>
      </c>
      <c r="D1839" s="7">
        <f>D1838+1</f>
        <v>1991</v>
      </c>
      <c r="E1839">
        <v>5700</v>
      </c>
      <c r="F1839">
        <f>VLOOKUP(B1839, 'Population by Country'!$1:$266, 6, FALSE)</f>
        <v>7243391</v>
      </c>
      <c r="G1839">
        <v>0</v>
      </c>
      <c r="H1839">
        <v>0</v>
      </c>
      <c r="I1839" s="7">
        <f>INDEX('Developing Country'!$B$3:$B$175,MATCH('Stata Data'!B1839,'Developing Country'!$A$3:$A$175))</f>
        <v>1</v>
      </c>
      <c r="J1839" s="7">
        <f>INDEX('Developing Country'!$C$3:$C$175,MATCH('Stata Data'!B1839,'Developing Country'!$A$3:$A$175))</f>
        <v>0</v>
      </c>
      <c r="K1839" s="8">
        <f>VLOOKUP(B1839, 'TRIPS In Force'!$A$2:$B$166, 2, FALSE)</f>
        <v>35094</v>
      </c>
      <c r="L1839" s="7">
        <f t="shared" si="268"/>
        <v>1996</v>
      </c>
      <c r="M1839" s="7">
        <f t="shared" si="263"/>
        <v>0</v>
      </c>
      <c r="N1839" s="7">
        <f t="shared" si="264"/>
        <v>2033</v>
      </c>
      <c r="O1839" s="7">
        <f t="shared" si="265"/>
        <v>-42</v>
      </c>
      <c r="P1839" s="7">
        <f t="shared" si="266"/>
        <v>0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</row>
    <row r="1840" spans="1:34" x14ac:dyDescent="0.35">
      <c r="A1840">
        <f t="shared" si="269"/>
        <v>1839</v>
      </c>
      <c r="B1840" t="s">
        <v>63</v>
      </c>
      <c r="C1840">
        <f t="shared" si="267"/>
        <v>68</v>
      </c>
      <c r="D1840" s="7">
        <f t="shared" ref="D1840:D1864" si="271">D1839+1</f>
        <v>1992</v>
      </c>
      <c r="E1840">
        <v>6900</v>
      </c>
      <c r="F1840">
        <f>VLOOKUP(B1840, 'Population by Country'!$1:$266, 7, FALSE)</f>
        <v>7386975</v>
      </c>
      <c r="G1840">
        <v>0</v>
      </c>
      <c r="H1840">
        <v>0</v>
      </c>
      <c r="I1840" s="7">
        <f>INDEX('Developing Country'!$B$3:$B$175,MATCH('Stata Data'!B1840,'Developing Country'!$A$3:$A$175))</f>
        <v>1</v>
      </c>
      <c r="J1840" s="7">
        <f>INDEX('Developing Country'!$C$3:$C$175,MATCH('Stata Data'!B1840,'Developing Country'!$A$3:$A$175))</f>
        <v>0</v>
      </c>
      <c r="K1840" s="8">
        <f>VLOOKUP(B1840, 'TRIPS In Force'!$A$2:$B$166, 2, FALSE)</f>
        <v>35094</v>
      </c>
      <c r="L1840" s="7">
        <f t="shared" si="268"/>
        <v>1996</v>
      </c>
      <c r="M1840" s="7">
        <f t="shared" si="263"/>
        <v>0</v>
      </c>
      <c r="N1840" s="7">
        <f t="shared" si="264"/>
        <v>2033</v>
      </c>
      <c r="O1840" s="7">
        <f t="shared" si="265"/>
        <v>-41</v>
      </c>
      <c r="P1840" s="7">
        <f t="shared" si="266"/>
        <v>0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</row>
    <row r="1841" spans="1:34" x14ac:dyDescent="0.35">
      <c r="A1841">
        <f t="shared" si="269"/>
        <v>1840</v>
      </c>
      <c r="B1841" t="s">
        <v>63</v>
      </c>
      <c r="C1841">
        <f t="shared" si="267"/>
        <v>68</v>
      </c>
      <c r="D1841" s="7">
        <f t="shared" si="271"/>
        <v>1993</v>
      </c>
      <c r="E1841">
        <v>8100</v>
      </c>
      <c r="F1841">
        <f>VLOOKUP(B1841, 'Population by Country'!$1:$266, 8, FALSE)</f>
        <v>7530705</v>
      </c>
      <c r="G1841">
        <v>0</v>
      </c>
      <c r="H1841">
        <v>0</v>
      </c>
      <c r="I1841" s="7">
        <f>INDEX('Developing Country'!$B$3:$B$175,MATCH('Stata Data'!B1841,'Developing Country'!$A$3:$A$175))</f>
        <v>1</v>
      </c>
      <c r="J1841" s="7">
        <f>INDEX('Developing Country'!$C$3:$C$175,MATCH('Stata Data'!B1841,'Developing Country'!$A$3:$A$175))</f>
        <v>0</v>
      </c>
      <c r="K1841" s="8">
        <f>VLOOKUP(B1841, 'TRIPS In Force'!$A$2:$B$166, 2, FALSE)</f>
        <v>35094</v>
      </c>
      <c r="L1841" s="7">
        <f t="shared" si="268"/>
        <v>1996</v>
      </c>
      <c r="M1841" s="7">
        <f t="shared" si="263"/>
        <v>0</v>
      </c>
      <c r="N1841" s="7">
        <f t="shared" si="264"/>
        <v>2033</v>
      </c>
      <c r="O1841" s="7">
        <f t="shared" si="265"/>
        <v>-40</v>
      </c>
      <c r="P1841" s="7">
        <f t="shared" si="266"/>
        <v>0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</row>
    <row r="1842" spans="1:34" x14ac:dyDescent="0.35">
      <c r="A1842">
        <f t="shared" si="269"/>
        <v>1841</v>
      </c>
      <c r="B1842" t="s">
        <v>63</v>
      </c>
      <c r="C1842">
        <f t="shared" si="267"/>
        <v>68</v>
      </c>
      <c r="D1842" s="7">
        <f t="shared" si="271"/>
        <v>1994</v>
      </c>
      <c r="E1842">
        <v>9300</v>
      </c>
      <c r="F1842">
        <f>VLOOKUP(B1842, 'Population by Country'!$1:$266, 9, FALSE)</f>
        <v>7674911</v>
      </c>
      <c r="G1842">
        <v>0</v>
      </c>
      <c r="H1842">
        <v>0</v>
      </c>
      <c r="I1842" s="7">
        <f>INDEX('Developing Country'!$B$3:$B$175,MATCH('Stata Data'!B1842,'Developing Country'!$A$3:$A$175))</f>
        <v>1</v>
      </c>
      <c r="J1842" s="7">
        <f>INDEX('Developing Country'!$C$3:$C$175,MATCH('Stata Data'!B1842,'Developing Country'!$A$3:$A$175))</f>
        <v>0</v>
      </c>
      <c r="K1842" s="8">
        <f>VLOOKUP(B1842, 'TRIPS In Force'!$A$2:$B$166, 2, FALSE)</f>
        <v>35094</v>
      </c>
      <c r="L1842" s="7">
        <f t="shared" si="268"/>
        <v>1996</v>
      </c>
      <c r="M1842" s="7">
        <f t="shared" si="263"/>
        <v>0</v>
      </c>
      <c r="N1842" s="7">
        <f t="shared" si="264"/>
        <v>2033</v>
      </c>
      <c r="O1842" s="7">
        <f t="shared" si="265"/>
        <v>-39</v>
      </c>
      <c r="P1842" s="7">
        <f t="shared" si="266"/>
        <v>0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</row>
    <row r="1843" spans="1:34" x14ac:dyDescent="0.35">
      <c r="A1843">
        <f t="shared" si="269"/>
        <v>1842</v>
      </c>
      <c r="B1843" t="s">
        <v>63</v>
      </c>
      <c r="C1843">
        <f t="shared" si="267"/>
        <v>68</v>
      </c>
      <c r="D1843" s="7">
        <f t="shared" si="271"/>
        <v>1995</v>
      </c>
      <c r="E1843">
        <v>10000</v>
      </c>
      <c r="F1843">
        <f>VLOOKUP(B1843, 'Population by Country'!$1:$266, 10, FALSE)</f>
        <v>7819806</v>
      </c>
      <c r="G1843">
        <v>0</v>
      </c>
      <c r="H1843">
        <v>0</v>
      </c>
      <c r="I1843" s="7">
        <f>INDEX('Developing Country'!$B$3:$B$175,MATCH('Stata Data'!B1843,'Developing Country'!$A$3:$A$175))</f>
        <v>1</v>
      </c>
      <c r="J1843" s="7">
        <f>INDEX('Developing Country'!$C$3:$C$175,MATCH('Stata Data'!B1843,'Developing Country'!$A$3:$A$175))</f>
        <v>0</v>
      </c>
      <c r="K1843" s="8">
        <f>VLOOKUP(B1843, 'TRIPS In Force'!$A$2:$B$166, 2, FALSE)</f>
        <v>35094</v>
      </c>
      <c r="L1843" s="7">
        <f t="shared" si="268"/>
        <v>1996</v>
      </c>
      <c r="M1843" s="7">
        <f t="shared" si="263"/>
        <v>0</v>
      </c>
      <c r="N1843" s="7">
        <f t="shared" si="264"/>
        <v>2033</v>
      </c>
      <c r="O1843" s="7">
        <f t="shared" si="265"/>
        <v>-38</v>
      </c>
      <c r="P1843" s="7">
        <f t="shared" si="266"/>
        <v>0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</row>
    <row r="1844" spans="1:34" x14ac:dyDescent="0.35">
      <c r="A1844">
        <f t="shared" si="269"/>
        <v>1843</v>
      </c>
      <c r="B1844" t="s">
        <v>63</v>
      </c>
      <c r="C1844">
        <f t="shared" si="267"/>
        <v>68</v>
      </c>
      <c r="D1844" s="7">
        <f t="shared" si="271"/>
        <v>1996</v>
      </c>
      <c r="E1844">
        <v>11000</v>
      </c>
      <c r="F1844">
        <f>VLOOKUP(B1844, 'Population by Country'!$1:$266, 11, FALSE)</f>
        <v>7965553</v>
      </c>
      <c r="G1844">
        <v>0</v>
      </c>
      <c r="H1844">
        <v>0</v>
      </c>
      <c r="I1844" s="7">
        <f>INDEX('Developing Country'!$B$3:$B$175,MATCH('Stata Data'!B1844,'Developing Country'!$A$3:$A$175))</f>
        <v>1</v>
      </c>
      <c r="J1844" s="7">
        <f>INDEX('Developing Country'!$C$3:$C$175,MATCH('Stata Data'!B1844,'Developing Country'!$A$3:$A$175))</f>
        <v>0</v>
      </c>
      <c r="K1844" s="8">
        <f>VLOOKUP(B1844, 'TRIPS In Force'!$A$2:$B$166, 2, FALSE)</f>
        <v>35094</v>
      </c>
      <c r="L1844" s="7">
        <f t="shared" si="268"/>
        <v>1996</v>
      </c>
      <c r="M1844" s="7">
        <f t="shared" si="263"/>
        <v>1</v>
      </c>
      <c r="N1844" s="7">
        <f t="shared" si="264"/>
        <v>2033</v>
      </c>
      <c r="O1844" s="7">
        <f t="shared" si="265"/>
        <v>-37</v>
      </c>
      <c r="P1844" s="7">
        <f t="shared" si="266"/>
        <v>0</v>
      </c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</row>
    <row r="1845" spans="1:34" x14ac:dyDescent="0.35">
      <c r="A1845">
        <f t="shared" si="269"/>
        <v>1844</v>
      </c>
      <c r="B1845" t="s">
        <v>63</v>
      </c>
      <c r="C1845">
        <f t="shared" si="267"/>
        <v>68</v>
      </c>
      <c r="D1845" s="7">
        <f t="shared" si="271"/>
        <v>1997</v>
      </c>
      <c r="E1845">
        <v>12000</v>
      </c>
      <c r="F1845">
        <f>VLOOKUP(B1845, 'Population by Country'!$1:$266, 12, FALSE)</f>
        <v>8111951</v>
      </c>
      <c r="G1845">
        <v>0</v>
      </c>
      <c r="H1845">
        <v>0</v>
      </c>
      <c r="I1845" s="7">
        <f>INDEX('Developing Country'!$B$3:$B$175,MATCH('Stata Data'!B1845,'Developing Country'!$A$3:$A$175))</f>
        <v>1</v>
      </c>
      <c r="J1845" s="7">
        <f>INDEX('Developing Country'!$C$3:$C$175,MATCH('Stata Data'!B1845,'Developing Country'!$A$3:$A$175))</f>
        <v>0</v>
      </c>
      <c r="K1845" s="8">
        <f>VLOOKUP(B1845, 'TRIPS In Force'!$A$2:$B$166, 2, FALSE)</f>
        <v>35094</v>
      </c>
      <c r="L1845" s="7">
        <f t="shared" si="268"/>
        <v>1996</v>
      </c>
      <c r="M1845" s="7">
        <f t="shared" si="263"/>
        <v>1</v>
      </c>
      <c r="N1845" s="7">
        <f t="shared" si="264"/>
        <v>2033</v>
      </c>
      <c r="O1845" s="7">
        <f t="shared" si="265"/>
        <v>-36</v>
      </c>
      <c r="P1845" s="7">
        <f t="shared" si="266"/>
        <v>0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</row>
    <row r="1846" spans="1:34" x14ac:dyDescent="0.35">
      <c r="A1846">
        <f t="shared" si="269"/>
        <v>1845</v>
      </c>
      <c r="B1846" t="s">
        <v>63</v>
      </c>
      <c r="C1846">
        <f t="shared" si="267"/>
        <v>68</v>
      </c>
      <c r="D1846" s="7">
        <f t="shared" si="271"/>
        <v>1998</v>
      </c>
      <c r="E1846">
        <v>12000</v>
      </c>
      <c r="F1846">
        <f>VLOOKUP(B1846, 'Population by Country'!$1:$266, 13, FALSE)</f>
        <v>8258483</v>
      </c>
      <c r="G1846">
        <v>0</v>
      </c>
      <c r="H1846">
        <v>0</v>
      </c>
      <c r="I1846" s="7">
        <f>INDEX('Developing Country'!$B$3:$B$175,MATCH('Stata Data'!B1846,'Developing Country'!$A$3:$A$175))</f>
        <v>1</v>
      </c>
      <c r="J1846" s="7">
        <f>INDEX('Developing Country'!$C$3:$C$175,MATCH('Stata Data'!B1846,'Developing Country'!$A$3:$A$175))</f>
        <v>0</v>
      </c>
      <c r="K1846" s="8">
        <f>VLOOKUP(B1846, 'TRIPS In Force'!$A$2:$B$166, 2, FALSE)</f>
        <v>35094</v>
      </c>
      <c r="L1846" s="7">
        <f t="shared" si="268"/>
        <v>1996</v>
      </c>
      <c r="M1846" s="7">
        <f t="shared" si="263"/>
        <v>1</v>
      </c>
      <c r="N1846" s="7">
        <f t="shared" si="264"/>
        <v>2033</v>
      </c>
      <c r="O1846" s="7">
        <f t="shared" si="265"/>
        <v>-35</v>
      </c>
      <c r="P1846" s="7">
        <f t="shared" si="266"/>
        <v>0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</row>
    <row r="1847" spans="1:34" x14ac:dyDescent="0.35">
      <c r="A1847">
        <f t="shared" si="269"/>
        <v>1846</v>
      </c>
      <c r="B1847" t="s">
        <v>63</v>
      </c>
      <c r="C1847">
        <f t="shared" si="267"/>
        <v>68</v>
      </c>
      <c r="D1847" s="7">
        <f t="shared" si="271"/>
        <v>1999</v>
      </c>
      <c r="E1847">
        <v>12000</v>
      </c>
      <c r="F1847">
        <f>VLOOKUP(B1847, 'Population by Country'!$1:$266,14, FALSE)</f>
        <v>8404398</v>
      </c>
      <c r="G1847">
        <v>0</v>
      </c>
      <c r="H1847">
        <v>0</v>
      </c>
      <c r="I1847" s="7">
        <f>INDEX('Developing Country'!$B$3:$B$175,MATCH('Stata Data'!B1847,'Developing Country'!$A$3:$A$175))</f>
        <v>1</v>
      </c>
      <c r="J1847" s="7">
        <f>INDEX('Developing Country'!$C$3:$C$175,MATCH('Stata Data'!B1847,'Developing Country'!$A$3:$A$175))</f>
        <v>0</v>
      </c>
      <c r="K1847" s="8">
        <f>VLOOKUP(B1847, 'TRIPS In Force'!$A$2:$B$166, 2, FALSE)</f>
        <v>35094</v>
      </c>
      <c r="L1847" s="7">
        <f t="shared" si="268"/>
        <v>1996</v>
      </c>
      <c r="M1847" s="7">
        <f t="shared" si="263"/>
        <v>1</v>
      </c>
      <c r="N1847" s="7">
        <f t="shared" si="264"/>
        <v>2033</v>
      </c>
      <c r="O1847" s="7">
        <f t="shared" si="265"/>
        <v>-34</v>
      </c>
      <c r="P1847" s="7">
        <f t="shared" si="266"/>
        <v>0</v>
      </c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</row>
    <row r="1848" spans="1:34" x14ac:dyDescent="0.35">
      <c r="A1848">
        <f t="shared" si="269"/>
        <v>1847</v>
      </c>
      <c r="B1848" t="s">
        <v>63</v>
      </c>
      <c r="C1848">
        <f t="shared" si="267"/>
        <v>68</v>
      </c>
      <c r="D1848" s="7">
        <f t="shared" si="271"/>
        <v>2000</v>
      </c>
      <c r="E1848">
        <v>12000</v>
      </c>
      <c r="F1848">
        <f>VLOOKUP(B1848, 'Population by Country'!$1:$266, 15, FALSE)</f>
        <v>8549200</v>
      </c>
      <c r="G1848">
        <v>0</v>
      </c>
      <c r="H1848">
        <v>0</v>
      </c>
      <c r="I1848" s="7">
        <f>INDEX('Developing Country'!$B$3:$B$175,MATCH('Stata Data'!B1848,'Developing Country'!$A$3:$A$175))</f>
        <v>1</v>
      </c>
      <c r="J1848" s="7">
        <f>INDEX('Developing Country'!$C$3:$C$175,MATCH('Stata Data'!B1848,'Developing Country'!$A$3:$A$175))</f>
        <v>0</v>
      </c>
      <c r="K1848" s="8">
        <f>VLOOKUP(B1848, 'TRIPS In Force'!$A$2:$B$166, 2, FALSE)</f>
        <v>35094</v>
      </c>
      <c r="L1848" s="7">
        <f t="shared" si="268"/>
        <v>1996</v>
      </c>
      <c r="M1848" s="7">
        <f t="shared" si="263"/>
        <v>1</v>
      </c>
      <c r="N1848" s="7">
        <f t="shared" si="264"/>
        <v>2033</v>
      </c>
      <c r="O1848" s="7">
        <f t="shared" si="265"/>
        <v>-33</v>
      </c>
      <c r="P1848" s="7">
        <f t="shared" si="266"/>
        <v>0</v>
      </c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</row>
    <row r="1849" spans="1:34" x14ac:dyDescent="0.35">
      <c r="A1849">
        <f t="shared" si="269"/>
        <v>1848</v>
      </c>
      <c r="B1849" t="s">
        <v>63</v>
      </c>
      <c r="C1849">
        <f t="shared" si="267"/>
        <v>68</v>
      </c>
      <c r="D1849" s="7">
        <f t="shared" si="271"/>
        <v>2001</v>
      </c>
      <c r="E1849">
        <v>12000</v>
      </c>
      <c r="F1849">
        <f>VLOOKUP(B1849, 'Population by Country'!$1:$266, 16, FALSE)</f>
        <v>8692567</v>
      </c>
      <c r="G1849">
        <v>0</v>
      </c>
      <c r="H1849">
        <v>0</v>
      </c>
      <c r="I1849" s="7">
        <f>INDEX('Developing Country'!$B$3:$B$175,MATCH('Stata Data'!B1849,'Developing Country'!$A$3:$A$175))</f>
        <v>1</v>
      </c>
      <c r="J1849" s="7">
        <f>INDEX('Developing Country'!$C$3:$C$175,MATCH('Stata Data'!B1849,'Developing Country'!$A$3:$A$175))</f>
        <v>0</v>
      </c>
      <c r="K1849" s="8">
        <f>VLOOKUP(B1849, 'TRIPS In Force'!$A$2:$B$166, 2, FALSE)</f>
        <v>35094</v>
      </c>
      <c r="L1849" s="7">
        <f t="shared" si="268"/>
        <v>1996</v>
      </c>
      <c r="M1849" s="7">
        <f t="shared" si="263"/>
        <v>1</v>
      </c>
      <c r="N1849" s="7">
        <f t="shared" si="264"/>
        <v>2033</v>
      </c>
      <c r="O1849" s="7">
        <f t="shared" si="265"/>
        <v>-32</v>
      </c>
      <c r="P1849" s="7">
        <f t="shared" si="266"/>
        <v>0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</row>
    <row r="1850" spans="1:34" x14ac:dyDescent="0.35">
      <c r="A1850">
        <f t="shared" si="269"/>
        <v>1849</v>
      </c>
      <c r="B1850" t="s">
        <v>63</v>
      </c>
      <c r="C1850">
        <f t="shared" si="267"/>
        <v>68</v>
      </c>
      <c r="D1850" s="7">
        <f t="shared" si="271"/>
        <v>2002</v>
      </c>
      <c r="E1850">
        <v>12000</v>
      </c>
      <c r="F1850">
        <f>VLOOKUP(B1850, 'Population by Country'!$1:$266, 17, FALSE)</f>
        <v>8834733</v>
      </c>
      <c r="G1850">
        <v>0</v>
      </c>
      <c r="H1850">
        <v>0</v>
      </c>
      <c r="I1850" s="7">
        <f>INDEX('Developing Country'!$B$3:$B$175,MATCH('Stata Data'!B1850,'Developing Country'!$A$3:$A$175))</f>
        <v>1</v>
      </c>
      <c r="J1850" s="7">
        <f>INDEX('Developing Country'!$C$3:$C$175,MATCH('Stata Data'!B1850,'Developing Country'!$A$3:$A$175))</f>
        <v>0</v>
      </c>
      <c r="K1850" s="8">
        <f>VLOOKUP(B1850, 'TRIPS In Force'!$A$2:$B$166, 2, FALSE)</f>
        <v>35094</v>
      </c>
      <c r="L1850" s="7">
        <f t="shared" si="268"/>
        <v>1996</v>
      </c>
      <c r="M1850" s="7">
        <f t="shared" si="263"/>
        <v>1</v>
      </c>
      <c r="N1850" s="7">
        <f t="shared" si="264"/>
        <v>2033</v>
      </c>
      <c r="O1850" s="7">
        <f t="shared" si="265"/>
        <v>-31</v>
      </c>
      <c r="P1850" s="7">
        <f t="shared" si="266"/>
        <v>0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</row>
    <row r="1851" spans="1:34" x14ac:dyDescent="0.35">
      <c r="A1851">
        <f t="shared" si="269"/>
        <v>1850</v>
      </c>
      <c r="B1851" t="s">
        <v>63</v>
      </c>
      <c r="C1851">
        <f t="shared" si="267"/>
        <v>68</v>
      </c>
      <c r="D1851" s="7">
        <f t="shared" si="271"/>
        <v>2003</v>
      </c>
      <c r="E1851">
        <v>12000</v>
      </c>
      <c r="F1851">
        <f>VLOOKUP(B1851, 'Population by Country'!$1:$266, 18, FALSE)</f>
        <v>8976552</v>
      </c>
      <c r="G1851">
        <v>0</v>
      </c>
      <c r="H1851">
        <v>0</v>
      </c>
      <c r="I1851" s="7">
        <f>INDEX('Developing Country'!$B$3:$B$175,MATCH('Stata Data'!B1851,'Developing Country'!$A$3:$A$175))</f>
        <v>1</v>
      </c>
      <c r="J1851" s="7">
        <f>INDEX('Developing Country'!$C$3:$C$175,MATCH('Stata Data'!B1851,'Developing Country'!$A$3:$A$175))</f>
        <v>0</v>
      </c>
      <c r="K1851" s="8">
        <f>VLOOKUP(B1851, 'TRIPS In Force'!$A$2:$B$166, 2, FALSE)</f>
        <v>35094</v>
      </c>
      <c r="L1851" s="7">
        <f t="shared" si="268"/>
        <v>1996</v>
      </c>
      <c r="M1851" s="7">
        <f t="shared" si="263"/>
        <v>1</v>
      </c>
      <c r="N1851" s="7">
        <f t="shared" si="264"/>
        <v>2033</v>
      </c>
      <c r="O1851" s="7">
        <f t="shared" si="265"/>
        <v>-30</v>
      </c>
      <c r="P1851" s="7">
        <f t="shared" si="266"/>
        <v>0</v>
      </c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</row>
    <row r="1852" spans="1:34" x14ac:dyDescent="0.35">
      <c r="A1852">
        <f t="shared" si="269"/>
        <v>1851</v>
      </c>
      <c r="B1852" t="s">
        <v>63</v>
      </c>
      <c r="C1852">
        <f t="shared" si="267"/>
        <v>68</v>
      </c>
      <c r="D1852" s="7">
        <f t="shared" si="271"/>
        <v>2004</v>
      </c>
      <c r="E1852">
        <v>11000</v>
      </c>
      <c r="F1852">
        <f>VLOOKUP(B1852, 'Population by Country'!$1:$266,19, FALSE)</f>
        <v>9119178</v>
      </c>
      <c r="G1852">
        <v>0</v>
      </c>
      <c r="H1852">
        <v>0</v>
      </c>
      <c r="I1852" s="7">
        <f>INDEX('Developing Country'!$B$3:$B$175,MATCH('Stata Data'!B1852,'Developing Country'!$A$3:$A$175))</f>
        <v>1</v>
      </c>
      <c r="J1852" s="7">
        <f>INDEX('Developing Country'!$C$3:$C$175,MATCH('Stata Data'!B1852,'Developing Country'!$A$3:$A$175))</f>
        <v>0</v>
      </c>
      <c r="K1852" s="8">
        <f>VLOOKUP(B1852, 'TRIPS In Force'!$A$2:$B$166, 2, FALSE)</f>
        <v>35094</v>
      </c>
      <c r="L1852" s="7">
        <f t="shared" si="268"/>
        <v>1996</v>
      </c>
      <c r="M1852" s="7">
        <f t="shared" si="263"/>
        <v>1</v>
      </c>
      <c r="N1852" s="7">
        <f t="shared" si="264"/>
        <v>2033</v>
      </c>
      <c r="O1852" s="7">
        <f t="shared" si="265"/>
        <v>-29</v>
      </c>
      <c r="P1852" s="7">
        <f t="shared" si="266"/>
        <v>0</v>
      </c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</row>
    <row r="1853" spans="1:34" x14ac:dyDescent="0.35">
      <c r="A1853">
        <f t="shared" si="269"/>
        <v>1852</v>
      </c>
      <c r="B1853" t="s">
        <v>63</v>
      </c>
      <c r="C1853">
        <f t="shared" si="267"/>
        <v>68</v>
      </c>
      <c r="D1853" s="7">
        <f t="shared" si="271"/>
        <v>2005</v>
      </c>
      <c r="E1853">
        <v>11000</v>
      </c>
      <c r="F1853">
        <f>VLOOKUP(B1853, 'Population by Country'!$1:$266, 20, FALSE)</f>
        <v>9263404</v>
      </c>
      <c r="G1853">
        <v>0</v>
      </c>
      <c r="H1853">
        <v>0</v>
      </c>
      <c r="I1853" s="7">
        <f>INDEX('Developing Country'!$B$3:$B$175,MATCH('Stata Data'!B1853,'Developing Country'!$A$3:$A$175))</f>
        <v>1</v>
      </c>
      <c r="J1853" s="7">
        <f>INDEX('Developing Country'!$C$3:$C$175,MATCH('Stata Data'!B1853,'Developing Country'!$A$3:$A$175))</f>
        <v>0</v>
      </c>
      <c r="K1853" s="8">
        <f>VLOOKUP(B1853, 'TRIPS In Force'!$A$2:$B$166, 2, FALSE)</f>
        <v>35094</v>
      </c>
      <c r="L1853" s="7">
        <f t="shared" si="268"/>
        <v>1996</v>
      </c>
      <c r="M1853" s="7">
        <f t="shared" si="263"/>
        <v>1</v>
      </c>
      <c r="N1853" s="7">
        <f t="shared" si="264"/>
        <v>2033</v>
      </c>
      <c r="O1853" s="7">
        <f t="shared" si="265"/>
        <v>-28</v>
      </c>
      <c r="P1853" s="7">
        <f t="shared" si="266"/>
        <v>0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</row>
    <row r="1854" spans="1:34" x14ac:dyDescent="0.35">
      <c r="A1854">
        <f t="shared" si="269"/>
        <v>1853</v>
      </c>
      <c r="B1854" t="s">
        <v>63</v>
      </c>
      <c r="C1854">
        <f t="shared" si="267"/>
        <v>68</v>
      </c>
      <c r="D1854" s="7">
        <f t="shared" si="271"/>
        <v>2006</v>
      </c>
      <c r="E1854">
        <v>9800</v>
      </c>
      <c r="F1854">
        <f>VLOOKUP(B1854, 'Population by Country'!$1:$266, 21, FALSE)</f>
        <v>9409457</v>
      </c>
      <c r="G1854">
        <v>0</v>
      </c>
      <c r="H1854">
        <v>0</v>
      </c>
      <c r="I1854" s="7">
        <f>INDEX('Developing Country'!$B$3:$B$175,MATCH('Stata Data'!B1854,'Developing Country'!$A$3:$A$175))</f>
        <v>1</v>
      </c>
      <c r="J1854" s="7">
        <f>INDEX('Developing Country'!$C$3:$C$175,MATCH('Stata Data'!B1854,'Developing Country'!$A$3:$A$175))</f>
        <v>0</v>
      </c>
      <c r="K1854" s="8">
        <f>VLOOKUP(B1854, 'TRIPS In Force'!$A$2:$B$166, 2, FALSE)</f>
        <v>35094</v>
      </c>
      <c r="L1854" s="7">
        <f t="shared" si="268"/>
        <v>1996</v>
      </c>
      <c r="M1854" s="7">
        <f t="shared" si="263"/>
        <v>1</v>
      </c>
      <c r="N1854" s="7">
        <f t="shared" si="264"/>
        <v>2033</v>
      </c>
      <c r="O1854" s="7">
        <f t="shared" si="265"/>
        <v>-27</v>
      </c>
      <c r="P1854" s="7">
        <f t="shared" si="266"/>
        <v>0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</row>
    <row r="1855" spans="1:34" x14ac:dyDescent="0.35">
      <c r="A1855">
        <f t="shared" si="269"/>
        <v>1854</v>
      </c>
      <c r="B1855" t="s">
        <v>63</v>
      </c>
      <c r="C1855">
        <f t="shared" si="267"/>
        <v>68</v>
      </c>
      <c r="D1855" s="7">
        <f t="shared" si="271"/>
        <v>2007</v>
      </c>
      <c r="E1855">
        <v>8400</v>
      </c>
      <c r="F1855">
        <f>VLOOKUP(B1855, 'Population by Country'!$1:$266, 22, FALSE)</f>
        <v>9556889</v>
      </c>
      <c r="G1855">
        <v>0</v>
      </c>
      <c r="H1855">
        <v>0</v>
      </c>
      <c r="I1855" s="7">
        <f>INDEX('Developing Country'!$B$3:$B$175,MATCH('Stata Data'!B1855,'Developing Country'!$A$3:$A$175))</f>
        <v>1</v>
      </c>
      <c r="J1855" s="7">
        <f>INDEX('Developing Country'!$C$3:$C$175,MATCH('Stata Data'!B1855,'Developing Country'!$A$3:$A$175))</f>
        <v>0</v>
      </c>
      <c r="K1855" s="8">
        <f>VLOOKUP(B1855, 'TRIPS In Force'!$A$2:$B$166, 2, FALSE)</f>
        <v>35094</v>
      </c>
      <c r="L1855" s="7">
        <f t="shared" si="268"/>
        <v>1996</v>
      </c>
      <c r="M1855" s="7">
        <f t="shared" si="263"/>
        <v>1</v>
      </c>
      <c r="N1855" s="7">
        <f t="shared" si="264"/>
        <v>2033</v>
      </c>
      <c r="O1855" s="7">
        <f t="shared" si="265"/>
        <v>-26</v>
      </c>
      <c r="P1855" s="7">
        <f t="shared" si="266"/>
        <v>0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</row>
    <row r="1856" spans="1:34" x14ac:dyDescent="0.35">
      <c r="A1856">
        <f t="shared" si="269"/>
        <v>1855</v>
      </c>
      <c r="B1856" t="s">
        <v>63</v>
      </c>
      <c r="C1856">
        <f t="shared" si="267"/>
        <v>68</v>
      </c>
      <c r="D1856" s="7">
        <f t="shared" si="271"/>
        <v>2008</v>
      </c>
      <c r="E1856">
        <v>7400</v>
      </c>
      <c r="F1856">
        <f>VLOOKUP(B1856, 'Population by Country'!$1:$266, 23, FALSE)</f>
        <v>9705029</v>
      </c>
      <c r="G1856">
        <v>0</v>
      </c>
      <c r="H1856">
        <v>0</v>
      </c>
      <c r="I1856" s="7">
        <f>INDEX('Developing Country'!$B$3:$B$175,MATCH('Stata Data'!B1856,'Developing Country'!$A$3:$A$175))</f>
        <v>1</v>
      </c>
      <c r="J1856" s="7">
        <f>INDEX('Developing Country'!$C$3:$C$175,MATCH('Stata Data'!B1856,'Developing Country'!$A$3:$A$175))</f>
        <v>0</v>
      </c>
      <c r="K1856" s="8">
        <f>VLOOKUP(B1856, 'TRIPS In Force'!$A$2:$B$166, 2, FALSE)</f>
        <v>35094</v>
      </c>
      <c r="L1856" s="7">
        <f t="shared" si="268"/>
        <v>1996</v>
      </c>
      <c r="M1856" s="7">
        <f t="shared" si="263"/>
        <v>1</v>
      </c>
      <c r="N1856" s="7">
        <f t="shared" si="264"/>
        <v>2033</v>
      </c>
      <c r="O1856" s="7">
        <f t="shared" si="265"/>
        <v>-25</v>
      </c>
      <c r="P1856" s="7">
        <f t="shared" si="266"/>
        <v>0</v>
      </c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</row>
    <row r="1857" spans="1:34" x14ac:dyDescent="0.35">
      <c r="A1857">
        <f t="shared" si="269"/>
        <v>1856</v>
      </c>
      <c r="B1857" t="s">
        <v>63</v>
      </c>
      <c r="C1857">
        <f t="shared" si="267"/>
        <v>68</v>
      </c>
      <c r="D1857" s="7">
        <f t="shared" si="271"/>
        <v>2009</v>
      </c>
      <c r="E1857">
        <v>6500</v>
      </c>
      <c r="F1857">
        <f>VLOOKUP(B1857, 'Population by Country'!$1:$266, 24, FALSE)</f>
        <v>9852870</v>
      </c>
      <c r="G1857">
        <v>0</v>
      </c>
      <c r="H1857">
        <v>0</v>
      </c>
      <c r="I1857" s="7">
        <f>INDEX('Developing Country'!$B$3:$B$175,MATCH('Stata Data'!B1857,'Developing Country'!$A$3:$A$175))</f>
        <v>1</v>
      </c>
      <c r="J1857" s="7">
        <f>INDEX('Developing Country'!$C$3:$C$175,MATCH('Stata Data'!B1857,'Developing Country'!$A$3:$A$175))</f>
        <v>0</v>
      </c>
      <c r="K1857" s="8">
        <f>VLOOKUP(B1857, 'TRIPS In Force'!$A$2:$B$166, 2, FALSE)</f>
        <v>35094</v>
      </c>
      <c r="L1857" s="7">
        <f t="shared" si="268"/>
        <v>1996</v>
      </c>
      <c r="M1857" s="7">
        <f t="shared" si="263"/>
        <v>1</v>
      </c>
      <c r="N1857" s="7">
        <f t="shared" si="264"/>
        <v>2033</v>
      </c>
      <c r="O1857" s="7">
        <f t="shared" si="265"/>
        <v>-24</v>
      </c>
      <c r="P1857" s="7">
        <f t="shared" si="266"/>
        <v>0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</row>
    <row r="1858" spans="1:34" x14ac:dyDescent="0.35">
      <c r="A1858">
        <f t="shared" si="269"/>
        <v>1857</v>
      </c>
      <c r="B1858" t="s">
        <v>63</v>
      </c>
      <c r="C1858">
        <f t="shared" si="267"/>
        <v>68</v>
      </c>
      <c r="D1858" s="7">
        <f t="shared" si="271"/>
        <v>2010</v>
      </c>
      <c r="E1858">
        <v>6100</v>
      </c>
      <c r="F1858">
        <f>VLOOKUP(B1858, 'Population by Country'!$1:$266, 25, FALSE)</f>
        <v>9999617</v>
      </c>
      <c r="G1858">
        <v>0</v>
      </c>
      <c r="H1858">
        <v>0</v>
      </c>
      <c r="I1858" s="7">
        <f>INDEX('Developing Country'!$B$3:$B$175,MATCH('Stata Data'!B1858,'Developing Country'!$A$3:$A$175))</f>
        <v>1</v>
      </c>
      <c r="J1858" s="7">
        <f>INDEX('Developing Country'!$C$3:$C$175,MATCH('Stata Data'!B1858,'Developing Country'!$A$3:$A$175))</f>
        <v>0</v>
      </c>
      <c r="K1858" s="8">
        <f>VLOOKUP(B1858, 'TRIPS In Force'!$A$2:$B$166, 2, FALSE)</f>
        <v>35094</v>
      </c>
      <c r="L1858" s="7">
        <f t="shared" si="268"/>
        <v>1996</v>
      </c>
      <c r="M1858" s="7">
        <f t="shared" ref="M1858:M1921" si="272">IF(L1858&gt;D1858, 0, 1)</f>
        <v>1</v>
      </c>
      <c r="N1858" s="7">
        <f t="shared" ref="N1858:N1921" si="273">IF(L1858&gt;IF(I1858=1, 2033, IF(H1858=1, 2005, IF(J1858=1,2000, L1858))), L1858,IF(I1858=1, 2033, IF(H1858=1, 2005, IF(J1858=1,2000, L1858))))</f>
        <v>2033</v>
      </c>
      <c r="O1858" s="7">
        <f t="shared" ref="O1858:O1921" si="274">D1858-N1858</f>
        <v>-23</v>
      </c>
      <c r="P1858" s="7">
        <f t="shared" ref="P1858:P1921" si="275">IF(N1858&lt;=D1858,1,0)</f>
        <v>0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</row>
    <row r="1859" spans="1:34" x14ac:dyDescent="0.35">
      <c r="A1859">
        <f t="shared" si="269"/>
        <v>1858</v>
      </c>
      <c r="B1859" t="s">
        <v>63</v>
      </c>
      <c r="C1859">
        <f t="shared" ref="C1859:C1922" si="276">_xlfn.FLOOR.MATH((A1859-1)/27)</f>
        <v>68</v>
      </c>
      <c r="D1859" s="7">
        <f t="shared" si="271"/>
        <v>2011</v>
      </c>
      <c r="E1859">
        <v>6400</v>
      </c>
      <c r="F1859">
        <f>VLOOKUP(B1859, 'Population by Country'!$1:$266, 26, FALSE)</f>
        <v>10145054</v>
      </c>
      <c r="G1859">
        <v>0</v>
      </c>
      <c r="H1859">
        <v>0</v>
      </c>
      <c r="I1859" s="7">
        <f>INDEX('Developing Country'!$B$3:$B$175,MATCH('Stata Data'!B1859,'Developing Country'!$A$3:$A$175))</f>
        <v>1</v>
      </c>
      <c r="J1859" s="7">
        <f>INDEX('Developing Country'!$C$3:$C$175,MATCH('Stata Data'!B1859,'Developing Country'!$A$3:$A$175))</f>
        <v>0</v>
      </c>
      <c r="K1859" s="8">
        <f>VLOOKUP(B1859, 'TRIPS In Force'!$A$2:$B$166, 2, FALSE)</f>
        <v>35094</v>
      </c>
      <c r="L1859" s="7">
        <f t="shared" ref="L1859:L1922" si="277">YEAR(K1859)</f>
        <v>1996</v>
      </c>
      <c r="M1859" s="7">
        <f t="shared" si="272"/>
        <v>1</v>
      </c>
      <c r="N1859" s="7">
        <f t="shared" si="273"/>
        <v>2033</v>
      </c>
      <c r="O1859" s="7">
        <f t="shared" si="274"/>
        <v>-22</v>
      </c>
      <c r="P1859" s="7">
        <f t="shared" si="275"/>
        <v>0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</row>
    <row r="1860" spans="1:34" x14ac:dyDescent="0.35">
      <c r="A1860">
        <f t="shared" ref="A1860:A1923" si="278">A1859+1</f>
        <v>1859</v>
      </c>
      <c r="B1860" t="s">
        <v>63</v>
      </c>
      <c r="C1860">
        <f t="shared" si="276"/>
        <v>68</v>
      </c>
      <c r="D1860" s="7">
        <f t="shared" si="271"/>
        <v>2012</v>
      </c>
      <c r="E1860">
        <v>6200</v>
      </c>
      <c r="F1860">
        <f>VLOOKUP(B1860, 'Population by Country'!$1:$266, 27, FALSE)</f>
        <v>10289210</v>
      </c>
      <c r="G1860">
        <v>0</v>
      </c>
      <c r="H1860">
        <v>0</v>
      </c>
      <c r="I1860" s="7">
        <f>INDEX('Developing Country'!$B$3:$B$175,MATCH('Stata Data'!B1860,'Developing Country'!$A$3:$A$175))</f>
        <v>1</v>
      </c>
      <c r="J1860" s="7">
        <f>INDEX('Developing Country'!$C$3:$C$175,MATCH('Stata Data'!B1860,'Developing Country'!$A$3:$A$175))</f>
        <v>0</v>
      </c>
      <c r="K1860" s="8">
        <f>VLOOKUP(B1860, 'TRIPS In Force'!$A$2:$B$166, 2, FALSE)</f>
        <v>35094</v>
      </c>
      <c r="L1860" s="7">
        <f t="shared" si="277"/>
        <v>1996</v>
      </c>
      <c r="M1860" s="7">
        <f t="shared" si="272"/>
        <v>1</v>
      </c>
      <c r="N1860" s="7">
        <f t="shared" si="273"/>
        <v>2033</v>
      </c>
      <c r="O1860" s="7">
        <f t="shared" si="274"/>
        <v>-21</v>
      </c>
      <c r="P1860" s="7">
        <f t="shared" si="275"/>
        <v>0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</row>
    <row r="1861" spans="1:34" x14ac:dyDescent="0.35">
      <c r="A1861">
        <f t="shared" si="278"/>
        <v>1860</v>
      </c>
      <c r="B1861" t="s">
        <v>63</v>
      </c>
      <c r="C1861">
        <f t="shared" si="276"/>
        <v>68</v>
      </c>
      <c r="D1861" s="7">
        <f t="shared" si="271"/>
        <v>2013</v>
      </c>
      <c r="E1861">
        <v>5700</v>
      </c>
      <c r="F1861">
        <f>VLOOKUP(B1861, 'Population by Country'!$1:$266, 28, FALSE)</f>
        <v>10431776</v>
      </c>
      <c r="G1861">
        <v>0</v>
      </c>
      <c r="H1861">
        <v>0</v>
      </c>
      <c r="I1861" s="7">
        <f>INDEX('Developing Country'!$B$3:$B$175,MATCH('Stata Data'!B1861,'Developing Country'!$A$3:$A$175))</f>
        <v>1</v>
      </c>
      <c r="J1861" s="7">
        <f>INDEX('Developing Country'!$C$3:$C$175,MATCH('Stata Data'!B1861,'Developing Country'!$A$3:$A$175))</f>
        <v>0</v>
      </c>
      <c r="K1861" s="8">
        <f>VLOOKUP(B1861, 'TRIPS In Force'!$A$2:$B$166, 2, FALSE)</f>
        <v>35094</v>
      </c>
      <c r="L1861" s="7">
        <f t="shared" si="277"/>
        <v>1996</v>
      </c>
      <c r="M1861" s="7">
        <f t="shared" si="272"/>
        <v>1</v>
      </c>
      <c r="N1861" s="7">
        <f t="shared" si="273"/>
        <v>2033</v>
      </c>
      <c r="O1861" s="7">
        <f t="shared" si="274"/>
        <v>-20</v>
      </c>
      <c r="P1861" s="7">
        <f t="shared" si="275"/>
        <v>0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</row>
    <row r="1862" spans="1:34" x14ac:dyDescent="0.35">
      <c r="A1862">
        <f t="shared" si="278"/>
        <v>1861</v>
      </c>
      <c r="B1862" t="s">
        <v>63</v>
      </c>
      <c r="C1862">
        <f t="shared" si="276"/>
        <v>68</v>
      </c>
      <c r="D1862" s="7">
        <f t="shared" si="271"/>
        <v>2014</v>
      </c>
      <c r="E1862">
        <v>5100</v>
      </c>
      <c r="F1862">
        <f>VLOOKUP(B1862, 'Population by Country'!$1:$266, 29, FALSE)</f>
        <v>10572466</v>
      </c>
      <c r="G1862">
        <v>0</v>
      </c>
      <c r="H1862">
        <v>0</v>
      </c>
      <c r="I1862" s="7">
        <f>INDEX('Developing Country'!$B$3:$B$175,MATCH('Stata Data'!B1862,'Developing Country'!$A$3:$A$175))</f>
        <v>1</v>
      </c>
      <c r="J1862" s="7">
        <f>INDEX('Developing Country'!$C$3:$C$175,MATCH('Stata Data'!B1862,'Developing Country'!$A$3:$A$175))</f>
        <v>0</v>
      </c>
      <c r="K1862" s="8">
        <f>VLOOKUP(B1862, 'TRIPS In Force'!$A$2:$B$166, 2, FALSE)</f>
        <v>35094</v>
      </c>
      <c r="L1862" s="7">
        <f t="shared" si="277"/>
        <v>1996</v>
      </c>
      <c r="M1862" s="7">
        <f t="shared" si="272"/>
        <v>1</v>
      </c>
      <c r="N1862" s="7">
        <f t="shared" si="273"/>
        <v>2033</v>
      </c>
      <c r="O1862" s="7">
        <f t="shared" si="274"/>
        <v>-19</v>
      </c>
      <c r="P1862" s="7">
        <f t="shared" si="275"/>
        <v>0</v>
      </c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</row>
    <row r="1863" spans="1:34" x14ac:dyDescent="0.35">
      <c r="A1863">
        <f t="shared" si="278"/>
        <v>1862</v>
      </c>
      <c r="B1863" t="s">
        <v>63</v>
      </c>
      <c r="C1863">
        <f t="shared" si="276"/>
        <v>68</v>
      </c>
      <c r="D1863" s="7">
        <f t="shared" si="271"/>
        <v>2015</v>
      </c>
      <c r="E1863">
        <v>4800</v>
      </c>
      <c r="F1863">
        <f>VLOOKUP(B1863, 'Population by Country'!$1:$266, 30, FALSE)</f>
        <v>10711061</v>
      </c>
      <c r="G1863">
        <v>0</v>
      </c>
      <c r="H1863">
        <v>0</v>
      </c>
      <c r="I1863" s="7">
        <f>INDEX('Developing Country'!$B$3:$B$175,MATCH('Stata Data'!B1863,'Developing Country'!$A$3:$A$175))</f>
        <v>1</v>
      </c>
      <c r="J1863" s="7">
        <f>INDEX('Developing Country'!$C$3:$C$175,MATCH('Stata Data'!B1863,'Developing Country'!$A$3:$A$175))</f>
        <v>0</v>
      </c>
      <c r="K1863" s="8">
        <f>VLOOKUP(B1863, 'TRIPS In Force'!$A$2:$B$166, 2, FALSE)</f>
        <v>35094</v>
      </c>
      <c r="L1863" s="7">
        <f t="shared" si="277"/>
        <v>1996</v>
      </c>
      <c r="M1863" s="7">
        <f t="shared" si="272"/>
        <v>1</v>
      </c>
      <c r="N1863" s="7">
        <f t="shared" si="273"/>
        <v>2033</v>
      </c>
      <c r="O1863" s="7">
        <f t="shared" si="274"/>
        <v>-18</v>
      </c>
      <c r="P1863" s="7">
        <f t="shared" si="275"/>
        <v>0</v>
      </c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</row>
    <row r="1864" spans="1:34" x14ac:dyDescent="0.35">
      <c r="A1864">
        <f t="shared" si="278"/>
        <v>1863</v>
      </c>
      <c r="B1864" t="s">
        <v>63</v>
      </c>
      <c r="C1864">
        <f t="shared" si="276"/>
        <v>68</v>
      </c>
      <c r="D1864" s="7">
        <f t="shared" si="271"/>
        <v>2016</v>
      </c>
      <c r="E1864">
        <v>4600</v>
      </c>
      <c r="F1864">
        <f>VLOOKUP(B1864, 'Population by Country'!$1:$266, 31, FALSE)</f>
        <v>10847334</v>
      </c>
      <c r="G1864">
        <v>0</v>
      </c>
      <c r="H1864">
        <v>0</v>
      </c>
      <c r="I1864" s="7">
        <f>INDEX('Developing Country'!$B$3:$B$175,MATCH('Stata Data'!B1864,'Developing Country'!$A$3:$A$175))</f>
        <v>1</v>
      </c>
      <c r="J1864" s="7">
        <f>INDEX('Developing Country'!$C$3:$C$175,MATCH('Stata Data'!B1864,'Developing Country'!$A$3:$A$175))</f>
        <v>0</v>
      </c>
      <c r="K1864" s="8">
        <f>VLOOKUP(B1864, 'TRIPS In Force'!$A$2:$B$166, 2, FALSE)</f>
        <v>35094</v>
      </c>
      <c r="L1864" s="7">
        <f t="shared" si="277"/>
        <v>1996</v>
      </c>
      <c r="M1864" s="7">
        <f t="shared" si="272"/>
        <v>1</v>
      </c>
      <c r="N1864" s="7">
        <f t="shared" si="273"/>
        <v>2033</v>
      </c>
      <c r="O1864" s="7">
        <f t="shared" si="274"/>
        <v>-17</v>
      </c>
      <c r="P1864" s="7">
        <f t="shared" si="275"/>
        <v>0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</row>
    <row r="1865" spans="1:34" x14ac:dyDescent="0.35">
      <c r="A1865">
        <f t="shared" si="278"/>
        <v>1864</v>
      </c>
      <c r="B1865" t="s">
        <v>64</v>
      </c>
      <c r="C1865">
        <f t="shared" si="276"/>
        <v>69</v>
      </c>
      <c r="D1865" s="7">
        <v>1990</v>
      </c>
      <c r="E1865">
        <v>500</v>
      </c>
      <c r="F1865">
        <f>VLOOKUP(B1865, 'Population by Country'!$1:$266, 5,FALSE )</f>
        <v>4955328</v>
      </c>
      <c r="G1865">
        <v>0</v>
      </c>
      <c r="H1865">
        <v>0</v>
      </c>
      <c r="I1865" s="7">
        <f>INDEX('Developing Country'!$B$3:$B$175,MATCH('Stata Data'!B1865,'Developing Country'!$A$3:$A$175))</f>
        <v>0</v>
      </c>
      <c r="J1865" s="7">
        <f>INDEX('Developing Country'!$C$3:$C$175,MATCH('Stata Data'!B1865,'Developing Country'!$A$3:$A$175))</f>
        <v>1</v>
      </c>
      <c r="K1865" s="8">
        <f>VLOOKUP(B1865, 'TRIPS In Force'!$A$2:$B$166, 2, FALSE)</f>
        <v>34700</v>
      </c>
      <c r="L1865" s="7">
        <f t="shared" si="277"/>
        <v>1995</v>
      </c>
      <c r="M1865" s="7">
        <f t="shared" si="272"/>
        <v>0</v>
      </c>
      <c r="N1865" s="7">
        <f t="shared" si="273"/>
        <v>2000</v>
      </c>
      <c r="O1865" s="7">
        <f t="shared" si="274"/>
        <v>-10</v>
      </c>
      <c r="P1865" s="7">
        <f t="shared" si="275"/>
        <v>0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</row>
    <row r="1866" spans="1:34" x14ac:dyDescent="0.35">
      <c r="A1866">
        <f t="shared" si="278"/>
        <v>1865</v>
      </c>
      <c r="B1866" t="s">
        <v>64</v>
      </c>
      <c r="C1866">
        <f t="shared" si="276"/>
        <v>69</v>
      </c>
      <c r="D1866" s="7">
        <f>D1865+1</f>
        <v>1991</v>
      </c>
      <c r="E1866">
        <v>1000</v>
      </c>
      <c r="F1866">
        <f>VLOOKUP(B1866, 'Population by Country'!$1:$266, 6, FALSE)</f>
        <v>5099951</v>
      </c>
      <c r="G1866">
        <v>0</v>
      </c>
      <c r="H1866">
        <v>0</v>
      </c>
      <c r="I1866" s="7">
        <f>INDEX('Developing Country'!$B$3:$B$175,MATCH('Stata Data'!B1866,'Developing Country'!$A$3:$A$175))</f>
        <v>0</v>
      </c>
      <c r="J1866" s="7">
        <f>INDEX('Developing Country'!$C$3:$C$175,MATCH('Stata Data'!B1866,'Developing Country'!$A$3:$A$175))</f>
        <v>1</v>
      </c>
      <c r="K1866" s="8">
        <f>VLOOKUP(B1866, 'TRIPS In Force'!$A$2:$B$166, 2, FALSE)</f>
        <v>34700</v>
      </c>
      <c r="L1866" s="7">
        <f t="shared" si="277"/>
        <v>1995</v>
      </c>
      <c r="M1866" s="7">
        <f t="shared" si="272"/>
        <v>0</v>
      </c>
      <c r="N1866" s="7">
        <f t="shared" si="273"/>
        <v>2000</v>
      </c>
      <c r="O1866" s="7">
        <f t="shared" si="274"/>
        <v>-9</v>
      </c>
      <c r="P1866" s="7">
        <f t="shared" si="275"/>
        <v>0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</row>
    <row r="1867" spans="1:34" x14ac:dyDescent="0.35">
      <c r="A1867">
        <f t="shared" si="278"/>
        <v>1866</v>
      </c>
      <c r="B1867" t="s">
        <v>64</v>
      </c>
      <c r="C1867">
        <f t="shared" si="276"/>
        <v>69</v>
      </c>
      <c r="D1867" s="7">
        <f t="shared" ref="D1867:D1891" si="279">D1866+1</f>
        <v>1992</v>
      </c>
      <c r="E1867">
        <v>1000</v>
      </c>
      <c r="F1867">
        <f>VLOOKUP(B1867, 'Population by Country'!$1:$266, 7, FALSE)</f>
        <v>5247836</v>
      </c>
      <c r="G1867">
        <v>0</v>
      </c>
      <c r="H1867">
        <v>0</v>
      </c>
      <c r="I1867" s="7">
        <f>INDEX('Developing Country'!$B$3:$B$175,MATCH('Stata Data'!B1867,'Developing Country'!$A$3:$A$175))</f>
        <v>0</v>
      </c>
      <c r="J1867" s="7">
        <f>INDEX('Developing Country'!$C$3:$C$175,MATCH('Stata Data'!B1867,'Developing Country'!$A$3:$A$175))</f>
        <v>1</v>
      </c>
      <c r="K1867" s="8">
        <f>VLOOKUP(B1867, 'TRIPS In Force'!$A$2:$B$166, 2, FALSE)</f>
        <v>34700</v>
      </c>
      <c r="L1867" s="7">
        <f t="shared" si="277"/>
        <v>1995</v>
      </c>
      <c r="M1867" s="7">
        <f t="shared" si="272"/>
        <v>0</v>
      </c>
      <c r="N1867" s="7">
        <f t="shared" si="273"/>
        <v>2000</v>
      </c>
      <c r="O1867" s="7">
        <f t="shared" si="274"/>
        <v>-8</v>
      </c>
      <c r="P1867" s="7">
        <f t="shared" si="275"/>
        <v>0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</row>
    <row r="1868" spans="1:34" x14ac:dyDescent="0.35">
      <c r="A1868">
        <f t="shared" si="278"/>
        <v>1867</v>
      </c>
      <c r="B1868" t="s">
        <v>64</v>
      </c>
      <c r="C1868">
        <f t="shared" si="276"/>
        <v>69</v>
      </c>
      <c r="D1868" s="7">
        <f t="shared" si="279"/>
        <v>1993</v>
      </c>
      <c r="E1868">
        <v>1000</v>
      </c>
      <c r="F1868">
        <f>VLOOKUP(B1868, 'Population by Country'!$1:$266, 8, FALSE)</f>
        <v>5398805</v>
      </c>
      <c r="G1868">
        <v>0</v>
      </c>
      <c r="H1868">
        <v>0</v>
      </c>
      <c r="I1868" s="7">
        <f>INDEX('Developing Country'!$B$3:$B$175,MATCH('Stata Data'!B1868,'Developing Country'!$A$3:$A$175))</f>
        <v>0</v>
      </c>
      <c r="J1868" s="7">
        <f>INDEX('Developing Country'!$C$3:$C$175,MATCH('Stata Data'!B1868,'Developing Country'!$A$3:$A$175))</f>
        <v>1</v>
      </c>
      <c r="K1868" s="8">
        <f>VLOOKUP(B1868, 'TRIPS In Force'!$A$2:$B$166, 2, FALSE)</f>
        <v>34700</v>
      </c>
      <c r="L1868" s="7">
        <f t="shared" si="277"/>
        <v>1995</v>
      </c>
      <c r="M1868" s="7">
        <f t="shared" si="272"/>
        <v>0</v>
      </c>
      <c r="N1868" s="7">
        <f t="shared" si="273"/>
        <v>2000</v>
      </c>
      <c r="O1868" s="7">
        <f t="shared" si="274"/>
        <v>-7</v>
      </c>
      <c r="P1868" s="7">
        <f t="shared" si="275"/>
        <v>0</v>
      </c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</row>
    <row r="1869" spans="1:34" x14ac:dyDescent="0.35">
      <c r="A1869">
        <f t="shared" si="278"/>
        <v>1868</v>
      </c>
      <c r="B1869" t="s">
        <v>64</v>
      </c>
      <c r="C1869">
        <f t="shared" si="276"/>
        <v>69</v>
      </c>
      <c r="D1869" s="7">
        <f t="shared" si="279"/>
        <v>1994</v>
      </c>
      <c r="E1869">
        <v>1100</v>
      </c>
      <c r="F1869">
        <f>VLOOKUP(B1869, 'Population by Country'!$1:$266, 9, FALSE)</f>
        <v>5552625</v>
      </c>
      <c r="G1869">
        <v>0</v>
      </c>
      <c r="H1869">
        <v>0</v>
      </c>
      <c r="I1869" s="7">
        <f>INDEX('Developing Country'!$B$3:$B$175,MATCH('Stata Data'!B1869,'Developing Country'!$A$3:$A$175))</f>
        <v>0</v>
      </c>
      <c r="J1869" s="7">
        <f>INDEX('Developing Country'!$C$3:$C$175,MATCH('Stata Data'!B1869,'Developing Country'!$A$3:$A$175))</f>
        <v>1</v>
      </c>
      <c r="K1869" s="8">
        <f>VLOOKUP(B1869, 'TRIPS In Force'!$A$2:$B$166, 2, FALSE)</f>
        <v>34700</v>
      </c>
      <c r="L1869" s="7">
        <f t="shared" si="277"/>
        <v>1995</v>
      </c>
      <c r="M1869" s="7">
        <f t="shared" si="272"/>
        <v>0</v>
      </c>
      <c r="N1869" s="7">
        <f t="shared" si="273"/>
        <v>2000</v>
      </c>
      <c r="O1869" s="7">
        <f t="shared" si="274"/>
        <v>-6</v>
      </c>
      <c r="P1869" s="7">
        <f t="shared" si="275"/>
        <v>0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</row>
    <row r="1870" spans="1:34" x14ac:dyDescent="0.35">
      <c r="A1870">
        <f t="shared" si="278"/>
        <v>1869</v>
      </c>
      <c r="B1870" t="s">
        <v>64</v>
      </c>
      <c r="C1870">
        <f t="shared" si="276"/>
        <v>69</v>
      </c>
      <c r="D1870" s="7">
        <f t="shared" si="279"/>
        <v>1995</v>
      </c>
      <c r="E1870">
        <v>1300</v>
      </c>
      <c r="F1870">
        <f>VLOOKUP(B1870, 'Population by Country'!$1:$266, 10, FALSE)</f>
        <v>5709051</v>
      </c>
      <c r="G1870">
        <v>0</v>
      </c>
      <c r="H1870">
        <v>0</v>
      </c>
      <c r="I1870" s="7">
        <f>INDEX('Developing Country'!$B$3:$B$175,MATCH('Stata Data'!B1870,'Developing Country'!$A$3:$A$175))</f>
        <v>0</v>
      </c>
      <c r="J1870" s="7">
        <f>INDEX('Developing Country'!$C$3:$C$175,MATCH('Stata Data'!B1870,'Developing Country'!$A$3:$A$175))</f>
        <v>1</v>
      </c>
      <c r="K1870" s="8">
        <f>VLOOKUP(B1870, 'TRIPS In Force'!$A$2:$B$166, 2, FALSE)</f>
        <v>34700</v>
      </c>
      <c r="L1870" s="7">
        <f t="shared" si="277"/>
        <v>1995</v>
      </c>
      <c r="M1870" s="7">
        <f t="shared" si="272"/>
        <v>1</v>
      </c>
      <c r="N1870" s="7">
        <f t="shared" si="273"/>
        <v>2000</v>
      </c>
      <c r="O1870" s="7">
        <f t="shared" si="274"/>
        <v>-5</v>
      </c>
      <c r="P1870" s="7">
        <f t="shared" si="275"/>
        <v>0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</row>
    <row r="1871" spans="1:34" x14ac:dyDescent="0.35">
      <c r="A1871">
        <f t="shared" si="278"/>
        <v>1870</v>
      </c>
      <c r="B1871" t="s">
        <v>64</v>
      </c>
      <c r="C1871">
        <f t="shared" si="276"/>
        <v>69</v>
      </c>
      <c r="D1871" s="7">
        <f t="shared" si="279"/>
        <v>1996</v>
      </c>
      <c r="E1871">
        <v>1500</v>
      </c>
      <c r="F1871">
        <f>VLOOKUP(B1871, 'Population by Country'!$1:$266, 11, FALSE)</f>
        <v>5867849</v>
      </c>
      <c r="G1871">
        <v>0</v>
      </c>
      <c r="H1871">
        <v>0</v>
      </c>
      <c r="I1871" s="7">
        <f>INDEX('Developing Country'!$B$3:$B$175,MATCH('Stata Data'!B1871,'Developing Country'!$A$3:$A$175))</f>
        <v>0</v>
      </c>
      <c r="J1871" s="7">
        <f>INDEX('Developing Country'!$C$3:$C$175,MATCH('Stata Data'!B1871,'Developing Country'!$A$3:$A$175))</f>
        <v>1</v>
      </c>
      <c r="K1871" s="8">
        <f>VLOOKUP(B1871, 'TRIPS In Force'!$A$2:$B$166, 2, FALSE)</f>
        <v>34700</v>
      </c>
      <c r="L1871" s="7">
        <f t="shared" si="277"/>
        <v>1995</v>
      </c>
      <c r="M1871" s="7">
        <f t="shared" si="272"/>
        <v>1</v>
      </c>
      <c r="N1871" s="7">
        <f t="shared" si="273"/>
        <v>2000</v>
      </c>
      <c r="O1871" s="7">
        <f t="shared" si="274"/>
        <v>-4</v>
      </c>
      <c r="P1871" s="7">
        <f t="shared" si="275"/>
        <v>0</v>
      </c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</row>
    <row r="1872" spans="1:34" x14ac:dyDescent="0.35">
      <c r="A1872">
        <f t="shared" si="278"/>
        <v>1871</v>
      </c>
      <c r="B1872" t="s">
        <v>64</v>
      </c>
      <c r="C1872">
        <f t="shared" si="276"/>
        <v>69</v>
      </c>
      <c r="D1872" s="7">
        <f t="shared" si="279"/>
        <v>1997</v>
      </c>
      <c r="E1872">
        <v>1700</v>
      </c>
      <c r="F1872">
        <f>VLOOKUP(B1872, 'Population by Country'!$1:$266, 12, FALSE)</f>
        <v>6028882</v>
      </c>
      <c r="G1872">
        <v>0</v>
      </c>
      <c r="H1872">
        <v>0</v>
      </c>
      <c r="I1872" s="7">
        <f>INDEX('Developing Country'!$B$3:$B$175,MATCH('Stata Data'!B1872,'Developing Country'!$A$3:$A$175))</f>
        <v>0</v>
      </c>
      <c r="J1872" s="7">
        <f>INDEX('Developing Country'!$C$3:$C$175,MATCH('Stata Data'!B1872,'Developing Country'!$A$3:$A$175))</f>
        <v>1</v>
      </c>
      <c r="K1872" s="8">
        <f>VLOOKUP(B1872, 'TRIPS In Force'!$A$2:$B$166, 2, FALSE)</f>
        <v>34700</v>
      </c>
      <c r="L1872" s="7">
        <f t="shared" si="277"/>
        <v>1995</v>
      </c>
      <c r="M1872" s="7">
        <f t="shared" si="272"/>
        <v>1</v>
      </c>
      <c r="N1872" s="7">
        <f t="shared" si="273"/>
        <v>2000</v>
      </c>
      <c r="O1872" s="7">
        <f t="shared" si="274"/>
        <v>-3</v>
      </c>
      <c r="P1872" s="7">
        <f t="shared" si="275"/>
        <v>0</v>
      </c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</row>
    <row r="1873" spans="1:34" x14ac:dyDescent="0.35">
      <c r="A1873">
        <f t="shared" si="278"/>
        <v>1872</v>
      </c>
      <c r="B1873" t="s">
        <v>64</v>
      </c>
      <c r="C1873">
        <f t="shared" si="276"/>
        <v>69</v>
      </c>
      <c r="D1873" s="7">
        <f t="shared" si="279"/>
        <v>1998</v>
      </c>
      <c r="E1873">
        <v>1900</v>
      </c>
      <c r="F1873">
        <f>VLOOKUP(B1873, 'Population by Country'!$1:$266, 13, FALSE)</f>
        <v>6192026</v>
      </c>
      <c r="G1873">
        <v>0</v>
      </c>
      <c r="H1873">
        <v>0</v>
      </c>
      <c r="I1873" s="7">
        <f>INDEX('Developing Country'!$B$3:$B$175,MATCH('Stata Data'!B1873,'Developing Country'!$A$3:$A$175))</f>
        <v>0</v>
      </c>
      <c r="J1873" s="7">
        <f>INDEX('Developing Country'!$C$3:$C$175,MATCH('Stata Data'!B1873,'Developing Country'!$A$3:$A$175))</f>
        <v>1</v>
      </c>
      <c r="K1873" s="8">
        <f>VLOOKUP(B1873, 'TRIPS In Force'!$A$2:$B$166, 2, FALSE)</f>
        <v>34700</v>
      </c>
      <c r="L1873" s="7">
        <f t="shared" si="277"/>
        <v>1995</v>
      </c>
      <c r="M1873" s="7">
        <f t="shared" si="272"/>
        <v>1</v>
      </c>
      <c r="N1873" s="7">
        <f t="shared" si="273"/>
        <v>2000</v>
      </c>
      <c r="O1873" s="7">
        <f t="shared" si="274"/>
        <v>-2</v>
      </c>
      <c r="P1873" s="7">
        <f t="shared" si="275"/>
        <v>0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</row>
    <row r="1874" spans="1:34" x14ac:dyDescent="0.35">
      <c r="A1874">
        <f t="shared" si="278"/>
        <v>1873</v>
      </c>
      <c r="B1874" t="s">
        <v>64</v>
      </c>
      <c r="C1874">
        <f t="shared" si="276"/>
        <v>69</v>
      </c>
      <c r="D1874" s="7">
        <f t="shared" si="279"/>
        <v>1999</v>
      </c>
      <c r="E1874">
        <v>2100</v>
      </c>
      <c r="F1874">
        <f>VLOOKUP(B1874, 'Population by Country'!$1:$266,14, FALSE)</f>
        <v>6357221</v>
      </c>
      <c r="G1874">
        <v>0</v>
      </c>
      <c r="H1874">
        <v>0</v>
      </c>
      <c r="I1874" s="7">
        <f>INDEX('Developing Country'!$B$3:$B$175,MATCH('Stata Data'!B1874,'Developing Country'!$A$3:$A$175))</f>
        <v>0</v>
      </c>
      <c r="J1874" s="7">
        <f>INDEX('Developing Country'!$C$3:$C$175,MATCH('Stata Data'!B1874,'Developing Country'!$A$3:$A$175))</f>
        <v>1</v>
      </c>
      <c r="K1874" s="8">
        <f>VLOOKUP(B1874, 'TRIPS In Force'!$A$2:$B$166, 2, FALSE)</f>
        <v>34700</v>
      </c>
      <c r="L1874" s="7">
        <f t="shared" si="277"/>
        <v>1995</v>
      </c>
      <c r="M1874" s="7">
        <f t="shared" si="272"/>
        <v>1</v>
      </c>
      <c r="N1874" s="7">
        <f t="shared" si="273"/>
        <v>2000</v>
      </c>
      <c r="O1874" s="7">
        <f t="shared" si="274"/>
        <v>-1</v>
      </c>
      <c r="P1874" s="7">
        <f t="shared" si="275"/>
        <v>0</v>
      </c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</row>
    <row r="1875" spans="1:34" x14ac:dyDescent="0.35">
      <c r="A1875">
        <f t="shared" si="278"/>
        <v>1874</v>
      </c>
      <c r="B1875" t="s">
        <v>64</v>
      </c>
      <c r="C1875">
        <f t="shared" si="276"/>
        <v>69</v>
      </c>
      <c r="D1875" s="7">
        <f t="shared" si="279"/>
        <v>2000</v>
      </c>
      <c r="E1875">
        <v>2300</v>
      </c>
      <c r="F1875">
        <f>VLOOKUP(B1875, 'Population by Country'!$1:$266, 15, FALSE)</f>
        <v>6524283</v>
      </c>
      <c r="G1875">
        <v>0</v>
      </c>
      <c r="H1875">
        <v>0</v>
      </c>
      <c r="I1875" s="7">
        <f>INDEX('Developing Country'!$B$3:$B$175,MATCH('Stata Data'!B1875,'Developing Country'!$A$3:$A$175))</f>
        <v>0</v>
      </c>
      <c r="J1875" s="7">
        <f>INDEX('Developing Country'!$C$3:$C$175,MATCH('Stata Data'!B1875,'Developing Country'!$A$3:$A$175))</f>
        <v>1</v>
      </c>
      <c r="K1875" s="8">
        <f>VLOOKUP(B1875, 'TRIPS In Force'!$A$2:$B$166, 2, FALSE)</f>
        <v>34700</v>
      </c>
      <c r="L1875" s="7">
        <f t="shared" si="277"/>
        <v>1995</v>
      </c>
      <c r="M1875" s="7">
        <f t="shared" si="272"/>
        <v>1</v>
      </c>
      <c r="N1875" s="7">
        <f t="shared" si="273"/>
        <v>2000</v>
      </c>
      <c r="O1875" s="7">
        <f t="shared" si="274"/>
        <v>0</v>
      </c>
      <c r="P1875" s="7">
        <f t="shared" si="275"/>
        <v>1</v>
      </c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</row>
    <row r="1876" spans="1:34" x14ac:dyDescent="0.35">
      <c r="A1876">
        <f t="shared" si="278"/>
        <v>1875</v>
      </c>
      <c r="B1876" t="s">
        <v>64</v>
      </c>
      <c r="C1876">
        <f t="shared" si="276"/>
        <v>69</v>
      </c>
      <c r="D1876" s="7">
        <f t="shared" si="279"/>
        <v>2001</v>
      </c>
      <c r="E1876">
        <v>2400</v>
      </c>
      <c r="F1876">
        <f>VLOOKUP(B1876, 'Population by Country'!$1:$266, 16, FALSE)</f>
        <v>6693061</v>
      </c>
      <c r="G1876">
        <v>0</v>
      </c>
      <c r="H1876">
        <v>0</v>
      </c>
      <c r="I1876" s="7">
        <f>INDEX('Developing Country'!$B$3:$B$175,MATCH('Stata Data'!B1876,'Developing Country'!$A$3:$A$175))</f>
        <v>0</v>
      </c>
      <c r="J1876" s="7">
        <f>INDEX('Developing Country'!$C$3:$C$175,MATCH('Stata Data'!B1876,'Developing Country'!$A$3:$A$175))</f>
        <v>1</v>
      </c>
      <c r="K1876" s="8">
        <f>VLOOKUP(B1876, 'TRIPS In Force'!$A$2:$B$166, 2, FALSE)</f>
        <v>34700</v>
      </c>
      <c r="L1876" s="7">
        <f t="shared" si="277"/>
        <v>1995</v>
      </c>
      <c r="M1876" s="7">
        <f t="shared" si="272"/>
        <v>1</v>
      </c>
      <c r="N1876" s="7">
        <f t="shared" si="273"/>
        <v>2000</v>
      </c>
      <c r="O1876" s="7">
        <f t="shared" si="274"/>
        <v>1</v>
      </c>
      <c r="P1876" s="7">
        <f t="shared" si="275"/>
        <v>1</v>
      </c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</row>
    <row r="1877" spans="1:34" x14ac:dyDescent="0.35">
      <c r="A1877">
        <f t="shared" si="278"/>
        <v>1876</v>
      </c>
      <c r="B1877" t="s">
        <v>64</v>
      </c>
      <c r="C1877">
        <f t="shared" si="276"/>
        <v>69</v>
      </c>
      <c r="D1877" s="7">
        <f t="shared" si="279"/>
        <v>2002</v>
      </c>
      <c r="E1877">
        <v>2500</v>
      </c>
      <c r="F1877">
        <f>VLOOKUP(B1877, 'Population by Country'!$1:$266, 17, FALSE)</f>
        <v>6863157</v>
      </c>
      <c r="G1877">
        <v>0</v>
      </c>
      <c r="H1877">
        <v>0</v>
      </c>
      <c r="I1877" s="7">
        <f>INDEX('Developing Country'!$B$3:$B$175,MATCH('Stata Data'!B1877,'Developing Country'!$A$3:$A$175))</f>
        <v>0</v>
      </c>
      <c r="J1877" s="7">
        <f>INDEX('Developing Country'!$C$3:$C$175,MATCH('Stata Data'!B1877,'Developing Country'!$A$3:$A$175))</f>
        <v>1</v>
      </c>
      <c r="K1877" s="8">
        <f>VLOOKUP(B1877, 'TRIPS In Force'!$A$2:$B$166, 2, FALSE)</f>
        <v>34700</v>
      </c>
      <c r="L1877" s="7">
        <f t="shared" si="277"/>
        <v>1995</v>
      </c>
      <c r="M1877" s="7">
        <f t="shared" si="272"/>
        <v>1</v>
      </c>
      <c r="N1877" s="7">
        <f t="shared" si="273"/>
        <v>2000</v>
      </c>
      <c r="O1877" s="7">
        <f t="shared" si="274"/>
        <v>2</v>
      </c>
      <c r="P1877" s="7">
        <f t="shared" si="275"/>
        <v>1</v>
      </c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</row>
    <row r="1878" spans="1:34" x14ac:dyDescent="0.35">
      <c r="A1878">
        <f t="shared" si="278"/>
        <v>1877</v>
      </c>
      <c r="B1878" t="s">
        <v>64</v>
      </c>
      <c r="C1878">
        <f t="shared" si="276"/>
        <v>69</v>
      </c>
      <c r="D1878" s="7">
        <f t="shared" si="279"/>
        <v>2003</v>
      </c>
      <c r="E1878">
        <v>2400</v>
      </c>
      <c r="F1878">
        <f>VLOOKUP(B1878, 'Population by Country'!$1:$266, 18, FALSE)</f>
        <v>7033821</v>
      </c>
      <c r="G1878">
        <v>0</v>
      </c>
      <c r="H1878">
        <v>0</v>
      </c>
      <c r="I1878" s="7">
        <f>INDEX('Developing Country'!$B$3:$B$175,MATCH('Stata Data'!B1878,'Developing Country'!$A$3:$A$175))</f>
        <v>0</v>
      </c>
      <c r="J1878" s="7">
        <f>INDEX('Developing Country'!$C$3:$C$175,MATCH('Stata Data'!B1878,'Developing Country'!$A$3:$A$175))</f>
        <v>1</v>
      </c>
      <c r="K1878" s="8">
        <f>VLOOKUP(B1878, 'TRIPS In Force'!$A$2:$B$166, 2, FALSE)</f>
        <v>34700</v>
      </c>
      <c r="L1878" s="7">
        <f t="shared" si="277"/>
        <v>1995</v>
      </c>
      <c r="M1878" s="7">
        <f t="shared" si="272"/>
        <v>1</v>
      </c>
      <c r="N1878" s="7">
        <f t="shared" si="273"/>
        <v>2000</v>
      </c>
      <c r="O1878" s="7">
        <f t="shared" si="274"/>
        <v>3</v>
      </c>
      <c r="P1878" s="7">
        <f t="shared" si="275"/>
        <v>1</v>
      </c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</row>
    <row r="1879" spans="1:34" x14ac:dyDescent="0.35">
      <c r="A1879">
        <f t="shared" si="278"/>
        <v>1878</v>
      </c>
      <c r="B1879" t="s">
        <v>64</v>
      </c>
      <c r="C1879">
        <f t="shared" si="276"/>
        <v>69</v>
      </c>
      <c r="D1879" s="7">
        <f t="shared" si="279"/>
        <v>2004</v>
      </c>
      <c r="E1879">
        <v>2100</v>
      </c>
      <c r="F1879">
        <f>VLOOKUP(B1879, 'Population by Country'!$1:$266,19, FALSE)</f>
        <v>7204153</v>
      </c>
      <c r="G1879">
        <v>0</v>
      </c>
      <c r="H1879">
        <v>0</v>
      </c>
      <c r="I1879" s="7">
        <f>INDEX('Developing Country'!$B$3:$B$175,MATCH('Stata Data'!B1879,'Developing Country'!$A$3:$A$175))</f>
        <v>0</v>
      </c>
      <c r="J1879" s="7">
        <f>INDEX('Developing Country'!$C$3:$C$175,MATCH('Stata Data'!B1879,'Developing Country'!$A$3:$A$175))</f>
        <v>1</v>
      </c>
      <c r="K1879" s="8">
        <f>VLOOKUP(B1879, 'TRIPS In Force'!$A$2:$B$166, 2, FALSE)</f>
        <v>34700</v>
      </c>
      <c r="L1879" s="7">
        <f t="shared" si="277"/>
        <v>1995</v>
      </c>
      <c r="M1879" s="7">
        <f t="shared" si="272"/>
        <v>1</v>
      </c>
      <c r="N1879" s="7">
        <f t="shared" si="273"/>
        <v>2000</v>
      </c>
      <c r="O1879" s="7">
        <f t="shared" si="274"/>
        <v>4</v>
      </c>
      <c r="P1879" s="7">
        <f t="shared" si="275"/>
        <v>1</v>
      </c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</row>
    <row r="1880" spans="1:34" x14ac:dyDescent="0.35">
      <c r="A1880">
        <f t="shared" si="278"/>
        <v>1879</v>
      </c>
      <c r="B1880" t="s">
        <v>64</v>
      </c>
      <c r="C1880">
        <f t="shared" si="276"/>
        <v>69</v>
      </c>
      <c r="D1880" s="7">
        <f t="shared" si="279"/>
        <v>2005</v>
      </c>
      <c r="E1880">
        <v>2000</v>
      </c>
      <c r="F1880">
        <f>VLOOKUP(B1880, 'Population by Country'!$1:$266, 20, FALSE)</f>
        <v>7373430</v>
      </c>
      <c r="G1880">
        <v>0</v>
      </c>
      <c r="H1880">
        <v>0</v>
      </c>
      <c r="I1880" s="7">
        <f>INDEX('Developing Country'!$B$3:$B$175,MATCH('Stata Data'!B1880,'Developing Country'!$A$3:$A$175))</f>
        <v>0</v>
      </c>
      <c r="J1880" s="7">
        <f>INDEX('Developing Country'!$C$3:$C$175,MATCH('Stata Data'!B1880,'Developing Country'!$A$3:$A$175))</f>
        <v>1</v>
      </c>
      <c r="K1880" s="8">
        <f>VLOOKUP(B1880, 'TRIPS In Force'!$A$2:$B$166, 2, FALSE)</f>
        <v>34700</v>
      </c>
      <c r="L1880" s="7">
        <f t="shared" si="277"/>
        <v>1995</v>
      </c>
      <c r="M1880" s="7">
        <f t="shared" si="272"/>
        <v>1</v>
      </c>
      <c r="N1880" s="7">
        <f t="shared" si="273"/>
        <v>2000</v>
      </c>
      <c r="O1880" s="7">
        <f t="shared" si="274"/>
        <v>5</v>
      </c>
      <c r="P1880" s="7">
        <f t="shared" si="275"/>
        <v>1</v>
      </c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</row>
    <row r="1881" spans="1:34" x14ac:dyDescent="0.35">
      <c r="A1881">
        <f t="shared" si="278"/>
        <v>1880</v>
      </c>
      <c r="B1881" t="s">
        <v>64</v>
      </c>
      <c r="C1881">
        <f t="shared" si="276"/>
        <v>69</v>
      </c>
      <c r="D1881" s="7">
        <f t="shared" si="279"/>
        <v>2006</v>
      </c>
      <c r="E1881">
        <v>1800</v>
      </c>
      <c r="F1881">
        <f>VLOOKUP(B1881, 'Population by Country'!$1:$266, 21, FALSE)</f>
        <v>7541406</v>
      </c>
      <c r="G1881">
        <v>0</v>
      </c>
      <c r="H1881">
        <v>0</v>
      </c>
      <c r="I1881" s="7">
        <f>INDEX('Developing Country'!$B$3:$B$175,MATCH('Stata Data'!B1881,'Developing Country'!$A$3:$A$175))</f>
        <v>0</v>
      </c>
      <c r="J1881" s="7">
        <f>INDEX('Developing Country'!$C$3:$C$175,MATCH('Stata Data'!B1881,'Developing Country'!$A$3:$A$175))</f>
        <v>1</v>
      </c>
      <c r="K1881" s="8">
        <f>VLOOKUP(B1881, 'TRIPS In Force'!$A$2:$B$166, 2, FALSE)</f>
        <v>34700</v>
      </c>
      <c r="L1881" s="7">
        <f t="shared" si="277"/>
        <v>1995</v>
      </c>
      <c r="M1881" s="7">
        <f t="shared" si="272"/>
        <v>1</v>
      </c>
      <c r="N1881" s="7">
        <f t="shared" si="273"/>
        <v>2000</v>
      </c>
      <c r="O1881" s="7">
        <f t="shared" si="274"/>
        <v>6</v>
      </c>
      <c r="P1881" s="7">
        <f t="shared" si="275"/>
        <v>1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</row>
    <row r="1882" spans="1:34" x14ac:dyDescent="0.35">
      <c r="A1882">
        <f t="shared" si="278"/>
        <v>1881</v>
      </c>
      <c r="B1882" t="s">
        <v>64</v>
      </c>
      <c r="C1882">
        <f t="shared" si="276"/>
        <v>69</v>
      </c>
      <c r="D1882" s="7">
        <f t="shared" si="279"/>
        <v>2007</v>
      </c>
      <c r="E1882">
        <v>1600</v>
      </c>
      <c r="F1882">
        <f>VLOOKUP(B1882, 'Population by Country'!$1:$266, 22, FALSE)</f>
        <v>7707972</v>
      </c>
      <c r="G1882">
        <v>0</v>
      </c>
      <c r="H1882">
        <v>0</v>
      </c>
      <c r="I1882" s="7">
        <f>INDEX('Developing Country'!$B$3:$B$175,MATCH('Stata Data'!B1882,'Developing Country'!$A$3:$A$175))</f>
        <v>0</v>
      </c>
      <c r="J1882" s="7">
        <f>INDEX('Developing Country'!$C$3:$C$175,MATCH('Stata Data'!B1882,'Developing Country'!$A$3:$A$175))</f>
        <v>1</v>
      </c>
      <c r="K1882" s="8">
        <f>VLOOKUP(B1882, 'TRIPS In Force'!$A$2:$B$166, 2, FALSE)</f>
        <v>34700</v>
      </c>
      <c r="L1882" s="7">
        <f t="shared" si="277"/>
        <v>1995</v>
      </c>
      <c r="M1882" s="7">
        <f t="shared" si="272"/>
        <v>1</v>
      </c>
      <c r="N1882" s="7">
        <f t="shared" si="273"/>
        <v>2000</v>
      </c>
      <c r="O1882" s="7">
        <f t="shared" si="274"/>
        <v>7</v>
      </c>
      <c r="P1882" s="7">
        <f t="shared" si="275"/>
        <v>1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</row>
    <row r="1883" spans="1:34" x14ac:dyDescent="0.35">
      <c r="A1883">
        <f t="shared" si="278"/>
        <v>1882</v>
      </c>
      <c r="B1883" t="s">
        <v>64</v>
      </c>
      <c r="C1883">
        <f t="shared" si="276"/>
        <v>69</v>
      </c>
      <c r="D1883" s="7">
        <f t="shared" si="279"/>
        <v>2008</v>
      </c>
      <c r="E1883">
        <v>1500</v>
      </c>
      <c r="F1883">
        <f>VLOOKUP(B1883, 'Population by Country'!$1:$266, 23, FALSE)</f>
        <v>7872658</v>
      </c>
      <c r="G1883">
        <v>0</v>
      </c>
      <c r="H1883">
        <v>0</v>
      </c>
      <c r="I1883" s="7">
        <f>INDEX('Developing Country'!$B$3:$B$175,MATCH('Stata Data'!B1883,'Developing Country'!$A$3:$A$175))</f>
        <v>0</v>
      </c>
      <c r="J1883" s="7">
        <f>INDEX('Developing Country'!$C$3:$C$175,MATCH('Stata Data'!B1883,'Developing Country'!$A$3:$A$175))</f>
        <v>1</v>
      </c>
      <c r="K1883" s="8">
        <f>VLOOKUP(B1883, 'TRIPS In Force'!$A$2:$B$166, 2, FALSE)</f>
        <v>34700</v>
      </c>
      <c r="L1883" s="7">
        <f t="shared" si="277"/>
        <v>1995</v>
      </c>
      <c r="M1883" s="7">
        <f t="shared" si="272"/>
        <v>1</v>
      </c>
      <c r="N1883" s="7">
        <f t="shared" si="273"/>
        <v>2000</v>
      </c>
      <c r="O1883" s="7">
        <f t="shared" si="274"/>
        <v>8</v>
      </c>
      <c r="P1883" s="7">
        <f t="shared" si="275"/>
        <v>1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</row>
    <row r="1884" spans="1:34" x14ac:dyDescent="0.35">
      <c r="A1884">
        <f t="shared" si="278"/>
        <v>1883</v>
      </c>
      <c r="B1884" t="s">
        <v>64</v>
      </c>
      <c r="C1884">
        <f t="shared" si="276"/>
        <v>69</v>
      </c>
      <c r="D1884" s="7">
        <f t="shared" si="279"/>
        <v>2009</v>
      </c>
      <c r="E1884">
        <v>1400</v>
      </c>
      <c r="F1884">
        <f>VLOOKUP(B1884, 'Population by Country'!$1:$266, 24, FALSE)</f>
        <v>8035021</v>
      </c>
      <c r="G1884">
        <v>0</v>
      </c>
      <c r="H1884">
        <v>0</v>
      </c>
      <c r="I1884" s="7">
        <f>INDEX('Developing Country'!$B$3:$B$175,MATCH('Stata Data'!B1884,'Developing Country'!$A$3:$A$175))</f>
        <v>0</v>
      </c>
      <c r="J1884" s="7">
        <f>INDEX('Developing Country'!$C$3:$C$175,MATCH('Stata Data'!B1884,'Developing Country'!$A$3:$A$175))</f>
        <v>1</v>
      </c>
      <c r="K1884" s="8">
        <f>VLOOKUP(B1884, 'TRIPS In Force'!$A$2:$B$166, 2, FALSE)</f>
        <v>34700</v>
      </c>
      <c r="L1884" s="7">
        <f t="shared" si="277"/>
        <v>1995</v>
      </c>
      <c r="M1884" s="7">
        <f t="shared" si="272"/>
        <v>1</v>
      </c>
      <c r="N1884" s="7">
        <f t="shared" si="273"/>
        <v>2000</v>
      </c>
      <c r="O1884" s="7">
        <f t="shared" si="274"/>
        <v>9</v>
      </c>
      <c r="P1884" s="7">
        <f t="shared" si="275"/>
        <v>1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</row>
    <row r="1885" spans="1:34" x14ac:dyDescent="0.35">
      <c r="A1885">
        <f t="shared" si="278"/>
        <v>1884</v>
      </c>
      <c r="B1885" t="s">
        <v>64</v>
      </c>
      <c r="C1885">
        <f t="shared" si="276"/>
        <v>69</v>
      </c>
      <c r="D1885" s="7">
        <f t="shared" si="279"/>
        <v>2010</v>
      </c>
      <c r="E1885">
        <v>1300</v>
      </c>
      <c r="F1885">
        <f>VLOOKUP(B1885, 'Population by Country'!$1:$266, 25, FALSE)</f>
        <v>8194778</v>
      </c>
      <c r="G1885">
        <v>0</v>
      </c>
      <c r="H1885">
        <v>0</v>
      </c>
      <c r="I1885" s="7">
        <f>INDEX('Developing Country'!$B$3:$B$175,MATCH('Stata Data'!B1885,'Developing Country'!$A$3:$A$175))</f>
        <v>0</v>
      </c>
      <c r="J1885" s="7">
        <f>INDEX('Developing Country'!$C$3:$C$175,MATCH('Stata Data'!B1885,'Developing Country'!$A$3:$A$175))</f>
        <v>1</v>
      </c>
      <c r="K1885" s="8">
        <f>VLOOKUP(B1885, 'TRIPS In Force'!$A$2:$B$166, 2, FALSE)</f>
        <v>34700</v>
      </c>
      <c r="L1885" s="7">
        <f t="shared" si="277"/>
        <v>1995</v>
      </c>
      <c r="M1885" s="7">
        <f t="shared" si="272"/>
        <v>1</v>
      </c>
      <c r="N1885" s="7">
        <f t="shared" si="273"/>
        <v>2000</v>
      </c>
      <c r="O1885" s="7">
        <f t="shared" si="274"/>
        <v>10</v>
      </c>
      <c r="P1885" s="7">
        <f t="shared" si="275"/>
        <v>1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</row>
    <row r="1886" spans="1:34" x14ac:dyDescent="0.35">
      <c r="A1886">
        <f t="shared" si="278"/>
        <v>1885</v>
      </c>
      <c r="B1886" t="s">
        <v>64</v>
      </c>
      <c r="C1886">
        <f t="shared" si="276"/>
        <v>69</v>
      </c>
      <c r="D1886" s="7">
        <f t="shared" si="279"/>
        <v>2011</v>
      </c>
      <c r="E1886">
        <v>1300</v>
      </c>
      <c r="F1886">
        <f>VLOOKUP(B1886, 'Population by Country'!$1:$266, 26, FALSE)</f>
        <v>8351600</v>
      </c>
      <c r="G1886">
        <v>0</v>
      </c>
      <c r="H1886">
        <v>0</v>
      </c>
      <c r="I1886" s="7">
        <f>INDEX('Developing Country'!$B$3:$B$175,MATCH('Stata Data'!B1886,'Developing Country'!$A$3:$A$175))</f>
        <v>0</v>
      </c>
      <c r="J1886" s="7">
        <f>INDEX('Developing Country'!$C$3:$C$175,MATCH('Stata Data'!B1886,'Developing Country'!$A$3:$A$175))</f>
        <v>1</v>
      </c>
      <c r="K1886" s="8">
        <f>VLOOKUP(B1886, 'TRIPS In Force'!$A$2:$B$166, 2, FALSE)</f>
        <v>34700</v>
      </c>
      <c r="L1886" s="7">
        <f t="shared" si="277"/>
        <v>1995</v>
      </c>
      <c r="M1886" s="7">
        <f t="shared" si="272"/>
        <v>1</v>
      </c>
      <c r="N1886" s="7">
        <f t="shared" si="273"/>
        <v>2000</v>
      </c>
      <c r="O1886" s="7">
        <f t="shared" si="274"/>
        <v>11</v>
      </c>
      <c r="P1886" s="7">
        <f t="shared" si="275"/>
        <v>1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</row>
    <row r="1887" spans="1:34" x14ac:dyDescent="0.35">
      <c r="A1887">
        <f t="shared" si="278"/>
        <v>1886</v>
      </c>
      <c r="B1887" t="s">
        <v>64</v>
      </c>
      <c r="C1887">
        <f t="shared" si="276"/>
        <v>69</v>
      </c>
      <c r="D1887" s="7">
        <f t="shared" si="279"/>
        <v>2012</v>
      </c>
      <c r="E1887">
        <v>1200</v>
      </c>
      <c r="F1887">
        <f>VLOOKUP(B1887, 'Population by Country'!$1:$266, 27, FALSE)</f>
        <v>8505646</v>
      </c>
      <c r="G1887">
        <v>0</v>
      </c>
      <c r="H1887">
        <v>0</v>
      </c>
      <c r="I1887" s="7">
        <f>INDEX('Developing Country'!$B$3:$B$175,MATCH('Stata Data'!B1887,'Developing Country'!$A$3:$A$175))</f>
        <v>0</v>
      </c>
      <c r="J1887" s="7">
        <f>INDEX('Developing Country'!$C$3:$C$175,MATCH('Stata Data'!B1887,'Developing Country'!$A$3:$A$175))</f>
        <v>1</v>
      </c>
      <c r="K1887" s="8">
        <f>VLOOKUP(B1887, 'TRIPS In Force'!$A$2:$B$166, 2, FALSE)</f>
        <v>34700</v>
      </c>
      <c r="L1887" s="7">
        <f t="shared" si="277"/>
        <v>1995</v>
      </c>
      <c r="M1887" s="7">
        <f t="shared" si="272"/>
        <v>1</v>
      </c>
      <c r="N1887" s="7">
        <f t="shared" si="273"/>
        <v>2000</v>
      </c>
      <c r="O1887" s="7">
        <f t="shared" si="274"/>
        <v>12</v>
      </c>
      <c r="P1887" s="7">
        <f t="shared" si="275"/>
        <v>1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</row>
    <row r="1888" spans="1:34" x14ac:dyDescent="0.35">
      <c r="A1888">
        <f t="shared" si="278"/>
        <v>1887</v>
      </c>
      <c r="B1888" t="s">
        <v>64</v>
      </c>
      <c r="C1888">
        <f t="shared" si="276"/>
        <v>69</v>
      </c>
      <c r="D1888" s="7">
        <f t="shared" si="279"/>
        <v>2013</v>
      </c>
      <c r="E1888">
        <v>1100</v>
      </c>
      <c r="F1888">
        <f>VLOOKUP(B1888, 'Population by Country'!$1:$266, 28, FALSE)</f>
        <v>8657785</v>
      </c>
      <c r="G1888">
        <v>0</v>
      </c>
      <c r="H1888">
        <v>0</v>
      </c>
      <c r="I1888" s="7">
        <f>INDEX('Developing Country'!$B$3:$B$175,MATCH('Stata Data'!B1888,'Developing Country'!$A$3:$A$175))</f>
        <v>0</v>
      </c>
      <c r="J1888" s="7">
        <f>INDEX('Developing Country'!$C$3:$C$175,MATCH('Stata Data'!B1888,'Developing Country'!$A$3:$A$175))</f>
        <v>1</v>
      </c>
      <c r="K1888" s="8">
        <f>VLOOKUP(B1888, 'TRIPS In Force'!$A$2:$B$166, 2, FALSE)</f>
        <v>34700</v>
      </c>
      <c r="L1888" s="7">
        <f t="shared" si="277"/>
        <v>1995</v>
      </c>
      <c r="M1888" s="7">
        <f t="shared" si="272"/>
        <v>1</v>
      </c>
      <c r="N1888" s="7">
        <f t="shared" si="273"/>
        <v>2000</v>
      </c>
      <c r="O1888" s="7">
        <f t="shared" si="274"/>
        <v>13</v>
      </c>
      <c r="P1888" s="7">
        <f t="shared" si="275"/>
        <v>1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</row>
    <row r="1889" spans="1:34" x14ac:dyDescent="0.35">
      <c r="A1889">
        <f t="shared" si="278"/>
        <v>1888</v>
      </c>
      <c r="B1889" t="s">
        <v>64</v>
      </c>
      <c r="C1889">
        <f t="shared" si="276"/>
        <v>69</v>
      </c>
      <c r="D1889" s="7">
        <f t="shared" si="279"/>
        <v>2014</v>
      </c>
      <c r="E1889">
        <v>1100</v>
      </c>
      <c r="F1889">
        <f>VLOOKUP(B1889, 'Population by Country'!$1:$266, 29, FALSE)</f>
        <v>8809216</v>
      </c>
      <c r="G1889">
        <v>0</v>
      </c>
      <c r="H1889">
        <v>0</v>
      </c>
      <c r="I1889" s="7">
        <f>INDEX('Developing Country'!$B$3:$B$175,MATCH('Stata Data'!B1889,'Developing Country'!$A$3:$A$175))</f>
        <v>0</v>
      </c>
      <c r="J1889" s="7">
        <f>INDEX('Developing Country'!$C$3:$C$175,MATCH('Stata Data'!B1889,'Developing Country'!$A$3:$A$175))</f>
        <v>1</v>
      </c>
      <c r="K1889" s="8">
        <f>VLOOKUP(B1889, 'TRIPS In Force'!$A$2:$B$166, 2, FALSE)</f>
        <v>34700</v>
      </c>
      <c r="L1889" s="7">
        <f t="shared" si="277"/>
        <v>1995</v>
      </c>
      <c r="M1889" s="7">
        <f t="shared" si="272"/>
        <v>1</v>
      </c>
      <c r="N1889" s="7">
        <f t="shared" si="273"/>
        <v>2000</v>
      </c>
      <c r="O1889" s="7">
        <f t="shared" si="274"/>
        <v>14</v>
      </c>
      <c r="P1889" s="7">
        <f t="shared" si="275"/>
        <v>1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</row>
    <row r="1890" spans="1:34" x14ac:dyDescent="0.35">
      <c r="A1890">
        <f t="shared" si="278"/>
        <v>1889</v>
      </c>
      <c r="B1890" t="s">
        <v>64</v>
      </c>
      <c r="C1890">
        <f t="shared" si="276"/>
        <v>69</v>
      </c>
      <c r="D1890" s="7">
        <f t="shared" si="279"/>
        <v>2015</v>
      </c>
      <c r="E1890">
        <v>1000</v>
      </c>
      <c r="F1890">
        <f>VLOOKUP(B1890, 'Population by Country'!$1:$266, 30, FALSE)</f>
        <v>8960829</v>
      </c>
      <c r="G1890">
        <v>0</v>
      </c>
      <c r="H1890">
        <v>0</v>
      </c>
      <c r="I1890" s="7">
        <f>INDEX('Developing Country'!$B$3:$B$175,MATCH('Stata Data'!B1890,'Developing Country'!$A$3:$A$175))</f>
        <v>0</v>
      </c>
      <c r="J1890" s="7">
        <f>INDEX('Developing Country'!$C$3:$C$175,MATCH('Stata Data'!B1890,'Developing Country'!$A$3:$A$175))</f>
        <v>1</v>
      </c>
      <c r="K1890" s="8">
        <f>VLOOKUP(B1890, 'TRIPS In Force'!$A$2:$B$166, 2, FALSE)</f>
        <v>34700</v>
      </c>
      <c r="L1890" s="7">
        <f t="shared" si="277"/>
        <v>1995</v>
      </c>
      <c r="M1890" s="7">
        <f t="shared" si="272"/>
        <v>1</v>
      </c>
      <c r="N1890" s="7">
        <f t="shared" si="273"/>
        <v>2000</v>
      </c>
      <c r="O1890" s="7">
        <f t="shared" si="274"/>
        <v>15</v>
      </c>
      <c r="P1890" s="7">
        <f t="shared" si="275"/>
        <v>1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</row>
    <row r="1891" spans="1:34" x14ac:dyDescent="0.35">
      <c r="A1891">
        <f t="shared" si="278"/>
        <v>1890</v>
      </c>
      <c r="B1891" t="s">
        <v>64</v>
      </c>
      <c r="C1891">
        <f t="shared" si="276"/>
        <v>69</v>
      </c>
      <c r="D1891" s="7">
        <f t="shared" si="279"/>
        <v>2016</v>
      </c>
      <c r="E1891">
        <v>1000</v>
      </c>
      <c r="F1891">
        <f>VLOOKUP(B1891, 'Population by Country'!$1:$266, 31, FALSE)</f>
        <v>9112867</v>
      </c>
      <c r="G1891">
        <v>0</v>
      </c>
      <c r="H1891">
        <v>0</v>
      </c>
      <c r="I1891" s="7">
        <f>INDEX('Developing Country'!$B$3:$B$175,MATCH('Stata Data'!B1891,'Developing Country'!$A$3:$A$175))</f>
        <v>0</v>
      </c>
      <c r="J1891" s="7">
        <f>INDEX('Developing Country'!$C$3:$C$175,MATCH('Stata Data'!B1891,'Developing Country'!$A$3:$A$175))</f>
        <v>1</v>
      </c>
      <c r="K1891" s="8">
        <f>VLOOKUP(B1891, 'TRIPS In Force'!$A$2:$B$166, 2, FALSE)</f>
        <v>34700</v>
      </c>
      <c r="L1891" s="7">
        <f t="shared" si="277"/>
        <v>1995</v>
      </c>
      <c r="M1891" s="7">
        <f t="shared" si="272"/>
        <v>1</v>
      </c>
      <c r="N1891" s="7">
        <f t="shared" si="273"/>
        <v>2000</v>
      </c>
      <c r="O1891" s="7">
        <f t="shared" si="274"/>
        <v>16</v>
      </c>
      <c r="P1891" s="7">
        <f t="shared" si="275"/>
        <v>1</v>
      </c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</row>
    <row r="1892" spans="1:34" x14ac:dyDescent="0.35">
      <c r="A1892">
        <f t="shared" si="278"/>
        <v>1891</v>
      </c>
      <c r="B1892" t="s">
        <v>66</v>
      </c>
      <c r="C1892">
        <f t="shared" si="276"/>
        <v>70</v>
      </c>
      <c r="D1892" s="7">
        <v>1990</v>
      </c>
      <c r="F1892">
        <f>VLOOKUP(B1892, 'Population by Country'!$1:$266, 5,FALSE )</f>
        <v>10373988</v>
      </c>
      <c r="G1892">
        <v>0</v>
      </c>
      <c r="H1892">
        <v>0</v>
      </c>
      <c r="I1892" s="7">
        <f>INDEX('Developing Country'!$B$3:$B$175,MATCH('Stata Data'!B1892,'Developing Country'!$A$3:$A$175))</f>
        <v>0</v>
      </c>
      <c r="J1892" s="7">
        <f>INDEX('Developing Country'!$C$3:$C$175,MATCH('Stata Data'!B1892,'Developing Country'!$A$3:$A$175))</f>
        <v>0</v>
      </c>
      <c r="K1892" s="8">
        <f>VLOOKUP(B1892, 'TRIPS In Force'!$A$2:$B$166, 2, FALSE)</f>
        <v>34700</v>
      </c>
      <c r="L1892" s="7">
        <f t="shared" si="277"/>
        <v>1995</v>
      </c>
      <c r="M1892" s="7">
        <f t="shared" si="272"/>
        <v>0</v>
      </c>
      <c r="N1892" s="7">
        <f t="shared" si="273"/>
        <v>1995</v>
      </c>
      <c r="O1892" s="7">
        <f t="shared" si="274"/>
        <v>-5</v>
      </c>
      <c r="P1892" s="7">
        <f t="shared" si="275"/>
        <v>0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</row>
    <row r="1893" spans="1:34" x14ac:dyDescent="0.35">
      <c r="A1893">
        <f t="shared" si="278"/>
        <v>1892</v>
      </c>
      <c r="B1893" t="s">
        <v>66</v>
      </c>
      <c r="C1893">
        <f t="shared" si="276"/>
        <v>70</v>
      </c>
      <c r="D1893" s="7">
        <f>D1892+1</f>
        <v>1991</v>
      </c>
      <c r="F1893">
        <f>VLOOKUP(B1893, 'Population by Country'!$1:$266, 6, FALSE)</f>
        <v>10373400</v>
      </c>
      <c r="G1893">
        <v>0</v>
      </c>
      <c r="H1893">
        <v>0</v>
      </c>
      <c r="I1893" s="7">
        <f>INDEX('Developing Country'!$B$3:$B$175,MATCH('Stata Data'!B1893,'Developing Country'!$A$3:$A$175))</f>
        <v>0</v>
      </c>
      <c r="J1893" s="7">
        <f>INDEX('Developing Country'!$C$3:$C$175,MATCH('Stata Data'!B1893,'Developing Country'!$A$3:$A$175))</f>
        <v>0</v>
      </c>
      <c r="K1893" s="8">
        <f>VLOOKUP(B1893, 'TRIPS In Force'!$A$2:$B$166, 2, FALSE)</f>
        <v>34700</v>
      </c>
      <c r="L1893" s="7">
        <f t="shared" si="277"/>
        <v>1995</v>
      </c>
      <c r="M1893" s="7">
        <f t="shared" si="272"/>
        <v>0</v>
      </c>
      <c r="N1893" s="7">
        <f t="shared" si="273"/>
        <v>1995</v>
      </c>
      <c r="O1893" s="7">
        <f t="shared" si="274"/>
        <v>-4</v>
      </c>
      <c r="P1893" s="7">
        <f t="shared" si="275"/>
        <v>0</v>
      </c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</row>
    <row r="1894" spans="1:34" x14ac:dyDescent="0.35">
      <c r="A1894">
        <f t="shared" si="278"/>
        <v>1893</v>
      </c>
      <c r="B1894" t="s">
        <v>66</v>
      </c>
      <c r="C1894">
        <f t="shared" si="276"/>
        <v>70</v>
      </c>
      <c r="D1894" s="7">
        <f t="shared" ref="D1894:D1918" si="280">D1893+1</f>
        <v>1992</v>
      </c>
      <c r="F1894">
        <f>VLOOKUP(B1894, 'Population by Country'!$1:$266, 7, FALSE)</f>
        <v>10369341</v>
      </c>
      <c r="G1894">
        <v>0</v>
      </c>
      <c r="H1894">
        <v>0</v>
      </c>
      <c r="I1894" s="7">
        <f>INDEX('Developing Country'!$B$3:$B$175,MATCH('Stata Data'!B1894,'Developing Country'!$A$3:$A$175))</f>
        <v>0</v>
      </c>
      <c r="J1894" s="7">
        <f>INDEX('Developing Country'!$C$3:$C$175,MATCH('Stata Data'!B1894,'Developing Country'!$A$3:$A$175))</f>
        <v>0</v>
      </c>
      <c r="K1894" s="8">
        <f>VLOOKUP(B1894, 'TRIPS In Force'!$A$2:$B$166, 2, FALSE)</f>
        <v>34700</v>
      </c>
      <c r="L1894" s="7">
        <f t="shared" si="277"/>
        <v>1995</v>
      </c>
      <c r="M1894" s="7">
        <f t="shared" si="272"/>
        <v>0</v>
      </c>
      <c r="N1894" s="7">
        <f t="shared" si="273"/>
        <v>1995</v>
      </c>
      <c r="O1894" s="7">
        <f t="shared" si="274"/>
        <v>-3</v>
      </c>
      <c r="P1894" s="7">
        <f t="shared" si="275"/>
        <v>0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</row>
    <row r="1895" spans="1:34" x14ac:dyDescent="0.35">
      <c r="A1895">
        <f t="shared" si="278"/>
        <v>1894</v>
      </c>
      <c r="B1895" t="s">
        <v>66</v>
      </c>
      <c r="C1895">
        <f t="shared" si="276"/>
        <v>70</v>
      </c>
      <c r="D1895" s="7">
        <f t="shared" si="280"/>
        <v>1993</v>
      </c>
      <c r="F1895">
        <f>VLOOKUP(B1895, 'Population by Country'!$1:$266, 8, FALSE)</f>
        <v>10357523</v>
      </c>
      <c r="G1895">
        <v>0</v>
      </c>
      <c r="H1895">
        <v>0</v>
      </c>
      <c r="I1895" s="7">
        <f>INDEX('Developing Country'!$B$3:$B$175,MATCH('Stata Data'!B1895,'Developing Country'!$A$3:$A$175))</f>
        <v>0</v>
      </c>
      <c r="J1895" s="7">
        <f>INDEX('Developing Country'!$C$3:$C$175,MATCH('Stata Data'!B1895,'Developing Country'!$A$3:$A$175))</f>
        <v>0</v>
      </c>
      <c r="K1895" s="8">
        <f>VLOOKUP(B1895, 'TRIPS In Force'!$A$2:$B$166, 2, FALSE)</f>
        <v>34700</v>
      </c>
      <c r="L1895" s="7">
        <f t="shared" si="277"/>
        <v>1995</v>
      </c>
      <c r="M1895" s="7">
        <f t="shared" si="272"/>
        <v>0</v>
      </c>
      <c r="N1895" s="7">
        <f t="shared" si="273"/>
        <v>1995</v>
      </c>
      <c r="O1895" s="7">
        <f t="shared" si="274"/>
        <v>-2</v>
      </c>
      <c r="P1895" s="7">
        <f t="shared" si="275"/>
        <v>0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</row>
    <row r="1896" spans="1:34" x14ac:dyDescent="0.35">
      <c r="A1896">
        <f t="shared" si="278"/>
        <v>1895</v>
      </c>
      <c r="B1896" t="s">
        <v>66</v>
      </c>
      <c r="C1896">
        <f t="shared" si="276"/>
        <v>70</v>
      </c>
      <c r="D1896" s="7">
        <f t="shared" si="280"/>
        <v>1994</v>
      </c>
      <c r="F1896">
        <f>VLOOKUP(B1896, 'Population by Country'!$1:$266, 9, FALSE)</f>
        <v>10343355</v>
      </c>
      <c r="G1896">
        <v>0</v>
      </c>
      <c r="H1896">
        <v>0</v>
      </c>
      <c r="I1896" s="7">
        <f>INDEX('Developing Country'!$B$3:$B$175,MATCH('Stata Data'!B1896,'Developing Country'!$A$3:$A$175))</f>
        <v>0</v>
      </c>
      <c r="J1896" s="7">
        <f>INDEX('Developing Country'!$C$3:$C$175,MATCH('Stata Data'!B1896,'Developing Country'!$A$3:$A$175))</f>
        <v>0</v>
      </c>
      <c r="K1896" s="8">
        <f>VLOOKUP(B1896, 'TRIPS In Force'!$A$2:$B$166, 2, FALSE)</f>
        <v>34700</v>
      </c>
      <c r="L1896" s="7">
        <f t="shared" si="277"/>
        <v>1995</v>
      </c>
      <c r="M1896" s="7">
        <f t="shared" si="272"/>
        <v>0</v>
      </c>
      <c r="N1896" s="7">
        <f t="shared" si="273"/>
        <v>1995</v>
      </c>
      <c r="O1896" s="7">
        <f t="shared" si="274"/>
        <v>-1</v>
      </c>
      <c r="P1896" s="7">
        <f t="shared" si="275"/>
        <v>0</v>
      </c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</row>
    <row r="1897" spans="1:34" x14ac:dyDescent="0.35">
      <c r="A1897">
        <f t="shared" si="278"/>
        <v>1896</v>
      </c>
      <c r="B1897" t="s">
        <v>66</v>
      </c>
      <c r="C1897">
        <f t="shared" si="276"/>
        <v>70</v>
      </c>
      <c r="D1897" s="7">
        <f t="shared" si="280"/>
        <v>1995</v>
      </c>
      <c r="F1897">
        <f>VLOOKUP(B1897, 'Population by Country'!$1:$266, 10, FALSE)</f>
        <v>10328965</v>
      </c>
      <c r="G1897">
        <v>0</v>
      </c>
      <c r="H1897">
        <v>0</v>
      </c>
      <c r="I1897" s="7">
        <f>INDEX('Developing Country'!$B$3:$B$175,MATCH('Stata Data'!B1897,'Developing Country'!$A$3:$A$175))</f>
        <v>0</v>
      </c>
      <c r="J1897" s="7">
        <f>INDEX('Developing Country'!$C$3:$C$175,MATCH('Stata Data'!B1897,'Developing Country'!$A$3:$A$175))</f>
        <v>0</v>
      </c>
      <c r="K1897" s="8">
        <f>VLOOKUP(B1897, 'TRIPS In Force'!$A$2:$B$166, 2, FALSE)</f>
        <v>34700</v>
      </c>
      <c r="L1897" s="7">
        <f t="shared" si="277"/>
        <v>1995</v>
      </c>
      <c r="M1897" s="7">
        <f t="shared" si="272"/>
        <v>1</v>
      </c>
      <c r="N1897" s="7">
        <f t="shared" si="273"/>
        <v>1995</v>
      </c>
      <c r="O1897" s="7">
        <f t="shared" si="274"/>
        <v>0</v>
      </c>
      <c r="P1897" s="7">
        <f t="shared" si="275"/>
        <v>1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</row>
    <row r="1898" spans="1:34" x14ac:dyDescent="0.35">
      <c r="A1898">
        <f t="shared" si="278"/>
        <v>1897</v>
      </c>
      <c r="B1898" t="s">
        <v>66</v>
      </c>
      <c r="C1898">
        <f t="shared" si="276"/>
        <v>70</v>
      </c>
      <c r="D1898" s="7">
        <f t="shared" si="280"/>
        <v>1996</v>
      </c>
      <c r="F1898">
        <f>VLOOKUP(B1898, 'Population by Country'!$1:$266, 11, FALSE)</f>
        <v>10311238</v>
      </c>
      <c r="G1898">
        <v>0</v>
      </c>
      <c r="H1898">
        <v>0</v>
      </c>
      <c r="I1898" s="7">
        <f>INDEX('Developing Country'!$B$3:$B$175,MATCH('Stata Data'!B1898,'Developing Country'!$A$3:$A$175))</f>
        <v>0</v>
      </c>
      <c r="J1898" s="7">
        <f>INDEX('Developing Country'!$C$3:$C$175,MATCH('Stata Data'!B1898,'Developing Country'!$A$3:$A$175))</f>
        <v>0</v>
      </c>
      <c r="K1898" s="8">
        <f>VLOOKUP(B1898, 'TRIPS In Force'!$A$2:$B$166, 2, FALSE)</f>
        <v>34700</v>
      </c>
      <c r="L1898" s="7">
        <f t="shared" si="277"/>
        <v>1995</v>
      </c>
      <c r="M1898" s="7">
        <f t="shared" si="272"/>
        <v>1</v>
      </c>
      <c r="N1898" s="7">
        <f t="shared" si="273"/>
        <v>1995</v>
      </c>
      <c r="O1898" s="7">
        <f t="shared" si="274"/>
        <v>1</v>
      </c>
      <c r="P1898" s="7">
        <f t="shared" si="275"/>
        <v>1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</row>
    <row r="1899" spans="1:34" x14ac:dyDescent="0.35">
      <c r="A1899">
        <f t="shared" si="278"/>
        <v>1898</v>
      </c>
      <c r="B1899" t="s">
        <v>66</v>
      </c>
      <c r="C1899">
        <f t="shared" si="276"/>
        <v>70</v>
      </c>
      <c r="D1899" s="7">
        <f t="shared" si="280"/>
        <v>1997</v>
      </c>
      <c r="F1899">
        <f>VLOOKUP(B1899, 'Population by Country'!$1:$266, 12, FALSE)</f>
        <v>10290486</v>
      </c>
      <c r="G1899">
        <v>0</v>
      </c>
      <c r="H1899">
        <v>0</v>
      </c>
      <c r="I1899" s="7">
        <f>INDEX('Developing Country'!$B$3:$B$175,MATCH('Stata Data'!B1899,'Developing Country'!$A$3:$A$175))</f>
        <v>0</v>
      </c>
      <c r="J1899" s="7">
        <f>INDEX('Developing Country'!$C$3:$C$175,MATCH('Stata Data'!B1899,'Developing Country'!$A$3:$A$175))</f>
        <v>0</v>
      </c>
      <c r="K1899" s="8">
        <f>VLOOKUP(B1899, 'TRIPS In Force'!$A$2:$B$166, 2, FALSE)</f>
        <v>34700</v>
      </c>
      <c r="L1899" s="7">
        <f t="shared" si="277"/>
        <v>1995</v>
      </c>
      <c r="M1899" s="7">
        <f t="shared" si="272"/>
        <v>1</v>
      </c>
      <c r="N1899" s="7">
        <f t="shared" si="273"/>
        <v>1995</v>
      </c>
      <c r="O1899" s="7">
        <f t="shared" si="274"/>
        <v>2</v>
      </c>
      <c r="P1899" s="7">
        <f t="shared" si="275"/>
        <v>1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</row>
    <row r="1900" spans="1:34" x14ac:dyDescent="0.35">
      <c r="A1900">
        <f t="shared" si="278"/>
        <v>1899</v>
      </c>
      <c r="B1900" t="s">
        <v>66</v>
      </c>
      <c r="C1900">
        <f t="shared" si="276"/>
        <v>70</v>
      </c>
      <c r="D1900" s="7">
        <f t="shared" si="280"/>
        <v>1998</v>
      </c>
      <c r="F1900">
        <f>VLOOKUP(B1900, 'Population by Country'!$1:$266, 13, FALSE)</f>
        <v>10266570</v>
      </c>
      <c r="G1900">
        <v>0</v>
      </c>
      <c r="H1900">
        <v>0</v>
      </c>
      <c r="I1900" s="7">
        <f>INDEX('Developing Country'!$B$3:$B$175,MATCH('Stata Data'!B1900,'Developing Country'!$A$3:$A$175))</f>
        <v>0</v>
      </c>
      <c r="J1900" s="7">
        <f>INDEX('Developing Country'!$C$3:$C$175,MATCH('Stata Data'!B1900,'Developing Country'!$A$3:$A$175))</f>
        <v>0</v>
      </c>
      <c r="K1900" s="8">
        <f>VLOOKUP(B1900, 'TRIPS In Force'!$A$2:$B$166, 2, FALSE)</f>
        <v>34700</v>
      </c>
      <c r="L1900" s="7">
        <f t="shared" si="277"/>
        <v>1995</v>
      </c>
      <c r="M1900" s="7">
        <f t="shared" si="272"/>
        <v>1</v>
      </c>
      <c r="N1900" s="7">
        <f t="shared" si="273"/>
        <v>1995</v>
      </c>
      <c r="O1900" s="7">
        <f t="shared" si="274"/>
        <v>3</v>
      </c>
      <c r="P1900" s="7">
        <f t="shared" si="275"/>
        <v>1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</row>
    <row r="1901" spans="1:34" x14ac:dyDescent="0.35">
      <c r="A1901">
        <f t="shared" si="278"/>
        <v>1900</v>
      </c>
      <c r="B1901" t="s">
        <v>66</v>
      </c>
      <c r="C1901">
        <f t="shared" si="276"/>
        <v>70</v>
      </c>
      <c r="D1901" s="7">
        <f t="shared" si="280"/>
        <v>1999</v>
      </c>
      <c r="F1901">
        <f>VLOOKUP(B1901, 'Population by Country'!$1:$266,14, FALSE)</f>
        <v>10237530</v>
      </c>
      <c r="G1901">
        <v>0</v>
      </c>
      <c r="H1901">
        <v>0</v>
      </c>
      <c r="I1901" s="7">
        <f>INDEX('Developing Country'!$B$3:$B$175,MATCH('Stata Data'!B1901,'Developing Country'!$A$3:$A$175))</f>
        <v>0</v>
      </c>
      <c r="J1901" s="7">
        <f>INDEX('Developing Country'!$C$3:$C$175,MATCH('Stata Data'!B1901,'Developing Country'!$A$3:$A$175))</f>
        <v>0</v>
      </c>
      <c r="K1901" s="8">
        <f>VLOOKUP(B1901, 'TRIPS In Force'!$A$2:$B$166, 2, FALSE)</f>
        <v>34700</v>
      </c>
      <c r="L1901" s="7">
        <f t="shared" si="277"/>
        <v>1995</v>
      </c>
      <c r="M1901" s="7">
        <f t="shared" si="272"/>
        <v>1</v>
      </c>
      <c r="N1901" s="7">
        <f t="shared" si="273"/>
        <v>1995</v>
      </c>
      <c r="O1901" s="7">
        <f t="shared" si="274"/>
        <v>4</v>
      </c>
      <c r="P1901" s="7">
        <f t="shared" si="275"/>
        <v>1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</row>
    <row r="1902" spans="1:34" x14ac:dyDescent="0.35">
      <c r="A1902">
        <f t="shared" si="278"/>
        <v>1901</v>
      </c>
      <c r="B1902" t="s">
        <v>66</v>
      </c>
      <c r="C1902">
        <f t="shared" si="276"/>
        <v>70</v>
      </c>
      <c r="D1902" s="7">
        <f t="shared" si="280"/>
        <v>2000</v>
      </c>
      <c r="F1902">
        <f>VLOOKUP(B1902, 'Population by Country'!$1:$266, 15, FALSE)</f>
        <v>10210971</v>
      </c>
      <c r="G1902">
        <v>0</v>
      </c>
      <c r="H1902">
        <v>0</v>
      </c>
      <c r="I1902" s="7">
        <f>INDEX('Developing Country'!$B$3:$B$175,MATCH('Stata Data'!B1902,'Developing Country'!$A$3:$A$175))</f>
        <v>0</v>
      </c>
      <c r="J1902" s="7">
        <f>INDEX('Developing Country'!$C$3:$C$175,MATCH('Stata Data'!B1902,'Developing Country'!$A$3:$A$175))</f>
        <v>0</v>
      </c>
      <c r="K1902" s="8">
        <f>VLOOKUP(B1902, 'TRIPS In Force'!$A$2:$B$166, 2, FALSE)</f>
        <v>34700</v>
      </c>
      <c r="L1902" s="7">
        <f t="shared" si="277"/>
        <v>1995</v>
      </c>
      <c r="M1902" s="7">
        <f t="shared" si="272"/>
        <v>1</v>
      </c>
      <c r="N1902" s="7">
        <f t="shared" si="273"/>
        <v>1995</v>
      </c>
      <c r="O1902" s="7">
        <f t="shared" si="274"/>
        <v>5</v>
      </c>
      <c r="P1902" s="7">
        <f t="shared" si="275"/>
        <v>1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</row>
    <row r="1903" spans="1:34" x14ac:dyDescent="0.35">
      <c r="A1903">
        <f t="shared" si="278"/>
        <v>1902</v>
      </c>
      <c r="B1903" t="s">
        <v>66</v>
      </c>
      <c r="C1903">
        <f t="shared" si="276"/>
        <v>70</v>
      </c>
      <c r="D1903" s="7">
        <f t="shared" si="280"/>
        <v>2001</v>
      </c>
      <c r="F1903">
        <f>VLOOKUP(B1903, 'Population by Country'!$1:$266, 16, FALSE)</f>
        <v>10187576</v>
      </c>
      <c r="G1903">
        <v>0</v>
      </c>
      <c r="H1903">
        <v>0</v>
      </c>
      <c r="I1903" s="7">
        <f>INDEX('Developing Country'!$B$3:$B$175,MATCH('Stata Data'!B1903,'Developing Country'!$A$3:$A$175))</f>
        <v>0</v>
      </c>
      <c r="J1903" s="7">
        <f>INDEX('Developing Country'!$C$3:$C$175,MATCH('Stata Data'!B1903,'Developing Country'!$A$3:$A$175))</f>
        <v>0</v>
      </c>
      <c r="K1903" s="8">
        <f>VLOOKUP(B1903, 'TRIPS In Force'!$A$2:$B$166, 2, FALSE)</f>
        <v>34700</v>
      </c>
      <c r="L1903" s="7">
        <f t="shared" si="277"/>
        <v>1995</v>
      </c>
      <c r="M1903" s="7">
        <f t="shared" si="272"/>
        <v>1</v>
      </c>
      <c r="N1903" s="7">
        <f t="shared" si="273"/>
        <v>1995</v>
      </c>
      <c r="O1903" s="7">
        <f t="shared" si="274"/>
        <v>6</v>
      </c>
      <c r="P1903" s="7">
        <f t="shared" si="275"/>
        <v>1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</row>
    <row r="1904" spans="1:34" x14ac:dyDescent="0.35">
      <c r="A1904">
        <f t="shared" si="278"/>
        <v>1903</v>
      </c>
      <c r="B1904" t="s">
        <v>66</v>
      </c>
      <c r="C1904">
        <f t="shared" si="276"/>
        <v>70</v>
      </c>
      <c r="D1904" s="7">
        <f t="shared" si="280"/>
        <v>2002</v>
      </c>
      <c r="F1904">
        <f>VLOOKUP(B1904, 'Population by Country'!$1:$266, 17, FALSE)</f>
        <v>10158608</v>
      </c>
      <c r="G1904">
        <v>0</v>
      </c>
      <c r="H1904">
        <v>0</v>
      </c>
      <c r="I1904" s="7">
        <f>INDEX('Developing Country'!$B$3:$B$175,MATCH('Stata Data'!B1904,'Developing Country'!$A$3:$A$175))</f>
        <v>0</v>
      </c>
      <c r="J1904" s="7">
        <f>INDEX('Developing Country'!$C$3:$C$175,MATCH('Stata Data'!B1904,'Developing Country'!$A$3:$A$175))</f>
        <v>0</v>
      </c>
      <c r="K1904" s="8">
        <f>VLOOKUP(B1904, 'TRIPS In Force'!$A$2:$B$166, 2, FALSE)</f>
        <v>34700</v>
      </c>
      <c r="L1904" s="7">
        <f t="shared" si="277"/>
        <v>1995</v>
      </c>
      <c r="M1904" s="7">
        <f t="shared" si="272"/>
        <v>1</v>
      </c>
      <c r="N1904" s="7">
        <f t="shared" si="273"/>
        <v>1995</v>
      </c>
      <c r="O1904" s="7">
        <f t="shared" si="274"/>
        <v>7</v>
      </c>
      <c r="P1904" s="7">
        <f t="shared" si="275"/>
        <v>1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</row>
    <row r="1905" spans="1:34" x14ac:dyDescent="0.35">
      <c r="A1905">
        <f t="shared" si="278"/>
        <v>1904</v>
      </c>
      <c r="B1905" t="s">
        <v>66</v>
      </c>
      <c r="C1905">
        <f t="shared" si="276"/>
        <v>70</v>
      </c>
      <c r="D1905" s="7">
        <f t="shared" si="280"/>
        <v>2003</v>
      </c>
      <c r="F1905">
        <f>VLOOKUP(B1905, 'Population by Country'!$1:$266, 18, FALSE)</f>
        <v>10129552</v>
      </c>
      <c r="G1905">
        <v>0</v>
      </c>
      <c r="H1905">
        <v>0</v>
      </c>
      <c r="I1905" s="7">
        <f>INDEX('Developing Country'!$B$3:$B$175,MATCH('Stata Data'!B1905,'Developing Country'!$A$3:$A$175))</f>
        <v>0</v>
      </c>
      <c r="J1905" s="7">
        <f>INDEX('Developing Country'!$C$3:$C$175,MATCH('Stata Data'!B1905,'Developing Country'!$A$3:$A$175))</f>
        <v>0</v>
      </c>
      <c r="K1905" s="8">
        <f>VLOOKUP(B1905, 'TRIPS In Force'!$A$2:$B$166, 2, FALSE)</f>
        <v>34700</v>
      </c>
      <c r="L1905" s="7">
        <f t="shared" si="277"/>
        <v>1995</v>
      </c>
      <c r="M1905" s="7">
        <f t="shared" si="272"/>
        <v>1</v>
      </c>
      <c r="N1905" s="7">
        <f t="shared" si="273"/>
        <v>1995</v>
      </c>
      <c r="O1905" s="7">
        <f t="shared" si="274"/>
        <v>8</v>
      </c>
      <c r="P1905" s="7">
        <f t="shared" si="275"/>
        <v>1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</row>
    <row r="1906" spans="1:34" x14ac:dyDescent="0.35">
      <c r="A1906">
        <f t="shared" si="278"/>
        <v>1905</v>
      </c>
      <c r="B1906" t="s">
        <v>66</v>
      </c>
      <c r="C1906">
        <f t="shared" si="276"/>
        <v>70</v>
      </c>
      <c r="D1906" s="7">
        <f t="shared" si="280"/>
        <v>2004</v>
      </c>
      <c r="F1906">
        <f>VLOOKUP(B1906, 'Population by Country'!$1:$266,19, FALSE)</f>
        <v>10107146</v>
      </c>
      <c r="G1906">
        <v>0</v>
      </c>
      <c r="H1906">
        <v>0</v>
      </c>
      <c r="I1906" s="7">
        <f>INDEX('Developing Country'!$B$3:$B$175,MATCH('Stata Data'!B1906,'Developing Country'!$A$3:$A$175))</f>
        <v>0</v>
      </c>
      <c r="J1906" s="7">
        <f>INDEX('Developing Country'!$C$3:$C$175,MATCH('Stata Data'!B1906,'Developing Country'!$A$3:$A$175))</f>
        <v>0</v>
      </c>
      <c r="K1906" s="8">
        <f>VLOOKUP(B1906, 'TRIPS In Force'!$A$2:$B$166, 2, FALSE)</f>
        <v>34700</v>
      </c>
      <c r="L1906" s="7">
        <f t="shared" si="277"/>
        <v>1995</v>
      </c>
      <c r="M1906" s="7">
        <f t="shared" si="272"/>
        <v>1</v>
      </c>
      <c r="N1906" s="7">
        <f t="shared" si="273"/>
        <v>1995</v>
      </c>
      <c r="O1906" s="7">
        <f t="shared" si="274"/>
        <v>9</v>
      </c>
      <c r="P1906" s="7">
        <f t="shared" si="275"/>
        <v>1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</row>
    <row r="1907" spans="1:34" x14ac:dyDescent="0.35">
      <c r="A1907">
        <f t="shared" si="278"/>
        <v>1906</v>
      </c>
      <c r="B1907" t="s">
        <v>66</v>
      </c>
      <c r="C1907">
        <f t="shared" si="276"/>
        <v>70</v>
      </c>
      <c r="D1907" s="7">
        <f t="shared" si="280"/>
        <v>2005</v>
      </c>
      <c r="F1907">
        <f>VLOOKUP(B1907, 'Population by Country'!$1:$266, 20, FALSE)</f>
        <v>10087065</v>
      </c>
      <c r="G1907">
        <v>0</v>
      </c>
      <c r="H1907">
        <v>0</v>
      </c>
      <c r="I1907" s="7">
        <f>INDEX('Developing Country'!$B$3:$B$175,MATCH('Stata Data'!B1907,'Developing Country'!$A$3:$A$175))</f>
        <v>0</v>
      </c>
      <c r="J1907" s="7">
        <f>INDEX('Developing Country'!$C$3:$C$175,MATCH('Stata Data'!B1907,'Developing Country'!$A$3:$A$175))</f>
        <v>0</v>
      </c>
      <c r="K1907" s="8">
        <f>VLOOKUP(B1907, 'TRIPS In Force'!$A$2:$B$166, 2, FALSE)</f>
        <v>34700</v>
      </c>
      <c r="L1907" s="7">
        <f t="shared" si="277"/>
        <v>1995</v>
      </c>
      <c r="M1907" s="7">
        <f t="shared" si="272"/>
        <v>1</v>
      </c>
      <c r="N1907" s="7">
        <f t="shared" si="273"/>
        <v>1995</v>
      </c>
      <c r="O1907" s="7">
        <f t="shared" si="274"/>
        <v>10</v>
      </c>
      <c r="P1907" s="7">
        <f t="shared" si="275"/>
        <v>1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</row>
    <row r="1908" spans="1:34" x14ac:dyDescent="0.35">
      <c r="A1908">
        <f t="shared" si="278"/>
        <v>1907</v>
      </c>
      <c r="B1908" t="s">
        <v>66</v>
      </c>
      <c r="C1908">
        <f t="shared" si="276"/>
        <v>70</v>
      </c>
      <c r="D1908" s="7">
        <f t="shared" si="280"/>
        <v>2006</v>
      </c>
      <c r="F1908">
        <f>VLOOKUP(B1908, 'Population by Country'!$1:$266, 21, FALSE)</f>
        <v>10071370</v>
      </c>
      <c r="G1908">
        <v>0</v>
      </c>
      <c r="H1908">
        <v>0</v>
      </c>
      <c r="I1908" s="7">
        <f>INDEX('Developing Country'!$B$3:$B$175,MATCH('Stata Data'!B1908,'Developing Country'!$A$3:$A$175))</f>
        <v>0</v>
      </c>
      <c r="J1908" s="7">
        <f>INDEX('Developing Country'!$C$3:$C$175,MATCH('Stata Data'!B1908,'Developing Country'!$A$3:$A$175))</f>
        <v>0</v>
      </c>
      <c r="K1908" s="8">
        <f>VLOOKUP(B1908, 'TRIPS In Force'!$A$2:$B$166, 2, FALSE)</f>
        <v>34700</v>
      </c>
      <c r="L1908" s="7">
        <f t="shared" si="277"/>
        <v>1995</v>
      </c>
      <c r="M1908" s="7">
        <f t="shared" si="272"/>
        <v>1</v>
      </c>
      <c r="N1908" s="7">
        <f t="shared" si="273"/>
        <v>1995</v>
      </c>
      <c r="O1908" s="7">
        <f t="shared" si="274"/>
        <v>11</v>
      </c>
      <c r="P1908" s="7">
        <f t="shared" si="275"/>
        <v>1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</row>
    <row r="1909" spans="1:34" x14ac:dyDescent="0.35">
      <c r="A1909">
        <f t="shared" si="278"/>
        <v>1908</v>
      </c>
      <c r="B1909" t="s">
        <v>66</v>
      </c>
      <c r="C1909">
        <f t="shared" si="276"/>
        <v>70</v>
      </c>
      <c r="D1909" s="7">
        <f t="shared" si="280"/>
        <v>2007</v>
      </c>
      <c r="F1909">
        <f>VLOOKUP(B1909, 'Population by Country'!$1:$266, 22, FALSE)</f>
        <v>10055780</v>
      </c>
      <c r="G1909">
        <v>0</v>
      </c>
      <c r="H1909">
        <v>0</v>
      </c>
      <c r="I1909" s="7">
        <f>INDEX('Developing Country'!$B$3:$B$175,MATCH('Stata Data'!B1909,'Developing Country'!$A$3:$A$175))</f>
        <v>0</v>
      </c>
      <c r="J1909" s="7">
        <f>INDEX('Developing Country'!$C$3:$C$175,MATCH('Stata Data'!B1909,'Developing Country'!$A$3:$A$175))</f>
        <v>0</v>
      </c>
      <c r="K1909" s="8">
        <f>VLOOKUP(B1909, 'TRIPS In Force'!$A$2:$B$166, 2, FALSE)</f>
        <v>34700</v>
      </c>
      <c r="L1909" s="7">
        <f t="shared" si="277"/>
        <v>1995</v>
      </c>
      <c r="M1909" s="7">
        <f t="shared" si="272"/>
        <v>1</v>
      </c>
      <c r="N1909" s="7">
        <f t="shared" si="273"/>
        <v>1995</v>
      </c>
      <c r="O1909" s="7">
        <f t="shared" si="274"/>
        <v>12</v>
      </c>
      <c r="P1909" s="7">
        <f t="shared" si="275"/>
        <v>1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</row>
    <row r="1910" spans="1:34" x14ac:dyDescent="0.35">
      <c r="A1910">
        <f t="shared" si="278"/>
        <v>1909</v>
      </c>
      <c r="B1910" t="s">
        <v>66</v>
      </c>
      <c r="C1910">
        <f t="shared" si="276"/>
        <v>70</v>
      </c>
      <c r="D1910" s="7">
        <f t="shared" si="280"/>
        <v>2008</v>
      </c>
      <c r="F1910">
        <f>VLOOKUP(B1910, 'Population by Country'!$1:$266, 23, FALSE)</f>
        <v>10038188</v>
      </c>
      <c r="G1910">
        <v>0</v>
      </c>
      <c r="H1910">
        <v>0</v>
      </c>
      <c r="I1910" s="7">
        <f>INDEX('Developing Country'!$B$3:$B$175,MATCH('Stata Data'!B1910,'Developing Country'!$A$3:$A$175))</f>
        <v>0</v>
      </c>
      <c r="J1910" s="7">
        <f>INDEX('Developing Country'!$C$3:$C$175,MATCH('Stata Data'!B1910,'Developing Country'!$A$3:$A$175))</f>
        <v>0</v>
      </c>
      <c r="K1910" s="8">
        <f>VLOOKUP(B1910, 'TRIPS In Force'!$A$2:$B$166, 2, FALSE)</f>
        <v>34700</v>
      </c>
      <c r="L1910" s="7">
        <f t="shared" si="277"/>
        <v>1995</v>
      </c>
      <c r="M1910" s="7">
        <f t="shared" si="272"/>
        <v>1</v>
      </c>
      <c r="N1910" s="7">
        <f t="shared" si="273"/>
        <v>1995</v>
      </c>
      <c r="O1910" s="7">
        <f t="shared" si="274"/>
        <v>13</v>
      </c>
      <c r="P1910" s="7">
        <f t="shared" si="275"/>
        <v>1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</row>
    <row r="1911" spans="1:34" x14ac:dyDescent="0.35">
      <c r="A1911">
        <f t="shared" si="278"/>
        <v>1910</v>
      </c>
      <c r="B1911" t="s">
        <v>66</v>
      </c>
      <c r="C1911">
        <f t="shared" si="276"/>
        <v>70</v>
      </c>
      <c r="D1911" s="7">
        <f t="shared" si="280"/>
        <v>2009</v>
      </c>
      <c r="F1911">
        <f>VLOOKUP(B1911, 'Population by Country'!$1:$266, 24, FALSE)</f>
        <v>10022650</v>
      </c>
      <c r="G1911">
        <v>0</v>
      </c>
      <c r="H1911">
        <v>0</v>
      </c>
      <c r="I1911" s="7">
        <f>INDEX('Developing Country'!$B$3:$B$175,MATCH('Stata Data'!B1911,'Developing Country'!$A$3:$A$175))</f>
        <v>0</v>
      </c>
      <c r="J1911" s="7">
        <f>INDEX('Developing Country'!$C$3:$C$175,MATCH('Stata Data'!B1911,'Developing Country'!$A$3:$A$175))</f>
        <v>0</v>
      </c>
      <c r="K1911" s="8">
        <f>VLOOKUP(B1911, 'TRIPS In Force'!$A$2:$B$166, 2, FALSE)</f>
        <v>34700</v>
      </c>
      <c r="L1911" s="7">
        <f t="shared" si="277"/>
        <v>1995</v>
      </c>
      <c r="M1911" s="7">
        <f t="shared" si="272"/>
        <v>1</v>
      </c>
      <c r="N1911" s="7">
        <f t="shared" si="273"/>
        <v>1995</v>
      </c>
      <c r="O1911" s="7">
        <f t="shared" si="274"/>
        <v>14</v>
      </c>
      <c r="P1911" s="7">
        <f t="shared" si="275"/>
        <v>1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</row>
    <row r="1912" spans="1:34" x14ac:dyDescent="0.35">
      <c r="A1912">
        <f t="shared" si="278"/>
        <v>1911</v>
      </c>
      <c r="B1912" t="s">
        <v>66</v>
      </c>
      <c r="C1912">
        <f t="shared" si="276"/>
        <v>70</v>
      </c>
      <c r="D1912" s="7">
        <f t="shared" si="280"/>
        <v>2010</v>
      </c>
      <c r="F1912">
        <f>VLOOKUP(B1912, 'Population by Country'!$1:$266, 25, FALSE)</f>
        <v>10000023</v>
      </c>
      <c r="G1912">
        <v>0</v>
      </c>
      <c r="H1912">
        <v>0</v>
      </c>
      <c r="I1912" s="7">
        <f>INDEX('Developing Country'!$B$3:$B$175,MATCH('Stata Data'!B1912,'Developing Country'!$A$3:$A$175))</f>
        <v>0</v>
      </c>
      <c r="J1912" s="7">
        <f>INDEX('Developing Country'!$C$3:$C$175,MATCH('Stata Data'!B1912,'Developing Country'!$A$3:$A$175))</f>
        <v>0</v>
      </c>
      <c r="K1912" s="8">
        <f>VLOOKUP(B1912, 'TRIPS In Force'!$A$2:$B$166, 2, FALSE)</f>
        <v>34700</v>
      </c>
      <c r="L1912" s="7">
        <f t="shared" si="277"/>
        <v>1995</v>
      </c>
      <c r="M1912" s="7">
        <f t="shared" si="272"/>
        <v>1</v>
      </c>
      <c r="N1912" s="7">
        <f t="shared" si="273"/>
        <v>1995</v>
      </c>
      <c r="O1912" s="7">
        <f t="shared" si="274"/>
        <v>15</v>
      </c>
      <c r="P1912" s="7">
        <f t="shared" si="275"/>
        <v>1</v>
      </c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</row>
    <row r="1913" spans="1:34" x14ac:dyDescent="0.35">
      <c r="A1913">
        <f t="shared" si="278"/>
        <v>1912</v>
      </c>
      <c r="B1913" t="s">
        <v>66</v>
      </c>
      <c r="C1913">
        <f t="shared" si="276"/>
        <v>70</v>
      </c>
      <c r="D1913" s="7">
        <f t="shared" si="280"/>
        <v>2011</v>
      </c>
      <c r="F1913">
        <f>VLOOKUP(B1913, 'Population by Country'!$1:$266, 26, FALSE)</f>
        <v>9971727</v>
      </c>
      <c r="G1913">
        <v>0</v>
      </c>
      <c r="H1913">
        <v>0</v>
      </c>
      <c r="I1913" s="7">
        <f>INDEX('Developing Country'!$B$3:$B$175,MATCH('Stata Data'!B1913,'Developing Country'!$A$3:$A$175))</f>
        <v>0</v>
      </c>
      <c r="J1913" s="7">
        <f>INDEX('Developing Country'!$C$3:$C$175,MATCH('Stata Data'!B1913,'Developing Country'!$A$3:$A$175))</f>
        <v>0</v>
      </c>
      <c r="K1913" s="8">
        <f>VLOOKUP(B1913, 'TRIPS In Force'!$A$2:$B$166, 2, FALSE)</f>
        <v>34700</v>
      </c>
      <c r="L1913" s="7">
        <f t="shared" si="277"/>
        <v>1995</v>
      </c>
      <c r="M1913" s="7">
        <f t="shared" si="272"/>
        <v>1</v>
      </c>
      <c r="N1913" s="7">
        <f t="shared" si="273"/>
        <v>1995</v>
      </c>
      <c r="O1913" s="7">
        <f t="shared" si="274"/>
        <v>16</v>
      </c>
      <c r="P1913" s="7">
        <f t="shared" si="275"/>
        <v>1</v>
      </c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</row>
    <row r="1914" spans="1:34" x14ac:dyDescent="0.35">
      <c r="A1914">
        <f t="shared" si="278"/>
        <v>1913</v>
      </c>
      <c r="B1914" t="s">
        <v>66</v>
      </c>
      <c r="C1914">
        <f t="shared" si="276"/>
        <v>70</v>
      </c>
      <c r="D1914" s="7">
        <f t="shared" si="280"/>
        <v>2012</v>
      </c>
      <c r="F1914">
        <f>VLOOKUP(B1914, 'Population by Country'!$1:$266, 27, FALSE)</f>
        <v>9920362</v>
      </c>
      <c r="G1914">
        <v>0</v>
      </c>
      <c r="H1914">
        <v>0</v>
      </c>
      <c r="I1914" s="7">
        <f>INDEX('Developing Country'!$B$3:$B$175,MATCH('Stata Data'!B1914,'Developing Country'!$A$3:$A$175))</f>
        <v>0</v>
      </c>
      <c r="J1914" s="7">
        <f>INDEX('Developing Country'!$C$3:$C$175,MATCH('Stata Data'!B1914,'Developing Country'!$A$3:$A$175))</f>
        <v>0</v>
      </c>
      <c r="K1914" s="8">
        <f>VLOOKUP(B1914, 'TRIPS In Force'!$A$2:$B$166, 2, FALSE)</f>
        <v>34700</v>
      </c>
      <c r="L1914" s="7">
        <f t="shared" si="277"/>
        <v>1995</v>
      </c>
      <c r="M1914" s="7">
        <f t="shared" si="272"/>
        <v>1</v>
      </c>
      <c r="N1914" s="7">
        <f t="shared" si="273"/>
        <v>1995</v>
      </c>
      <c r="O1914" s="7">
        <f t="shared" si="274"/>
        <v>17</v>
      </c>
      <c r="P1914" s="7">
        <f t="shared" si="275"/>
        <v>1</v>
      </c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</row>
    <row r="1915" spans="1:34" x14ac:dyDescent="0.35">
      <c r="A1915">
        <f t="shared" si="278"/>
        <v>1914</v>
      </c>
      <c r="B1915" t="s">
        <v>66</v>
      </c>
      <c r="C1915">
        <f t="shared" si="276"/>
        <v>70</v>
      </c>
      <c r="D1915" s="7">
        <f t="shared" si="280"/>
        <v>2013</v>
      </c>
      <c r="F1915">
        <f>VLOOKUP(B1915, 'Population by Country'!$1:$266, 28, FALSE)</f>
        <v>9893082</v>
      </c>
      <c r="G1915">
        <v>0</v>
      </c>
      <c r="H1915">
        <v>0</v>
      </c>
      <c r="I1915" s="7">
        <f>INDEX('Developing Country'!$B$3:$B$175,MATCH('Stata Data'!B1915,'Developing Country'!$A$3:$A$175))</f>
        <v>0</v>
      </c>
      <c r="J1915" s="7">
        <f>INDEX('Developing Country'!$C$3:$C$175,MATCH('Stata Data'!B1915,'Developing Country'!$A$3:$A$175))</f>
        <v>0</v>
      </c>
      <c r="K1915" s="8">
        <f>VLOOKUP(B1915, 'TRIPS In Force'!$A$2:$B$166, 2, FALSE)</f>
        <v>34700</v>
      </c>
      <c r="L1915" s="7">
        <f t="shared" si="277"/>
        <v>1995</v>
      </c>
      <c r="M1915" s="7">
        <f t="shared" si="272"/>
        <v>1</v>
      </c>
      <c r="N1915" s="7">
        <f t="shared" si="273"/>
        <v>1995</v>
      </c>
      <c r="O1915" s="7">
        <f t="shared" si="274"/>
        <v>18</v>
      </c>
      <c r="P1915" s="7">
        <f t="shared" si="275"/>
        <v>1</v>
      </c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</row>
    <row r="1916" spans="1:34" x14ac:dyDescent="0.35">
      <c r="A1916">
        <f t="shared" si="278"/>
        <v>1915</v>
      </c>
      <c r="B1916" t="s">
        <v>66</v>
      </c>
      <c r="C1916">
        <f t="shared" si="276"/>
        <v>70</v>
      </c>
      <c r="D1916" s="7">
        <f t="shared" si="280"/>
        <v>2014</v>
      </c>
      <c r="F1916">
        <f>VLOOKUP(B1916, 'Population by Country'!$1:$266, 29, FALSE)</f>
        <v>9866468</v>
      </c>
      <c r="G1916">
        <v>0</v>
      </c>
      <c r="H1916">
        <v>0</v>
      </c>
      <c r="I1916" s="7">
        <f>INDEX('Developing Country'!$B$3:$B$175,MATCH('Stata Data'!B1916,'Developing Country'!$A$3:$A$175))</f>
        <v>0</v>
      </c>
      <c r="J1916" s="7">
        <f>INDEX('Developing Country'!$C$3:$C$175,MATCH('Stata Data'!B1916,'Developing Country'!$A$3:$A$175))</f>
        <v>0</v>
      </c>
      <c r="K1916" s="8">
        <f>VLOOKUP(B1916, 'TRIPS In Force'!$A$2:$B$166, 2, FALSE)</f>
        <v>34700</v>
      </c>
      <c r="L1916" s="7">
        <f t="shared" si="277"/>
        <v>1995</v>
      </c>
      <c r="M1916" s="7">
        <f t="shared" si="272"/>
        <v>1</v>
      </c>
      <c r="N1916" s="7">
        <f t="shared" si="273"/>
        <v>1995</v>
      </c>
      <c r="O1916" s="7">
        <f t="shared" si="274"/>
        <v>19</v>
      </c>
      <c r="P1916" s="7">
        <f t="shared" si="275"/>
        <v>1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</row>
    <row r="1917" spans="1:34" x14ac:dyDescent="0.35">
      <c r="A1917">
        <f t="shared" si="278"/>
        <v>1916</v>
      </c>
      <c r="B1917" t="s">
        <v>66</v>
      </c>
      <c r="C1917">
        <f t="shared" si="276"/>
        <v>70</v>
      </c>
      <c r="D1917" s="7">
        <f t="shared" si="280"/>
        <v>2015</v>
      </c>
      <c r="F1917">
        <f>VLOOKUP(B1917, 'Population by Country'!$1:$266, 30, FALSE)</f>
        <v>9843028</v>
      </c>
      <c r="G1917">
        <v>0</v>
      </c>
      <c r="H1917">
        <v>0</v>
      </c>
      <c r="I1917" s="7">
        <f>INDEX('Developing Country'!$B$3:$B$175,MATCH('Stata Data'!B1917,'Developing Country'!$A$3:$A$175))</f>
        <v>0</v>
      </c>
      <c r="J1917" s="7">
        <f>INDEX('Developing Country'!$C$3:$C$175,MATCH('Stata Data'!B1917,'Developing Country'!$A$3:$A$175))</f>
        <v>0</v>
      </c>
      <c r="K1917" s="8">
        <f>VLOOKUP(B1917, 'TRIPS In Force'!$A$2:$B$166, 2, FALSE)</f>
        <v>34700</v>
      </c>
      <c r="L1917" s="7">
        <f t="shared" si="277"/>
        <v>1995</v>
      </c>
      <c r="M1917" s="7">
        <f t="shared" si="272"/>
        <v>1</v>
      </c>
      <c r="N1917" s="7">
        <f t="shared" si="273"/>
        <v>1995</v>
      </c>
      <c r="O1917" s="7">
        <f t="shared" si="274"/>
        <v>20</v>
      </c>
      <c r="P1917" s="7">
        <f t="shared" si="275"/>
        <v>1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</row>
    <row r="1918" spans="1:34" x14ac:dyDescent="0.35">
      <c r="A1918">
        <f t="shared" si="278"/>
        <v>1917</v>
      </c>
      <c r="B1918" t="s">
        <v>66</v>
      </c>
      <c r="C1918">
        <f t="shared" si="276"/>
        <v>70</v>
      </c>
      <c r="D1918" s="7">
        <f t="shared" si="280"/>
        <v>2016</v>
      </c>
      <c r="F1918">
        <f>VLOOKUP(B1918, 'Population by Country'!$1:$266, 31, FALSE)</f>
        <v>9817958</v>
      </c>
      <c r="G1918">
        <v>0</v>
      </c>
      <c r="H1918">
        <v>0</v>
      </c>
      <c r="I1918" s="7">
        <f>INDEX('Developing Country'!$B$3:$B$175,MATCH('Stata Data'!B1918,'Developing Country'!$A$3:$A$175))</f>
        <v>0</v>
      </c>
      <c r="J1918" s="7">
        <f>INDEX('Developing Country'!$C$3:$C$175,MATCH('Stata Data'!B1918,'Developing Country'!$A$3:$A$175))</f>
        <v>0</v>
      </c>
      <c r="K1918" s="8">
        <f>VLOOKUP(B1918, 'TRIPS In Force'!$A$2:$B$166, 2, FALSE)</f>
        <v>34700</v>
      </c>
      <c r="L1918" s="7">
        <f t="shared" si="277"/>
        <v>1995</v>
      </c>
      <c r="M1918" s="7">
        <f t="shared" si="272"/>
        <v>1</v>
      </c>
      <c r="N1918" s="7">
        <f t="shared" si="273"/>
        <v>1995</v>
      </c>
      <c r="O1918" s="7">
        <f t="shared" si="274"/>
        <v>21</v>
      </c>
      <c r="P1918" s="7">
        <f t="shared" si="275"/>
        <v>1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</row>
    <row r="1919" spans="1:34" x14ac:dyDescent="0.35">
      <c r="A1919">
        <f t="shared" si="278"/>
        <v>1918</v>
      </c>
      <c r="B1919" t="s">
        <v>67</v>
      </c>
      <c r="C1919">
        <f t="shared" si="276"/>
        <v>71</v>
      </c>
      <c r="D1919" s="7">
        <v>1990</v>
      </c>
      <c r="F1919">
        <f>VLOOKUP(B1919, 'Population by Country'!$1:$266, 5,FALSE )</f>
        <v>254826</v>
      </c>
      <c r="G1919">
        <v>0</v>
      </c>
      <c r="H1919">
        <v>0</v>
      </c>
      <c r="I1919" s="7">
        <f>INDEX('Developing Country'!$B$3:$B$175,MATCH('Stata Data'!B1919,'Developing Country'!$A$3:$A$175))</f>
        <v>0</v>
      </c>
      <c r="J1919" s="7">
        <f>INDEX('Developing Country'!$C$3:$C$175,MATCH('Stata Data'!B1919,'Developing Country'!$A$3:$A$175))</f>
        <v>0</v>
      </c>
      <c r="K1919" s="8">
        <f>VLOOKUP(B1919, 'TRIPS In Force'!$A$2:$B$166, 2, FALSE)</f>
        <v>34700</v>
      </c>
      <c r="L1919" s="7">
        <f t="shared" si="277"/>
        <v>1995</v>
      </c>
      <c r="M1919" s="7">
        <f t="shared" si="272"/>
        <v>0</v>
      </c>
      <c r="N1919" s="7">
        <f t="shared" si="273"/>
        <v>1995</v>
      </c>
      <c r="O1919" s="7">
        <f t="shared" si="274"/>
        <v>-5</v>
      </c>
      <c r="P1919" s="7">
        <f t="shared" si="275"/>
        <v>0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</row>
    <row r="1920" spans="1:34" x14ac:dyDescent="0.35">
      <c r="A1920">
        <f t="shared" si="278"/>
        <v>1919</v>
      </c>
      <c r="B1920" t="s">
        <v>67</v>
      </c>
      <c r="C1920">
        <f t="shared" si="276"/>
        <v>71</v>
      </c>
      <c r="D1920" s="7">
        <f>D1919+1</f>
        <v>1991</v>
      </c>
      <c r="F1920">
        <f>VLOOKUP(B1920, 'Population by Country'!$1:$266, 6, FALSE)</f>
        <v>257797</v>
      </c>
      <c r="G1920">
        <v>0</v>
      </c>
      <c r="H1920">
        <v>0</v>
      </c>
      <c r="I1920" s="7">
        <f>INDEX('Developing Country'!$B$3:$B$175,MATCH('Stata Data'!B1920,'Developing Country'!$A$3:$A$175))</f>
        <v>0</v>
      </c>
      <c r="J1920" s="7">
        <f>INDEX('Developing Country'!$C$3:$C$175,MATCH('Stata Data'!B1920,'Developing Country'!$A$3:$A$175))</f>
        <v>0</v>
      </c>
      <c r="K1920" s="8">
        <f>VLOOKUP(B1920, 'TRIPS In Force'!$A$2:$B$166, 2, FALSE)</f>
        <v>34700</v>
      </c>
      <c r="L1920" s="7">
        <f t="shared" si="277"/>
        <v>1995</v>
      </c>
      <c r="M1920" s="7">
        <f t="shared" si="272"/>
        <v>0</v>
      </c>
      <c r="N1920" s="7">
        <f t="shared" si="273"/>
        <v>1995</v>
      </c>
      <c r="O1920" s="7">
        <f t="shared" si="274"/>
        <v>-4</v>
      </c>
      <c r="P1920" s="7">
        <f t="shared" si="275"/>
        <v>0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</row>
    <row r="1921" spans="1:34" x14ac:dyDescent="0.35">
      <c r="A1921">
        <f t="shared" si="278"/>
        <v>1920</v>
      </c>
      <c r="B1921" t="s">
        <v>67</v>
      </c>
      <c r="C1921">
        <f t="shared" si="276"/>
        <v>71</v>
      </c>
      <c r="D1921" s="7">
        <f t="shared" ref="D1921:D1945" si="281">D1920+1</f>
        <v>1992</v>
      </c>
      <c r="F1921">
        <f>VLOOKUP(B1921, 'Population by Country'!$1:$266, 7, FALSE)</f>
        <v>261057</v>
      </c>
      <c r="G1921">
        <v>0</v>
      </c>
      <c r="H1921">
        <v>0</v>
      </c>
      <c r="I1921" s="7">
        <f>INDEX('Developing Country'!$B$3:$B$175,MATCH('Stata Data'!B1921,'Developing Country'!$A$3:$A$175))</f>
        <v>0</v>
      </c>
      <c r="J1921" s="7">
        <f>INDEX('Developing Country'!$C$3:$C$175,MATCH('Stata Data'!B1921,'Developing Country'!$A$3:$A$175))</f>
        <v>0</v>
      </c>
      <c r="K1921" s="8">
        <f>VLOOKUP(B1921, 'TRIPS In Force'!$A$2:$B$166, 2, FALSE)</f>
        <v>34700</v>
      </c>
      <c r="L1921" s="7">
        <f t="shared" si="277"/>
        <v>1995</v>
      </c>
      <c r="M1921" s="7">
        <f t="shared" si="272"/>
        <v>0</v>
      </c>
      <c r="N1921" s="7">
        <f t="shared" si="273"/>
        <v>1995</v>
      </c>
      <c r="O1921" s="7">
        <f t="shared" si="274"/>
        <v>-3</v>
      </c>
      <c r="P1921" s="7">
        <f t="shared" si="275"/>
        <v>0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</row>
    <row r="1922" spans="1:34" x14ac:dyDescent="0.35">
      <c r="A1922">
        <f t="shared" si="278"/>
        <v>1921</v>
      </c>
      <c r="B1922" t="s">
        <v>67</v>
      </c>
      <c r="C1922">
        <f t="shared" si="276"/>
        <v>71</v>
      </c>
      <c r="D1922" s="7">
        <f t="shared" si="281"/>
        <v>1993</v>
      </c>
      <c r="F1922">
        <f>VLOOKUP(B1922, 'Population by Country'!$1:$266, 8, FALSE)</f>
        <v>263725</v>
      </c>
      <c r="G1922">
        <v>0</v>
      </c>
      <c r="H1922">
        <v>0</v>
      </c>
      <c r="I1922" s="7">
        <f>INDEX('Developing Country'!$B$3:$B$175,MATCH('Stata Data'!B1922,'Developing Country'!$A$3:$A$175))</f>
        <v>0</v>
      </c>
      <c r="J1922" s="7">
        <f>INDEX('Developing Country'!$C$3:$C$175,MATCH('Stata Data'!B1922,'Developing Country'!$A$3:$A$175))</f>
        <v>0</v>
      </c>
      <c r="K1922" s="8">
        <f>VLOOKUP(B1922, 'TRIPS In Force'!$A$2:$B$166, 2, FALSE)</f>
        <v>34700</v>
      </c>
      <c r="L1922" s="7">
        <f t="shared" si="277"/>
        <v>1995</v>
      </c>
      <c r="M1922" s="7">
        <f t="shared" ref="M1922:M1985" si="282">IF(L1922&gt;D1922, 0, 1)</f>
        <v>0</v>
      </c>
      <c r="N1922" s="7">
        <f t="shared" ref="N1922:N1985" si="283">IF(L1922&gt;IF(I1922=1, 2033, IF(H1922=1, 2005, IF(J1922=1,2000, L1922))), L1922,IF(I1922=1, 2033, IF(H1922=1, 2005, IF(J1922=1,2000, L1922))))</f>
        <v>1995</v>
      </c>
      <c r="O1922" s="7">
        <f t="shared" ref="O1922:O1985" si="284">D1922-N1922</f>
        <v>-2</v>
      </c>
      <c r="P1922" s="7">
        <f t="shared" ref="P1922:P1985" si="285">IF(N1922&lt;=D1922,1,0)</f>
        <v>0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</row>
    <row r="1923" spans="1:34" x14ac:dyDescent="0.35">
      <c r="A1923">
        <f t="shared" si="278"/>
        <v>1922</v>
      </c>
      <c r="B1923" t="s">
        <v>67</v>
      </c>
      <c r="C1923">
        <f t="shared" ref="C1923:C1986" si="286">_xlfn.FLOOR.MATH((A1923-1)/27)</f>
        <v>71</v>
      </c>
      <c r="D1923" s="7">
        <f t="shared" si="281"/>
        <v>1994</v>
      </c>
      <c r="F1923">
        <f>VLOOKUP(B1923, 'Population by Country'!$1:$266, 9, FALSE)</f>
        <v>266021</v>
      </c>
      <c r="G1923">
        <v>0</v>
      </c>
      <c r="H1923">
        <v>0</v>
      </c>
      <c r="I1923" s="7">
        <f>INDEX('Developing Country'!$B$3:$B$175,MATCH('Stata Data'!B1923,'Developing Country'!$A$3:$A$175))</f>
        <v>0</v>
      </c>
      <c r="J1923" s="7">
        <f>INDEX('Developing Country'!$C$3:$C$175,MATCH('Stata Data'!B1923,'Developing Country'!$A$3:$A$175))</f>
        <v>0</v>
      </c>
      <c r="K1923" s="8">
        <f>VLOOKUP(B1923, 'TRIPS In Force'!$A$2:$B$166, 2, FALSE)</f>
        <v>34700</v>
      </c>
      <c r="L1923" s="7">
        <f t="shared" ref="L1923:L1986" si="287">YEAR(K1923)</f>
        <v>1995</v>
      </c>
      <c r="M1923" s="7">
        <f t="shared" si="282"/>
        <v>0</v>
      </c>
      <c r="N1923" s="7">
        <f t="shared" si="283"/>
        <v>1995</v>
      </c>
      <c r="O1923" s="7">
        <f t="shared" si="284"/>
        <v>-1</v>
      </c>
      <c r="P1923" s="7">
        <f t="shared" si="285"/>
        <v>0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</row>
    <row r="1924" spans="1:34" x14ac:dyDescent="0.35">
      <c r="A1924">
        <f t="shared" ref="A1924:A1987" si="288">A1923+1</f>
        <v>1923</v>
      </c>
      <c r="B1924" t="s">
        <v>67</v>
      </c>
      <c r="C1924">
        <f t="shared" si="286"/>
        <v>71</v>
      </c>
      <c r="D1924" s="7">
        <f t="shared" si="281"/>
        <v>1995</v>
      </c>
      <c r="F1924">
        <f>VLOOKUP(B1924, 'Population by Country'!$1:$266, 10, FALSE)</f>
        <v>267468</v>
      </c>
      <c r="G1924">
        <v>0</v>
      </c>
      <c r="H1924">
        <v>0</v>
      </c>
      <c r="I1924" s="7">
        <f>INDEX('Developing Country'!$B$3:$B$175,MATCH('Stata Data'!B1924,'Developing Country'!$A$3:$A$175))</f>
        <v>0</v>
      </c>
      <c r="J1924" s="7">
        <f>INDEX('Developing Country'!$C$3:$C$175,MATCH('Stata Data'!B1924,'Developing Country'!$A$3:$A$175))</f>
        <v>0</v>
      </c>
      <c r="K1924" s="8">
        <f>VLOOKUP(B1924, 'TRIPS In Force'!$A$2:$B$166, 2, FALSE)</f>
        <v>34700</v>
      </c>
      <c r="L1924" s="7">
        <f t="shared" si="287"/>
        <v>1995</v>
      </c>
      <c r="M1924" s="7">
        <f t="shared" si="282"/>
        <v>1</v>
      </c>
      <c r="N1924" s="7">
        <f t="shared" si="283"/>
        <v>1995</v>
      </c>
      <c r="O1924" s="7">
        <f t="shared" si="284"/>
        <v>0</v>
      </c>
      <c r="P1924" s="7">
        <f t="shared" si="285"/>
        <v>1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</row>
    <row r="1925" spans="1:34" x14ac:dyDescent="0.35">
      <c r="A1925">
        <f t="shared" si="288"/>
        <v>1924</v>
      </c>
      <c r="B1925" t="s">
        <v>67</v>
      </c>
      <c r="C1925">
        <f t="shared" si="286"/>
        <v>71</v>
      </c>
      <c r="D1925" s="7">
        <f t="shared" si="281"/>
        <v>1996</v>
      </c>
      <c r="F1925">
        <f>VLOOKUP(B1925, 'Population by Country'!$1:$266, 11, FALSE)</f>
        <v>268916</v>
      </c>
      <c r="G1925">
        <v>0</v>
      </c>
      <c r="H1925">
        <v>0</v>
      </c>
      <c r="I1925" s="7">
        <f>INDEX('Developing Country'!$B$3:$B$175,MATCH('Stata Data'!B1925,'Developing Country'!$A$3:$A$175))</f>
        <v>0</v>
      </c>
      <c r="J1925" s="7">
        <f>INDEX('Developing Country'!$C$3:$C$175,MATCH('Stata Data'!B1925,'Developing Country'!$A$3:$A$175))</f>
        <v>0</v>
      </c>
      <c r="K1925" s="8">
        <f>VLOOKUP(B1925, 'TRIPS In Force'!$A$2:$B$166, 2, FALSE)</f>
        <v>34700</v>
      </c>
      <c r="L1925" s="7">
        <f t="shared" si="287"/>
        <v>1995</v>
      </c>
      <c r="M1925" s="7">
        <f t="shared" si="282"/>
        <v>1</v>
      </c>
      <c r="N1925" s="7">
        <f t="shared" si="283"/>
        <v>1995</v>
      </c>
      <c r="O1925" s="7">
        <f t="shared" si="284"/>
        <v>1</v>
      </c>
      <c r="P1925" s="7">
        <f t="shared" si="285"/>
        <v>1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</row>
    <row r="1926" spans="1:34" x14ac:dyDescent="0.35">
      <c r="A1926">
        <f t="shared" si="288"/>
        <v>1925</v>
      </c>
      <c r="B1926" t="s">
        <v>67</v>
      </c>
      <c r="C1926">
        <f t="shared" si="286"/>
        <v>71</v>
      </c>
      <c r="D1926" s="7">
        <f t="shared" si="281"/>
        <v>1997</v>
      </c>
      <c r="F1926">
        <f>VLOOKUP(B1926, 'Population by Country'!$1:$266, 12, FALSE)</f>
        <v>271128</v>
      </c>
      <c r="G1926">
        <v>0</v>
      </c>
      <c r="H1926">
        <v>0</v>
      </c>
      <c r="I1926" s="7">
        <f>INDEX('Developing Country'!$B$3:$B$175,MATCH('Stata Data'!B1926,'Developing Country'!$A$3:$A$175))</f>
        <v>0</v>
      </c>
      <c r="J1926" s="7">
        <f>INDEX('Developing Country'!$C$3:$C$175,MATCH('Stata Data'!B1926,'Developing Country'!$A$3:$A$175))</f>
        <v>0</v>
      </c>
      <c r="K1926" s="8">
        <f>VLOOKUP(B1926, 'TRIPS In Force'!$A$2:$B$166, 2, FALSE)</f>
        <v>34700</v>
      </c>
      <c r="L1926" s="7">
        <f t="shared" si="287"/>
        <v>1995</v>
      </c>
      <c r="M1926" s="7">
        <f t="shared" si="282"/>
        <v>1</v>
      </c>
      <c r="N1926" s="7">
        <f t="shared" si="283"/>
        <v>1995</v>
      </c>
      <c r="O1926" s="7">
        <f t="shared" si="284"/>
        <v>2</v>
      </c>
      <c r="P1926" s="7">
        <f t="shared" si="285"/>
        <v>1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</row>
    <row r="1927" spans="1:34" x14ac:dyDescent="0.35">
      <c r="A1927">
        <f t="shared" si="288"/>
        <v>1926</v>
      </c>
      <c r="B1927" t="s">
        <v>67</v>
      </c>
      <c r="C1927">
        <f t="shared" si="286"/>
        <v>71</v>
      </c>
      <c r="D1927" s="7">
        <f t="shared" si="281"/>
        <v>1998</v>
      </c>
      <c r="F1927">
        <f>VLOOKUP(B1927, 'Population by Country'!$1:$266, 13, FALSE)</f>
        <v>274047</v>
      </c>
      <c r="G1927">
        <v>0</v>
      </c>
      <c r="H1927">
        <v>0</v>
      </c>
      <c r="I1927" s="7">
        <f>INDEX('Developing Country'!$B$3:$B$175,MATCH('Stata Data'!B1927,'Developing Country'!$A$3:$A$175))</f>
        <v>0</v>
      </c>
      <c r="J1927" s="7">
        <f>INDEX('Developing Country'!$C$3:$C$175,MATCH('Stata Data'!B1927,'Developing Country'!$A$3:$A$175))</f>
        <v>0</v>
      </c>
      <c r="K1927" s="8">
        <f>VLOOKUP(B1927, 'TRIPS In Force'!$A$2:$B$166, 2, FALSE)</f>
        <v>34700</v>
      </c>
      <c r="L1927" s="7">
        <f t="shared" si="287"/>
        <v>1995</v>
      </c>
      <c r="M1927" s="7">
        <f t="shared" si="282"/>
        <v>1</v>
      </c>
      <c r="N1927" s="7">
        <f t="shared" si="283"/>
        <v>1995</v>
      </c>
      <c r="O1927" s="7">
        <f t="shared" si="284"/>
        <v>3</v>
      </c>
      <c r="P1927" s="7">
        <f t="shared" si="285"/>
        <v>1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</row>
    <row r="1928" spans="1:34" x14ac:dyDescent="0.35">
      <c r="A1928">
        <f t="shared" si="288"/>
        <v>1927</v>
      </c>
      <c r="B1928" t="s">
        <v>67</v>
      </c>
      <c r="C1928">
        <f t="shared" si="286"/>
        <v>71</v>
      </c>
      <c r="D1928" s="7">
        <f t="shared" si="281"/>
        <v>1999</v>
      </c>
      <c r="F1928">
        <f>VLOOKUP(B1928, 'Population by Country'!$1:$266,14, FALSE)</f>
        <v>277381</v>
      </c>
      <c r="G1928">
        <v>0</v>
      </c>
      <c r="H1928">
        <v>0</v>
      </c>
      <c r="I1928" s="7">
        <f>INDEX('Developing Country'!$B$3:$B$175,MATCH('Stata Data'!B1928,'Developing Country'!$A$3:$A$175))</f>
        <v>0</v>
      </c>
      <c r="J1928" s="7">
        <f>INDEX('Developing Country'!$C$3:$C$175,MATCH('Stata Data'!B1928,'Developing Country'!$A$3:$A$175))</f>
        <v>0</v>
      </c>
      <c r="K1928" s="8">
        <f>VLOOKUP(B1928, 'TRIPS In Force'!$A$2:$B$166, 2, FALSE)</f>
        <v>34700</v>
      </c>
      <c r="L1928" s="7">
        <f t="shared" si="287"/>
        <v>1995</v>
      </c>
      <c r="M1928" s="7">
        <f t="shared" si="282"/>
        <v>1</v>
      </c>
      <c r="N1928" s="7">
        <f t="shared" si="283"/>
        <v>1995</v>
      </c>
      <c r="O1928" s="7">
        <f t="shared" si="284"/>
        <v>4</v>
      </c>
      <c r="P1928" s="7">
        <f t="shared" si="285"/>
        <v>1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</row>
    <row r="1929" spans="1:34" x14ac:dyDescent="0.35">
      <c r="A1929">
        <f t="shared" si="288"/>
        <v>1928</v>
      </c>
      <c r="B1929" t="s">
        <v>67</v>
      </c>
      <c r="C1929">
        <f t="shared" si="286"/>
        <v>71</v>
      </c>
      <c r="D1929" s="7">
        <f t="shared" si="281"/>
        <v>2000</v>
      </c>
      <c r="F1929">
        <f>VLOOKUP(B1929, 'Population by Country'!$1:$266, 15, FALSE)</f>
        <v>281205</v>
      </c>
      <c r="G1929">
        <v>0</v>
      </c>
      <c r="H1929">
        <v>0</v>
      </c>
      <c r="I1929" s="7">
        <f>INDEX('Developing Country'!$B$3:$B$175,MATCH('Stata Data'!B1929,'Developing Country'!$A$3:$A$175))</f>
        <v>0</v>
      </c>
      <c r="J1929" s="7">
        <f>INDEX('Developing Country'!$C$3:$C$175,MATCH('Stata Data'!B1929,'Developing Country'!$A$3:$A$175))</f>
        <v>0</v>
      </c>
      <c r="K1929" s="8">
        <f>VLOOKUP(B1929, 'TRIPS In Force'!$A$2:$B$166, 2, FALSE)</f>
        <v>34700</v>
      </c>
      <c r="L1929" s="7">
        <f t="shared" si="287"/>
        <v>1995</v>
      </c>
      <c r="M1929" s="7">
        <f t="shared" si="282"/>
        <v>1</v>
      </c>
      <c r="N1929" s="7">
        <f t="shared" si="283"/>
        <v>1995</v>
      </c>
      <c r="O1929" s="7">
        <f t="shared" si="284"/>
        <v>5</v>
      </c>
      <c r="P1929" s="7">
        <f t="shared" si="285"/>
        <v>1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</row>
    <row r="1930" spans="1:34" x14ac:dyDescent="0.35">
      <c r="A1930">
        <f t="shared" si="288"/>
        <v>1929</v>
      </c>
      <c r="B1930" t="s">
        <v>67</v>
      </c>
      <c r="C1930">
        <f t="shared" si="286"/>
        <v>71</v>
      </c>
      <c r="D1930" s="7">
        <f t="shared" si="281"/>
        <v>2001</v>
      </c>
      <c r="F1930">
        <f>VLOOKUP(B1930, 'Population by Country'!$1:$266, 16, FALSE)</f>
        <v>284968</v>
      </c>
      <c r="G1930">
        <v>0</v>
      </c>
      <c r="H1930">
        <v>0</v>
      </c>
      <c r="I1930" s="7">
        <f>INDEX('Developing Country'!$B$3:$B$175,MATCH('Stata Data'!B1930,'Developing Country'!$A$3:$A$175))</f>
        <v>0</v>
      </c>
      <c r="J1930" s="7">
        <f>INDEX('Developing Country'!$C$3:$C$175,MATCH('Stata Data'!B1930,'Developing Country'!$A$3:$A$175))</f>
        <v>0</v>
      </c>
      <c r="K1930" s="8">
        <f>VLOOKUP(B1930, 'TRIPS In Force'!$A$2:$B$166, 2, FALSE)</f>
        <v>34700</v>
      </c>
      <c r="L1930" s="7">
        <f t="shared" si="287"/>
        <v>1995</v>
      </c>
      <c r="M1930" s="7">
        <f t="shared" si="282"/>
        <v>1</v>
      </c>
      <c r="N1930" s="7">
        <f t="shared" si="283"/>
        <v>1995</v>
      </c>
      <c r="O1930" s="7">
        <f t="shared" si="284"/>
        <v>6</v>
      </c>
      <c r="P1930" s="7">
        <f t="shared" si="285"/>
        <v>1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</row>
    <row r="1931" spans="1:34" x14ac:dyDescent="0.35">
      <c r="A1931">
        <f t="shared" si="288"/>
        <v>1930</v>
      </c>
      <c r="B1931" t="s">
        <v>67</v>
      </c>
      <c r="C1931">
        <f t="shared" si="286"/>
        <v>71</v>
      </c>
      <c r="D1931" s="7">
        <f t="shared" si="281"/>
        <v>2002</v>
      </c>
      <c r="F1931">
        <f>VLOOKUP(B1931, 'Population by Country'!$1:$266, 17, FALSE)</f>
        <v>287523</v>
      </c>
      <c r="G1931">
        <v>0</v>
      </c>
      <c r="H1931">
        <v>0</v>
      </c>
      <c r="I1931" s="7">
        <f>INDEX('Developing Country'!$B$3:$B$175,MATCH('Stata Data'!B1931,'Developing Country'!$A$3:$A$175))</f>
        <v>0</v>
      </c>
      <c r="J1931" s="7">
        <f>INDEX('Developing Country'!$C$3:$C$175,MATCH('Stata Data'!B1931,'Developing Country'!$A$3:$A$175))</f>
        <v>0</v>
      </c>
      <c r="K1931" s="8">
        <f>VLOOKUP(B1931, 'TRIPS In Force'!$A$2:$B$166, 2, FALSE)</f>
        <v>34700</v>
      </c>
      <c r="L1931" s="7">
        <f t="shared" si="287"/>
        <v>1995</v>
      </c>
      <c r="M1931" s="7">
        <f t="shared" si="282"/>
        <v>1</v>
      </c>
      <c r="N1931" s="7">
        <f t="shared" si="283"/>
        <v>1995</v>
      </c>
      <c r="O1931" s="7">
        <f t="shared" si="284"/>
        <v>7</v>
      </c>
      <c r="P1931" s="7">
        <f t="shared" si="285"/>
        <v>1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</row>
    <row r="1932" spans="1:34" x14ac:dyDescent="0.35">
      <c r="A1932">
        <f t="shared" si="288"/>
        <v>1931</v>
      </c>
      <c r="B1932" t="s">
        <v>67</v>
      </c>
      <c r="C1932">
        <f t="shared" si="286"/>
        <v>71</v>
      </c>
      <c r="D1932" s="7">
        <f t="shared" si="281"/>
        <v>2003</v>
      </c>
      <c r="F1932">
        <f>VLOOKUP(B1932, 'Population by Country'!$1:$266, 18, FALSE)</f>
        <v>289521</v>
      </c>
      <c r="G1932">
        <v>0</v>
      </c>
      <c r="H1932">
        <v>0</v>
      </c>
      <c r="I1932" s="7">
        <f>INDEX('Developing Country'!$B$3:$B$175,MATCH('Stata Data'!B1932,'Developing Country'!$A$3:$A$175))</f>
        <v>0</v>
      </c>
      <c r="J1932" s="7">
        <f>INDEX('Developing Country'!$C$3:$C$175,MATCH('Stata Data'!B1932,'Developing Country'!$A$3:$A$175))</f>
        <v>0</v>
      </c>
      <c r="K1932" s="8">
        <f>VLOOKUP(B1932, 'TRIPS In Force'!$A$2:$B$166, 2, FALSE)</f>
        <v>34700</v>
      </c>
      <c r="L1932" s="7">
        <f t="shared" si="287"/>
        <v>1995</v>
      </c>
      <c r="M1932" s="7">
        <f t="shared" si="282"/>
        <v>1</v>
      </c>
      <c r="N1932" s="7">
        <f t="shared" si="283"/>
        <v>1995</v>
      </c>
      <c r="O1932" s="7">
        <f t="shared" si="284"/>
        <v>8</v>
      </c>
      <c r="P1932" s="7">
        <f t="shared" si="285"/>
        <v>1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</row>
    <row r="1933" spans="1:34" x14ac:dyDescent="0.35">
      <c r="A1933">
        <f t="shared" si="288"/>
        <v>1932</v>
      </c>
      <c r="B1933" t="s">
        <v>67</v>
      </c>
      <c r="C1933">
        <f t="shared" si="286"/>
        <v>71</v>
      </c>
      <c r="D1933" s="7">
        <f t="shared" si="281"/>
        <v>2004</v>
      </c>
      <c r="F1933">
        <f>VLOOKUP(B1933, 'Population by Country'!$1:$266,19, FALSE)</f>
        <v>292074</v>
      </c>
      <c r="G1933">
        <v>0</v>
      </c>
      <c r="H1933">
        <v>0</v>
      </c>
      <c r="I1933" s="7">
        <f>INDEX('Developing Country'!$B$3:$B$175,MATCH('Stata Data'!B1933,'Developing Country'!$A$3:$A$175))</f>
        <v>0</v>
      </c>
      <c r="J1933" s="7">
        <f>INDEX('Developing Country'!$C$3:$C$175,MATCH('Stata Data'!B1933,'Developing Country'!$A$3:$A$175))</f>
        <v>0</v>
      </c>
      <c r="K1933" s="8">
        <f>VLOOKUP(B1933, 'TRIPS In Force'!$A$2:$B$166, 2, FALSE)</f>
        <v>34700</v>
      </c>
      <c r="L1933" s="7">
        <f t="shared" si="287"/>
        <v>1995</v>
      </c>
      <c r="M1933" s="7">
        <f t="shared" si="282"/>
        <v>1</v>
      </c>
      <c r="N1933" s="7">
        <f t="shared" si="283"/>
        <v>1995</v>
      </c>
      <c r="O1933" s="7">
        <f t="shared" si="284"/>
        <v>9</v>
      </c>
      <c r="P1933" s="7">
        <f t="shared" si="285"/>
        <v>1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</row>
    <row r="1934" spans="1:34" x14ac:dyDescent="0.35">
      <c r="A1934">
        <f t="shared" si="288"/>
        <v>1933</v>
      </c>
      <c r="B1934" t="s">
        <v>67</v>
      </c>
      <c r="C1934">
        <f t="shared" si="286"/>
        <v>71</v>
      </c>
      <c r="D1934" s="7">
        <f t="shared" si="281"/>
        <v>2005</v>
      </c>
      <c r="F1934">
        <f>VLOOKUP(B1934, 'Population by Country'!$1:$266, 20, FALSE)</f>
        <v>296734</v>
      </c>
      <c r="G1934">
        <v>0</v>
      </c>
      <c r="H1934">
        <v>0</v>
      </c>
      <c r="I1934" s="7">
        <f>INDEX('Developing Country'!$B$3:$B$175,MATCH('Stata Data'!B1934,'Developing Country'!$A$3:$A$175))</f>
        <v>0</v>
      </c>
      <c r="J1934" s="7">
        <f>INDEX('Developing Country'!$C$3:$C$175,MATCH('Stata Data'!B1934,'Developing Country'!$A$3:$A$175))</f>
        <v>0</v>
      </c>
      <c r="K1934" s="8">
        <f>VLOOKUP(B1934, 'TRIPS In Force'!$A$2:$B$166, 2, FALSE)</f>
        <v>34700</v>
      </c>
      <c r="L1934" s="7">
        <f t="shared" si="287"/>
        <v>1995</v>
      </c>
      <c r="M1934" s="7">
        <f t="shared" si="282"/>
        <v>1</v>
      </c>
      <c r="N1934" s="7">
        <f t="shared" si="283"/>
        <v>1995</v>
      </c>
      <c r="O1934" s="7">
        <f t="shared" si="284"/>
        <v>10</v>
      </c>
      <c r="P1934" s="7">
        <f t="shared" si="285"/>
        <v>1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</row>
    <row r="1935" spans="1:34" x14ac:dyDescent="0.35">
      <c r="A1935">
        <f t="shared" si="288"/>
        <v>1934</v>
      </c>
      <c r="B1935" t="s">
        <v>67</v>
      </c>
      <c r="C1935">
        <f t="shared" si="286"/>
        <v>71</v>
      </c>
      <c r="D1935" s="7">
        <f t="shared" si="281"/>
        <v>2006</v>
      </c>
      <c r="F1935">
        <f>VLOOKUP(B1935, 'Population by Country'!$1:$266, 21, FALSE)</f>
        <v>303782</v>
      </c>
      <c r="G1935">
        <v>0</v>
      </c>
      <c r="H1935">
        <v>0</v>
      </c>
      <c r="I1935" s="7">
        <f>INDEX('Developing Country'!$B$3:$B$175,MATCH('Stata Data'!B1935,'Developing Country'!$A$3:$A$175))</f>
        <v>0</v>
      </c>
      <c r="J1935" s="7">
        <f>INDEX('Developing Country'!$C$3:$C$175,MATCH('Stata Data'!B1935,'Developing Country'!$A$3:$A$175))</f>
        <v>0</v>
      </c>
      <c r="K1935" s="8">
        <f>VLOOKUP(B1935, 'TRIPS In Force'!$A$2:$B$166, 2, FALSE)</f>
        <v>34700</v>
      </c>
      <c r="L1935" s="7">
        <f t="shared" si="287"/>
        <v>1995</v>
      </c>
      <c r="M1935" s="7">
        <f t="shared" si="282"/>
        <v>1</v>
      </c>
      <c r="N1935" s="7">
        <f t="shared" si="283"/>
        <v>1995</v>
      </c>
      <c r="O1935" s="7">
        <f t="shared" si="284"/>
        <v>11</v>
      </c>
      <c r="P1935" s="7">
        <f t="shared" si="285"/>
        <v>1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</row>
    <row r="1936" spans="1:34" x14ac:dyDescent="0.35">
      <c r="A1936">
        <f t="shared" si="288"/>
        <v>1935</v>
      </c>
      <c r="B1936" t="s">
        <v>67</v>
      </c>
      <c r="C1936">
        <f t="shared" si="286"/>
        <v>71</v>
      </c>
      <c r="D1936" s="7">
        <f t="shared" si="281"/>
        <v>2007</v>
      </c>
      <c r="F1936">
        <f>VLOOKUP(B1936, 'Population by Country'!$1:$266, 22, FALSE)</f>
        <v>311566</v>
      </c>
      <c r="G1936">
        <v>0</v>
      </c>
      <c r="H1936">
        <v>0</v>
      </c>
      <c r="I1936" s="7">
        <f>INDEX('Developing Country'!$B$3:$B$175,MATCH('Stata Data'!B1936,'Developing Country'!$A$3:$A$175))</f>
        <v>0</v>
      </c>
      <c r="J1936" s="7">
        <f>INDEX('Developing Country'!$C$3:$C$175,MATCH('Stata Data'!B1936,'Developing Country'!$A$3:$A$175))</f>
        <v>0</v>
      </c>
      <c r="K1936" s="8">
        <f>VLOOKUP(B1936, 'TRIPS In Force'!$A$2:$B$166, 2, FALSE)</f>
        <v>34700</v>
      </c>
      <c r="L1936" s="7">
        <f t="shared" si="287"/>
        <v>1995</v>
      </c>
      <c r="M1936" s="7">
        <f t="shared" si="282"/>
        <v>1</v>
      </c>
      <c r="N1936" s="7">
        <f t="shared" si="283"/>
        <v>1995</v>
      </c>
      <c r="O1936" s="7">
        <f t="shared" si="284"/>
        <v>12</v>
      </c>
      <c r="P1936" s="7">
        <f t="shared" si="285"/>
        <v>1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</row>
    <row r="1937" spans="1:34" x14ac:dyDescent="0.35">
      <c r="A1937">
        <f t="shared" si="288"/>
        <v>1936</v>
      </c>
      <c r="B1937" t="s">
        <v>67</v>
      </c>
      <c r="C1937">
        <f t="shared" si="286"/>
        <v>71</v>
      </c>
      <c r="D1937" s="7">
        <f t="shared" si="281"/>
        <v>2008</v>
      </c>
      <c r="F1937">
        <f>VLOOKUP(B1937, 'Population by Country'!$1:$266, 23, FALSE)</f>
        <v>317414</v>
      </c>
      <c r="G1937">
        <v>0</v>
      </c>
      <c r="H1937">
        <v>0</v>
      </c>
      <c r="I1937" s="7">
        <f>INDEX('Developing Country'!$B$3:$B$175,MATCH('Stata Data'!B1937,'Developing Country'!$A$3:$A$175))</f>
        <v>0</v>
      </c>
      <c r="J1937" s="7">
        <f>INDEX('Developing Country'!$C$3:$C$175,MATCH('Stata Data'!B1937,'Developing Country'!$A$3:$A$175))</f>
        <v>0</v>
      </c>
      <c r="K1937" s="8">
        <f>VLOOKUP(B1937, 'TRIPS In Force'!$A$2:$B$166, 2, FALSE)</f>
        <v>34700</v>
      </c>
      <c r="L1937" s="7">
        <f t="shared" si="287"/>
        <v>1995</v>
      </c>
      <c r="M1937" s="7">
        <f t="shared" si="282"/>
        <v>1</v>
      </c>
      <c r="N1937" s="7">
        <f t="shared" si="283"/>
        <v>1995</v>
      </c>
      <c r="O1937" s="7">
        <f t="shared" si="284"/>
        <v>13</v>
      </c>
      <c r="P1937" s="7">
        <f t="shared" si="285"/>
        <v>1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</row>
    <row r="1938" spans="1:34" x14ac:dyDescent="0.35">
      <c r="A1938">
        <f t="shared" si="288"/>
        <v>1937</v>
      </c>
      <c r="B1938" t="s">
        <v>67</v>
      </c>
      <c r="C1938">
        <f t="shared" si="286"/>
        <v>71</v>
      </c>
      <c r="D1938" s="7">
        <f t="shared" si="281"/>
        <v>2009</v>
      </c>
      <c r="F1938">
        <f>VLOOKUP(B1938, 'Population by Country'!$1:$266, 24, FALSE)</f>
        <v>318499</v>
      </c>
      <c r="G1938">
        <v>0</v>
      </c>
      <c r="H1938">
        <v>0</v>
      </c>
      <c r="I1938" s="7">
        <f>INDEX('Developing Country'!$B$3:$B$175,MATCH('Stata Data'!B1938,'Developing Country'!$A$3:$A$175))</f>
        <v>0</v>
      </c>
      <c r="J1938" s="7">
        <f>INDEX('Developing Country'!$C$3:$C$175,MATCH('Stata Data'!B1938,'Developing Country'!$A$3:$A$175))</f>
        <v>0</v>
      </c>
      <c r="K1938" s="8">
        <f>VLOOKUP(B1938, 'TRIPS In Force'!$A$2:$B$166, 2, FALSE)</f>
        <v>34700</v>
      </c>
      <c r="L1938" s="7">
        <f t="shared" si="287"/>
        <v>1995</v>
      </c>
      <c r="M1938" s="7">
        <f t="shared" si="282"/>
        <v>1</v>
      </c>
      <c r="N1938" s="7">
        <f t="shared" si="283"/>
        <v>1995</v>
      </c>
      <c r="O1938" s="7">
        <f t="shared" si="284"/>
        <v>14</v>
      </c>
      <c r="P1938" s="7">
        <f t="shared" si="285"/>
        <v>1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</row>
    <row r="1939" spans="1:34" x14ac:dyDescent="0.35">
      <c r="A1939">
        <f t="shared" si="288"/>
        <v>1938</v>
      </c>
      <c r="B1939" t="s">
        <v>67</v>
      </c>
      <c r="C1939">
        <f t="shared" si="286"/>
        <v>71</v>
      </c>
      <c r="D1939" s="7">
        <f t="shared" si="281"/>
        <v>2010</v>
      </c>
      <c r="F1939">
        <f>VLOOKUP(B1939, 'Population by Country'!$1:$266, 25, FALSE)</f>
        <v>318041</v>
      </c>
      <c r="G1939">
        <v>0</v>
      </c>
      <c r="H1939">
        <v>0</v>
      </c>
      <c r="I1939" s="7">
        <f>INDEX('Developing Country'!$B$3:$B$175,MATCH('Stata Data'!B1939,'Developing Country'!$A$3:$A$175))</f>
        <v>0</v>
      </c>
      <c r="J1939" s="7">
        <f>INDEX('Developing Country'!$C$3:$C$175,MATCH('Stata Data'!B1939,'Developing Country'!$A$3:$A$175))</f>
        <v>0</v>
      </c>
      <c r="K1939" s="8">
        <f>VLOOKUP(B1939, 'TRIPS In Force'!$A$2:$B$166, 2, FALSE)</f>
        <v>34700</v>
      </c>
      <c r="L1939" s="7">
        <f t="shared" si="287"/>
        <v>1995</v>
      </c>
      <c r="M1939" s="7">
        <f t="shared" si="282"/>
        <v>1</v>
      </c>
      <c r="N1939" s="7">
        <f t="shared" si="283"/>
        <v>1995</v>
      </c>
      <c r="O1939" s="7">
        <f t="shared" si="284"/>
        <v>15</v>
      </c>
      <c r="P1939" s="7">
        <f t="shared" si="285"/>
        <v>1</v>
      </c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</row>
    <row r="1940" spans="1:34" x14ac:dyDescent="0.35">
      <c r="A1940">
        <f t="shared" si="288"/>
        <v>1939</v>
      </c>
      <c r="B1940" t="s">
        <v>67</v>
      </c>
      <c r="C1940">
        <f t="shared" si="286"/>
        <v>71</v>
      </c>
      <c r="D1940" s="7">
        <f t="shared" si="281"/>
        <v>2011</v>
      </c>
      <c r="F1940">
        <f>VLOOKUP(B1940, 'Population by Country'!$1:$266, 26, FALSE)</f>
        <v>319014</v>
      </c>
      <c r="G1940">
        <v>0</v>
      </c>
      <c r="H1940">
        <v>0</v>
      </c>
      <c r="I1940" s="7">
        <f>INDEX('Developing Country'!$B$3:$B$175,MATCH('Stata Data'!B1940,'Developing Country'!$A$3:$A$175))</f>
        <v>0</v>
      </c>
      <c r="J1940" s="7">
        <f>INDEX('Developing Country'!$C$3:$C$175,MATCH('Stata Data'!B1940,'Developing Country'!$A$3:$A$175))</f>
        <v>0</v>
      </c>
      <c r="K1940" s="8">
        <f>VLOOKUP(B1940, 'TRIPS In Force'!$A$2:$B$166, 2, FALSE)</f>
        <v>34700</v>
      </c>
      <c r="L1940" s="7">
        <f t="shared" si="287"/>
        <v>1995</v>
      </c>
      <c r="M1940" s="7">
        <f t="shared" si="282"/>
        <v>1</v>
      </c>
      <c r="N1940" s="7">
        <f t="shared" si="283"/>
        <v>1995</v>
      </c>
      <c r="O1940" s="7">
        <f t="shared" si="284"/>
        <v>16</v>
      </c>
      <c r="P1940" s="7">
        <f t="shared" si="285"/>
        <v>1</v>
      </c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</row>
    <row r="1941" spans="1:34" x14ac:dyDescent="0.35">
      <c r="A1941">
        <f t="shared" si="288"/>
        <v>1940</v>
      </c>
      <c r="B1941" t="s">
        <v>67</v>
      </c>
      <c r="C1941">
        <f t="shared" si="286"/>
        <v>71</v>
      </c>
      <c r="D1941" s="7">
        <f t="shared" si="281"/>
        <v>2012</v>
      </c>
      <c r="F1941">
        <f>VLOOKUP(B1941, 'Population by Country'!$1:$266, 27, FALSE)</f>
        <v>320716</v>
      </c>
      <c r="G1941">
        <v>0</v>
      </c>
      <c r="H1941">
        <v>0</v>
      </c>
      <c r="I1941" s="7">
        <f>INDEX('Developing Country'!$B$3:$B$175,MATCH('Stata Data'!B1941,'Developing Country'!$A$3:$A$175))</f>
        <v>0</v>
      </c>
      <c r="J1941" s="7">
        <f>INDEX('Developing Country'!$C$3:$C$175,MATCH('Stata Data'!B1941,'Developing Country'!$A$3:$A$175))</f>
        <v>0</v>
      </c>
      <c r="K1941" s="8">
        <f>VLOOKUP(B1941, 'TRIPS In Force'!$A$2:$B$166, 2, FALSE)</f>
        <v>34700</v>
      </c>
      <c r="L1941" s="7">
        <f t="shared" si="287"/>
        <v>1995</v>
      </c>
      <c r="M1941" s="7">
        <f t="shared" si="282"/>
        <v>1</v>
      </c>
      <c r="N1941" s="7">
        <f t="shared" si="283"/>
        <v>1995</v>
      </c>
      <c r="O1941" s="7">
        <f t="shared" si="284"/>
        <v>17</v>
      </c>
      <c r="P1941" s="7">
        <f t="shared" si="285"/>
        <v>1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</row>
    <row r="1942" spans="1:34" x14ac:dyDescent="0.35">
      <c r="A1942">
        <f t="shared" si="288"/>
        <v>1941</v>
      </c>
      <c r="B1942" t="s">
        <v>67</v>
      </c>
      <c r="C1942">
        <f t="shared" si="286"/>
        <v>71</v>
      </c>
      <c r="D1942" s="7">
        <f t="shared" si="281"/>
        <v>2013</v>
      </c>
      <c r="F1942">
        <f>VLOOKUP(B1942, 'Population by Country'!$1:$266, 28, FALSE)</f>
        <v>323764</v>
      </c>
      <c r="G1942">
        <v>0</v>
      </c>
      <c r="H1942">
        <v>0</v>
      </c>
      <c r="I1942" s="7">
        <f>INDEX('Developing Country'!$B$3:$B$175,MATCH('Stata Data'!B1942,'Developing Country'!$A$3:$A$175))</f>
        <v>0</v>
      </c>
      <c r="J1942" s="7">
        <f>INDEX('Developing Country'!$C$3:$C$175,MATCH('Stata Data'!B1942,'Developing Country'!$A$3:$A$175))</f>
        <v>0</v>
      </c>
      <c r="K1942" s="8">
        <f>VLOOKUP(B1942, 'TRIPS In Force'!$A$2:$B$166, 2, FALSE)</f>
        <v>34700</v>
      </c>
      <c r="L1942" s="7">
        <f t="shared" si="287"/>
        <v>1995</v>
      </c>
      <c r="M1942" s="7">
        <f t="shared" si="282"/>
        <v>1</v>
      </c>
      <c r="N1942" s="7">
        <f t="shared" si="283"/>
        <v>1995</v>
      </c>
      <c r="O1942" s="7">
        <f t="shared" si="284"/>
        <v>18</v>
      </c>
      <c r="P1942" s="7">
        <f t="shared" si="285"/>
        <v>1</v>
      </c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</row>
    <row r="1943" spans="1:34" x14ac:dyDescent="0.35">
      <c r="A1943">
        <f t="shared" si="288"/>
        <v>1942</v>
      </c>
      <c r="B1943" t="s">
        <v>67</v>
      </c>
      <c r="C1943">
        <f t="shared" si="286"/>
        <v>71</v>
      </c>
      <c r="D1943" s="7">
        <f t="shared" si="281"/>
        <v>2014</v>
      </c>
      <c r="F1943">
        <f>VLOOKUP(B1943, 'Population by Country'!$1:$266, 29, FALSE)</f>
        <v>327386</v>
      </c>
      <c r="G1943">
        <v>0</v>
      </c>
      <c r="H1943">
        <v>0</v>
      </c>
      <c r="I1943" s="7">
        <f>INDEX('Developing Country'!$B$3:$B$175,MATCH('Stata Data'!B1943,'Developing Country'!$A$3:$A$175))</f>
        <v>0</v>
      </c>
      <c r="J1943" s="7">
        <f>INDEX('Developing Country'!$C$3:$C$175,MATCH('Stata Data'!B1943,'Developing Country'!$A$3:$A$175))</f>
        <v>0</v>
      </c>
      <c r="K1943" s="8">
        <f>VLOOKUP(B1943, 'TRIPS In Force'!$A$2:$B$166, 2, FALSE)</f>
        <v>34700</v>
      </c>
      <c r="L1943" s="7">
        <f t="shared" si="287"/>
        <v>1995</v>
      </c>
      <c r="M1943" s="7">
        <f t="shared" si="282"/>
        <v>1</v>
      </c>
      <c r="N1943" s="7">
        <f t="shared" si="283"/>
        <v>1995</v>
      </c>
      <c r="O1943" s="7">
        <f t="shared" si="284"/>
        <v>19</v>
      </c>
      <c r="P1943" s="7">
        <f t="shared" si="285"/>
        <v>1</v>
      </c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</row>
    <row r="1944" spans="1:34" x14ac:dyDescent="0.35">
      <c r="A1944">
        <f t="shared" si="288"/>
        <v>1943</v>
      </c>
      <c r="B1944" t="s">
        <v>67</v>
      </c>
      <c r="C1944">
        <f t="shared" si="286"/>
        <v>71</v>
      </c>
      <c r="D1944" s="7">
        <f t="shared" si="281"/>
        <v>2015</v>
      </c>
      <c r="F1944">
        <f>VLOOKUP(B1944, 'Population by Country'!$1:$266, 30, FALSE)</f>
        <v>330815</v>
      </c>
      <c r="G1944">
        <v>0</v>
      </c>
      <c r="H1944">
        <v>0</v>
      </c>
      <c r="I1944" s="7">
        <f>INDEX('Developing Country'!$B$3:$B$175,MATCH('Stata Data'!B1944,'Developing Country'!$A$3:$A$175))</f>
        <v>0</v>
      </c>
      <c r="J1944" s="7">
        <f>INDEX('Developing Country'!$C$3:$C$175,MATCH('Stata Data'!B1944,'Developing Country'!$A$3:$A$175))</f>
        <v>0</v>
      </c>
      <c r="K1944" s="8">
        <f>VLOOKUP(B1944, 'TRIPS In Force'!$A$2:$B$166, 2, FALSE)</f>
        <v>34700</v>
      </c>
      <c r="L1944" s="7">
        <f t="shared" si="287"/>
        <v>1995</v>
      </c>
      <c r="M1944" s="7">
        <f t="shared" si="282"/>
        <v>1</v>
      </c>
      <c r="N1944" s="7">
        <f t="shared" si="283"/>
        <v>1995</v>
      </c>
      <c r="O1944" s="7">
        <f t="shared" si="284"/>
        <v>20</v>
      </c>
      <c r="P1944" s="7">
        <f t="shared" si="285"/>
        <v>1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</row>
    <row r="1945" spans="1:34" x14ac:dyDescent="0.35">
      <c r="A1945">
        <f t="shared" si="288"/>
        <v>1944</v>
      </c>
      <c r="B1945" t="s">
        <v>67</v>
      </c>
      <c r="C1945">
        <f t="shared" si="286"/>
        <v>71</v>
      </c>
      <c r="D1945" s="7">
        <f t="shared" si="281"/>
        <v>2016</v>
      </c>
      <c r="F1945">
        <f>VLOOKUP(B1945, 'Population by Country'!$1:$266, 31, FALSE)</f>
        <v>334252</v>
      </c>
      <c r="G1945">
        <v>0</v>
      </c>
      <c r="H1945">
        <v>0</v>
      </c>
      <c r="I1945" s="7">
        <f>INDEX('Developing Country'!$B$3:$B$175,MATCH('Stata Data'!B1945,'Developing Country'!$A$3:$A$175))</f>
        <v>0</v>
      </c>
      <c r="J1945" s="7">
        <f>INDEX('Developing Country'!$C$3:$C$175,MATCH('Stata Data'!B1945,'Developing Country'!$A$3:$A$175))</f>
        <v>0</v>
      </c>
      <c r="K1945" s="8">
        <f>VLOOKUP(B1945, 'TRIPS In Force'!$A$2:$B$166, 2, FALSE)</f>
        <v>34700</v>
      </c>
      <c r="L1945" s="7">
        <f t="shared" si="287"/>
        <v>1995</v>
      </c>
      <c r="M1945" s="7">
        <f t="shared" si="282"/>
        <v>1</v>
      </c>
      <c r="N1945" s="7">
        <f t="shared" si="283"/>
        <v>1995</v>
      </c>
      <c r="O1945" s="7">
        <f t="shared" si="284"/>
        <v>21</v>
      </c>
      <c r="P1945" s="7">
        <f t="shared" si="285"/>
        <v>1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</row>
    <row r="1946" spans="1:34" x14ac:dyDescent="0.35">
      <c r="A1946">
        <f t="shared" si="288"/>
        <v>1945</v>
      </c>
      <c r="B1946" t="s">
        <v>68</v>
      </c>
      <c r="C1946">
        <f t="shared" si="286"/>
        <v>72</v>
      </c>
      <c r="D1946" s="7">
        <v>1990</v>
      </c>
      <c r="E1946">
        <v>2600</v>
      </c>
      <c r="F1946">
        <f>VLOOKUP(B1946, 'Population by Country'!$1:$266, 5,FALSE )</f>
        <v>870133480</v>
      </c>
      <c r="G1946">
        <v>0</v>
      </c>
      <c r="H1946">
        <v>1</v>
      </c>
      <c r="I1946" s="7">
        <f>INDEX('Developing Country'!$B$3:$B$175,MATCH('Stata Data'!B1946,'Developing Country'!$A$3:$A$175))</f>
        <v>0</v>
      </c>
      <c r="J1946" s="7">
        <f>INDEX('Developing Country'!$C$3:$C$175,MATCH('Stata Data'!B1946,'Developing Country'!$A$3:$A$175))</f>
        <v>1</v>
      </c>
      <c r="K1946" s="8">
        <f>VLOOKUP(B1946, 'TRIPS In Force'!$A$2:$B$166, 2, FALSE)</f>
        <v>34700</v>
      </c>
      <c r="L1946" s="7">
        <f t="shared" si="287"/>
        <v>1995</v>
      </c>
      <c r="M1946" s="7">
        <f t="shared" si="282"/>
        <v>0</v>
      </c>
      <c r="N1946" s="7">
        <f t="shared" si="283"/>
        <v>2005</v>
      </c>
      <c r="O1946" s="7">
        <f t="shared" si="284"/>
        <v>-15</v>
      </c>
      <c r="P1946" s="7">
        <f t="shared" si="285"/>
        <v>0</v>
      </c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</row>
    <row r="1947" spans="1:34" x14ac:dyDescent="0.35">
      <c r="A1947">
        <f t="shared" si="288"/>
        <v>1946</v>
      </c>
      <c r="B1947" t="s">
        <v>68</v>
      </c>
      <c r="C1947">
        <f t="shared" si="286"/>
        <v>72</v>
      </c>
      <c r="D1947" s="7">
        <f>D1946+1</f>
        <v>1991</v>
      </c>
      <c r="E1947">
        <v>4200</v>
      </c>
      <c r="F1947">
        <f>VLOOKUP(B1947, 'Population by Country'!$1:$266, 6, FALSE)</f>
        <v>888054875</v>
      </c>
      <c r="G1947">
        <v>0</v>
      </c>
      <c r="H1947">
        <v>1</v>
      </c>
      <c r="I1947" s="7">
        <f>INDEX('Developing Country'!$B$3:$B$175,MATCH('Stata Data'!B1947,'Developing Country'!$A$3:$A$175))</f>
        <v>0</v>
      </c>
      <c r="J1947" s="7">
        <f>INDEX('Developing Country'!$C$3:$C$175,MATCH('Stata Data'!B1947,'Developing Country'!$A$3:$A$175))</f>
        <v>1</v>
      </c>
      <c r="K1947" s="8">
        <f>VLOOKUP(B1947, 'TRIPS In Force'!$A$2:$B$166, 2, FALSE)</f>
        <v>34700</v>
      </c>
      <c r="L1947" s="7">
        <f t="shared" si="287"/>
        <v>1995</v>
      </c>
      <c r="M1947" s="7">
        <f t="shared" si="282"/>
        <v>0</v>
      </c>
      <c r="N1947" s="7">
        <f t="shared" si="283"/>
        <v>2005</v>
      </c>
      <c r="O1947" s="7">
        <f t="shared" si="284"/>
        <v>-14</v>
      </c>
      <c r="P1947" s="7">
        <f t="shared" si="285"/>
        <v>0</v>
      </c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</row>
    <row r="1948" spans="1:34" x14ac:dyDescent="0.35">
      <c r="A1948">
        <f t="shared" si="288"/>
        <v>1947</v>
      </c>
      <c r="B1948" t="s">
        <v>68</v>
      </c>
      <c r="C1948">
        <f t="shared" si="286"/>
        <v>72</v>
      </c>
      <c r="D1948" s="7">
        <f t="shared" ref="D1948:D1972" si="289">D1947+1</f>
        <v>1992</v>
      </c>
      <c r="E1948">
        <v>6700</v>
      </c>
      <c r="F1948">
        <f>VLOOKUP(B1948, 'Population by Country'!$1:$266, 7, FALSE)</f>
        <v>906021106</v>
      </c>
      <c r="G1948">
        <v>0</v>
      </c>
      <c r="H1948">
        <v>1</v>
      </c>
      <c r="I1948" s="7">
        <f>INDEX('Developing Country'!$B$3:$B$175,MATCH('Stata Data'!B1948,'Developing Country'!$A$3:$A$175))</f>
        <v>0</v>
      </c>
      <c r="J1948" s="7">
        <f>INDEX('Developing Country'!$C$3:$C$175,MATCH('Stata Data'!B1948,'Developing Country'!$A$3:$A$175))</f>
        <v>1</v>
      </c>
      <c r="K1948" s="8">
        <f>VLOOKUP(B1948, 'TRIPS In Force'!$A$2:$B$166, 2, FALSE)</f>
        <v>34700</v>
      </c>
      <c r="L1948" s="7">
        <f t="shared" si="287"/>
        <v>1995</v>
      </c>
      <c r="M1948" s="7">
        <f t="shared" si="282"/>
        <v>0</v>
      </c>
      <c r="N1948" s="7">
        <f t="shared" si="283"/>
        <v>2005</v>
      </c>
      <c r="O1948" s="7">
        <f t="shared" si="284"/>
        <v>-13</v>
      </c>
      <c r="P1948" s="7">
        <f t="shared" si="285"/>
        <v>0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</row>
    <row r="1949" spans="1:34" x14ac:dyDescent="0.35">
      <c r="A1949">
        <f t="shared" si="288"/>
        <v>1948</v>
      </c>
      <c r="B1949" t="s">
        <v>68</v>
      </c>
      <c r="C1949">
        <f t="shared" si="286"/>
        <v>72</v>
      </c>
      <c r="D1949" s="7">
        <f t="shared" si="289"/>
        <v>1993</v>
      </c>
      <c r="E1949">
        <v>10000</v>
      </c>
      <c r="F1949">
        <f>VLOOKUP(B1949, 'Population by Country'!$1:$266, 8, FALSE)</f>
        <v>924057817</v>
      </c>
      <c r="G1949">
        <v>0</v>
      </c>
      <c r="H1949">
        <v>1</v>
      </c>
      <c r="I1949" s="7">
        <f>INDEX('Developing Country'!$B$3:$B$175,MATCH('Stata Data'!B1949,'Developing Country'!$A$3:$A$175))</f>
        <v>0</v>
      </c>
      <c r="J1949" s="7">
        <f>INDEX('Developing Country'!$C$3:$C$175,MATCH('Stata Data'!B1949,'Developing Country'!$A$3:$A$175))</f>
        <v>1</v>
      </c>
      <c r="K1949" s="8">
        <f>VLOOKUP(B1949, 'TRIPS In Force'!$A$2:$B$166, 2, FALSE)</f>
        <v>34700</v>
      </c>
      <c r="L1949" s="7">
        <f t="shared" si="287"/>
        <v>1995</v>
      </c>
      <c r="M1949" s="7">
        <f t="shared" si="282"/>
        <v>0</v>
      </c>
      <c r="N1949" s="7">
        <f t="shared" si="283"/>
        <v>2005</v>
      </c>
      <c r="O1949" s="7">
        <f t="shared" si="284"/>
        <v>-12</v>
      </c>
      <c r="P1949" s="7">
        <f t="shared" si="285"/>
        <v>0</v>
      </c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</row>
    <row r="1950" spans="1:34" x14ac:dyDescent="0.35">
      <c r="A1950">
        <f t="shared" si="288"/>
        <v>1949</v>
      </c>
      <c r="B1950" t="s">
        <v>68</v>
      </c>
      <c r="C1950">
        <f t="shared" si="286"/>
        <v>72</v>
      </c>
      <c r="D1950" s="7">
        <f t="shared" si="289"/>
        <v>1994</v>
      </c>
      <c r="E1950">
        <v>15000</v>
      </c>
      <c r="F1950">
        <f>VLOOKUP(B1950, 'Population by Country'!$1:$266, 9, FALSE)</f>
        <v>942204249</v>
      </c>
      <c r="G1950">
        <v>0</v>
      </c>
      <c r="H1950">
        <v>1</v>
      </c>
      <c r="I1950" s="7">
        <f>INDEX('Developing Country'!$B$3:$B$175,MATCH('Stata Data'!B1950,'Developing Country'!$A$3:$A$175))</f>
        <v>0</v>
      </c>
      <c r="J1950" s="7">
        <f>INDEX('Developing Country'!$C$3:$C$175,MATCH('Stata Data'!B1950,'Developing Country'!$A$3:$A$175))</f>
        <v>1</v>
      </c>
      <c r="K1950" s="8">
        <f>VLOOKUP(B1950, 'TRIPS In Force'!$A$2:$B$166, 2, FALSE)</f>
        <v>34700</v>
      </c>
      <c r="L1950" s="7">
        <f t="shared" si="287"/>
        <v>1995</v>
      </c>
      <c r="M1950" s="7">
        <f t="shared" si="282"/>
        <v>0</v>
      </c>
      <c r="N1950" s="7">
        <f t="shared" si="283"/>
        <v>2005</v>
      </c>
      <c r="O1950" s="7">
        <f t="shared" si="284"/>
        <v>-11</v>
      </c>
      <c r="P1950" s="7">
        <f t="shared" si="285"/>
        <v>0</v>
      </c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</row>
    <row r="1951" spans="1:34" x14ac:dyDescent="0.35">
      <c r="A1951">
        <f t="shared" si="288"/>
        <v>1950</v>
      </c>
      <c r="B1951" t="s">
        <v>68</v>
      </c>
      <c r="C1951">
        <f t="shared" si="286"/>
        <v>72</v>
      </c>
      <c r="D1951" s="7">
        <f t="shared" si="289"/>
        <v>1995</v>
      </c>
      <c r="E1951">
        <v>22000</v>
      </c>
      <c r="F1951">
        <f>VLOOKUP(B1951, 'Population by Country'!$1:$266, 10, FALSE)</f>
        <v>960482795</v>
      </c>
      <c r="G1951">
        <v>0</v>
      </c>
      <c r="H1951">
        <v>1</v>
      </c>
      <c r="I1951" s="7">
        <f>INDEX('Developing Country'!$B$3:$B$175,MATCH('Stata Data'!B1951,'Developing Country'!$A$3:$A$175))</f>
        <v>0</v>
      </c>
      <c r="J1951" s="7">
        <f>INDEX('Developing Country'!$C$3:$C$175,MATCH('Stata Data'!B1951,'Developing Country'!$A$3:$A$175))</f>
        <v>1</v>
      </c>
      <c r="K1951" s="8">
        <f>VLOOKUP(B1951, 'TRIPS In Force'!$A$2:$B$166, 2, FALSE)</f>
        <v>34700</v>
      </c>
      <c r="L1951" s="7">
        <f t="shared" si="287"/>
        <v>1995</v>
      </c>
      <c r="M1951" s="7">
        <f t="shared" si="282"/>
        <v>1</v>
      </c>
      <c r="N1951" s="7">
        <f t="shared" si="283"/>
        <v>2005</v>
      </c>
      <c r="O1951" s="7">
        <f t="shared" si="284"/>
        <v>-10</v>
      </c>
      <c r="P1951" s="7">
        <f t="shared" si="285"/>
        <v>0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</row>
    <row r="1952" spans="1:34" x14ac:dyDescent="0.35">
      <c r="A1952">
        <f t="shared" si="288"/>
        <v>1951</v>
      </c>
      <c r="B1952" t="s">
        <v>68</v>
      </c>
      <c r="C1952">
        <f t="shared" si="286"/>
        <v>72</v>
      </c>
      <c r="D1952" s="7">
        <f t="shared" si="289"/>
        <v>1996</v>
      </c>
      <c r="E1952">
        <v>30000</v>
      </c>
      <c r="F1952">
        <f>VLOOKUP(B1952, 'Population by Country'!$1:$266, 11, FALSE)</f>
        <v>978893217</v>
      </c>
      <c r="G1952">
        <v>0</v>
      </c>
      <c r="H1952">
        <v>1</v>
      </c>
      <c r="I1952" s="7">
        <f>INDEX('Developing Country'!$B$3:$B$175,MATCH('Stata Data'!B1952,'Developing Country'!$A$3:$A$175))</f>
        <v>0</v>
      </c>
      <c r="J1952" s="7">
        <f>INDEX('Developing Country'!$C$3:$C$175,MATCH('Stata Data'!B1952,'Developing Country'!$A$3:$A$175))</f>
        <v>1</v>
      </c>
      <c r="K1952" s="8">
        <f>VLOOKUP(B1952, 'TRIPS In Force'!$A$2:$B$166, 2, FALSE)</f>
        <v>34700</v>
      </c>
      <c r="L1952" s="7">
        <f t="shared" si="287"/>
        <v>1995</v>
      </c>
      <c r="M1952" s="7">
        <f t="shared" si="282"/>
        <v>1</v>
      </c>
      <c r="N1952" s="7">
        <f t="shared" si="283"/>
        <v>2005</v>
      </c>
      <c r="O1952" s="7">
        <f t="shared" si="284"/>
        <v>-9</v>
      </c>
      <c r="P1952" s="7">
        <f t="shared" si="285"/>
        <v>0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</row>
    <row r="1953" spans="1:34" x14ac:dyDescent="0.35">
      <c r="A1953">
        <f t="shared" si="288"/>
        <v>1952</v>
      </c>
      <c r="B1953" t="s">
        <v>68</v>
      </c>
      <c r="C1953">
        <f t="shared" si="286"/>
        <v>72</v>
      </c>
      <c r="D1953" s="7">
        <f t="shared" si="289"/>
        <v>1997</v>
      </c>
      <c r="E1953">
        <v>41000</v>
      </c>
      <c r="F1953">
        <f>VLOOKUP(B1953, 'Population by Country'!$1:$266, 12, FALSE)</f>
        <v>997405318</v>
      </c>
      <c r="G1953">
        <v>0</v>
      </c>
      <c r="H1953">
        <v>1</v>
      </c>
      <c r="I1953" s="7">
        <f>INDEX('Developing Country'!$B$3:$B$175,MATCH('Stata Data'!B1953,'Developing Country'!$A$3:$A$175))</f>
        <v>0</v>
      </c>
      <c r="J1953" s="7">
        <f>INDEX('Developing Country'!$C$3:$C$175,MATCH('Stata Data'!B1953,'Developing Country'!$A$3:$A$175))</f>
        <v>1</v>
      </c>
      <c r="K1953" s="8">
        <f>VLOOKUP(B1953, 'TRIPS In Force'!$A$2:$B$166, 2, FALSE)</f>
        <v>34700</v>
      </c>
      <c r="L1953" s="7">
        <f t="shared" si="287"/>
        <v>1995</v>
      </c>
      <c r="M1953" s="7">
        <f t="shared" si="282"/>
        <v>1</v>
      </c>
      <c r="N1953" s="7">
        <f t="shared" si="283"/>
        <v>2005</v>
      </c>
      <c r="O1953" s="7">
        <f t="shared" si="284"/>
        <v>-8</v>
      </c>
      <c r="P1953" s="7">
        <f t="shared" si="285"/>
        <v>0</v>
      </c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</row>
    <row r="1954" spans="1:34" x14ac:dyDescent="0.35">
      <c r="A1954">
        <f t="shared" si="288"/>
        <v>1953</v>
      </c>
      <c r="B1954" t="s">
        <v>68</v>
      </c>
      <c r="C1954">
        <f t="shared" si="286"/>
        <v>72</v>
      </c>
      <c r="D1954" s="7">
        <f t="shared" si="289"/>
        <v>1998</v>
      </c>
      <c r="E1954">
        <v>53000</v>
      </c>
      <c r="F1954">
        <f>VLOOKUP(B1954, 'Population by Country'!$1:$266, 13, FALSE)</f>
        <v>1015974042</v>
      </c>
      <c r="G1954">
        <v>0</v>
      </c>
      <c r="H1954">
        <v>1</v>
      </c>
      <c r="I1954" s="7">
        <f>INDEX('Developing Country'!$B$3:$B$175,MATCH('Stata Data'!B1954,'Developing Country'!$A$3:$A$175))</f>
        <v>0</v>
      </c>
      <c r="J1954" s="7">
        <f>INDEX('Developing Country'!$C$3:$C$175,MATCH('Stata Data'!B1954,'Developing Country'!$A$3:$A$175))</f>
        <v>1</v>
      </c>
      <c r="K1954" s="8">
        <f>VLOOKUP(B1954, 'TRIPS In Force'!$A$2:$B$166, 2, FALSE)</f>
        <v>34700</v>
      </c>
      <c r="L1954" s="7">
        <f t="shared" si="287"/>
        <v>1995</v>
      </c>
      <c r="M1954" s="7">
        <f t="shared" si="282"/>
        <v>1</v>
      </c>
      <c r="N1954" s="7">
        <f t="shared" si="283"/>
        <v>2005</v>
      </c>
      <c r="O1954" s="7">
        <f t="shared" si="284"/>
        <v>-7</v>
      </c>
      <c r="P1954" s="7">
        <f t="shared" si="285"/>
        <v>0</v>
      </c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</row>
    <row r="1955" spans="1:34" x14ac:dyDescent="0.35">
      <c r="A1955">
        <f t="shared" si="288"/>
        <v>1954</v>
      </c>
      <c r="B1955" t="s">
        <v>68</v>
      </c>
      <c r="C1955">
        <f t="shared" si="286"/>
        <v>72</v>
      </c>
      <c r="D1955" s="7">
        <f t="shared" si="289"/>
        <v>1999</v>
      </c>
      <c r="E1955">
        <v>67000</v>
      </c>
      <c r="F1955">
        <f>VLOOKUP(B1955, 'Population by Country'!$1:$266,14, FALSE)</f>
        <v>1034539214</v>
      </c>
      <c r="G1955">
        <v>0</v>
      </c>
      <c r="H1955">
        <v>1</v>
      </c>
      <c r="I1955" s="7">
        <f>INDEX('Developing Country'!$B$3:$B$175,MATCH('Stata Data'!B1955,'Developing Country'!$A$3:$A$175))</f>
        <v>0</v>
      </c>
      <c r="J1955" s="7">
        <f>INDEX('Developing Country'!$C$3:$C$175,MATCH('Stata Data'!B1955,'Developing Country'!$A$3:$A$175))</f>
        <v>1</v>
      </c>
      <c r="K1955" s="8">
        <f>VLOOKUP(B1955, 'TRIPS In Force'!$A$2:$B$166, 2, FALSE)</f>
        <v>34700</v>
      </c>
      <c r="L1955" s="7">
        <f t="shared" si="287"/>
        <v>1995</v>
      </c>
      <c r="M1955" s="7">
        <f t="shared" si="282"/>
        <v>1</v>
      </c>
      <c r="N1955" s="7">
        <f t="shared" si="283"/>
        <v>2005</v>
      </c>
      <c r="O1955" s="7">
        <f t="shared" si="284"/>
        <v>-6</v>
      </c>
      <c r="P1955" s="7">
        <f t="shared" si="285"/>
        <v>0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</row>
    <row r="1956" spans="1:34" x14ac:dyDescent="0.35">
      <c r="A1956">
        <f t="shared" si="288"/>
        <v>1955</v>
      </c>
      <c r="B1956" t="s">
        <v>68</v>
      </c>
      <c r="C1956">
        <f t="shared" si="286"/>
        <v>72</v>
      </c>
      <c r="D1956" s="7">
        <f t="shared" si="289"/>
        <v>2000</v>
      </c>
      <c r="E1956">
        <v>82000</v>
      </c>
      <c r="F1956">
        <f>VLOOKUP(B1956, 'Population by Country'!$1:$266, 15, FALSE)</f>
        <v>1053050912</v>
      </c>
      <c r="G1956">
        <v>0</v>
      </c>
      <c r="H1956">
        <v>1</v>
      </c>
      <c r="I1956" s="7">
        <f>INDEX('Developing Country'!$B$3:$B$175,MATCH('Stata Data'!B1956,'Developing Country'!$A$3:$A$175))</f>
        <v>0</v>
      </c>
      <c r="J1956" s="7">
        <f>INDEX('Developing Country'!$C$3:$C$175,MATCH('Stata Data'!B1956,'Developing Country'!$A$3:$A$175))</f>
        <v>1</v>
      </c>
      <c r="K1956" s="8">
        <f>VLOOKUP(B1956, 'TRIPS In Force'!$A$2:$B$166, 2, FALSE)</f>
        <v>34700</v>
      </c>
      <c r="L1956" s="7">
        <f t="shared" si="287"/>
        <v>1995</v>
      </c>
      <c r="M1956" s="7">
        <f t="shared" si="282"/>
        <v>1</v>
      </c>
      <c r="N1956" s="7">
        <f t="shared" si="283"/>
        <v>2005</v>
      </c>
      <c r="O1956" s="7">
        <f t="shared" si="284"/>
        <v>-5</v>
      </c>
      <c r="P1956" s="7">
        <f t="shared" si="285"/>
        <v>0</v>
      </c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</row>
    <row r="1957" spans="1:34" x14ac:dyDescent="0.35">
      <c r="A1957">
        <f t="shared" si="288"/>
        <v>1956</v>
      </c>
      <c r="B1957" t="s">
        <v>68</v>
      </c>
      <c r="C1957">
        <f t="shared" si="286"/>
        <v>72</v>
      </c>
      <c r="D1957" s="7">
        <f t="shared" si="289"/>
        <v>2001</v>
      </c>
      <c r="E1957">
        <v>97000</v>
      </c>
      <c r="F1957">
        <f>VLOOKUP(B1957, 'Population by Country'!$1:$266, 16, FALSE)</f>
        <v>1071477855</v>
      </c>
      <c r="G1957">
        <v>0</v>
      </c>
      <c r="H1957">
        <v>1</v>
      </c>
      <c r="I1957" s="7">
        <f>INDEX('Developing Country'!$B$3:$B$175,MATCH('Stata Data'!B1957,'Developing Country'!$A$3:$A$175))</f>
        <v>0</v>
      </c>
      <c r="J1957" s="7">
        <f>INDEX('Developing Country'!$C$3:$C$175,MATCH('Stata Data'!B1957,'Developing Country'!$A$3:$A$175))</f>
        <v>1</v>
      </c>
      <c r="K1957" s="8">
        <f>VLOOKUP(B1957, 'TRIPS In Force'!$A$2:$B$166, 2, FALSE)</f>
        <v>34700</v>
      </c>
      <c r="L1957" s="7">
        <f t="shared" si="287"/>
        <v>1995</v>
      </c>
      <c r="M1957" s="7">
        <f t="shared" si="282"/>
        <v>1</v>
      </c>
      <c r="N1957" s="7">
        <f t="shared" si="283"/>
        <v>2005</v>
      </c>
      <c r="O1957" s="7">
        <f t="shared" si="284"/>
        <v>-4</v>
      </c>
      <c r="P1957" s="7">
        <f t="shared" si="285"/>
        <v>0</v>
      </c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</row>
    <row r="1958" spans="1:34" x14ac:dyDescent="0.35">
      <c r="A1958">
        <f t="shared" si="288"/>
        <v>1957</v>
      </c>
      <c r="B1958" t="s">
        <v>68</v>
      </c>
      <c r="C1958">
        <f t="shared" si="286"/>
        <v>72</v>
      </c>
      <c r="D1958" s="7">
        <f t="shared" si="289"/>
        <v>2002</v>
      </c>
      <c r="E1958">
        <v>110000</v>
      </c>
      <c r="F1958">
        <f>VLOOKUP(B1958, 'Population by Country'!$1:$266, 17, FALSE)</f>
        <v>1089807112</v>
      </c>
      <c r="G1958">
        <v>0</v>
      </c>
      <c r="H1958">
        <v>1</v>
      </c>
      <c r="I1958" s="7">
        <f>INDEX('Developing Country'!$B$3:$B$175,MATCH('Stata Data'!B1958,'Developing Country'!$A$3:$A$175))</f>
        <v>0</v>
      </c>
      <c r="J1958" s="7">
        <f>INDEX('Developing Country'!$C$3:$C$175,MATCH('Stata Data'!B1958,'Developing Country'!$A$3:$A$175))</f>
        <v>1</v>
      </c>
      <c r="K1958" s="8">
        <f>VLOOKUP(B1958, 'TRIPS In Force'!$A$2:$B$166, 2, FALSE)</f>
        <v>34700</v>
      </c>
      <c r="L1958" s="7">
        <f t="shared" si="287"/>
        <v>1995</v>
      </c>
      <c r="M1958" s="7">
        <f t="shared" si="282"/>
        <v>1</v>
      </c>
      <c r="N1958" s="7">
        <f t="shared" si="283"/>
        <v>2005</v>
      </c>
      <c r="O1958" s="7">
        <f t="shared" si="284"/>
        <v>-3</v>
      </c>
      <c r="P1958" s="7">
        <f t="shared" si="285"/>
        <v>0</v>
      </c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</row>
    <row r="1959" spans="1:34" x14ac:dyDescent="0.35">
      <c r="A1959">
        <f t="shared" si="288"/>
        <v>1958</v>
      </c>
      <c r="B1959" t="s">
        <v>68</v>
      </c>
      <c r="C1959">
        <f t="shared" si="286"/>
        <v>72</v>
      </c>
      <c r="D1959" s="7">
        <f t="shared" si="289"/>
        <v>2003</v>
      </c>
      <c r="E1959">
        <v>130000</v>
      </c>
      <c r="F1959">
        <f>VLOOKUP(B1959, 'Population by Country'!$1:$266, 18, FALSE)</f>
        <v>1108027848</v>
      </c>
      <c r="G1959">
        <v>0</v>
      </c>
      <c r="H1959">
        <v>1</v>
      </c>
      <c r="I1959" s="7">
        <f>INDEX('Developing Country'!$B$3:$B$175,MATCH('Stata Data'!B1959,'Developing Country'!$A$3:$A$175))</f>
        <v>0</v>
      </c>
      <c r="J1959" s="7">
        <f>INDEX('Developing Country'!$C$3:$C$175,MATCH('Stata Data'!B1959,'Developing Country'!$A$3:$A$175))</f>
        <v>1</v>
      </c>
      <c r="K1959" s="8">
        <f>VLOOKUP(B1959, 'TRIPS In Force'!$A$2:$B$166, 2, FALSE)</f>
        <v>34700</v>
      </c>
      <c r="L1959" s="7">
        <f t="shared" si="287"/>
        <v>1995</v>
      </c>
      <c r="M1959" s="7">
        <f t="shared" si="282"/>
        <v>1</v>
      </c>
      <c r="N1959" s="7">
        <f t="shared" si="283"/>
        <v>2005</v>
      </c>
      <c r="O1959" s="7">
        <f t="shared" si="284"/>
        <v>-2</v>
      </c>
      <c r="P1959" s="7">
        <f t="shared" si="285"/>
        <v>0</v>
      </c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</row>
    <row r="1960" spans="1:34" x14ac:dyDescent="0.35">
      <c r="A1960">
        <f t="shared" si="288"/>
        <v>1959</v>
      </c>
      <c r="B1960" t="s">
        <v>68</v>
      </c>
      <c r="C1960">
        <f t="shared" si="286"/>
        <v>72</v>
      </c>
      <c r="D1960" s="7">
        <f t="shared" si="289"/>
        <v>2004</v>
      </c>
      <c r="E1960">
        <v>140000</v>
      </c>
      <c r="F1960">
        <f>VLOOKUP(B1960, 'Population by Country'!$1:$266,19, FALSE)</f>
        <v>1126135777</v>
      </c>
      <c r="G1960">
        <v>0</v>
      </c>
      <c r="H1960">
        <v>1</v>
      </c>
      <c r="I1960" s="7">
        <f>INDEX('Developing Country'!$B$3:$B$175,MATCH('Stata Data'!B1960,'Developing Country'!$A$3:$A$175))</f>
        <v>0</v>
      </c>
      <c r="J1960" s="7">
        <f>INDEX('Developing Country'!$C$3:$C$175,MATCH('Stata Data'!B1960,'Developing Country'!$A$3:$A$175))</f>
        <v>1</v>
      </c>
      <c r="K1960" s="8">
        <f>VLOOKUP(B1960, 'TRIPS In Force'!$A$2:$B$166, 2, FALSE)</f>
        <v>34700</v>
      </c>
      <c r="L1960" s="7">
        <f t="shared" si="287"/>
        <v>1995</v>
      </c>
      <c r="M1960" s="7">
        <f t="shared" si="282"/>
        <v>1</v>
      </c>
      <c r="N1960" s="7">
        <f t="shared" si="283"/>
        <v>2005</v>
      </c>
      <c r="O1960" s="7">
        <f t="shared" si="284"/>
        <v>-1</v>
      </c>
      <c r="P1960" s="7">
        <f t="shared" si="285"/>
        <v>0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</row>
    <row r="1961" spans="1:34" x14ac:dyDescent="0.35">
      <c r="A1961">
        <f t="shared" si="288"/>
        <v>1960</v>
      </c>
      <c r="B1961" t="s">
        <v>68</v>
      </c>
      <c r="C1961">
        <f t="shared" si="286"/>
        <v>72</v>
      </c>
      <c r="D1961" s="7">
        <f t="shared" si="289"/>
        <v>2005</v>
      </c>
      <c r="E1961">
        <v>150000</v>
      </c>
      <c r="F1961">
        <f>VLOOKUP(B1961, 'Population by Country'!$1:$266, 20, FALSE)</f>
        <v>1144118674</v>
      </c>
      <c r="G1961">
        <v>0</v>
      </c>
      <c r="H1961">
        <v>1</v>
      </c>
      <c r="I1961" s="7">
        <f>INDEX('Developing Country'!$B$3:$B$175,MATCH('Stata Data'!B1961,'Developing Country'!$A$3:$A$175))</f>
        <v>0</v>
      </c>
      <c r="J1961" s="7">
        <f>INDEX('Developing Country'!$C$3:$C$175,MATCH('Stata Data'!B1961,'Developing Country'!$A$3:$A$175))</f>
        <v>1</v>
      </c>
      <c r="K1961" s="8">
        <f>VLOOKUP(B1961, 'TRIPS In Force'!$A$2:$B$166, 2, FALSE)</f>
        <v>34700</v>
      </c>
      <c r="L1961" s="7">
        <f t="shared" si="287"/>
        <v>1995</v>
      </c>
      <c r="M1961" s="7">
        <f t="shared" si="282"/>
        <v>1</v>
      </c>
      <c r="N1961" s="7">
        <f t="shared" si="283"/>
        <v>2005</v>
      </c>
      <c r="O1961" s="7">
        <f t="shared" si="284"/>
        <v>0</v>
      </c>
      <c r="P1961" s="7">
        <f t="shared" si="285"/>
        <v>1</v>
      </c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</row>
    <row r="1962" spans="1:34" x14ac:dyDescent="0.35">
      <c r="A1962">
        <f t="shared" si="288"/>
        <v>1961</v>
      </c>
      <c r="B1962" t="s">
        <v>68</v>
      </c>
      <c r="C1962">
        <f t="shared" si="286"/>
        <v>72</v>
      </c>
      <c r="D1962" s="7">
        <f t="shared" si="289"/>
        <v>2006</v>
      </c>
      <c r="E1962">
        <v>150000</v>
      </c>
      <c r="F1962">
        <f>VLOOKUP(B1962, 'Population by Country'!$1:$266, 21, FALSE)</f>
        <v>1161977719</v>
      </c>
      <c r="G1962">
        <v>0</v>
      </c>
      <c r="H1962">
        <v>1</v>
      </c>
      <c r="I1962" s="7">
        <f>INDEX('Developing Country'!$B$3:$B$175,MATCH('Stata Data'!B1962,'Developing Country'!$A$3:$A$175))</f>
        <v>0</v>
      </c>
      <c r="J1962" s="7">
        <f>INDEX('Developing Country'!$C$3:$C$175,MATCH('Stata Data'!B1962,'Developing Country'!$A$3:$A$175))</f>
        <v>1</v>
      </c>
      <c r="K1962" s="8">
        <f>VLOOKUP(B1962, 'TRIPS In Force'!$A$2:$B$166, 2, FALSE)</f>
        <v>34700</v>
      </c>
      <c r="L1962" s="7">
        <f t="shared" si="287"/>
        <v>1995</v>
      </c>
      <c r="M1962" s="7">
        <f t="shared" si="282"/>
        <v>1</v>
      </c>
      <c r="N1962" s="7">
        <f t="shared" si="283"/>
        <v>2005</v>
      </c>
      <c r="O1962" s="7">
        <f t="shared" si="284"/>
        <v>1</v>
      </c>
      <c r="P1962" s="7">
        <f t="shared" si="285"/>
        <v>1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</row>
    <row r="1963" spans="1:34" x14ac:dyDescent="0.35">
      <c r="A1963">
        <f t="shared" si="288"/>
        <v>1962</v>
      </c>
      <c r="B1963" t="s">
        <v>68</v>
      </c>
      <c r="C1963">
        <f t="shared" si="286"/>
        <v>72</v>
      </c>
      <c r="D1963" s="7">
        <f t="shared" si="289"/>
        <v>2007</v>
      </c>
      <c r="E1963">
        <v>150000</v>
      </c>
      <c r="F1963">
        <f>VLOOKUP(B1963, 'Population by Country'!$1:$266, 22, FALSE)</f>
        <v>1179681239</v>
      </c>
      <c r="G1963">
        <v>0</v>
      </c>
      <c r="H1963">
        <v>1</v>
      </c>
      <c r="I1963" s="7">
        <f>INDEX('Developing Country'!$B$3:$B$175,MATCH('Stata Data'!B1963,'Developing Country'!$A$3:$A$175))</f>
        <v>0</v>
      </c>
      <c r="J1963" s="7">
        <f>INDEX('Developing Country'!$C$3:$C$175,MATCH('Stata Data'!B1963,'Developing Country'!$A$3:$A$175))</f>
        <v>1</v>
      </c>
      <c r="K1963" s="8">
        <f>VLOOKUP(B1963, 'TRIPS In Force'!$A$2:$B$166, 2, FALSE)</f>
        <v>34700</v>
      </c>
      <c r="L1963" s="7">
        <f t="shared" si="287"/>
        <v>1995</v>
      </c>
      <c r="M1963" s="7">
        <f t="shared" si="282"/>
        <v>1</v>
      </c>
      <c r="N1963" s="7">
        <f t="shared" si="283"/>
        <v>2005</v>
      </c>
      <c r="O1963" s="7">
        <f t="shared" si="284"/>
        <v>2</v>
      </c>
      <c r="P1963" s="7">
        <f t="shared" si="285"/>
        <v>1</v>
      </c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</row>
    <row r="1964" spans="1:34" x14ac:dyDescent="0.35">
      <c r="A1964">
        <f t="shared" si="288"/>
        <v>1963</v>
      </c>
      <c r="B1964" t="s">
        <v>68</v>
      </c>
      <c r="C1964">
        <f t="shared" si="286"/>
        <v>72</v>
      </c>
      <c r="D1964" s="7">
        <f t="shared" si="289"/>
        <v>2008</v>
      </c>
      <c r="E1964">
        <v>140000</v>
      </c>
      <c r="F1964">
        <f>VLOOKUP(B1964, 'Population by Country'!$1:$266, 23, FALSE)</f>
        <v>1197146906</v>
      </c>
      <c r="G1964">
        <v>0</v>
      </c>
      <c r="H1964">
        <v>1</v>
      </c>
      <c r="I1964" s="7">
        <f>INDEX('Developing Country'!$B$3:$B$175,MATCH('Stata Data'!B1964,'Developing Country'!$A$3:$A$175))</f>
        <v>0</v>
      </c>
      <c r="J1964" s="7">
        <f>INDEX('Developing Country'!$C$3:$C$175,MATCH('Stata Data'!B1964,'Developing Country'!$A$3:$A$175))</f>
        <v>1</v>
      </c>
      <c r="K1964" s="8">
        <f>VLOOKUP(B1964, 'TRIPS In Force'!$A$2:$B$166, 2, FALSE)</f>
        <v>34700</v>
      </c>
      <c r="L1964" s="7">
        <f t="shared" si="287"/>
        <v>1995</v>
      </c>
      <c r="M1964" s="7">
        <f t="shared" si="282"/>
        <v>1</v>
      </c>
      <c r="N1964" s="7">
        <f t="shared" si="283"/>
        <v>2005</v>
      </c>
      <c r="O1964" s="7">
        <f t="shared" si="284"/>
        <v>3</v>
      </c>
      <c r="P1964" s="7">
        <f t="shared" si="285"/>
        <v>1</v>
      </c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</row>
    <row r="1965" spans="1:34" x14ac:dyDescent="0.35">
      <c r="A1965">
        <f t="shared" si="288"/>
        <v>1964</v>
      </c>
      <c r="B1965" t="s">
        <v>68</v>
      </c>
      <c r="C1965">
        <f t="shared" si="286"/>
        <v>72</v>
      </c>
      <c r="D1965" s="7">
        <f t="shared" si="289"/>
        <v>2009</v>
      </c>
      <c r="E1965">
        <v>130000</v>
      </c>
      <c r="F1965">
        <f>VLOOKUP(B1965, 'Population by Country'!$1:$266, 24, FALSE)</f>
        <v>1214270132</v>
      </c>
      <c r="G1965">
        <v>0</v>
      </c>
      <c r="H1965">
        <v>1</v>
      </c>
      <c r="I1965" s="7">
        <f>INDEX('Developing Country'!$B$3:$B$175,MATCH('Stata Data'!B1965,'Developing Country'!$A$3:$A$175))</f>
        <v>0</v>
      </c>
      <c r="J1965" s="7">
        <f>INDEX('Developing Country'!$C$3:$C$175,MATCH('Stata Data'!B1965,'Developing Country'!$A$3:$A$175))</f>
        <v>1</v>
      </c>
      <c r="K1965" s="8">
        <f>VLOOKUP(B1965, 'TRIPS In Force'!$A$2:$B$166, 2, FALSE)</f>
        <v>34700</v>
      </c>
      <c r="L1965" s="7">
        <f t="shared" si="287"/>
        <v>1995</v>
      </c>
      <c r="M1965" s="7">
        <f t="shared" si="282"/>
        <v>1</v>
      </c>
      <c r="N1965" s="7">
        <f t="shared" si="283"/>
        <v>2005</v>
      </c>
      <c r="O1965" s="7">
        <f t="shared" si="284"/>
        <v>4</v>
      </c>
      <c r="P1965" s="7">
        <f t="shared" si="285"/>
        <v>1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</row>
    <row r="1966" spans="1:34" x14ac:dyDescent="0.35">
      <c r="A1966">
        <f t="shared" si="288"/>
        <v>1965</v>
      </c>
      <c r="B1966" t="s">
        <v>68</v>
      </c>
      <c r="C1966">
        <f t="shared" si="286"/>
        <v>72</v>
      </c>
      <c r="D1966" s="7">
        <f t="shared" si="289"/>
        <v>2010</v>
      </c>
      <c r="E1966">
        <v>120000</v>
      </c>
      <c r="F1966">
        <f>VLOOKUP(B1966, 'Population by Country'!$1:$266, 25, FALSE)</f>
        <v>1230980691</v>
      </c>
      <c r="G1966">
        <v>0</v>
      </c>
      <c r="H1966">
        <v>1</v>
      </c>
      <c r="I1966" s="7">
        <f>INDEX('Developing Country'!$B$3:$B$175,MATCH('Stata Data'!B1966,'Developing Country'!$A$3:$A$175))</f>
        <v>0</v>
      </c>
      <c r="J1966" s="7">
        <f>INDEX('Developing Country'!$C$3:$C$175,MATCH('Stata Data'!B1966,'Developing Country'!$A$3:$A$175))</f>
        <v>1</v>
      </c>
      <c r="K1966" s="8">
        <f>VLOOKUP(B1966, 'TRIPS In Force'!$A$2:$B$166, 2, FALSE)</f>
        <v>34700</v>
      </c>
      <c r="L1966" s="7">
        <f t="shared" si="287"/>
        <v>1995</v>
      </c>
      <c r="M1966" s="7">
        <f t="shared" si="282"/>
        <v>1</v>
      </c>
      <c r="N1966" s="7">
        <f t="shared" si="283"/>
        <v>2005</v>
      </c>
      <c r="O1966" s="7">
        <f t="shared" si="284"/>
        <v>5</v>
      </c>
      <c r="P1966" s="7">
        <f t="shared" si="285"/>
        <v>1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</row>
    <row r="1967" spans="1:34" x14ac:dyDescent="0.35">
      <c r="A1967">
        <f t="shared" si="288"/>
        <v>1966</v>
      </c>
      <c r="B1967" t="s">
        <v>68</v>
      </c>
      <c r="C1967">
        <f t="shared" si="286"/>
        <v>72</v>
      </c>
      <c r="D1967" s="7">
        <f t="shared" si="289"/>
        <v>2011</v>
      </c>
      <c r="E1967">
        <v>100000</v>
      </c>
      <c r="F1967">
        <f>VLOOKUP(B1967, 'Population by Country'!$1:$266, 26, FALSE)</f>
        <v>1247236029</v>
      </c>
      <c r="G1967">
        <v>0</v>
      </c>
      <c r="H1967">
        <v>1</v>
      </c>
      <c r="I1967" s="7">
        <f>INDEX('Developing Country'!$B$3:$B$175,MATCH('Stata Data'!B1967,'Developing Country'!$A$3:$A$175))</f>
        <v>0</v>
      </c>
      <c r="J1967" s="7">
        <f>INDEX('Developing Country'!$C$3:$C$175,MATCH('Stata Data'!B1967,'Developing Country'!$A$3:$A$175))</f>
        <v>1</v>
      </c>
      <c r="K1967" s="8">
        <f>VLOOKUP(B1967, 'TRIPS In Force'!$A$2:$B$166, 2, FALSE)</f>
        <v>34700</v>
      </c>
      <c r="L1967" s="7">
        <f t="shared" si="287"/>
        <v>1995</v>
      </c>
      <c r="M1967" s="7">
        <f t="shared" si="282"/>
        <v>1</v>
      </c>
      <c r="N1967" s="7">
        <f t="shared" si="283"/>
        <v>2005</v>
      </c>
      <c r="O1967" s="7">
        <f t="shared" si="284"/>
        <v>6</v>
      </c>
      <c r="P1967" s="7">
        <f t="shared" si="285"/>
        <v>1</v>
      </c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</row>
    <row r="1968" spans="1:34" x14ac:dyDescent="0.35">
      <c r="A1968">
        <f t="shared" si="288"/>
        <v>1967</v>
      </c>
      <c r="B1968" t="s">
        <v>68</v>
      </c>
      <c r="C1968">
        <f t="shared" si="286"/>
        <v>72</v>
      </c>
      <c r="D1968" s="7">
        <f t="shared" si="289"/>
        <v>2012</v>
      </c>
      <c r="E1968">
        <v>96000</v>
      </c>
      <c r="F1968">
        <f>VLOOKUP(B1968, 'Population by Country'!$1:$266, 27, FALSE)</f>
        <v>1263065852</v>
      </c>
      <c r="G1968">
        <v>0</v>
      </c>
      <c r="H1968">
        <v>1</v>
      </c>
      <c r="I1968" s="7">
        <f>INDEX('Developing Country'!$B$3:$B$175,MATCH('Stata Data'!B1968,'Developing Country'!$A$3:$A$175))</f>
        <v>0</v>
      </c>
      <c r="J1968" s="7">
        <f>INDEX('Developing Country'!$C$3:$C$175,MATCH('Stata Data'!B1968,'Developing Country'!$A$3:$A$175))</f>
        <v>1</v>
      </c>
      <c r="K1968" s="8">
        <f>VLOOKUP(B1968, 'TRIPS In Force'!$A$2:$B$166, 2, FALSE)</f>
        <v>34700</v>
      </c>
      <c r="L1968" s="7">
        <f t="shared" si="287"/>
        <v>1995</v>
      </c>
      <c r="M1968" s="7">
        <f t="shared" si="282"/>
        <v>1</v>
      </c>
      <c r="N1968" s="7">
        <f t="shared" si="283"/>
        <v>2005</v>
      </c>
      <c r="O1968" s="7">
        <f t="shared" si="284"/>
        <v>7</v>
      </c>
      <c r="P1968" s="7">
        <f t="shared" si="285"/>
        <v>1</v>
      </c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</row>
    <row r="1969" spans="1:34" x14ac:dyDescent="0.35">
      <c r="A1969">
        <f t="shared" si="288"/>
        <v>1968</v>
      </c>
      <c r="B1969" t="s">
        <v>68</v>
      </c>
      <c r="C1969">
        <f t="shared" si="286"/>
        <v>72</v>
      </c>
      <c r="D1969" s="7">
        <f t="shared" si="289"/>
        <v>2013</v>
      </c>
      <c r="E1969">
        <v>88000</v>
      </c>
      <c r="F1969">
        <f>VLOOKUP(B1969, 'Population by Country'!$1:$266, 28, FALSE)</f>
        <v>1278562207</v>
      </c>
      <c r="G1969">
        <v>0</v>
      </c>
      <c r="H1969">
        <v>1</v>
      </c>
      <c r="I1969" s="7">
        <f>INDEX('Developing Country'!$B$3:$B$175,MATCH('Stata Data'!B1969,'Developing Country'!$A$3:$A$175))</f>
        <v>0</v>
      </c>
      <c r="J1969" s="7">
        <f>INDEX('Developing Country'!$C$3:$C$175,MATCH('Stata Data'!B1969,'Developing Country'!$A$3:$A$175))</f>
        <v>1</v>
      </c>
      <c r="K1969" s="8">
        <f>VLOOKUP(B1969, 'TRIPS In Force'!$A$2:$B$166, 2, FALSE)</f>
        <v>34700</v>
      </c>
      <c r="L1969" s="7">
        <f t="shared" si="287"/>
        <v>1995</v>
      </c>
      <c r="M1969" s="7">
        <f t="shared" si="282"/>
        <v>1</v>
      </c>
      <c r="N1969" s="7">
        <f t="shared" si="283"/>
        <v>2005</v>
      </c>
      <c r="O1969" s="7">
        <f t="shared" si="284"/>
        <v>8</v>
      </c>
      <c r="P1969" s="7">
        <f t="shared" si="285"/>
        <v>1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</row>
    <row r="1970" spans="1:34" x14ac:dyDescent="0.35">
      <c r="A1970">
        <f t="shared" si="288"/>
        <v>1969</v>
      </c>
      <c r="B1970" t="s">
        <v>68</v>
      </c>
      <c r="C1970">
        <f t="shared" si="286"/>
        <v>72</v>
      </c>
      <c r="D1970" s="7">
        <f t="shared" si="289"/>
        <v>2014</v>
      </c>
      <c r="E1970">
        <v>76000</v>
      </c>
      <c r="F1970">
        <f>VLOOKUP(B1970, 'Population by Country'!$1:$266, 29, FALSE)</f>
        <v>1293859294</v>
      </c>
      <c r="G1970">
        <v>0</v>
      </c>
      <c r="H1970">
        <v>1</v>
      </c>
      <c r="I1970" s="7">
        <f>INDEX('Developing Country'!$B$3:$B$175,MATCH('Stata Data'!B1970,'Developing Country'!$A$3:$A$175))</f>
        <v>0</v>
      </c>
      <c r="J1970" s="7">
        <f>INDEX('Developing Country'!$C$3:$C$175,MATCH('Stata Data'!B1970,'Developing Country'!$A$3:$A$175))</f>
        <v>1</v>
      </c>
      <c r="K1970" s="8">
        <f>VLOOKUP(B1970, 'TRIPS In Force'!$A$2:$B$166, 2, FALSE)</f>
        <v>34700</v>
      </c>
      <c r="L1970" s="7">
        <f t="shared" si="287"/>
        <v>1995</v>
      </c>
      <c r="M1970" s="7">
        <f t="shared" si="282"/>
        <v>1</v>
      </c>
      <c r="N1970" s="7">
        <f t="shared" si="283"/>
        <v>2005</v>
      </c>
      <c r="O1970" s="7">
        <f t="shared" si="284"/>
        <v>9</v>
      </c>
      <c r="P1970" s="7">
        <f t="shared" si="285"/>
        <v>1</v>
      </c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</row>
    <row r="1971" spans="1:34" x14ac:dyDescent="0.35">
      <c r="A1971">
        <f t="shared" si="288"/>
        <v>1970</v>
      </c>
      <c r="B1971" t="s">
        <v>68</v>
      </c>
      <c r="C1971">
        <f t="shared" si="286"/>
        <v>72</v>
      </c>
      <c r="D1971" s="7">
        <f t="shared" si="289"/>
        <v>2015</v>
      </c>
      <c r="E1971">
        <v>68000</v>
      </c>
      <c r="F1971">
        <f>VLOOKUP(B1971, 'Population by Country'!$1:$266, 30, FALSE)</f>
        <v>1309053980</v>
      </c>
      <c r="G1971">
        <v>0</v>
      </c>
      <c r="H1971">
        <v>1</v>
      </c>
      <c r="I1971" s="7">
        <f>INDEX('Developing Country'!$B$3:$B$175,MATCH('Stata Data'!B1971,'Developing Country'!$A$3:$A$175))</f>
        <v>0</v>
      </c>
      <c r="J1971" s="7">
        <f>INDEX('Developing Country'!$C$3:$C$175,MATCH('Stata Data'!B1971,'Developing Country'!$A$3:$A$175))</f>
        <v>1</v>
      </c>
      <c r="K1971" s="8">
        <f>VLOOKUP(B1971, 'TRIPS In Force'!$A$2:$B$166, 2, FALSE)</f>
        <v>34700</v>
      </c>
      <c r="L1971" s="7">
        <f t="shared" si="287"/>
        <v>1995</v>
      </c>
      <c r="M1971" s="7">
        <f t="shared" si="282"/>
        <v>1</v>
      </c>
      <c r="N1971" s="7">
        <f t="shared" si="283"/>
        <v>2005</v>
      </c>
      <c r="O1971" s="7">
        <f t="shared" si="284"/>
        <v>10</v>
      </c>
      <c r="P1971" s="7">
        <f t="shared" si="285"/>
        <v>1</v>
      </c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</row>
    <row r="1972" spans="1:34" x14ac:dyDescent="0.35">
      <c r="A1972">
        <f t="shared" si="288"/>
        <v>1971</v>
      </c>
      <c r="B1972" t="s">
        <v>68</v>
      </c>
      <c r="C1972">
        <f t="shared" si="286"/>
        <v>72</v>
      </c>
      <c r="D1972" s="7">
        <f t="shared" si="289"/>
        <v>2016</v>
      </c>
      <c r="E1972">
        <v>62000</v>
      </c>
      <c r="F1972">
        <f>VLOOKUP(B1972, 'Population by Country'!$1:$266, 31, FALSE)</f>
        <v>1324171354</v>
      </c>
      <c r="G1972">
        <v>0</v>
      </c>
      <c r="H1972">
        <v>1</v>
      </c>
      <c r="I1972" s="7">
        <f>INDEX('Developing Country'!$B$3:$B$175,MATCH('Stata Data'!B1972,'Developing Country'!$A$3:$A$175))</f>
        <v>0</v>
      </c>
      <c r="J1972" s="7">
        <f>INDEX('Developing Country'!$C$3:$C$175,MATCH('Stata Data'!B1972,'Developing Country'!$A$3:$A$175))</f>
        <v>1</v>
      </c>
      <c r="K1972" s="8">
        <f>VLOOKUP(B1972, 'TRIPS In Force'!$A$2:$B$166, 2, FALSE)</f>
        <v>34700</v>
      </c>
      <c r="L1972" s="7">
        <f t="shared" si="287"/>
        <v>1995</v>
      </c>
      <c r="M1972" s="7">
        <f t="shared" si="282"/>
        <v>1</v>
      </c>
      <c r="N1972" s="7">
        <f t="shared" si="283"/>
        <v>2005</v>
      </c>
      <c r="O1972" s="7">
        <f t="shared" si="284"/>
        <v>11</v>
      </c>
      <c r="P1972" s="7">
        <f t="shared" si="285"/>
        <v>1</v>
      </c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</row>
    <row r="1973" spans="1:34" x14ac:dyDescent="0.35">
      <c r="A1973">
        <f t="shared" si="288"/>
        <v>1972</v>
      </c>
      <c r="B1973" t="s">
        <v>69</v>
      </c>
      <c r="C1973">
        <f t="shared" si="286"/>
        <v>73</v>
      </c>
      <c r="D1973" s="7">
        <v>1990</v>
      </c>
      <c r="E1973">
        <v>100</v>
      </c>
      <c r="F1973">
        <f>VLOOKUP(B1973, 'Population by Country'!$1:$266, 5,FALSE )</f>
        <v>181436821</v>
      </c>
      <c r="G1973">
        <v>0</v>
      </c>
      <c r="H1973">
        <v>0</v>
      </c>
      <c r="I1973" s="7">
        <f>INDEX('Developing Country'!$B$3:$B$175,MATCH('Stata Data'!B1973,'Developing Country'!$A$3:$A$175))</f>
        <v>0</v>
      </c>
      <c r="J1973" s="7">
        <f>INDEX('Developing Country'!$C$3:$C$175,MATCH('Stata Data'!B1973,'Developing Country'!$A$3:$A$175))</f>
        <v>1</v>
      </c>
      <c r="K1973" s="8">
        <f>VLOOKUP(B1973, 'TRIPS In Force'!$A$2:$B$166, 2, FALSE)</f>
        <v>34700</v>
      </c>
      <c r="L1973" s="7">
        <f t="shared" si="287"/>
        <v>1995</v>
      </c>
      <c r="M1973" s="7">
        <f t="shared" si="282"/>
        <v>0</v>
      </c>
      <c r="N1973" s="7">
        <f t="shared" si="283"/>
        <v>2000</v>
      </c>
      <c r="O1973" s="7">
        <f t="shared" si="284"/>
        <v>-10</v>
      </c>
      <c r="P1973" s="7">
        <f t="shared" si="285"/>
        <v>0</v>
      </c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</row>
    <row r="1974" spans="1:34" x14ac:dyDescent="0.35">
      <c r="A1974">
        <f t="shared" si="288"/>
        <v>1973</v>
      </c>
      <c r="B1974" t="s">
        <v>69</v>
      </c>
      <c r="C1974">
        <f t="shared" si="286"/>
        <v>73</v>
      </c>
      <c r="D1974" s="7">
        <f>D1973+1</f>
        <v>1991</v>
      </c>
      <c r="E1974">
        <v>100</v>
      </c>
      <c r="F1974">
        <f>VLOOKUP(B1974, 'Population by Country'!$1:$266, 6, FALSE)</f>
        <v>184615979</v>
      </c>
      <c r="G1974">
        <v>0</v>
      </c>
      <c r="H1974">
        <v>0</v>
      </c>
      <c r="I1974" s="7">
        <f>INDEX('Developing Country'!$B$3:$B$175,MATCH('Stata Data'!B1974,'Developing Country'!$A$3:$A$175))</f>
        <v>0</v>
      </c>
      <c r="J1974" s="7">
        <f>INDEX('Developing Country'!$C$3:$C$175,MATCH('Stata Data'!B1974,'Developing Country'!$A$3:$A$175))</f>
        <v>1</v>
      </c>
      <c r="K1974" s="8">
        <f>VLOOKUP(B1974, 'TRIPS In Force'!$A$2:$B$166, 2, FALSE)</f>
        <v>34700</v>
      </c>
      <c r="L1974" s="7">
        <f t="shared" si="287"/>
        <v>1995</v>
      </c>
      <c r="M1974" s="7">
        <f t="shared" si="282"/>
        <v>0</v>
      </c>
      <c r="N1974" s="7">
        <f t="shared" si="283"/>
        <v>2000</v>
      </c>
      <c r="O1974" s="7">
        <f t="shared" si="284"/>
        <v>-9</v>
      </c>
      <c r="P1974" s="7">
        <f t="shared" si="285"/>
        <v>0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</row>
    <row r="1975" spans="1:34" x14ac:dyDescent="0.35">
      <c r="A1975">
        <f t="shared" si="288"/>
        <v>1974</v>
      </c>
      <c r="B1975" t="s">
        <v>69</v>
      </c>
      <c r="C1975">
        <f t="shared" si="286"/>
        <v>73</v>
      </c>
      <c r="D1975" s="7">
        <f t="shared" ref="D1975:D1999" si="290">D1974+1</f>
        <v>1992</v>
      </c>
      <c r="E1975">
        <v>100</v>
      </c>
      <c r="F1975">
        <f>VLOOKUP(B1975, 'Population by Country'!$1:$266, 7, FALSE)</f>
        <v>187766086</v>
      </c>
      <c r="G1975">
        <v>0</v>
      </c>
      <c r="H1975">
        <v>0</v>
      </c>
      <c r="I1975" s="7">
        <f>INDEX('Developing Country'!$B$3:$B$175,MATCH('Stata Data'!B1975,'Developing Country'!$A$3:$A$175))</f>
        <v>0</v>
      </c>
      <c r="J1975" s="7">
        <f>INDEX('Developing Country'!$C$3:$C$175,MATCH('Stata Data'!B1975,'Developing Country'!$A$3:$A$175))</f>
        <v>1</v>
      </c>
      <c r="K1975" s="8">
        <f>VLOOKUP(B1975, 'TRIPS In Force'!$A$2:$B$166, 2, FALSE)</f>
        <v>34700</v>
      </c>
      <c r="L1975" s="7">
        <f t="shared" si="287"/>
        <v>1995</v>
      </c>
      <c r="M1975" s="7">
        <f t="shared" si="282"/>
        <v>0</v>
      </c>
      <c r="N1975" s="7">
        <f t="shared" si="283"/>
        <v>2000</v>
      </c>
      <c r="O1975" s="7">
        <f t="shared" si="284"/>
        <v>-8</v>
      </c>
      <c r="P1975" s="7">
        <f t="shared" si="285"/>
        <v>0</v>
      </c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</row>
    <row r="1976" spans="1:34" x14ac:dyDescent="0.35">
      <c r="A1976">
        <f t="shared" si="288"/>
        <v>1975</v>
      </c>
      <c r="B1976" t="s">
        <v>69</v>
      </c>
      <c r="C1976">
        <f t="shared" si="286"/>
        <v>73</v>
      </c>
      <c r="D1976" s="7">
        <f t="shared" si="290"/>
        <v>1993</v>
      </c>
      <c r="E1976">
        <v>100</v>
      </c>
      <c r="F1976">
        <f>VLOOKUP(B1976, 'Population by Country'!$1:$266, 8, FALSE)</f>
        <v>190879523</v>
      </c>
      <c r="G1976">
        <v>0</v>
      </c>
      <c r="H1976">
        <v>0</v>
      </c>
      <c r="I1976" s="7">
        <f>INDEX('Developing Country'!$B$3:$B$175,MATCH('Stata Data'!B1976,'Developing Country'!$A$3:$A$175))</f>
        <v>0</v>
      </c>
      <c r="J1976" s="7">
        <f>INDEX('Developing Country'!$C$3:$C$175,MATCH('Stata Data'!B1976,'Developing Country'!$A$3:$A$175))</f>
        <v>1</v>
      </c>
      <c r="K1976" s="8">
        <f>VLOOKUP(B1976, 'TRIPS In Force'!$A$2:$B$166, 2, FALSE)</f>
        <v>34700</v>
      </c>
      <c r="L1976" s="7">
        <f t="shared" si="287"/>
        <v>1995</v>
      </c>
      <c r="M1976" s="7">
        <f t="shared" si="282"/>
        <v>0</v>
      </c>
      <c r="N1976" s="7">
        <f t="shared" si="283"/>
        <v>2000</v>
      </c>
      <c r="O1976" s="7">
        <f t="shared" si="284"/>
        <v>-7</v>
      </c>
      <c r="P1976" s="7">
        <f t="shared" si="285"/>
        <v>0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</row>
    <row r="1977" spans="1:34" x14ac:dyDescent="0.35">
      <c r="A1977">
        <f t="shared" si="288"/>
        <v>1976</v>
      </c>
      <c r="B1977" t="s">
        <v>69</v>
      </c>
      <c r="C1977">
        <f t="shared" si="286"/>
        <v>73</v>
      </c>
      <c r="D1977" s="7">
        <f t="shared" si="290"/>
        <v>1994</v>
      </c>
      <c r="E1977">
        <v>100</v>
      </c>
      <c r="F1977">
        <f>VLOOKUP(B1977, 'Population by Country'!$1:$266, 9, FALSE)</f>
        <v>193945272</v>
      </c>
      <c r="G1977">
        <v>0</v>
      </c>
      <c r="H1977">
        <v>0</v>
      </c>
      <c r="I1977" s="7">
        <f>INDEX('Developing Country'!$B$3:$B$175,MATCH('Stata Data'!B1977,'Developing Country'!$A$3:$A$175))</f>
        <v>0</v>
      </c>
      <c r="J1977" s="7">
        <f>INDEX('Developing Country'!$C$3:$C$175,MATCH('Stata Data'!B1977,'Developing Country'!$A$3:$A$175))</f>
        <v>1</v>
      </c>
      <c r="K1977" s="8">
        <f>VLOOKUP(B1977, 'TRIPS In Force'!$A$2:$B$166, 2, FALSE)</f>
        <v>34700</v>
      </c>
      <c r="L1977" s="7">
        <f t="shared" si="287"/>
        <v>1995</v>
      </c>
      <c r="M1977" s="7">
        <f t="shared" si="282"/>
        <v>0</v>
      </c>
      <c r="N1977" s="7">
        <f t="shared" si="283"/>
        <v>2000</v>
      </c>
      <c r="O1977" s="7">
        <f t="shared" si="284"/>
        <v>-6</v>
      </c>
      <c r="P1977" s="7">
        <f t="shared" si="285"/>
        <v>0</v>
      </c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</row>
    <row r="1978" spans="1:34" x14ac:dyDescent="0.35">
      <c r="A1978">
        <f t="shared" si="288"/>
        <v>1977</v>
      </c>
      <c r="B1978" t="s">
        <v>69</v>
      </c>
      <c r="C1978">
        <f t="shared" si="286"/>
        <v>73</v>
      </c>
      <c r="D1978" s="7">
        <f t="shared" si="290"/>
        <v>1995</v>
      </c>
      <c r="E1978">
        <v>100</v>
      </c>
      <c r="F1978">
        <f>VLOOKUP(B1978, 'Population by Country'!$1:$266, 10, FALSE)</f>
        <v>196957849</v>
      </c>
      <c r="G1978">
        <v>0</v>
      </c>
      <c r="H1978">
        <v>0</v>
      </c>
      <c r="I1978" s="7">
        <f>INDEX('Developing Country'!$B$3:$B$175,MATCH('Stata Data'!B1978,'Developing Country'!$A$3:$A$175))</f>
        <v>0</v>
      </c>
      <c r="J1978" s="7">
        <f>INDEX('Developing Country'!$C$3:$C$175,MATCH('Stata Data'!B1978,'Developing Country'!$A$3:$A$175))</f>
        <v>1</v>
      </c>
      <c r="K1978" s="8">
        <f>VLOOKUP(B1978, 'TRIPS In Force'!$A$2:$B$166, 2, FALSE)</f>
        <v>34700</v>
      </c>
      <c r="L1978" s="7">
        <f t="shared" si="287"/>
        <v>1995</v>
      </c>
      <c r="M1978" s="7">
        <f t="shared" si="282"/>
        <v>1</v>
      </c>
      <c r="N1978" s="7">
        <f t="shared" si="283"/>
        <v>2000</v>
      </c>
      <c r="O1978" s="7">
        <f t="shared" si="284"/>
        <v>-5</v>
      </c>
      <c r="P1978" s="7">
        <f t="shared" si="285"/>
        <v>0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</row>
    <row r="1979" spans="1:34" x14ac:dyDescent="0.35">
      <c r="A1979">
        <f t="shared" si="288"/>
        <v>1978</v>
      </c>
      <c r="B1979" t="s">
        <v>69</v>
      </c>
      <c r="C1979">
        <f t="shared" si="286"/>
        <v>73</v>
      </c>
      <c r="D1979" s="7">
        <f t="shared" si="290"/>
        <v>1996</v>
      </c>
      <c r="E1979">
        <v>200</v>
      </c>
      <c r="F1979">
        <f>VLOOKUP(B1979, 'Population by Country'!$1:$266, 11, FALSE)</f>
        <v>199914831</v>
      </c>
      <c r="G1979">
        <v>0</v>
      </c>
      <c r="H1979">
        <v>0</v>
      </c>
      <c r="I1979" s="7">
        <f>INDEX('Developing Country'!$B$3:$B$175,MATCH('Stata Data'!B1979,'Developing Country'!$A$3:$A$175))</f>
        <v>0</v>
      </c>
      <c r="J1979" s="7">
        <f>INDEX('Developing Country'!$C$3:$C$175,MATCH('Stata Data'!B1979,'Developing Country'!$A$3:$A$175))</f>
        <v>1</v>
      </c>
      <c r="K1979" s="8">
        <f>VLOOKUP(B1979, 'TRIPS In Force'!$A$2:$B$166, 2, FALSE)</f>
        <v>34700</v>
      </c>
      <c r="L1979" s="7">
        <f t="shared" si="287"/>
        <v>1995</v>
      </c>
      <c r="M1979" s="7">
        <f t="shared" si="282"/>
        <v>1</v>
      </c>
      <c r="N1979" s="7">
        <f t="shared" si="283"/>
        <v>2000</v>
      </c>
      <c r="O1979" s="7">
        <f t="shared" si="284"/>
        <v>-4</v>
      </c>
      <c r="P1979" s="7">
        <f t="shared" si="285"/>
        <v>0</v>
      </c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</row>
    <row r="1980" spans="1:34" x14ac:dyDescent="0.35">
      <c r="A1980">
        <f t="shared" si="288"/>
        <v>1979</v>
      </c>
      <c r="B1980" t="s">
        <v>69</v>
      </c>
      <c r="C1980">
        <f t="shared" si="286"/>
        <v>73</v>
      </c>
      <c r="D1980" s="7">
        <f t="shared" si="290"/>
        <v>1997</v>
      </c>
      <c r="E1980">
        <v>500</v>
      </c>
      <c r="F1980">
        <f>VLOOKUP(B1980, 'Population by Country'!$1:$266, 12, FALSE)</f>
        <v>202826465</v>
      </c>
      <c r="G1980">
        <v>0</v>
      </c>
      <c r="H1980">
        <v>0</v>
      </c>
      <c r="I1980" s="7">
        <f>INDEX('Developing Country'!$B$3:$B$175,MATCH('Stata Data'!B1980,'Developing Country'!$A$3:$A$175))</f>
        <v>0</v>
      </c>
      <c r="J1980" s="7">
        <f>INDEX('Developing Country'!$C$3:$C$175,MATCH('Stata Data'!B1980,'Developing Country'!$A$3:$A$175))</f>
        <v>1</v>
      </c>
      <c r="K1980" s="8">
        <f>VLOOKUP(B1980, 'TRIPS In Force'!$A$2:$B$166, 2, FALSE)</f>
        <v>34700</v>
      </c>
      <c r="L1980" s="7">
        <f t="shared" si="287"/>
        <v>1995</v>
      </c>
      <c r="M1980" s="7">
        <f t="shared" si="282"/>
        <v>1</v>
      </c>
      <c r="N1980" s="7">
        <f t="shared" si="283"/>
        <v>2000</v>
      </c>
      <c r="O1980" s="7">
        <f t="shared" si="284"/>
        <v>-3</v>
      </c>
      <c r="P1980" s="7">
        <f t="shared" si="285"/>
        <v>0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</row>
    <row r="1981" spans="1:34" x14ac:dyDescent="0.35">
      <c r="A1981">
        <f t="shared" si="288"/>
        <v>1980</v>
      </c>
      <c r="B1981" t="s">
        <v>69</v>
      </c>
      <c r="C1981">
        <f t="shared" si="286"/>
        <v>73</v>
      </c>
      <c r="D1981" s="7">
        <f t="shared" si="290"/>
        <v>1998</v>
      </c>
      <c r="E1981">
        <v>1000</v>
      </c>
      <c r="F1981">
        <f>VLOOKUP(B1981, 'Population by Country'!$1:$266, 13, FALSE)</f>
        <v>205715544</v>
      </c>
      <c r="G1981">
        <v>0</v>
      </c>
      <c r="H1981">
        <v>0</v>
      </c>
      <c r="I1981" s="7">
        <f>INDEX('Developing Country'!$B$3:$B$175,MATCH('Stata Data'!B1981,'Developing Country'!$A$3:$A$175))</f>
        <v>0</v>
      </c>
      <c r="J1981" s="7">
        <f>INDEX('Developing Country'!$C$3:$C$175,MATCH('Stata Data'!B1981,'Developing Country'!$A$3:$A$175))</f>
        <v>1</v>
      </c>
      <c r="K1981" s="8">
        <f>VLOOKUP(B1981, 'TRIPS In Force'!$A$2:$B$166, 2, FALSE)</f>
        <v>34700</v>
      </c>
      <c r="L1981" s="7">
        <f t="shared" si="287"/>
        <v>1995</v>
      </c>
      <c r="M1981" s="7">
        <f t="shared" si="282"/>
        <v>1</v>
      </c>
      <c r="N1981" s="7">
        <f t="shared" si="283"/>
        <v>2000</v>
      </c>
      <c r="O1981" s="7">
        <f t="shared" si="284"/>
        <v>-2</v>
      </c>
      <c r="P1981" s="7">
        <f t="shared" si="285"/>
        <v>0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</row>
    <row r="1982" spans="1:34" x14ac:dyDescent="0.35">
      <c r="A1982">
        <f t="shared" si="288"/>
        <v>1981</v>
      </c>
      <c r="B1982" t="s">
        <v>69</v>
      </c>
      <c r="C1982">
        <f t="shared" si="286"/>
        <v>73</v>
      </c>
      <c r="D1982" s="7">
        <f t="shared" si="290"/>
        <v>1999</v>
      </c>
      <c r="E1982">
        <v>1000</v>
      </c>
      <c r="F1982">
        <f>VLOOKUP(B1982, 'Population by Country'!$1:$266,14, FALSE)</f>
        <v>208612556</v>
      </c>
      <c r="G1982">
        <v>0</v>
      </c>
      <c r="H1982">
        <v>0</v>
      </c>
      <c r="I1982" s="7">
        <f>INDEX('Developing Country'!$B$3:$B$175,MATCH('Stata Data'!B1982,'Developing Country'!$A$3:$A$175))</f>
        <v>0</v>
      </c>
      <c r="J1982" s="7">
        <f>INDEX('Developing Country'!$C$3:$C$175,MATCH('Stata Data'!B1982,'Developing Country'!$A$3:$A$175))</f>
        <v>1</v>
      </c>
      <c r="K1982" s="8">
        <f>VLOOKUP(B1982, 'TRIPS In Force'!$A$2:$B$166, 2, FALSE)</f>
        <v>34700</v>
      </c>
      <c r="L1982" s="7">
        <f t="shared" si="287"/>
        <v>1995</v>
      </c>
      <c r="M1982" s="7">
        <f t="shared" si="282"/>
        <v>1</v>
      </c>
      <c r="N1982" s="7">
        <f t="shared" si="283"/>
        <v>2000</v>
      </c>
      <c r="O1982" s="7">
        <f t="shared" si="284"/>
        <v>-1</v>
      </c>
      <c r="P1982" s="7">
        <f t="shared" si="285"/>
        <v>0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</row>
    <row r="1983" spans="1:34" x14ac:dyDescent="0.35">
      <c r="A1983">
        <f t="shared" si="288"/>
        <v>1982</v>
      </c>
      <c r="B1983" t="s">
        <v>69</v>
      </c>
      <c r="C1983">
        <f t="shared" si="286"/>
        <v>73</v>
      </c>
      <c r="D1983" s="7">
        <f t="shared" si="290"/>
        <v>2000</v>
      </c>
      <c r="E1983">
        <v>1600</v>
      </c>
      <c r="F1983">
        <f>VLOOKUP(B1983, 'Population by Country'!$1:$266, 15, FALSE)</f>
        <v>211540429</v>
      </c>
      <c r="G1983">
        <v>0</v>
      </c>
      <c r="H1983">
        <v>0</v>
      </c>
      <c r="I1983" s="7">
        <f>INDEX('Developing Country'!$B$3:$B$175,MATCH('Stata Data'!B1983,'Developing Country'!$A$3:$A$175))</f>
        <v>0</v>
      </c>
      <c r="J1983" s="7">
        <f>INDEX('Developing Country'!$C$3:$C$175,MATCH('Stata Data'!B1983,'Developing Country'!$A$3:$A$175))</f>
        <v>1</v>
      </c>
      <c r="K1983" s="8">
        <f>VLOOKUP(B1983, 'TRIPS In Force'!$A$2:$B$166, 2, FALSE)</f>
        <v>34700</v>
      </c>
      <c r="L1983" s="7">
        <f t="shared" si="287"/>
        <v>1995</v>
      </c>
      <c r="M1983" s="7">
        <f t="shared" si="282"/>
        <v>1</v>
      </c>
      <c r="N1983" s="7">
        <f t="shared" si="283"/>
        <v>2000</v>
      </c>
      <c r="O1983" s="7">
        <f t="shared" si="284"/>
        <v>0</v>
      </c>
      <c r="P1983" s="7">
        <f t="shared" si="285"/>
        <v>1</v>
      </c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</row>
    <row r="1984" spans="1:34" x14ac:dyDescent="0.35">
      <c r="A1984">
        <f t="shared" si="288"/>
        <v>1983</v>
      </c>
      <c r="B1984" t="s">
        <v>69</v>
      </c>
      <c r="C1984">
        <f t="shared" si="286"/>
        <v>73</v>
      </c>
      <c r="D1984" s="7">
        <f t="shared" si="290"/>
        <v>2001</v>
      </c>
      <c r="E1984">
        <v>2400</v>
      </c>
      <c r="F1984">
        <f>VLOOKUP(B1984, 'Population by Country'!$1:$266, 16, FALSE)</f>
        <v>214506502</v>
      </c>
      <c r="G1984">
        <v>0</v>
      </c>
      <c r="H1984">
        <v>0</v>
      </c>
      <c r="I1984" s="7">
        <f>INDEX('Developing Country'!$B$3:$B$175,MATCH('Stata Data'!B1984,'Developing Country'!$A$3:$A$175))</f>
        <v>0</v>
      </c>
      <c r="J1984" s="7">
        <f>INDEX('Developing Country'!$C$3:$C$175,MATCH('Stata Data'!B1984,'Developing Country'!$A$3:$A$175))</f>
        <v>1</v>
      </c>
      <c r="K1984" s="8">
        <f>VLOOKUP(B1984, 'TRIPS In Force'!$A$2:$B$166, 2, FALSE)</f>
        <v>34700</v>
      </c>
      <c r="L1984" s="7">
        <f t="shared" si="287"/>
        <v>1995</v>
      </c>
      <c r="M1984" s="7">
        <f t="shared" si="282"/>
        <v>1</v>
      </c>
      <c r="N1984" s="7">
        <f t="shared" si="283"/>
        <v>2000</v>
      </c>
      <c r="O1984" s="7">
        <f t="shared" si="284"/>
        <v>1</v>
      </c>
      <c r="P1984" s="7">
        <f t="shared" si="285"/>
        <v>1</v>
      </c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</row>
    <row r="1985" spans="1:34" x14ac:dyDescent="0.35">
      <c r="A1985">
        <f t="shared" si="288"/>
        <v>1984</v>
      </c>
      <c r="B1985" t="s">
        <v>69</v>
      </c>
      <c r="C1985">
        <f t="shared" si="286"/>
        <v>73</v>
      </c>
      <c r="D1985" s="7">
        <f t="shared" si="290"/>
        <v>2002</v>
      </c>
      <c r="E1985">
        <v>3400</v>
      </c>
      <c r="F1985">
        <f>VLOOKUP(B1985, 'Population by Country'!$1:$266, 17, FALSE)</f>
        <v>217508059</v>
      </c>
      <c r="G1985">
        <v>0</v>
      </c>
      <c r="H1985">
        <v>0</v>
      </c>
      <c r="I1985" s="7">
        <f>INDEX('Developing Country'!$B$3:$B$175,MATCH('Stata Data'!B1985,'Developing Country'!$A$3:$A$175))</f>
        <v>0</v>
      </c>
      <c r="J1985" s="7">
        <f>INDEX('Developing Country'!$C$3:$C$175,MATCH('Stata Data'!B1985,'Developing Country'!$A$3:$A$175))</f>
        <v>1</v>
      </c>
      <c r="K1985" s="8">
        <f>VLOOKUP(B1985, 'TRIPS In Force'!$A$2:$B$166, 2, FALSE)</f>
        <v>34700</v>
      </c>
      <c r="L1985" s="7">
        <f t="shared" si="287"/>
        <v>1995</v>
      </c>
      <c r="M1985" s="7">
        <f t="shared" si="282"/>
        <v>1</v>
      </c>
      <c r="N1985" s="7">
        <f t="shared" si="283"/>
        <v>2000</v>
      </c>
      <c r="O1985" s="7">
        <f t="shared" si="284"/>
        <v>2</v>
      </c>
      <c r="P1985" s="7">
        <f t="shared" si="285"/>
        <v>1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</row>
    <row r="1986" spans="1:34" x14ac:dyDescent="0.35">
      <c r="A1986">
        <f t="shared" si="288"/>
        <v>1985</v>
      </c>
      <c r="B1986" t="s">
        <v>69</v>
      </c>
      <c r="C1986">
        <f t="shared" si="286"/>
        <v>73</v>
      </c>
      <c r="D1986" s="7">
        <f t="shared" si="290"/>
        <v>2003</v>
      </c>
      <c r="E1986">
        <v>4800</v>
      </c>
      <c r="F1986">
        <f>VLOOKUP(B1986, 'Population by Country'!$1:$266, 18, FALSE)</f>
        <v>220545214</v>
      </c>
      <c r="G1986">
        <v>0</v>
      </c>
      <c r="H1986">
        <v>0</v>
      </c>
      <c r="I1986" s="7">
        <f>INDEX('Developing Country'!$B$3:$B$175,MATCH('Stata Data'!B1986,'Developing Country'!$A$3:$A$175))</f>
        <v>0</v>
      </c>
      <c r="J1986" s="7">
        <f>INDEX('Developing Country'!$C$3:$C$175,MATCH('Stata Data'!B1986,'Developing Country'!$A$3:$A$175))</f>
        <v>1</v>
      </c>
      <c r="K1986" s="8">
        <f>VLOOKUP(B1986, 'TRIPS In Force'!$A$2:$B$166, 2, FALSE)</f>
        <v>34700</v>
      </c>
      <c r="L1986" s="7">
        <f t="shared" si="287"/>
        <v>1995</v>
      </c>
      <c r="M1986" s="7">
        <f t="shared" ref="M1986:M2049" si="291">IF(L1986&gt;D1986, 0, 1)</f>
        <v>1</v>
      </c>
      <c r="N1986" s="7">
        <f t="shared" ref="N1986:N2049" si="292">IF(L1986&gt;IF(I1986=1, 2033, IF(H1986=1, 2005, IF(J1986=1,2000, L1986))), L1986,IF(I1986=1, 2033, IF(H1986=1, 2005, IF(J1986=1,2000, L1986))))</f>
        <v>2000</v>
      </c>
      <c r="O1986" s="7">
        <f t="shared" ref="O1986:O2049" si="293">D1986-N1986</f>
        <v>3</v>
      </c>
      <c r="P1986" s="7">
        <f t="shared" ref="P1986:P2049" si="294">IF(N1986&lt;=D1986,1,0)</f>
        <v>1</v>
      </c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</row>
    <row r="1987" spans="1:34" x14ac:dyDescent="0.35">
      <c r="A1987">
        <f t="shared" si="288"/>
        <v>1986</v>
      </c>
      <c r="B1987" t="s">
        <v>69</v>
      </c>
      <c r="C1987">
        <f t="shared" ref="C1987:C2050" si="295">_xlfn.FLOOR.MATH((A1987-1)/27)</f>
        <v>73</v>
      </c>
      <c r="D1987" s="7">
        <f t="shared" si="290"/>
        <v>2004</v>
      </c>
      <c r="E1987">
        <v>6600</v>
      </c>
      <c r="F1987">
        <f>VLOOKUP(B1987, 'Population by Country'!$1:$266,19, FALSE)</f>
        <v>223614649</v>
      </c>
      <c r="G1987">
        <v>0</v>
      </c>
      <c r="H1987">
        <v>0</v>
      </c>
      <c r="I1987" s="7">
        <f>INDEX('Developing Country'!$B$3:$B$175,MATCH('Stata Data'!B1987,'Developing Country'!$A$3:$A$175))</f>
        <v>0</v>
      </c>
      <c r="J1987" s="7">
        <f>INDEX('Developing Country'!$C$3:$C$175,MATCH('Stata Data'!B1987,'Developing Country'!$A$3:$A$175))</f>
        <v>1</v>
      </c>
      <c r="K1987" s="8">
        <f>VLOOKUP(B1987, 'TRIPS In Force'!$A$2:$B$166, 2, FALSE)</f>
        <v>34700</v>
      </c>
      <c r="L1987" s="7">
        <f t="shared" ref="L1987:L2050" si="296">YEAR(K1987)</f>
        <v>1995</v>
      </c>
      <c r="M1987" s="7">
        <f t="shared" si="291"/>
        <v>1</v>
      </c>
      <c r="N1987" s="7">
        <f t="shared" si="292"/>
        <v>2000</v>
      </c>
      <c r="O1987" s="7">
        <f t="shared" si="293"/>
        <v>4</v>
      </c>
      <c r="P1987" s="7">
        <f t="shared" si="294"/>
        <v>1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</row>
    <row r="1988" spans="1:34" x14ac:dyDescent="0.35">
      <c r="A1988">
        <f t="shared" ref="A1988:A2051" si="297">A1987+1</f>
        <v>1987</v>
      </c>
      <c r="B1988" t="s">
        <v>69</v>
      </c>
      <c r="C1988">
        <f t="shared" si="295"/>
        <v>73</v>
      </c>
      <c r="D1988" s="7">
        <f t="shared" si="290"/>
        <v>2005</v>
      </c>
      <c r="E1988">
        <v>8800</v>
      </c>
      <c r="F1988">
        <f>VLOOKUP(B1988, 'Population by Country'!$1:$266, 20, FALSE)</f>
        <v>226712730</v>
      </c>
      <c r="G1988">
        <v>1</v>
      </c>
      <c r="H1988">
        <v>0</v>
      </c>
      <c r="I1988" s="7">
        <f>INDEX('Developing Country'!$B$3:$B$175,MATCH('Stata Data'!B1988,'Developing Country'!$A$3:$A$175))</f>
        <v>0</v>
      </c>
      <c r="J1988" s="7">
        <f>INDEX('Developing Country'!$C$3:$C$175,MATCH('Stata Data'!B1988,'Developing Country'!$A$3:$A$175))</f>
        <v>1</v>
      </c>
      <c r="K1988" s="8">
        <f>VLOOKUP(B1988, 'TRIPS In Force'!$A$2:$B$166, 2, FALSE)</f>
        <v>34700</v>
      </c>
      <c r="L1988" s="7">
        <f t="shared" si="296"/>
        <v>1995</v>
      </c>
      <c r="M1988" s="7">
        <f t="shared" si="291"/>
        <v>1</v>
      </c>
      <c r="N1988" s="7">
        <f t="shared" si="292"/>
        <v>2000</v>
      </c>
      <c r="O1988" s="7">
        <f t="shared" si="293"/>
        <v>5</v>
      </c>
      <c r="P1988" s="7">
        <f t="shared" si="294"/>
        <v>1</v>
      </c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</row>
    <row r="1989" spans="1:34" x14ac:dyDescent="0.35">
      <c r="A1989">
        <f t="shared" si="297"/>
        <v>1988</v>
      </c>
      <c r="B1989" t="s">
        <v>69</v>
      </c>
      <c r="C1989">
        <f t="shared" si="295"/>
        <v>73</v>
      </c>
      <c r="D1989" s="7">
        <f t="shared" si="290"/>
        <v>2006</v>
      </c>
      <c r="E1989">
        <v>11000</v>
      </c>
      <c r="F1989">
        <f>VLOOKUP(B1989, 'Population by Country'!$1:$266, 21, FALSE)</f>
        <v>229838202</v>
      </c>
      <c r="G1989">
        <v>0</v>
      </c>
      <c r="H1989">
        <v>0</v>
      </c>
      <c r="I1989" s="7">
        <f>INDEX('Developing Country'!$B$3:$B$175,MATCH('Stata Data'!B1989,'Developing Country'!$A$3:$A$175))</f>
        <v>0</v>
      </c>
      <c r="J1989" s="7">
        <f>INDEX('Developing Country'!$C$3:$C$175,MATCH('Stata Data'!B1989,'Developing Country'!$A$3:$A$175))</f>
        <v>1</v>
      </c>
      <c r="K1989" s="8">
        <f>VLOOKUP(B1989, 'TRIPS In Force'!$A$2:$B$166, 2, FALSE)</f>
        <v>34700</v>
      </c>
      <c r="L1989" s="7">
        <f t="shared" si="296"/>
        <v>1995</v>
      </c>
      <c r="M1989" s="7">
        <f t="shared" si="291"/>
        <v>1</v>
      </c>
      <c r="N1989" s="7">
        <f t="shared" si="292"/>
        <v>2000</v>
      </c>
      <c r="O1989" s="7">
        <f t="shared" si="293"/>
        <v>6</v>
      </c>
      <c r="P1989" s="7">
        <f t="shared" si="294"/>
        <v>1</v>
      </c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</row>
    <row r="1990" spans="1:34" x14ac:dyDescent="0.35">
      <c r="A1990">
        <f t="shared" si="297"/>
        <v>1989</v>
      </c>
      <c r="B1990" t="s">
        <v>69</v>
      </c>
      <c r="C1990">
        <f t="shared" si="295"/>
        <v>73</v>
      </c>
      <c r="D1990" s="7">
        <f t="shared" si="290"/>
        <v>2007</v>
      </c>
      <c r="E1990">
        <v>13000</v>
      </c>
      <c r="F1990">
        <f>VLOOKUP(B1990, 'Population by Country'!$1:$266, 22, FALSE)</f>
        <v>232989141</v>
      </c>
      <c r="G1990">
        <v>0</v>
      </c>
      <c r="H1990">
        <v>0</v>
      </c>
      <c r="I1990" s="7">
        <f>INDEX('Developing Country'!$B$3:$B$175,MATCH('Stata Data'!B1990,'Developing Country'!$A$3:$A$175))</f>
        <v>0</v>
      </c>
      <c r="J1990" s="7">
        <f>INDEX('Developing Country'!$C$3:$C$175,MATCH('Stata Data'!B1990,'Developing Country'!$A$3:$A$175))</f>
        <v>1</v>
      </c>
      <c r="K1990" s="8">
        <f>VLOOKUP(B1990, 'TRIPS In Force'!$A$2:$B$166, 2, FALSE)</f>
        <v>34700</v>
      </c>
      <c r="L1990" s="7">
        <f t="shared" si="296"/>
        <v>1995</v>
      </c>
      <c r="M1990" s="7">
        <f t="shared" si="291"/>
        <v>1</v>
      </c>
      <c r="N1990" s="7">
        <f t="shared" si="292"/>
        <v>2000</v>
      </c>
      <c r="O1990" s="7">
        <f t="shared" si="293"/>
        <v>7</v>
      </c>
      <c r="P1990" s="7">
        <f t="shared" si="294"/>
        <v>1</v>
      </c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</row>
    <row r="1991" spans="1:34" x14ac:dyDescent="0.35">
      <c r="A1991">
        <f t="shared" si="297"/>
        <v>1990</v>
      </c>
      <c r="B1991" t="s">
        <v>69</v>
      </c>
      <c r="C1991">
        <f t="shared" si="295"/>
        <v>73</v>
      </c>
      <c r="D1991" s="7">
        <f t="shared" si="290"/>
        <v>2008</v>
      </c>
      <c r="E1991">
        <v>16000</v>
      </c>
      <c r="F1991">
        <f>VLOOKUP(B1991, 'Population by Country'!$1:$266, 23, FALSE)</f>
        <v>236159276</v>
      </c>
      <c r="G1991">
        <v>0</v>
      </c>
      <c r="H1991">
        <v>0</v>
      </c>
      <c r="I1991" s="7">
        <f>INDEX('Developing Country'!$B$3:$B$175,MATCH('Stata Data'!B1991,'Developing Country'!$A$3:$A$175))</f>
        <v>0</v>
      </c>
      <c r="J1991" s="7">
        <f>INDEX('Developing Country'!$C$3:$C$175,MATCH('Stata Data'!B1991,'Developing Country'!$A$3:$A$175))</f>
        <v>1</v>
      </c>
      <c r="K1991" s="8">
        <f>VLOOKUP(B1991, 'TRIPS In Force'!$A$2:$B$166, 2, FALSE)</f>
        <v>34700</v>
      </c>
      <c r="L1991" s="7">
        <f t="shared" si="296"/>
        <v>1995</v>
      </c>
      <c r="M1991" s="7">
        <f t="shared" si="291"/>
        <v>1</v>
      </c>
      <c r="N1991" s="7">
        <f t="shared" si="292"/>
        <v>2000</v>
      </c>
      <c r="O1991" s="7">
        <f t="shared" si="293"/>
        <v>8</v>
      </c>
      <c r="P1991" s="7">
        <f t="shared" si="294"/>
        <v>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</row>
    <row r="1992" spans="1:34" x14ac:dyDescent="0.35">
      <c r="A1992">
        <f t="shared" si="297"/>
        <v>1991</v>
      </c>
      <c r="B1992" t="s">
        <v>69</v>
      </c>
      <c r="C1992">
        <f t="shared" si="295"/>
        <v>73</v>
      </c>
      <c r="D1992" s="7">
        <f t="shared" si="290"/>
        <v>2009</v>
      </c>
      <c r="E1992">
        <v>20000</v>
      </c>
      <c r="F1992">
        <f>VLOOKUP(B1992, 'Population by Country'!$1:$266, 24, FALSE)</f>
        <v>239340478</v>
      </c>
      <c r="G1992">
        <v>0</v>
      </c>
      <c r="H1992">
        <v>0</v>
      </c>
      <c r="I1992" s="7">
        <f>INDEX('Developing Country'!$B$3:$B$175,MATCH('Stata Data'!B1992,'Developing Country'!$A$3:$A$175))</f>
        <v>0</v>
      </c>
      <c r="J1992" s="7">
        <f>INDEX('Developing Country'!$C$3:$C$175,MATCH('Stata Data'!B1992,'Developing Country'!$A$3:$A$175))</f>
        <v>1</v>
      </c>
      <c r="K1992" s="8">
        <f>VLOOKUP(B1992, 'TRIPS In Force'!$A$2:$B$166, 2, FALSE)</f>
        <v>34700</v>
      </c>
      <c r="L1992" s="7">
        <f t="shared" si="296"/>
        <v>1995</v>
      </c>
      <c r="M1992" s="7">
        <f t="shared" si="291"/>
        <v>1</v>
      </c>
      <c r="N1992" s="7">
        <f t="shared" si="292"/>
        <v>2000</v>
      </c>
      <c r="O1992" s="7">
        <f t="shared" si="293"/>
        <v>9</v>
      </c>
      <c r="P1992" s="7">
        <f t="shared" si="294"/>
        <v>1</v>
      </c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</row>
    <row r="1993" spans="1:34" x14ac:dyDescent="0.35">
      <c r="A1993">
        <f t="shared" si="297"/>
        <v>1992</v>
      </c>
      <c r="B1993" t="s">
        <v>69</v>
      </c>
      <c r="C1993">
        <f t="shared" si="295"/>
        <v>73</v>
      </c>
      <c r="D1993" s="7">
        <f t="shared" si="290"/>
        <v>2010</v>
      </c>
      <c r="E1993">
        <v>23000</v>
      </c>
      <c r="F1993">
        <f>VLOOKUP(B1993, 'Population by Country'!$1:$266, 25, FALSE)</f>
        <v>242524123</v>
      </c>
      <c r="G1993">
        <v>0</v>
      </c>
      <c r="H1993">
        <v>0</v>
      </c>
      <c r="I1993" s="7">
        <f>INDEX('Developing Country'!$B$3:$B$175,MATCH('Stata Data'!B1993,'Developing Country'!$A$3:$A$175))</f>
        <v>0</v>
      </c>
      <c r="J1993" s="7">
        <f>INDEX('Developing Country'!$C$3:$C$175,MATCH('Stata Data'!B1993,'Developing Country'!$A$3:$A$175))</f>
        <v>1</v>
      </c>
      <c r="K1993" s="8">
        <f>VLOOKUP(B1993, 'TRIPS In Force'!$A$2:$B$166, 2, FALSE)</f>
        <v>34700</v>
      </c>
      <c r="L1993" s="7">
        <f t="shared" si="296"/>
        <v>1995</v>
      </c>
      <c r="M1993" s="7">
        <f t="shared" si="291"/>
        <v>1</v>
      </c>
      <c r="N1993" s="7">
        <f t="shared" si="292"/>
        <v>2000</v>
      </c>
      <c r="O1993" s="7">
        <f t="shared" si="293"/>
        <v>10</v>
      </c>
      <c r="P1993" s="7">
        <f t="shared" si="294"/>
        <v>1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</row>
    <row r="1994" spans="1:34" x14ac:dyDescent="0.35">
      <c r="A1994">
        <f t="shared" si="297"/>
        <v>1993</v>
      </c>
      <c r="B1994" t="s">
        <v>69</v>
      </c>
      <c r="C1994">
        <f t="shared" si="295"/>
        <v>73</v>
      </c>
      <c r="D1994" s="7">
        <f t="shared" si="290"/>
        <v>2011</v>
      </c>
      <c r="E1994">
        <v>26000</v>
      </c>
      <c r="F1994">
        <f>VLOOKUP(B1994, 'Population by Country'!$1:$266, 26, FALSE)</f>
        <v>245707511</v>
      </c>
      <c r="G1994">
        <v>0</v>
      </c>
      <c r="H1994">
        <v>0</v>
      </c>
      <c r="I1994" s="7">
        <f>INDEX('Developing Country'!$B$3:$B$175,MATCH('Stata Data'!B1994,'Developing Country'!$A$3:$A$175))</f>
        <v>0</v>
      </c>
      <c r="J1994" s="7">
        <f>INDEX('Developing Country'!$C$3:$C$175,MATCH('Stata Data'!B1994,'Developing Country'!$A$3:$A$175))</f>
        <v>1</v>
      </c>
      <c r="K1994" s="8">
        <f>VLOOKUP(B1994, 'TRIPS In Force'!$A$2:$B$166, 2, FALSE)</f>
        <v>34700</v>
      </c>
      <c r="L1994" s="7">
        <f t="shared" si="296"/>
        <v>1995</v>
      </c>
      <c r="M1994" s="7">
        <f t="shared" si="291"/>
        <v>1</v>
      </c>
      <c r="N1994" s="7">
        <f t="shared" si="292"/>
        <v>2000</v>
      </c>
      <c r="O1994" s="7">
        <f t="shared" si="293"/>
        <v>11</v>
      </c>
      <c r="P1994" s="7">
        <f t="shared" si="294"/>
        <v>1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</row>
    <row r="1995" spans="1:34" x14ac:dyDescent="0.35">
      <c r="A1995">
        <f t="shared" si="297"/>
        <v>1994</v>
      </c>
      <c r="B1995" t="s">
        <v>69</v>
      </c>
      <c r="C1995">
        <f t="shared" si="295"/>
        <v>73</v>
      </c>
      <c r="D1995" s="7">
        <f t="shared" si="290"/>
        <v>2012</v>
      </c>
      <c r="E1995">
        <v>30000</v>
      </c>
      <c r="F1995">
        <f>VLOOKUP(B1995, 'Population by Country'!$1:$266, 27, FALSE)</f>
        <v>248883232</v>
      </c>
      <c r="G1995">
        <v>0</v>
      </c>
      <c r="H1995">
        <v>0</v>
      </c>
      <c r="I1995" s="7">
        <f>INDEX('Developing Country'!$B$3:$B$175,MATCH('Stata Data'!B1995,'Developing Country'!$A$3:$A$175))</f>
        <v>0</v>
      </c>
      <c r="J1995" s="7">
        <f>INDEX('Developing Country'!$C$3:$C$175,MATCH('Stata Data'!B1995,'Developing Country'!$A$3:$A$175))</f>
        <v>1</v>
      </c>
      <c r="K1995" s="8">
        <f>VLOOKUP(B1995, 'TRIPS In Force'!$A$2:$B$166, 2, FALSE)</f>
        <v>34700</v>
      </c>
      <c r="L1995" s="7">
        <f t="shared" si="296"/>
        <v>1995</v>
      </c>
      <c r="M1995" s="7">
        <f t="shared" si="291"/>
        <v>1</v>
      </c>
      <c r="N1995" s="7">
        <f t="shared" si="292"/>
        <v>2000</v>
      </c>
      <c r="O1995" s="7">
        <f t="shared" si="293"/>
        <v>12</v>
      </c>
      <c r="P1995" s="7">
        <f t="shared" si="294"/>
        <v>1</v>
      </c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</row>
    <row r="1996" spans="1:34" x14ac:dyDescent="0.35">
      <c r="A1996">
        <f t="shared" si="297"/>
        <v>1995</v>
      </c>
      <c r="B1996" t="s">
        <v>69</v>
      </c>
      <c r="C1996">
        <f t="shared" si="295"/>
        <v>73</v>
      </c>
      <c r="D1996" s="7">
        <f t="shared" si="290"/>
        <v>2013</v>
      </c>
      <c r="E1996">
        <v>33000</v>
      </c>
      <c r="F1996">
        <f>VLOOKUP(B1996, 'Population by Country'!$1:$266, 28, FALSE)</f>
        <v>252032263</v>
      </c>
      <c r="G1996">
        <v>0</v>
      </c>
      <c r="H1996">
        <v>0</v>
      </c>
      <c r="I1996" s="7">
        <f>INDEX('Developing Country'!$B$3:$B$175,MATCH('Stata Data'!B1996,'Developing Country'!$A$3:$A$175))</f>
        <v>0</v>
      </c>
      <c r="J1996" s="7">
        <f>INDEX('Developing Country'!$C$3:$C$175,MATCH('Stata Data'!B1996,'Developing Country'!$A$3:$A$175))</f>
        <v>1</v>
      </c>
      <c r="K1996" s="8">
        <f>VLOOKUP(B1996, 'TRIPS In Force'!$A$2:$B$166, 2, FALSE)</f>
        <v>34700</v>
      </c>
      <c r="L1996" s="7">
        <f t="shared" si="296"/>
        <v>1995</v>
      </c>
      <c r="M1996" s="7">
        <f t="shared" si="291"/>
        <v>1</v>
      </c>
      <c r="N1996" s="7">
        <f t="shared" si="292"/>
        <v>2000</v>
      </c>
      <c r="O1996" s="7">
        <f t="shared" si="293"/>
        <v>13</v>
      </c>
      <c r="P1996" s="7">
        <f t="shared" si="294"/>
        <v>1</v>
      </c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</row>
    <row r="1997" spans="1:34" x14ac:dyDescent="0.35">
      <c r="A1997">
        <f t="shared" si="297"/>
        <v>1996</v>
      </c>
      <c r="B1997" t="s">
        <v>69</v>
      </c>
      <c r="C1997">
        <f t="shared" si="295"/>
        <v>73</v>
      </c>
      <c r="D1997" s="7">
        <f t="shared" si="290"/>
        <v>2014</v>
      </c>
      <c r="E1997">
        <v>35000</v>
      </c>
      <c r="F1997">
        <f>VLOOKUP(B1997, 'Population by Country'!$1:$266, 29, FALSE)</f>
        <v>255131116</v>
      </c>
      <c r="G1997">
        <v>0</v>
      </c>
      <c r="H1997">
        <v>0</v>
      </c>
      <c r="I1997" s="7">
        <f>INDEX('Developing Country'!$B$3:$B$175,MATCH('Stata Data'!B1997,'Developing Country'!$A$3:$A$175))</f>
        <v>0</v>
      </c>
      <c r="J1997" s="7">
        <f>INDEX('Developing Country'!$C$3:$C$175,MATCH('Stata Data'!B1997,'Developing Country'!$A$3:$A$175))</f>
        <v>1</v>
      </c>
      <c r="K1997" s="8">
        <f>VLOOKUP(B1997, 'TRIPS In Force'!$A$2:$B$166, 2, FALSE)</f>
        <v>34700</v>
      </c>
      <c r="L1997" s="7">
        <f t="shared" si="296"/>
        <v>1995</v>
      </c>
      <c r="M1997" s="7">
        <f t="shared" si="291"/>
        <v>1</v>
      </c>
      <c r="N1997" s="7">
        <f t="shared" si="292"/>
        <v>2000</v>
      </c>
      <c r="O1997" s="7">
        <f t="shared" si="293"/>
        <v>14</v>
      </c>
      <c r="P1997" s="7">
        <f t="shared" si="294"/>
        <v>1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</row>
    <row r="1998" spans="1:34" x14ac:dyDescent="0.35">
      <c r="A1998">
        <f t="shared" si="297"/>
        <v>1997</v>
      </c>
      <c r="B1998" t="s">
        <v>69</v>
      </c>
      <c r="C1998">
        <f t="shared" si="295"/>
        <v>73</v>
      </c>
      <c r="D1998" s="7">
        <f t="shared" si="290"/>
        <v>2015</v>
      </c>
      <c r="E1998">
        <v>37000</v>
      </c>
      <c r="F1998">
        <f>VLOOKUP(B1998, 'Population by Country'!$1:$266, 30, FALSE)</f>
        <v>258162113</v>
      </c>
      <c r="G1998">
        <v>0</v>
      </c>
      <c r="H1998">
        <v>0</v>
      </c>
      <c r="I1998" s="7">
        <f>INDEX('Developing Country'!$B$3:$B$175,MATCH('Stata Data'!B1998,'Developing Country'!$A$3:$A$175))</f>
        <v>0</v>
      </c>
      <c r="J1998" s="7">
        <f>INDEX('Developing Country'!$C$3:$C$175,MATCH('Stata Data'!B1998,'Developing Country'!$A$3:$A$175))</f>
        <v>1</v>
      </c>
      <c r="K1998" s="8">
        <f>VLOOKUP(B1998, 'TRIPS In Force'!$A$2:$B$166, 2, FALSE)</f>
        <v>34700</v>
      </c>
      <c r="L1998" s="7">
        <f t="shared" si="296"/>
        <v>1995</v>
      </c>
      <c r="M1998" s="7">
        <f t="shared" si="291"/>
        <v>1</v>
      </c>
      <c r="N1998" s="7">
        <f t="shared" si="292"/>
        <v>2000</v>
      </c>
      <c r="O1998" s="7">
        <f t="shared" si="293"/>
        <v>15</v>
      </c>
      <c r="P1998" s="7">
        <f t="shared" si="294"/>
        <v>1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</row>
    <row r="1999" spans="1:34" x14ac:dyDescent="0.35">
      <c r="A1999">
        <f t="shared" si="297"/>
        <v>1998</v>
      </c>
      <c r="B1999" t="s">
        <v>69</v>
      </c>
      <c r="C1999">
        <f t="shared" si="295"/>
        <v>73</v>
      </c>
      <c r="D1999" s="7">
        <f t="shared" si="290"/>
        <v>2016</v>
      </c>
      <c r="E1999">
        <v>38000</v>
      </c>
      <c r="F1999">
        <f>VLOOKUP(B1999, 'Population by Country'!$1:$266, 31, FALSE)</f>
        <v>261115456</v>
      </c>
      <c r="G1999">
        <v>0</v>
      </c>
      <c r="H1999">
        <v>0</v>
      </c>
      <c r="I1999" s="7">
        <f>INDEX('Developing Country'!$B$3:$B$175,MATCH('Stata Data'!B1999,'Developing Country'!$A$3:$A$175))</f>
        <v>0</v>
      </c>
      <c r="J1999" s="7">
        <f>INDEX('Developing Country'!$C$3:$C$175,MATCH('Stata Data'!B1999,'Developing Country'!$A$3:$A$175))</f>
        <v>1</v>
      </c>
      <c r="K1999" s="8">
        <f>VLOOKUP(B1999, 'TRIPS In Force'!$A$2:$B$166, 2, FALSE)</f>
        <v>34700</v>
      </c>
      <c r="L1999" s="7">
        <f t="shared" si="296"/>
        <v>1995</v>
      </c>
      <c r="M1999" s="7">
        <f t="shared" si="291"/>
        <v>1</v>
      </c>
      <c r="N1999" s="7">
        <f t="shared" si="292"/>
        <v>2000</v>
      </c>
      <c r="O1999" s="7">
        <f t="shared" si="293"/>
        <v>16</v>
      </c>
      <c r="P1999" s="7">
        <f t="shared" si="294"/>
        <v>1</v>
      </c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</row>
    <row r="2000" spans="1:34" x14ac:dyDescent="0.35">
      <c r="A2000">
        <f t="shared" si="297"/>
        <v>1999</v>
      </c>
      <c r="B2000" t="s">
        <v>1622</v>
      </c>
      <c r="C2000">
        <f t="shared" si="295"/>
        <v>74</v>
      </c>
      <c r="D2000" s="7">
        <v>1990</v>
      </c>
      <c r="E2000">
        <v>200</v>
      </c>
      <c r="F2000">
        <f>VLOOKUP(B2000, 'Population by Country'!$1:$266, 5,FALSE )</f>
        <v>56226185</v>
      </c>
      <c r="G2000">
        <v>0</v>
      </c>
      <c r="H2000">
        <v>0</v>
      </c>
      <c r="I2000" s="7">
        <f>INDEX('Developing Country'!$B$3:$B$175,MATCH('Stata Data'!B2000,'Developing Country'!$A$3:$A$175))</f>
        <v>0</v>
      </c>
      <c r="J2000" s="7">
        <f>INDEX('Developing Country'!$C$3:$C$175,MATCH('Stata Data'!B2000,'Developing Country'!$A$3:$A$175))</f>
        <v>1</v>
      </c>
      <c r="K2000" s="8"/>
      <c r="L2000" s="7"/>
      <c r="M2000" s="7">
        <v>0</v>
      </c>
      <c r="N2000" s="7"/>
      <c r="O2000" s="7"/>
      <c r="P2000" s="7">
        <v>0</v>
      </c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</row>
    <row r="2001" spans="1:34" x14ac:dyDescent="0.35">
      <c r="A2001">
        <f t="shared" si="297"/>
        <v>2000</v>
      </c>
      <c r="B2001" t="s">
        <v>1622</v>
      </c>
      <c r="C2001">
        <f t="shared" si="295"/>
        <v>74</v>
      </c>
      <c r="D2001" s="7">
        <f>D2000+1</f>
        <v>1991</v>
      </c>
      <c r="E2001">
        <v>200</v>
      </c>
      <c r="F2001">
        <f>VLOOKUP(B2001, 'Population by Country'!$1:$266, 6, FALSE)</f>
        <v>57375584</v>
      </c>
      <c r="G2001">
        <v>0</v>
      </c>
      <c r="H2001">
        <v>0</v>
      </c>
      <c r="I2001" s="7">
        <f>INDEX('Developing Country'!$B$3:$B$175,MATCH('Stata Data'!B2001,'Developing Country'!$A$3:$A$175))</f>
        <v>0</v>
      </c>
      <c r="J2001" s="7">
        <f>INDEX('Developing Country'!$C$3:$C$175,MATCH('Stata Data'!B2001,'Developing Country'!$A$3:$A$175))</f>
        <v>1</v>
      </c>
      <c r="K2001" s="8"/>
      <c r="L2001" s="7"/>
      <c r="M2001" s="7">
        <v>0</v>
      </c>
      <c r="N2001" s="7"/>
      <c r="O2001" s="7"/>
      <c r="P2001" s="7">
        <v>0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</row>
    <row r="2002" spans="1:34" x14ac:dyDescent="0.35">
      <c r="A2002">
        <f t="shared" si="297"/>
        <v>2001</v>
      </c>
      <c r="B2002" t="s">
        <v>1622</v>
      </c>
      <c r="C2002">
        <f t="shared" si="295"/>
        <v>74</v>
      </c>
      <c r="D2002" s="7">
        <f t="shared" ref="D2002:D2026" si="298">D2001+1</f>
        <v>1992</v>
      </c>
      <c r="E2002">
        <v>200</v>
      </c>
      <c r="F2002">
        <f>VLOOKUP(B2002, 'Population by Country'!$1:$266, 7, FALSE)</f>
        <v>58260738</v>
      </c>
      <c r="G2002">
        <v>0</v>
      </c>
      <c r="H2002">
        <v>0</v>
      </c>
      <c r="I2002" s="7">
        <f>INDEX('Developing Country'!$B$3:$B$175,MATCH('Stata Data'!B2002,'Developing Country'!$A$3:$A$175))</f>
        <v>0</v>
      </c>
      <c r="J2002" s="7">
        <f>INDEX('Developing Country'!$C$3:$C$175,MATCH('Stata Data'!B2002,'Developing Country'!$A$3:$A$175))</f>
        <v>1</v>
      </c>
      <c r="K2002" s="8"/>
      <c r="L2002" s="7"/>
      <c r="M2002" s="7">
        <v>0</v>
      </c>
      <c r="N2002" s="7"/>
      <c r="O2002" s="7"/>
      <c r="P2002" s="7">
        <v>0</v>
      </c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</row>
    <row r="2003" spans="1:34" x14ac:dyDescent="0.35">
      <c r="A2003">
        <f t="shared" si="297"/>
        <v>2002</v>
      </c>
      <c r="B2003" t="s">
        <v>1622</v>
      </c>
      <c r="C2003">
        <f t="shared" si="295"/>
        <v>74</v>
      </c>
      <c r="D2003" s="7">
        <f t="shared" si="298"/>
        <v>1993</v>
      </c>
      <c r="E2003">
        <v>200</v>
      </c>
      <c r="F2003">
        <f>VLOOKUP(B2003, 'Population by Country'!$1:$266, 8, FALSE)</f>
        <v>58991218</v>
      </c>
      <c r="G2003">
        <v>0</v>
      </c>
      <c r="H2003">
        <v>0</v>
      </c>
      <c r="I2003" s="7">
        <f>INDEX('Developing Country'!$B$3:$B$175,MATCH('Stata Data'!B2003,'Developing Country'!$A$3:$A$175))</f>
        <v>0</v>
      </c>
      <c r="J2003" s="7">
        <f>INDEX('Developing Country'!$C$3:$C$175,MATCH('Stata Data'!B2003,'Developing Country'!$A$3:$A$175))</f>
        <v>1</v>
      </c>
      <c r="K2003" s="8"/>
      <c r="L2003" s="7"/>
      <c r="M2003" s="7">
        <v>0</v>
      </c>
      <c r="N2003" s="7"/>
      <c r="O2003" s="7"/>
      <c r="P2003" s="7">
        <v>0</v>
      </c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</row>
    <row r="2004" spans="1:34" x14ac:dyDescent="0.35">
      <c r="A2004">
        <f t="shared" si="297"/>
        <v>2003</v>
      </c>
      <c r="B2004" t="s">
        <v>1622</v>
      </c>
      <c r="C2004">
        <f t="shared" si="295"/>
        <v>74</v>
      </c>
      <c r="D2004" s="7">
        <f t="shared" si="298"/>
        <v>1994</v>
      </c>
      <c r="E2004">
        <v>500</v>
      </c>
      <c r="F2004">
        <f>VLOOKUP(B2004, 'Population by Country'!$1:$266, 9, FALSE)</f>
        <v>59725125</v>
      </c>
      <c r="G2004">
        <v>0</v>
      </c>
      <c r="H2004">
        <v>0</v>
      </c>
      <c r="I2004" s="7">
        <f>INDEX('Developing Country'!$B$3:$B$175,MATCH('Stata Data'!B2004,'Developing Country'!$A$3:$A$175))</f>
        <v>0</v>
      </c>
      <c r="J2004" s="7">
        <f>INDEX('Developing Country'!$C$3:$C$175,MATCH('Stata Data'!B2004,'Developing Country'!$A$3:$A$175))</f>
        <v>1</v>
      </c>
      <c r="K2004" s="8"/>
      <c r="L2004" s="7"/>
      <c r="M2004" s="7">
        <v>0</v>
      </c>
      <c r="N2004" s="7"/>
      <c r="O2004" s="7"/>
      <c r="P2004" s="7">
        <v>0</v>
      </c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</row>
    <row r="2005" spans="1:34" x14ac:dyDescent="0.35">
      <c r="A2005">
        <f t="shared" si="297"/>
        <v>2004</v>
      </c>
      <c r="B2005" t="s">
        <v>1622</v>
      </c>
      <c r="C2005">
        <f t="shared" si="295"/>
        <v>74</v>
      </c>
      <c r="D2005" s="7">
        <f t="shared" si="298"/>
        <v>1995</v>
      </c>
      <c r="E2005">
        <v>500</v>
      </c>
      <c r="F2005">
        <f>VLOOKUP(B2005, 'Population by Country'!$1:$266, 10, FALSE)</f>
        <v>60575644</v>
      </c>
      <c r="G2005">
        <v>0</v>
      </c>
      <c r="H2005">
        <v>0</v>
      </c>
      <c r="I2005" s="7">
        <f>INDEX('Developing Country'!$B$3:$B$175,MATCH('Stata Data'!B2005,'Developing Country'!$A$3:$A$175))</f>
        <v>0</v>
      </c>
      <c r="J2005" s="7">
        <f>INDEX('Developing Country'!$C$3:$C$175,MATCH('Stata Data'!B2005,'Developing Country'!$A$3:$A$175))</f>
        <v>1</v>
      </c>
      <c r="K2005" s="8"/>
      <c r="L2005" s="7"/>
      <c r="M2005" s="7">
        <v>0</v>
      </c>
      <c r="N2005" s="7"/>
      <c r="O2005" s="7"/>
      <c r="P2005" s="7">
        <v>0</v>
      </c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</row>
    <row r="2006" spans="1:34" x14ac:dyDescent="0.35">
      <c r="A2006">
        <f t="shared" si="297"/>
        <v>2005</v>
      </c>
      <c r="B2006" t="s">
        <v>1622</v>
      </c>
      <c r="C2006">
        <f t="shared" si="295"/>
        <v>74</v>
      </c>
      <c r="D2006" s="7">
        <f t="shared" si="298"/>
        <v>1996</v>
      </c>
      <c r="E2006">
        <v>500</v>
      </c>
      <c r="F2006">
        <f>VLOOKUP(B2006, 'Population by Country'!$1:$266, 11, FALSE)</f>
        <v>61583089</v>
      </c>
      <c r="G2006">
        <v>0</v>
      </c>
      <c r="H2006">
        <v>0</v>
      </c>
      <c r="I2006" s="7">
        <f>INDEX('Developing Country'!$B$3:$B$175,MATCH('Stata Data'!B2006,'Developing Country'!$A$3:$A$175))</f>
        <v>0</v>
      </c>
      <c r="J2006" s="7">
        <f>INDEX('Developing Country'!$C$3:$C$175,MATCH('Stata Data'!B2006,'Developing Country'!$A$3:$A$175))</f>
        <v>1</v>
      </c>
      <c r="K2006" s="8"/>
      <c r="L2006" s="7"/>
      <c r="M2006" s="7">
        <v>0</v>
      </c>
      <c r="N2006" s="7"/>
      <c r="O2006" s="7"/>
      <c r="P2006" s="7">
        <v>0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</row>
    <row r="2007" spans="1:34" x14ac:dyDescent="0.35">
      <c r="A2007">
        <f t="shared" si="297"/>
        <v>2006</v>
      </c>
      <c r="B2007" t="s">
        <v>1622</v>
      </c>
      <c r="C2007">
        <f t="shared" si="295"/>
        <v>74</v>
      </c>
      <c r="D2007" s="7">
        <f t="shared" si="298"/>
        <v>1997</v>
      </c>
      <c r="E2007">
        <v>500</v>
      </c>
      <c r="F2007">
        <f>VLOOKUP(B2007, 'Population by Country'!$1:$266, 12, FALSE)</f>
        <v>62710557</v>
      </c>
      <c r="G2007">
        <v>0</v>
      </c>
      <c r="H2007">
        <v>0</v>
      </c>
      <c r="I2007" s="7">
        <f>INDEX('Developing Country'!$B$3:$B$175,MATCH('Stata Data'!B2007,'Developing Country'!$A$3:$A$175))</f>
        <v>0</v>
      </c>
      <c r="J2007" s="7">
        <f>INDEX('Developing Country'!$C$3:$C$175,MATCH('Stata Data'!B2007,'Developing Country'!$A$3:$A$175))</f>
        <v>1</v>
      </c>
      <c r="K2007" s="8"/>
      <c r="L2007" s="7"/>
      <c r="M2007" s="7">
        <v>0</v>
      </c>
      <c r="N2007" s="7"/>
      <c r="O2007" s="7"/>
      <c r="P2007" s="7">
        <v>0</v>
      </c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</row>
    <row r="2008" spans="1:34" x14ac:dyDescent="0.35">
      <c r="A2008">
        <f t="shared" si="297"/>
        <v>2007</v>
      </c>
      <c r="B2008" t="s">
        <v>1622</v>
      </c>
      <c r="C2008">
        <f t="shared" si="295"/>
        <v>74</v>
      </c>
      <c r="D2008" s="7">
        <f t="shared" si="298"/>
        <v>1998</v>
      </c>
      <c r="E2008">
        <v>500</v>
      </c>
      <c r="F2008">
        <f>VLOOKUP(B2008, 'Population by Country'!$1:$266, 13, FALSE)</f>
        <v>63900630</v>
      </c>
      <c r="G2008">
        <v>0</v>
      </c>
      <c r="H2008">
        <v>0</v>
      </c>
      <c r="I2008" s="7">
        <f>INDEX('Developing Country'!$B$3:$B$175,MATCH('Stata Data'!B2008,'Developing Country'!$A$3:$A$175))</f>
        <v>0</v>
      </c>
      <c r="J2008" s="7">
        <f>INDEX('Developing Country'!$C$3:$C$175,MATCH('Stata Data'!B2008,'Developing Country'!$A$3:$A$175))</f>
        <v>1</v>
      </c>
      <c r="K2008" s="8"/>
      <c r="L2008" s="7"/>
      <c r="M2008" s="7">
        <v>0</v>
      </c>
      <c r="N2008" s="7"/>
      <c r="O2008" s="7"/>
      <c r="P2008" s="7">
        <v>0</v>
      </c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</row>
    <row r="2009" spans="1:34" x14ac:dyDescent="0.35">
      <c r="A2009">
        <f t="shared" si="297"/>
        <v>2008</v>
      </c>
      <c r="B2009" t="s">
        <v>1622</v>
      </c>
      <c r="C2009">
        <f t="shared" si="295"/>
        <v>74</v>
      </c>
      <c r="D2009" s="7">
        <f t="shared" si="298"/>
        <v>1999</v>
      </c>
      <c r="E2009">
        <v>500</v>
      </c>
      <c r="F2009">
        <f>VLOOKUP(B2009, 'Population by Country'!$1:$266,14, FALSE)</f>
        <v>65062660</v>
      </c>
      <c r="G2009">
        <v>0</v>
      </c>
      <c r="H2009">
        <v>0</v>
      </c>
      <c r="I2009" s="7">
        <f>INDEX('Developing Country'!$B$3:$B$175,MATCH('Stata Data'!B2009,'Developing Country'!$A$3:$A$175))</f>
        <v>0</v>
      </c>
      <c r="J2009" s="7">
        <f>INDEX('Developing Country'!$C$3:$C$175,MATCH('Stata Data'!B2009,'Developing Country'!$A$3:$A$175))</f>
        <v>1</v>
      </c>
      <c r="K2009" s="8"/>
      <c r="L2009" s="7"/>
      <c r="M2009" s="7">
        <v>0</v>
      </c>
      <c r="N2009" s="7"/>
      <c r="O2009" s="7"/>
      <c r="P2009" s="7">
        <v>0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</row>
    <row r="2010" spans="1:34" x14ac:dyDescent="0.35">
      <c r="A2010">
        <f t="shared" si="297"/>
        <v>2009</v>
      </c>
      <c r="B2010" t="s">
        <v>1622</v>
      </c>
      <c r="C2010">
        <f t="shared" si="295"/>
        <v>74</v>
      </c>
      <c r="D2010" s="7">
        <f t="shared" si="298"/>
        <v>2000</v>
      </c>
      <c r="E2010">
        <v>1000</v>
      </c>
      <c r="F2010">
        <f>VLOOKUP(B2010, 'Population by Country'!$1:$266, 15, FALSE)</f>
        <v>66131854</v>
      </c>
      <c r="G2010">
        <v>0</v>
      </c>
      <c r="H2010">
        <v>0</v>
      </c>
      <c r="I2010" s="7">
        <f>INDEX('Developing Country'!$B$3:$B$175,MATCH('Stata Data'!B2010,'Developing Country'!$A$3:$A$175))</f>
        <v>0</v>
      </c>
      <c r="J2010" s="7">
        <f>INDEX('Developing Country'!$C$3:$C$175,MATCH('Stata Data'!B2010,'Developing Country'!$A$3:$A$175))</f>
        <v>1</v>
      </c>
      <c r="K2010" s="8"/>
      <c r="L2010" s="7"/>
      <c r="M2010" s="7">
        <v>0</v>
      </c>
      <c r="N2010" s="7"/>
      <c r="O2010" s="7"/>
      <c r="P2010" s="7">
        <v>0</v>
      </c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</row>
    <row r="2011" spans="1:34" x14ac:dyDescent="0.35">
      <c r="A2011">
        <f t="shared" si="297"/>
        <v>2010</v>
      </c>
      <c r="B2011" t="s">
        <v>1622</v>
      </c>
      <c r="C2011">
        <f t="shared" si="295"/>
        <v>74</v>
      </c>
      <c r="D2011" s="7">
        <f t="shared" si="298"/>
        <v>2001</v>
      </c>
      <c r="E2011">
        <v>1000</v>
      </c>
      <c r="F2011">
        <f>VLOOKUP(B2011, 'Population by Country'!$1:$266, 16, FALSE)</f>
        <v>67096414</v>
      </c>
      <c r="G2011">
        <v>0</v>
      </c>
      <c r="H2011">
        <v>0</v>
      </c>
      <c r="I2011" s="7">
        <f>INDEX('Developing Country'!$B$3:$B$175,MATCH('Stata Data'!B2011,'Developing Country'!$A$3:$A$175))</f>
        <v>0</v>
      </c>
      <c r="J2011" s="7">
        <f>INDEX('Developing Country'!$C$3:$C$175,MATCH('Stata Data'!B2011,'Developing Country'!$A$3:$A$175))</f>
        <v>1</v>
      </c>
      <c r="K2011" s="8"/>
      <c r="L2011" s="7"/>
      <c r="M2011" s="7">
        <v>0</v>
      </c>
      <c r="N2011" s="7"/>
      <c r="O2011" s="7"/>
      <c r="P2011" s="7">
        <v>0</v>
      </c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</row>
    <row r="2012" spans="1:34" x14ac:dyDescent="0.35">
      <c r="A2012">
        <f t="shared" si="297"/>
        <v>2011</v>
      </c>
      <c r="B2012" t="s">
        <v>1622</v>
      </c>
      <c r="C2012">
        <f t="shared" si="295"/>
        <v>74</v>
      </c>
      <c r="D2012" s="7">
        <f t="shared" si="298"/>
        <v>2002</v>
      </c>
      <c r="E2012">
        <v>1000</v>
      </c>
      <c r="F2012">
        <f>VLOOKUP(B2012, 'Population by Country'!$1:$266, 17, FALSE)</f>
        <v>67983330</v>
      </c>
      <c r="G2012">
        <v>0</v>
      </c>
      <c r="H2012">
        <v>0</v>
      </c>
      <c r="I2012" s="7">
        <f>INDEX('Developing Country'!$B$3:$B$175,MATCH('Stata Data'!B2012,'Developing Country'!$A$3:$A$175))</f>
        <v>0</v>
      </c>
      <c r="J2012" s="7">
        <f>INDEX('Developing Country'!$C$3:$C$175,MATCH('Stata Data'!B2012,'Developing Country'!$A$3:$A$175))</f>
        <v>1</v>
      </c>
      <c r="K2012" s="8"/>
      <c r="L2012" s="7"/>
      <c r="M2012" s="7">
        <v>0</v>
      </c>
      <c r="N2012" s="7"/>
      <c r="O2012" s="7"/>
      <c r="P2012" s="7">
        <v>0</v>
      </c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</row>
    <row r="2013" spans="1:34" x14ac:dyDescent="0.35">
      <c r="A2013">
        <f t="shared" si="297"/>
        <v>2012</v>
      </c>
      <c r="B2013" t="s">
        <v>1622</v>
      </c>
      <c r="C2013">
        <f t="shared" si="295"/>
        <v>74</v>
      </c>
      <c r="D2013" s="7">
        <f t="shared" si="298"/>
        <v>2003</v>
      </c>
      <c r="E2013">
        <v>1100</v>
      </c>
      <c r="F2013">
        <f>VLOOKUP(B2013, 'Population by Country'!$1:$266, 18, FALSE)</f>
        <v>68812713</v>
      </c>
      <c r="G2013">
        <v>0</v>
      </c>
      <c r="H2013">
        <v>0</v>
      </c>
      <c r="I2013" s="7">
        <f>INDEX('Developing Country'!$B$3:$B$175,MATCH('Stata Data'!B2013,'Developing Country'!$A$3:$A$175))</f>
        <v>0</v>
      </c>
      <c r="J2013" s="7">
        <f>INDEX('Developing Country'!$C$3:$C$175,MATCH('Stata Data'!B2013,'Developing Country'!$A$3:$A$175))</f>
        <v>1</v>
      </c>
      <c r="K2013" s="8"/>
      <c r="L2013" s="7"/>
      <c r="M2013" s="7">
        <v>0</v>
      </c>
      <c r="N2013" s="7"/>
      <c r="O2013" s="7"/>
      <c r="P2013" s="7">
        <v>0</v>
      </c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</row>
    <row r="2014" spans="1:34" x14ac:dyDescent="0.35">
      <c r="A2014">
        <f t="shared" si="297"/>
        <v>2013</v>
      </c>
      <c r="B2014" t="s">
        <v>1622</v>
      </c>
      <c r="C2014">
        <f t="shared" si="295"/>
        <v>74</v>
      </c>
      <c r="D2014" s="7">
        <f t="shared" si="298"/>
        <v>2004</v>
      </c>
      <c r="E2014">
        <v>1400</v>
      </c>
      <c r="F2014">
        <f>VLOOKUP(B2014, 'Population by Country'!$1:$266,19, FALSE)</f>
        <v>69617100</v>
      </c>
      <c r="G2014">
        <v>0</v>
      </c>
      <c r="H2014">
        <v>0</v>
      </c>
      <c r="I2014" s="7">
        <f>INDEX('Developing Country'!$B$3:$B$175,MATCH('Stata Data'!B2014,'Developing Country'!$A$3:$A$175))</f>
        <v>0</v>
      </c>
      <c r="J2014" s="7">
        <f>INDEX('Developing Country'!$C$3:$C$175,MATCH('Stata Data'!B2014,'Developing Country'!$A$3:$A$175))</f>
        <v>1</v>
      </c>
      <c r="K2014" s="8"/>
      <c r="L2014" s="7"/>
      <c r="M2014" s="7">
        <v>0</v>
      </c>
      <c r="N2014" s="7"/>
      <c r="O2014" s="7"/>
      <c r="P2014" s="7">
        <v>0</v>
      </c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</row>
    <row r="2015" spans="1:34" x14ac:dyDescent="0.35">
      <c r="A2015">
        <f t="shared" si="297"/>
        <v>2014</v>
      </c>
      <c r="B2015" t="s">
        <v>1622</v>
      </c>
      <c r="C2015">
        <f t="shared" si="295"/>
        <v>74</v>
      </c>
      <c r="D2015" s="7">
        <f t="shared" si="298"/>
        <v>2005</v>
      </c>
      <c r="E2015">
        <v>1700</v>
      </c>
      <c r="F2015">
        <f>VLOOKUP(B2015, 'Population by Country'!$1:$266, 20, FALSE)</f>
        <v>70421811</v>
      </c>
      <c r="G2015">
        <v>0</v>
      </c>
      <c r="H2015">
        <v>0</v>
      </c>
      <c r="I2015" s="7">
        <f>INDEX('Developing Country'!$B$3:$B$175,MATCH('Stata Data'!B2015,'Developing Country'!$A$3:$A$175))</f>
        <v>0</v>
      </c>
      <c r="J2015" s="7">
        <f>INDEX('Developing Country'!$C$3:$C$175,MATCH('Stata Data'!B2015,'Developing Country'!$A$3:$A$175))</f>
        <v>1</v>
      </c>
      <c r="K2015" s="8"/>
      <c r="L2015" s="7"/>
      <c r="M2015" s="7">
        <v>0</v>
      </c>
      <c r="N2015" s="7"/>
      <c r="O2015" s="7"/>
      <c r="P2015" s="7">
        <v>0</v>
      </c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</row>
    <row r="2016" spans="1:34" x14ac:dyDescent="0.35">
      <c r="A2016">
        <f t="shared" si="297"/>
        <v>2015</v>
      </c>
      <c r="B2016" t="s">
        <v>1622</v>
      </c>
      <c r="C2016">
        <f t="shared" si="295"/>
        <v>74</v>
      </c>
      <c r="D2016" s="7">
        <f t="shared" si="298"/>
        <v>2006</v>
      </c>
      <c r="E2016">
        <v>2100</v>
      </c>
      <c r="F2016">
        <f>VLOOKUP(B2016, 'Population by Country'!$1:$266, 21, FALSE)</f>
        <v>71227880</v>
      </c>
      <c r="G2016">
        <v>0</v>
      </c>
      <c r="H2016">
        <v>0</v>
      </c>
      <c r="I2016" s="7">
        <f>INDEX('Developing Country'!$B$3:$B$175,MATCH('Stata Data'!B2016,'Developing Country'!$A$3:$A$175))</f>
        <v>0</v>
      </c>
      <c r="J2016" s="7">
        <f>INDEX('Developing Country'!$C$3:$C$175,MATCH('Stata Data'!B2016,'Developing Country'!$A$3:$A$175))</f>
        <v>1</v>
      </c>
      <c r="K2016" s="8"/>
      <c r="L2016" s="7"/>
      <c r="M2016" s="7">
        <v>0</v>
      </c>
      <c r="N2016" s="7"/>
      <c r="O2016" s="7"/>
      <c r="P2016" s="7">
        <v>0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</row>
    <row r="2017" spans="1:34" x14ac:dyDescent="0.35">
      <c r="A2017">
        <f t="shared" si="297"/>
        <v>2016</v>
      </c>
      <c r="B2017" t="s">
        <v>1622</v>
      </c>
      <c r="C2017">
        <f t="shared" si="295"/>
        <v>74</v>
      </c>
      <c r="D2017" s="7">
        <f t="shared" si="298"/>
        <v>2007</v>
      </c>
      <c r="E2017">
        <v>2400</v>
      </c>
      <c r="F2017">
        <f>VLOOKUP(B2017, 'Population by Country'!$1:$266, 22, FALSE)</f>
        <v>72031103</v>
      </c>
      <c r="G2017">
        <v>0</v>
      </c>
      <c r="H2017">
        <v>0</v>
      </c>
      <c r="I2017" s="7">
        <f>INDEX('Developing Country'!$B$3:$B$175,MATCH('Stata Data'!B2017,'Developing Country'!$A$3:$A$175))</f>
        <v>0</v>
      </c>
      <c r="J2017" s="7">
        <f>INDEX('Developing Country'!$C$3:$C$175,MATCH('Stata Data'!B2017,'Developing Country'!$A$3:$A$175))</f>
        <v>1</v>
      </c>
      <c r="K2017" s="8"/>
      <c r="L2017" s="7"/>
      <c r="M2017" s="7">
        <v>0</v>
      </c>
      <c r="N2017" s="7"/>
      <c r="O2017" s="7"/>
      <c r="P2017" s="7">
        <v>0</v>
      </c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</row>
    <row r="2018" spans="1:34" x14ac:dyDescent="0.35">
      <c r="A2018">
        <f t="shared" si="297"/>
        <v>2017</v>
      </c>
      <c r="B2018" t="s">
        <v>1622</v>
      </c>
      <c r="C2018">
        <f t="shared" si="295"/>
        <v>74</v>
      </c>
      <c r="D2018" s="7">
        <f t="shared" si="298"/>
        <v>2008</v>
      </c>
      <c r="E2018">
        <v>2700</v>
      </c>
      <c r="F2018">
        <f>VLOOKUP(B2018, 'Population by Country'!$1:$266, 23, FALSE)</f>
        <v>72845542</v>
      </c>
      <c r="G2018">
        <v>0</v>
      </c>
      <c r="H2018">
        <v>0</v>
      </c>
      <c r="I2018" s="7">
        <f>INDEX('Developing Country'!$B$3:$B$175,MATCH('Stata Data'!B2018,'Developing Country'!$A$3:$A$175))</f>
        <v>0</v>
      </c>
      <c r="J2018" s="7">
        <f>INDEX('Developing Country'!$C$3:$C$175,MATCH('Stata Data'!B2018,'Developing Country'!$A$3:$A$175))</f>
        <v>1</v>
      </c>
      <c r="K2018" s="8"/>
      <c r="L2018" s="7"/>
      <c r="M2018" s="7">
        <v>0</v>
      </c>
      <c r="N2018" s="7"/>
      <c r="O2018" s="7"/>
      <c r="P2018" s="7">
        <v>0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</row>
    <row r="2019" spans="1:34" x14ac:dyDescent="0.35">
      <c r="A2019">
        <f t="shared" si="297"/>
        <v>2018</v>
      </c>
      <c r="B2019" t="s">
        <v>1622</v>
      </c>
      <c r="C2019">
        <f t="shared" si="295"/>
        <v>74</v>
      </c>
      <c r="D2019" s="7">
        <f t="shared" si="298"/>
        <v>2009</v>
      </c>
      <c r="E2019">
        <v>3000</v>
      </c>
      <c r="F2019">
        <f>VLOOKUP(B2019, 'Population by Country'!$1:$266, 24, FALSE)</f>
        <v>73687565</v>
      </c>
      <c r="G2019">
        <v>0</v>
      </c>
      <c r="H2019">
        <v>0</v>
      </c>
      <c r="I2019" s="7">
        <f>INDEX('Developing Country'!$B$3:$B$175,MATCH('Stata Data'!B2019,'Developing Country'!$A$3:$A$175))</f>
        <v>0</v>
      </c>
      <c r="J2019" s="7">
        <f>INDEX('Developing Country'!$C$3:$C$175,MATCH('Stata Data'!B2019,'Developing Country'!$A$3:$A$175))</f>
        <v>1</v>
      </c>
      <c r="K2019" s="8"/>
      <c r="L2019" s="7"/>
      <c r="M2019" s="7">
        <v>0</v>
      </c>
      <c r="N2019" s="7"/>
      <c r="O2019" s="7"/>
      <c r="P2019" s="7">
        <v>0</v>
      </c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</row>
    <row r="2020" spans="1:34" x14ac:dyDescent="0.35">
      <c r="A2020">
        <f t="shared" si="297"/>
        <v>2019</v>
      </c>
      <c r="B2020" t="s">
        <v>1622</v>
      </c>
      <c r="C2020">
        <f t="shared" si="295"/>
        <v>74</v>
      </c>
      <c r="D2020" s="7">
        <f t="shared" si="298"/>
        <v>2010</v>
      </c>
      <c r="E2020">
        <v>3300</v>
      </c>
      <c r="F2020">
        <f>VLOOKUP(B2020, 'Population by Country'!$1:$266, 25, FALSE)</f>
        <v>74567511</v>
      </c>
      <c r="G2020">
        <v>0</v>
      </c>
      <c r="H2020">
        <v>0</v>
      </c>
      <c r="I2020" s="7">
        <f>INDEX('Developing Country'!$B$3:$B$175,MATCH('Stata Data'!B2020,'Developing Country'!$A$3:$A$175))</f>
        <v>0</v>
      </c>
      <c r="J2020" s="7">
        <f>INDEX('Developing Country'!$C$3:$C$175,MATCH('Stata Data'!B2020,'Developing Country'!$A$3:$A$175))</f>
        <v>1</v>
      </c>
      <c r="K2020" s="8"/>
      <c r="L2020" s="7"/>
      <c r="M2020" s="7">
        <v>0</v>
      </c>
      <c r="N2020" s="7"/>
      <c r="O2020" s="7"/>
      <c r="P2020" s="7">
        <v>0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</row>
    <row r="2021" spans="1:34" x14ac:dyDescent="0.35">
      <c r="A2021">
        <f t="shared" si="297"/>
        <v>2020</v>
      </c>
      <c r="B2021" t="s">
        <v>1622</v>
      </c>
      <c r="C2021">
        <f t="shared" si="295"/>
        <v>74</v>
      </c>
      <c r="D2021" s="7">
        <f t="shared" si="298"/>
        <v>2011</v>
      </c>
      <c r="E2021">
        <v>3600</v>
      </c>
      <c r="F2021">
        <f>VLOOKUP(B2021, 'Population by Country'!$1:$266, 26, FALSE)</f>
        <v>75491582</v>
      </c>
      <c r="G2021">
        <v>0</v>
      </c>
      <c r="H2021">
        <v>0</v>
      </c>
      <c r="I2021" s="7">
        <f>INDEX('Developing Country'!$B$3:$B$175,MATCH('Stata Data'!B2021,'Developing Country'!$A$3:$A$175))</f>
        <v>0</v>
      </c>
      <c r="J2021" s="7">
        <f>INDEX('Developing Country'!$C$3:$C$175,MATCH('Stata Data'!B2021,'Developing Country'!$A$3:$A$175))</f>
        <v>1</v>
      </c>
      <c r="K2021" s="8"/>
      <c r="L2021" s="7"/>
      <c r="M2021" s="7">
        <v>0</v>
      </c>
      <c r="N2021" s="7"/>
      <c r="O2021" s="7"/>
      <c r="P2021" s="7">
        <v>0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</row>
    <row r="2022" spans="1:34" x14ac:dyDescent="0.35">
      <c r="A2022">
        <f t="shared" si="297"/>
        <v>2021</v>
      </c>
      <c r="B2022" t="s">
        <v>1622</v>
      </c>
      <c r="C2022">
        <f t="shared" si="295"/>
        <v>74</v>
      </c>
      <c r="D2022" s="7">
        <f t="shared" si="298"/>
        <v>2012</v>
      </c>
      <c r="E2022">
        <v>3800</v>
      </c>
      <c r="F2022">
        <f>VLOOKUP(B2022, 'Population by Country'!$1:$266, 27, FALSE)</f>
        <v>76453574</v>
      </c>
      <c r="G2022">
        <v>0</v>
      </c>
      <c r="H2022">
        <v>0</v>
      </c>
      <c r="I2022" s="7">
        <f>INDEX('Developing Country'!$B$3:$B$175,MATCH('Stata Data'!B2022,'Developing Country'!$A$3:$A$175))</f>
        <v>0</v>
      </c>
      <c r="J2022" s="7">
        <f>INDEX('Developing Country'!$C$3:$C$175,MATCH('Stata Data'!B2022,'Developing Country'!$A$3:$A$175))</f>
        <v>1</v>
      </c>
      <c r="K2022" s="8"/>
      <c r="L2022" s="7"/>
      <c r="M2022" s="7">
        <v>0</v>
      </c>
      <c r="N2022" s="7"/>
      <c r="O2022" s="7"/>
      <c r="P2022" s="7">
        <v>0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</row>
    <row r="2023" spans="1:34" x14ac:dyDescent="0.35">
      <c r="A2023">
        <f t="shared" si="297"/>
        <v>2022</v>
      </c>
      <c r="B2023" t="s">
        <v>1622</v>
      </c>
      <c r="C2023">
        <f t="shared" si="295"/>
        <v>74</v>
      </c>
      <c r="D2023" s="7">
        <f t="shared" si="298"/>
        <v>2013</v>
      </c>
      <c r="E2023">
        <v>3900</v>
      </c>
      <c r="F2023">
        <f>VLOOKUP(B2023, 'Population by Country'!$1:$266, 28, FALSE)</f>
        <v>77435384</v>
      </c>
      <c r="G2023">
        <v>0</v>
      </c>
      <c r="H2023">
        <v>0</v>
      </c>
      <c r="I2023" s="7">
        <f>INDEX('Developing Country'!$B$3:$B$175,MATCH('Stata Data'!B2023,'Developing Country'!$A$3:$A$175))</f>
        <v>0</v>
      </c>
      <c r="J2023" s="7">
        <f>INDEX('Developing Country'!$C$3:$C$175,MATCH('Stata Data'!B2023,'Developing Country'!$A$3:$A$175))</f>
        <v>1</v>
      </c>
      <c r="K2023" s="8"/>
      <c r="L2023" s="7"/>
      <c r="M2023" s="7">
        <v>0</v>
      </c>
      <c r="N2023" s="7"/>
      <c r="O2023" s="7"/>
      <c r="P2023" s="7">
        <v>0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</row>
    <row r="2024" spans="1:34" x14ac:dyDescent="0.35">
      <c r="A2024">
        <f t="shared" si="297"/>
        <v>2023</v>
      </c>
      <c r="B2024" t="s">
        <v>1622</v>
      </c>
      <c r="C2024">
        <f t="shared" si="295"/>
        <v>74</v>
      </c>
      <c r="D2024" s="7">
        <f t="shared" si="298"/>
        <v>2014</v>
      </c>
      <c r="E2024">
        <v>4000</v>
      </c>
      <c r="F2024">
        <f>VLOOKUP(B2024, 'Population by Country'!$1:$266, 29, FALSE)</f>
        <v>78411092</v>
      </c>
      <c r="G2024">
        <v>0</v>
      </c>
      <c r="H2024">
        <v>0</v>
      </c>
      <c r="I2024" s="7">
        <f>INDEX('Developing Country'!$B$3:$B$175,MATCH('Stata Data'!B2024,'Developing Country'!$A$3:$A$175))</f>
        <v>0</v>
      </c>
      <c r="J2024" s="7">
        <f>INDEX('Developing Country'!$C$3:$C$175,MATCH('Stata Data'!B2024,'Developing Country'!$A$3:$A$175))</f>
        <v>1</v>
      </c>
      <c r="K2024" s="8"/>
      <c r="L2024" s="7"/>
      <c r="M2024" s="7">
        <v>0</v>
      </c>
      <c r="N2024" s="7"/>
      <c r="O2024" s="7"/>
      <c r="P2024" s="7">
        <v>0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</row>
    <row r="2025" spans="1:34" x14ac:dyDescent="0.35">
      <c r="A2025">
        <f t="shared" si="297"/>
        <v>2024</v>
      </c>
      <c r="B2025" t="s">
        <v>1622</v>
      </c>
      <c r="C2025">
        <f t="shared" si="295"/>
        <v>74</v>
      </c>
      <c r="D2025" s="7">
        <f t="shared" si="298"/>
        <v>2015</v>
      </c>
      <c r="E2025">
        <v>4000</v>
      </c>
      <c r="F2025">
        <f>VLOOKUP(B2025, 'Population by Country'!$1:$266, 30, FALSE)</f>
        <v>79360487</v>
      </c>
      <c r="G2025">
        <v>0</v>
      </c>
      <c r="H2025">
        <v>0</v>
      </c>
      <c r="I2025" s="7">
        <f>INDEX('Developing Country'!$B$3:$B$175,MATCH('Stata Data'!B2025,'Developing Country'!$A$3:$A$175))</f>
        <v>0</v>
      </c>
      <c r="J2025" s="7">
        <f>INDEX('Developing Country'!$C$3:$C$175,MATCH('Stata Data'!B2025,'Developing Country'!$A$3:$A$175))</f>
        <v>1</v>
      </c>
      <c r="K2025" s="8"/>
      <c r="L2025" s="7"/>
      <c r="M2025" s="7">
        <v>0</v>
      </c>
      <c r="N2025" s="7"/>
      <c r="O2025" s="7"/>
      <c r="P2025" s="7">
        <v>0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</row>
    <row r="2026" spans="1:34" x14ac:dyDescent="0.35">
      <c r="A2026">
        <f t="shared" si="297"/>
        <v>2025</v>
      </c>
      <c r="B2026" t="s">
        <v>1622</v>
      </c>
      <c r="C2026">
        <f t="shared" si="295"/>
        <v>74</v>
      </c>
      <c r="D2026" s="7">
        <f t="shared" si="298"/>
        <v>2016</v>
      </c>
      <c r="E2026">
        <v>4000</v>
      </c>
      <c r="F2026">
        <f>VLOOKUP(B2026, 'Population by Country'!$1:$266, 31, FALSE)</f>
        <v>80277428</v>
      </c>
      <c r="G2026">
        <v>0</v>
      </c>
      <c r="H2026">
        <v>0</v>
      </c>
      <c r="I2026" s="7">
        <f>INDEX('Developing Country'!$B$3:$B$175,MATCH('Stata Data'!B2026,'Developing Country'!$A$3:$A$175))</f>
        <v>0</v>
      </c>
      <c r="J2026" s="7">
        <f>INDEX('Developing Country'!$C$3:$C$175,MATCH('Stata Data'!B2026,'Developing Country'!$A$3:$A$175))</f>
        <v>1</v>
      </c>
      <c r="K2026" s="8"/>
      <c r="L2026" s="7"/>
      <c r="M2026" s="7">
        <v>0</v>
      </c>
      <c r="N2026" s="7"/>
      <c r="O2026" s="7"/>
      <c r="P2026" s="7">
        <v>0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</row>
    <row r="2027" spans="1:34" x14ac:dyDescent="0.35">
      <c r="A2027">
        <f t="shared" si="297"/>
        <v>2026</v>
      </c>
      <c r="B2027" t="s">
        <v>70</v>
      </c>
      <c r="C2027">
        <f t="shared" si="295"/>
        <v>75</v>
      </c>
      <c r="D2027" s="7">
        <v>1990</v>
      </c>
      <c r="F2027">
        <f>VLOOKUP(B2027, 'Population by Country'!$1:$266, 5,FALSE )</f>
        <v>3513974</v>
      </c>
      <c r="G2027">
        <v>0</v>
      </c>
      <c r="H2027">
        <v>0</v>
      </c>
      <c r="I2027" s="7">
        <f>INDEX('Developing Country'!$B$3:$B$175,MATCH('Stata Data'!B2027,'Developing Country'!$A$3:$A$175))</f>
        <v>0</v>
      </c>
      <c r="J2027" s="7">
        <f>INDEX('Developing Country'!$C$3:$C$175,MATCH('Stata Data'!B2027,'Developing Country'!$A$3:$A$175))</f>
        <v>0</v>
      </c>
      <c r="K2027" s="8">
        <f>VLOOKUP(B2027, 'TRIPS In Force'!$A$2:$B$166, 2, FALSE)</f>
        <v>34700</v>
      </c>
      <c r="L2027" s="7">
        <f t="shared" si="296"/>
        <v>1995</v>
      </c>
      <c r="M2027" s="7">
        <f t="shared" si="291"/>
        <v>0</v>
      </c>
      <c r="N2027" s="7">
        <f t="shared" si="292"/>
        <v>1995</v>
      </c>
      <c r="O2027" s="7">
        <f t="shared" si="293"/>
        <v>-5</v>
      </c>
      <c r="P2027" s="7">
        <f t="shared" si="294"/>
        <v>0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</row>
    <row r="2028" spans="1:34" x14ac:dyDescent="0.35">
      <c r="A2028">
        <f t="shared" si="297"/>
        <v>2027</v>
      </c>
      <c r="B2028" t="s">
        <v>70</v>
      </c>
      <c r="C2028">
        <f t="shared" si="295"/>
        <v>75</v>
      </c>
      <c r="D2028" s="7">
        <f>D2027+1</f>
        <v>1991</v>
      </c>
      <c r="F2028">
        <f>VLOOKUP(B2028, 'Population by Country'!$1:$266, 6, FALSE)</f>
        <v>3534235</v>
      </c>
      <c r="G2028">
        <v>0</v>
      </c>
      <c r="H2028">
        <v>0</v>
      </c>
      <c r="I2028" s="7">
        <f>INDEX('Developing Country'!$B$3:$B$175,MATCH('Stata Data'!B2028,'Developing Country'!$A$3:$A$175))</f>
        <v>0</v>
      </c>
      <c r="J2028" s="7">
        <f>INDEX('Developing Country'!$C$3:$C$175,MATCH('Stata Data'!B2028,'Developing Country'!$A$3:$A$175))</f>
        <v>0</v>
      </c>
      <c r="K2028" s="8">
        <f>VLOOKUP(B2028, 'TRIPS In Force'!$A$2:$B$166, 2, FALSE)</f>
        <v>34700</v>
      </c>
      <c r="L2028" s="7">
        <f t="shared" si="296"/>
        <v>1995</v>
      </c>
      <c r="M2028" s="7">
        <f t="shared" si="291"/>
        <v>0</v>
      </c>
      <c r="N2028" s="7">
        <f t="shared" si="292"/>
        <v>1995</v>
      </c>
      <c r="O2028" s="7">
        <f t="shared" si="293"/>
        <v>-4</v>
      </c>
      <c r="P2028" s="7">
        <f t="shared" si="294"/>
        <v>0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</row>
    <row r="2029" spans="1:34" x14ac:dyDescent="0.35">
      <c r="A2029">
        <f t="shared" si="297"/>
        <v>2028</v>
      </c>
      <c r="B2029" t="s">
        <v>70</v>
      </c>
      <c r="C2029">
        <f t="shared" si="295"/>
        <v>75</v>
      </c>
      <c r="D2029" s="7">
        <f t="shared" ref="D2029:D2053" si="299">D2028+1</f>
        <v>1992</v>
      </c>
      <c r="F2029">
        <f>VLOOKUP(B2029, 'Population by Country'!$1:$266, 7, FALSE)</f>
        <v>3558430</v>
      </c>
      <c r="G2029">
        <v>0</v>
      </c>
      <c r="H2029">
        <v>0</v>
      </c>
      <c r="I2029" s="7">
        <f>INDEX('Developing Country'!$B$3:$B$175,MATCH('Stata Data'!B2029,'Developing Country'!$A$3:$A$175))</f>
        <v>0</v>
      </c>
      <c r="J2029" s="7">
        <f>INDEX('Developing Country'!$C$3:$C$175,MATCH('Stata Data'!B2029,'Developing Country'!$A$3:$A$175))</f>
        <v>0</v>
      </c>
      <c r="K2029" s="8">
        <f>VLOOKUP(B2029, 'TRIPS In Force'!$A$2:$B$166, 2, FALSE)</f>
        <v>34700</v>
      </c>
      <c r="L2029" s="7">
        <f t="shared" si="296"/>
        <v>1995</v>
      </c>
      <c r="M2029" s="7">
        <f t="shared" si="291"/>
        <v>0</v>
      </c>
      <c r="N2029" s="7">
        <f t="shared" si="292"/>
        <v>1995</v>
      </c>
      <c r="O2029" s="7">
        <f t="shared" si="293"/>
        <v>-3</v>
      </c>
      <c r="P2029" s="7">
        <f t="shared" si="294"/>
        <v>0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</row>
    <row r="2030" spans="1:34" x14ac:dyDescent="0.35">
      <c r="A2030">
        <f t="shared" si="297"/>
        <v>2029</v>
      </c>
      <c r="B2030" t="s">
        <v>70</v>
      </c>
      <c r="C2030">
        <f t="shared" si="295"/>
        <v>75</v>
      </c>
      <c r="D2030" s="7">
        <f t="shared" si="299"/>
        <v>1993</v>
      </c>
      <c r="F2030">
        <f>VLOOKUP(B2030, 'Population by Country'!$1:$266, 8, FALSE)</f>
        <v>3576261</v>
      </c>
      <c r="G2030">
        <v>0</v>
      </c>
      <c r="H2030">
        <v>0</v>
      </c>
      <c r="I2030" s="7">
        <f>INDEX('Developing Country'!$B$3:$B$175,MATCH('Stata Data'!B2030,'Developing Country'!$A$3:$A$175))</f>
        <v>0</v>
      </c>
      <c r="J2030" s="7">
        <f>INDEX('Developing Country'!$C$3:$C$175,MATCH('Stata Data'!B2030,'Developing Country'!$A$3:$A$175))</f>
        <v>0</v>
      </c>
      <c r="K2030" s="8">
        <f>VLOOKUP(B2030, 'TRIPS In Force'!$A$2:$B$166, 2, FALSE)</f>
        <v>34700</v>
      </c>
      <c r="L2030" s="7">
        <f t="shared" si="296"/>
        <v>1995</v>
      </c>
      <c r="M2030" s="7">
        <f t="shared" si="291"/>
        <v>0</v>
      </c>
      <c r="N2030" s="7">
        <f t="shared" si="292"/>
        <v>1995</v>
      </c>
      <c r="O2030" s="7">
        <f t="shared" si="293"/>
        <v>-2</v>
      </c>
      <c r="P2030" s="7">
        <f t="shared" si="294"/>
        <v>0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</row>
    <row r="2031" spans="1:34" x14ac:dyDescent="0.35">
      <c r="A2031">
        <f t="shared" si="297"/>
        <v>2030</v>
      </c>
      <c r="B2031" t="s">
        <v>70</v>
      </c>
      <c r="C2031">
        <f t="shared" si="295"/>
        <v>75</v>
      </c>
      <c r="D2031" s="7">
        <f t="shared" si="299"/>
        <v>1994</v>
      </c>
      <c r="F2031">
        <f>VLOOKUP(B2031, 'Population by Country'!$1:$266, 9, FALSE)</f>
        <v>3590386</v>
      </c>
      <c r="G2031">
        <v>0</v>
      </c>
      <c r="H2031">
        <v>0</v>
      </c>
      <c r="I2031" s="7">
        <f>INDEX('Developing Country'!$B$3:$B$175,MATCH('Stata Data'!B2031,'Developing Country'!$A$3:$A$175))</f>
        <v>0</v>
      </c>
      <c r="J2031" s="7">
        <f>INDEX('Developing Country'!$C$3:$C$175,MATCH('Stata Data'!B2031,'Developing Country'!$A$3:$A$175))</f>
        <v>0</v>
      </c>
      <c r="K2031" s="8">
        <f>VLOOKUP(B2031, 'TRIPS In Force'!$A$2:$B$166, 2, FALSE)</f>
        <v>34700</v>
      </c>
      <c r="L2031" s="7">
        <f t="shared" si="296"/>
        <v>1995</v>
      </c>
      <c r="M2031" s="7">
        <f t="shared" si="291"/>
        <v>0</v>
      </c>
      <c r="N2031" s="7">
        <f t="shared" si="292"/>
        <v>1995</v>
      </c>
      <c r="O2031" s="7">
        <f t="shared" si="293"/>
        <v>-1</v>
      </c>
      <c r="P2031" s="7">
        <f t="shared" si="294"/>
        <v>0</v>
      </c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</row>
    <row r="2032" spans="1:34" x14ac:dyDescent="0.35">
      <c r="A2032">
        <f t="shared" si="297"/>
        <v>2031</v>
      </c>
      <c r="B2032" t="s">
        <v>70</v>
      </c>
      <c r="C2032">
        <f t="shared" si="295"/>
        <v>75</v>
      </c>
      <c r="D2032" s="7">
        <f t="shared" si="299"/>
        <v>1995</v>
      </c>
      <c r="F2032">
        <f>VLOOKUP(B2032, 'Population by Country'!$1:$266, 10, FALSE)</f>
        <v>3608841</v>
      </c>
      <c r="G2032">
        <v>0</v>
      </c>
      <c r="H2032">
        <v>0</v>
      </c>
      <c r="I2032" s="7">
        <f>INDEX('Developing Country'!$B$3:$B$175,MATCH('Stata Data'!B2032,'Developing Country'!$A$3:$A$175))</f>
        <v>0</v>
      </c>
      <c r="J2032" s="7">
        <f>INDEX('Developing Country'!$C$3:$C$175,MATCH('Stata Data'!B2032,'Developing Country'!$A$3:$A$175))</f>
        <v>0</v>
      </c>
      <c r="K2032" s="8">
        <f>VLOOKUP(B2032, 'TRIPS In Force'!$A$2:$B$166, 2, FALSE)</f>
        <v>34700</v>
      </c>
      <c r="L2032" s="7">
        <f t="shared" si="296"/>
        <v>1995</v>
      </c>
      <c r="M2032" s="7">
        <f t="shared" si="291"/>
        <v>1</v>
      </c>
      <c r="N2032" s="7">
        <f t="shared" si="292"/>
        <v>1995</v>
      </c>
      <c r="O2032" s="7">
        <f t="shared" si="293"/>
        <v>0</v>
      </c>
      <c r="P2032" s="7">
        <f t="shared" si="294"/>
        <v>1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</row>
    <row r="2033" spans="1:34" x14ac:dyDescent="0.35">
      <c r="A2033">
        <f t="shared" si="297"/>
        <v>2032</v>
      </c>
      <c r="B2033" t="s">
        <v>70</v>
      </c>
      <c r="C2033">
        <f t="shared" si="295"/>
        <v>75</v>
      </c>
      <c r="D2033" s="7">
        <f t="shared" si="299"/>
        <v>1996</v>
      </c>
      <c r="F2033">
        <f>VLOOKUP(B2033, 'Population by Country'!$1:$266, 11, FALSE)</f>
        <v>3637510</v>
      </c>
      <c r="G2033">
        <v>0</v>
      </c>
      <c r="H2033">
        <v>0</v>
      </c>
      <c r="I2033" s="7">
        <f>INDEX('Developing Country'!$B$3:$B$175,MATCH('Stata Data'!B2033,'Developing Country'!$A$3:$A$175))</f>
        <v>0</v>
      </c>
      <c r="J2033" s="7">
        <f>INDEX('Developing Country'!$C$3:$C$175,MATCH('Stata Data'!B2033,'Developing Country'!$A$3:$A$175))</f>
        <v>0</v>
      </c>
      <c r="K2033" s="8">
        <f>VLOOKUP(B2033, 'TRIPS In Force'!$A$2:$B$166, 2, FALSE)</f>
        <v>34700</v>
      </c>
      <c r="L2033" s="7">
        <f t="shared" si="296"/>
        <v>1995</v>
      </c>
      <c r="M2033" s="7">
        <f t="shared" si="291"/>
        <v>1</v>
      </c>
      <c r="N2033" s="7">
        <f t="shared" si="292"/>
        <v>1995</v>
      </c>
      <c r="O2033" s="7">
        <f t="shared" si="293"/>
        <v>1</v>
      </c>
      <c r="P2033" s="7">
        <f t="shared" si="294"/>
        <v>1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</row>
    <row r="2034" spans="1:34" x14ac:dyDescent="0.35">
      <c r="A2034">
        <f t="shared" si="297"/>
        <v>2033</v>
      </c>
      <c r="B2034" t="s">
        <v>70</v>
      </c>
      <c r="C2034">
        <f t="shared" si="295"/>
        <v>75</v>
      </c>
      <c r="D2034" s="7">
        <f t="shared" si="299"/>
        <v>1997</v>
      </c>
      <c r="F2034">
        <f>VLOOKUP(B2034, 'Population by Country'!$1:$266, 12, FALSE)</f>
        <v>3674171</v>
      </c>
      <c r="G2034">
        <v>0</v>
      </c>
      <c r="H2034">
        <v>0</v>
      </c>
      <c r="I2034" s="7">
        <f>INDEX('Developing Country'!$B$3:$B$175,MATCH('Stata Data'!B2034,'Developing Country'!$A$3:$A$175))</f>
        <v>0</v>
      </c>
      <c r="J2034" s="7">
        <f>INDEX('Developing Country'!$C$3:$C$175,MATCH('Stata Data'!B2034,'Developing Country'!$A$3:$A$175))</f>
        <v>0</v>
      </c>
      <c r="K2034" s="8">
        <f>VLOOKUP(B2034, 'TRIPS In Force'!$A$2:$B$166, 2, FALSE)</f>
        <v>34700</v>
      </c>
      <c r="L2034" s="7">
        <f t="shared" si="296"/>
        <v>1995</v>
      </c>
      <c r="M2034" s="7">
        <f t="shared" si="291"/>
        <v>1</v>
      </c>
      <c r="N2034" s="7">
        <f t="shared" si="292"/>
        <v>1995</v>
      </c>
      <c r="O2034" s="7">
        <f t="shared" si="293"/>
        <v>2</v>
      </c>
      <c r="P2034" s="7">
        <f t="shared" si="294"/>
        <v>1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</row>
    <row r="2035" spans="1:34" x14ac:dyDescent="0.35">
      <c r="A2035">
        <f t="shared" si="297"/>
        <v>2034</v>
      </c>
      <c r="B2035" t="s">
        <v>70</v>
      </c>
      <c r="C2035">
        <f t="shared" si="295"/>
        <v>75</v>
      </c>
      <c r="D2035" s="7">
        <f t="shared" si="299"/>
        <v>1998</v>
      </c>
      <c r="F2035">
        <f>VLOOKUP(B2035, 'Population by Country'!$1:$266, 13, FALSE)</f>
        <v>3712696</v>
      </c>
      <c r="G2035">
        <v>0</v>
      </c>
      <c r="H2035">
        <v>0</v>
      </c>
      <c r="I2035" s="7">
        <f>INDEX('Developing Country'!$B$3:$B$175,MATCH('Stata Data'!B2035,'Developing Country'!$A$3:$A$175))</f>
        <v>0</v>
      </c>
      <c r="J2035" s="7">
        <f>INDEX('Developing Country'!$C$3:$C$175,MATCH('Stata Data'!B2035,'Developing Country'!$A$3:$A$175))</f>
        <v>0</v>
      </c>
      <c r="K2035" s="8">
        <f>VLOOKUP(B2035, 'TRIPS In Force'!$A$2:$B$166, 2, FALSE)</f>
        <v>34700</v>
      </c>
      <c r="L2035" s="7">
        <f t="shared" si="296"/>
        <v>1995</v>
      </c>
      <c r="M2035" s="7">
        <f t="shared" si="291"/>
        <v>1</v>
      </c>
      <c r="N2035" s="7">
        <f t="shared" si="292"/>
        <v>1995</v>
      </c>
      <c r="O2035" s="7">
        <f t="shared" si="293"/>
        <v>3</v>
      </c>
      <c r="P2035" s="7">
        <f t="shared" si="294"/>
        <v>1</v>
      </c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</row>
    <row r="2036" spans="1:34" x14ac:dyDescent="0.35">
      <c r="A2036">
        <f t="shared" si="297"/>
        <v>2035</v>
      </c>
      <c r="B2036" t="s">
        <v>70</v>
      </c>
      <c r="C2036">
        <f t="shared" si="295"/>
        <v>75</v>
      </c>
      <c r="D2036" s="7">
        <f t="shared" si="299"/>
        <v>1999</v>
      </c>
      <c r="F2036">
        <f>VLOOKUP(B2036, 'Population by Country'!$1:$266,14, FALSE)</f>
        <v>3754786</v>
      </c>
      <c r="G2036">
        <v>0</v>
      </c>
      <c r="H2036">
        <v>0</v>
      </c>
      <c r="I2036" s="7">
        <f>INDEX('Developing Country'!$B$3:$B$175,MATCH('Stata Data'!B2036,'Developing Country'!$A$3:$A$175))</f>
        <v>0</v>
      </c>
      <c r="J2036" s="7">
        <f>INDEX('Developing Country'!$C$3:$C$175,MATCH('Stata Data'!B2036,'Developing Country'!$A$3:$A$175))</f>
        <v>0</v>
      </c>
      <c r="K2036" s="8">
        <f>VLOOKUP(B2036, 'TRIPS In Force'!$A$2:$B$166, 2, FALSE)</f>
        <v>34700</v>
      </c>
      <c r="L2036" s="7">
        <f t="shared" si="296"/>
        <v>1995</v>
      </c>
      <c r="M2036" s="7">
        <f t="shared" si="291"/>
        <v>1</v>
      </c>
      <c r="N2036" s="7">
        <f t="shared" si="292"/>
        <v>1995</v>
      </c>
      <c r="O2036" s="7">
        <f t="shared" si="293"/>
        <v>4</v>
      </c>
      <c r="P2036" s="7">
        <f t="shared" si="294"/>
        <v>1</v>
      </c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</row>
    <row r="2037" spans="1:34" x14ac:dyDescent="0.35">
      <c r="A2037">
        <f t="shared" si="297"/>
        <v>2036</v>
      </c>
      <c r="B2037" t="s">
        <v>70</v>
      </c>
      <c r="C2037">
        <f t="shared" si="295"/>
        <v>75</v>
      </c>
      <c r="D2037" s="7">
        <f t="shared" si="299"/>
        <v>2000</v>
      </c>
      <c r="F2037">
        <f>VLOOKUP(B2037, 'Population by Country'!$1:$266, 15, FALSE)</f>
        <v>3805174</v>
      </c>
      <c r="G2037">
        <v>0</v>
      </c>
      <c r="H2037">
        <v>0</v>
      </c>
      <c r="I2037" s="7">
        <f>INDEX('Developing Country'!$B$3:$B$175,MATCH('Stata Data'!B2037,'Developing Country'!$A$3:$A$175))</f>
        <v>0</v>
      </c>
      <c r="J2037" s="7">
        <f>INDEX('Developing Country'!$C$3:$C$175,MATCH('Stata Data'!B2037,'Developing Country'!$A$3:$A$175))</f>
        <v>0</v>
      </c>
      <c r="K2037" s="8">
        <f>VLOOKUP(B2037, 'TRIPS In Force'!$A$2:$B$166, 2, FALSE)</f>
        <v>34700</v>
      </c>
      <c r="L2037" s="7">
        <f t="shared" si="296"/>
        <v>1995</v>
      </c>
      <c r="M2037" s="7">
        <f t="shared" si="291"/>
        <v>1</v>
      </c>
      <c r="N2037" s="7">
        <f t="shared" si="292"/>
        <v>1995</v>
      </c>
      <c r="O2037" s="7">
        <f t="shared" si="293"/>
        <v>5</v>
      </c>
      <c r="P2037" s="7">
        <f t="shared" si="294"/>
        <v>1</v>
      </c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</row>
    <row r="2038" spans="1:34" x14ac:dyDescent="0.35">
      <c r="A2038">
        <f t="shared" si="297"/>
        <v>2037</v>
      </c>
      <c r="B2038" t="s">
        <v>70</v>
      </c>
      <c r="C2038">
        <f t="shared" si="295"/>
        <v>75</v>
      </c>
      <c r="D2038" s="7">
        <f t="shared" si="299"/>
        <v>2001</v>
      </c>
      <c r="F2038">
        <f>VLOOKUP(B2038, 'Population by Country'!$1:$266, 16, FALSE)</f>
        <v>3866243</v>
      </c>
      <c r="G2038">
        <v>0</v>
      </c>
      <c r="H2038">
        <v>0</v>
      </c>
      <c r="I2038" s="7">
        <f>INDEX('Developing Country'!$B$3:$B$175,MATCH('Stata Data'!B2038,'Developing Country'!$A$3:$A$175))</f>
        <v>0</v>
      </c>
      <c r="J2038" s="7">
        <f>INDEX('Developing Country'!$C$3:$C$175,MATCH('Stata Data'!B2038,'Developing Country'!$A$3:$A$175))</f>
        <v>0</v>
      </c>
      <c r="K2038" s="8">
        <f>VLOOKUP(B2038, 'TRIPS In Force'!$A$2:$B$166, 2, FALSE)</f>
        <v>34700</v>
      </c>
      <c r="L2038" s="7">
        <f t="shared" si="296"/>
        <v>1995</v>
      </c>
      <c r="M2038" s="7">
        <f t="shared" si="291"/>
        <v>1</v>
      </c>
      <c r="N2038" s="7">
        <f t="shared" si="292"/>
        <v>1995</v>
      </c>
      <c r="O2038" s="7">
        <f t="shared" si="293"/>
        <v>6</v>
      </c>
      <c r="P2038" s="7">
        <f t="shared" si="294"/>
        <v>1</v>
      </c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</row>
    <row r="2039" spans="1:34" x14ac:dyDescent="0.35">
      <c r="A2039">
        <f t="shared" si="297"/>
        <v>2038</v>
      </c>
      <c r="B2039" t="s">
        <v>70</v>
      </c>
      <c r="C2039">
        <f t="shared" si="295"/>
        <v>75</v>
      </c>
      <c r="D2039" s="7">
        <f t="shared" si="299"/>
        <v>2002</v>
      </c>
      <c r="F2039">
        <f>VLOOKUP(B2039, 'Population by Country'!$1:$266, 17, FALSE)</f>
        <v>3931947</v>
      </c>
      <c r="G2039">
        <v>0</v>
      </c>
      <c r="H2039">
        <v>0</v>
      </c>
      <c r="I2039" s="7">
        <f>INDEX('Developing Country'!$B$3:$B$175,MATCH('Stata Data'!B2039,'Developing Country'!$A$3:$A$175))</f>
        <v>0</v>
      </c>
      <c r="J2039" s="7">
        <f>INDEX('Developing Country'!$C$3:$C$175,MATCH('Stata Data'!B2039,'Developing Country'!$A$3:$A$175))</f>
        <v>0</v>
      </c>
      <c r="K2039" s="8">
        <f>VLOOKUP(B2039, 'TRIPS In Force'!$A$2:$B$166, 2, FALSE)</f>
        <v>34700</v>
      </c>
      <c r="L2039" s="7">
        <f t="shared" si="296"/>
        <v>1995</v>
      </c>
      <c r="M2039" s="7">
        <f t="shared" si="291"/>
        <v>1</v>
      </c>
      <c r="N2039" s="7">
        <f t="shared" si="292"/>
        <v>1995</v>
      </c>
      <c r="O2039" s="7">
        <f t="shared" si="293"/>
        <v>7</v>
      </c>
      <c r="P2039" s="7">
        <f t="shared" si="294"/>
        <v>1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</row>
    <row r="2040" spans="1:34" x14ac:dyDescent="0.35">
      <c r="A2040">
        <f t="shared" si="297"/>
        <v>2039</v>
      </c>
      <c r="B2040" t="s">
        <v>70</v>
      </c>
      <c r="C2040">
        <f t="shared" si="295"/>
        <v>75</v>
      </c>
      <c r="D2040" s="7">
        <f t="shared" si="299"/>
        <v>2003</v>
      </c>
      <c r="F2040">
        <f>VLOOKUP(B2040, 'Population by Country'!$1:$266, 18, FALSE)</f>
        <v>3996521</v>
      </c>
      <c r="G2040">
        <v>0</v>
      </c>
      <c r="H2040">
        <v>0</v>
      </c>
      <c r="I2040" s="7">
        <f>INDEX('Developing Country'!$B$3:$B$175,MATCH('Stata Data'!B2040,'Developing Country'!$A$3:$A$175))</f>
        <v>0</v>
      </c>
      <c r="J2040" s="7">
        <f>INDEX('Developing Country'!$C$3:$C$175,MATCH('Stata Data'!B2040,'Developing Country'!$A$3:$A$175))</f>
        <v>0</v>
      </c>
      <c r="K2040" s="8">
        <f>VLOOKUP(B2040, 'TRIPS In Force'!$A$2:$B$166, 2, FALSE)</f>
        <v>34700</v>
      </c>
      <c r="L2040" s="7">
        <f t="shared" si="296"/>
        <v>1995</v>
      </c>
      <c r="M2040" s="7">
        <f t="shared" si="291"/>
        <v>1</v>
      </c>
      <c r="N2040" s="7">
        <f t="shared" si="292"/>
        <v>1995</v>
      </c>
      <c r="O2040" s="7">
        <f t="shared" si="293"/>
        <v>8</v>
      </c>
      <c r="P2040" s="7">
        <f t="shared" si="294"/>
        <v>1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</row>
    <row r="2041" spans="1:34" x14ac:dyDescent="0.35">
      <c r="A2041">
        <f t="shared" si="297"/>
        <v>2040</v>
      </c>
      <c r="B2041" t="s">
        <v>70</v>
      </c>
      <c r="C2041">
        <f t="shared" si="295"/>
        <v>75</v>
      </c>
      <c r="D2041" s="7">
        <f t="shared" si="299"/>
        <v>2004</v>
      </c>
      <c r="F2041">
        <f>VLOOKUP(B2041, 'Population by Country'!$1:$266,19, FALSE)</f>
        <v>4070262</v>
      </c>
      <c r="G2041">
        <v>0</v>
      </c>
      <c r="H2041">
        <v>0</v>
      </c>
      <c r="I2041" s="7">
        <f>INDEX('Developing Country'!$B$3:$B$175,MATCH('Stata Data'!B2041,'Developing Country'!$A$3:$A$175))</f>
        <v>0</v>
      </c>
      <c r="J2041" s="7">
        <f>INDEX('Developing Country'!$C$3:$C$175,MATCH('Stata Data'!B2041,'Developing Country'!$A$3:$A$175))</f>
        <v>0</v>
      </c>
      <c r="K2041" s="8">
        <f>VLOOKUP(B2041, 'TRIPS In Force'!$A$2:$B$166, 2, FALSE)</f>
        <v>34700</v>
      </c>
      <c r="L2041" s="7">
        <f t="shared" si="296"/>
        <v>1995</v>
      </c>
      <c r="M2041" s="7">
        <f t="shared" si="291"/>
        <v>1</v>
      </c>
      <c r="N2041" s="7">
        <f t="shared" si="292"/>
        <v>1995</v>
      </c>
      <c r="O2041" s="7">
        <f t="shared" si="293"/>
        <v>9</v>
      </c>
      <c r="P2041" s="7">
        <f t="shared" si="294"/>
        <v>1</v>
      </c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</row>
    <row r="2042" spans="1:34" x14ac:dyDescent="0.35">
      <c r="A2042">
        <f t="shared" si="297"/>
        <v>2041</v>
      </c>
      <c r="B2042" t="s">
        <v>70</v>
      </c>
      <c r="C2042">
        <f t="shared" si="295"/>
        <v>75</v>
      </c>
      <c r="D2042" s="7">
        <f t="shared" si="299"/>
        <v>2005</v>
      </c>
      <c r="F2042">
        <f>VLOOKUP(B2042, 'Population by Country'!$1:$266, 20, FALSE)</f>
        <v>4159914</v>
      </c>
      <c r="G2042">
        <v>0</v>
      </c>
      <c r="H2042">
        <v>0</v>
      </c>
      <c r="I2042" s="7">
        <f>INDEX('Developing Country'!$B$3:$B$175,MATCH('Stata Data'!B2042,'Developing Country'!$A$3:$A$175))</f>
        <v>0</v>
      </c>
      <c r="J2042" s="7">
        <f>INDEX('Developing Country'!$C$3:$C$175,MATCH('Stata Data'!B2042,'Developing Country'!$A$3:$A$175))</f>
        <v>0</v>
      </c>
      <c r="K2042" s="8">
        <f>VLOOKUP(B2042, 'TRIPS In Force'!$A$2:$B$166, 2, FALSE)</f>
        <v>34700</v>
      </c>
      <c r="L2042" s="7">
        <f t="shared" si="296"/>
        <v>1995</v>
      </c>
      <c r="M2042" s="7">
        <f t="shared" si="291"/>
        <v>1</v>
      </c>
      <c r="N2042" s="7">
        <f t="shared" si="292"/>
        <v>1995</v>
      </c>
      <c r="O2042" s="7">
        <f t="shared" si="293"/>
        <v>10</v>
      </c>
      <c r="P2042" s="7">
        <f t="shared" si="294"/>
        <v>1</v>
      </c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</row>
    <row r="2043" spans="1:34" x14ac:dyDescent="0.35">
      <c r="A2043">
        <f t="shared" si="297"/>
        <v>2042</v>
      </c>
      <c r="B2043" t="s">
        <v>70</v>
      </c>
      <c r="C2043">
        <f t="shared" si="295"/>
        <v>75</v>
      </c>
      <c r="D2043" s="7">
        <f t="shared" si="299"/>
        <v>2006</v>
      </c>
      <c r="F2043">
        <f>VLOOKUP(B2043, 'Population by Country'!$1:$266, 21, FALSE)</f>
        <v>4273591</v>
      </c>
      <c r="G2043">
        <v>0</v>
      </c>
      <c r="H2043">
        <v>0</v>
      </c>
      <c r="I2043" s="7">
        <f>INDEX('Developing Country'!$B$3:$B$175,MATCH('Stata Data'!B2043,'Developing Country'!$A$3:$A$175))</f>
        <v>0</v>
      </c>
      <c r="J2043" s="7">
        <f>INDEX('Developing Country'!$C$3:$C$175,MATCH('Stata Data'!B2043,'Developing Country'!$A$3:$A$175))</f>
        <v>0</v>
      </c>
      <c r="K2043" s="8">
        <f>VLOOKUP(B2043, 'TRIPS In Force'!$A$2:$B$166, 2, FALSE)</f>
        <v>34700</v>
      </c>
      <c r="L2043" s="7">
        <f t="shared" si="296"/>
        <v>1995</v>
      </c>
      <c r="M2043" s="7">
        <f t="shared" si="291"/>
        <v>1</v>
      </c>
      <c r="N2043" s="7">
        <f t="shared" si="292"/>
        <v>1995</v>
      </c>
      <c r="O2043" s="7">
        <f t="shared" si="293"/>
        <v>11</v>
      </c>
      <c r="P2043" s="7">
        <f t="shared" si="294"/>
        <v>1</v>
      </c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</row>
    <row r="2044" spans="1:34" x14ac:dyDescent="0.35">
      <c r="A2044">
        <f t="shared" si="297"/>
        <v>2043</v>
      </c>
      <c r="B2044" t="s">
        <v>70</v>
      </c>
      <c r="C2044">
        <f t="shared" si="295"/>
        <v>75</v>
      </c>
      <c r="D2044" s="7">
        <f t="shared" si="299"/>
        <v>2007</v>
      </c>
      <c r="F2044">
        <f>VLOOKUP(B2044, 'Population by Country'!$1:$266, 22, FALSE)</f>
        <v>4398942</v>
      </c>
      <c r="G2044">
        <v>0</v>
      </c>
      <c r="H2044">
        <v>0</v>
      </c>
      <c r="I2044" s="7">
        <f>INDEX('Developing Country'!$B$3:$B$175,MATCH('Stata Data'!B2044,'Developing Country'!$A$3:$A$175))</f>
        <v>0</v>
      </c>
      <c r="J2044" s="7">
        <f>INDEX('Developing Country'!$C$3:$C$175,MATCH('Stata Data'!B2044,'Developing Country'!$A$3:$A$175))</f>
        <v>0</v>
      </c>
      <c r="K2044" s="8">
        <f>VLOOKUP(B2044, 'TRIPS In Force'!$A$2:$B$166, 2, FALSE)</f>
        <v>34700</v>
      </c>
      <c r="L2044" s="7">
        <f t="shared" si="296"/>
        <v>1995</v>
      </c>
      <c r="M2044" s="7">
        <f t="shared" si="291"/>
        <v>1</v>
      </c>
      <c r="N2044" s="7">
        <f t="shared" si="292"/>
        <v>1995</v>
      </c>
      <c r="O2044" s="7">
        <f t="shared" si="293"/>
        <v>12</v>
      </c>
      <c r="P2044" s="7">
        <f t="shared" si="294"/>
        <v>1</v>
      </c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</row>
    <row r="2045" spans="1:34" x14ac:dyDescent="0.35">
      <c r="A2045">
        <f t="shared" si="297"/>
        <v>2044</v>
      </c>
      <c r="B2045" t="s">
        <v>70</v>
      </c>
      <c r="C2045">
        <f t="shared" si="295"/>
        <v>75</v>
      </c>
      <c r="D2045" s="7">
        <f t="shared" si="299"/>
        <v>2008</v>
      </c>
      <c r="F2045">
        <f>VLOOKUP(B2045, 'Population by Country'!$1:$266, 23, FALSE)</f>
        <v>4489544</v>
      </c>
      <c r="G2045">
        <v>0</v>
      </c>
      <c r="H2045">
        <v>0</v>
      </c>
      <c r="I2045" s="7">
        <f>INDEX('Developing Country'!$B$3:$B$175,MATCH('Stata Data'!B2045,'Developing Country'!$A$3:$A$175))</f>
        <v>0</v>
      </c>
      <c r="J2045" s="7">
        <f>INDEX('Developing Country'!$C$3:$C$175,MATCH('Stata Data'!B2045,'Developing Country'!$A$3:$A$175))</f>
        <v>0</v>
      </c>
      <c r="K2045" s="8">
        <f>VLOOKUP(B2045, 'TRIPS In Force'!$A$2:$B$166, 2, FALSE)</f>
        <v>34700</v>
      </c>
      <c r="L2045" s="7">
        <f t="shared" si="296"/>
        <v>1995</v>
      </c>
      <c r="M2045" s="7">
        <f t="shared" si="291"/>
        <v>1</v>
      </c>
      <c r="N2045" s="7">
        <f t="shared" si="292"/>
        <v>1995</v>
      </c>
      <c r="O2045" s="7">
        <f t="shared" si="293"/>
        <v>13</v>
      </c>
      <c r="P2045" s="7">
        <f t="shared" si="294"/>
        <v>1</v>
      </c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</row>
    <row r="2046" spans="1:34" x14ac:dyDescent="0.35">
      <c r="A2046">
        <f t="shared" si="297"/>
        <v>2045</v>
      </c>
      <c r="B2046" t="s">
        <v>70</v>
      </c>
      <c r="C2046">
        <f t="shared" si="295"/>
        <v>75</v>
      </c>
      <c r="D2046" s="7">
        <f t="shared" si="299"/>
        <v>2009</v>
      </c>
      <c r="F2046">
        <f>VLOOKUP(B2046, 'Population by Country'!$1:$266, 24, FALSE)</f>
        <v>4535375</v>
      </c>
      <c r="G2046">
        <v>0</v>
      </c>
      <c r="H2046">
        <v>0</v>
      </c>
      <c r="I2046" s="7">
        <f>INDEX('Developing Country'!$B$3:$B$175,MATCH('Stata Data'!B2046,'Developing Country'!$A$3:$A$175))</f>
        <v>0</v>
      </c>
      <c r="J2046" s="7">
        <f>INDEX('Developing Country'!$C$3:$C$175,MATCH('Stata Data'!B2046,'Developing Country'!$A$3:$A$175))</f>
        <v>0</v>
      </c>
      <c r="K2046" s="8">
        <f>VLOOKUP(B2046, 'TRIPS In Force'!$A$2:$B$166, 2, FALSE)</f>
        <v>34700</v>
      </c>
      <c r="L2046" s="7">
        <f t="shared" si="296"/>
        <v>1995</v>
      </c>
      <c r="M2046" s="7">
        <f t="shared" si="291"/>
        <v>1</v>
      </c>
      <c r="N2046" s="7">
        <f t="shared" si="292"/>
        <v>1995</v>
      </c>
      <c r="O2046" s="7">
        <f t="shared" si="293"/>
        <v>14</v>
      </c>
      <c r="P2046" s="7">
        <f t="shared" si="294"/>
        <v>1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</row>
    <row r="2047" spans="1:34" x14ac:dyDescent="0.35">
      <c r="A2047">
        <f t="shared" si="297"/>
        <v>2046</v>
      </c>
      <c r="B2047" t="s">
        <v>70</v>
      </c>
      <c r="C2047">
        <f t="shared" si="295"/>
        <v>75</v>
      </c>
      <c r="D2047" s="7">
        <f t="shared" si="299"/>
        <v>2010</v>
      </c>
      <c r="F2047">
        <f>VLOOKUP(B2047, 'Population by Country'!$1:$266, 25, FALSE)</f>
        <v>4560155</v>
      </c>
      <c r="G2047">
        <v>0</v>
      </c>
      <c r="H2047">
        <v>0</v>
      </c>
      <c r="I2047" s="7">
        <f>INDEX('Developing Country'!$B$3:$B$175,MATCH('Stata Data'!B2047,'Developing Country'!$A$3:$A$175))</f>
        <v>0</v>
      </c>
      <c r="J2047" s="7">
        <f>INDEX('Developing Country'!$C$3:$C$175,MATCH('Stata Data'!B2047,'Developing Country'!$A$3:$A$175))</f>
        <v>0</v>
      </c>
      <c r="K2047" s="8">
        <f>VLOOKUP(B2047, 'TRIPS In Force'!$A$2:$B$166, 2, FALSE)</f>
        <v>34700</v>
      </c>
      <c r="L2047" s="7">
        <f t="shared" si="296"/>
        <v>1995</v>
      </c>
      <c r="M2047" s="7">
        <f t="shared" si="291"/>
        <v>1</v>
      </c>
      <c r="N2047" s="7">
        <f t="shared" si="292"/>
        <v>1995</v>
      </c>
      <c r="O2047" s="7">
        <f t="shared" si="293"/>
        <v>15</v>
      </c>
      <c r="P2047" s="7">
        <f t="shared" si="294"/>
        <v>1</v>
      </c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</row>
    <row r="2048" spans="1:34" x14ac:dyDescent="0.35">
      <c r="A2048">
        <f t="shared" si="297"/>
        <v>2047</v>
      </c>
      <c r="B2048" t="s">
        <v>70</v>
      </c>
      <c r="C2048">
        <f t="shared" si="295"/>
        <v>75</v>
      </c>
      <c r="D2048" s="7">
        <f t="shared" si="299"/>
        <v>2011</v>
      </c>
      <c r="F2048">
        <f>VLOOKUP(B2048, 'Population by Country'!$1:$266, 26, FALSE)</f>
        <v>4576794</v>
      </c>
      <c r="G2048">
        <v>0</v>
      </c>
      <c r="H2048">
        <v>0</v>
      </c>
      <c r="I2048" s="7">
        <f>INDEX('Developing Country'!$B$3:$B$175,MATCH('Stata Data'!B2048,'Developing Country'!$A$3:$A$175))</f>
        <v>0</v>
      </c>
      <c r="J2048" s="7">
        <f>INDEX('Developing Country'!$C$3:$C$175,MATCH('Stata Data'!B2048,'Developing Country'!$A$3:$A$175))</f>
        <v>0</v>
      </c>
      <c r="K2048" s="8">
        <f>VLOOKUP(B2048, 'TRIPS In Force'!$A$2:$B$166, 2, FALSE)</f>
        <v>34700</v>
      </c>
      <c r="L2048" s="7">
        <f t="shared" si="296"/>
        <v>1995</v>
      </c>
      <c r="M2048" s="7">
        <f t="shared" si="291"/>
        <v>1</v>
      </c>
      <c r="N2048" s="7">
        <f t="shared" si="292"/>
        <v>1995</v>
      </c>
      <c r="O2048" s="7">
        <f t="shared" si="293"/>
        <v>16</v>
      </c>
      <c r="P2048" s="7">
        <f t="shared" si="294"/>
        <v>1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</row>
    <row r="2049" spans="1:34" x14ac:dyDescent="0.35">
      <c r="A2049">
        <f t="shared" si="297"/>
        <v>2048</v>
      </c>
      <c r="B2049" t="s">
        <v>70</v>
      </c>
      <c r="C2049">
        <f t="shared" si="295"/>
        <v>75</v>
      </c>
      <c r="D2049" s="7">
        <f t="shared" si="299"/>
        <v>2012</v>
      </c>
      <c r="F2049">
        <f>VLOOKUP(B2049, 'Population by Country'!$1:$266, 27, FALSE)</f>
        <v>4586897</v>
      </c>
      <c r="G2049">
        <v>0</v>
      </c>
      <c r="H2049">
        <v>0</v>
      </c>
      <c r="I2049" s="7">
        <f>INDEX('Developing Country'!$B$3:$B$175,MATCH('Stata Data'!B2049,'Developing Country'!$A$3:$A$175))</f>
        <v>0</v>
      </c>
      <c r="J2049" s="7">
        <f>INDEX('Developing Country'!$C$3:$C$175,MATCH('Stata Data'!B2049,'Developing Country'!$A$3:$A$175))</f>
        <v>0</v>
      </c>
      <c r="K2049" s="8">
        <f>VLOOKUP(B2049, 'TRIPS In Force'!$A$2:$B$166, 2, FALSE)</f>
        <v>34700</v>
      </c>
      <c r="L2049" s="7">
        <f t="shared" si="296"/>
        <v>1995</v>
      </c>
      <c r="M2049" s="7">
        <f t="shared" si="291"/>
        <v>1</v>
      </c>
      <c r="N2049" s="7">
        <f t="shared" si="292"/>
        <v>1995</v>
      </c>
      <c r="O2049" s="7">
        <f t="shared" si="293"/>
        <v>17</v>
      </c>
      <c r="P2049" s="7">
        <f t="shared" si="294"/>
        <v>1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</row>
    <row r="2050" spans="1:34" x14ac:dyDescent="0.35">
      <c r="A2050">
        <f t="shared" si="297"/>
        <v>2049</v>
      </c>
      <c r="B2050" t="s">
        <v>70</v>
      </c>
      <c r="C2050">
        <f t="shared" si="295"/>
        <v>75</v>
      </c>
      <c r="D2050" s="7">
        <f t="shared" si="299"/>
        <v>2013</v>
      </c>
      <c r="F2050">
        <f>VLOOKUP(B2050, 'Population by Country'!$1:$266, 28, FALSE)</f>
        <v>4598294</v>
      </c>
      <c r="G2050">
        <v>0</v>
      </c>
      <c r="H2050">
        <v>0</v>
      </c>
      <c r="I2050" s="7">
        <f>INDEX('Developing Country'!$B$3:$B$175,MATCH('Stata Data'!B2050,'Developing Country'!$A$3:$A$175))</f>
        <v>0</v>
      </c>
      <c r="J2050" s="7">
        <f>INDEX('Developing Country'!$C$3:$C$175,MATCH('Stata Data'!B2050,'Developing Country'!$A$3:$A$175))</f>
        <v>0</v>
      </c>
      <c r="K2050" s="8">
        <f>VLOOKUP(B2050, 'TRIPS In Force'!$A$2:$B$166, 2, FALSE)</f>
        <v>34700</v>
      </c>
      <c r="L2050" s="7">
        <f t="shared" si="296"/>
        <v>1995</v>
      </c>
      <c r="M2050" s="7">
        <f t="shared" ref="M2050:M2113" si="300">IF(L2050&gt;D2050, 0, 1)</f>
        <v>1</v>
      </c>
      <c r="N2050" s="7">
        <f t="shared" ref="N2050:N2113" si="301">IF(L2050&gt;IF(I2050=1, 2033, IF(H2050=1, 2005, IF(J2050=1,2000, L2050))), L2050,IF(I2050=1, 2033, IF(H2050=1, 2005, IF(J2050=1,2000, L2050))))</f>
        <v>1995</v>
      </c>
      <c r="O2050" s="7">
        <f t="shared" ref="O2050:O2113" si="302">D2050-N2050</f>
        <v>18</v>
      </c>
      <c r="P2050" s="7">
        <f t="shared" ref="P2050:P2113" si="303">IF(N2050&lt;=D2050,1,0)</f>
        <v>1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</row>
    <row r="2051" spans="1:34" x14ac:dyDescent="0.35">
      <c r="A2051">
        <f t="shared" si="297"/>
        <v>2050</v>
      </c>
      <c r="B2051" t="s">
        <v>70</v>
      </c>
      <c r="C2051">
        <f t="shared" ref="C2051:C2114" si="304">_xlfn.FLOOR.MATH((A2051-1)/27)</f>
        <v>75</v>
      </c>
      <c r="D2051" s="7">
        <f t="shared" si="299"/>
        <v>2014</v>
      </c>
      <c r="F2051">
        <f>VLOOKUP(B2051, 'Population by Country'!$1:$266, 29, FALSE)</f>
        <v>4617225</v>
      </c>
      <c r="G2051">
        <v>0</v>
      </c>
      <c r="H2051">
        <v>0</v>
      </c>
      <c r="I2051" s="7">
        <f>INDEX('Developing Country'!$B$3:$B$175,MATCH('Stata Data'!B2051,'Developing Country'!$A$3:$A$175))</f>
        <v>0</v>
      </c>
      <c r="J2051" s="7">
        <f>INDEX('Developing Country'!$C$3:$C$175,MATCH('Stata Data'!B2051,'Developing Country'!$A$3:$A$175))</f>
        <v>0</v>
      </c>
      <c r="K2051" s="8">
        <f>VLOOKUP(B2051, 'TRIPS In Force'!$A$2:$B$166, 2, FALSE)</f>
        <v>34700</v>
      </c>
      <c r="L2051" s="7">
        <f t="shared" ref="L2051:L2114" si="305">YEAR(K2051)</f>
        <v>1995</v>
      </c>
      <c r="M2051" s="7">
        <f t="shared" si="300"/>
        <v>1</v>
      </c>
      <c r="N2051" s="7">
        <f t="shared" si="301"/>
        <v>1995</v>
      </c>
      <c r="O2051" s="7">
        <f t="shared" si="302"/>
        <v>19</v>
      </c>
      <c r="P2051" s="7">
        <f t="shared" si="303"/>
        <v>1</v>
      </c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</row>
    <row r="2052" spans="1:34" x14ac:dyDescent="0.35">
      <c r="A2052">
        <f t="shared" ref="A2052:A2115" si="306">A2051+1</f>
        <v>2051</v>
      </c>
      <c r="B2052" t="s">
        <v>70</v>
      </c>
      <c r="C2052">
        <f t="shared" si="304"/>
        <v>75</v>
      </c>
      <c r="D2052" s="7">
        <f t="shared" si="299"/>
        <v>2015</v>
      </c>
      <c r="F2052">
        <f>VLOOKUP(B2052, 'Population by Country'!$1:$266, 30, FALSE)</f>
        <v>4676835</v>
      </c>
      <c r="G2052">
        <v>0</v>
      </c>
      <c r="H2052">
        <v>0</v>
      </c>
      <c r="I2052" s="7">
        <f>INDEX('Developing Country'!$B$3:$B$175,MATCH('Stata Data'!B2052,'Developing Country'!$A$3:$A$175))</f>
        <v>0</v>
      </c>
      <c r="J2052" s="7">
        <f>INDEX('Developing Country'!$C$3:$C$175,MATCH('Stata Data'!B2052,'Developing Country'!$A$3:$A$175))</f>
        <v>0</v>
      </c>
      <c r="K2052" s="8">
        <f>VLOOKUP(B2052, 'TRIPS In Force'!$A$2:$B$166, 2, FALSE)</f>
        <v>34700</v>
      </c>
      <c r="L2052" s="7">
        <f t="shared" si="305"/>
        <v>1995</v>
      </c>
      <c r="M2052" s="7">
        <f t="shared" si="300"/>
        <v>1</v>
      </c>
      <c r="N2052" s="7">
        <f t="shared" si="301"/>
        <v>1995</v>
      </c>
      <c r="O2052" s="7">
        <f t="shared" si="302"/>
        <v>20</v>
      </c>
      <c r="P2052" s="7">
        <f t="shared" si="303"/>
        <v>1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</row>
    <row r="2053" spans="1:34" x14ac:dyDescent="0.35">
      <c r="A2053">
        <f t="shared" si="306"/>
        <v>2052</v>
      </c>
      <c r="B2053" t="s">
        <v>70</v>
      </c>
      <c r="C2053">
        <f t="shared" si="304"/>
        <v>75</v>
      </c>
      <c r="D2053" s="7">
        <f t="shared" si="299"/>
        <v>2016</v>
      </c>
      <c r="F2053">
        <f>VLOOKUP(B2053, 'Population by Country'!$1:$266, 31, FALSE)</f>
        <v>4773095</v>
      </c>
      <c r="G2053">
        <v>0</v>
      </c>
      <c r="H2053">
        <v>0</v>
      </c>
      <c r="I2053" s="7">
        <f>INDEX('Developing Country'!$B$3:$B$175,MATCH('Stata Data'!B2053,'Developing Country'!$A$3:$A$175))</f>
        <v>0</v>
      </c>
      <c r="J2053" s="7">
        <f>INDEX('Developing Country'!$C$3:$C$175,MATCH('Stata Data'!B2053,'Developing Country'!$A$3:$A$175))</f>
        <v>0</v>
      </c>
      <c r="K2053" s="8">
        <f>VLOOKUP(B2053, 'TRIPS In Force'!$A$2:$B$166, 2, FALSE)</f>
        <v>34700</v>
      </c>
      <c r="L2053" s="7">
        <f t="shared" si="305"/>
        <v>1995</v>
      </c>
      <c r="M2053" s="7">
        <f t="shared" si="300"/>
        <v>1</v>
      </c>
      <c r="N2053" s="7">
        <f t="shared" si="301"/>
        <v>1995</v>
      </c>
      <c r="O2053" s="7">
        <f t="shared" si="302"/>
        <v>21</v>
      </c>
      <c r="P2053" s="7">
        <f t="shared" si="303"/>
        <v>1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</row>
    <row r="2054" spans="1:34" x14ac:dyDescent="0.35">
      <c r="A2054">
        <f t="shared" si="306"/>
        <v>2053</v>
      </c>
      <c r="B2054" t="s">
        <v>71</v>
      </c>
      <c r="C2054">
        <f t="shared" si="304"/>
        <v>76</v>
      </c>
      <c r="D2054" s="7">
        <v>1990</v>
      </c>
      <c r="F2054">
        <f>VLOOKUP(B2054, 'Population by Country'!$1:$266, 5,FALSE )</f>
        <v>4660000</v>
      </c>
      <c r="G2054">
        <v>0</v>
      </c>
      <c r="H2054">
        <v>0</v>
      </c>
      <c r="I2054" s="7">
        <f>INDEX('Developing Country'!$B$3:$B$175,MATCH('Stata Data'!B2054,'Developing Country'!$A$3:$A$175))</f>
        <v>0</v>
      </c>
      <c r="J2054" s="7">
        <f>INDEX('Developing Country'!$C$3:$C$175,MATCH('Stata Data'!B2054,'Developing Country'!$A$3:$A$175))</f>
        <v>0</v>
      </c>
      <c r="K2054" s="8">
        <f>VLOOKUP(B2054, 'TRIPS In Force'!$A$2:$B$166, 2, FALSE)</f>
        <v>34810</v>
      </c>
      <c r="L2054" s="7">
        <f t="shared" si="305"/>
        <v>1995</v>
      </c>
      <c r="M2054" s="7">
        <f t="shared" si="300"/>
        <v>0</v>
      </c>
      <c r="N2054" s="7">
        <f t="shared" si="301"/>
        <v>1995</v>
      </c>
      <c r="O2054" s="7">
        <f t="shared" si="302"/>
        <v>-5</v>
      </c>
      <c r="P2054" s="7">
        <f t="shared" si="303"/>
        <v>0</v>
      </c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</row>
    <row r="2055" spans="1:34" x14ac:dyDescent="0.35">
      <c r="A2055">
        <f t="shared" si="306"/>
        <v>2054</v>
      </c>
      <c r="B2055" t="s">
        <v>71</v>
      </c>
      <c r="C2055">
        <f t="shared" si="304"/>
        <v>76</v>
      </c>
      <c r="D2055" s="7">
        <f>D2054+1</f>
        <v>1991</v>
      </c>
      <c r="F2055">
        <f>VLOOKUP(B2055, 'Population by Country'!$1:$266, 6, FALSE)</f>
        <v>4949000</v>
      </c>
      <c r="G2055">
        <v>0</v>
      </c>
      <c r="H2055">
        <v>0</v>
      </c>
      <c r="I2055" s="7">
        <f>INDEX('Developing Country'!$B$3:$B$175,MATCH('Stata Data'!B2055,'Developing Country'!$A$3:$A$175))</f>
        <v>0</v>
      </c>
      <c r="J2055" s="7">
        <f>INDEX('Developing Country'!$C$3:$C$175,MATCH('Stata Data'!B2055,'Developing Country'!$A$3:$A$175))</f>
        <v>0</v>
      </c>
      <c r="K2055" s="8">
        <f>VLOOKUP(B2055, 'TRIPS In Force'!$A$2:$B$166, 2, FALSE)</f>
        <v>34810</v>
      </c>
      <c r="L2055" s="7">
        <f t="shared" si="305"/>
        <v>1995</v>
      </c>
      <c r="M2055" s="7">
        <f t="shared" si="300"/>
        <v>0</v>
      </c>
      <c r="N2055" s="7">
        <f t="shared" si="301"/>
        <v>1995</v>
      </c>
      <c r="O2055" s="7">
        <f t="shared" si="302"/>
        <v>-4</v>
      </c>
      <c r="P2055" s="7">
        <f t="shared" si="303"/>
        <v>0</v>
      </c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</row>
    <row r="2056" spans="1:34" x14ac:dyDescent="0.35">
      <c r="A2056">
        <f t="shared" si="306"/>
        <v>2055</v>
      </c>
      <c r="B2056" t="s">
        <v>71</v>
      </c>
      <c r="C2056">
        <f t="shared" si="304"/>
        <v>76</v>
      </c>
      <c r="D2056" s="7">
        <f t="shared" ref="D2056:D2080" si="307">D2055+1</f>
        <v>1992</v>
      </c>
      <c r="F2056">
        <f>VLOOKUP(B2056, 'Population by Country'!$1:$266, 7, FALSE)</f>
        <v>5123000</v>
      </c>
      <c r="G2056">
        <v>0</v>
      </c>
      <c r="H2056">
        <v>0</v>
      </c>
      <c r="I2056" s="7">
        <f>INDEX('Developing Country'!$B$3:$B$175,MATCH('Stata Data'!B2056,'Developing Country'!$A$3:$A$175))</f>
        <v>0</v>
      </c>
      <c r="J2056" s="7">
        <f>INDEX('Developing Country'!$C$3:$C$175,MATCH('Stata Data'!B2056,'Developing Country'!$A$3:$A$175))</f>
        <v>0</v>
      </c>
      <c r="K2056" s="8">
        <f>VLOOKUP(B2056, 'TRIPS In Force'!$A$2:$B$166, 2, FALSE)</f>
        <v>34810</v>
      </c>
      <c r="L2056" s="7">
        <f t="shared" si="305"/>
        <v>1995</v>
      </c>
      <c r="M2056" s="7">
        <f t="shared" si="300"/>
        <v>0</v>
      </c>
      <c r="N2056" s="7">
        <f t="shared" si="301"/>
        <v>1995</v>
      </c>
      <c r="O2056" s="7">
        <f t="shared" si="302"/>
        <v>-3</v>
      </c>
      <c r="P2056" s="7">
        <f t="shared" si="303"/>
        <v>0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</row>
    <row r="2057" spans="1:34" x14ac:dyDescent="0.35">
      <c r="A2057">
        <f t="shared" si="306"/>
        <v>2056</v>
      </c>
      <c r="B2057" t="s">
        <v>71</v>
      </c>
      <c r="C2057">
        <f t="shared" si="304"/>
        <v>76</v>
      </c>
      <c r="D2057" s="7">
        <f t="shared" si="307"/>
        <v>1993</v>
      </c>
      <c r="F2057">
        <f>VLOOKUP(B2057, 'Population by Country'!$1:$266, 8, FALSE)</f>
        <v>5261000</v>
      </c>
      <c r="G2057">
        <v>0</v>
      </c>
      <c r="H2057">
        <v>0</v>
      </c>
      <c r="I2057" s="7">
        <f>INDEX('Developing Country'!$B$3:$B$175,MATCH('Stata Data'!B2057,'Developing Country'!$A$3:$A$175))</f>
        <v>0</v>
      </c>
      <c r="J2057" s="7">
        <f>INDEX('Developing Country'!$C$3:$C$175,MATCH('Stata Data'!B2057,'Developing Country'!$A$3:$A$175))</f>
        <v>0</v>
      </c>
      <c r="K2057" s="8">
        <f>VLOOKUP(B2057, 'TRIPS In Force'!$A$2:$B$166, 2, FALSE)</f>
        <v>34810</v>
      </c>
      <c r="L2057" s="7">
        <f t="shared" si="305"/>
        <v>1995</v>
      </c>
      <c r="M2057" s="7">
        <f t="shared" si="300"/>
        <v>0</v>
      </c>
      <c r="N2057" s="7">
        <f t="shared" si="301"/>
        <v>1995</v>
      </c>
      <c r="O2057" s="7">
        <f t="shared" si="302"/>
        <v>-2</v>
      </c>
      <c r="P2057" s="7">
        <f t="shared" si="303"/>
        <v>0</v>
      </c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</row>
    <row r="2058" spans="1:34" x14ac:dyDescent="0.35">
      <c r="A2058">
        <f t="shared" si="306"/>
        <v>2057</v>
      </c>
      <c r="B2058" t="s">
        <v>71</v>
      </c>
      <c r="C2058">
        <f t="shared" si="304"/>
        <v>76</v>
      </c>
      <c r="D2058" s="7">
        <f t="shared" si="307"/>
        <v>1994</v>
      </c>
      <c r="F2058">
        <f>VLOOKUP(B2058, 'Population by Country'!$1:$266, 9, FALSE)</f>
        <v>5399000</v>
      </c>
      <c r="G2058">
        <v>0</v>
      </c>
      <c r="H2058">
        <v>0</v>
      </c>
      <c r="I2058" s="7">
        <f>INDEX('Developing Country'!$B$3:$B$175,MATCH('Stata Data'!B2058,'Developing Country'!$A$3:$A$175))</f>
        <v>0</v>
      </c>
      <c r="J2058" s="7">
        <f>INDEX('Developing Country'!$C$3:$C$175,MATCH('Stata Data'!B2058,'Developing Country'!$A$3:$A$175))</f>
        <v>0</v>
      </c>
      <c r="K2058" s="8">
        <f>VLOOKUP(B2058, 'TRIPS In Force'!$A$2:$B$166, 2, FALSE)</f>
        <v>34810</v>
      </c>
      <c r="L2058" s="7">
        <f t="shared" si="305"/>
        <v>1995</v>
      </c>
      <c r="M2058" s="7">
        <f t="shared" si="300"/>
        <v>0</v>
      </c>
      <c r="N2058" s="7">
        <f t="shared" si="301"/>
        <v>1995</v>
      </c>
      <c r="O2058" s="7">
        <f t="shared" si="302"/>
        <v>-1</v>
      </c>
      <c r="P2058" s="7">
        <f t="shared" si="303"/>
        <v>0</v>
      </c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</row>
    <row r="2059" spans="1:34" x14ac:dyDescent="0.35">
      <c r="A2059">
        <f t="shared" si="306"/>
        <v>2058</v>
      </c>
      <c r="B2059" t="s">
        <v>71</v>
      </c>
      <c r="C2059">
        <f t="shared" si="304"/>
        <v>76</v>
      </c>
      <c r="D2059" s="7">
        <f t="shared" si="307"/>
        <v>1995</v>
      </c>
      <c r="F2059">
        <f>VLOOKUP(B2059, 'Population by Country'!$1:$266, 10, FALSE)</f>
        <v>5545000</v>
      </c>
      <c r="G2059">
        <v>0</v>
      </c>
      <c r="H2059">
        <v>0</v>
      </c>
      <c r="I2059" s="7">
        <f>INDEX('Developing Country'!$B$3:$B$175,MATCH('Stata Data'!B2059,'Developing Country'!$A$3:$A$175))</f>
        <v>0</v>
      </c>
      <c r="J2059" s="7">
        <f>INDEX('Developing Country'!$C$3:$C$175,MATCH('Stata Data'!B2059,'Developing Country'!$A$3:$A$175))</f>
        <v>0</v>
      </c>
      <c r="K2059" s="8">
        <f>VLOOKUP(B2059, 'TRIPS In Force'!$A$2:$B$166, 2, FALSE)</f>
        <v>34810</v>
      </c>
      <c r="L2059" s="7">
        <f t="shared" si="305"/>
        <v>1995</v>
      </c>
      <c r="M2059" s="7">
        <f t="shared" si="300"/>
        <v>1</v>
      </c>
      <c r="N2059" s="7">
        <f t="shared" si="301"/>
        <v>1995</v>
      </c>
      <c r="O2059" s="7">
        <f t="shared" si="302"/>
        <v>0</v>
      </c>
      <c r="P2059" s="7">
        <f t="shared" si="303"/>
        <v>1</v>
      </c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</row>
    <row r="2060" spans="1:34" x14ac:dyDescent="0.35">
      <c r="A2060">
        <f t="shared" si="306"/>
        <v>2059</v>
      </c>
      <c r="B2060" t="s">
        <v>71</v>
      </c>
      <c r="C2060">
        <f t="shared" si="304"/>
        <v>76</v>
      </c>
      <c r="D2060" s="7">
        <f t="shared" si="307"/>
        <v>1996</v>
      </c>
      <c r="F2060">
        <f>VLOOKUP(B2060, 'Population by Country'!$1:$266, 11, FALSE)</f>
        <v>5692000</v>
      </c>
      <c r="G2060">
        <v>0</v>
      </c>
      <c r="H2060">
        <v>0</v>
      </c>
      <c r="I2060" s="7">
        <f>INDEX('Developing Country'!$B$3:$B$175,MATCH('Stata Data'!B2060,'Developing Country'!$A$3:$A$175))</f>
        <v>0</v>
      </c>
      <c r="J2060" s="7">
        <f>INDEX('Developing Country'!$C$3:$C$175,MATCH('Stata Data'!B2060,'Developing Country'!$A$3:$A$175))</f>
        <v>0</v>
      </c>
      <c r="K2060" s="8">
        <f>VLOOKUP(B2060, 'TRIPS In Force'!$A$2:$B$166, 2, FALSE)</f>
        <v>34810</v>
      </c>
      <c r="L2060" s="7">
        <f t="shared" si="305"/>
        <v>1995</v>
      </c>
      <c r="M2060" s="7">
        <f t="shared" si="300"/>
        <v>1</v>
      </c>
      <c r="N2060" s="7">
        <f t="shared" si="301"/>
        <v>1995</v>
      </c>
      <c r="O2060" s="7">
        <f t="shared" si="302"/>
        <v>1</v>
      </c>
      <c r="P2060" s="7">
        <f t="shared" si="303"/>
        <v>1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</row>
    <row r="2061" spans="1:34" x14ac:dyDescent="0.35">
      <c r="A2061">
        <f t="shared" si="306"/>
        <v>2060</v>
      </c>
      <c r="B2061" t="s">
        <v>71</v>
      </c>
      <c r="C2061">
        <f t="shared" si="304"/>
        <v>76</v>
      </c>
      <c r="D2061" s="7">
        <f t="shared" si="307"/>
        <v>1997</v>
      </c>
      <c r="F2061">
        <f>VLOOKUP(B2061, 'Population by Country'!$1:$266, 12, FALSE)</f>
        <v>5836000</v>
      </c>
      <c r="G2061">
        <v>0</v>
      </c>
      <c r="H2061">
        <v>0</v>
      </c>
      <c r="I2061" s="7">
        <f>INDEX('Developing Country'!$B$3:$B$175,MATCH('Stata Data'!B2061,'Developing Country'!$A$3:$A$175))</f>
        <v>0</v>
      </c>
      <c r="J2061" s="7">
        <f>INDEX('Developing Country'!$C$3:$C$175,MATCH('Stata Data'!B2061,'Developing Country'!$A$3:$A$175))</f>
        <v>0</v>
      </c>
      <c r="K2061" s="8">
        <f>VLOOKUP(B2061, 'TRIPS In Force'!$A$2:$B$166, 2, FALSE)</f>
        <v>34810</v>
      </c>
      <c r="L2061" s="7">
        <f t="shared" si="305"/>
        <v>1995</v>
      </c>
      <c r="M2061" s="7">
        <f t="shared" si="300"/>
        <v>1</v>
      </c>
      <c r="N2061" s="7">
        <f t="shared" si="301"/>
        <v>1995</v>
      </c>
      <c r="O2061" s="7">
        <f t="shared" si="302"/>
        <v>2</v>
      </c>
      <c r="P2061" s="7">
        <f t="shared" si="303"/>
        <v>1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</row>
    <row r="2062" spans="1:34" x14ac:dyDescent="0.35">
      <c r="A2062">
        <f t="shared" si="306"/>
        <v>2061</v>
      </c>
      <c r="B2062" t="s">
        <v>71</v>
      </c>
      <c r="C2062">
        <f t="shared" si="304"/>
        <v>76</v>
      </c>
      <c r="D2062" s="7">
        <f t="shared" si="307"/>
        <v>1998</v>
      </c>
      <c r="F2062">
        <f>VLOOKUP(B2062, 'Population by Country'!$1:$266, 13, FALSE)</f>
        <v>5971000</v>
      </c>
      <c r="G2062">
        <v>0</v>
      </c>
      <c r="H2062">
        <v>0</v>
      </c>
      <c r="I2062" s="7">
        <f>INDEX('Developing Country'!$B$3:$B$175,MATCH('Stata Data'!B2062,'Developing Country'!$A$3:$A$175))</f>
        <v>0</v>
      </c>
      <c r="J2062" s="7">
        <f>INDEX('Developing Country'!$C$3:$C$175,MATCH('Stata Data'!B2062,'Developing Country'!$A$3:$A$175))</f>
        <v>0</v>
      </c>
      <c r="K2062" s="8">
        <f>VLOOKUP(B2062, 'TRIPS In Force'!$A$2:$B$166, 2, FALSE)</f>
        <v>34810</v>
      </c>
      <c r="L2062" s="7">
        <f t="shared" si="305"/>
        <v>1995</v>
      </c>
      <c r="M2062" s="7">
        <f t="shared" si="300"/>
        <v>1</v>
      </c>
      <c r="N2062" s="7">
        <f t="shared" si="301"/>
        <v>1995</v>
      </c>
      <c r="O2062" s="7">
        <f t="shared" si="302"/>
        <v>3</v>
      </c>
      <c r="P2062" s="7">
        <f t="shared" si="303"/>
        <v>1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</row>
    <row r="2063" spans="1:34" x14ac:dyDescent="0.35">
      <c r="A2063">
        <f t="shared" si="306"/>
        <v>2062</v>
      </c>
      <c r="B2063" t="s">
        <v>71</v>
      </c>
      <c r="C2063">
        <f t="shared" si="304"/>
        <v>76</v>
      </c>
      <c r="D2063" s="7">
        <f t="shared" si="307"/>
        <v>1999</v>
      </c>
      <c r="F2063">
        <f>VLOOKUP(B2063, 'Population by Country'!$1:$266,14, FALSE)</f>
        <v>6125000</v>
      </c>
      <c r="G2063">
        <v>0</v>
      </c>
      <c r="H2063">
        <v>0</v>
      </c>
      <c r="I2063" s="7">
        <f>INDEX('Developing Country'!$B$3:$B$175,MATCH('Stata Data'!B2063,'Developing Country'!$A$3:$A$175))</f>
        <v>0</v>
      </c>
      <c r="J2063" s="7">
        <f>INDEX('Developing Country'!$C$3:$C$175,MATCH('Stata Data'!B2063,'Developing Country'!$A$3:$A$175))</f>
        <v>0</v>
      </c>
      <c r="K2063" s="8">
        <f>VLOOKUP(B2063, 'TRIPS In Force'!$A$2:$B$166, 2, FALSE)</f>
        <v>34810</v>
      </c>
      <c r="L2063" s="7">
        <f t="shared" si="305"/>
        <v>1995</v>
      </c>
      <c r="M2063" s="7">
        <f t="shared" si="300"/>
        <v>1</v>
      </c>
      <c r="N2063" s="7">
        <f t="shared" si="301"/>
        <v>1995</v>
      </c>
      <c r="O2063" s="7">
        <f t="shared" si="302"/>
        <v>4</v>
      </c>
      <c r="P2063" s="7">
        <f t="shared" si="303"/>
        <v>1</v>
      </c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</row>
    <row r="2064" spans="1:34" x14ac:dyDescent="0.35">
      <c r="A2064">
        <f t="shared" si="306"/>
        <v>2063</v>
      </c>
      <c r="B2064" t="s">
        <v>71</v>
      </c>
      <c r="C2064">
        <f t="shared" si="304"/>
        <v>76</v>
      </c>
      <c r="D2064" s="7">
        <f t="shared" si="307"/>
        <v>2000</v>
      </c>
      <c r="F2064">
        <f>VLOOKUP(B2064, 'Population by Country'!$1:$266, 15, FALSE)</f>
        <v>6289000</v>
      </c>
      <c r="G2064">
        <v>0</v>
      </c>
      <c r="H2064">
        <v>0</v>
      </c>
      <c r="I2064" s="7">
        <f>INDEX('Developing Country'!$B$3:$B$175,MATCH('Stata Data'!B2064,'Developing Country'!$A$3:$A$175))</f>
        <v>0</v>
      </c>
      <c r="J2064" s="7">
        <f>INDEX('Developing Country'!$C$3:$C$175,MATCH('Stata Data'!B2064,'Developing Country'!$A$3:$A$175))</f>
        <v>0</v>
      </c>
      <c r="K2064" s="8">
        <f>VLOOKUP(B2064, 'TRIPS In Force'!$A$2:$B$166, 2, FALSE)</f>
        <v>34810</v>
      </c>
      <c r="L2064" s="7">
        <f t="shared" si="305"/>
        <v>1995</v>
      </c>
      <c r="M2064" s="7">
        <f t="shared" si="300"/>
        <v>1</v>
      </c>
      <c r="N2064" s="7">
        <f t="shared" si="301"/>
        <v>1995</v>
      </c>
      <c r="O2064" s="7">
        <f t="shared" si="302"/>
        <v>5</v>
      </c>
      <c r="P2064" s="7">
        <f t="shared" si="303"/>
        <v>1</v>
      </c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</row>
    <row r="2065" spans="1:34" x14ac:dyDescent="0.35">
      <c r="A2065">
        <f t="shared" si="306"/>
        <v>2064</v>
      </c>
      <c r="B2065" t="s">
        <v>71</v>
      </c>
      <c r="C2065">
        <f t="shared" si="304"/>
        <v>76</v>
      </c>
      <c r="D2065" s="7">
        <f t="shared" si="307"/>
        <v>2001</v>
      </c>
      <c r="F2065">
        <f>VLOOKUP(B2065, 'Population by Country'!$1:$266, 16, FALSE)</f>
        <v>6439000</v>
      </c>
      <c r="G2065">
        <v>0</v>
      </c>
      <c r="H2065">
        <v>0</v>
      </c>
      <c r="I2065" s="7">
        <f>INDEX('Developing Country'!$B$3:$B$175,MATCH('Stata Data'!B2065,'Developing Country'!$A$3:$A$175))</f>
        <v>0</v>
      </c>
      <c r="J2065" s="7">
        <f>INDEX('Developing Country'!$C$3:$C$175,MATCH('Stata Data'!B2065,'Developing Country'!$A$3:$A$175))</f>
        <v>0</v>
      </c>
      <c r="K2065" s="8">
        <f>VLOOKUP(B2065, 'TRIPS In Force'!$A$2:$B$166, 2, FALSE)</f>
        <v>34810</v>
      </c>
      <c r="L2065" s="7">
        <f t="shared" si="305"/>
        <v>1995</v>
      </c>
      <c r="M2065" s="7">
        <f t="shared" si="300"/>
        <v>1</v>
      </c>
      <c r="N2065" s="7">
        <f t="shared" si="301"/>
        <v>1995</v>
      </c>
      <c r="O2065" s="7">
        <f t="shared" si="302"/>
        <v>6</v>
      </c>
      <c r="P2065" s="7">
        <f t="shared" si="303"/>
        <v>1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</row>
    <row r="2066" spans="1:34" x14ac:dyDescent="0.35">
      <c r="A2066">
        <f t="shared" si="306"/>
        <v>2065</v>
      </c>
      <c r="B2066" t="s">
        <v>71</v>
      </c>
      <c r="C2066">
        <f t="shared" si="304"/>
        <v>76</v>
      </c>
      <c r="D2066" s="7">
        <f t="shared" si="307"/>
        <v>2002</v>
      </c>
      <c r="F2066">
        <f>VLOOKUP(B2066, 'Population by Country'!$1:$266, 17, FALSE)</f>
        <v>6570000</v>
      </c>
      <c r="G2066">
        <v>0</v>
      </c>
      <c r="H2066">
        <v>0</v>
      </c>
      <c r="I2066" s="7">
        <f>INDEX('Developing Country'!$B$3:$B$175,MATCH('Stata Data'!B2066,'Developing Country'!$A$3:$A$175))</f>
        <v>0</v>
      </c>
      <c r="J2066" s="7">
        <f>INDEX('Developing Country'!$C$3:$C$175,MATCH('Stata Data'!B2066,'Developing Country'!$A$3:$A$175))</f>
        <v>0</v>
      </c>
      <c r="K2066" s="8">
        <f>VLOOKUP(B2066, 'TRIPS In Force'!$A$2:$B$166, 2, FALSE)</f>
        <v>34810</v>
      </c>
      <c r="L2066" s="7">
        <f t="shared" si="305"/>
        <v>1995</v>
      </c>
      <c r="M2066" s="7">
        <f t="shared" si="300"/>
        <v>1</v>
      </c>
      <c r="N2066" s="7">
        <f t="shared" si="301"/>
        <v>1995</v>
      </c>
      <c r="O2066" s="7">
        <f t="shared" si="302"/>
        <v>7</v>
      </c>
      <c r="P2066" s="7">
        <f t="shared" si="303"/>
        <v>1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</row>
    <row r="2067" spans="1:34" x14ac:dyDescent="0.35">
      <c r="A2067">
        <f t="shared" si="306"/>
        <v>2066</v>
      </c>
      <c r="B2067" t="s">
        <v>71</v>
      </c>
      <c r="C2067">
        <f t="shared" si="304"/>
        <v>76</v>
      </c>
      <c r="D2067" s="7">
        <f t="shared" si="307"/>
        <v>2003</v>
      </c>
      <c r="F2067">
        <f>VLOOKUP(B2067, 'Population by Country'!$1:$266, 18, FALSE)</f>
        <v>6689700</v>
      </c>
      <c r="G2067">
        <v>0</v>
      </c>
      <c r="H2067">
        <v>0</v>
      </c>
      <c r="I2067" s="7">
        <f>INDEX('Developing Country'!$B$3:$B$175,MATCH('Stata Data'!B2067,'Developing Country'!$A$3:$A$175))</f>
        <v>0</v>
      </c>
      <c r="J2067" s="7">
        <f>INDEX('Developing Country'!$C$3:$C$175,MATCH('Stata Data'!B2067,'Developing Country'!$A$3:$A$175))</f>
        <v>0</v>
      </c>
      <c r="K2067" s="8">
        <f>VLOOKUP(B2067, 'TRIPS In Force'!$A$2:$B$166, 2, FALSE)</f>
        <v>34810</v>
      </c>
      <c r="L2067" s="7">
        <f t="shared" si="305"/>
        <v>1995</v>
      </c>
      <c r="M2067" s="7">
        <f t="shared" si="300"/>
        <v>1</v>
      </c>
      <c r="N2067" s="7">
        <f t="shared" si="301"/>
        <v>1995</v>
      </c>
      <c r="O2067" s="7">
        <f t="shared" si="302"/>
        <v>8</v>
      </c>
      <c r="P2067" s="7">
        <f t="shared" si="303"/>
        <v>1</v>
      </c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</row>
    <row r="2068" spans="1:34" x14ac:dyDescent="0.35">
      <c r="A2068">
        <f t="shared" si="306"/>
        <v>2067</v>
      </c>
      <c r="B2068" t="s">
        <v>71</v>
      </c>
      <c r="C2068">
        <f t="shared" si="304"/>
        <v>76</v>
      </c>
      <c r="D2068" s="7">
        <f t="shared" si="307"/>
        <v>2004</v>
      </c>
      <c r="F2068">
        <f>VLOOKUP(B2068, 'Population by Country'!$1:$266,19, FALSE)</f>
        <v>6809000</v>
      </c>
      <c r="G2068">
        <v>0</v>
      </c>
      <c r="H2068">
        <v>0</v>
      </c>
      <c r="I2068" s="7">
        <f>INDEX('Developing Country'!$B$3:$B$175,MATCH('Stata Data'!B2068,'Developing Country'!$A$3:$A$175))</f>
        <v>0</v>
      </c>
      <c r="J2068" s="7">
        <f>INDEX('Developing Country'!$C$3:$C$175,MATCH('Stata Data'!B2068,'Developing Country'!$A$3:$A$175))</f>
        <v>0</v>
      </c>
      <c r="K2068" s="8">
        <f>VLOOKUP(B2068, 'TRIPS In Force'!$A$2:$B$166, 2, FALSE)</f>
        <v>34810</v>
      </c>
      <c r="L2068" s="7">
        <f t="shared" si="305"/>
        <v>1995</v>
      </c>
      <c r="M2068" s="7">
        <f t="shared" si="300"/>
        <v>1</v>
      </c>
      <c r="N2068" s="7">
        <f t="shared" si="301"/>
        <v>1995</v>
      </c>
      <c r="O2068" s="7">
        <f t="shared" si="302"/>
        <v>9</v>
      </c>
      <c r="P2068" s="7">
        <f t="shared" si="303"/>
        <v>1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</row>
    <row r="2069" spans="1:34" x14ac:dyDescent="0.35">
      <c r="A2069">
        <f t="shared" si="306"/>
        <v>2068</v>
      </c>
      <c r="B2069" t="s">
        <v>71</v>
      </c>
      <c r="C2069">
        <f t="shared" si="304"/>
        <v>76</v>
      </c>
      <c r="D2069" s="7">
        <f t="shared" si="307"/>
        <v>2005</v>
      </c>
      <c r="F2069">
        <f>VLOOKUP(B2069, 'Population by Country'!$1:$266, 20, FALSE)</f>
        <v>6930100</v>
      </c>
      <c r="G2069">
        <v>0</v>
      </c>
      <c r="H2069">
        <v>0</v>
      </c>
      <c r="I2069" s="7">
        <f>INDEX('Developing Country'!$B$3:$B$175,MATCH('Stata Data'!B2069,'Developing Country'!$A$3:$A$175))</f>
        <v>0</v>
      </c>
      <c r="J2069" s="7">
        <f>INDEX('Developing Country'!$C$3:$C$175,MATCH('Stata Data'!B2069,'Developing Country'!$A$3:$A$175))</f>
        <v>0</v>
      </c>
      <c r="K2069" s="8">
        <f>VLOOKUP(B2069, 'TRIPS In Force'!$A$2:$B$166, 2, FALSE)</f>
        <v>34810</v>
      </c>
      <c r="L2069" s="7">
        <f t="shared" si="305"/>
        <v>1995</v>
      </c>
      <c r="M2069" s="7">
        <f t="shared" si="300"/>
        <v>1</v>
      </c>
      <c r="N2069" s="7">
        <f t="shared" si="301"/>
        <v>1995</v>
      </c>
      <c r="O2069" s="7">
        <f t="shared" si="302"/>
        <v>10</v>
      </c>
      <c r="P2069" s="7">
        <f t="shared" si="303"/>
        <v>1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</row>
    <row r="2070" spans="1:34" x14ac:dyDescent="0.35">
      <c r="A2070">
        <f t="shared" si="306"/>
        <v>2069</v>
      </c>
      <c r="B2070" t="s">
        <v>71</v>
      </c>
      <c r="C2070">
        <f t="shared" si="304"/>
        <v>76</v>
      </c>
      <c r="D2070" s="7">
        <f t="shared" si="307"/>
        <v>2006</v>
      </c>
      <c r="F2070">
        <f>VLOOKUP(B2070, 'Population by Country'!$1:$266, 21, FALSE)</f>
        <v>7053700</v>
      </c>
      <c r="G2070">
        <v>0</v>
      </c>
      <c r="H2070">
        <v>0</v>
      </c>
      <c r="I2070" s="7">
        <f>INDEX('Developing Country'!$B$3:$B$175,MATCH('Stata Data'!B2070,'Developing Country'!$A$3:$A$175))</f>
        <v>0</v>
      </c>
      <c r="J2070" s="7">
        <f>INDEX('Developing Country'!$C$3:$C$175,MATCH('Stata Data'!B2070,'Developing Country'!$A$3:$A$175))</f>
        <v>0</v>
      </c>
      <c r="K2070" s="8">
        <f>VLOOKUP(B2070, 'TRIPS In Force'!$A$2:$B$166, 2, FALSE)</f>
        <v>34810</v>
      </c>
      <c r="L2070" s="7">
        <f t="shared" si="305"/>
        <v>1995</v>
      </c>
      <c r="M2070" s="7">
        <f t="shared" si="300"/>
        <v>1</v>
      </c>
      <c r="N2070" s="7">
        <f t="shared" si="301"/>
        <v>1995</v>
      </c>
      <c r="O2070" s="7">
        <f t="shared" si="302"/>
        <v>11</v>
      </c>
      <c r="P2070" s="7">
        <f t="shared" si="303"/>
        <v>1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</row>
    <row r="2071" spans="1:34" x14ac:dyDescent="0.35">
      <c r="A2071">
        <f t="shared" si="306"/>
        <v>2070</v>
      </c>
      <c r="B2071" t="s">
        <v>71</v>
      </c>
      <c r="C2071">
        <f t="shared" si="304"/>
        <v>76</v>
      </c>
      <c r="D2071" s="7">
        <f t="shared" si="307"/>
        <v>2007</v>
      </c>
      <c r="F2071">
        <f>VLOOKUP(B2071, 'Population by Country'!$1:$266, 22, FALSE)</f>
        <v>7180100</v>
      </c>
      <c r="G2071">
        <v>0</v>
      </c>
      <c r="H2071">
        <v>0</v>
      </c>
      <c r="I2071" s="7">
        <f>INDEX('Developing Country'!$B$3:$B$175,MATCH('Stata Data'!B2071,'Developing Country'!$A$3:$A$175))</f>
        <v>0</v>
      </c>
      <c r="J2071" s="7">
        <f>INDEX('Developing Country'!$C$3:$C$175,MATCH('Stata Data'!B2071,'Developing Country'!$A$3:$A$175))</f>
        <v>0</v>
      </c>
      <c r="K2071" s="8">
        <f>VLOOKUP(B2071, 'TRIPS In Force'!$A$2:$B$166, 2, FALSE)</f>
        <v>34810</v>
      </c>
      <c r="L2071" s="7">
        <f t="shared" si="305"/>
        <v>1995</v>
      </c>
      <c r="M2071" s="7">
        <f t="shared" si="300"/>
        <v>1</v>
      </c>
      <c r="N2071" s="7">
        <f t="shared" si="301"/>
        <v>1995</v>
      </c>
      <c r="O2071" s="7">
        <f t="shared" si="302"/>
        <v>12</v>
      </c>
      <c r="P2071" s="7">
        <f t="shared" si="303"/>
        <v>1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</row>
    <row r="2072" spans="1:34" x14ac:dyDescent="0.35">
      <c r="A2072">
        <f t="shared" si="306"/>
        <v>2071</v>
      </c>
      <c r="B2072" t="s">
        <v>71</v>
      </c>
      <c r="C2072">
        <f t="shared" si="304"/>
        <v>76</v>
      </c>
      <c r="D2072" s="7">
        <f t="shared" si="307"/>
        <v>2008</v>
      </c>
      <c r="F2072">
        <f>VLOOKUP(B2072, 'Population by Country'!$1:$266, 23, FALSE)</f>
        <v>7308800</v>
      </c>
      <c r="G2072">
        <v>0</v>
      </c>
      <c r="H2072">
        <v>0</v>
      </c>
      <c r="I2072" s="7">
        <f>INDEX('Developing Country'!$B$3:$B$175,MATCH('Stata Data'!B2072,'Developing Country'!$A$3:$A$175))</f>
        <v>0</v>
      </c>
      <c r="J2072" s="7">
        <f>INDEX('Developing Country'!$C$3:$C$175,MATCH('Stata Data'!B2072,'Developing Country'!$A$3:$A$175))</f>
        <v>0</v>
      </c>
      <c r="K2072" s="8">
        <f>VLOOKUP(B2072, 'TRIPS In Force'!$A$2:$B$166, 2, FALSE)</f>
        <v>34810</v>
      </c>
      <c r="L2072" s="7">
        <f t="shared" si="305"/>
        <v>1995</v>
      </c>
      <c r="M2072" s="7">
        <f t="shared" si="300"/>
        <v>1</v>
      </c>
      <c r="N2072" s="7">
        <f t="shared" si="301"/>
        <v>1995</v>
      </c>
      <c r="O2072" s="7">
        <f t="shared" si="302"/>
        <v>13</v>
      </c>
      <c r="P2072" s="7">
        <f t="shared" si="303"/>
        <v>1</v>
      </c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</row>
    <row r="2073" spans="1:34" x14ac:dyDescent="0.35">
      <c r="A2073">
        <f t="shared" si="306"/>
        <v>2072</v>
      </c>
      <c r="B2073" t="s">
        <v>71</v>
      </c>
      <c r="C2073">
        <f t="shared" si="304"/>
        <v>76</v>
      </c>
      <c r="D2073" s="7">
        <f t="shared" si="307"/>
        <v>2009</v>
      </c>
      <c r="F2073">
        <f>VLOOKUP(B2073, 'Population by Country'!$1:$266, 24, FALSE)</f>
        <v>7485600</v>
      </c>
      <c r="G2073">
        <v>0</v>
      </c>
      <c r="H2073">
        <v>0</v>
      </c>
      <c r="I2073" s="7">
        <f>INDEX('Developing Country'!$B$3:$B$175,MATCH('Stata Data'!B2073,'Developing Country'!$A$3:$A$175))</f>
        <v>0</v>
      </c>
      <c r="J2073" s="7">
        <f>INDEX('Developing Country'!$C$3:$C$175,MATCH('Stata Data'!B2073,'Developing Country'!$A$3:$A$175))</f>
        <v>0</v>
      </c>
      <c r="K2073" s="8">
        <f>VLOOKUP(B2073, 'TRIPS In Force'!$A$2:$B$166, 2, FALSE)</f>
        <v>34810</v>
      </c>
      <c r="L2073" s="7">
        <f t="shared" si="305"/>
        <v>1995</v>
      </c>
      <c r="M2073" s="7">
        <f t="shared" si="300"/>
        <v>1</v>
      </c>
      <c r="N2073" s="7">
        <f t="shared" si="301"/>
        <v>1995</v>
      </c>
      <c r="O2073" s="7">
        <f t="shared" si="302"/>
        <v>14</v>
      </c>
      <c r="P2073" s="7">
        <f t="shared" si="303"/>
        <v>1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</row>
    <row r="2074" spans="1:34" x14ac:dyDescent="0.35">
      <c r="A2074">
        <f t="shared" si="306"/>
        <v>2073</v>
      </c>
      <c r="B2074" t="s">
        <v>71</v>
      </c>
      <c r="C2074">
        <f t="shared" si="304"/>
        <v>76</v>
      </c>
      <c r="D2074" s="7">
        <f t="shared" si="307"/>
        <v>2010</v>
      </c>
      <c r="F2074">
        <f>VLOOKUP(B2074, 'Population by Country'!$1:$266, 25, FALSE)</f>
        <v>7623600</v>
      </c>
      <c r="G2074">
        <v>0</v>
      </c>
      <c r="H2074">
        <v>0</v>
      </c>
      <c r="I2074" s="7">
        <f>INDEX('Developing Country'!$B$3:$B$175,MATCH('Stata Data'!B2074,'Developing Country'!$A$3:$A$175))</f>
        <v>0</v>
      </c>
      <c r="J2074" s="7">
        <f>INDEX('Developing Country'!$C$3:$C$175,MATCH('Stata Data'!B2074,'Developing Country'!$A$3:$A$175))</f>
        <v>0</v>
      </c>
      <c r="K2074" s="8">
        <f>VLOOKUP(B2074, 'TRIPS In Force'!$A$2:$B$166, 2, FALSE)</f>
        <v>34810</v>
      </c>
      <c r="L2074" s="7">
        <f t="shared" si="305"/>
        <v>1995</v>
      </c>
      <c r="M2074" s="7">
        <f t="shared" si="300"/>
        <v>1</v>
      </c>
      <c r="N2074" s="7">
        <f t="shared" si="301"/>
        <v>1995</v>
      </c>
      <c r="O2074" s="7">
        <f t="shared" si="302"/>
        <v>15</v>
      </c>
      <c r="P2074" s="7">
        <f t="shared" si="303"/>
        <v>1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</row>
    <row r="2075" spans="1:34" x14ac:dyDescent="0.35">
      <c r="A2075">
        <f t="shared" si="306"/>
        <v>2074</v>
      </c>
      <c r="B2075" t="s">
        <v>71</v>
      </c>
      <c r="C2075">
        <f t="shared" si="304"/>
        <v>76</v>
      </c>
      <c r="D2075" s="7">
        <f t="shared" si="307"/>
        <v>2011</v>
      </c>
      <c r="F2075">
        <f>VLOOKUP(B2075, 'Population by Country'!$1:$266, 26, FALSE)</f>
        <v>7765800</v>
      </c>
      <c r="G2075">
        <v>0</v>
      </c>
      <c r="H2075">
        <v>0</v>
      </c>
      <c r="I2075" s="7">
        <f>INDEX('Developing Country'!$B$3:$B$175,MATCH('Stata Data'!B2075,'Developing Country'!$A$3:$A$175))</f>
        <v>0</v>
      </c>
      <c r="J2075" s="7">
        <f>INDEX('Developing Country'!$C$3:$C$175,MATCH('Stata Data'!B2075,'Developing Country'!$A$3:$A$175))</f>
        <v>0</v>
      </c>
      <c r="K2075" s="8">
        <f>VLOOKUP(B2075, 'TRIPS In Force'!$A$2:$B$166, 2, FALSE)</f>
        <v>34810</v>
      </c>
      <c r="L2075" s="7">
        <f t="shared" si="305"/>
        <v>1995</v>
      </c>
      <c r="M2075" s="7">
        <f t="shared" si="300"/>
        <v>1</v>
      </c>
      <c r="N2075" s="7">
        <f t="shared" si="301"/>
        <v>1995</v>
      </c>
      <c r="O2075" s="7">
        <f t="shared" si="302"/>
        <v>16</v>
      </c>
      <c r="P2075" s="7">
        <f t="shared" si="303"/>
        <v>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</row>
    <row r="2076" spans="1:34" x14ac:dyDescent="0.35">
      <c r="A2076">
        <f t="shared" si="306"/>
        <v>2075</v>
      </c>
      <c r="B2076" t="s">
        <v>71</v>
      </c>
      <c r="C2076">
        <f t="shared" si="304"/>
        <v>76</v>
      </c>
      <c r="D2076" s="7">
        <f t="shared" si="307"/>
        <v>2012</v>
      </c>
      <c r="F2076">
        <f>VLOOKUP(B2076, 'Population by Country'!$1:$266, 27, FALSE)</f>
        <v>7910500</v>
      </c>
      <c r="G2076">
        <v>0</v>
      </c>
      <c r="H2076">
        <v>0</v>
      </c>
      <c r="I2076" s="7">
        <f>INDEX('Developing Country'!$B$3:$B$175,MATCH('Stata Data'!B2076,'Developing Country'!$A$3:$A$175))</f>
        <v>0</v>
      </c>
      <c r="J2076" s="7">
        <f>INDEX('Developing Country'!$C$3:$C$175,MATCH('Stata Data'!B2076,'Developing Country'!$A$3:$A$175))</f>
        <v>0</v>
      </c>
      <c r="K2076" s="8">
        <f>VLOOKUP(B2076, 'TRIPS In Force'!$A$2:$B$166, 2, FALSE)</f>
        <v>34810</v>
      </c>
      <c r="L2076" s="7">
        <f t="shared" si="305"/>
        <v>1995</v>
      </c>
      <c r="M2076" s="7">
        <f t="shared" si="300"/>
        <v>1</v>
      </c>
      <c r="N2076" s="7">
        <f t="shared" si="301"/>
        <v>1995</v>
      </c>
      <c r="O2076" s="7">
        <f t="shared" si="302"/>
        <v>17</v>
      </c>
      <c r="P2076" s="7">
        <f t="shared" si="303"/>
        <v>1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</row>
    <row r="2077" spans="1:34" x14ac:dyDescent="0.35">
      <c r="A2077">
        <f t="shared" si="306"/>
        <v>2076</v>
      </c>
      <c r="B2077" t="s">
        <v>71</v>
      </c>
      <c r="C2077">
        <f t="shared" si="304"/>
        <v>76</v>
      </c>
      <c r="D2077" s="7">
        <f t="shared" si="307"/>
        <v>2013</v>
      </c>
      <c r="F2077">
        <f>VLOOKUP(B2077, 'Population by Country'!$1:$266, 28, FALSE)</f>
        <v>8059500</v>
      </c>
      <c r="G2077">
        <v>0</v>
      </c>
      <c r="H2077">
        <v>0</v>
      </c>
      <c r="I2077" s="7">
        <f>INDEX('Developing Country'!$B$3:$B$175,MATCH('Stata Data'!B2077,'Developing Country'!$A$3:$A$175))</f>
        <v>0</v>
      </c>
      <c r="J2077" s="7">
        <f>INDEX('Developing Country'!$C$3:$C$175,MATCH('Stata Data'!B2077,'Developing Country'!$A$3:$A$175))</f>
        <v>0</v>
      </c>
      <c r="K2077" s="8">
        <f>VLOOKUP(B2077, 'TRIPS In Force'!$A$2:$B$166, 2, FALSE)</f>
        <v>34810</v>
      </c>
      <c r="L2077" s="7">
        <f t="shared" si="305"/>
        <v>1995</v>
      </c>
      <c r="M2077" s="7">
        <f t="shared" si="300"/>
        <v>1</v>
      </c>
      <c r="N2077" s="7">
        <f t="shared" si="301"/>
        <v>1995</v>
      </c>
      <c r="O2077" s="7">
        <f t="shared" si="302"/>
        <v>18</v>
      </c>
      <c r="P2077" s="7">
        <f t="shared" si="303"/>
        <v>1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</row>
    <row r="2078" spans="1:34" x14ac:dyDescent="0.35">
      <c r="A2078">
        <f t="shared" si="306"/>
        <v>2077</v>
      </c>
      <c r="B2078" t="s">
        <v>71</v>
      </c>
      <c r="C2078">
        <f t="shared" si="304"/>
        <v>76</v>
      </c>
      <c r="D2078" s="7">
        <f t="shared" si="307"/>
        <v>2014</v>
      </c>
      <c r="F2078">
        <f>VLOOKUP(B2078, 'Population by Country'!$1:$266, 29, FALSE)</f>
        <v>8215700</v>
      </c>
      <c r="G2078">
        <v>0</v>
      </c>
      <c r="H2078">
        <v>0</v>
      </c>
      <c r="I2078" s="7">
        <f>INDEX('Developing Country'!$B$3:$B$175,MATCH('Stata Data'!B2078,'Developing Country'!$A$3:$A$175))</f>
        <v>0</v>
      </c>
      <c r="J2078" s="7">
        <f>INDEX('Developing Country'!$C$3:$C$175,MATCH('Stata Data'!B2078,'Developing Country'!$A$3:$A$175))</f>
        <v>0</v>
      </c>
      <c r="K2078" s="8">
        <f>VLOOKUP(B2078, 'TRIPS In Force'!$A$2:$B$166, 2, FALSE)</f>
        <v>34810</v>
      </c>
      <c r="L2078" s="7">
        <f t="shared" si="305"/>
        <v>1995</v>
      </c>
      <c r="M2078" s="7">
        <f t="shared" si="300"/>
        <v>1</v>
      </c>
      <c r="N2078" s="7">
        <f t="shared" si="301"/>
        <v>1995</v>
      </c>
      <c r="O2078" s="7">
        <f t="shared" si="302"/>
        <v>19</v>
      </c>
      <c r="P2078" s="7">
        <f t="shared" si="303"/>
        <v>1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</row>
    <row r="2079" spans="1:34" x14ac:dyDescent="0.35">
      <c r="A2079">
        <f t="shared" si="306"/>
        <v>2078</v>
      </c>
      <c r="B2079" t="s">
        <v>71</v>
      </c>
      <c r="C2079">
        <f t="shared" si="304"/>
        <v>76</v>
      </c>
      <c r="D2079" s="7">
        <f t="shared" si="307"/>
        <v>2015</v>
      </c>
      <c r="F2079">
        <f>VLOOKUP(B2079, 'Population by Country'!$1:$266, 30, FALSE)</f>
        <v>8380100</v>
      </c>
      <c r="G2079">
        <v>0</v>
      </c>
      <c r="H2079">
        <v>0</v>
      </c>
      <c r="I2079" s="7">
        <f>INDEX('Developing Country'!$B$3:$B$175,MATCH('Stata Data'!B2079,'Developing Country'!$A$3:$A$175))</f>
        <v>0</v>
      </c>
      <c r="J2079" s="7">
        <f>INDEX('Developing Country'!$C$3:$C$175,MATCH('Stata Data'!B2079,'Developing Country'!$A$3:$A$175))</f>
        <v>0</v>
      </c>
      <c r="K2079" s="8">
        <f>VLOOKUP(B2079, 'TRIPS In Force'!$A$2:$B$166, 2, FALSE)</f>
        <v>34810</v>
      </c>
      <c r="L2079" s="7">
        <f t="shared" si="305"/>
        <v>1995</v>
      </c>
      <c r="M2079" s="7">
        <f t="shared" si="300"/>
        <v>1</v>
      </c>
      <c r="N2079" s="7">
        <f t="shared" si="301"/>
        <v>1995</v>
      </c>
      <c r="O2079" s="7">
        <f t="shared" si="302"/>
        <v>20</v>
      </c>
      <c r="P2079" s="7">
        <f t="shared" si="303"/>
        <v>1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</row>
    <row r="2080" spans="1:34" x14ac:dyDescent="0.35">
      <c r="A2080">
        <f t="shared" si="306"/>
        <v>2079</v>
      </c>
      <c r="B2080" t="s">
        <v>71</v>
      </c>
      <c r="C2080">
        <f t="shared" si="304"/>
        <v>76</v>
      </c>
      <c r="D2080" s="7">
        <f t="shared" si="307"/>
        <v>2016</v>
      </c>
      <c r="F2080">
        <f>VLOOKUP(B2080, 'Population by Country'!$1:$266, 31, FALSE)</f>
        <v>8547100</v>
      </c>
      <c r="G2080">
        <v>0</v>
      </c>
      <c r="H2080">
        <v>0</v>
      </c>
      <c r="I2080" s="7">
        <f>INDEX('Developing Country'!$B$3:$B$175,MATCH('Stata Data'!B2080,'Developing Country'!$A$3:$A$175))</f>
        <v>0</v>
      </c>
      <c r="J2080" s="7">
        <f>INDEX('Developing Country'!$C$3:$C$175,MATCH('Stata Data'!B2080,'Developing Country'!$A$3:$A$175))</f>
        <v>0</v>
      </c>
      <c r="K2080" s="8">
        <f>VLOOKUP(B2080, 'TRIPS In Force'!$A$2:$B$166, 2, FALSE)</f>
        <v>34810</v>
      </c>
      <c r="L2080" s="7">
        <f t="shared" si="305"/>
        <v>1995</v>
      </c>
      <c r="M2080" s="7">
        <f t="shared" si="300"/>
        <v>1</v>
      </c>
      <c r="N2080" s="7">
        <f t="shared" si="301"/>
        <v>1995</v>
      </c>
      <c r="O2080" s="7">
        <f t="shared" si="302"/>
        <v>21</v>
      </c>
      <c r="P2080" s="7">
        <f t="shared" si="303"/>
        <v>1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</row>
    <row r="2081" spans="1:34" x14ac:dyDescent="0.35">
      <c r="A2081">
        <f t="shared" si="306"/>
        <v>2080</v>
      </c>
      <c r="B2081" t="s">
        <v>72</v>
      </c>
      <c r="C2081">
        <f t="shared" si="304"/>
        <v>77</v>
      </c>
      <c r="D2081" s="7">
        <v>1990</v>
      </c>
      <c r="F2081">
        <f>VLOOKUP(B2081, 'Population by Country'!$1:$266, 5,FALSE )</f>
        <v>56719240</v>
      </c>
      <c r="G2081">
        <v>0</v>
      </c>
      <c r="H2081">
        <v>0</v>
      </c>
      <c r="I2081" s="7">
        <f>INDEX('Developing Country'!$B$3:$B$175,MATCH('Stata Data'!B2081,'Developing Country'!$A$3:$A$175))</f>
        <v>0</v>
      </c>
      <c r="J2081" s="7">
        <f>INDEX('Developing Country'!$C$3:$C$175,MATCH('Stata Data'!B2081,'Developing Country'!$A$3:$A$175))</f>
        <v>0</v>
      </c>
      <c r="K2081" s="8">
        <f>VLOOKUP(B2081, 'TRIPS In Force'!$A$2:$B$166, 2, FALSE)</f>
        <v>34700</v>
      </c>
      <c r="L2081" s="7">
        <f t="shared" si="305"/>
        <v>1995</v>
      </c>
      <c r="M2081" s="7">
        <f t="shared" si="300"/>
        <v>0</v>
      </c>
      <c r="N2081" s="7">
        <f t="shared" si="301"/>
        <v>1995</v>
      </c>
      <c r="O2081" s="7">
        <f t="shared" si="302"/>
        <v>-5</v>
      </c>
      <c r="P2081" s="7">
        <f t="shared" si="303"/>
        <v>0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</row>
    <row r="2082" spans="1:34" x14ac:dyDescent="0.35">
      <c r="A2082">
        <f t="shared" si="306"/>
        <v>2081</v>
      </c>
      <c r="B2082" t="s">
        <v>72</v>
      </c>
      <c r="C2082">
        <f t="shared" si="304"/>
        <v>77</v>
      </c>
      <c r="D2082" s="7">
        <f>D2081+1</f>
        <v>1991</v>
      </c>
      <c r="F2082">
        <f>VLOOKUP(B2082, 'Population by Country'!$1:$266, 6, FALSE)</f>
        <v>56758521</v>
      </c>
      <c r="G2082">
        <v>0</v>
      </c>
      <c r="H2082">
        <v>0</v>
      </c>
      <c r="I2082" s="7">
        <f>INDEX('Developing Country'!$B$3:$B$175,MATCH('Stata Data'!B2082,'Developing Country'!$A$3:$A$175))</f>
        <v>0</v>
      </c>
      <c r="J2082" s="7">
        <f>INDEX('Developing Country'!$C$3:$C$175,MATCH('Stata Data'!B2082,'Developing Country'!$A$3:$A$175))</f>
        <v>0</v>
      </c>
      <c r="K2082" s="8">
        <f>VLOOKUP(B2082, 'TRIPS In Force'!$A$2:$B$166, 2, FALSE)</f>
        <v>34700</v>
      </c>
      <c r="L2082" s="7">
        <f t="shared" si="305"/>
        <v>1995</v>
      </c>
      <c r="M2082" s="7">
        <f t="shared" si="300"/>
        <v>0</v>
      </c>
      <c r="N2082" s="7">
        <f t="shared" si="301"/>
        <v>1995</v>
      </c>
      <c r="O2082" s="7">
        <f t="shared" si="302"/>
        <v>-4</v>
      </c>
      <c r="P2082" s="7">
        <f t="shared" si="303"/>
        <v>0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</row>
    <row r="2083" spans="1:34" x14ac:dyDescent="0.35">
      <c r="A2083">
        <f t="shared" si="306"/>
        <v>2082</v>
      </c>
      <c r="B2083" t="s">
        <v>72</v>
      </c>
      <c r="C2083">
        <f t="shared" si="304"/>
        <v>77</v>
      </c>
      <c r="D2083" s="7">
        <f t="shared" ref="D2083:D2107" si="308">D2082+1</f>
        <v>1992</v>
      </c>
      <c r="F2083">
        <f>VLOOKUP(B2083, 'Population by Country'!$1:$266, 7, FALSE)</f>
        <v>56797087</v>
      </c>
      <c r="G2083">
        <v>0</v>
      </c>
      <c r="H2083">
        <v>0</v>
      </c>
      <c r="I2083" s="7">
        <f>INDEX('Developing Country'!$B$3:$B$175,MATCH('Stata Data'!B2083,'Developing Country'!$A$3:$A$175))</f>
        <v>0</v>
      </c>
      <c r="J2083" s="7">
        <f>INDEX('Developing Country'!$C$3:$C$175,MATCH('Stata Data'!B2083,'Developing Country'!$A$3:$A$175))</f>
        <v>0</v>
      </c>
      <c r="K2083" s="8">
        <f>VLOOKUP(B2083, 'TRIPS In Force'!$A$2:$B$166, 2, FALSE)</f>
        <v>34700</v>
      </c>
      <c r="L2083" s="7">
        <f t="shared" si="305"/>
        <v>1995</v>
      </c>
      <c r="M2083" s="7">
        <f t="shared" si="300"/>
        <v>0</v>
      </c>
      <c r="N2083" s="7">
        <f t="shared" si="301"/>
        <v>1995</v>
      </c>
      <c r="O2083" s="7">
        <f t="shared" si="302"/>
        <v>-3</v>
      </c>
      <c r="P2083" s="7">
        <f t="shared" si="303"/>
        <v>0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</row>
    <row r="2084" spans="1:34" x14ac:dyDescent="0.35">
      <c r="A2084">
        <f t="shared" si="306"/>
        <v>2083</v>
      </c>
      <c r="B2084" t="s">
        <v>72</v>
      </c>
      <c r="C2084">
        <f t="shared" si="304"/>
        <v>77</v>
      </c>
      <c r="D2084" s="7">
        <f t="shared" si="308"/>
        <v>1993</v>
      </c>
      <c r="F2084">
        <f>VLOOKUP(B2084, 'Population by Country'!$1:$266, 8, FALSE)</f>
        <v>56831821</v>
      </c>
      <c r="G2084">
        <v>0</v>
      </c>
      <c r="H2084">
        <v>0</v>
      </c>
      <c r="I2084" s="7">
        <f>INDEX('Developing Country'!$B$3:$B$175,MATCH('Stata Data'!B2084,'Developing Country'!$A$3:$A$175))</f>
        <v>0</v>
      </c>
      <c r="J2084" s="7">
        <f>INDEX('Developing Country'!$C$3:$C$175,MATCH('Stata Data'!B2084,'Developing Country'!$A$3:$A$175))</f>
        <v>0</v>
      </c>
      <c r="K2084" s="8">
        <f>VLOOKUP(B2084, 'TRIPS In Force'!$A$2:$B$166, 2, FALSE)</f>
        <v>34700</v>
      </c>
      <c r="L2084" s="7">
        <f t="shared" si="305"/>
        <v>1995</v>
      </c>
      <c r="M2084" s="7">
        <f t="shared" si="300"/>
        <v>0</v>
      </c>
      <c r="N2084" s="7">
        <f t="shared" si="301"/>
        <v>1995</v>
      </c>
      <c r="O2084" s="7">
        <f t="shared" si="302"/>
        <v>-2</v>
      </c>
      <c r="P2084" s="7">
        <f t="shared" si="303"/>
        <v>0</v>
      </c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</row>
    <row r="2085" spans="1:34" x14ac:dyDescent="0.35">
      <c r="A2085">
        <f t="shared" si="306"/>
        <v>2084</v>
      </c>
      <c r="B2085" t="s">
        <v>72</v>
      </c>
      <c r="C2085">
        <f t="shared" si="304"/>
        <v>77</v>
      </c>
      <c r="D2085" s="7">
        <f t="shared" si="308"/>
        <v>1994</v>
      </c>
      <c r="F2085">
        <f>VLOOKUP(B2085, 'Population by Country'!$1:$266, 9, FALSE)</f>
        <v>56843400</v>
      </c>
      <c r="G2085">
        <v>0</v>
      </c>
      <c r="H2085">
        <v>0</v>
      </c>
      <c r="I2085" s="7">
        <f>INDEX('Developing Country'!$B$3:$B$175,MATCH('Stata Data'!B2085,'Developing Country'!$A$3:$A$175))</f>
        <v>0</v>
      </c>
      <c r="J2085" s="7">
        <f>INDEX('Developing Country'!$C$3:$C$175,MATCH('Stata Data'!B2085,'Developing Country'!$A$3:$A$175))</f>
        <v>0</v>
      </c>
      <c r="K2085" s="8">
        <f>VLOOKUP(B2085, 'TRIPS In Force'!$A$2:$B$166, 2, FALSE)</f>
        <v>34700</v>
      </c>
      <c r="L2085" s="7">
        <f t="shared" si="305"/>
        <v>1995</v>
      </c>
      <c r="M2085" s="7">
        <f t="shared" si="300"/>
        <v>0</v>
      </c>
      <c r="N2085" s="7">
        <f t="shared" si="301"/>
        <v>1995</v>
      </c>
      <c r="O2085" s="7">
        <f t="shared" si="302"/>
        <v>-1</v>
      </c>
      <c r="P2085" s="7">
        <f t="shared" si="303"/>
        <v>0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</row>
    <row r="2086" spans="1:34" x14ac:dyDescent="0.35">
      <c r="A2086">
        <f t="shared" si="306"/>
        <v>2085</v>
      </c>
      <c r="B2086" t="s">
        <v>72</v>
      </c>
      <c r="C2086">
        <f t="shared" si="304"/>
        <v>77</v>
      </c>
      <c r="D2086" s="7">
        <f t="shared" si="308"/>
        <v>1995</v>
      </c>
      <c r="F2086">
        <f>VLOOKUP(B2086, 'Population by Country'!$1:$266, 10, FALSE)</f>
        <v>56844303</v>
      </c>
      <c r="G2086">
        <v>0</v>
      </c>
      <c r="H2086">
        <v>0</v>
      </c>
      <c r="I2086" s="7">
        <f>INDEX('Developing Country'!$B$3:$B$175,MATCH('Stata Data'!B2086,'Developing Country'!$A$3:$A$175))</f>
        <v>0</v>
      </c>
      <c r="J2086" s="7">
        <f>INDEX('Developing Country'!$C$3:$C$175,MATCH('Stata Data'!B2086,'Developing Country'!$A$3:$A$175))</f>
        <v>0</v>
      </c>
      <c r="K2086" s="8">
        <f>VLOOKUP(B2086, 'TRIPS In Force'!$A$2:$B$166, 2, FALSE)</f>
        <v>34700</v>
      </c>
      <c r="L2086" s="7">
        <f t="shared" si="305"/>
        <v>1995</v>
      </c>
      <c r="M2086" s="7">
        <f t="shared" si="300"/>
        <v>1</v>
      </c>
      <c r="N2086" s="7">
        <f t="shared" si="301"/>
        <v>1995</v>
      </c>
      <c r="O2086" s="7">
        <f t="shared" si="302"/>
        <v>0</v>
      </c>
      <c r="P2086" s="7">
        <f t="shared" si="303"/>
        <v>1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</row>
    <row r="2087" spans="1:34" x14ac:dyDescent="0.35">
      <c r="A2087">
        <f t="shared" si="306"/>
        <v>2086</v>
      </c>
      <c r="B2087" t="s">
        <v>72</v>
      </c>
      <c r="C2087">
        <f t="shared" si="304"/>
        <v>77</v>
      </c>
      <c r="D2087" s="7">
        <f t="shared" si="308"/>
        <v>1996</v>
      </c>
      <c r="F2087">
        <f>VLOOKUP(B2087, 'Population by Country'!$1:$266, 11, FALSE)</f>
        <v>56860281</v>
      </c>
      <c r="G2087">
        <v>0</v>
      </c>
      <c r="H2087">
        <v>0</v>
      </c>
      <c r="I2087" s="7">
        <f>INDEX('Developing Country'!$B$3:$B$175,MATCH('Stata Data'!B2087,'Developing Country'!$A$3:$A$175))</f>
        <v>0</v>
      </c>
      <c r="J2087" s="7">
        <f>INDEX('Developing Country'!$C$3:$C$175,MATCH('Stata Data'!B2087,'Developing Country'!$A$3:$A$175))</f>
        <v>0</v>
      </c>
      <c r="K2087" s="8">
        <f>VLOOKUP(B2087, 'TRIPS In Force'!$A$2:$B$166, 2, FALSE)</f>
        <v>34700</v>
      </c>
      <c r="L2087" s="7">
        <f t="shared" si="305"/>
        <v>1995</v>
      </c>
      <c r="M2087" s="7">
        <f t="shared" si="300"/>
        <v>1</v>
      </c>
      <c r="N2087" s="7">
        <f t="shared" si="301"/>
        <v>1995</v>
      </c>
      <c r="O2087" s="7">
        <f t="shared" si="302"/>
        <v>1</v>
      </c>
      <c r="P2087" s="7">
        <f t="shared" si="303"/>
        <v>1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</row>
    <row r="2088" spans="1:34" x14ac:dyDescent="0.35">
      <c r="A2088">
        <f t="shared" si="306"/>
        <v>2087</v>
      </c>
      <c r="B2088" t="s">
        <v>72</v>
      </c>
      <c r="C2088">
        <f t="shared" si="304"/>
        <v>77</v>
      </c>
      <c r="D2088" s="7">
        <f t="shared" si="308"/>
        <v>1997</v>
      </c>
      <c r="F2088">
        <f>VLOOKUP(B2088, 'Population by Country'!$1:$266, 12, FALSE)</f>
        <v>56890372</v>
      </c>
      <c r="G2088">
        <v>0</v>
      </c>
      <c r="H2088">
        <v>0</v>
      </c>
      <c r="I2088" s="7">
        <f>INDEX('Developing Country'!$B$3:$B$175,MATCH('Stata Data'!B2088,'Developing Country'!$A$3:$A$175))</f>
        <v>0</v>
      </c>
      <c r="J2088" s="7">
        <f>INDEX('Developing Country'!$C$3:$C$175,MATCH('Stata Data'!B2088,'Developing Country'!$A$3:$A$175))</f>
        <v>0</v>
      </c>
      <c r="K2088" s="8">
        <f>VLOOKUP(B2088, 'TRIPS In Force'!$A$2:$B$166, 2, FALSE)</f>
        <v>34700</v>
      </c>
      <c r="L2088" s="7">
        <f t="shared" si="305"/>
        <v>1995</v>
      </c>
      <c r="M2088" s="7">
        <f t="shared" si="300"/>
        <v>1</v>
      </c>
      <c r="N2088" s="7">
        <f t="shared" si="301"/>
        <v>1995</v>
      </c>
      <c r="O2088" s="7">
        <f t="shared" si="302"/>
        <v>2</v>
      </c>
      <c r="P2088" s="7">
        <f t="shared" si="303"/>
        <v>1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</row>
    <row r="2089" spans="1:34" x14ac:dyDescent="0.35">
      <c r="A2089">
        <f t="shared" si="306"/>
        <v>2088</v>
      </c>
      <c r="B2089" t="s">
        <v>72</v>
      </c>
      <c r="C2089">
        <f t="shared" si="304"/>
        <v>77</v>
      </c>
      <c r="D2089" s="7">
        <f t="shared" si="308"/>
        <v>1998</v>
      </c>
      <c r="F2089">
        <f>VLOOKUP(B2089, 'Population by Country'!$1:$266, 13, FALSE)</f>
        <v>56906744</v>
      </c>
      <c r="G2089">
        <v>0</v>
      </c>
      <c r="H2089">
        <v>0</v>
      </c>
      <c r="I2089" s="7">
        <f>INDEX('Developing Country'!$B$3:$B$175,MATCH('Stata Data'!B2089,'Developing Country'!$A$3:$A$175))</f>
        <v>0</v>
      </c>
      <c r="J2089" s="7">
        <f>INDEX('Developing Country'!$C$3:$C$175,MATCH('Stata Data'!B2089,'Developing Country'!$A$3:$A$175))</f>
        <v>0</v>
      </c>
      <c r="K2089" s="8">
        <f>VLOOKUP(B2089, 'TRIPS In Force'!$A$2:$B$166, 2, FALSE)</f>
        <v>34700</v>
      </c>
      <c r="L2089" s="7">
        <f t="shared" si="305"/>
        <v>1995</v>
      </c>
      <c r="M2089" s="7">
        <f t="shared" si="300"/>
        <v>1</v>
      </c>
      <c r="N2089" s="7">
        <f t="shared" si="301"/>
        <v>1995</v>
      </c>
      <c r="O2089" s="7">
        <f t="shared" si="302"/>
        <v>3</v>
      </c>
      <c r="P2089" s="7">
        <f t="shared" si="303"/>
        <v>1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</row>
    <row r="2090" spans="1:34" x14ac:dyDescent="0.35">
      <c r="A2090">
        <f t="shared" si="306"/>
        <v>2089</v>
      </c>
      <c r="B2090" t="s">
        <v>72</v>
      </c>
      <c r="C2090">
        <f t="shared" si="304"/>
        <v>77</v>
      </c>
      <c r="D2090" s="7">
        <f t="shared" si="308"/>
        <v>1999</v>
      </c>
      <c r="F2090">
        <f>VLOOKUP(B2090, 'Population by Country'!$1:$266,14, FALSE)</f>
        <v>56916317</v>
      </c>
      <c r="G2090">
        <v>0</v>
      </c>
      <c r="H2090">
        <v>0</v>
      </c>
      <c r="I2090" s="7">
        <f>INDEX('Developing Country'!$B$3:$B$175,MATCH('Stata Data'!B2090,'Developing Country'!$A$3:$A$175))</f>
        <v>0</v>
      </c>
      <c r="J2090" s="7">
        <f>INDEX('Developing Country'!$C$3:$C$175,MATCH('Stata Data'!B2090,'Developing Country'!$A$3:$A$175))</f>
        <v>0</v>
      </c>
      <c r="K2090" s="8">
        <f>VLOOKUP(B2090, 'TRIPS In Force'!$A$2:$B$166, 2, FALSE)</f>
        <v>34700</v>
      </c>
      <c r="L2090" s="7">
        <f t="shared" si="305"/>
        <v>1995</v>
      </c>
      <c r="M2090" s="7">
        <f t="shared" si="300"/>
        <v>1</v>
      </c>
      <c r="N2090" s="7">
        <f t="shared" si="301"/>
        <v>1995</v>
      </c>
      <c r="O2090" s="7">
        <f t="shared" si="302"/>
        <v>4</v>
      </c>
      <c r="P2090" s="7">
        <f t="shared" si="303"/>
        <v>1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</row>
    <row r="2091" spans="1:34" x14ac:dyDescent="0.35">
      <c r="A2091">
        <f t="shared" si="306"/>
        <v>2090</v>
      </c>
      <c r="B2091" t="s">
        <v>72</v>
      </c>
      <c r="C2091">
        <f t="shared" si="304"/>
        <v>77</v>
      </c>
      <c r="D2091" s="7">
        <f t="shared" si="308"/>
        <v>2000</v>
      </c>
      <c r="F2091">
        <f>VLOOKUP(B2091, 'Population by Country'!$1:$266, 15, FALSE)</f>
        <v>56942108</v>
      </c>
      <c r="G2091">
        <v>0</v>
      </c>
      <c r="H2091">
        <v>0</v>
      </c>
      <c r="I2091" s="7">
        <f>INDEX('Developing Country'!$B$3:$B$175,MATCH('Stata Data'!B2091,'Developing Country'!$A$3:$A$175))</f>
        <v>0</v>
      </c>
      <c r="J2091" s="7">
        <f>INDEX('Developing Country'!$C$3:$C$175,MATCH('Stata Data'!B2091,'Developing Country'!$A$3:$A$175))</f>
        <v>0</v>
      </c>
      <c r="K2091" s="8">
        <f>VLOOKUP(B2091, 'TRIPS In Force'!$A$2:$B$166, 2, FALSE)</f>
        <v>34700</v>
      </c>
      <c r="L2091" s="7">
        <f t="shared" si="305"/>
        <v>1995</v>
      </c>
      <c r="M2091" s="7">
        <f t="shared" si="300"/>
        <v>1</v>
      </c>
      <c r="N2091" s="7">
        <f t="shared" si="301"/>
        <v>1995</v>
      </c>
      <c r="O2091" s="7">
        <f t="shared" si="302"/>
        <v>5</v>
      </c>
      <c r="P2091" s="7">
        <f t="shared" si="303"/>
        <v>1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</row>
    <row r="2092" spans="1:34" x14ac:dyDescent="0.35">
      <c r="A2092">
        <f t="shared" si="306"/>
        <v>2091</v>
      </c>
      <c r="B2092" t="s">
        <v>72</v>
      </c>
      <c r="C2092">
        <f t="shared" si="304"/>
        <v>77</v>
      </c>
      <c r="D2092" s="7">
        <f t="shared" si="308"/>
        <v>2001</v>
      </c>
      <c r="F2092">
        <f>VLOOKUP(B2092, 'Population by Country'!$1:$266, 16, FALSE)</f>
        <v>56974100</v>
      </c>
      <c r="G2092">
        <v>0</v>
      </c>
      <c r="H2092">
        <v>0</v>
      </c>
      <c r="I2092" s="7">
        <f>INDEX('Developing Country'!$B$3:$B$175,MATCH('Stata Data'!B2092,'Developing Country'!$A$3:$A$175))</f>
        <v>0</v>
      </c>
      <c r="J2092" s="7">
        <f>INDEX('Developing Country'!$C$3:$C$175,MATCH('Stata Data'!B2092,'Developing Country'!$A$3:$A$175))</f>
        <v>0</v>
      </c>
      <c r="K2092" s="8">
        <f>VLOOKUP(B2092, 'TRIPS In Force'!$A$2:$B$166, 2, FALSE)</f>
        <v>34700</v>
      </c>
      <c r="L2092" s="7">
        <f t="shared" si="305"/>
        <v>1995</v>
      </c>
      <c r="M2092" s="7">
        <f t="shared" si="300"/>
        <v>1</v>
      </c>
      <c r="N2092" s="7">
        <f t="shared" si="301"/>
        <v>1995</v>
      </c>
      <c r="O2092" s="7">
        <f t="shared" si="302"/>
        <v>6</v>
      </c>
      <c r="P2092" s="7">
        <f t="shared" si="303"/>
        <v>1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</row>
    <row r="2093" spans="1:34" x14ac:dyDescent="0.35">
      <c r="A2093">
        <f t="shared" si="306"/>
        <v>2092</v>
      </c>
      <c r="B2093" t="s">
        <v>72</v>
      </c>
      <c r="C2093">
        <f t="shared" si="304"/>
        <v>77</v>
      </c>
      <c r="D2093" s="7">
        <f t="shared" si="308"/>
        <v>2002</v>
      </c>
      <c r="F2093">
        <f>VLOOKUP(B2093, 'Population by Country'!$1:$266, 17, FALSE)</f>
        <v>57059007</v>
      </c>
      <c r="G2093">
        <v>0</v>
      </c>
      <c r="H2093">
        <v>0</v>
      </c>
      <c r="I2093" s="7">
        <f>INDEX('Developing Country'!$B$3:$B$175,MATCH('Stata Data'!B2093,'Developing Country'!$A$3:$A$175))</f>
        <v>0</v>
      </c>
      <c r="J2093" s="7">
        <f>INDEX('Developing Country'!$C$3:$C$175,MATCH('Stata Data'!B2093,'Developing Country'!$A$3:$A$175))</f>
        <v>0</v>
      </c>
      <c r="K2093" s="8">
        <f>VLOOKUP(B2093, 'TRIPS In Force'!$A$2:$B$166, 2, FALSE)</f>
        <v>34700</v>
      </c>
      <c r="L2093" s="7">
        <f t="shared" si="305"/>
        <v>1995</v>
      </c>
      <c r="M2093" s="7">
        <f t="shared" si="300"/>
        <v>1</v>
      </c>
      <c r="N2093" s="7">
        <f t="shared" si="301"/>
        <v>1995</v>
      </c>
      <c r="O2093" s="7">
        <f t="shared" si="302"/>
        <v>7</v>
      </c>
      <c r="P2093" s="7">
        <f t="shared" si="303"/>
        <v>1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</row>
    <row r="2094" spans="1:34" x14ac:dyDescent="0.35">
      <c r="A2094">
        <f t="shared" si="306"/>
        <v>2093</v>
      </c>
      <c r="B2094" t="s">
        <v>72</v>
      </c>
      <c r="C2094">
        <f t="shared" si="304"/>
        <v>77</v>
      </c>
      <c r="D2094" s="7">
        <f t="shared" si="308"/>
        <v>2003</v>
      </c>
      <c r="F2094">
        <f>VLOOKUP(B2094, 'Population by Country'!$1:$266, 18, FALSE)</f>
        <v>57313203</v>
      </c>
      <c r="G2094">
        <v>0</v>
      </c>
      <c r="H2094">
        <v>0</v>
      </c>
      <c r="I2094" s="7">
        <f>INDEX('Developing Country'!$B$3:$B$175,MATCH('Stata Data'!B2094,'Developing Country'!$A$3:$A$175))</f>
        <v>0</v>
      </c>
      <c r="J2094" s="7">
        <f>INDEX('Developing Country'!$C$3:$C$175,MATCH('Stata Data'!B2094,'Developing Country'!$A$3:$A$175))</f>
        <v>0</v>
      </c>
      <c r="K2094" s="8">
        <f>VLOOKUP(B2094, 'TRIPS In Force'!$A$2:$B$166, 2, FALSE)</f>
        <v>34700</v>
      </c>
      <c r="L2094" s="7">
        <f t="shared" si="305"/>
        <v>1995</v>
      </c>
      <c r="M2094" s="7">
        <f t="shared" si="300"/>
        <v>1</v>
      </c>
      <c r="N2094" s="7">
        <f t="shared" si="301"/>
        <v>1995</v>
      </c>
      <c r="O2094" s="7">
        <f t="shared" si="302"/>
        <v>8</v>
      </c>
      <c r="P2094" s="7">
        <f t="shared" si="303"/>
        <v>1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</row>
    <row r="2095" spans="1:34" x14ac:dyDescent="0.35">
      <c r="A2095">
        <f t="shared" si="306"/>
        <v>2094</v>
      </c>
      <c r="B2095" t="s">
        <v>72</v>
      </c>
      <c r="C2095">
        <f t="shared" si="304"/>
        <v>77</v>
      </c>
      <c r="D2095" s="7">
        <f t="shared" si="308"/>
        <v>2004</v>
      </c>
      <c r="F2095">
        <f>VLOOKUP(B2095, 'Population by Country'!$1:$266,19, FALSE)</f>
        <v>57685327</v>
      </c>
      <c r="G2095">
        <v>0</v>
      </c>
      <c r="H2095">
        <v>0</v>
      </c>
      <c r="I2095" s="7">
        <f>INDEX('Developing Country'!$B$3:$B$175,MATCH('Stata Data'!B2095,'Developing Country'!$A$3:$A$175))</f>
        <v>0</v>
      </c>
      <c r="J2095" s="7">
        <f>INDEX('Developing Country'!$C$3:$C$175,MATCH('Stata Data'!B2095,'Developing Country'!$A$3:$A$175))</f>
        <v>0</v>
      </c>
      <c r="K2095" s="8">
        <f>VLOOKUP(B2095, 'TRIPS In Force'!$A$2:$B$166, 2, FALSE)</f>
        <v>34700</v>
      </c>
      <c r="L2095" s="7">
        <f t="shared" si="305"/>
        <v>1995</v>
      </c>
      <c r="M2095" s="7">
        <f t="shared" si="300"/>
        <v>1</v>
      </c>
      <c r="N2095" s="7">
        <f t="shared" si="301"/>
        <v>1995</v>
      </c>
      <c r="O2095" s="7">
        <f t="shared" si="302"/>
        <v>9</v>
      </c>
      <c r="P2095" s="7">
        <f t="shared" si="303"/>
        <v>1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</row>
    <row r="2096" spans="1:34" x14ac:dyDescent="0.35">
      <c r="A2096">
        <f t="shared" si="306"/>
        <v>2095</v>
      </c>
      <c r="B2096" t="s">
        <v>72</v>
      </c>
      <c r="C2096">
        <f t="shared" si="304"/>
        <v>77</v>
      </c>
      <c r="D2096" s="7">
        <f t="shared" si="308"/>
        <v>2005</v>
      </c>
      <c r="F2096">
        <f>VLOOKUP(B2096, 'Population by Country'!$1:$266, 20, FALSE)</f>
        <v>57969484</v>
      </c>
      <c r="G2096">
        <v>0</v>
      </c>
      <c r="H2096">
        <v>0</v>
      </c>
      <c r="I2096" s="7">
        <f>INDEX('Developing Country'!$B$3:$B$175,MATCH('Stata Data'!B2096,'Developing Country'!$A$3:$A$175))</f>
        <v>0</v>
      </c>
      <c r="J2096" s="7">
        <f>INDEX('Developing Country'!$C$3:$C$175,MATCH('Stata Data'!B2096,'Developing Country'!$A$3:$A$175))</f>
        <v>0</v>
      </c>
      <c r="K2096" s="8">
        <f>VLOOKUP(B2096, 'TRIPS In Force'!$A$2:$B$166, 2, FALSE)</f>
        <v>34700</v>
      </c>
      <c r="L2096" s="7">
        <f t="shared" si="305"/>
        <v>1995</v>
      </c>
      <c r="M2096" s="7">
        <f t="shared" si="300"/>
        <v>1</v>
      </c>
      <c r="N2096" s="7">
        <f t="shared" si="301"/>
        <v>1995</v>
      </c>
      <c r="O2096" s="7">
        <f t="shared" si="302"/>
        <v>10</v>
      </c>
      <c r="P2096" s="7">
        <f t="shared" si="303"/>
        <v>1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</row>
    <row r="2097" spans="1:34" x14ac:dyDescent="0.35">
      <c r="A2097">
        <f t="shared" si="306"/>
        <v>2096</v>
      </c>
      <c r="B2097" t="s">
        <v>72</v>
      </c>
      <c r="C2097">
        <f t="shared" si="304"/>
        <v>77</v>
      </c>
      <c r="D2097" s="7">
        <f t="shared" si="308"/>
        <v>2006</v>
      </c>
      <c r="F2097">
        <f>VLOOKUP(B2097, 'Population by Country'!$1:$266, 21, FALSE)</f>
        <v>58143979</v>
      </c>
      <c r="G2097">
        <v>0</v>
      </c>
      <c r="H2097">
        <v>0</v>
      </c>
      <c r="I2097" s="7">
        <f>INDEX('Developing Country'!$B$3:$B$175,MATCH('Stata Data'!B2097,'Developing Country'!$A$3:$A$175))</f>
        <v>0</v>
      </c>
      <c r="J2097" s="7">
        <f>INDEX('Developing Country'!$C$3:$C$175,MATCH('Stata Data'!B2097,'Developing Country'!$A$3:$A$175))</f>
        <v>0</v>
      </c>
      <c r="K2097" s="8">
        <f>VLOOKUP(B2097, 'TRIPS In Force'!$A$2:$B$166, 2, FALSE)</f>
        <v>34700</v>
      </c>
      <c r="L2097" s="7">
        <f t="shared" si="305"/>
        <v>1995</v>
      </c>
      <c r="M2097" s="7">
        <f t="shared" si="300"/>
        <v>1</v>
      </c>
      <c r="N2097" s="7">
        <f t="shared" si="301"/>
        <v>1995</v>
      </c>
      <c r="O2097" s="7">
        <f t="shared" si="302"/>
        <v>11</v>
      </c>
      <c r="P2097" s="7">
        <f t="shared" si="303"/>
        <v>1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</row>
    <row r="2098" spans="1:34" x14ac:dyDescent="0.35">
      <c r="A2098">
        <f t="shared" si="306"/>
        <v>2097</v>
      </c>
      <c r="B2098" t="s">
        <v>72</v>
      </c>
      <c r="C2098">
        <f t="shared" si="304"/>
        <v>77</v>
      </c>
      <c r="D2098" s="7">
        <f t="shared" si="308"/>
        <v>2007</v>
      </c>
      <c r="F2098">
        <f>VLOOKUP(B2098, 'Population by Country'!$1:$266, 22, FALSE)</f>
        <v>58438310</v>
      </c>
      <c r="G2098">
        <v>0</v>
      </c>
      <c r="H2098">
        <v>0</v>
      </c>
      <c r="I2098" s="7">
        <f>INDEX('Developing Country'!$B$3:$B$175,MATCH('Stata Data'!B2098,'Developing Country'!$A$3:$A$175))</f>
        <v>0</v>
      </c>
      <c r="J2098" s="7">
        <f>INDEX('Developing Country'!$C$3:$C$175,MATCH('Stata Data'!B2098,'Developing Country'!$A$3:$A$175))</f>
        <v>0</v>
      </c>
      <c r="K2098" s="8">
        <f>VLOOKUP(B2098, 'TRIPS In Force'!$A$2:$B$166, 2, FALSE)</f>
        <v>34700</v>
      </c>
      <c r="L2098" s="7">
        <f t="shared" si="305"/>
        <v>1995</v>
      </c>
      <c r="M2098" s="7">
        <f t="shared" si="300"/>
        <v>1</v>
      </c>
      <c r="N2098" s="7">
        <f t="shared" si="301"/>
        <v>1995</v>
      </c>
      <c r="O2098" s="7">
        <f t="shared" si="302"/>
        <v>12</v>
      </c>
      <c r="P2098" s="7">
        <f t="shared" si="303"/>
        <v>1</v>
      </c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</row>
    <row r="2099" spans="1:34" x14ac:dyDescent="0.35">
      <c r="A2099">
        <f t="shared" si="306"/>
        <v>2098</v>
      </c>
      <c r="B2099" t="s">
        <v>72</v>
      </c>
      <c r="C2099">
        <f t="shared" si="304"/>
        <v>77</v>
      </c>
      <c r="D2099" s="7">
        <f t="shared" si="308"/>
        <v>2008</v>
      </c>
      <c r="F2099">
        <f>VLOOKUP(B2099, 'Population by Country'!$1:$266, 23, FALSE)</f>
        <v>58826731</v>
      </c>
      <c r="G2099">
        <v>0</v>
      </c>
      <c r="H2099">
        <v>0</v>
      </c>
      <c r="I2099" s="7">
        <f>INDEX('Developing Country'!$B$3:$B$175,MATCH('Stata Data'!B2099,'Developing Country'!$A$3:$A$175))</f>
        <v>0</v>
      </c>
      <c r="J2099" s="7">
        <f>INDEX('Developing Country'!$C$3:$C$175,MATCH('Stata Data'!B2099,'Developing Country'!$A$3:$A$175))</f>
        <v>0</v>
      </c>
      <c r="K2099" s="8">
        <f>VLOOKUP(B2099, 'TRIPS In Force'!$A$2:$B$166, 2, FALSE)</f>
        <v>34700</v>
      </c>
      <c r="L2099" s="7">
        <f t="shared" si="305"/>
        <v>1995</v>
      </c>
      <c r="M2099" s="7">
        <f t="shared" si="300"/>
        <v>1</v>
      </c>
      <c r="N2099" s="7">
        <f t="shared" si="301"/>
        <v>1995</v>
      </c>
      <c r="O2099" s="7">
        <f t="shared" si="302"/>
        <v>13</v>
      </c>
      <c r="P2099" s="7">
        <f t="shared" si="303"/>
        <v>1</v>
      </c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</row>
    <row r="2100" spans="1:34" x14ac:dyDescent="0.35">
      <c r="A2100">
        <f t="shared" si="306"/>
        <v>2099</v>
      </c>
      <c r="B2100" t="s">
        <v>72</v>
      </c>
      <c r="C2100">
        <f t="shared" si="304"/>
        <v>77</v>
      </c>
      <c r="D2100" s="7">
        <f t="shared" si="308"/>
        <v>2009</v>
      </c>
      <c r="F2100">
        <f>VLOOKUP(B2100, 'Population by Country'!$1:$266, 24, FALSE)</f>
        <v>59095365</v>
      </c>
      <c r="G2100">
        <v>0</v>
      </c>
      <c r="H2100">
        <v>0</v>
      </c>
      <c r="I2100" s="7">
        <f>INDEX('Developing Country'!$B$3:$B$175,MATCH('Stata Data'!B2100,'Developing Country'!$A$3:$A$175))</f>
        <v>0</v>
      </c>
      <c r="J2100" s="7">
        <f>INDEX('Developing Country'!$C$3:$C$175,MATCH('Stata Data'!B2100,'Developing Country'!$A$3:$A$175))</f>
        <v>0</v>
      </c>
      <c r="K2100" s="8">
        <f>VLOOKUP(B2100, 'TRIPS In Force'!$A$2:$B$166, 2, FALSE)</f>
        <v>34700</v>
      </c>
      <c r="L2100" s="7">
        <f t="shared" si="305"/>
        <v>1995</v>
      </c>
      <c r="M2100" s="7">
        <f t="shared" si="300"/>
        <v>1</v>
      </c>
      <c r="N2100" s="7">
        <f t="shared" si="301"/>
        <v>1995</v>
      </c>
      <c r="O2100" s="7">
        <f t="shared" si="302"/>
        <v>14</v>
      </c>
      <c r="P2100" s="7">
        <f t="shared" si="303"/>
        <v>1</v>
      </c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</row>
    <row r="2101" spans="1:34" x14ac:dyDescent="0.35">
      <c r="A2101">
        <f t="shared" si="306"/>
        <v>2100</v>
      </c>
      <c r="B2101" t="s">
        <v>72</v>
      </c>
      <c r="C2101">
        <f t="shared" si="304"/>
        <v>77</v>
      </c>
      <c r="D2101" s="7">
        <f t="shared" si="308"/>
        <v>2010</v>
      </c>
      <c r="F2101">
        <f>VLOOKUP(B2101, 'Population by Country'!$1:$266, 25, FALSE)</f>
        <v>59277417</v>
      </c>
      <c r="G2101">
        <v>0</v>
      </c>
      <c r="H2101">
        <v>0</v>
      </c>
      <c r="I2101" s="7">
        <f>INDEX('Developing Country'!$B$3:$B$175,MATCH('Stata Data'!B2101,'Developing Country'!$A$3:$A$175))</f>
        <v>0</v>
      </c>
      <c r="J2101" s="7">
        <f>INDEX('Developing Country'!$C$3:$C$175,MATCH('Stata Data'!B2101,'Developing Country'!$A$3:$A$175))</f>
        <v>0</v>
      </c>
      <c r="K2101" s="8">
        <f>VLOOKUP(B2101, 'TRIPS In Force'!$A$2:$B$166, 2, FALSE)</f>
        <v>34700</v>
      </c>
      <c r="L2101" s="7">
        <f t="shared" si="305"/>
        <v>1995</v>
      </c>
      <c r="M2101" s="7">
        <f t="shared" si="300"/>
        <v>1</v>
      </c>
      <c r="N2101" s="7">
        <f t="shared" si="301"/>
        <v>1995</v>
      </c>
      <c r="O2101" s="7">
        <f t="shared" si="302"/>
        <v>15</v>
      </c>
      <c r="P2101" s="7">
        <f t="shared" si="303"/>
        <v>1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</row>
    <row r="2102" spans="1:34" x14ac:dyDescent="0.35">
      <c r="A2102">
        <f t="shared" si="306"/>
        <v>2101</v>
      </c>
      <c r="B2102" t="s">
        <v>72</v>
      </c>
      <c r="C2102">
        <f t="shared" si="304"/>
        <v>77</v>
      </c>
      <c r="D2102" s="7">
        <f t="shared" si="308"/>
        <v>2011</v>
      </c>
      <c r="F2102">
        <f>VLOOKUP(B2102, 'Population by Country'!$1:$266, 26, FALSE)</f>
        <v>59379449</v>
      </c>
      <c r="G2102">
        <v>0</v>
      </c>
      <c r="H2102">
        <v>0</v>
      </c>
      <c r="I2102" s="7">
        <f>INDEX('Developing Country'!$B$3:$B$175,MATCH('Stata Data'!B2102,'Developing Country'!$A$3:$A$175))</f>
        <v>0</v>
      </c>
      <c r="J2102" s="7">
        <f>INDEX('Developing Country'!$C$3:$C$175,MATCH('Stata Data'!B2102,'Developing Country'!$A$3:$A$175))</f>
        <v>0</v>
      </c>
      <c r="K2102" s="8">
        <f>VLOOKUP(B2102, 'TRIPS In Force'!$A$2:$B$166, 2, FALSE)</f>
        <v>34700</v>
      </c>
      <c r="L2102" s="7">
        <f t="shared" si="305"/>
        <v>1995</v>
      </c>
      <c r="M2102" s="7">
        <f t="shared" si="300"/>
        <v>1</v>
      </c>
      <c r="N2102" s="7">
        <f t="shared" si="301"/>
        <v>1995</v>
      </c>
      <c r="O2102" s="7">
        <f t="shared" si="302"/>
        <v>16</v>
      </c>
      <c r="P2102" s="7">
        <f t="shared" si="303"/>
        <v>1</v>
      </c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</row>
    <row r="2103" spans="1:34" x14ac:dyDescent="0.35">
      <c r="A2103">
        <f t="shared" si="306"/>
        <v>2102</v>
      </c>
      <c r="B2103" t="s">
        <v>72</v>
      </c>
      <c r="C2103">
        <f t="shared" si="304"/>
        <v>77</v>
      </c>
      <c r="D2103" s="7">
        <f t="shared" si="308"/>
        <v>2012</v>
      </c>
      <c r="F2103">
        <f>VLOOKUP(B2103, 'Population by Country'!$1:$266, 27, FALSE)</f>
        <v>59539717</v>
      </c>
      <c r="G2103">
        <v>0</v>
      </c>
      <c r="H2103">
        <v>0</v>
      </c>
      <c r="I2103" s="7">
        <f>INDEX('Developing Country'!$B$3:$B$175,MATCH('Stata Data'!B2103,'Developing Country'!$A$3:$A$175))</f>
        <v>0</v>
      </c>
      <c r="J2103" s="7">
        <f>INDEX('Developing Country'!$C$3:$C$175,MATCH('Stata Data'!B2103,'Developing Country'!$A$3:$A$175))</f>
        <v>0</v>
      </c>
      <c r="K2103" s="8">
        <f>VLOOKUP(B2103, 'TRIPS In Force'!$A$2:$B$166, 2, FALSE)</f>
        <v>34700</v>
      </c>
      <c r="L2103" s="7">
        <f t="shared" si="305"/>
        <v>1995</v>
      </c>
      <c r="M2103" s="7">
        <f t="shared" si="300"/>
        <v>1</v>
      </c>
      <c r="N2103" s="7">
        <f t="shared" si="301"/>
        <v>1995</v>
      </c>
      <c r="O2103" s="7">
        <f t="shared" si="302"/>
        <v>17</v>
      </c>
      <c r="P2103" s="7">
        <f t="shared" si="303"/>
        <v>1</v>
      </c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</row>
    <row r="2104" spans="1:34" x14ac:dyDescent="0.35">
      <c r="A2104">
        <f t="shared" si="306"/>
        <v>2103</v>
      </c>
      <c r="B2104" t="s">
        <v>72</v>
      </c>
      <c r="C2104">
        <f t="shared" si="304"/>
        <v>77</v>
      </c>
      <c r="D2104" s="7">
        <f t="shared" si="308"/>
        <v>2013</v>
      </c>
      <c r="F2104">
        <f>VLOOKUP(B2104, 'Population by Country'!$1:$266, 28, FALSE)</f>
        <v>60233948</v>
      </c>
      <c r="G2104">
        <v>0</v>
      </c>
      <c r="H2104">
        <v>0</v>
      </c>
      <c r="I2104" s="7">
        <f>INDEX('Developing Country'!$B$3:$B$175,MATCH('Stata Data'!B2104,'Developing Country'!$A$3:$A$175))</f>
        <v>0</v>
      </c>
      <c r="J2104" s="7">
        <f>INDEX('Developing Country'!$C$3:$C$175,MATCH('Stata Data'!B2104,'Developing Country'!$A$3:$A$175))</f>
        <v>0</v>
      </c>
      <c r="K2104" s="8">
        <f>VLOOKUP(B2104, 'TRIPS In Force'!$A$2:$B$166, 2, FALSE)</f>
        <v>34700</v>
      </c>
      <c r="L2104" s="7">
        <f t="shared" si="305"/>
        <v>1995</v>
      </c>
      <c r="M2104" s="7">
        <f t="shared" si="300"/>
        <v>1</v>
      </c>
      <c r="N2104" s="7">
        <f t="shared" si="301"/>
        <v>1995</v>
      </c>
      <c r="O2104" s="7">
        <f t="shared" si="302"/>
        <v>18</v>
      </c>
      <c r="P2104" s="7">
        <f t="shared" si="303"/>
        <v>1</v>
      </c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</row>
    <row r="2105" spans="1:34" x14ac:dyDescent="0.35">
      <c r="A2105">
        <f t="shared" si="306"/>
        <v>2104</v>
      </c>
      <c r="B2105" t="s">
        <v>72</v>
      </c>
      <c r="C2105">
        <f t="shared" si="304"/>
        <v>77</v>
      </c>
      <c r="D2105" s="7">
        <f t="shared" si="308"/>
        <v>2014</v>
      </c>
      <c r="F2105">
        <f>VLOOKUP(B2105, 'Population by Country'!$1:$266, 29, FALSE)</f>
        <v>60789140</v>
      </c>
      <c r="G2105">
        <v>0</v>
      </c>
      <c r="H2105">
        <v>0</v>
      </c>
      <c r="I2105" s="7">
        <f>INDEX('Developing Country'!$B$3:$B$175,MATCH('Stata Data'!B2105,'Developing Country'!$A$3:$A$175))</f>
        <v>0</v>
      </c>
      <c r="J2105" s="7">
        <f>INDEX('Developing Country'!$C$3:$C$175,MATCH('Stata Data'!B2105,'Developing Country'!$A$3:$A$175))</f>
        <v>0</v>
      </c>
      <c r="K2105" s="8">
        <f>VLOOKUP(B2105, 'TRIPS In Force'!$A$2:$B$166, 2, FALSE)</f>
        <v>34700</v>
      </c>
      <c r="L2105" s="7">
        <f t="shared" si="305"/>
        <v>1995</v>
      </c>
      <c r="M2105" s="7">
        <f t="shared" si="300"/>
        <v>1</v>
      </c>
      <c r="N2105" s="7">
        <f t="shared" si="301"/>
        <v>1995</v>
      </c>
      <c r="O2105" s="7">
        <f t="shared" si="302"/>
        <v>19</v>
      </c>
      <c r="P2105" s="7">
        <f t="shared" si="303"/>
        <v>1</v>
      </c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</row>
    <row r="2106" spans="1:34" x14ac:dyDescent="0.35">
      <c r="A2106">
        <f t="shared" si="306"/>
        <v>2105</v>
      </c>
      <c r="B2106" t="s">
        <v>72</v>
      </c>
      <c r="C2106">
        <f t="shared" si="304"/>
        <v>77</v>
      </c>
      <c r="D2106" s="7">
        <f t="shared" si="308"/>
        <v>2015</v>
      </c>
      <c r="F2106">
        <f>VLOOKUP(B2106, 'Population by Country'!$1:$266, 30, FALSE)</f>
        <v>60730582</v>
      </c>
      <c r="G2106">
        <v>0</v>
      </c>
      <c r="H2106">
        <v>0</v>
      </c>
      <c r="I2106" s="7">
        <f>INDEX('Developing Country'!$B$3:$B$175,MATCH('Stata Data'!B2106,'Developing Country'!$A$3:$A$175))</f>
        <v>0</v>
      </c>
      <c r="J2106" s="7">
        <f>INDEX('Developing Country'!$C$3:$C$175,MATCH('Stata Data'!B2106,'Developing Country'!$A$3:$A$175))</f>
        <v>0</v>
      </c>
      <c r="K2106" s="8">
        <f>VLOOKUP(B2106, 'TRIPS In Force'!$A$2:$B$166, 2, FALSE)</f>
        <v>34700</v>
      </c>
      <c r="L2106" s="7">
        <f t="shared" si="305"/>
        <v>1995</v>
      </c>
      <c r="M2106" s="7">
        <f t="shared" si="300"/>
        <v>1</v>
      </c>
      <c r="N2106" s="7">
        <f t="shared" si="301"/>
        <v>1995</v>
      </c>
      <c r="O2106" s="7">
        <f t="shared" si="302"/>
        <v>20</v>
      </c>
      <c r="P2106" s="7">
        <f t="shared" si="303"/>
        <v>1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</row>
    <row r="2107" spans="1:34" x14ac:dyDescent="0.35">
      <c r="A2107">
        <f t="shared" si="306"/>
        <v>2106</v>
      </c>
      <c r="B2107" t="s">
        <v>72</v>
      </c>
      <c r="C2107">
        <f t="shared" si="304"/>
        <v>77</v>
      </c>
      <c r="D2107" s="7">
        <f t="shared" si="308"/>
        <v>2016</v>
      </c>
      <c r="F2107">
        <f>VLOOKUP(B2107, 'Population by Country'!$1:$266, 31, FALSE)</f>
        <v>60600590</v>
      </c>
      <c r="G2107">
        <v>0</v>
      </c>
      <c r="H2107">
        <v>0</v>
      </c>
      <c r="I2107" s="7">
        <f>INDEX('Developing Country'!$B$3:$B$175,MATCH('Stata Data'!B2107,'Developing Country'!$A$3:$A$175))</f>
        <v>0</v>
      </c>
      <c r="J2107" s="7">
        <f>INDEX('Developing Country'!$C$3:$C$175,MATCH('Stata Data'!B2107,'Developing Country'!$A$3:$A$175))</f>
        <v>0</v>
      </c>
      <c r="K2107" s="8">
        <f>VLOOKUP(B2107, 'TRIPS In Force'!$A$2:$B$166, 2, FALSE)</f>
        <v>34700</v>
      </c>
      <c r="L2107" s="7">
        <f t="shared" si="305"/>
        <v>1995</v>
      </c>
      <c r="M2107" s="7">
        <f t="shared" si="300"/>
        <v>1</v>
      </c>
      <c r="N2107" s="7">
        <f t="shared" si="301"/>
        <v>1995</v>
      </c>
      <c r="O2107" s="7">
        <f t="shared" si="302"/>
        <v>21</v>
      </c>
      <c r="P2107" s="7">
        <f t="shared" si="303"/>
        <v>1</v>
      </c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</row>
    <row r="2108" spans="1:34" x14ac:dyDescent="0.35">
      <c r="A2108">
        <f t="shared" si="306"/>
        <v>2107</v>
      </c>
      <c r="B2108" t="s">
        <v>73</v>
      </c>
      <c r="C2108">
        <f t="shared" si="304"/>
        <v>78</v>
      </c>
      <c r="D2108" s="7">
        <v>1990</v>
      </c>
      <c r="E2108">
        <v>200</v>
      </c>
      <c r="F2108">
        <f>VLOOKUP(B2108, 'Population by Country'!$1:$266, 5,FALSE )</f>
        <v>2424242</v>
      </c>
      <c r="G2108">
        <v>0</v>
      </c>
      <c r="H2108">
        <v>0</v>
      </c>
      <c r="I2108" s="7">
        <f>INDEX('Developing Country'!$B$3:$B$175,MATCH('Stata Data'!B2108,'Developing Country'!$A$3:$A$175))</f>
        <v>0</v>
      </c>
      <c r="J2108" s="7">
        <f>INDEX('Developing Country'!$C$3:$C$175,MATCH('Stata Data'!B2108,'Developing Country'!$A$3:$A$175))</f>
        <v>0</v>
      </c>
      <c r="K2108" s="8">
        <f>VLOOKUP(B2108, 'TRIPS In Force'!$A$2:$B$166, 2, FALSE)</f>
        <v>34767</v>
      </c>
      <c r="L2108" s="7">
        <f t="shared" si="305"/>
        <v>1995</v>
      </c>
      <c r="M2108" s="7">
        <f t="shared" si="300"/>
        <v>0</v>
      </c>
      <c r="N2108" s="7">
        <f t="shared" si="301"/>
        <v>1995</v>
      </c>
      <c r="O2108" s="7">
        <f t="shared" si="302"/>
        <v>-5</v>
      </c>
      <c r="P2108" s="7">
        <f t="shared" si="303"/>
        <v>0</v>
      </c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</row>
    <row r="2109" spans="1:34" x14ac:dyDescent="0.35">
      <c r="A2109">
        <f t="shared" si="306"/>
        <v>2108</v>
      </c>
      <c r="B2109" t="s">
        <v>73</v>
      </c>
      <c r="C2109">
        <f t="shared" si="304"/>
        <v>78</v>
      </c>
      <c r="D2109" s="7">
        <f>D2108+1</f>
        <v>1991</v>
      </c>
      <c r="E2109">
        <v>200</v>
      </c>
      <c r="F2109">
        <f>VLOOKUP(B2109, 'Population by Country'!$1:$266, 6, FALSE)</f>
        <v>2443689</v>
      </c>
      <c r="G2109">
        <v>0</v>
      </c>
      <c r="H2109">
        <v>0</v>
      </c>
      <c r="I2109" s="7">
        <f>INDEX('Developing Country'!$B$3:$B$175,MATCH('Stata Data'!B2109,'Developing Country'!$A$3:$A$175))</f>
        <v>0</v>
      </c>
      <c r="J2109" s="7">
        <f>INDEX('Developing Country'!$C$3:$C$175,MATCH('Stata Data'!B2109,'Developing Country'!$A$3:$A$175))</f>
        <v>0</v>
      </c>
      <c r="K2109" s="8">
        <f>VLOOKUP(B2109, 'TRIPS In Force'!$A$2:$B$166, 2, FALSE)</f>
        <v>34767</v>
      </c>
      <c r="L2109" s="7">
        <f t="shared" si="305"/>
        <v>1995</v>
      </c>
      <c r="M2109" s="7">
        <f t="shared" si="300"/>
        <v>0</v>
      </c>
      <c r="N2109" s="7">
        <f t="shared" si="301"/>
        <v>1995</v>
      </c>
      <c r="O2109" s="7">
        <f t="shared" si="302"/>
        <v>-4</v>
      </c>
      <c r="P2109" s="7">
        <f t="shared" si="303"/>
        <v>0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</row>
    <row r="2110" spans="1:34" x14ac:dyDescent="0.35">
      <c r="A2110">
        <f t="shared" si="306"/>
        <v>2109</v>
      </c>
      <c r="B2110" t="s">
        <v>73</v>
      </c>
      <c r="C2110">
        <f t="shared" si="304"/>
        <v>78</v>
      </c>
      <c r="D2110" s="7">
        <f t="shared" ref="D2110:D2134" si="309">D2109+1</f>
        <v>1992</v>
      </c>
      <c r="E2110">
        <v>500</v>
      </c>
      <c r="F2110">
        <f>VLOOKUP(B2110, 'Population by Country'!$1:$266, 7, FALSE)</f>
        <v>2465362</v>
      </c>
      <c r="G2110">
        <v>0</v>
      </c>
      <c r="H2110">
        <v>0</v>
      </c>
      <c r="I2110" s="7">
        <f>INDEX('Developing Country'!$B$3:$B$175,MATCH('Stata Data'!B2110,'Developing Country'!$A$3:$A$175))</f>
        <v>0</v>
      </c>
      <c r="J2110" s="7">
        <f>INDEX('Developing Country'!$C$3:$C$175,MATCH('Stata Data'!B2110,'Developing Country'!$A$3:$A$175))</f>
        <v>0</v>
      </c>
      <c r="K2110" s="8">
        <f>VLOOKUP(B2110, 'TRIPS In Force'!$A$2:$B$166, 2, FALSE)</f>
        <v>34767</v>
      </c>
      <c r="L2110" s="7">
        <f t="shared" si="305"/>
        <v>1995</v>
      </c>
      <c r="M2110" s="7">
        <f t="shared" si="300"/>
        <v>0</v>
      </c>
      <c r="N2110" s="7">
        <f t="shared" si="301"/>
        <v>1995</v>
      </c>
      <c r="O2110" s="7">
        <f t="shared" si="302"/>
        <v>-3</v>
      </c>
      <c r="P2110" s="7">
        <f t="shared" si="303"/>
        <v>0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</row>
    <row r="2111" spans="1:34" x14ac:dyDescent="0.35">
      <c r="A2111">
        <f t="shared" si="306"/>
        <v>2110</v>
      </c>
      <c r="B2111" t="s">
        <v>73</v>
      </c>
      <c r="C2111">
        <f t="shared" si="304"/>
        <v>78</v>
      </c>
      <c r="D2111" s="7">
        <f t="shared" si="309"/>
        <v>1993</v>
      </c>
      <c r="E2111">
        <v>500</v>
      </c>
      <c r="F2111">
        <f>VLOOKUP(B2111, 'Population by Country'!$1:$266, 8, FALSE)</f>
        <v>2488782</v>
      </c>
      <c r="G2111">
        <v>0</v>
      </c>
      <c r="H2111">
        <v>0</v>
      </c>
      <c r="I2111" s="7">
        <f>INDEX('Developing Country'!$B$3:$B$175,MATCH('Stata Data'!B2111,'Developing Country'!$A$3:$A$175))</f>
        <v>0</v>
      </c>
      <c r="J2111" s="7">
        <f>INDEX('Developing Country'!$C$3:$C$175,MATCH('Stata Data'!B2111,'Developing Country'!$A$3:$A$175))</f>
        <v>0</v>
      </c>
      <c r="K2111" s="8">
        <f>VLOOKUP(B2111, 'TRIPS In Force'!$A$2:$B$166, 2, FALSE)</f>
        <v>34767</v>
      </c>
      <c r="L2111" s="7">
        <f t="shared" si="305"/>
        <v>1995</v>
      </c>
      <c r="M2111" s="7">
        <f t="shared" si="300"/>
        <v>0</v>
      </c>
      <c r="N2111" s="7">
        <f t="shared" si="301"/>
        <v>1995</v>
      </c>
      <c r="O2111" s="7">
        <f t="shared" si="302"/>
        <v>-2</v>
      </c>
      <c r="P2111" s="7">
        <f t="shared" si="303"/>
        <v>0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</row>
    <row r="2112" spans="1:34" x14ac:dyDescent="0.35">
      <c r="A2112">
        <f t="shared" si="306"/>
        <v>2111</v>
      </c>
      <c r="B2112" t="s">
        <v>73</v>
      </c>
      <c r="C2112">
        <f t="shared" si="304"/>
        <v>78</v>
      </c>
      <c r="D2112" s="7">
        <f t="shared" si="309"/>
        <v>1994</v>
      </c>
      <c r="E2112">
        <v>1000</v>
      </c>
      <c r="F2112">
        <f>VLOOKUP(B2112, 'Population by Country'!$1:$266, 9, FALSE)</f>
        <v>2513049</v>
      </c>
      <c r="G2112">
        <v>0</v>
      </c>
      <c r="H2112">
        <v>0</v>
      </c>
      <c r="I2112" s="7">
        <f>INDEX('Developing Country'!$B$3:$B$175,MATCH('Stata Data'!B2112,'Developing Country'!$A$3:$A$175))</f>
        <v>0</v>
      </c>
      <c r="J2112" s="7">
        <f>INDEX('Developing Country'!$C$3:$C$175,MATCH('Stata Data'!B2112,'Developing Country'!$A$3:$A$175))</f>
        <v>0</v>
      </c>
      <c r="K2112" s="8">
        <f>VLOOKUP(B2112, 'TRIPS In Force'!$A$2:$B$166, 2, FALSE)</f>
        <v>34767</v>
      </c>
      <c r="L2112" s="7">
        <f t="shared" si="305"/>
        <v>1995</v>
      </c>
      <c r="M2112" s="7">
        <f t="shared" si="300"/>
        <v>0</v>
      </c>
      <c r="N2112" s="7">
        <f t="shared" si="301"/>
        <v>1995</v>
      </c>
      <c r="O2112" s="7">
        <f t="shared" si="302"/>
        <v>-1</v>
      </c>
      <c r="P2112" s="7">
        <f t="shared" si="303"/>
        <v>0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</row>
    <row r="2113" spans="1:34" x14ac:dyDescent="0.35">
      <c r="A2113">
        <f t="shared" si="306"/>
        <v>2112</v>
      </c>
      <c r="B2113" t="s">
        <v>73</v>
      </c>
      <c r="C2113">
        <f t="shared" si="304"/>
        <v>78</v>
      </c>
      <c r="D2113" s="7">
        <f t="shared" si="309"/>
        <v>1995</v>
      </c>
      <c r="E2113">
        <v>1000</v>
      </c>
      <c r="F2113">
        <f>VLOOKUP(B2113, 'Population by Country'!$1:$266, 10, FALSE)</f>
        <v>2537440</v>
      </c>
      <c r="G2113">
        <v>0</v>
      </c>
      <c r="H2113">
        <v>0</v>
      </c>
      <c r="I2113" s="7">
        <f>INDEX('Developing Country'!$B$3:$B$175,MATCH('Stata Data'!B2113,'Developing Country'!$A$3:$A$175))</f>
        <v>0</v>
      </c>
      <c r="J2113" s="7">
        <f>INDEX('Developing Country'!$C$3:$C$175,MATCH('Stata Data'!B2113,'Developing Country'!$A$3:$A$175))</f>
        <v>0</v>
      </c>
      <c r="K2113" s="8">
        <f>VLOOKUP(B2113, 'TRIPS In Force'!$A$2:$B$166, 2, FALSE)</f>
        <v>34767</v>
      </c>
      <c r="L2113" s="7">
        <f t="shared" si="305"/>
        <v>1995</v>
      </c>
      <c r="M2113" s="7">
        <f t="shared" si="300"/>
        <v>1</v>
      </c>
      <c r="N2113" s="7">
        <f t="shared" si="301"/>
        <v>1995</v>
      </c>
      <c r="O2113" s="7">
        <f t="shared" si="302"/>
        <v>0</v>
      </c>
      <c r="P2113" s="7">
        <f t="shared" si="303"/>
        <v>1</v>
      </c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</row>
    <row r="2114" spans="1:34" x14ac:dyDescent="0.35">
      <c r="A2114">
        <f t="shared" si="306"/>
        <v>2113</v>
      </c>
      <c r="B2114" t="s">
        <v>73</v>
      </c>
      <c r="C2114">
        <f t="shared" si="304"/>
        <v>78</v>
      </c>
      <c r="D2114" s="7">
        <f t="shared" si="309"/>
        <v>1996</v>
      </c>
      <c r="E2114">
        <v>1000</v>
      </c>
      <c r="F2114">
        <f>VLOOKUP(B2114, 'Population by Country'!$1:$266, 11, FALSE)</f>
        <v>2561993</v>
      </c>
      <c r="G2114">
        <v>0</v>
      </c>
      <c r="H2114">
        <v>0</v>
      </c>
      <c r="I2114" s="7">
        <f>INDEX('Developing Country'!$B$3:$B$175,MATCH('Stata Data'!B2114,'Developing Country'!$A$3:$A$175))</f>
        <v>0</v>
      </c>
      <c r="J2114" s="7">
        <f>INDEX('Developing Country'!$C$3:$C$175,MATCH('Stata Data'!B2114,'Developing Country'!$A$3:$A$175))</f>
        <v>0</v>
      </c>
      <c r="K2114" s="8">
        <f>VLOOKUP(B2114, 'TRIPS In Force'!$A$2:$B$166, 2, FALSE)</f>
        <v>34767</v>
      </c>
      <c r="L2114" s="7">
        <f t="shared" si="305"/>
        <v>1995</v>
      </c>
      <c r="M2114" s="7">
        <f t="shared" ref="M2114:M2177" si="310">IF(L2114&gt;D2114, 0, 1)</f>
        <v>1</v>
      </c>
      <c r="N2114" s="7">
        <f t="shared" ref="N2114:N2177" si="311">IF(L2114&gt;IF(I2114=1, 2033, IF(H2114=1, 2005, IF(J2114=1,2000, L2114))), L2114,IF(I2114=1, 2033, IF(H2114=1, 2005, IF(J2114=1,2000, L2114))))</f>
        <v>1995</v>
      </c>
      <c r="O2114" s="7">
        <f t="shared" ref="O2114:O2177" si="312">D2114-N2114</f>
        <v>1</v>
      </c>
      <c r="P2114" s="7">
        <f t="shared" ref="P2114:P2177" si="313">IF(N2114&lt;=D2114,1,0)</f>
        <v>1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</row>
    <row r="2115" spans="1:34" x14ac:dyDescent="0.35">
      <c r="A2115">
        <f t="shared" si="306"/>
        <v>2114</v>
      </c>
      <c r="B2115" t="s">
        <v>73</v>
      </c>
      <c r="C2115">
        <f t="shared" ref="C2115:C2178" si="314">_xlfn.FLOOR.MATH((A2115-1)/27)</f>
        <v>78</v>
      </c>
      <c r="D2115" s="7">
        <f t="shared" si="309"/>
        <v>1997</v>
      </c>
      <c r="E2115">
        <v>1200</v>
      </c>
      <c r="F2115">
        <f>VLOOKUP(B2115, 'Population by Country'!$1:$266, 12, FALSE)</f>
        <v>2586827</v>
      </c>
      <c r="G2115">
        <v>0</v>
      </c>
      <c r="H2115">
        <v>0</v>
      </c>
      <c r="I2115" s="7">
        <f>INDEX('Developing Country'!$B$3:$B$175,MATCH('Stata Data'!B2115,'Developing Country'!$A$3:$A$175))</f>
        <v>0</v>
      </c>
      <c r="J2115" s="7">
        <f>INDEX('Developing Country'!$C$3:$C$175,MATCH('Stata Data'!B2115,'Developing Country'!$A$3:$A$175))</f>
        <v>0</v>
      </c>
      <c r="K2115" s="8">
        <f>VLOOKUP(B2115, 'TRIPS In Force'!$A$2:$B$166, 2, FALSE)</f>
        <v>34767</v>
      </c>
      <c r="L2115" s="7">
        <f t="shared" ref="L2115:L2178" si="315">YEAR(K2115)</f>
        <v>1995</v>
      </c>
      <c r="M2115" s="7">
        <f t="shared" si="310"/>
        <v>1</v>
      </c>
      <c r="N2115" s="7">
        <f t="shared" si="311"/>
        <v>1995</v>
      </c>
      <c r="O2115" s="7">
        <f t="shared" si="312"/>
        <v>2</v>
      </c>
      <c r="P2115" s="7">
        <f t="shared" si="313"/>
        <v>1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</row>
    <row r="2116" spans="1:34" x14ac:dyDescent="0.35">
      <c r="A2116">
        <f t="shared" ref="A2116:A2179" si="316">A2115+1</f>
        <v>2115</v>
      </c>
      <c r="B2116" t="s">
        <v>73</v>
      </c>
      <c r="C2116">
        <f t="shared" si="314"/>
        <v>78</v>
      </c>
      <c r="D2116" s="7">
        <f t="shared" si="309"/>
        <v>1998</v>
      </c>
      <c r="E2116">
        <v>1400</v>
      </c>
      <c r="F2116">
        <f>VLOOKUP(B2116, 'Population by Country'!$1:$266, 13, FALSE)</f>
        <v>2611367</v>
      </c>
      <c r="G2116">
        <v>0</v>
      </c>
      <c r="H2116">
        <v>0</v>
      </c>
      <c r="I2116" s="7">
        <f>INDEX('Developing Country'!$B$3:$B$175,MATCH('Stata Data'!B2116,'Developing Country'!$A$3:$A$175))</f>
        <v>0</v>
      </c>
      <c r="J2116" s="7">
        <f>INDEX('Developing Country'!$C$3:$C$175,MATCH('Stata Data'!B2116,'Developing Country'!$A$3:$A$175))</f>
        <v>0</v>
      </c>
      <c r="K2116" s="8">
        <f>VLOOKUP(B2116, 'TRIPS In Force'!$A$2:$B$166, 2, FALSE)</f>
        <v>34767</v>
      </c>
      <c r="L2116" s="7">
        <f t="shared" si="315"/>
        <v>1995</v>
      </c>
      <c r="M2116" s="7">
        <f t="shared" si="310"/>
        <v>1</v>
      </c>
      <c r="N2116" s="7">
        <f t="shared" si="311"/>
        <v>1995</v>
      </c>
      <c r="O2116" s="7">
        <f t="shared" si="312"/>
        <v>3</v>
      </c>
      <c r="P2116" s="7">
        <f t="shared" si="313"/>
        <v>1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</row>
    <row r="2117" spans="1:34" x14ac:dyDescent="0.35">
      <c r="A2117">
        <f t="shared" si="316"/>
        <v>2116</v>
      </c>
      <c r="B2117" t="s">
        <v>73</v>
      </c>
      <c r="C2117">
        <f t="shared" si="314"/>
        <v>78</v>
      </c>
      <c r="D2117" s="7">
        <f t="shared" si="309"/>
        <v>1999</v>
      </c>
      <c r="E2117">
        <v>1600</v>
      </c>
      <c r="F2117">
        <f>VLOOKUP(B2117, 'Population by Country'!$1:$266,14, FALSE)</f>
        <v>2634882</v>
      </c>
      <c r="G2117">
        <v>0</v>
      </c>
      <c r="H2117">
        <v>0</v>
      </c>
      <c r="I2117" s="7">
        <f>INDEX('Developing Country'!$B$3:$B$175,MATCH('Stata Data'!B2117,'Developing Country'!$A$3:$A$175))</f>
        <v>0</v>
      </c>
      <c r="J2117" s="7">
        <f>INDEX('Developing Country'!$C$3:$C$175,MATCH('Stata Data'!B2117,'Developing Country'!$A$3:$A$175))</f>
        <v>0</v>
      </c>
      <c r="K2117" s="8">
        <f>VLOOKUP(B2117, 'TRIPS In Force'!$A$2:$B$166, 2, FALSE)</f>
        <v>34767</v>
      </c>
      <c r="L2117" s="7">
        <f t="shared" si="315"/>
        <v>1995</v>
      </c>
      <c r="M2117" s="7">
        <f t="shared" si="310"/>
        <v>1</v>
      </c>
      <c r="N2117" s="7">
        <f t="shared" si="311"/>
        <v>1995</v>
      </c>
      <c r="O2117" s="7">
        <f t="shared" si="312"/>
        <v>4</v>
      </c>
      <c r="P2117" s="7">
        <f t="shared" si="313"/>
        <v>1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</row>
    <row r="2118" spans="1:34" x14ac:dyDescent="0.35">
      <c r="A2118">
        <f t="shared" si="316"/>
        <v>2117</v>
      </c>
      <c r="B2118" t="s">
        <v>73</v>
      </c>
      <c r="C2118">
        <f t="shared" si="314"/>
        <v>78</v>
      </c>
      <c r="D2118" s="7">
        <f t="shared" si="309"/>
        <v>2000</v>
      </c>
      <c r="E2118">
        <v>1700</v>
      </c>
      <c r="F2118">
        <f>VLOOKUP(B2118, 'Population by Country'!$1:$266, 15, FALSE)</f>
        <v>2656864</v>
      </c>
      <c r="G2118">
        <v>0</v>
      </c>
      <c r="H2118">
        <v>0</v>
      </c>
      <c r="I2118" s="7">
        <f>INDEX('Developing Country'!$B$3:$B$175,MATCH('Stata Data'!B2118,'Developing Country'!$A$3:$A$175))</f>
        <v>0</v>
      </c>
      <c r="J2118" s="7">
        <f>INDEX('Developing Country'!$C$3:$C$175,MATCH('Stata Data'!B2118,'Developing Country'!$A$3:$A$175))</f>
        <v>0</v>
      </c>
      <c r="K2118" s="8">
        <f>VLOOKUP(B2118, 'TRIPS In Force'!$A$2:$B$166, 2, FALSE)</f>
        <v>34767</v>
      </c>
      <c r="L2118" s="7">
        <f t="shared" si="315"/>
        <v>1995</v>
      </c>
      <c r="M2118" s="7">
        <f t="shared" si="310"/>
        <v>1</v>
      </c>
      <c r="N2118" s="7">
        <f t="shared" si="311"/>
        <v>1995</v>
      </c>
      <c r="O2118" s="7">
        <f t="shared" si="312"/>
        <v>5</v>
      </c>
      <c r="P2118" s="7">
        <f t="shared" si="313"/>
        <v>1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</row>
    <row r="2119" spans="1:34" x14ac:dyDescent="0.35">
      <c r="A2119">
        <f t="shared" si="316"/>
        <v>2118</v>
      </c>
      <c r="B2119" t="s">
        <v>73</v>
      </c>
      <c r="C2119">
        <f t="shared" si="314"/>
        <v>78</v>
      </c>
      <c r="D2119" s="7">
        <f t="shared" si="309"/>
        <v>2001</v>
      </c>
      <c r="E2119">
        <v>1900</v>
      </c>
      <c r="F2119">
        <f>VLOOKUP(B2119, 'Population by Country'!$1:$266, 16, FALSE)</f>
        <v>2677011</v>
      </c>
      <c r="G2119">
        <v>0</v>
      </c>
      <c r="H2119">
        <v>0</v>
      </c>
      <c r="I2119" s="7">
        <f>INDEX('Developing Country'!$B$3:$B$175,MATCH('Stata Data'!B2119,'Developing Country'!$A$3:$A$175))</f>
        <v>0</v>
      </c>
      <c r="J2119" s="7">
        <f>INDEX('Developing Country'!$C$3:$C$175,MATCH('Stata Data'!B2119,'Developing Country'!$A$3:$A$175))</f>
        <v>0</v>
      </c>
      <c r="K2119" s="8">
        <f>VLOOKUP(B2119, 'TRIPS In Force'!$A$2:$B$166, 2, FALSE)</f>
        <v>34767</v>
      </c>
      <c r="L2119" s="7">
        <f t="shared" si="315"/>
        <v>1995</v>
      </c>
      <c r="M2119" s="7">
        <f t="shared" si="310"/>
        <v>1</v>
      </c>
      <c r="N2119" s="7">
        <f t="shared" si="311"/>
        <v>1995</v>
      </c>
      <c r="O2119" s="7">
        <f t="shared" si="312"/>
        <v>6</v>
      </c>
      <c r="P2119" s="7">
        <f t="shared" si="313"/>
        <v>1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</row>
    <row r="2120" spans="1:34" x14ac:dyDescent="0.35">
      <c r="A2120">
        <f t="shared" si="316"/>
        <v>2119</v>
      </c>
      <c r="B2120" t="s">
        <v>73</v>
      </c>
      <c r="C2120">
        <f t="shared" si="314"/>
        <v>78</v>
      </c>
      <c r="D2120" s="7">
        <f t="shared" si="309"/>
        <v>2002</v>
      </c>
      <c r="E2120">
        <v>2000</v>
      </c>
      <c r="F2120">
        <f>VLOOKUP(B2120, 'Population by Country'!$1:$266, 17, FALSE)</f>
        <v>2695446</v>
      </c>
      <c r="G2120">
        <v>0</v>
      </c>
      <c r="H2120">
        <v>0</v>
      </c>
      <c r="I2120" s="7">
        <f>INDEX('Developing Country'!$B$3:$B$175,MATCH('Stata Data'!B2120,'Developing Country'!$A$3:$A$175))</f>
        <v>0</v>
      </c>
      <c r="J2120" s="7">
        <f>INDEX('Developing Country'!$C$3:$C$175,MATCH('Stata Data'!B2120,'Developing Country'!$A$3:$A$175))</f>
        <v>0</v>
      </c>
      <c r="K2120" s="8">
        <f>VLOOKUP(B2120, 'TRIPS In Force'!$A$2:$B$166, 2, FALSE)</f>
        <v>34767</v>
      </c>
      <c r="L2120" s="7">
        <f t="shared" si="315"/>
        <v>1995</v>
      </c>
      <c r="M2120" s="7">
        <f t="shared" si="310"/>
        <v>1</v>
      </c>
      <c r="N2120" s="7">
        <f t="shared" si="311"/>
        <v>1995</v>
      </c>
      <c r="O2120" s="7">
        <f t="shared" si="312"/>
        <v>7</v>
      </c>
      <c r="P2120" s="7">
        <f t="shared" si="313"/>
        <v>1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</row>
    <row r="2121" spans="1:34" x14ac:dyDescent="0.35">
      <c r="A2121">
        <f t="shared" si="316"/>
        <v>2120</v>
      </c>
      <c r="B2121" t="s">
        <v>73</v>
      </c>
      <c r="C2121">
        <f t="shared" si="314"/>
        <v>78</v>
      </c>
      <c r="D2121" s="7">
        <f t="shared" si="309"/>
        <v>2003</v>
      </c>
      <c r="E2121">
        <v>2100</v>
      </c>
      <c r="F2121">
        <f>VLOOKUP(B2121, 'Population by Country'!$1:$266, 18, FALSE)</f>
        <v>2712511</v>
      </c>
      <c r="G2121">
        <v>0</v>
      </c>
      <c r="H2121">
        <v>0</v>
      </c>
      <c r="I2121" s="7">
        <f>INDEX('Developing Country'!$B$3:$B$175,MATCH('Stata Data'!B2121,'Developing Country'!$A$3:$A$175))</f>
        <v>0</v>
      </c>
      <c r="J2121" s="7">
        <f>INDEX('Developing Country'!$C$3:$C$175,MATCH('Stata Data'!B2121,'Developing Country'!$A$3:$A$175))</f>
        <v>0</v>
      </c>
      <c r="K2121" s="8">
        <f>VLOOKUP(B2121, 'TRIPS In Force'!$A$2:$B$166, 2, FALSE)</f>
        <v>34767</v>
      </c>
      <c r="L2121" s="7">
        <f t="shared" si="315"/>
        <v>1995</v>
      </c>
      <c r="M2121" s="7">
        <f t="shared" si="310"/>
        <v>1</v>
      </c>
      <c r="N2121" s="7">
        <f t="shared" si="311"/>
        <v>1995</v>
      </c>
      <c r="O2121" s="7">
        <f t="shared" si="312"/>
        <v>8</v>
      </c>
      <c r="P2121" s="7">
        <f t="shared" si="313"/>
        <v>1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</row>
    <row r="2122" spans="1:34" x14ac:dyDescent="0.35">
      <c r="A2122">
        <f t="shared" si="316"/>
        <v>2121</v>
      </c>
      <c r="B2122" t="s">
        <v>73</v>
      </c>
      <c r="C2122">
        <f t="shared" si="314"/>
        <v>78</v>
      </c>
      <c r="D2122" s="7">
        <f t="shared" si="309"/>
        <v>2004</v>
      </c>
      <c r="E2122">
        <v>2100</v>
      </c>
      <c r="F2122">
        <f>VLOOKUP(B2122, 'Population by Country'!$1:$266,19, FALSE)</f>
        <v>2728777</v>
      </c>
      <c r="G2122">
        <v>0</v>
      </c>
      <c r="H2122">
        <v>0</v>
      </c>
      <c r="I2122" s="7">
        <f>INDEX('Developing Country'!$B$3:$B$175,MATCH('Stata Data'!B2122,'Developing Country'!$A$3:$A$175))</f>
        <v>0</v>
      </c>
      <c r="J2122" s="7">
        <f>INDEX('Developing Country'!$C$3:$C$175,MATCH('Stata Data'!B2122,'Developing Country'!$A$3:$A$175))</f>
        <v>0</v>
      </c>
      <c r="K2122" s="8">
        <f>VLOOKUP(B2122, 'TRIPS In Force'!$A$2:$B$166, 2, FALSE)</f>
        <v>34767</v>
      </c>
      <c r="L2122" s="7">
        <f t="shared" si="315"/>
        <v>1995</v>
      </c>
      <c r="M2122" s="7">
        <f t="shared" si="310"/>
        <v>1</v>
      </c>
      <c r="N2122" s="7">
        <f t="shared" si="311"/>
        <v>1995</v>
      </c>
      <c r="O2122" s="7">
        <f t="shared" si="312"/>
        <v>9</v>
      </c>
      <c r="P2122" s="7">
        <f t="shared" si="313"/>
        <v>1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</row>
    <row r="2123" spans="1:34" x14ac:dyDescent="0.35">
      <c r="A2123">
        <f t="shared" si="316"/>
        <v>2122</v>
      </c>
      <c r="B2123" t="s">
        <v>73</v>
      </c>
      <c r="C2123">
        <f t="shared" si="314"/>
        <v>78</v>
      </c>
      <c r="D2123" s="7">
        <f t="shared" si="309"/>
        <v>2005</v>
      </c>
      <c r="E2123">
        <v>2100</v>
      </c>
      <c r="F2123">
        <f>VLOOKUP(B2123, 'Population by Country'!$1:$266, 20, FALSE)</f>
        <v>2744673</v>
      </c>
      <c r="G2123">
        <v>0</v>
      </c>
      <c r="H2123">
        <v>0</v>
      </c>
      <c r="I2123" s="7">
        <f>INDEX('Developing Country'!$B$3:$B$175,MATCH('Stata Data'!B2123,'Developing Country'!$A$3:$A$175))</f>
        <v>0</v>
      </c>
      <c r="J2123" s="7">
        <f>INDEX('Developing Country'!$C$3:$C$175,MATCH('Stata Data'!B2123,'Developing Country'!$A$3:$A$175))</f>
        <v>0</v>
      </c>
      <c r="K2123" s="8">
        <f>VLOOKUP(B2123, 'TRIPS In Force'!$A$2:$B$166, 2, FALSE)</f>
        <v>34767</v>
      </c>
      <c r="L2123" s="7">
        <f t="shared" si="315"/>
        <v>1995</v>
      </c>
      <c r="M2123" s="7">
        <f t="shared" si="310"/>
        <v>1</v>
      </c>
      <c r="N2123" s="7">
        <f t="shared" si="311"/>
        <v>1995</v>
      </c>
      <c r="O2123" s="7">
        <f t="shared" si="312"/>
        <v>10</v>
      </c>
      <c r="P2123" s="7">
        <f t="shared" si="313"/>
        <v>1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</row>
    <row r="2124" spans="1:34" x14ac:dyDescent="0.35">
      <c r="A2124">
        <f t="shared" si="316"/>
        <v>2123</v>
      </c>
      <c r="B2124" t="s">
        <v>73</v>
      </c>
      <c r="C2124">
        <f t="shared" si="314"/>
        <v>78</v>
      </c>
      <c r="D2124" s="7">
        <f t="shared" si="309"/>
        <v>2006</v>
      </c>
      <c r="E2124">
        <v>1800</v>
      </c>
      <c r="F2124">
        <f>VLOOKUP(B2124, 'Population by Country'!$1:$266, 21, FALSE)</f>
        <v>2760279</v>
      </c>
      <c r="G2124">
        <v>0</v>
      </c>
      <c r="H2124">
        <v>0</v>
      </c>
      <c r="I2124" s="7">
        <f>INDEX('Developing Country'!$B$3:$B$175,MATCH('Stata Data'!B2124,'Developing Country'!$A$3:$A$175))</f>
        <v>0</v>
      </c>
      <c r="J2124" s="7">
        <f>INDEX('Developing Country'!$C$3:$C$175,MATCH('Stata Data'!B2124,'Developing Country'!$A$3:$A$175))</f>
        <v>0</v>
      </c>
      <c r="K2124" s="8">
        <f>VLOOKUP(B2124, 'TRIPS In Force'!$A$2:$B$166, 2, FALSE)</f>
        <v>34767</v>
      </c>
      <c r="L2124" s="7">
        <f t="shared" si="315"/>
        <v>1995</v>
      </c>
      <c r="M2124" s="7">
        <f t="shared" si="310"/>
        <v>1</v>
      </c>
      <c r="N2124" s="7">
        <f t="shared" si="311"/>
        <v>1995</v>
      </c>
      <c r="O2124" s="7">
        <f t="shared" si="312"/>
        <v>11</v>
      </c>
      <c r="P2124" s="7">
        <f t="shared" si="313"/>
        <v>1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</row>
    <row r="2125" spans="1:34" x14ac:dyDescent="0.35">
      <c r="A2125">
        <f t="shared" si="316"/>
        <v>2124</v>
      </c>
      <c r="B2125" t="s">
        <v>73</v>
      </c>
      <c r="C2125">
        <f t="shared" si="314"/>
        <v>78</v>
      </c>
      <c r="D2125" s="7">
        <f t="shared" si="309"/>
        <v>2007</v>
      </c>
      <c r="E2125">
        <v>1800</v>
      </c>
      <c r="F2125">
        <f>VLOOKUP(B2125, 'Population by Country'!$1:$266, 22, FALSE)</f>
        <v>2775467</v>
      </c>
      <c r="G2125">
        <v>0</v>
      </c>
      <c r="H2125">
        <v>0</v>
      </c>
      <c r="I2125" s="7">
        <f>INDEX('Developing Country'!$B$3:$B$175,MATCH('Stata Data'!B2125,'Developing Country'!$A$3:$A$175))</f>
        <v>0</v>
      </c>
      <c r="J2125" s="7">
        <f>INDEX('Developing Country'!$C$3:$C$175,MATCH('Stata Data'!B2125,'Developing Country'!$A$3:$A$175))</f>
        <v>0</v>
      </c>
      <c r="K2125" s="8">
        <f>VLOOKUP(B2125, 'TRIPS In Force'!$A$2:$B$166, 2, FALSE)</f>
        <v>34767</v>
      </c>
      <c r="L2125" s="7">
        <f t="shared" si="315"/>
        <v>1995</v>
      </c>
      <c r="M2125" s="7">
        <f t="shared" si="310"/>
        <v>1</v>
      </c>
      <c r="N2125" s="7">
        <f t="shared" si="311"/>
        <v>1995</v>
      </c>
      <c r="O2125" s="7">
        <f t="shared" si="312"/>
        <v>12</v>
      </c>
      <c r="P2125" s="7">
        <f t="shared" si="313"/>
        <v>1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</row>
    <row r="2126" spans="1:34" x14ac:dyDescent="0.35">
      <c r="A2126">
        <f t="shared" si="316"/>
        <v>2125</v>
      </c>
      <c r="B2126" t="s">
        <v>73</v>
      </c>
      <c r="C2126">
        <f t="shared" si="314"/>
        <v>78</v>
      </c>
      <c r="D2126" s="7">
        <f t="shared" si="309"/>
        <v>2008</v>
      </c>
      <c r="E2126">
        <v>1600</v>
      </c>
      <c r="F2126">
        <f>VLOOKUP(B2126, 'Population by Country'!$1:$266, 23, FALSE)</f>
        <v>2790122</v>
      </c>
      <c r="G2126">
        <v>0</v>
      </c>
      <c r="H2126">
        <v>0</v>
      </c>
      <c r="I2126" s="7">
        <f>INDEX('Developing Country'!$B$3:$B$175,MATCH('Stata Data'!B2126,'Developing Country'!$A$3:$A$175))</f>
        <v>0</v>
      </c>
      <c r="J2126" s="7">
        <f>INDEX('Developing Country'!$C$3:$C$175,MATCH('Stata Data'!B2126,'Developing Country'!$A$3:$A$175))</f>
        <v>0</v>
      </c>
      <c r="K2126" s="8">
        <f>VLOOKUP(B2126, 'TRIPS In Force'!$A$2:$B$166, 2, FALSE)</f>
        <v>34767</v>
      </c>
      <c r="L2126" s="7">
        <f t="shared" si="315"/>
        <v>1995</v>
      </c>
      <c r="M2126" s="7">
        <f t="shared" si="310"/>
        <v>1</v>
      </c>
      <c r="N2126" s="7">
        <f t="shared" si="311"/>
        <v>1995</v>
      </c>
      <c r="O2126" s="7">
        <f t="shared" si="312"/>
        <v>13</v>
      </c>
      <c r="P2126" s="7">
        <f t="shared" si="313"/>
        <v>1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</row>
    <row r="2127" spans="1:34" x14ac:dyDescent="0.35">
      <c r="A2127">
        <f t="shared" si="316"/>
        <v>2126</v>
      </c>
      <c r="B2127" t="s">
        <v>73</v>
      </c>
      <c r="C2127">
        <f t="shared" si="314"/>
        <v>78</v>
      </c>
      <c r="D2127" s="7">
        <f t="shared" si="309"/>
        <v>2009</v>
      </c>
      <c r="E2127">
        <v>1500</v>
      </c>
      <c r="F2127">
        <f>VLOOKUP(B2127, 'Population by Country'!$1:$266, 24, FALSE)</f>
        <v>2804082</v>
      </c>
      <c r="G2127">
        <v>0</v>
      </c>
      <c r="H2127">
        <v>0</v>
      </c>
      <c r="I2127" s="7">
        <f>INDEX('Developing Country'!$B$3:$B$175,MATCH('Stata Data'!B2127,'Developing Country'!$A$3:$A$175))</f>
        <v>0</v>
      </c>
      <c r="J2127" s="7">
        <f>INDEX('Developing Country'!$C$3:$C$175,MATCH('Stata Data'!B2127,'Developing Country'!$A$3:$A$175))</f>
        <v>0</v>
      </c>
      <c r="K2127" s="8">
        <f>VLOOKUP(B2127, 'TRIPS In Force'!$A$2:$B$166, 2, FALSE)</f>
        <v>34767</v>
      </c>
      <c r="L2127" s="7">
        <f t="shared" si="315"/>
        <v>1995</v>
      </c>
      <c r="M2127" s="7">
        <f t="shared" si="310"/>
        <v>1</v>
      </c>
      <c r="N2127" s="7">
        <f t="shared" si="311"/>
        <v>1995</v>
      </c>
      <c r="O2127" s="7">
        <f t="shared" si="312"/>
        <v>14</v>
      </c>
      <c r="P2127" s="7">
        <f t="shared" si="313"/>
        <v>1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</row>
    <row r="2128" spans="1:34" x14ac:dyDescent="0.35">
      <c r="A2128">
        <f t="shared" si="316"/>
        <v>2127</v>
      </c>
      <c r="B2128" t="s">
        <v>73</v>
      </c>
      <c r="C2128">
        <f t="shared" si="314"/>
        <v>78</v>
      </c>
      <c r="D2128" s="7">
        <f t="shared" si="309"/>
        <v>2010</v>
      </c>
      <c r="E2128">
        <v>1400</v>
      </c>
      <c r="F2128">
        <f>VLOOKUP(B2128, 'Population by Country'!$1:$266, 25, FALSE)</f>
        <v>2817210</v>
      </c>
      <c r="G2128">
        <v>0</v>
      </c>
      <c r="H2128">
        <v>0</v>
      </c>
      <c r="I2128" s="7">
        <f>INDEX('Developing Country'!$B$3:$B$175,MATCH('Stata Data'!B2128,'Developing Country'!$A$3:$A$175))</f>
        <v>0</v>
      </c>
      <c r="J2128" s="7">
        <f>INDEX('Developing Country'!$C$3:$C$175,MATCH('Stata Data'!B2128,'Developing Country'!$A$3:$A$175))</f>
        <v>0</v>
      </c>
      <c r="K2128" s="8">
        <f>VLOOKUP(B2128, 'TRIPS In Force'!$A$2:$B$166, 2, FALSE)</f>
        <v>34767</v>
      </c>
      <c r="L2128" s="7">
        <f t="shared" si="315"/>
        <v>1995</v>
      </c>
      <c r="M2128" s="7">
        <f t="shared" si="310"/>
        <v>1</v>
      </c>
      <c r="N2128" s="7">
        <f t="shared" si="311"/>
        <v>1995</v>
      </c>
      <c r="O2128" s="7">
        <f t="shared" si="312"/>
        <v>15</v>
      </c>
      <c r="P2128" s="7">
        <f t="shared" si="313"/>
        <v>1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</row>
    <row r="2129" spans="1:34" x14ac:dyDescent="0.35">
      <c r="A2129">
        <f t="shared" si="316"/>
        <v>2128</v>
      </c>
      <c r="B2129" t="s">
        <v>73</v>
      </c>
      <c r="C2129">
        <f t="shared" si="314"/>
        <v>78</v>
      </c>
      <c r="D2129" s="7">
        <f t="shared" si="309"/>
        <v>2011</v>
      </c>
      <c r="E2129">
        <v>1400</v>
      </c>
      <c r="F2129">
        <f>VLOOKUP(B2129, 'Population by Country'!$1:$266, 26, FALSE)</f>
        <v>2829493</v>
      </c>
      <c r="G2129">
        <v>0</v>
      </c>
      <c r="H2129">
        <v>0</v>
      </c>
      <c r="I2129" s="7">
        <f>INDEX('Developing Country'!$B$3:$B$175,MATCH('Stata Data'!B2129,'Developing Country'!$A$3:$A$175))</f>
        <v>0</v>
      </c>
      <c r="J2129" s="7">
        <f>INDEX('Developing Country'!$C$3:$C$175,MATCH('Stata Data'!B2129,'Developing Country'!$A$3:$A$175))</f>
        <v>0</v>
      </c>
      <c r="K2129" s="8">
        <f>VLOOKUP(B2129, 'TRIPS In Force'!$A$2:$B$166, 2, FALSE)</f>
        <v>34767</v>
      </c>
      <c r="L2129" s="7">
        <f t="shared" si="315"/>
        <v>1995</v>
      </c>
      <c r="M2129" s="7">
        <f t="shared" si="310"/>
        <v>1</v>
      </c>
      <c r="N2129" s="7">
        <f t="shared" si="311"/>
        <v>1995</v>
      </c>
      <c r="O2129" s="7">
        <f t="shared" si="312"/>
        <v>16</v>
      </c>
      <c r="P2129" s="7">
        <f t="shared" si="313"/>
        <v>1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</row>
    <row r="2130" spans="1:34" x14ac:dyDescent="0.35">
      <c r="A2130">
        <f t="shared" si="316"/>
        <v>2129</v>
      </c>
      <c r="B2130" t="s">
        <v>73</v>
      </c>
      <c r="C2130">
        <f t="shared" si="314"/>
        <v>78</v>
      </c>
      <c r="D2130" s="7">
        <f t="shared" si="309"/>
        <v>2012</v>
      </c>
      <c r="E2130">
        <v>1400</v>
      </c>
      <c r="F2130">
        <f>VLOOKUP(B2130, 'Population by Country'!$1:$266, 27, FALSE)</f>
        <v>2840992</v>
      </c>
      <c r="G2130">
        <v>0</v>
      </c>
      <c r="H2130">
        <v>0</v>
      </c>
      <c r="I2130" s="7">
        <f>INDEX('Developing Country'!$B$3:$B$175,MATCH('Stata Data'!B2130,'Developing Country'!$A$3:$A$175))</f>
        <v>0</v>
      </c>
      <c r="J2130" s="7">
        <f>INDEX('Developing Country'!$C$3:$C$175,MATCH('Stata Data'!B2130,'Developing Country'!$A$3:$A$175))</f>
        <v>0</v>
      </c>
      <c r="K2130" s="8">
        <f>VLOOKUP(B2130, 'TRIPS In Force'!$A$2:$B$166, 2, FALSE)</f>
        <v>34767</v>
      </c>
      <c r="L2130" s="7">
        <f t="shared" si="315"/>
        <v>1995</v>
      </c>
      <c r="M2130" s="7">
        <f t="shared" si="310"/>
        <v>1</v>
      </c>
      <c r="N2130" s="7">
        <f t="shared" si="311"/>
        <v>1995</v>
      </c>
      <c r="O2130" s="7">
        <f t="shared" si="312"/>
        <v>17</v>
      </c>
      <c r="P2130" s="7">
        <f t="shared" si="313"/>
        <v>1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</row>
    <row r="2131" spans="1:34" x14ac:dyDescent="0.35">
      <c r="A2131">
        <f t="shared" si="316"/>
        <v>2130</v>
      </c>
      <c r="B2131" t="s">
        <v>73</v>
      </c>
      <c r="C2131">
        <f t="shared" si="314"/>
        <v>78</v>
      </c>
      <c r="D2131" s="7">
        <f t="shared" si="309"/>
        <v>2013</v>
      </c>
      <c r="E2131">
        <v>1300</v>
      </c>
      <c r="F2131">
        <f>VLOOKUP(B2131, 'Population by Country'!$1:$266, 28, FALSE)</f>
        <v>2851807</v>
      </c>
      <c r="G2131">
        <v>0</v>
      </c>
      <c r="H2131">
        <v>0</v>
      </c>
      <c r="I2131" s="7">
        <f>INDEX('Developing Country'!$B$3:$B$175,MATCH('Stata Data'!B2131,'Developing Country'!$A$3:$A$175))</f>
        <v>0</v>
      </c>
      <c r="J2131" s="7">
        <f>INDEX('Developing Country'!$C$3:$C$175,MATCH('Stata Data'!B2131,'Developing Country'!$A$3:$A$175))</f>
        <v>0</v>
      </c>
      <c r="K2131" s="8">
        <f>VLOOKUP(B2131, 'TRIPS In Force'!$A$2:$B$166, 2, FALSE)</f>
        <v>34767</v>
      </c>
      <c r="L2131" s="7">
        <f t="shared" si="315"/>
        <v>1995</v>
      </c>
      <c r="M2131" s="7">
        <f t="shared" si="310"/>
        <v>1</v>
      </c>
      <c r="N2131" s="7">
        <f t="shared" si="311"/>
        <v>1995</v>
      </c>
      <c r="O2131" s="7">
        <f t="shared" si="312"/>
        <v>18</v>
      </c>
      <c r="P2131" s="7">
        <f t="shared" si="313"/>
        <v>1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</row>
    <row r="2132" spans="1:34" x14ac:dyDescent="0.35">
      <c r="A2132">
        <f t="shared" si="316"/>
        <v>2131</v>
      </c>
      <c r="B2132" t="s">
        <v>73</v>
      </c>
      <c r="C2132">
        <f t="shared" si="314"/>
        <v>78</v>
      </c>
      <c r="D2132" s="7">
        <f t="shared" si="309"/>
        <v>2014</v>
      </c>
      <c r="E2132">
        <v>1200</v>
      </c>
      <c r="F2132">
        <f>VLOOKUP(B2132, 'Population by Country'!$1:$266, 29, FALSE)</f>
        <v>2862087</v>
      </c>
      <c r="G2132">
        <v>0</v>
      </c>
      <c r="H2132">
        <v>0</v>
      </c>
      <c r="I2132" s="7">
        <f>INDEX('Developing Country'!$B$3:$B$175,MATCH('Stata Data'!B2132,'Developing Country'!$A$3:$A$175))</f>
        <v>0</v>
      </c>
      <c r="J2132" s="7">
        <f>INDEX('Developing Country'!$C$3:$C$175,MATCH('Stata Data'!B2132,'Developing Country'!$A$3:$A$175))</f>
        <v>0</v>
      </c>
      <c r="K2132" s="8">
        <f>VLOOKUP(B2132, 'TRIPS In Force'!$A$2:$B$166, 2, FALSE)</f>
        <v>34767</v>
      </c>
      <c r="L2132" s="7">
        <f t="shared" si="315"/>
        <v>1995</v>
      </c>
      <c r="M2132" s="7">
        <f t="shared" si="310"/>
        <v>1</v>
      </c>
      <c r="N2132" s="7">
        <f t="shared" si="311"/>
        <v>1995</v>
      </c>
      <c r="O2132" s="7">
        <f t="shared" si="312"/>
        <v>19</v>
      </c>
      <c r="P2132" s="7">
        <f t="shared" si="313"/>
        <v>1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</row>
    <row r="2133" spans="1:34" x14ac:dyDescent="0.35">
      <c r="A2133">
        <f t="shared" si="316"/>
        <v>2132</v>
      </c>
      <c r="B2133" t="s">
        <v>73</v>
      </c>
      <c r="C2133">
        <f t="shared" si="314"/>
        <v>78</v>
      </c>
      <c r="D2133" s="7">
        <f t="shared" si="309"/>
        <v>2015</v>
      </c>
      <c r="E2133">
        <v>1300</v>
      </c>
      <c r="F2133">
        <f>VLOOKUP(B2133, 'Population by Country'!$1:$266, 30, FALSE)</f>
        <v>2871934</v>
      </c>
      <c r="G2133">
        <v>0</v>
      </c>
      <c r="H2133">
        <v>0</v>
      </c>
      <c r="I2133" s="7">
        <f>INDEX('Developing Country'!$B$3:$B$175,MATCH('Stata Data'!B2133,'Developing Country'!$A$3:$A$175))</f>
        <v>0</v>
      </c>
      <c r="J2133" s="7">
        <f>INDEX('Developing Country'!$C$3:$C$175,MATCH('Stata Data'!B2133,'Developing Country'!$A$3:$A$175))</f>
        <v>0</v>
      </c>
      <c r="K2133" s="8">
        <f>VLOOKUP(B2133, 'TRIPS In Force'!$A$2:$B$166, 2, FALSE)</f>
        <v>34767</v>
      </c>
      <c r="L2133" s="7">
        <f t="shared" si="315"/>
        <v>1995</v>
      </c>
      <c r="M2133" s="7">
        <f t="shared" si="310"/>
        <v>1</v>
      </c>
      <c r="N2133" s="7">
        <f t="shared" si="311"/>
        <v>1995</v>
      </c>
      <c r="O2133" s="7">
        <f t="shared" si="312"/>
        <v>20</v>
      </c>
      <c r="P2133" s="7">
        <f t="shared" si="313"/>
        <v>1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</row>
    <row r="2134" spans="1:34" x14ac:dyDescent="0.35">
      <c r="A2134">
        <f t="shared" si="316"/>
        <v>2133</v>
      </c>
      <c r="B2134" t="s">
        <v>73</v>
      </c>
      <c r="C2134">
        <f t="shared" si="314"/>
        <v>78</v>
      </c>
      <c r="D2134" s="7">
        <f t="shared" si="309"/>
        <v>2016</v>
      </c>
      <c r="E2134">
        <v>1300</v>
      </c>
      <c r="F2134">
        <f>VLOOKUP(B2134, 'Population by Country'!$1:$266, 31, FALSE)</f>
        <v>2881355</v>
      </c>
      <c r="G2134">
        <v>0</v>
      </c>
      <c r="H2134">
        <v>0</v>
      </c>
      <c r="I2134" s="7">
        <f>INDEX('Developing Country'!$B$3:$B$175,MATCH('Stata Data'!B2134,'Developing Country'!$A$3:$A$175))</f>
        <v>0</v>
      </c>
      <c r="J2134" s="7">
        <f>INDEX('Developing Country'!$C$3:$C$175,MATCH('Stata Data'!B2134,'Developing Country'!$A$3:$A$175))</f>
        <v>0</v>
      </c>
      <c r="K2134" s="8">
        <f>VLOOKUP(B2134, 'TRIPS In Force'!$A$2:$B$166, 2, FALSE)</f>
        <v>34767</v>
      </c>
      <c r="L2134" s="7">
        <f t="shared" si="315"/>
        <v>1995</v>
      </c>
      <c r="M2134" s="7">
        <f t="shared" si="310"/>
        <v>1</v>
      </c>
      <c r="N2134" s="7">
        <f t="shared" si="311"/>
        <v>1995</v>
      </c>
      <c r="O2134" s="7">
        <f t="shared" si="312"/>
        <v>21</v>
      </c>
      <c r="P2134" s="7">
        <f t="shared" si="313"/>
        <v>1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</row>
    <row r="2135" spans="1:34" x14ac:dyDescent="0.35">
      <c r="A2135">
        <f t="shared" si="316"/>
        <v>2134</v>
      </c>
      <c r="B2135" t="s">
        <v>74</v>
      </c>
      <c r="C2135">
        <f t="shared" si="314"/>
        <v>79</v>
      </c>
      <c r="D2135" s="7">
        <v>1990</v>
      </c>
      <c r="F2135">
        <f>VLOOKUP(B2135, 'Population by Country'!$1:$266, 5,FALSE )</f>
        <v>123537000</v>
      </c>
      <c r="G2135">
        <v>0</v>
      </c>
      <c r="H2135">
        <v>0</v>
      </c>
      <c r="I2135" s="7">
        <f>INDEX('Developing Country'!$B$3:$B$175,MATCH('Stata Data'!B2135,'Developing Country'!$A$3:$A$175))</f>
        <v>0</v>
      </c>
      <c r="J2135" s="7">
        <f>INDEX('Developing Country'!$C$3:$C$175,MATCH('Stata Data'!B2135,'Developing Country'!$A$3:$A$175))</f>
        <v>0</v>
      </c>
      <c r="K2135" s="8">
        <f>VLOOKUP(B2135, 'TRIPS In Force'!$A$2:$B$166, 2, FALSE)</f>
        <v>34700</v>
      </c>
      <c r="L2135" s="7">
        <f t="shared" si="315"/>
        <v>1995</v>
      </c>
      <c r="M2135" s="7">
        <f t="shared" si="310"/>
        <v>0</v>
      </c>
      <c r="N2135" s="7">
        <f t="shared" si="311"/>
        <v>1995</v>
      </c>
      <c r="O2135" s="7">
        <f t="shared" si="312"/>
        <v>-5</v>
      </c>
      <c r="P2135" s="7">
        <f t="shared" si="313"/>
        <v>0</v>
      </c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</row>
    <row r="2136" spans="1:34" x14ac:dyDescent="0.35">
      <c r="A2136">
        <f t="shared" si="316"/>
        <v>2135</v>
      </c>
      <c r="B2136" t="s">
        <v>74</v>
      </c>
      <c r="C2136">
        <f t="shared" si="314"/>
        <v>79</v>
      </c>
      <c r="D2136" s="7">
        <f>D2135+1</f>
        <v>1991</v>
      </c>
      <c r="F2136">
        <f>VLOOKUP(B2136, 'Population by Country'!$1:$266, 6, FALSE)</f>
        <v>123921000</v>
      </c>
      <c r="G2136">
        <v>0</v>
      </c>
      <c r="H2136">
        <v>0</v>
      </c>
      <c r="I2136" s="7">
        <f>INDEX('Developing Country'!$B$3:$B$175,MATCH('Stata Data'!B2136,'Developing Country'!$A$3:$A$175))</f>
        <v>0</v>
      </c>
      <c r="J2136" s="7">
        <f>INDEX('Developing Country'!$C$3:$C$175,MATCH('Stata Data'!B2136,'Developing Country'!$A$3:$A$175))</f>
        <v>0</v>
      </c>
      <c r="K2136" s="8">
        <f>VLOOKUP(B2136, 'TRIPS In Force'!$A$2:$B$166, 2, FALSE)</f>
        <v>34700</v>
      </c>
      <c r="L2136" s="7">
        <f t="shared" si="315"/>
        <v>1995</v>
      </c>
      <c r="M2136" s="7">
        <f t="shared" si="310"/>
        <v>0</v>
      </c>
      <c r="N2136" s="7">
        <f t="shared" si="311"/>
        <v>1995</v>
      </c>
      <c r="O2136" s="7">
        <f t="shared" si="312"/>
        <v>-4</v>
      </c>
      <c r="P2136" s="7">
        <f t="shared" si="313"/>
        <v>0</v>
      </c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</row>
    <row r="2137" spans="1:34" x14ac:dyDescent="0.35">
      <c r="A2137">
        <f t="shared" si="316"/>
        <v>2136</v>
      </c>
      <c r="B2137" t="s">
        <v>74</v>
      </c>
      <c r="C2137">
        <f t="shared" si="314"/>
        <v>79</v>
      </c>
      <c r="D2137" s="7">
        <f t="shared" ref="D2137:D2161" si="317">D2136+1</f>
        <v>1992</v>
      </c>
      <c r="F2137">
        <f>VLOOKUP(B2137, 'Population by Country'!$1:$266, 7, FALSE)</f>
        <v>124229000</v>
      </c>
      <c r="G2137">
        <v>0</v>
      </c>
      <c r="H2137">
        <v>0</v>
      </c>
      <c r="I2137" s="7">
        <f>INDEX('Developing Country'!$B$3:$B$175,MATCH('Stata Data'!B2137,'Developing Country'!$A$3:$A$175))</f>
        <v>0</v>
      </c>
      <c r="J2137" s="7">
        <f>INDEX('Developing Country'!$C$3:$C$175,MATCH('Stata Data'!B2137,'Developing Country'!$A$3:$A$175))</f>
        <v>0</v>
      </c>
      <c r="K2137" s="8">
        <f>VLOOKUP(B2137, 'TRIPS In Force'!$A$2:$B$166, 2, FALSE)</f>
        <v>34700</v>
      </c>
      <c r="L2137" s="7">
        <f t="shared" si="315"/>
        <v>1995</v>
      </c>
      <c r="M2137" s="7">
        <f t="shared" si="310"/>
        <v>0</v>
      </c>
      <c r="N2137" s="7">
        <f t="shared" si="311"/>
        <v>1995</v>
      </c>
      <c r="O2137" s="7">
        <f t="shared" si="312"/>
        <v>-3</v>
      </c>
      <c r="P2137" s="7">
        <f t="shared" si="313"/>
        <v>0</v>
      </c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</row>
    <row r="2138" spans="1:34" x14ac:dyDescent="0.35">
      <c r="A2138">
        <f t="shared" si="316"/>
        <v>2137</v>
      </c>
      <c r="B2138" t="s">
        <v>74</v>
      </c>
      <c r="C2138">
        <f t="shared" si="314"/>
        <v>79</v>
      </c>
      <c r="D2138" s="7">
        <f t="shared" si="317"/>
        <v>1993</v>
      </c>
      <c r="F2138">
        <f>VLOOKUP(B2138, 'Population by Country'!$1:$266, 8, FALSE)</f>
        <v>124536000</v>
      </c>
      <c r="G2138">
        <v>0</v>
      </c>
      <c r="H2138">
        <v>0</v>
      </c>
      <c r="I2138" s="7">
        <f>INDEX('Developing Country'!$B$3:$B$175,MATCH('Stata Data'!B2138,'Developing Country'!$A$3:$A$175))</f>
        <v>0</v>
      </c>
      <c r="J2138" s="7">
        <f>INDEX('Developing Country'!$C$3:$C$175,MATCH('Stata Data'!B2138,'Developing Country'!$A$3:$A$175))</f>
        <v>0</v>
      </c>
      <c r="K2138" s="8">
        <f>VLOOKUP(B2138, 'TRIPS In Force'!$A$2:$B$166, 2, FALSE)</f>
        <v>34700</v>
      </c>
      <c r="L2138" s="7">
        <f t="shared" si="315"/>
        <v>1995</v>
      </c>
      <c r="M2138" s="7">
        <f t="shared" si="310"/>
        <v>0</v>
      </c>
      <c r="N2138" s="7">
        <f t="shared" si="311"/>
        <v>1995</v>
      </c>
      <c r="O2138" s="7">
        <f t="shared" si="312"/>
        <v>-2</v>
      </c>
      <c r="P2138" s="7">
        <f t="shared" si="313"/>
        <v>0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</row>
    <row r="2139" spans="1:34" x14ac:dyDescent="0.35">
      <c r="A2139">
        <f t="shared" si="316"/>
        <v>2138</v>
      </c>
      <c r="B2139" t="s">
        <v>74</v>
      </c>
      <c r="C2139">
        <f t="shared" si="314"/>
        <v>79</v>
      </c>
      <c r="D2139" s="7">
        <f t="shared" si="317"/>
        <v>1994</v>
      </c>
      <c r="F2139">
        <f>VLOOKUP(B2139, 'Population by Country'!$1:$266, 9, FALSE)</f>
        <v>124961000</v>
      </c>
      <c r="G2139">
        <v>0</v>
      </c>
      <c r="H2139">
        <v>0</v>
      </c>
      <c r="I2139" s="7">
        <f>INDEX('Developing Country'!$B$3:$B$175,MATCH('Stata Data'!B2139,'Developing Country'!$A$3:$A$175))</f>
        <v>0</v>
      </c>
      <c r="J2139" s="7">
        <f>INDEX('Developing Country'!$C$3:$C$175,MATCH('Stata Data'!B2139,'Developing Country'!$A$3:$A$175))</f>
        <v>0</v>
      </c>
      <c r="K2139" s="8">
        <f>VLOOKUP(B2139, 'TRIPS In Force'!$A$2:$B$166, 2, FALSE)</f>
        <v>34700</v>
      </c>
      <c r="L2139" s="7">
        <f t="shared" si="315"/>
        <v>1995</v>
      </c>
      <c r="M2139" s="7">
        <f t="shared" si="310"/>
        <v>0</v>
      </c>
      <c r="N2139" s="7">
        <f t="shared" si="311"/>
        <v>1995</v>
      </c>
      <c r="O2139" s="7">
        <f t="shared" si="312"/>
        <v>-1</v>
      </c>
      <c r="P2139" s="7">
        <f t="shared" si="313"/>
        <v>0</v>
      </c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</row>
    <row r="2140" spans="1:34" x14ac:dyDescent="0.35">
      <c r="A2140">
        <f t="shared" si="316"/>
        <v>2139</v>
      </c>
      <c r="B2140" t="s">
        <v>74</v>
      </c>
      <c r="C2140">
        <f t="shared" si="314"/>
        <v>79</v>
      </c>
      <c r="D2140" s="7">
        <f t="shared" si="317"/>
        <v>1995</v>
      </c>
      <c r="F2140">
        <f>VLOOKUP(B2140, 'Population by Country'!$1:$266, 10, FALSE)</f>
        <v>125439000</v>
      </c>
      <c r="G2140">
        <v>0</v>
      </c>
      <c r="H2140">
        <v>0</v>
      </c>
      <c r="I2140" s="7">
        <f>INDEX('Developing Country'!$B$3:$B$175,MATCH('Stata Data'!B2140,'Developing Country'!$A$3:$A$175))</f>
        <v>0</v>
      </c>
      <c r="J2140" s="7">
        <f>INDEX('Developing Country'!$C$3:$C$175,MATCH('Stata Data'!B2140,'Developing Country'!$A$3:$A$175))</f>
        <v>0</v>
      </c>
      <c r="K2140" s="8">
        <f>VLOOKUP(B2140, 'TRIPS In Force'!$A$2:$B$166, 2, FALSE)</f>
        <v>34700</v>
      </c>
      <c r="L2140" s="7">
        <f t="shared" si="315"/>
        <v>1995</v>
      </c>
      <c r="M2140" s="7">
        <f t="shared" si="310"/>
        <v>1</v>
      </c>
      <c r="N2140" s="7">
        <f t="shared" si="311"/>
        <v>1995</v>
      </c>
      <c r="O2140" s="7">
        <f t="shared" si="312"/>
        <v>0</v>
      </c>
      <c r="P2140" s="7">
        <f t="shared" si="313"/>
        <v>1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</row>
    <row r="2141" spans="1:34" x14ac:dyDescent="0.35">
      <c r="A2141">
        <f t="shared" si="316"/>
        <v>2140</v>
      </c>
      <c r="B2141" t="s">
        <v>74</v>
      </c>
      <c r="C2141">
        <f t="shared" si="314"/>
        <v>79</v>
      </c>
      <c r="D2141" s="7">
        <f t="shared" si="317"/>
        <v>1996</v>
      </c>
      <c r="F2141">
        <f>VLOOKUP(B2141, 'Population by Country'!$1:$266, 11, FALSE)</f>
        <v>125757000</v>
      </c>
      <c r="G2141">
        <v>0</v>
      </c>
      <c r="H2141">
        <v>0</v>
      </c>
      <c r="I2141" s="7">
        <f>INDEX('Developing Country'!$B$3:$B$175,MATCH('Stata Data'!B2141,'Developing Country'!$A$3:$A$175))</f>
        <v>0</v>
      </c>
      <c r="J2141" s="7">
        <f>INDEX('Developing Country'!$C$3:$C$175,MATCH('Stata Data'!B2141,'Developing Country'!$A$3:$A$175))</f>
        <v>0</v>
      </c>
      <c r="K2141" s="8">
        <f>VLOOKUP(B2141, 'TRIPS In Force'!$A$2:$B$166, 2, FALSE)</f>
        <v>34700</v>
      </c>
      <c r="L2141" s="7">
        <f t="shared" si="315"/>
        <v>1995</v>
      </c>
      <c r="M2141" s="7">
        <f t="shared" si="310"/>
        <v>1</v>
      </c>
      <c r="N2141" s="7">
        <f t="shared" si="311"/>
        <v>1995</v>
      </c>
      <c r="O2141" s="7">
        <f t="shared" si="312"/>
        <v>1</v>
      </c>
      <c r="P2141" s="7">
        <f t="shared" si="313"/>
        <v>1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</row>
    <row r="2142" spans="1:34" x14ac:dyDescent="0.35">
      <c r="A2142">
        <f t="shared" si="316"/>
        <v>2141</v>
      </c>
      <c r="B2142" t="s">
        <v>74</v>
      </c>
      <c r="C2142">
        <f t="shared" si="314"/>
        <v>79</v>
      </c>
      <c r="D2142" s="7">
        <f t="shared" si="317"/>
        <v>1997</v>
      </c>
      <c r="F2142">
        <f>VLOOKUP(B2142, 'Population by Country'!$1:$266, 12, FALSE)</f>
        <v>126057000</v>
      </c>
      <c r="G2142">
        <v>0</v>
      </c>
      <c r="H2142">
        <v>0</v>
      </c>
      <c r="I2142" s="7">
        <f>INDEX('Developing Country'!$B$3:$B$175,MATCH('Stata Data'!B2142,'Developing Country'!$A$3:$A$175))</f>
        <v>0</v>
      </c>
      <c r="J2142" s="7">
        <f>INDEX('Developing Country'!$C$3:$C$175,MATCH('Stata Data'!B2142,'Developing Country'!$A$3:$A$175))</f>
        <v>0</v>
      </c>
      <c r="K2142" s="8">
        <f>VLOOKUP(B2142, 'TRIPS In Force'!$A$2:$B$166, 2, FALSE)</f>
        <v>34700</v>
      </c>
      <c r="L2142" s="7">
        <f t="shared" si="315"/>
        <v>1995</v>
      </c>
      <c r="M2142" s="7">
        <f t="shared" si="310"/>
        <v>1</v>
      </c>
      <c r="N2142" s="7">
        <f t="shared" si="311"/>
        <v>1995</v>
      </c>
      <c r="O2142" s="7">
        <f t="shared" si="312"/>
        <v>2</v>
      </c>
      <c r="P2142" s="7">
        <f t="shared" si="313"/>
        <v>1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</row>
    <row r="2143" spans="1:34" x14ac:dyDescent="0.35">
      <c r="A2143">
        <f t="shared" si="316"/>
        <v>2142</v>
      </c>
      <c r="B2143" t="s">
        <v>74</v>
      </c>
      <c r="C2143">
        <f t="shared" si="314"/>
        <v>79</v>
      </c>
      <c r="D2143" s="7">
        <f t="shared" si="317"/>
        <v>1998</v>
      </c>
      <c r="F2143">
        <f>VLOOKUP(B2143, 'Population by Country'!$1:$266, 13, FALSE)</f>
        <v>126400000</v>
      </c>
      <c r="G2143">
        <v>0</v>
      </c>
      <c r="H2143">
        <v>0</v>
      </c>
      <c r="I2143" s="7">
        <f>INDEX('Developing Country'!$B$3:$B$175,MATCH('Stata Data'!B2143,'Developing Country'!$A$3:$A$175))</f>
        <v>0</v>
      </c>
      <c r="J2143" s="7">
        <f>INDEX('Developing Country'!$C$3:$C$175,MATCH('Stata Data'!B2143,'Developing Country'!$A$3:$A$175))</f>
        <v>0</v>
      </c>
      <c r="K2143" s="8">
        <f>VLOOKUP(B2143, 'TRIPS In Force'!$A$2:$B$166, 2, FALSE)</f>
        <v>34700</v>
      </c>
      <c r="L2143" s="7">
        <f t="shared" si="315"/>
        <v>1995</v>
      </c>
      <c r="M2143" s="7">
        <f t="shared" si="310"/>
        <v>1</v>
      </c>
      <c r="N2143" s="7">
        <f t="shared" si="311"/>
        <v>1995</v>
      </c>
      <c r="O2143" s="7">
        <f t="shared" si="312"/>
        <v>3</v>
      </c>
      <c r="P2143" s="7">
        <f t="shared" si="313"/>
        <v>1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</row>
    <row r="2144" spans="1:34" x14ac:dyDescent="0.35">
      <c r="A2144">
        <f t="shared" si="316"/>
        <v>2143</v>
      </c>
      <c r="B2144" t="s">
        <v>74</v>
      </c>
      <c r="C2144">
        <f t="shared" si="314"/>
        <v>79</v>
      </c>
      <c r="D2144" s="7">
        <f t="shared" si="317"/>
        <v>1999</v>
      </c>
      <c r="F2144">
        <f>VLOOKUP(B2144, 'Population by Country'!$1:$266,14, FALSE)</f>
        <v>126631000</v>
      </c>
      <c r="G2144">
        <v>0</v>
      </c>
      <c r="H2144">
        <v>0</v>
      </c>
      <c r="I2144" s="7">
        <f>INDEX('Developing Country'!$B$3:$B$175,MATCH('Stata Data'!B2144,'Developing Country'!$A$3:$A$175))</f>
        <v>0</v>
      </c>
      <c r="J2144" s="7">
        <f>INDEX('Developing Country'!$C$3:$C$175,MATCH('Stata Data'!B2144,'Developing Country'!$A$3:$A$175))</f>
        <v>0</v>
      </c>
      <c r="K2144" s="8">
        <f>VLOOKUP(B2144, 'TRIPS In Force'!$A$2:$B$166, 2, FALSE)</f>
        <v>34700</v>
      </c>
      <c r="L2144" s="7">
        <f t="shared" si="315"/>
        <v>1995</v>
      </c>
      <c r="M2144" s="7">
        <f t="shared" si="310"/>
        <v>1</v>
      </c>
      <c r="N2144" s="7">
        <f t="shared" si="311"/>
        <v>1995</v>
      </c>
      <c r="O2144" s="7">
        <f t="shared" si="312"/>
        <v>4</v>
      </c>
      <c r="P2144" s="7">
        <f t="shared" si="313"/>
        <v>1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</row>
    <row r="2145" spans="1:34" x14ac:dyDescent="0.35">
      <c r="A2145">
        <f t="shared" si="316"/>
        <v>2144</v>
      </c>
      <c r="B2145" t="s">
        <v>74</v>
      </c>
      <c r="C2145">
        <f t="shared" si="314"/>
        <v>79</v>
      </c>
      <c r="D2145" s="7">
        <f t="shared" si="317"/>
        <v>2000</v>
      </c>
      <c r="F2145">
        <f>VLOOKUP(B2145, 'Population by Country'!$1:$266, 15, FALSE)</f>
        <v>126843000</v>
      </c>
      <c r="G2145">
        <v>0</v>
      </c>
      <c r="H2145">
        <v>0</v>
      </c>
      <c r="I2145" s="7">
        <f>INDEX('Developing Country'!$B$3:$B$175,MATCH('Stata Data'!B2145,'Developing Country'!$A$3:$A$175))</f>
        <v>0</v>
      </c>
      <c r="J2145" s="7">
        <f>INDEX('Developing Country'!$C$3:$C$175,MATCH('Stata Data'!B2145,'Developing Country'!$A$3:$A$175))</f>
        <v>0</v>
      </c>
      <c r="K2145" s="8">
        <f>VLOOKUP(B2145, 'TRIPS In Force'!$A$2:$B$166, 2, FALSE)</f>
        <v>34700</v>
      </c>
      <c r="L2145" s="7">
        <f t="shared" si="315"/>
        <v>1995</v>
      </c>
      <c r="M2145" s="7">
        <f t="shared" si="310"/>
        <v>1</v>
      </c>
      <c r="N2145" s="7">
        <f t="shared" si="311"/>
        <v>1995</v>
      </c>
      <c r="O2145" s="7">
        <f t="shared" si="312"/>
        <v>5</v>
      </c>
      <c r="P2145" s="7">
        <f t="shared" si="313"/>
        <v>1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</row>
    <row r="2146" spans="1:34" x14ac:dyDescent="0.35">
      <c r="A2146">
        <f t="shared" si="316"/>
        <v>2145</v>
      </c>
      <c r="B2146" t="s">
        <v>74</v>
      </c>
      <c r="C2146">
        <f t="shared" si="314"/>
        <v>79</v>
      </c>
      <c r="D2146" s="7">
        <f t="shared" si="317"/>
        <v>2001</v>
      </c>
      <c r="F2146">
        <f>VLOOKUP(B2146, 'Population by Country'!$1:$266, 16, FALSE)</f>
        <v>127149000</v>
      </c>
      <c r="G2146">
        <v>0</v>
      </c>
      <c r="H2146">
        <v>0</v>
      </c>
      <c r="I2146" s="7">
        <f>INDEX('Developing Country'!$B$3:$B$175,MATCH('Stata Data'!B2146,'Developing Country'!$A$3:$A$175))</f>
        <v>0</v>
      </c>
      <c r="J2146" s="7">
        <f>INDEX('Developing Country'!$C$3:$C$175,MATCH('Stata Data'!B2146,'Developing Country'!$A$3:$A$175))</f>
        <v>0</v>
      </c>
      <c r="K2146" s="8">
        <f>VLOOKUP(B2146, 'TRIPS In Force'!$A$2:$B$166, 2, FALSE)</f>
        <v>34700</v>
      </c>
      <c r="L2146" s="7">
        <f t="shared" si="315"/>
        <v>1995</v>
      </c>
      <c r="M2146" s="7">
        <f t="shared" si="310"/>
        <v>1</v>
      </c>
      <c r="N2146" s="7">
        <f t="shared" si="311"/>
        <v>1995</v>
      </c>
      <c r="O2146" s="7">
        <f t="shared" si="312"/>
        <v>6</v>
      </c>
      <c r="P2146" s="7">
        <f t="shared" si="313"/>
        <v>1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</row>
    <row r="2147" spans="1:34" x14ac:dyDescent="0.35">
      <c r="A2147">
        <f t="shared" si="316"/>
        <v>2146</v>
      </c>
      <c r="B2147" t="s">
        <v>74</v>
      </c>
      <c r="C2147">
        <f t="shared" si="314"/>
        <v>79</v>
      </c>
      <c r="D2147" s="7">
        <f t="shared" si="317"/>
        <v>2002</v>
      </c>
      <c r="F2147">
        <f>VLOOKUP(B2147, 'Population by Country'!$1:$266, 17, FALSE)</f>
        <v>127445000</v>
      </c>
      <c r="G2147">
        <v>0</v>
      </c>
      <c r="H2147">
        <v>0</v>
      </c>
      <c r="I2147" s="7">
        <f>INDEX('Developing Country'!$B$3:$B$175,MATCH('Stata Data'!B2147,'Developing Country'!$A$3:$A$175))</f>
        <v>0</v>
      </c>
      <c r="J2147" s="7">
        <f>INDEX('Developing Country'!$C$3:$C$175,MATCH('Stata Data'!B2147,'Developing Country'!$A$3:$A$175))</f>
        <v>0</v>
      </c>
      <c r="K2147" s="8">
        <f>VLOOKUP(B2147, 'TRIPS In Force'!$A$2:$B$166, 2, FALSE)</f>
        <v>34700</v>
      </c>
      <c r="L2147" s="7">
        <f t="shared" si="315"/>
        <v>1995</v>
      </c>
      <c r="M2147" s="7">
        <f t="shared" si="310"/>
        <v>1</v>
      </c>
      <c r="N2147" s="7">
        <f t="shared" si="311"/>
        <v>1995</v>
      </c>
      <c r="O2147" s="7">
        <f t="shared" si="312"/>
        <v>7</v>
      </c>
      <c r="P2147" s="7">
        <f t="shared" si="313"/>
        <v>1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</row>
    <row r="2148" spans="1:34" x14ac:dyDescent="0.35">
      <c r="A2148">
        <f t="shared" si="316"/>
        <v>2147</v>
      </c>
      <c r="B2148" t="s">
        <v>74</v>
      </c>
      <c r="C2148">
        <f t="shared" si="314"/>
        <v>79</v>
      </c>
      <c r="D2148" s="7">
        <f t="shared" si="317"/>
        <v>2003</v>
      </c>
      <c r="F2148">
        <f>VLOOKUP(B2148, 'Population by Country'!$1:$266, 18, FALSE)</f>
        <v>127718000</v>
      </c>
      <c r="G2148">
        <v>0</v>
      </c>
      <c r="H2148">
        <v>0</v>
      </c>
      <c r="I2148" s="7">
        <f>INDEX('Developing Country'!$B$3:$B$175,MATCH('Stata Data'!B2148,'Developing Country'!$A$3:$A$175))</f>
        <v>0</v>
      </c>
      <c r="J2148" s="7">
        <f>INDEX('Developing Country'!$C$3:$C$175,MATCH('Stata Data'!B2148,'Developing Country'!$A$3:$A$175))</f>
        <v>0</v>
      </c>
      <c r="K2148" s="8">
        <f>VLOOKUP(B2148, 'TRIPS In Force'!$A$2:$B$166, 2, FALSE)</f>
        <v>34700</v>
      </c>
      <c r="L2148" s="7">
        <f t="shared" si="315"/>
        <v>1995</v>
      </c>
      <c r="M2148" s="7">
        <f t="shared" si="310"/>
        <v>1</v>
      </c>
      <c r="N2148" s="7">
        <f t="shared" si="311"/>
        <v>1995</v>
      </c>
      <c r="O2148" s="7">
        <f t="shared" si="312"/>
        <v>8</v>
      </c>
      <c r="P2148" s="7">
        <f t="shared" si="313"/>
        <v>1</v>
      </c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</row>
    <row r="2149" spans="1:34" x14ac:dyDescent="0.35">
      <c r="A2149">
        <f t="shared" si="316"/>
        <v>2148</v>
      </c>
      <c r="B2149" t="s">
        <v>74</v>
      </c>
      <c r="C2149">
        <f t="shared" si="314"/>
        <v>79</v>
      </c>
      <c r="D2149" s="7">
        <f t="shared" si="317"/>
        <v>2004</v>
      </c>
      <c r="F2149">
        <f>VLOOKUP(B2149, 'Population by Country'!$1:$266,19, FALSE)</f>
        <v>127761000</v>
      </c>
      <c r="G2149">
        <v>0</v>
      </c>
      <c r="H2149">
        <v>0</v>
      </c>
      <c r="I2149" s="7">
        <f>INDEX('Developing Country'!$B$3:$B$175,MATCH('Stata Data'!B2149,'Developing Country'!$A$3:$A$175))</f>
        <v>0</v>
      </c>
      <c r="J2149" s="7">
        <f>INDEX('Developing Country'!$C$3:$C$175,MATCH('Stata Data'!B2149,'Developing Country'!$A$3:$A$175))</f>
        <v>0</v>
      </c>
      <c r="K2149" s="8">
        <f>VLOOKUP(B2149, 'TRIPS In Force'!$A$2:$B$166, 2, FALSE)</f>
        <v>34700</v>
      </c>
      <c r="L2149" s="7">
        <f t="shared" si="315"/>
        <v>1995</v>
      </c>
      <c r="M2149" s="7">
        <f t="shared" si="310"/>
        <v>1</v>
      </c>
      <c r="N2149" s="7">
        <f t="shared" si="311"/>
        <v>1995</v>
      </c>
      <c r="O2149" s="7">
        <f t="shared" si="312"/>
        <v>9</v>
      </c>
      <c r="P2149" s="7">
        <f t="shared" si="313"/>
        <v>1</v>
      </c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</row>
    <row r="2150" spans="1:34" x14ac:dyDescent="0.35">
      <c r="A2150">
        <f t="shared" si="316"/>
        <v>2149</v>
      </c>
      <c r="B2150" t="s">
        <v>74</v>
      </c>
      <c r="C2150">
        <f t="shared" si="314"/>
        <v>79</v>
      </c>
      <c r="D2150" s="7">
        <f t="shared" si="317"/>
        <v>2005</v>
      </c>
      <c r="F2150">
        <f>VLOOKUP(B2150, 'Population by Country'!$1:$266, 20, FALSE)</f>
        <v>127773000</v>
      </c>
      <c r="G2150">
        <v>0</v>
      </c>
      <c r="H2150">
        <v>0</v>
      </c>
      <c r="I2150" s="7">
        <f>INDEX('Developing Country'!$B$3:$B$175,MATCH('Stata Data'!B2150,'Developing Country'!$A$3:$A$175))</f>
        <v>0</v>
      </c>
      <c r="J2150" s="7">
        <f>INDEX('Developing Country'!$C$3:$C$175,MATCH('Stata Data'!B2150,'Developing Country'!$A$3:$A$175))</f>
        <v>0</v>
      </c>
      <c r="K2150" s="8">
        <f>VLOOKUP(B2150, 'TRIPS In Force'!$A$2:$B$166, 2, FALSE)</f>
        <v>34700</v>
      </c>
      <c r="L2150" s="7">
        <f t="shared" si="315"/>
        <v>1995</v>
      </c>
      <c r="M2150" s="7">
        <f t="shared" si="310"/>
        <v>1</v>
      </c>
      <c r="N2150" s="7">
        <f t="shared" si="311"/>
        <v>1995</v>
      </c>
      <c r="O2150" s="7">
        <f t="shared" si="312"/>
        <v>10</v>
      </c>
      <c r="P2150" s="7">
        <f t="shared" si="313"/>
        <v>1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</row>
    <row r="2151" spans="1:34" x14ac:dyDescent="0.35">
      <c r="A2151">
        <f t="shared" si="316"/>
        <v>2150</v>
      </c>
      <c r="B2151" t="s">
        <v>74</v>
      </c>
      <c r="C2151">
        <f t="shared" si="314"/>
        <v>79</v>
      </c>
      <c r="D2151" s="7">
        <f t="shared" si="317"/>
        <v>2006</v>
      </c>
      <c r="F2151">
        <f>VLOOKUP(B2151, 'Population by Country'!$1:$266, 21, FALSE)</f>
        <v>127854000</v>
      </c>
      <c r="G2151">
        <v>0</v>
      </c>
      <c r="H2151">
        <v>0</v>
      </c>
      <c r="I2151" s="7">
        <f>INDEX('Developing Country'!$B$3:$B$175,MATCH('Stata Data'!B2151,'Developing Country'!$A$3:$A$175))</f>
        <v>0</v>
      </c>
      <c r="J2151" s="7">
        <f>INDEX('Developing Country'!$C$3:$C$175,MATCH('Stata Data'!B2151,'Developing Country'!$A$3:$A$175))</f>
        <v>0</v>
      </c>
      <c r="K2151" s="8">
        <f>VLOOKUP(B2151, 'TRIPS In Force'!$A$2:$B$166, 2, FALSE)</f>
        <v>34700</v>
      </c>
      <c r="L2151" s="7">
        <f t="shared" si="315"/>
        <v>1995</v>
      </c>
      <c r="M2151" s="7">
        <f t="shared" si="310"/>
        <v>1</v>
      </c>
      <c r="N2151" s="7">
        <f t="shared" si="311"/>
        <v>1995</v>
      </c>
      <c r="O2151" s="7">
        <f t="shared" si="312"/>
        <v>11</v>
      </c>
      <c r="P2151" s="7">
        <f t="shared" si="313"/>
        <v>1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</row>
    <row r="2152" spans="1:34" x14ac:dyDescent="0.35">
      <c r="A2152">
        <f t="shared" si="316"/>
        <v>2151</v>
      </c>
      <c r="B2152" t="s">
        <v>74</v>
      </c>
      <c r="C2152">
        <f t="shared" si="314"/>
        <v>79</v>
      </c>
      <c r="D2152" s="7">
        <f t="shared" si="317"/>
        <v>2007</v>
      </c>
      <c r="F2152">
        <f>VLOOKUP(B2152, 'Population by Country'!$1:$266, 22, FALSE)</f>
        <v>128001000</v>
      </c>
      <c r="G2152">
        <v>0</v>
      </c>
      <c r="H2152">
        <v>0</v>
      </c>
      <c r="I2152" s="7">
        <f>INDEX('Developing Country'!$B$3:$B$175,MATCH('Stata Data'!B2152,'Developing Country'!$A$3:$A$175))</f>
        <v>0</v>
      </c>
      <c r="J2152" s="7">
        <f>INDEX('Developing Country'!$C$3:$C$175,MATCH('Stata Data'!B2152,'Developing Country'!$A$3:$A$175))</f>
        <v>0</v>
      </c>
      <c r="K2152" s="8">
        <f>VLOOKUP(B2152, 'TRIPS In Force'!$A$2:$B$166, 2, FALSE)</f>
        <v>34700</v>
      </c>
      <c r="L2152" s="7">
        <f t="shared" si="315"/>
        <v>1995</v>
      </c>
      <c r="M2152" s="7">
        <f t="shared" si="310"/>
        <v>1</v>
      </c>
      <c r="N2152" s="7">
        <f t="shared" si="311"/>
        <v>1995</v>
      </c>
      <c r="O2152" s="7">
        <f t="shared" si="312"/>
        <v>12</v>
      </c>
      <c r="P2152" s="7">
        <f t="shared" si="313"/>
        <v>1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</row>
    <row r="2153" spans="1:34" x14ac:dyDescent="0.35">
      <c r="A2153">
        <f t="shared" si="316"/>
        <v>2152</v>
      </c>
      <c r="B2153" t="s">
        <v>74</v>
      </c>
      <c r="C2153">
        <f t="shared" si="314"/>
        <v>79</v>
      </c>
      <c r="D2153" s="7">
        <f t="shared" si="317"/>
        <v>2008</v>
      </c>
      <c r="F2153">
        <f>VLOOKUP(B2153, 'Population by Country'!$1:$266, 23, FALSE)</f>
        <v>128063000</v>
      </c>
      <c r="G2153">
        <v>0</v>
      </c>
      <c r="H2153">
        <v>0</v>
      </c>
      <c r="I2153" s="7">
        <f>INDEX('Developing Country'!$B$3:$B$175,MATCH('Stata Data'!B2153,'Developing Country'!$A$3:$A$175))</f>
        <v>0</v>
      </c>
      <c r="J2153" s="7">
        <f>INDEX('Developing Country'!$C$3:$C$175,MATCH('Stata Data'!B2153,'Developing Country'!$A$3:$A$175))</f>
        <v>0</v>
      </c>
      <c r="K2153" s="8">
        <f>VLOOKUP(B2153, 'TRIPS In Force'!$A$2:$B$166, 2, FALSE)</f>
        <v>34700</v>
      </c>
      <c r="L2153" s="7">
        <f t="shared" si="315"/>
        <v>1995</v>
      </c>
      <c r="M2153" s="7">
        <f t="shared" si="310"/>
        <v>1</v>
      </c>
      <c r="N2153" s="7">
        <f t="shared" si="311"/>
        <v>1995</v>
      </c>
      <c r="O2153" s="7">
        <f t="shared" si="312"/>
        <v>13</v>
      </c>
      <c r="P2153" s="7">
        <f t="shared" si="313"/>
        <v>1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</row>
    <row r="2154" spans="1:34" x14ac:dyDescent="0.35">
      <c r="A2154">
        <f t="shared" si="316"/>
        <v>2153</v>
      </c>
      <c r="B2154" t="s">
        <v>74</v>
      </c>
      <c r="C2154">
        <f t="shared" si="314"/>
        <v>79</v>
      </c>
      <c r="D2154" s="7">
        <f t="shared" si="317"/>
        <v>2009</v>
      </c>
      <c r="F2154">
        <f>VLOOKUP(B2154, 'Population by Country'!$1:$266, 24, FALSE)</f>
        <v>128047000</v>
      </c>
      <c r="G2154">
        <v>0</v>
      </c>
      <c r="H2154">
        <v>0</v>
      </c>
      <c r="I2154" s="7">
        <f>INDEX('Developing Country'!$B$3:$B$175,MATCH('Stata Data'!B2154,'Developing Country'!$A$3:$A$175))</f>
        <v>0</v>
      </c>
      <c r="J2154" s="7">
        <f>INDEX('Developing Country'!$C$3:$C$175,MATCH('Stata Data'!B2154,'Developing Country'!$A$3:$A$175))</f>
        <v>0</v>
      </c>
      <c r="K2154" s="8">
        <f>VLOOKUP(B2154, 'TRIPS In Force'!$A$2:$B$166, 2, FALSE)</f>
        <v>34700</v>
      </c>
      <c r="L2154" s="7">
        <f t="shared" si="315"/>
        <v>1995</v>
      </c>
      <c r="M2154" s="7">
        <f t="shared" si="310"/>
        <v>1</v>
      </c>
      <c r="N2154" s="7">
        <f t="shared" si="311"/>
        <v>1995</v>
      </c>
      <c r="O2154" s="7">
        <f t="shared" si="312"/>
        <v>14</v>
      </c>
      <c r="P2154" s="7">
        <f t="shared" si="313"/>
        <v>1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</row>
    <row r="2155" spans="1:34" x14ac:dyDescent="0.35">
      <c r="A2155">
        <f t="shared" si="316"/>
        <v>2154</v>
      </c>
      <c r="B2155" t="s">
        <v>74</v>
      </c>
      <c r="C2155">
        <f t="shared" si="314"/>
        <v>79</v>
      </c>
      <c r="D2155" s="7">
        <f t="shared" si="317"/>
        <v>2010</v>
      </c>
      <c r="F2155">
        <f>VLOOKUP(B2155, 'Population by Country'!$1:$266, 25, FALSE)</f>
        <v>128070000</v>
      </c>
      <c r="G2155">
        <v>0</v>
      </c>
      <c r="H2155">
        <v>0</v>
      </c>
      <c r="I2155" s="7">
        <f>INDEX('Developing Country'!$B$3:$B$175,MATCH('Stata Data'!B2155,'Developing Country'!$A$3:$A$175))</f>
        <v>0</v>
      </c>
      <c r="J2155" s="7">
        <f>INDEX('Developing Country'!$C$3:$C$175,MATCH('Stata Data'!B2155,'Developing Country'!$A$3:$A$175))</f>
        <v>0</v>
      </c>
      <c r="K2155" s="8">
        <f>VLOOKUP(B2155, 'TRIPS In Force'!$A$2:$B$166, 2, FALSE)</f>
        <v>34700</v>
      </c>
      <c r="L2155" s="7">
        <f t="shared" si="315"/>
        <v>1995</v>
      </c>
      <c r="M2155" s="7">
        <f t="shared" si="310"/>
        <v>1</v>
      </c>
      <c r="N2155" s="7">
        <f t="shared" si="311"/>
        <v>1995</v>
      </c>
      <c r="O2155" s="7">
        <f t="shared" si="312"/>
        <v>15</v>
      </c>
      <c r="P2155" s="7">
        <f t="shared" si="313"/>
        <v>1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</row>
    <row r="2156" spans="1:34" x14ac:dyDescent="0.35">
      <c r="A2156">
        <f t="shared" si="316"/>
        <v>2155</v>
      </c>
      <c r="B2156" t="s">
        <v>74</v>
      </c>
      <c r="C2156">
        <f t="shared" si="314"/>
        <v>79</v>
      </c>
      <c r="D2156" s="7">
        <f t="shared" si="317"/>
        <v>2011</v>
      </c>
      <c r="F2156">
        <f>VLOOKUP(B2156, 'Population by Country'!$1:$266, 26, FALSE)</f>
        <v>127833000</v>
      </c>
      <c r="G2156">
        <v>0</v>
      </c>
      <c r="H2156">
        <v>0</v>
      </c>
      <c r="I2156" s="7">
        <f>INDEX('Developing Country'!$B$3:$B$175,MATCH('Stata Data'!B2156,'Developing Country'!$A$3:$A$175))</f>
        <v>0</v>
      </c>
      <c r="J2156" s="7">
        <f>INDEX('Developing Country'!$C$3:$C$175,MATCH('Stata Data'!B2156,'Developing Country'!$A$3:$A$175))</f>
        <v>0</v>
      </c>
      <c r="K2156" s="8">
        <f>VLOOKUP(B2156, 'TRIPS In Force'!$A$2:$B$166, 2, FALSE)</f>
        <v>34700</v>
      </c>
      <c r="L2156" s="7">
        <f t="shared" si="315"/>
        <v>1995</v>
      </c>
      <c r="M2156" s="7">
        <f t="shared" si="310"/>
        <v>1</v>
      </c>
      <c r="N2156" s="7">
        <f t="shared" si="311"/>
        <v>1995</v>
      </c>
      <c r="O2156" s="7">
        <f t="shared" si="312"/>
        <v>16</v>
      </c>
      <c r="P2156" s="7">
        <f t="shared" si="313"/>
        <v>1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</row>
    <row r="2157" spans="1:34" x14ac:dyDescent="0.35">
      <c r="A2157">
        <f t="shared" si="316"/>
        <v>2156</v>
      </c>
      <c r="B2157" t="s">
        <v>74</v>
      </c>
      <c r="C2157">
        <f t="shared" si="314"/>
        <v>79</v>
      </c>
      <c r="D2157" s="7">
        <f t="shared" si="317"/>
        <v>2012</v>
      </c>
      <c r="F2157">
        <f>VLOOKUP(B2157, 'Population by Country'!$1:$266, 27, FALSE)</f>
        <v>127629000</v>
      </c>
      <c r="G2157">
        <v>0</v>
      </c>
      <c r="H2157">
        <v>0</v>
      </c>
      <c r="I2157" s="7">
        <f>INDEX('Developing Country'!$B$3:$B$175,MATCH('Stata Data'!B2157,'Developing Country'!$A$3:$A$175))</f>
        <v>0</v>
      </c>
      <c r="J2157" s="7">
        <f>INDEX('Developing Country'!$C$3:$C$175,MATCH('Stata Data'!B2157,'Developing Country'!$A$3:$A$175))</f>
        <v>0</v>
      </c>
      <c r="K2157" s="8">
        <f>VLOOKUP(B2157, 'TRIPS In Force'!$A$2:$B$166, 2, FALSE)</f>
        <v>34700</v>
      </c>
      <c r="L2157" s="7">
        <f t="shared" si="315"/>
        <v>1995</v>
      </c>
      <c r="M2157" s="7">
        <f t="shared" si="310"/>
        <v>1</v>
      </c>
      <c r="N2157" s="7">
        <f t="shared" si="311"/>
        <v>1995</v>
      </c>
      <c r="O2157" s="7">
        <f t="shared" si="312"/>
        <v>17</v>
      </c>
      <c r="P2157" s="7">
        <f t="shared" si="313"/>
        <v>1</v>
      </c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</row>
    <row r="2158" spans="1:34" x14ac:dyDescent="0.35">
      <c r="A2158">
        <f t="shared" si="316"/>
        <v>2157</v>
      </c>
      <c r="B2158" t="s">
        <v>74</v>
      </c>
      <c r="C2158">
        <f t="shared" si="314"/>
        <v>79</v>
      </c>
      <c r="D2158" s="7">
        <f t="shared" si="317"/>
        <v>2013</v>
      </c>
      <c r="F2158">
        <f>VLOOKUP(B2158, 'Population by Country'!$1:$266, 28, FALSE)</f>
        <v>127445000</v>
      </c>
      <c r="G2158">
        <v>0</v>
      </c>
      <c r="H2158">
        <v>0</v>
      </c>
      <c r="I2158" s="7">
        <f>INDEX('Developing Country'!$B$3:$B$175,MATCH('Stata Data'!B2158,'Developing Country'!$A$3:$A$175))</f>
        <v>0</v>
      </c>
      <c r="J2158" s="7">
        <f>INDEX('Developing Country'!$C$3:$C$175,MATCH('Stata Data'!B2158,'Developing Country'!$A$3:$A$175))</f>
        <v>0</v>
      </c>
      <c r="K2158" s="8">
        <f>VLOOKUP(B2158, 'TRIPS In Force'!$A$2:$B$166, 2, FALSE)</f>
        <v>34700</v>
      </c>
      <c r="L2158" s="7">
        <f t="shared" si="315"/>
        <v>1995</v>
      </c>
      <c r="M2158" s="7">
        <f t="shared" si="310"/>
        <v>1</v>
      </c>
      <c r="N2158" s="7">
        <f t="shared" si="311"/>
        <v>1995</v>
      </c>
      <c r="O2158" s="7">
        <f t="shared" si="312"/>
        <v>18</v>
      </c>
      <c r="P2158" s="7">
        <f t="shared" si="313"/>
        <v>1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</row>
    <row r="2159" spans="1:34" x14ac:dyDescent="0.35">
      <c r="A2159">
        <f t="shared" si="316"/>
        <v>2158</v>
      </c>
      <c r="B2159" t="s">
        <v>74</v>
      </c>
      <c r="C2159">
        <f t="shared" si="314"/>
        <v>79</v>
      </c>
      <c r="D2159" s="7">
        <f t="shared" si="317"/>
        <v>2014</v>
      </c>
      <c r="F2159">
        <f>VLOOKUP(B2159, 'Population by Country'!$1:$266, 29, FALSE)</f>
        <v>127276000</v>
      </c>
      <c r="G2159">
        <v>0</v>
      </c>
      <c r="H2159">
        <v>0</v>
      </c>
      <c r="I2159" s="7">
        <f>INDEX('Developing Country'!$B$3:$B$175,MATCH('Stata Data'!B2159,'Developing Country'!$A$3:$A$175))</f>
        <v>0</v>
      </c>
      <c r="J2159" s="7">
        <f>INDEX('Developing Country'!$C$3:$C$175,MATCH('Stata Data'!B2159,'Developing Country'!$A$3:$A$175))</f>
        <v>0</v>
      </c>
      <c r="K2159" s="8">
        <f>VLOOKUP(B2159, 'TRIPS In Force'!$A$2:$B$166, 2, FALSE)</f>
        <v>34700</v>
      </c>
      <c r="L2159" s="7">
        <f t="shared" si="315"/>
        <v>1995</v>
      </c>
      <c r="M2159" s="7">
        <f t="shared" si="310"/>
        <v>1</v>
      </c>
      <c r="N2159" s="7">
        <f t="shared" si="311"/>
        <v>1995</v>
      </c>
      <c r="O2159" s="7">
        <f t="shared" si="312"/>
        <v>19</v>
      </c>
      <c r="P2159" s="7">
        <f t="shared" si="313"/>
        <v>1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</row>
    <row r="2160" spans="1:34" x14ac:dyDescent="0.35">
      <c r="A2160">
        <f t="shared" si="316"/>
        <v>2159</v>
      </c>
      <c r="B2160" t="s">
        <v>74</v>
      </c>
      <c r="C2160">
        <f t="shared" si="314"/>
        <v>79</v>
      </c>
      <c r="D2160" s="7">
        <f t="shared" si="317"/>
        <v>2015</v>
      </c>
      <c r="F2160">
        <f>VLOOKUP(B2160, 'Population by Country'!$1:$266, 30, FALSE)</f>
        <v>127141000</v>
      </c>
      <c r="G2160">
        <v>0</v>
      </c>
      <c r="H2160">
        <v>0</v>
      </c>
      <c r="I2160" s="7">
        <f>INDEX('Developing Country'!$B$3:$B$175,MATCH('Stata Data'!B2160,'Developing Country'!$A$3:$A$175))</f>
        <v>0</v>
      </c>
      <c r="J2160" s="7">
        <f>INDEX('Developing Country'!$C$3:$C$175,MATCH('Stata Data'!B2160,'Developing Country'!$A$3:$A$175))</f>
        <v>0</v>
      </c>
      <c r="K2160" s="8">
        <f>VLOOKUP(B2160, 'TRIPS In Force'!$A$2:$B$166, 2, FALSE)</f>
        <v>34700</v>
      </c>
      <c r="L2160" s="7">
        <f t="shared" si="315"/>
        <v>1995</v>
      </c>
      <c r="M2160" s="7">
        <f t="shared" si="310"/>
        <v>1</v>
      </c>
      <c r="N2160" s="7">
        <f t="shared" si="311"/>
        <v>1995</v>
      </c>
      <c r="O2160" s="7">
        <f t="shared" si="312"/>
        <v>20</v>
      </c>
      <c r="P2160" s="7">
        <f t="shared" si="313"/>
        <v>1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</row>
    <row r="2161" spans="1:34" x14ac:dyDescent="0.35">
      <c r="A2161">
        <f t="shared" si="316"/>
        <v>2160</v>
      </c>
      <c r="B2161" t="s">
        <v>74</v>
      </c>
      <c r="C2161">
        <f t="shared" si="314"/>
        <v>79</v>
      </c>
      <c r="D2161" s="7">
        <f t="shared" si="317"/>
        <v>2016</v>
      </c>
      <c r="F2161">
        <f>VLOOKUP(B2161, 'Population by Country'!$1:$266, 31, FALSE)</f>
        <v>126994511</v>
      </c>
      <c r="G2161">
        <v>0</v>
      </c>
      <c r="H2161">
        <v>0</v>
      </c>
      <c r="I2161" s="7">
        <f>INDEX('Developing Country'!$B$3:$B$175,MATCH('Stata Data'!B2161,'Developing Country'!$A$3:$A$175))</f>
        <v>0</v>
      </c>
      <c r="J2161" s="7">
        <f>INDEX('Developing Country'!$C$3:$C$175,MATCH('Stata Data'!B2161,'Developing Country'!$A$3:$A$175))</f>
        <v>0</v>
      </c>
      <c r="K2161" s="8">
        <f>VLOOKUP(B2161, 'TRIPS In Force'!$A$2:$B$166, 2, FALSE)</f>
        <v>34700</v>
      </c>
      <c r="L2161" s="7">
        <f t="shared" si="315"/>
        <v>1995</v>
      </c>
      <c r="M2161" s="7">
        <f t="shared" si="310"/>
        <v>1</v>
      </c>
      <c r="N2161" s="7">
        <f t="shared" si="311"/>
        <v>1995</v>
      </c>
      <c r="O2161" s="7">
        <f t="shared" si="312"/>
        <v>21</v>
      </c>
      <c r="P2161" s="7">
        <f t="shared" si="313"/>
        <v>1</v>
      </c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</row>
    <row r="2162" spans="1:34" x14ac:dyDescent="0.35">
      <c r="A2162">
        <f t="shared" si="316"/>
        <v>2161</v>
      </c>
      <c r="B2162" t="s">
        <v>75</v>
      </c>
      <c r="C2162">
        <f t="shared" si="314"/>
        <v>80</v>
      </c>
      <c r="D2162" s="7">
        <v>1990</v>
      </c>
      <c r="E2162">
        <v>100</v>
      </c>
      <c r="F2162">
        <f>VLOOKUP(B2162, 'Population by Country'!$1:$266, 5,FALSE )</f>
        <v>3560582</v>
      </c>
      <c r="G2162">
        <v>0</v>
      </c>
      <c r="H2162">
        <v>0</v>
      </c>
      <c r="I2162" s="7">
        <f>INDEX('Developing Country'!$B$3:$B$175,MATCH('Stata Data'!B2162,'Developing Country'!$A$3:$A$175))</f>
        <v>0</v>
      </c>
      <c r="J2162" s="7">
        <f>INDEX('Developing Country'!$C$3:$C$175,MATCH('Stata Data'!B2162,'Developing Country'!$A$3:$A$175))</f>
        <v>1</v>
      </c>
      <c r="K2162" s="8">
        <f>VLOOKUP(B2162, 'TRIPS In Force'!$A$2:$B$166, 2, FALSE)</f>
        <v>36627</v>
      </c>
      <c r="L2162" s="7">
        <f t="shared" si="315"/>
        <v>2000</v>
      </c>
      <c r="M2162" s="7">
        <f t="shared" si="310"/>
        <v>0</v>
      </c>
      <c r="N2162" s="7">
        <f t="shared" si="311"/>
        <v>2000</v>
      </c>
      <c r="O2162" s="7">
        <f t="shared" si="312"/>
        <v>-10</v>
      </c>
      <c r="P2162" s="7">
        <f t="shared" si="313"/>
        <v>0</v>
      </c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</row>
    <row r="2163" spans="1:34" x14ac:dyDescent="0.35">
      <c r="A2163">
        <f t="shared" si="316"/>
        <v>2162</v>
      </c>
      <c r="B2163" t="s">
        <v>75</v>
      </c>
      <c r="C2163">
        <f t="shared" si="314"/>
        <v>80</v>
      </c>
      <c r="D2163" s="7">
        <f>D2162+1</f>
        <v>1991</v>
      </c>
      <c r="E2163">
        <v>100</v>
      </c>
      <c r="F2163">
        <f>VLOOKUP(B2163, 'Population by Country'!$1:$266, 6, FALSE)</f>
        <v>3753433</v>
      </c>
      <c r="G2163">
        <v>0</v>
      </c>
      <c r="H2163">
        <v>0</v>
      </c>
      <c r="I2163" s="7">
        <f>INDEX('Developing Country'!$B$3:$B$175,MATCH('Stata Data'!B2163,'Developing Country'!$A$3:$A$175))</f>
        <v>0</v>
      </c>
      <c r="J2163" s="7">
        <f>INDEX('Developing Country'!$C$3:$C$175,MATCH('Stata Data'!B2163,'Developing Country'!$A$3:$A$175))</f>
        <v>1</v>
      </c>
      <c r="K2163" s="8">
        <f>VLOOKUP(B2163, 'TRIPS In Force'!$A$2:$B$166, 2, FALSE)</f>
        <v>36627</v>
      </c>
      <c r="L2163" s="7">
        <f t="shared" si="315"/>
        <v>2000</v>
      </c>
      <c r="M2163" s="7">
        <f t="shared" si="310"/>
        <v>0</v>
      </c>
      <c r="N2163" s="7">
        <f t="shared" si="311"/>
        <v>2000</v>
      </c>
      <c r="O2163" s="7">
        <f t="shared" si="312"/>
        <v>-9</v>
      </c>
      <c r="P2163" s="7">
        <f t="shared" si="313"/>
        <v>0</v>
      </c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</row>
    <row r="2164" spans="1:34" x14ac:dyDescent="0.35">
      <c r="A2164">
        <f t="shared" si="316"/>
        <v>2163</v>
      </c>
      <c r="B2164" t="s">
        <v>75</v>
      </c>
      <c r="C2164">
        <f t="shared" si="314"/>
        <v>80</v>
      </c>
      <c r="D2164" s="7">
        <f t="shared" ref="D2164:D2188" si="318">D2163+1</f>
        <v>1992</v>
      </c>
      <c r="E2164">
        <v>100</v>
      </c>
      <c r="F2164">
        <f>VLOOKUP(B2164, 'Population by Country'!$1:$266, 7, FALSE)</f>
        <v>3968198</v>
      </c>
      <c r="G2164">
        <v>0</v>
      </c>
      <c r="H2164">
        <v>0</v>
      </c>
      <c r="I2164" s="7">
        <f>INDEX('Developing Country'!$B$3:$B$175,MATCH('Stata Data'!B2164,'Developing Country'!$A$3:$A$175))</f>
        <v>0</v>
      </c>
      <c r="J2164" s="7">
        <f>INDEX('Developing Country'!$C$3:$C$175,MATCH('Stata Data'!B2164,'Developing Country'!$A$3:$A$175))</f>
        <v>1</v>
      </c>
      <c r="K2164" s="8">
        <f>VLOOKUP(B2164, 'TRIPS In Force'!$A$2:$B$166, 2, FALSE)</f>
        <v>36627</v>
      </c>
      <c r="L2164" s="7">
        <f t="shared" si="315"/>
        <v>2000</v>
      </c>
      <c r="M2164" s="7">
        <f t="shared" si="310"/>
        <v>0</v>
      </c>
      <c r="N2164" s="7">
        <f t="shared" si="311"/>
        <v>2000</v>
      </c>
      <c r="O2164" s="7">
        <f t="shared" si="312"/>
        <v>-8</v>
      </c>
      <c r="P2164" s="7">
        <f t="shared" si="313"/>
        <v>0</v>
      </c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</row>
    <row r="2165" spans="1:34" x14ac:dyDescent="0.35">
      <c r="A2165">
        <f t="shared" si="316"/>
        <v>2164</v>
      </c>
      <c r="B2165" t="s">
        <v>75</v>
      </c>
      <c r="C2165">
        <f t="shared" si="314"/>
        <v>80</v>
      </c>
      <c r="D2165" s="7">
        <f t="shared" si="318"/>
        <v>1993</v>
      </c>
      <c r="E2165">
        <v>100</v>
      </c>
      <c r="F2165">
        <f>VLOOKUP(B2165, 'Population by Country'!$1:$266, 8, FALSE)</f>
        <v>4189431</v>
      </c>
      <c r="G2165">
        <v>0</v>
      </c>
      <c r="H2165">
        <v>0</v>
      </c>
      <c r="I2165" s="7">
        <f>INDEX('Developing Country'!$B$3:$B$175,MATCH('Stata Data'!B2165,'Developing Country'!$A$3:$A$175))</f>
        <v>0</v>
      </c>
      <c r="J2165" s="7">
        <f>INDEX('Developing Country'!$C$3:$C$175,MATCH('Stata Data'!B2165,'Developing Country'!$A$3:$A$175))</f>
        <v>1</v>
      </c>
      <c r="K2165" s="8">
        <f>VLOOKUP(B2165, 'TRIPS In Force'!$A$2:$B$166, 2, FALSE)</f>
        <v>36627</v>
      </c>
      <c r="L2165" s="7">
        <f t="shared" si="315"/>
        <v>2000</v>
      </c>
      <c r="M2165" s="7">
        <f t="shared" si="310"/>
        <v>0</v>
      </c>
      <c r="N2165" s="7">
        <f t="shared" si="311"/>
        <v>2000</v>
      </c>
      <c r="O2165" s="7">
        <f t="shared" si="312"/>
        <v>-7</v>
      </c>
      <c r="P2165" s="7">
        <f t="shared" si="313"/>
        <v>0</v>
      </c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</row>
    <row r="2166" spans="1:34" x14ac:dyDescent="0.35">
      <c r="A2166">
        <f t="shared" si="316"/>
        <v>2165</v>
      </c>
      <c r="B2166" t="s">
        <v>75</v>
      </c>
      <c r="C2166">
        <f t="shared" si="314"/>
        <v>80</v>
      </c>
      <c r="D2166" s="7">
        <f t="shared" si="318"/>
        <v>1994</v>
      </c>
      <c r="E2166">
        <v>100</v>
      </c>
      <c r="F2166">
        <f>VLOOKUP(B2166, 'Population by Country'!$1:$266, 9, FALSE)</f>
        <v>4395953</v>
      </c>
      <c r="G2166">
        <v>0</v>
      </c>
      <c r="H2166">
        <v>0</v>
      </c>
      <c r="I2166" s="7">
        <f>INDEX('Developing Country'!$B$3:$B$175,MATCH('Stata Data'!B2166,'Developing Country'!$A$3:$A$175))</f>
        <v>0</v>
      </c>
      <c r="J2166" s="7">
        <f>INDEX('Developing Country'!$C$3:$C$175,MATCH('Stata Data'!B2166,'Developing Country'!$A$3:$A$175))</f>
        <v>1</v>
      </c>
      <c r="K2166" s="8">
        <f>VLOOKUP(B2166, 'TRIPS In Force'!$A$2:$B$166, 2, FALSE)</f>
        <v>36627</v>
      </c>
      <c r="L2166" s="7">
        <f t="shared" si="315"/>
        <v>2000</v>
      </c>
      <c r="M2166" s="7">
        <f t="shared" si="310"/>
        <v>0</v>
      </c>
      <c r="N2166" s="7">
        <f t="shared" si="311"/>
        <v>2000</v>
      </c>
      <c r="O2166" s="7">
        <f t="shared" si="312"/>
        <v>-6</v>
      </c>
      <c r="P2166" s="7">
        <f t="shared" si="313"/>
        <v>0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</row>
    <row r="2167" spans="1:34" x14ac:dyDescent="0.35">
      <c r="A2167">
        <f t="shared" si="316"/>
        <v>2166</v>
      </c>
      <c r="B2167" t="s">
        <v>75</v>
      </c>
      <c r="C2167">
        <f t="shared" si="314"/>
        <v>80</v>
      </c>
      <c r="D2167" s="7">
        <f t="shared" si="318"/>
        <v>1995</v>
      </c>
      <c r="E2167">
        <v>100</v>
      </c>
      <c r="F2167">
        <f>VLOOKUP(B2167, 'Population by Country'!$1:$266, 10, FALSE)</f>
        <v>4572904</v>
      </c>
      <c r="G2167">
        <v>0</v>
      </c>
      <c r="H2167">
        <v>0</v>
      </c>
      <c r="I2167" s="7">
        <f>INDEX('Developing Country'!$B$3:$B$175,MATCH('Stata Data'!B2167,'Developing Country'!$A$3:$A$175))</f>
        <v>0</v>
      </c>
      <c r="J2167" s="7">
        <f>INDEX('Developing Country'!$C$3:$C$175,MATCH('Stata Data'!B2167,'Developing Country'!$A$3:$A$175))</f>
        <v>1</v>
      </c>
      <c r="K2167" s="8">
        <f>VLOOKUP(B2167, 'TRIPS In Force'!$A$2:$B$166, 2, FALSE)</f>
        <v>36627</v>
      </c>
      <c r="L2167" s="7">
        <f t="shared" si="315"/>
        <v>2000</v>
      </c>
      <c r="M2167" s="7">
        <f t="shared" si="310"/>
        <v>0</v>
      </c>
      <c r="N2167" s="7">
        <f t="shared" si="311"/>
        <v>2000</v>
      </c>
      <c r="O2167" s="7">
        <f t="shared" si="312"/>
        <v>-5</v>
      </c>
      <c r="P2167" s="7">
        <f t="shared" si="313"/>
        <v>0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</row>
    <row r="2168" spans="1:34" x14ac:dyDescent="0.35">
      <c r="A2168">
        <f t="shared" si="316"/>
        <v>2167</v>
      </c>
      <c r="B2168" t="s">
        <v>75</v>
      </c>
      <c r="C2168">
        <f t="shared" si="314"/>
        <v>80</v>
      </c>
      <c r="D2168" s="7">
        <f t="shared" si="318"/>
        <v>1996</v>
      </c>
      <c r="E2168">
        <v>100</v>
      </c>
      <c r="F2168">
        <f>VLOOKUP(B2168, 'Population by Country'!$1:$266, 11, FALSE)</f>
        <v>4716373</v>
      </c>
      <c r="G2168">
        <v>0</v>
      </c>
      <c r="H2168">
        <v>0</v>
      </c>
      <c r="I2168" s="7">
        <f>INDEX('Developing Country'!$B$3:$B$175,MATCH('Stata Data'!B2168,'Developing Country'!$A$3:$A$175))</f>
        <v>0</v>
      </c>
      <c r="J2168" s="7">
        <f>INDEX('Developing Country'!$C$3:$C$175,MATCH('Stata Data'!B2168,'Developing Country'!$A$3:$A$175))</f>
        <v>1</v>
      </c>
      <c r="K2168" s="8">
        <f>VLOOKUP(B2168, 'TRIPS In Force'!$A$2:$B$166, 2, FALSE)</f>
        <v>36627</v>
      </c>
      <c r="L2168" s="7">
        <f t="shared" si="315"/>
        <v>2000</v>
      </c>
      <c r="M2168" s="7">
        <f t="shared" si="310"/>
        <v>0</v>
      </c>
      <c r="N2168" s="7">
        <f t="shared" si="311"/>
        <v>2000</v>
      </c>
      <c r="O2168" s="7">
        <f t="shared" si="312"/>
        <v>-4</v>
      </c>
      <c r="P2168" s="7">
        <f t="shared" si="313"/>
        <v>0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</row>
    <row r="2169" spans="1:34" x14ac:dyDescent="0.35">
      <c r="A2169">
        <f t="shared" si="316"/>
        <v>2168</v>
      </c>
      <c r="B2169" t="s">
        <v>75</v>
      </c>
      <c r="C2169">
        <f t="shared" si="314"/>
        <v>80</v>
      </c>
      <c r="D2169" s="7">
        <f t="shared" si="318"/>
        <v>1997</v>
      </c>
      <c r="E2169">
        <v>100</v>
      </c>
      <c r="F2169">
        <f>VLOOKUP(B2169, 'Population by Country'!$1:$266, 12, FALSE)</f>
        <v>4832267</v>
      </c>
      <c r="G2169">
        <v>0</v>
      </c>
      <c r="H2169">
        <v>0</v>
      </c>
      <c r="I2169" s="7">
        <f>INDEX('Developing Country'!$B$3:$B$175,MATCH('Stata Data'!B2169,'Developing Country'!$A$3:$A$175))</f>
        <v>0</v>
      </c>
      <c r="J2169" s="7">
        <f>INDEX('Developing Country'!$C$3:$C$175,MATCH('Stata Data'!B2169,'Developing Country'!$A$3:$A$175))</f>
        <v>1</v>
      </c>
      <c r="K2169" s="8">
        <f>VLOOKUP(B2169, 'TRIPS In Force'!$A$2:$B$166, 2, FALSE)</f>
        <v>36627</v>
      </c>
      <c r="L2169" s="7">
        <f t="shared" si="315"/>
        <v>2000</v>
      </c>
      <c r="M2169" s="7">
        <f t="shared" si="310"/>
        <v>0</v>
      </c>
      <c r="N2169" s="7">
        <f t="shared" si="311"/>
        <v>2000</v>
      </c>
      <c r="O2169" s="7">
        <f t="shared" si="312"/>
        <v>-3</v>
      </c>
      <c r="P2169" s="7">
        <f t="shared" si="313"/>
        <v>0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</row>
    <row r="2170" spans="1:34" x14ac:dyDescent="0.35">
      <c r="A2170">
        <f t="shared" si="316"/>
        <v>2169</v>
      </c>
      <c r="B2170" t="s">
        <v>75</v>
      </c>
      <c r="C2170">
        <f t="shared" si="314"/>
        <v>80</v>
      </c>
      <c r="D2170" s="7">
        <f t="shared" si="318"/>
        <v>1998</v>
      </c>
      <c r="E2170">
        <v>100</v>
      </c>
      <c r="F2170">
        <f>VLOOKUP(B2170, 'Population by Country'!$1:$266, 13, FALSE)</f>
        <v>4927912</v>
      </c>
      <c r="G2170">
        <v>0</v>
      </c>
      <c r="H2170">
        <v>0</v>
      </c>
      <c r="I2170" s="7">
        <f>INDEX('Developing Country'!$B$3:$B$175,MATCH('Stata Data'!B2170,'Developing Country'!$A$3:$A$175))</f>
        <v>0</v>
      </c>
      <c r="J2170" s="7">
        <f>INDEX('Developing Country'!$C$3:$C$175,MATCH('Stata Data'!B2170,'Developing Country'!$A$3:$A$175))</f>
        <v>1</v>
      </c>
      <c r="K2170" s="8">
        <f>VLOOKUP(B2170, 'TRIPS In Force'!$A$2:$B$166, 2, FALSE)</f>
        <v>36627</v>
      </c>
      <c r="L2170" s="7">
        <f t="shared" si="315"/>
        <v>2000</v>
      </c>
      <c r="M2170" s="7">
        <f t="shared" si="310"/>
        <v>0</v>
      </c>
      <c r="N2170" s="7">
        <f t="shared" si="311"/>
        <v>2000</v>
      </c>
      <c r="O2170" s="7">
        <f t="shared" si="312"/>
        <v>-2</v>
      </c>
      <c r="P2170" s="7">
        <f t="shared" si="313"/>
        <v>0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</row>
    <row r="2171" spans="1:34" x14ac:dyDescent="0.35">
      <c r="A2171">
        <f t="shared" si="316"/>
        <v>2170</v>
      </c>
      <c r="B2171" t="s">
        <v>75</v>
      </c>
      <c r="C2171">
        <f t="shared" si="314"/>
        <v>80</v>
      </c>
      <c r="D2171" s="7">
        <f t="shared" si="318"/>
        <v>1999</v>
      </c>
      <c r="E2171">
        <v>100</v>
      </c>
      <c r="F2171">
        <f>VLOOKUP(B2171, 'Population by Country'!$1:$266,14, FALSE)</f>
        <v>5014899</v>
      </c>
      <c r="G2171">
        <v>0</v>
      </c>
      <c r="H2171">
        <v>0</v>
      </c>
      <c r="I2171" s="7">
        <f>INDEX('Developing Country'!$B$3:$B$175,MATCH('Stata Data'!B2171,'Developing Country'!$A$3:$A$175))</f>
        <v>0</v>
      </c>
      <c r="J2171" s="7">
        <f>INDEX('Developing Country'!$C$3:$C$175,MATCH('Stata Data'!B2171,'Developing Country'!$A$3:$A$175))</f>
        <v>1</v>
      </c>
      <c r="K2171" s="8">
        <f>VLOOKUP(B2171, 'TRIPS In Force'!$A$2:$B$166, 2, FALSE)</f>
        <v>36627</v>
      </c>
      <c r="L2171" s="7">
        <f t="shared" si="315"/>
        <v>2000</v>
      </c>
      <c r="M2171" s="7">
        <f t="shared" si="310"/>
        <v>0</v>
      </c>
      <c r="N2171" s="7">
        <f t="shared" si="311"/>
        <v>2000</v>
      </c>
      <c r="O2171" s="7">
        <f t="shared" si="312"/>
        <v>-1</v>
      </c>
      <c r="P2171" s="7">
        <f t="shared" si="313"/>
        <v>0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</row>
    <row r="2172" spans="1:34" x14ac:dyDescent="0.35">
      <c r="A2172">
        <f t="shared" si="316"/>
        <v>2171</v>
      </c>
      <c r="B2172" t="s">
        <v>75</v>
      </c>
      <c r="C2172">
        <f t="shared" si="314"/>
        <v>80</v>
      </c>
      <c r="D2172" s="7">
        <f t="shared" si="318"/>
        <v>2000</v>
      </c>
      <c r="E2172">
        <v>100</v>
      </c>
      <c r="F2172">
        <f>VLOOKUP(B2172, 'Population by Country'!$1:$266, 15, FALSE)</f>
        <v>5103130</v>
      </c>
      <c r="G2172">
        <v>0</v>
      </c>
      <c r="H2172">
        <v>0</v>
      </c>
      <c r="I2172" s="7">
        <f>INDEX('Developing Country'!$B$3:$B$175,MATCH('Stata Data'!B2172,'Developing Country'!$A$3:$A$175))</f>
        <v>0</v>
      </c>
      <c r="J2172" s="7">
        <f>INDEX('Developing Country'!$C$3:$C$175,MATCH('Stata Data'!B2172,'Developing Country'!$A$3:$A$175))</f>
        <v>1</v>
      </c>
      <c r="K2172" s="8">
        <f>VLOOKUP(B2172, 'TRIPS In Force'!$A$2:$B$166, 2, FALSE)</f>
        <v>36627</v>
      </c>
      <c r="L2172" s="7">
        <f t="shared" si="315"/>
        <v>2000</v>
      </c>
      <c r="M2172" s="7">
        <f t="shared" si="310"/>
        <v>1</v>
      </c>
      <c r="N2172" s="7">
        <f t="shared" si="311"/>
        <v>2000</v>
      </c>
      <c r="O2172" s="7">
        <f t="shared" si="312"/>
        <v>0</v>
      </c>
      <c r="P2172" s="7">
        <f t="shared" si="313"/>
        <v>1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</row>
    <row r="2173" spans="1:34" x14ac:dyDescent="0.35">
      <c r="A2173">
        <f t="shared" si="316"/>
        <v>2172</v>
      </c>
      <c r="B2173" t="s">
        <v>75</v>
      </c>
      <c r="C2173">
        <f t="shared" si="314"/>
        <v>80</v>
      </c>
      <c r="D2173" s="7">
        <f t="shared" si="318"/>
        <v>2001</v>
      </c>
      <c r="E2173">
        <v>100</v>
      </c>
      <c r="F2173">
        <f>VLOOKUP(B2173, 'Population by Country'!$1:$266, 16, FALSE)</f>
        <v>5193482</v>
      </c>
      <c r="G2173">
        <v>0</v>
      </c>
      <c r="H2173">
        <v>0</v>
      </c>
      <c r="I2173" s="7">
        <f>INDEX('Developing Country'!$B$3:$B$175,MATCH('Stata Data'!B2173,'Developing Country'!$A$3:$A$175))</f>
        <v>0</v>
      </c>
      <c r="J2173" s="7">
        <f>INDEX('Developing Country'!$C$3:$C$175,MATCH('Stata Data'!B2173,'Developing Country'!$A$3:$A$175))</f>
        <v>1</v>
      </c>
      <c r="K2173" s="8">
        <f>VLOOKUP(B2173, 'TRIPS In Force'!$A$2:$B$166, 2, FALSE)</f>
        <v>36627</v>
      </c>
      <c r="L2173" s="7">
        <f t="shared" si="315"/>
        <v>2000</v>
      </c>
      <c r="M2173" s="7">
        <f t="shared" si="310"/>
        <v>1</v>
      </c>
      <c r="N2173" s="7">
        <f t="shared" si="311"/>
        <v>2000</v>
      </c>
      <c r="O2173" s="7">
        <f t="shared" si="312"/>
        <v>1</v>
      </c>
      <c r="P2173" s="7">
        <f t="shared" si="313"/>
        <v>1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</row>
    <row r="2174" spans="1:34" x14ac:dyDescent="0.35">
      <c r="A2174">
        <f t="shared" si="316"/>
        <v>2173</v>
      </c>
      <c r="B2174" t="s">
        <v>75</v>
      </c>
      <c r="C2174">
        <f t="shared" si="314"/>
        <v>80</v>
      </c>
      <c r="D2174" s="7">
        <f t="shared" si="318"/>
        <v>2002</v>
      </c>
      <c r="E2174">
        <v>100</v>
      </c>
      <c r="F2174">
        <f>VLOOKUP(B2174, 'Population by Country'!$1:$266, 17, FALSE)</f>
        <v>5287488</v>
      </c>
      <c r="G2174">
        <v>0</v>
      </c>
      <c r="H2174">
        <v>0</v>
      </c>
      <c r="I2174" s="7">
        <f>INDEX('Developing Country'!$B$3:$B$175,MATCH('Stata Data'!B2174,'Developing Country'!$A$3:$A$175))</f>
        <v>0</v>
      </c>
      <c r="J2174" s="7">
        <f>INDEX('Developing Country'!$C$3:$C$175,MATCH('Stata Data'!B2174,'Developing Country'!$A$3:$A$175))</f>
        <v>1</v>
      </c>
      <c r="K2174" s="8">
        <f>VLOOKUP(B2174, 'TRIPS In Force'!$A$2:$B$166, 2, FALSE)</f>
        <v>36627</v>
      </c>
      <c r="L2174" s="7">
        <f t="shared" si="315"/>
        <v>2000</v>
      </c>
      <c r="M2174" s="7">
        <f t="shared" si="310"/>
        <v>1</v>
      </c>
      <c r="N2174" s="7">
        <f t="shared" si="311"/>
        <v>2000</v>
      </c>
      <c r="O2174" s="7">
        <f t="shared" si="312"/>
        <v>2</v>
      </c>
      <c r="P2174" s="7">
        <f t="shared" si="313"/>
        <v>1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</row>
    <row r="2175" spans="1:34" x14ac:dyDescent="0.35">
      <c r="A2175">
        <f t="shared" si="316"/>
        <v>2174</v>
      </c>
      <c r="B2175" t="s">
        <v>75</v>
      </c>
      <c r="C2175">
        <f t="shared" si="314"/>
        <v>80</v>
      </c>
      <c r="D2175" s="7">
        <f t="shared" si="318"/>
        <v>2003</v>
      </c>
      <c r="E2175">
        <v>100</v>
      </c>
      <c r="F2175">
        <f>VLOOKUP(B2175, 'Population by Country'!$1:$266, 18, FALSE)</f>
        <v>5396774</v>
      </c>
      <c r="G2175">
        <v>0</v>
      </c>
      <c r="H2175">
        <v>0</v>
      </c>
      <c r="I2175" s="7">
        <f>INDEX('Developing Country'!$B$3:$B$175,MATCH('Stata Data'!B2175,'Developing Country'!$A$3:$A$175))</f>
        <v>0</v>
      </c>
      <c r="J2175" s="7">
        <f>INDEX('Developing Country'!$C$3:$C$175,MATCH('Stata Data'!B2175,'Developing Country'!$A$3:$A$175))</f>
        <v>1</v>
      </c>
      <c r="K2175" s="8">
        <f>VLOOKUP(B2175, 'TRIPS In Force'!$A$2:$B$166, 2, FALSE)</f>
        <v>36627</v>
      </c>
      <c r="L2175" s="7">
        <f t="shared" si="315"/>
        <v>2000</v>
      </c>
      <c r="M2175" s="7">
        <f t="shared" si="310"/>
        <v>1</v>
      </c>
      <c r="N2175" s="7">
        <f t="shared" si="311"/>
        <v>2000</v>
      </c>
      <c r="O2175" s="7">
        <f t="shared" si="312"/>
        <v>3</v>
      </c>
      <c r="P2175" s="7">
        <f t="shared" si="313"/>
        <v>1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</row>
    <row r="2176" spans="1:34" x14ac:dyDescent="0.35">
      <c r="A2176">
        <f t="shared" si="316"/>
        <v>2175</v>
      </c>
      <c r="B2176" t="s">
        <v>75</v>
      </c>
      <c r="C2176">
        <f t="shared" si="314"/>
        <v>80</v>
      </c>
      <c r="D2176" s="7">
        <f t="shared" si="318"/>
        <v>2004</v>
      </c>
      <c r="E2176">
        <v>100</v>
      </c>
      <c r="F2176">
        <f>VLOOKUP(B2176, 'Population by Country'!$1:$266,19, FALSE)</f>
        <v>5535595</v>
      </c>
      <c r="G2176">
        <v>0</v>
      </c>
      <c r="H2176">
        <v>0</v>
      </c>
      <c r="I2176" s="7">
        <f>INDEX('Developing Country'!$B$3:$B$175,MATCH('Stata Data'!B2176,'Developing Country'!$A$3:$A$175))</f>
        <v>0</v>
      </c>
      <c r="J2176" s="7">
        <f>INDEX('Developing Country'!$C$3:$C$175,MATCH('Stata Data'!B2176,'Developing Country'!$A$3:$A$175))</f>
        <v>1</v>
      </c>
      <c r="K2176" s="8">
        <f>VLOOKUP(B2176, 'TRIPS In Force'!$A$2:$B$166, 2, FALSE)</f>
        <v>36627</v>
      </c>
      <c r="L2176" s="7">
        <f t="shared" si="315"/>
        <v>2000</v>
      </c>
      <c r="M2176" s="7">
        <f t="shared" si="310"/>
        <v>1</v>
      </c>
      <c r="N2176" s="7">
        <f t="shared" si="311"/>
        <v>2000</v>
      </c>
      <c r="O2176" s="7">
        <f t="shared" si="312"/>
        <v>4</v>
      </c>
      <c r="P2176" s="7">
        <f t="shared" si="313"/>
        <v>1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</row>
    <row r="2177" spans="1:34" x14ac:dyDescent="0.35">
      <c r="A2177">
        <f t="shared" si="316"/>
        <v>2176</v>
      </c>
      <c r="B2177" t="s">
        <v>75</v>
      </c>
      <c r="C2177">
        <f t="shared" si="314"/>
        <v>80</v>
      </c>
      <c r="D2177" s="7">
        <f t="shared" si="318"/>
        <v>2005</v>
      </c>
      <c r="E2177">
        <v>100</v>
      </c>
      <c r="F2177">
        <f>VLOOKUP(B2177, 'Population by Country'!$1:$266, 20, FALSE)</f>
        <v>5714111</v>
      </c>
      <c r="G2177">
        <v>0</v>
      </c>
      <c r="H2177">
        <v>0</v>
      </c>
      <c r="I2177" s="7">
        <f>INDEX('Developing Country'!$B$3:$B$175,MATCH('Stata Data'!B2177,'Developing Country'!$A$3:$A$175))</f>
        <v>0</v>
      </c>
      <c r="J2177" s="7">
        <f>INDEX('Developing Country'!$C$3:$C$175,MATCH('Stata Data'!B2177,'Developing Country'!$A$3:$A$175))</f>
        <v>1</v>
      </c>
      <c r="K2177" s="8">
        <f>VLOOKUP(B2177, 'TRIPS In Force'!$A$2:$B$166, 2, FALSE)</f>
        <v>36627</v>
      </c>
      <c r="L2177" s="7">
        <f t="shared" si="315"/>
        <v>2000</v>
      </c>
      <c r="M2177" s="7">
        <f t="shared" si="310"/>
        <v>1</v>
      </c>
      <c r="N2177" s="7">
        <f t="shared" si="311"/>
        <v>2000</v>
      </c>
      <c r="O2177" s="7">
        <f t="shared" si="312"/>
        <v>5</v>
      </c>
      <c r="P2177" s="7">
        <f t="shared" si="313"/>
        <v>1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</row>
    <row r="2178" spans="1:34" x14ac:dyDescent="0.35">
      <c r="A2178">
        <f t="shared" si="316"/>
        <v>2177</v>
      </c>
      <c r="B2178" t="s">
        <v>75</v>
      </c>
      <c r="C2178">
        <f t="shared" si="314"/>
        <v>80</v>
      </c>
      <c r="D2178" s="7">
        <f t="shared" si="318"/>
        <v>2006</v>
      </c>
      <c r="E2178">
        <v>100</v>
      </c>
      <c r="F2178">
        <f>VLOOKUP(B2178, 'Population by Country'!$1:$266, 21, FALSE)</f>
        <v>5934232</v>
      </c>
      <c r="G2178">
        <v>0</v>
      </c>
      <c r="H2178">
        <v>0</v>
      </c>
      <c r="I2178" s="7">
        <f>INDEX('Developing Country'!$B$3:$B$175,MATCH('Stata Data'!B2178,'Developing Country'!$A$3:$A$175))</f>
        <v>0</v>
      </c>
      <c r="J2178" s="7">
        <f>INDEX('Developing Country'!$C$3:$C$175,MATCH('Stata Data'!B2178,'Developing Country'!$A$3:$A$175))</f>
        <v>1</v>
      </c>
      <c r="K2178" s="8">
        <f>VLOOKUP(B2178, 'TRIPS In Force'!$A$2:$B$166, 2, FALSE)</f>
        <v>36627</v>
      </c>
      <c r="L2178" s="7">
        <f t="shared" si="315"/>
        <v>2000</v>
      </c>
      <c r="M2178" s="7">
        <f t="shared" ref="M2178:M2241" si="319">IF(L2178&gt;D2178, 0, 1)</f>
        <v>1</v>
      </c>
      <c r="N2178" s="7">
        <f t="shared" ref="N2178:N2241" si="320">IF(L2178&gt;IF(I2178=1, 2033, IF(H2178=1, 2005, IF(J2178=1,2000, L2178))), L2178,IF(I2178=1, 2033, IF(H2178=1, 2005, IF(J2178=1,2000, L2178))))</f>
        <v>2000</v>
      </c>
      <c r="O2178" s="7">
        <f t="shared" ref="O2178:O2241" si="321">D2178-N2178</f>
        <v>6</v>
      </c>
      <c r="P2178" s="7">
        <f t="shared" ref="P2178:P2241" si="322">IF(N2178&lt;=D2178,1,0)</f>
        <v>1</v>
      </c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</row>
    <row r="2179" spans="1:34" x14ac:dyDescent="0.35">
      <c r="A2179">
        <f t="shared" si="316"/>
        <v>2178</v>
      </c>
      <c r="B2179" t="s">
        <v>75</v>
      </c>
      <c r="C2179">
        <f t="shared" ref="C2179:C2242" si="323">_xlfn.FLOOR.MATH((A2179-1)/27)</f>
        <v>80</v>
      </c>
      <c r="D2179" s="7">
        <f t="shared" si="318"/>
        <v>2007</v>
      </c>
      <c r="E2179">
        <v>100</v>
      </c>
      <c r="F2179">
        <f>VLOOKUP(B2179, 'Population by Country'!$1:$266, 22, FALSE)</f>
        <v>6193191</v>
      </c>
      <c r="G2179">
        <v>0</v>
      </c>
      <c r="H2179">
        <v>0</v>
      </c>
      <c r="I2179" s="7">
        <f>INDEX('Developing Country'!$B$3:$B$175,MATCH('Stata Data'!B2179,'Developing Country'!$A$3:$A$175))</f>
        <v>0</v>
      </c>
      <c r="J2179" s="7">
        <f>INDEX('Developing Country'!$C$3:$C$175,MATCH('Stata Data'!B2179,'Developing Country'!$A$3:$A$175))</f>
        <v>1</v>
      </c>
      <c r="K2179" s="8">
        <f>VLOOKUP(B2179, 'TRIPS In Force'!$A$2:$B$166, 2, FALSE)</f>
        <v>36627</v>
      </c>
      <c r="L2179" s="7">
        <f t="shared" ref="L2179:L2242" si="324">YEAR(K2179)</f>
        <v>2000</v>
      </c>
      <c r="M2179" s="7">
        <f t="shared" si="319"/>
        <v>1</v>
      </c>
      <c r="N2179" s="7">
        <f t="shared" si="320"/>
        <v>2000</v>
      </c>
      <c r="O2179" s="7">
        <f t="shared" si="321"/>
        <v>7</v>
      </c>
      <c r="P2179" s="7">
        <f t="shared" si="322"/>
        <v>1</v>
      </c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</row>
    <row r="2180" spans="1:34" x14ac:dyDescent="0.35">
      <c r="A2180">
        <f t="shared" ref="A2180:A2243" si="325">A2179+1</f>
        <v>2179</v>
      </c>
      <c r="B2180" t="s">
        <v>75</v>
      </c>
      <c r="C2180">
        <f t="shared" si="323"/>
        <v>80</v>
      </c>
      <c r="D2180" s="7">
        <f t="shared" si="318"/>
        <v>2008</v>
      </c>
      <c r="E2180">
        <v>100</v>
      </c>
      <c r="F2180">
        <f>VLOOKUP(B2180, 'Population by Country'!$1:$266, 23, FALSE)</f>
        <v>6489822</v>
      </c>
      <c r="G2180">
        <v>0</v>
      </c>
      <c r="H2180">
        <v>0</v>
      </c>
      <c r="I2180" s="7">
        <f>INDEX('Developing Country'!$B$3:$B$175,MATCH('Stata Data'!B2180,'Developing Country'!$A$3:$A$175))</f>
        <v>0</v>
      </c>
      <c r="J2180" s="7">
        <f>INDEX('Developing Country'!$C$3:$C$175,MATCH('Stata Data'!B2180,'Developing Country'!$A$3:$A$175))</f>
        <v>1</v>
      </c>
      <c r="K2180" s="8">
        <f>VLOOKUP(B2180, 'TRIPS In Force'!$A$2:$B$166, 2, FALSE)</f>
        <v>36627</v>
      </c>
      <c r="L2180" s="7">
        <f t="shared" si="324"/>
        <v>2000</v>
      </c>
      <c r="M2180" s="7">
        <f t="shared" si="319"/>
        <v>1</v>
      </c>
      <c r="N2180" s="7">
        <f t="shared" si="320"/>
        <v>2000</v>
      </c>
      <c r="O2180" s="7">
        <f t="shared" si="321"/>
        <v>8</v>
      </c>
      <c r="P2180" s="7">
        <f t="shared" si="322"/>
        <v>1</v>
      </c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</row>
    <row r="2181" spans="1:34" x14ac:dyDescent="0.35">
      <c r="A2181">
        <f t="shared" si="325"/>
        <v>2180</v>
      </c>
      <c r="B2181" t="s">
        <v>75</v>
      </c>
      <c r="C2181">
        <f t="shared" si="323"/>
        <v>80</v>
      </c>
      <c r="D2181" s="7">
        <f t="shared" si="318"/>
        <v>2009</v>
      </c>
      <c r="E2181">
        <v>100</v>
      </c>
      <c r="F2181">
        <f>VLOOKUP(B2181, 'Population by Country'!$1:$266, 24, FALSE)</f>
        <v>6821116</v>
      </c>
      <c r="G2181">
        <v>0</v>
      </c>
      <c r="H2181">
        <v>0</v>
      </c>
      <c r="I2181" s="7">
        <f>INDEX('Developing Country'!$B$3:$B$175,MATCH('Stata Data'!B2181,'Developing Country'!$A$3:$A$175))</f>
        <v>0</v>
      </c>
      <c r="J2181" s="7">
        <f>INDEX('Developing Country'!$C$3:$C$175,MATCH('Stata Data'!B2181,'Developing Country'!$A$3:$A$175))</f>
        <v>1</v>
      </c>
      <c r="K2181" s="8">
        <f>VLOOKUP(B2181, 'TRIPS In Force'!$A$2:$B$166, 2, FALSE)</f>
        <v>36627</v>
      </c>
      <c r="L2181" s="7">
        <f t="shared" si="324"/>
        <v>2000</v>
      </c>
      <c r="M2181" s="7">
        <f t="shared" si="319"/>
        <v>1</v>
      </c>
      <c r="N2181" s="7">
        <f t="shared" si="320"/>
        <v>2000</v>
      </c>
      <c r="O2181" s="7">
        <f t="shared" si="321"/>
        <v>9</v>
      </c>
      <c r="P2181" s="7">
        <f t="shared" si="322"/>
        <v>1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</row>
    <row r="2182" spans="1:34" x14ac:dyDescent="0.35">
      <c r="A2182">
        <f t="shared" si="325"/>
        <v>2181</v>
      </c>
      <c r="B2182" t="s">
        <v>75</v>
      </c>
      <c r="C2182">
        <f t="shared" si="323"/>
        <v>80</v>
      </c>
      <c r="D2182" s="7">
        <f t="shared" si="318"/>
        <v>2010</v>
      </c>
      <c r="E2182">
        <v>100</v>
      </c>
      <c r="F2182">
        <f>VLOOKUP(B2182, 'Population by Country'!$1:$266, 25, FALSE)</f>
        <v>7182390</v>
      </c>
      <c r="G2182">
        <v>0</v>
      </c>
      <c r="H2182">
        <v>0</v>
      </c>
      <c r="I2182" s="7">
        <f>INDEX('Developing Country'!$B$3:$B$175,MATCH('Stata Data'!B2182,'Developing Country'!$A$3:$A$175))</f>
        <v>0</v>
      </c>
      <c r="J2182" s="7">
        <f>INDEX('Developing Country'!$C$3:$C$175,MATCH('Stata Data'!B2182,'Developing Country'!$A$3:$A$175))</f>
        <v>1</v>
      </c>
      <c r="K2182" s="8">
        <f>VLOOKUP(B2182, 'TRIPS In Force'!$A$2:$B$166, 2, FALSE)</f>
        <v>36627</v>
      </c>
      <c r="L2182" s="7">
        <f t="shared" si="324"/>
        <v>2000</v>
      </c>
      <c r="M2182" s="7">
        <f t="shared" si="319"/>
        <v>1</v>
      </c>
      <c r="N2182" s="7">
        <f t="shared" si="320"/>
        <v>2000</v>
      </c>
      <c r="O2182" s="7">
        <f t="shared" si="321"/>
        <v>10</v>
      </c>
      <c r="P2182" s="7">
        <f t="shared" si="322"/>
        <v>1</v>
      </c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</row>
    <row r="2183" spans="1:34" x14ac:dyDescent="0.35">
      <c r="A2183">
        <f t="shared" si="325"/>
        <v>2182</v>
      </c>
      <c r="B2183" t="s">
        <v>75</v>
      </c>
      <c r="C2183">
        <f t="shared" si="323"/>
        <v>80</v>
      </c>
      <c r="D2183" s="7">
        <f t="shared" si="318"/>
        <v>2011</v>
      </c>
      <c r="E2183">
        <v>100</v>
      </c>
      <c r="F2183">
        <f>VLOOKUP(B2183, 'Population by Country'!$1:$266, 26, FALSE)</f>
        <v>7574943</v>
      </c>
      <c r="G2183">
        <v>0</v>
      </c>
      <c r="H2183">
        <v>0</v>
      </c>
      <c r="I2183" s="7">
        <f>INDEX('Developing Country'!$B$3:$B$175,MATCH('Stata Data'!B2183,'Developing Country'!$A$3:$A$175))</f>
        <v>0</v>
      </c>
      <c r="J2183" s="7">
        <f>INDEX('Developing Country'!$C$3:$C$175,MATCH('Stata Data'!B2183,'Developing Country'!$A$3:$A$175))</f>
        <v>1</v>
      </c>
      <c r="K2183" s="8">
        <f>VLOOKUP(B2183, 'TRIPS In Force'!$A$2:$B$166, 2, FALSE)</f>
        <v>36627</v>
      </c>
      <c r="L2183" s="7">
        <f t="shared" si="324"/>
        <v>2000</v>
      </c>
      <c r="M2183" s="7">
        <f t="shared" si="319"/>
        <v>1</v>
      </c>
      <c r="N2183" s="7">
        <f t="shared" si="320"/>
        <v>2000</v>
      </c>
      <c r="O2183" s="7">
        <f t="shared" si="321"/>
        <v>11</v>
      </c>
      <c r="P2183" s="7">
        <f t="shared" si="322"/>
        <v>1</v>
      </c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</row>
    <row r="2184" spans="1:34" x14ac:dyDescent="0.35">
      <c r="A2184">
        <f t="shared" si="325"/>
        <v>2183</v>
      </c>
      <c r="B2184" t="s">
        <v>75</v>
      </c>
      <c r="C2184">
        <f t="shared" si="323"/>
        <v>80</v>
      </c>
      <c r="D2184" s="7">
        <f t="shared" si="318"/>
        <v>2012</v>
      </c>
      <c r="E2184">
        <v>100</v>
      </c>
      <c r="F2184">
        <f>VLOOKUP(B2184, 'Population by Country'!$1:$266, 27, FALSE)</f>
        <v>7992573</v>
      </c>
      <c r="G2184">
        <v>0</v>
      </c>
      <c r="H2184">
        <v>0</v>
      </c>
      <c r="I2184" s="7">
        <f>INDEX('Developing Country'!$B$3:$B$175,MATCH('Stata Data'!B2184,'Developing Country'!$A$3:$A$175))</f>
        <v>0</v>
      </c>
      <c r="J2184" s="7">
        <f>INDEX('Developing Country'!$C$3:$C$175,MATCH('Stata Data'!B2184,'Developing Country'!$A$3:$A$175))</f>
        <v>1</v>
      </c>
      <c r="K2184" s="8">
        <f>VLOOKUP(B2184, 'TRIPS In Force'!$A$2:$B$166, 2, FALSE)</f>
        <v>36627</v>
      </c>
      <c r="L2184" s="7">
        <f t="shared" si="324"/>
        <v>2000</v>
      </c>
      <c r="M2184" s="7">
        <f t="shared" si="319"/>
        <v>1</v>
      </c>
      <c r="N2184" s="7">
        <f t="shared" si="320"/>
        <v>2000</v>
      </c>
      <c r="O2184" s="7">
        <f t="shared" si="321"/>
        <v>12</v>
      </c>
      <c r="P2184" s="7">
        <f t="shared" si="322"/>
        <v>1</v>
      </c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</row>
    <row r="2185" spans="1:34" x14ac:dyDescent="0.35">
      <c r="A2185">
        <f t="shared" si="325"/>
        <v>2184</v>
      </c>
      <c r="B2185" t="s">
        <v>75</v>
      </c>
      <c r="C2185">
        <f t="shared" si="323"/>
        <v>80</v>
      </c>
      <c r="D2185" s="7">
        <f t="shared" si="318"/>
        <v>2013</v>
      </c>
      <c r="E2185">
        <v>100</v>
      </c>
      <c r="F2185">
        <f>VLOOKUP(B2185, 'Population by Country'!$1:$266, 28, FALSE)</f>
        <v>8413464</v>
      </c>
      <c r="G2185">
        <v>0</v>
      </c>
      <c r="H2185">
        <v>0</v>
      </c>
      <c r="I2185" s="7">
        <f>INDEX('Developing Country'!$B$3:$B$175,MATCH('Stata Data'!B2185,'Developing Country'!$A$3:$A$175))</f>
        <v>0</v>
      </c>
      <c r="J2185" s="7">
        <f>INDEX('Developing Country'!$C$3:$C$175,MATCH('Stata Data'!B2185,'Developing Country'!$A$3:$A$175))</f>
        <v>1</v>
      </c>
      <c r="K2185" s="8">
        <f>VLOOKUP(B2185, 'TRIPS In Force'!$A$2:$B$166, 2, FALSE)</f>
        <v>36627</v>
      </c>
      <c r="L2185" s="7">
        <f t="shared" si="324"/>
        <v>2000</v>
      </c>
      <c r="M2185" s="7">
        <f t="shared" si="319"/>
        <v>1</v>
      </c>
      <c r="N2185" s="7">
        <f t="shared" si="320"/>
        <v>2000</v>
      </c>
      <c r="O2185" s="7">
        <f t="shared" si="321"/>
        <v>13</v>
      </c>
      <c r="P2185" s="7">
        <f t="shared" si="322"/>
        <v>1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</row>
    <row r="2186" spans="1:34" x14ac:dyDescent="0.35">
      <c r="A2186">
        <f t="shared" si="325"/>
        <v>2185</v>
      </c>
      <c r="B2186" t="s">
        <v>75</v>
      </c>
      <c r="C2186">
        <f t="shared" si="323"/>
        <v>80</v>
      </c>
      <c r="D2186" s="7">
        <f t="shared" si="318"/>
        <v>2014</v>
      </c>
      <c r="E2186">
        <v>100</v>
      </c>
      <c r="F2186">
        <f>VLOOKUP(B2186, 'Population by Country'!$1:$266, 29, FALSE)</f>
        <v>8809306</v>
      </c>
      <c r="G2186">
        <v>0</v>
      </c>
      <c r="H2186">
        <v>0</v>
      </c>
      <c r="I2186" s="7">
        <f>INDEX('Developing Country'!$B$3:$B$175,MATCH('Stata Data'!B2186,'Developing Country'!$A$3:$A$175))</f>
        <v>0</v>
      </c>
      <c r="J2186" s="7">
        <f>INDEX('Developing Country'!$C$3:$C$175,MATCH('Stata Data'!B2186,'Developing Country'!$A$3:$A$175))</f>
        <v>1</v>
      </c>
      <c r="K2186" s="8">
        <f>VLOOKUP(B2186, 'TRIPS In Force'!$A$2:$B$166, 2, FALSE)</f>
        <v>36627</v>
      </c>
      <c r="L2186" s="7">
        <f t="shared" si="324"/>
        <v>2000</v>
      </c>
      <c r="M2186" s="7">
        <f t="shared" si="319"/>
        <v>1</v>
      </c>
      <c r="N2186" s="7">
        <f t="shared" si="320"/>
        <v>2000</v>
      </c>
      <c r="O2186" s="7">
        <f t="shared" si="321"/>
        <v>14</v>
      </c>
      <c r="P2186" s="7">
        <f t="shared" si="322"/>
        <v>1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</row>
    <row r="2187" spans="1:34" x14ac:dyDescent="0.35">
      <c r="A2187">
        <f t="shared" si="325"/>
        <v>2186</v>
      </c>
      <c r="B2187" t="s">
        <v>75</v>
      </c>
      <c r="C2187">
        <f t="shared" si="323"/>
        <v>80</v>
      </c>
      <c r="D2187" s="7">
        <f t="shared" si="318"/>
        <v>2015</v>
      </c>
      <c r="E2187">
        <v>100</v>
      </c>
      <c r="F2187">
        <f>VLOOKUP(B2187, 'Population by Country'!$1:$266, 30, FALSE)</f>
        <v>9159302</v>
      </c>
      <c r="G2187">
        <v>0</v>
      </c>
      <c r="H2187">
        <v>0</v>
      </c>
      <c r="I2187" s="7">
        <f>INDEX('Developing Country'!$B$3:$B$175,MATCH('Stata Data'!B2187,'Developing Country'!$A$3:$A$175))</f>
        <v>0</v>
      </c>
      <c r="J2187" s="7">
        <f>INDEX('Developing Country'!$C$3:$C$175,MATCH('Stata Data'!B2187,'Developing Country'!$A$3:$A$175))</f>
        <v>1</v>
      </c>
      <c r="K2187" s="8">
        <f>VLOOKUP(B2187, 'TRIPS In Force'!$A$2:$B$166, 2, FALSE)</f>
        <v>36627</v>
      </c>
      <c r="L2187" s="7">
        <f t="shared" si="324"/>
        <v>2000</v>
      </c>
      <c r="M2187" s="7">
        <f t="shared" si="319"/>
        <v>1</v>
      </c>
      <c r="N2187" s="7">
        <f t="shared" si="320"/>
        <v>2000</v>
      </c>
      <c r="O2187" s="7">
        <f t="shared" si="321"/>
        <v>15</v>
      </c>
      <c r="P2187" s="7">
        <f t="shared" si="322"/>
        <v>1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</row>
    <row r="2188" spans="1:34" x14ac:dyDescent="0.35">
      <c r="A2188">
        <f t="shared" si="325"/>
        <v>2187</v>
      </c>
      <c r="B2188" t="s">
        <v>75</v>
      </c>
      <c r="C2188">
        <f t="shared" si="323"/>
        <v>80</v>
      </c>
      <c r="D2188" s="7">
        <f t="shared" si="318"/>
        <v>2016</v>
      </c>
      <c r="E2188">
        <v>100</v>
      </c>
      <c r="F2188">
        <f>VLOOKUP(B2188, 'Population by Country'!$1:$266, 31, FALSE)</f>
        <v>9455802</v>
      </c>
      <c r="G2188">
        <v>0</v>
      </c>
      <c r="H2188">
        <v>0</v>
      </c>
      <c r="I2188" s="7">
        <f>INDEX('Developing Country'!$B$3:$B$175,MATCH('Stata Data'!B2188,'Developing Country'!$A$3:$A$175))</f>
        <v>0</v>
      </c>
      <c r="J2188" s="7">
        <f>INDEX('Developing Country'!$C$3:$C$175,MATCH('Stata Data'!B2188,'Developing Country'!$A$3:$A$175))</f>
        <v>1</v>
      </c>
      <c r="K2188" s="8">
        <f>VLOOKUP(B2188, 'TRIPS In Force'!$A$2:$B$166, 2, FALSE)</f>
        <v>36627</v>
      </c>
      <c r="L2188" s="7">
        <f t="shared" si="324"/>
        <v>2000</v>
      </c>
      <c r="M2188" s="7">
        <f t="shared" si="319"/>
        <v>1</v>
      </c>
      <c r="N2188" s="7">
        <f t="shared" si="320"/>
        <v>2000</v>
      </c>
      <c r="O2188" s="7">
        <f t="shared" si="321"/>
        <v>16</v>
      </c>
      <c r="P2188" s="7">
        <f t="shared" si="322"/>
        <v>1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</row>
    <row r="2189" spans="1:34" x14ac:dyDescent="0.35">
      <c r="A2189">
        <f t="shared" si="325"/>
        <v>2188</v>
      </c>
      <c r="B2189" t="s">
        <v>76</v>
      </c>
      <c r="C2189">
        <f t="shared" si="323"/>
        <v>81</v>
      </c>
      <c r="D2189" s="7">
        <v>1990</v>
      </c>
      <c r="E2189">
        <v>100</v>
      </c>
      <c r="F2189">
        <f>VLOOKUP(B2189, 'Population by Country'!$1:$266, 5,FALSE )</f>
        <v>16348000</v>
      </c>
      <c r="G2189">
        <v>0</v>
      </c>
      <c r="H2189">
        <v>0</v>
      </c>
      <c r="I2189" s="7">
        <f>INDEX('Developing Country'!$B$3:$B$175,MATCH('Stata Data'!B2189,'Developing Country'!$A$3:$A$175))</f>
        <v>0</v>
      </c>
      <c r="J2189" s="7">
        <f>INDEX('Developing Country'!$C$3:$C$175,MATCH('Stata Data'!B2189,'Developing Country'!$A$3:$A$175))</f>
        <v>0</v>
      </c>
      <c r="K2189" s="8">
        <f>VLOOKUP(B2189, 'TRIPS In Force'!$A$2:$B$166, 2, FALSE)</f>
        <v>42338</v>
      </c>
      <c r="L2189" s="7">
        <f t="shared" si="324"/>
        <v>2015</v>
      </c>
      <c r="M2189" s="7">
        <f t="shared" si="319"/>
        <v>0</v>
      </c>
      <c r="N2189" s="7">
        <f t="shared" si="320"/>
        <v>2015</v>
      </c>
      <c r="O2189" s="7">
        <f t="shared" si="321"/>
        <v>-25</v>
      </c>
      <c r="P2189" s="7">
        <f t="shared" si="322"/>
        <v>0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</row>
    <row r="2190" spans="1:34" x14ac:dyDescent="0.35">
      <c r="A2190">
        <f t="shared" si="325"/>
        <v>2189</v>
      </c>
      <c r="B2190" t="s">
        <v>76</v>
      </c>
      <c r="C2190">
        <f t="shared" si="323"/>
        <v>81</v>
      </c>
      <c r="D2190" s="7">
        <f>D2189+1</f>
        <v>1991</v>
      </c>
      <c r="E2190">
        <v>100</v>
      </c>
      <c r="F2190">
        <f>VLOOKUP(B2190, 'Population by Country'!$1:$266, 6, FALSE)</f>
        <v>16450500</v>
      </c>
      <c r="G2190">
        <v>0</v>
      </c>
      <c r="H2190">
        <v>0</v>
      </c>
      <c r="I2190" s="7">
        <f>INDEX('Developing Country'!$B$3:$B$175,MATCH('Stata Data'!B2190,'Developing Country'!$A$3:$A$175))</f>
        <v>0</v>
      </c>
      <c r="J2190" s="7">
        <f>INDEX('Developing Country'!$C$3:$C$175,MATCH('Stata Data'!B2190,'Developing Country'!$A$3:$A$175))</f>
        <v>0</v>
      </c>
      <c r="K2190" s="8">
        <f>VLOOKUP(B2190, 'TRIPS In Force'!$A$2:$B$166, 2, FALSE)</f>
        <v>42338</v>
      </c>
      <c r="L2190" s="7">
        <f t="shared" si="324"/>
        <v>2015</v>
      </c>
      <c r="M2190" s="7">
        <f t="shared" si="319"/>
        <v>0</v>
      </c>
      <c r="N2190" s="7">
        <f t="shared" si="320"/>
        <v>2015</v>
      </c>
      <c r="O2190" s="7">
        <f t="shared" si="321"/>
        <v>-24</v>
      </c>
      <c r="P2190" s="7">
        <f t="shared" si="322"/>
        <v>0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</row>
    <row r="2191" spans="1:34" x14ac:dyDescent="0.35">
      <c r="A2191">
        <f t="shared" si="325"/>
        <v>2190</v>
      </c>
      <c r="B2191" t="s">
        <v>76</v>
      </c>
      <c r="C2191">
        <f t="shared" si="323"/>
        <v>81</v>
      </c>
      <c r="D2191" s="7">
        <f t="shared" ref="D2191:D2215" si="326">D2190+1</f>
        <v>1992</v>
      </c>
      <c r="E2191">
        <v>100</v>
      </c>
      <c r="F2191">
        <f>VLOOKUP(B2191, 'Population by Country'!$1:$266, 7, FALSE)</f>
        <v>16439095</v>
      </c>
      <c r="G2191">
        <v>0</v>
      </c>
      <c r="H2191">
        <v>0</v>
      </c>
      <c r="I2191" s="7">
        <f>INDEX('Developing Country'!$B$3:$B$175,MATCH('Stata Data'!B2191,'Developing Country'!$A$3:$A$175))</f>
        <v>0</v>
      </c>
      <c r="J2191" s="7">
        <f>INDEX('Developing Country'!$C$3:$C$175,MATCH('Stata Data'!B2191,'Developing Country'!$A$3:$A$175))</f>
        <v>0</v>
      </c>
      <c r="K2191" s="8">
        <f>VLOOKUP(B2191, 'TRIPS In Force'!$A$2:$B$166, 2, FALSE)</f>
        <v>42338</v>
      </c>
      <c r="L2191" s="7">
        <f t="shared" si="324"/>
        <v>2015</v>
      </c>
      <c r="M2191" s="7">
        <f t="shared" si="319"/>
        <v>0</v>
      </c>
      <c r="N2191" s="7">
        <f t="shared" si="320"/>
        <v>2015</v>
      </c>
      <c r="O2191" s="7">
        <f t="shared" si="321"/>
        <v>-23</v>
      </c>
      <c r="P2191" s="7">
        <f t="shared" si="322"/>
        <v>0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</row>
    <row r="2192" spans="1:34" x14ac:dyDescent="0.35">
      <c r="A2192">
        <f t="shared" si="325"/>
        <v>2191</v>
      </c>
      <c r="B2192" t="s">
        <v>76</v>
      </c>
      <c r="C2192">
        <f t="shared" si="323"/>
        <v>81</v>
      </c>
      <c r="D2192" s="7">
        <f t="shared" si="326"/>
        <v>1993</v>
      </c>
      <c r="E2192">
        <v>100</v>
      </c>
      <c r="F2192">
        <f>VLOOKUP(B2192, 'Population by Country'!$1:$266, 8, FALSE)</f>
        <v>16330419</v>
      </c>
      <c r="G2192">
        <v>0</v>
      </c>
      <c r="H2192">
        <v>0</v>
      </c>
      <c r="I2192" s="7">
        <f>INDEX('Developing Country'!$B$3:$B$175,MATCH('Stata Data'!B2192,'Developing Country'!$A$3:$A$175))</f>
        <v>0</v>
      </c>
      <c r="J2192" s="7">
        <f>INDEX('Developing Country'!$C$3:$C$175,MATCH('Stata Data'!B2192,'Developing Country'!$A$3:$A$175))</f>
        <v>0</v>
      </c>
      <c r="K2192" s="8">
        <f>VLOOKUP(B2192, 'TRIPS In Force'!$A$2:$B$166, 2, FALSE)</f>
        <v>42338</v>
      </c>
      <c r="L2192" s="7">
        <f t="shared" si="324"/>
        <v>2015</v>
      </c>
      <c r="M2192" s="7">
        <f t="shared" si="319"/>
        <v>0</v>
      </c>
      <c r="N2192" s="7">
        <f t="shared" si="320"/>
        <v>2015</v>
      </c>
      <c r="O2192" s="7">
        <f t="shared" si="321"/>
        <v>-22</v>
      </c>
      <c r="P2192" s="7">
        <f t="shared" si="322"/>
        <v>0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</row>
    <row r="2193" spans="1:34" x14ac:dyDescent="0.35">
      <c r="A2193">
        <f t="shared" si="325"/>
        <v>2192</v>
      </c>
      <c r="B2193" t="s">
        <v>76</v>
      </c>
      <c r="C2193">
        <f t="shared" si="323"/>
        <v>81</v>
      </c>
      <c r="D2193" s="7">
        <f t="shared" si="326"/>
        <v>1994</v>
      </c>
      <c r="E2193">
        <v>100</v>
      </c>
      <c r="F2193">
        <f>VLOOKUP(B2193, 'Population by Country'!$1:$266, 9, FALSE)</f>
        <v>16095199</v>
      </c>
      <c r="G2193">
        <v>0</v>
      </c>
      <c r="H2193">
        <v>0</v>
      </c>
      <c r="I2193" s="7">
        <f>INDEX('Developing Country'!$B$3:$B$175,MATCH('Stata Data'!B2193,'Developing Country'!$A$3:$A$175))</f>
        <v>0</v>
      </c>
      <c r="J2193" s="7">
        <f>INDEX('Developing Country'!$C$3:$C$175,MATCH('Stata Data'!B2193,'Developing Country'!$A$3:$A$175))</f>
        <v>0</v>
      </c>
      <c r="K2193" s="8">
        <f>VLOOKUP(B2193, 'TRIPS In Force'!$A$2:$B$166, 2, FALSE)</f>
        <v>42338</v>
      </c>
      <c r="L2193" s="7">
        <f t="shared" si="324"/>
        <v>2015</v>
      </c>
      <c r="M2193" s="7">
        <f t="shared" si="319"/>
        <v>0</v>
      </c>
      <c r="N2193" s="7">
        <f t="shared" si="320"/>
        <v>2015</v>
      </c>
      <c r="O2193" s="7">
        <f t="shared" si="321"/>
        <v>-21</v>
      </c>
      <c r="P2193" s="7">
        <f t="shared" si="322"/>
        <v>0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</row>
    <row r="2194" spans="1:34" x14ac:dyDescent="0.35">
      <c r="A2194">
        <f t="shared" si="325"/>
        <v>2193</v>
      </c>
      <c r="B2194" t="s">
        <v>76</v>
      </c>
      <c r="C2194">
        <f t="shared" si="323"/>
        <v>81</v>
      </c>
      <c r="D2194" s="7">
        <f t="shared" si="326"/>
        <v>1995</v>
      </c>
      <c r="E2194">
        <v>100</v>
      </c>
      <c r="F2194">
        <f>VLOOKUP(B2194, 'Population by Country'!$1:$266, 10, FALSE)</f>
        <v>15815626</v>
      </c>
      <c r="G2194">
        <v>0</v>
      </c>
      <c r="H2194">
        <v>0</v>
      </c>
      <c r="I2194" s="7">
        <f>INDEX('Developing Country'!$B$3:$B$175,MATCH('Stata Data'!B2194,'Developing Country'!$A$3:$A$175))</f>
        <v>0</v>
      </c>
      <c r="J2194" s="7">
        <f>INDEX('Developing Country'!$C$3:$C$175,MATCH('Stata Data'!B2194,'Developing Country'!$A$3:$A$175))</f>
        <v>0</v>
      </c>
      <c r="K2194" s="8">
        <f>VLOOKUP(B2194, 'TRIPS In Force'!$A$2:$B$166, 2, FALSE)</f>
        <v>42338</v>
      </c>
      <c r="L2194" s="7">
        <f t="shared" si="324"/>
        <v>2015</v>
      </c>
      <c r="M2194" s="7">
        <f t="shared" si="319"/>
        <v>0</v>
      </c>
      <c r="N2194" s="7">
        <f t="shared" si="320"/>
        <v>2015</v>
      </c>
      <c r="O2194" s="7">
        <f t="shared" si="321"/>
        <v>-20</v>
      </c>
      <c r="P2194" s="7">
        <f t="shared" si="322"/>
        <v>0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</row>
    <row r="2195" spans="1:34" x14ac:dyDescent="0.35">
      <c r="A2195">
        <f t="shared" si="325"/>
        <v>2194</v>
      </c>
      <c r="B2195" t="s">
        <v>76</v>
      </c>
      <c r="C2195">
        <f t="shared" si="323"/>
        <v>81</v>
      </c>
      <c r="D2195" s="7">
        <f t="shared" si="326"/>
        <v>1996</v>
      </c>
      <c r="E2195">
        <v>100</v>
      </c>
      <c r="F2195">
        <f>VLOOKUP(B2195, 'Population by Country'!$1:$266, 11, FALSE)</f>
        <v>15577894</v>
      </c>
      <c r="G2195">
        <v>0</v>
      </c>
      <c r="H2195">
        <v>0</v>
      </c>
      <c r="I2195" s="7">
        <f>INDEX('Developing Country'!$B$3:$B$175,MATCH('Stata Data'!B2195,'Developing Country'!$A$3:$A$175))</f>
        <v>0</v>
      </c>
      <c r="J2195" s="7">
        <f>INDEX('Developing Country'!$C$3:$C$175,MATCH('Stata Data'!B2195,'Developing Country'!$A$3:$A$175))</f>
        <v>0</v>
      </c>
      <c r="K2195" s="8">
        <f>VLOOKUP(B2195, 'TRIPS In Force'!$A$2:$B$166, 2, FALSE)</f>
        <v>42338</v>
      </c>
      <c r="L2195" s="7">
        <f t="shared" si="324"/>
        <v>2015</v>
      </c>
      <c r="M2195" s="7">
        <f t="shared" si="319"/>
        <v>0</v>
      </c>
      <c r="N2195" s="7">
        <f t="shared" si="320"/>
        <v>2015</v>
      </c>
      <c r="O2195" s="7">
        <f t="shared" si="321"/>
        <v>-19</v>
      </c>
      <c r="P2195" s="7">
        <f t="shared" si="322"/>
        <v>0</v>
      </c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</row>
    <row r="2196" spans="1:34" x14ac:dyDescent="0.35">
      <c r="A2196">
        <f t="shared" si="325"/>
        <v>2195</v>
      </c>
      <c r="B2196" t="s">
        <v>76</v>
      </c>
      <c r="C2196">
        <f t="shared" si="323"/>
        <v>81</v>
      </c>
      <c r="D2196" s="7">
        <f t="shared" si="326"/>
        <v>1997</v>
      </c>
      <c r="E2196">
        <v>100</v>
      </c>
      <c r="F2196">
        <f>VLOOKUP(B2196, 'Population by Country'!$1:$266, 12, FALSE)</f>
        <v>15333703</v>
      </c>
      <c r="G2196">
        <v>0</v>
      </c>
      <c r="H2196">
        <v>0</v>
      </c>
      <c r="I2196" s="7">
        <f>INDEX('Developing Country'!$B$3:$B$175,MATCH('Stata Data'!B2196,'Developing Country'!$A$3:$A$175))</f>
        <v>0</v>
      </c>
      <c r="J2196" s="7">
        <f>INDEX('Developing Country'!$C$3:$C$175,MATCH('Stata Data'!B2196,'Developing Country'!$A$3:$A$175))</f>
        <v>0</v>
      </c>
      <c r="K2196" s="8">
        <f>VLOOKUP(B2196, 'TRIPS In Force'!$A$2:$B$166, 2, FALSE)</f>
        <v>42338</v>
      </c>
      <c r="L2196" s="7">
        <f t="shared" si="324"/>
        <v>2015</v>
      </c>
      <c r="M2196" s="7">
        <f t="shared" si="319"/>
        <v>0</v>
      </c>
      <c r="N2196" s="7">
        <f t="shared" si="320"/>
        <v>2015</v>
      </c>
      <c r="O2196" s="7">
        <f t="shared" si="321"/>
        <v>-18</v>
      </c>
      <c r="P2196" s="7">
        <f t="shared" si="322"/>
        <v>0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</row>
    <row r="2197" spans="1:34" x14ac:dyDescent="0.35">
      <c r="A2197">
        <f t="shared" si="325"/>
        <v>2196</v>
      </c>
      <c r="B2197" t="s">
        <v>76</v>
      </c>
      <c r="C2197">
        <f t="shared" si="323"/>
        <v>81</v>
      </c>
      <c r="D2197" s="7">
        <f t="shared" si="326"/>
        <v>1998</v>
      </c>
      <c r="E2197">
        <v>100</v>
      </c>
      <c r="F2197">
        <f>VLOOKUP(B2197, 'Population by Country'!$1:$266, 13, FALSE)</f>
        <v>15071300</v>
      </c>
      <c r="G2197">
        <v>0</v>
      </c>
      <c r="H2197">
        <v>0</v>
      </c>
      <c r="I2197" s="7">
        <f>INDEX('Developing Country'!$B$3:$B$175,MATCH('Stata Data'!B2197,'Developing Country'!$A$3:$A$175))</f>
        <v>0</v>
      </c>
      <c r="J2197" s="7">
        <f>INDEX('Developing Country'!$C$3:$C$175,MATCH('Stata Data'!B2197,'Developing Country'!$A$3:$A$175))</f>
        <v>0</v>
      </c>
      <c r="K2197" s="8">
        <f>VLOOKUP(B2197, 'TRIPS In Force'!$A$2:$B$166, 2, FALSE)</f>
        <v>42338</v>
      </c>
      <c r="L2197" s="7">
        <f t="shared" si="324"/>
        <v>2015</v>
      </c>
      <c r="M2197" s="7">
        <f t="shared" si="319"/>
        <v>0</v>
      </c>
      <c r="N2197" s="7">
        <f t="shared" si="320"/>
        <v>2015</v>
      </c>
      <c r="O2197" s="7">
        <f t="shared" si="321"/>
        <v>-17</v>
      </c>
      <c r="P2197" s="7">
        <f t="shared" si="322"/>
        <v>0</v>
      </c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</row>
    <row r="2198" spans="1:34" x14ac:dyDescent="0.35">
      <c r="A2198">
        <f t="shared" si="325"/>
        <v>2197</v>
      </c>
      <c r="B2198" t="s">
        <v>76</v>
      </c>
      <c r="C2198">
        <f t="shared" si="323"/>
        <v>81</v>
      </c>
      <c r="D2198" s="7">
        <f t="shared" si="326"/>
        <v>1999</v>
      </c>
      <c r="E2198">
        <v>100</v>
      </c>
      <c r="F2198">
        <f>VLOOKUP(B2198, 'Population by Country'!$1:$266,14, FALSE)</f>
        <v>14928426</v>
      </c>
      <c r="G2198">
        <v>0</v>
      </c>
      <c r="H2198">
        <v>0</v>
      </c>
      <c r="I2198" s="7">
        <f>INDEX('Developing Country'!$B$3:$B$175,MATCH('Stata Data'!B2198,'Developing Country'!$A$3:$A$175))</f>
        <v>0</v>
      </c>
      <c r="J2198" s="7">
        <f>INDEX('Developing Country'!$C$3:$C$175,MATCH('Stata Data'!B2198,'Developing Country'!$A$3:$A$175))</f>
        <v>0</v>
      </c>
      <c r="K2198" s="8">
        <f>VLOOKUP(B2198, 'TRIPS In Force'!$A$2:$B$166, 2, FALSE)</f>
        <v>42338</v>
      </c>
      <c r="L2198" s="7">
        <f t="shared" si="324"/>
        <v>2015</v>
      </c>
      <c r="M2198" s="7">
        <f t="shared" si="319"/>
        <v>0</v>
      </c>
      <c r="N2198" s="7">
        <f t="shared" si="320"/>
        <v>2015</v>
      </c>
      <c r="O2198" s="7">
        <f t="shared" si="321"/>
        <v>-16</v>
      </c>
      <c r="P2198" s="7">
        <f t="shared" si="322"/>
        <v>0</v>
      </c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</row>
    <row r="2199" spans="1:34" x14ac:dyDescent="0.35">
      <c r="A2199">
        <f t="shared" si="325"/>
        <v>2198</v>
      </c>
      <c r="B2199" t="s">
        <v>76</v>
      </c>
      <c r="C2199">
        <f t="shared" si="323"/>
        <v>81</v>
      </c>
      <c r="D2199" s="7">
        <f t="shared" si="326"/>
        <v>2000</v>
      </c>
      <c r="E2199">
        <v>200</v>
      </c>
      <c r="F2199">
        <f>VLOOKUP(B2199, 'Population by Country'!$1:$266, 15, FALSE)</f>
        <v>14883626</v>
      </c>
      <c r="G2199">
        <v>0</v>
      </c>
      <c r="H2199">
        <v>0</v>
      </c>
      <c r="I2199" s="7">
        <f>INDEX('Developing Country'!$B$3:$B$175,MATCH('Stata Data'!B2199,'Developing Country'!$A$3:$A$175))</f>
        <v>0</v>
      </c>
      <c r="J2199" s="7">
        <f>INDEX('Developing Country'!$C$3:$C$175,MATCH('Stata Data'!B2199,'Developing Country'!$A$3:$A$175))</f>
        <v>0</v>
      </c>
      <c r="K2199" s="8">
        <f>VLOOKUP(B2199, 'TRIPS In Force'!$A$2:$B$166, 2, FALSE)</f>
        <v>42338</v>
      </c>
      <c r="L2199" s="7">
        <f t="shared" si="324"/>
        <v>2015</v>
      </c>
      <c r="M2199" s="7">
        <f t="shared" si="319"/>
        <v>0</v>
      </c>
      <c r="N2199" s="7">
        <f t="shared" si="320"/>
        <v>2015</v>
      </c>
      <c r="O2199" s="7">
        <f t="shared" si="321"/>
        <v>-15</v>
      </c>
      <c r="P2199" s="7">
        <f t="shared" si="322"/>
        <v>0</v>
      </c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</row>
    <row r="2200" spans="1:34" x14ac:dyDescent="0.35">
      <c r="A2200">
        <f t="shared" si="325"/>
        <v>2199</v>
      </c>
      <c r="B2200" t="s">
        <v>76</v>
      </c>
      <c r="C2200">
        <f t="shared" si="323"/>
        <v>81</v>
      </c>
      <c r="D2200" s="7">
        <f t="shared" si="326"/>
        <v>2001</v>
      </c>
      <c r="E2200">
        <v>200</v>
      </c>
      <c r="F2200">
        <f>VLOOKUP(B2200, 'Population by Country'!$1:$266, 16, FALSE)</f>
        <v>14858335</v>
      </c>
      <c r="G2200">
        <v>0</v>
      </c>
      <c r="H2200">
        <v>0</v>
      </c>
      <c r="I2200" s="7">
        <f>INDEX('Developing Country'!$B$3:$B$175,MATCH('Stata Data'!B2200,'Developing Country'!$A$3:$A$175))</f>
        <v>0</v>
      </c>
      <c r="J2200" s="7">
        <f>INDEX('Developing Country'!$C$3:$C$175,MATCH('Stata Data'!B2200,'Developing Country'!$A$3:$A$175))</f>
        <v>0</v>
      </c>
      <c r="K2200" s="8">
        <f>VLOOKUP(B2200, 'TRIPS In Force'!$A$2:$B$166, 2, FALSE)</f>
        <v>42338</v>
      </c>
      <c r="L2200" s="7">
        <f t="shared" si="324"/>
        <v>2015</v>
      </c>
      <c r="M2200" s="7">
        <f t="shared" si="319"/>
        <v>0</v>
      </c>
      <c r="N2200" s="7">
        <f t="shared" si="320"/>
        <v>2015</v>
      </c>
      <c r="O2200" s="7">
        <f t="shared" si="321"/>
        <v>-14</v>
      </c>
      <c r="P2200" s="7">
        <f t="shared" si="322"/>
        <v>0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</row>
    <row r="2201" spans="1:34" x14ac:dyDescent="0.35">
      <c r="A2201">
        <f t="shared" si="325"/>
        <v>2200</v>
      </c>
      <c r="B2201" t="s">
        <v>76</v>
      </c>
      <c r="C2201">
        <f t="shared" si="323"/>
        <v>81</v>
      </c>
      <c r="D2201" s="7">
        <f t="shared" si="326"/>
        <v>2002</v>
      </c>
      <c r="E2201">
        <v>200</v>
      </c>
      <c r="F2201">
        <f>VLOOKUP(B2201, 'Population by Country'!$1:$266, 17, FALSE)</f>
        <v>14858948</v>
      </c>
      <c r="G2201">
        <v>0</v>
      </c>
      <c r="H2201">
        <v>0</v>
      </c>
      <c r="I2201" s="7">
        <f>INDEX('Developing Country'!$B$3:$B$175,MATCH('Stata Data'!B2201,'Developing Country'!$A$3:$A$175))</f>
        <v>0</v>
      </c>
      <c r="J2201" s="7">
        <f>INDEX('Developing Country'!$C$3:$C$175,MATCH('Stata Data'!B2201,'Developing Country'!$A$3:$A$175))</f>
        <v>0</v>
      </c>
      <c r="K2201" s="8">
        <f>VLOOKUP(B2201, 'TRIPS In Force'!$A$2:$B$166, 2, FALSE)</f>
        <v>42338</v>
      </c>
      <c r="L2201" s="7">
        <f t="shared" si="324"/>
        <v>2015</v>
      </c>
      <c r="M2201" s="7">
        <f t="shared" si="319"/>
        <v>0</v>
      </c>
      <c r="N2201" s="7">
        <f t="shared" si="320"/>
        <v>2015</v>
      </c>
      <c r="O2201" s="7">
        <f t="shared" si="321"/>
        <v>-13</v>
      </c>
      <c r="P2201" s="7">
        <f t="shared" si="322"/>
        <v>0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</row>
    <row r="2202" spans="1:34" x14ac:dyDescent="0.35">
      <c r="A2202">
        <f t="shared" si="325"/>
        <v>2201</v>
      </c>
      <c r="B2202" t="s">
        <v>76</v>
      </c>
      <c r="C2202">
        <f t="shared" si="323"/>
        <v>81</v>
      </c>
      <c r="D2202" s="7">
        <f t="shared" si="326"/>
        <v>2003</v>
      </c>
      <c r="E2202">
        <v>500</v>
      </c>
      <c r="F2202">
        <f>VLOOKUP(B2202, 'Population by Country'!$1:$266, 18, FALSE)</f>
        <v>14909018</v>
      </c>
      <c r="G2202">
        <v>0</v>
      </c>
      <c r="H2202">
        <v>0</v>
      </c>
      <c r="I2202" s="7">
        <f>INDEX('Developing Country'!$B$3:$B$175,MATCH('Stata Data'!B2202,'Developing Country'!$A$3:$A$175))</f>
        <v>0</v>
      </c>
      <c r="J2202" s="7">
        <f>INDEX('Developing Country'!$C$3:$C$175,MATCH('Stata Data'!B2202,'Developing Country'!$A$3:$A$175))</f>
        <v>0</v>
      </c>
      <c r="K2202" s="8">
        <f>VLOOKUP(B2202, 'TRIPS In Force'!$A$2:$B$166, 2, FALSE)</f>
        <v>42338</v>
      </c>
      <c r="L2202" s="7">
        <f t="shared" si="324"/>
        <v>2015</v>
      </c>
      <c r="M2202" s="7">
        <f t="shared" si="319"/>
        <v>0</v>
      </c>
      <c r="N2202" s="7">
        <f t="shared" si="320"/>
        <v>2015</v>
      </c>
      <c r="O2202" s="7">
        <f t="shared" si="321"/>
        <v>-12</v>
      </c>
      <c r="P2202" s="7">
        <f t="shared" si="322"/>
        <v>0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</row>
    <row r="2203" spans="1:34" x14ac:dyDescent="0.35">
      <c r="A2203">
        <f t="shared" si="325"/>
        <v>2202</v>
      </c>
      <c r="B2203" t="s">
        <v>76</v>
      </c>
      <c r="C2203">
        <f t="shared" si="323"/>
        <v>81</v>
      </c>
      <c r="D2203" s="7">
        <f t="shared" si="326"/>
        <v>2004</v>
      </c>
      <c r="E2203">
        <v>500</v>
      </c>
      <c r="F2203">
        <f>VLOOKUP(B2203, 'Population by Country'!$1:$266,19, FALSE)</f>
        <v>15012985</v>
      </c>
      <c r="G2203">
        <v>0</v>
      </c>
      <c r="H2203">
        <v>0</v>
      </c>
      <c r="I2203" s="7">
        <f>INDEX('Developing Country'!$B$3:$B$175,MATCH('Stata Data'!B2203,'Developing Country'!$A$3:$A$175))</f>
        <v>0</v>
      </c>
      <c r="J2203" s="7">
        <f>INDEX('Developing Country'!$C$3:$C$175,MATCH('Stata Data'!B2203,'Developing Country'!$A$3:$A$175))</f>
        <v>0</v>
      </c>
      <c r="K2203" s="8">
        <f>VLOOKUP(B2203, 'TRIPS In Force'!$A$2:$B$166, 2, FALSE)</f>
        <v>42338</v>
      </c>
      <c r="L2203" s="7">
        <f t="shared" si="324"/>
        <v>2015</v>
      </c>
      <c r="M2203" s="7">
        <f t="shared" si="319"/>
        <v>0</v>
      </c>
      <c r="N2203" s="7">
        <f t="shared" si="320"/>
        <v>2015</v>
      </c>
      <c r="O2203" s="7">
        <f t="shared" si="321"/>
        <v>-11</v>
      </c>
      <c r="P2203" s="7">
        <f t="shared" si="322"/>
        <v>0</v>
      </c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</row>
    <row r="2204" spans="1:34" x14ac:dyDescent="0.35">
      <c r="A2204">
        <f t="shared" si="325"/>
        <v>2203</v>
      </c>
      <c r="B2204" t="s">
        <v>76</v>
      </c>
      <c r="C2204">
        <f t="shared" si="323"/>
        <v>81</v>
      </c>
      <c r="D2204" s="7">
        <f t="shared" si="326"/>
        <v>2005</v>
      </c>
      <c r="E2204">
        <v>500</v>
      </c>
      <c r="F2204">
        <f>VLOOKUP(B2204, 'Population by Country'!$1:$266, 20, FALSE)</f>
        <v>15147029</v>
      </c>
      <c r="G2204">
        <v>0</v>
      </c>
      <c r="H2204">
        <v>0</v>
      </c>
      <c r="I2204" s="7">
        <f>INDEX('Developing Country'!$B$3:$B$175,MATCH('Stata Data'!B2204,'Developing Country'!$A$3:$A$175))</f>
        <v>0</v>
      </c>
      <c r="J2204" s="7">
        <f>INDEX('Developing Country'!$C$3:$C$175,MATCH('Stata Data'!B2204,'Developing Country'!$A$3:$A$175))</f>
        <v>0</v>
      </c>
      <c r="K2204" s="8">
        <f>VLOOKUP(B2204, 'TRIPS In Force'!$A$2:$B$166, 2, FALSE)</f>
        <v>42338</v>
      </c>
      <c r="L2204" s="7">
        <f t="shared" si="324"/>
        <v>2015</v>
      </c>
      <c r="M2204" s="7">
        <f t="shared" si="319"/>
        <v>0</v>
      </c>
      <c r="N2204" s="7">
        <f t="shared" si="320"/>
        <v>2015</v>
      </c>
      <c r="O2204" s="7">
        <f t="shared" si="321"/>
        <v>-10</v>
      </c>
      <c r="P2204" s="7">
        <f t="shared" si="322"/>
        <v>0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</row>
    <row r="2205" spans="1:34" x14ac:dyDescent="0.35">
      <c r="A2205">
        <f t="shared" si="325"/>
        <v>2204</v>
      </c>
      <c r="B2205" t="s">
        <v>76</v>
      </c>
      <c r="C2205">
        <f t="shared" si="323"/>
        <v>81</v>
      </c>
      <c r="D2205" s="7">
        <f t="shared" si="326"/>
        <v>2006</v>
      </c>
      <c r="E2205">
        <v>500</v>
      </c>
      <c r="F2205">
        <f>VLOOKUP(B2205, 'Population by Country'!$1:$266, 21, FALSE)</f>
        <v>15308084</v>
      </c>
      <c r="G2205">
        <v>0</v>
      </c>
      <c r="H2205">
        <v>0</v>
      </c>
      <c r="I2205" s="7">
        <f>INDEX('Developing Country'!$B$3:$B$175,MATCH('Stata Data'!B2205,'Developing Country'!$A$3:$A$175))</f>
        <v>0</v>
      </c>
      <c r="J2205" s="7">
        <f>INDEX('Developing Country'!$C$3:$C$175,MATCH('Stata Data'!B2205,'Developing Country'!$A$3:$A$175))</f>
        <v>0</v>
      </c>
      <c r="K2205" s="8">
        <f>VLOOKUP(B2205, 'TRIPS In Force'!$A$2:$B$166, 2, FALSE)</f>
        <v>42338</v>
      </c>
      <c r="L2205" s="7">
        <f t="shared" si="324"/>
        <v>2015</v>
      </c>
      <c r="M2205" s="7">
        <f t="shared" si="319"/>
        <v>0</v>
      </c>
      <c r="N2205" s="7">
        <f t="shared" si="320"/>
        <v>2015</v>
      </c>
      <c r="O2205" s="7">
        <f t="shared" si="321"/>
        <v>-9</v>
      </c>
      <c r="P2205" s="7">
        <f t="shared" si="322"/>
        <v>0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</row>
    <row r="2206" spans="1:34" x14ac:dyDescent="0.35">
      <c r="A2206">
        <f t="shared" si="325"/>
        <v>2205</v>
      </c>
      <c r="B2206" t="s">
        <v>76</v>
      </c>
      <c r="C2206">
        <f t="shared" si="323"/>
        <v>81</v>
      </c>
      <c r="D2206" s="7">
        <f t="shared" si="326"/>
        <v>2007</v>
      </c>
      <c r="E2206">
        <v>500</v>
      </c>
      <c r="F2206">
        <f>VLOOKUP(B2206, 'Population by Country'!$1:$266, 22, FALSE)</f>
        <v>15484192</v>
      </c>
      <c r="G2206">
        <v>0</v>
      </c>
      <c r="H2206">
        <v>0</v>
      </c>
      <c r="I2206" s="7">
        <f>INDEX('Developing Country'!$B$3:$B$175,MATCH('Stata Data'!B2206,'Developing Country'!$A$3:$A$175))</f>
        <v>0</v>
      </c>
      <c r="J2206" s="7">
        <f>INDEX('Developing Country'!$C$3:$C$175,MATCH('Stata Data'!B2206,'Developing Country'!$A$3:$A$175))</f>
        <v>0</v>
      </c>
      <c r="K2206" s="8">
        <f>VLOOKUP(B2206, 'TRIPS In Force'!$A$2:$B$166, 2, FALSE)</f>
        <v>42338</v>
      </c>
      <c r="L2206" s="7">
        <f t="shared" si="324"/>
        <v>2015</v>
      </c>
      <c r="M2206" s="7">
        <f t="shared" si="319"/>
        <v>0</v>
      </c>
      <c r="N2206" s="7">
        <f t="shared" si="320"/>
        <v>2015</v>
      </c>
      <c r="O2206" s="7">
        <f t="shared" si="321"/>
        <v>-8</v>
      </c>
      <c r="P2206" s="7">
        <f t="shared" si="322"/>
        <v>0</v>
      </c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</row>
    <row r="2207" spans="1:34" x14ac:dyDescent="0.35">
      <c r="A2207">
        <f t="shared" si="325"/>
        <v>2206</v>
      </c>
      <c r="B2207" t="s">
        <v>76</v>
      </c>
      <c r="C2207">
        <f t="shared" si="323"/>
        <v>81</v>
      </c>
      <c r="D2207" s="7">
        <f t="shared" si="326"/>
        <v>2008</v>
      </c>
      <c r="E2207">
        <v>500</v>
      </c>
      <c r="F2207">
        <f>VLOOKUP(B2207, 'Population by Country'!$1:$266, 23, FALSE)</f>
        <v>15674000</v>
      </c>
      <c r="G2207">
        <v>0</v>
      </c>
      <c r="H2207">
        <v>0</v>
      </c>
      <c r="I2207" s="7">
        <f>INDEX('Developing Country'!$B$3:$B$175,MATCH('Stata Data'!B2207,'Developing Country'!$A$3:$A$175))</f>
        <v>0</v>
      </c>
      <c r="J2207" s="7">
        <f>INDEX('Developing Country'!$C$3:$C$175,MATCH('Stata Data'!B2207,'Developing Country'!$A$3:$A$175))</f>
        <v>0</v>
      </c>
      <c r="K2207" s="8">
        <f>VLOOKUP(B2207, 'TRIPS In Force'!$A$2:$B$166, 2, FALSE)</f>
        <v>42338</v>
      </c>
      <c r="L2207" s="7">
        <f t="shared" si="324"/>
        <v>2015</v>
      </c>
      <c r="M2207" s="7">
        <f t="shared" si="319"/>
        <v>0</v>
      </c>
      <c r="N2207" s="7">
        <f t="shared" si="320"/>
        <v>2015</v>
      </c>
      <c r="O2207" s="7">
        <f t="shared" si="321"/>
        <v>-7</v>
      </c>
      <c r="P2207" s="7">
        <f t="shared" si="322"/>
        <v>0</v>
      </c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</row>
    <row r="2208" spans="1:34" x14ac:dyDescent="0.35">
      <c r="A2208">
        <f t="shared" si="325"/>
        <v>2207</v>
      </c>
      <c r="B2208" t="s">
        <v>76</v>
      </c>
      <c r="C2208">
        <f t="shared" si="323"/>
        <v>81</v>
      </c>
      <c r="D2208" s="7">
        <f t="shared" si="326"/>
        <v>2009</v>
      </c>
      <c r="E2208">
        <v>1000</v>
      </c>
      <c r="F2208">
        <f>VLOOKUP(B2208, 'Population by Country'!$1:$266, 24, FALSE)</f>
        <v>16092701</v>
      </c>
      <c r="G2208">
        <v>0</v>
      </c>
      <c r="H2208">
        <v>0</v>
      </c>
      <c r="I2208" s="7">
        <f>INDEX('Developing Country'!$B$3:$B$175,MATCH('Stata Data'!B2208,'Developing Country'!$A$3:$A$175))</f>
        <v>0</v>
      </c>
      <c r="J2208" s="7">
        <f>INDEX('Developing Country'!$C$3:$C$175,MATCH('Stata Data'!B2208,'Developing Country'!$A$3:$A$175))</f>
        <v>0</v>
      </c>
      <c r="K2208" s="8">
        <f>VLOOKUP(B2208, 'TRIPS In Force'!$A$2:$B$166, 2, FALSE)</f>
        <v>42338</v>
      </c>
      <c r="L2208" s="7">
        <f t="shared" si="324"/>
        <v>2015</v>
      </c>
      <c r="M2208" s="7">
        <f t="shared" si="319"/>
        <v>0</v>
      </c>
      <c r="N2208" s="7">
        <f t="shared" si="320"/>
        <v>2015</v>
      </c>
      <c r="O2208" s="7">
        <f t="shared" si="321"/>
        <v>-6</v>
      </c>
      <c r="P2208" s="7">
        <f t="shared" si="322"/>
        <v>0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</row>
    <row r="2209" spans="1:34" x14ac:dyDescent="0.35">
      <c r="A2209">
        <f t="shared" si="325"/>
        <v>2208</v>
      </c>
      <c r="B2209" t="s">
        <v>76</v>
      </c>
      <c r="C2209">
        <f t="shared" si="323"/>
        <v>81</v>
      </c>
      <c r="D2209" s="7">
        <f t="shared" si="326"/>
        <v>2010</v>
      </c>
      <c r="E2209">
        <v>1000</v>
      </c>
      <c r="F2209">
        <f>VLOOKUP(B2209, 'Population by Country'!$1:$266, 25, FALSE)</f>
        <v>16321581</v>
      </c>
      <c r="G2209">
        <v>0</v>
      </c>
      <c r="H2209">
        <v>0</v>
      </c>
      <c r="I2209" s="7">
        <f>INDEX('Developing Country'!$B$3:$B$175,MATCH('Stata Data'!B2209,'Developing Country'!$A$3:$A$175))</f>
        <v>0</v>
      </c>
      <c r="J2209" s="7">
        <f>INDEX('Developing Country'!$C$3:$C$175,MATCH('Stata Data'!B2209,'Developing Country'!$A$3:$A$175))</f>
        <v>0</v>
      </c>
      <c r="K2209" s="8">
        <f>VLOOKUP(B2209, 'TRIPS In Force'!$A$2:$B$166, 2, FALSE)</f>
        <v>42338</v>
      </c>
      <c r="L2209" s="7">
        <f t="shared" si="324"/>
        <v>2015</v>
      </c>
      <c r="M2209" s="7">
        <f t="shared" si="319"/>
        <v>0</v>
      </c>
      <c r="N2209" s="7">
        <f t="shared" si="320"/>
        <v>2015</v>
      </c>
      <c r="O2209" s="7">
        <f t="shared" si="321"/>
        <v>-5</v>
      </c>
      <c r="P2209" s="7">
        <f t="shared" si="322"/>
        <v>0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</row>
    <row r="2210" spans="1:34" x14ac:dyDescent="0.35">
      <c r="A2210">
        <f t="shared" si="325"/>
        <v>2209</v>
      </c>
      <c r="B2210" t="s">
        <v>76</v>
      </c>
      <c r="C2210">
        <f t="shared" si="323"/>
        <v>81</v>
      </c>
      <c r="D2210" s="7">
        <f t="shared" si="326"/>
        <v>2011</v>
      </c>
      <c r="E2210">
        <v>1000</v>
      </c>
      <c r="F2210">
        <f>VLOOKUP(B2210, 'Population by Country'!$1:$266, 26, FALSE)</f>
        <v>16556600</v>
      </c>
      <c r="G2210">
        <v>0</v>
      </c>
      <c r="H2210">
        <v>0</v>
      </c>
      <c r="I2210" s="7">
        <f>INDEX('Developing Country'!$B$3:$B$175,MATCH('Stata Data'!B2210,'Developing Country'!$A$3:$A$175))</f>
        <v>0</v>
      </c>
      <c r="J2210" s="7">
        <f>INDEX('Developing Country'!$C$3:$C$175,MATCH('Stata Data'!B2210,'Developing Country'!$A$3:$A$175))</f>
        <v>0</v>
      </c>
      <c r="K2210" s="8">
        <f>VLOOKUP(B2210, 'TRIPS In Force'!$A$2:$B$166, 2, FALSE)</f>
        <v>42338</v>
      </c>
      <c r="L2210" s="7">
        <f t="shared" si="324"/>
        <v>2015</v>
      </c>
      <c r="M2210" s="7">
        <f t="shared" si="319"/>
        <v>0</v>
      </c>
      <c r="N2210" s="7">
        <f t="shared" si="320"/>
        <v>2015</v>
      </c>
      <c r="O2210" s="7">
        <f t="shared" si="321"/>
        <v>-4</v>
      </c>
      <c r="P2210" s="7">
        <f t="shared" si="322"/>
        <v>0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</row>
    <row r="2211" spans="1:34" x14ac:dyDescent="0.35">
      <c r="A2211">
        <f t="shared" si="325"/>
        <v>2210</v>
      </c>
      <c r="B2211" t="s">
        <v>76</v>
      </c>
      <c r="C2211">
        <f t="shared" si="323"/>
        <v>81</v>
      </c>
      <c r="D2211" s="7">
        <f t="shared" si="326"/>
        <v>2012</v>
      </c>
      <c r="E2211">
        <v>1000</v>
      </c>
      <c r="F2211">
        <f>VLOOKUP(B2211, 'Population by Country'!$1:$266, 27, FALSE)</f>
        <v>16791425</v>
      </c>
      <c r="G2211">
        <v>0</v>
      </c>
      <c r="H2211">
        <v>0</v>
      </c>
      <c r="I2211" s="7">
        <f>INDEX('Developing Country'!$B$3:$B$175,MATCH('Stata Data'!B2211,'Developing Country'!$A$3:$A$175))</f>
        <v>0</v>
      </c>
      <c r="J2211" s="7">
        <f>INDEX('Developing Country'!$C$3:$C$175,MATCH('Stata Data'!B2211,'Developing Country'!$A$3:$A$175))</f>
        <v>0</v>
      </c>
      <c r="K2211" s="8">
        <f>VLOOKUP(B2211, 'TRIPS In Force'!$A$2:$B$166, 2, FALSE)</f>
        <v>42338</v>
      </c>
      <c r="L2211" s="7">
        <f t="shared" si="324"/>
        <v>2015</v>
      </c>
      <c r="M2211" s="7">
        <f t="shared" si="319"/>
        <v>0</v>
      </c>
      <c r="N2211" s="7">
        <f t="shared" si="320"/>
        <v>2015</v>
      </c>
      <c r="O2211" s="7">
        <f t="shared" si="321"/>
        <v>-3</v>
      </c>
      <c r="P2211" s="7">
        <f t="shared" si="322"/>
        <v>0</v>
      </c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</row>
    <row r="2212" spans="1:34" x14ac:dyDescent="0.35">
      <c r="A2212">
        <f t="shared" si="325"/>
        <v>2211</v>
      </c>
      <c r="B2212" t="s">
        <v>76</v>
      </c>
      <c r="C2212">
        <f t="shared" si="323"/>
        <v>81</v>
      </c>
      <c r="D2212" s="7">
        <f t="shared" si="326"/>
        <v>2013</v>
      </c>
      <c r="E2212">
        <v>1000</v>
      </c>
      <c r="F2212">
        <f>VLOOKUP(B2212, 'Population by Country'!$1:$266, 28, FALSE)</f>
        <v>17035275</v>
      </c>
      <c r="G2212">
        <v>0</v>
      </c>
      <c r="H2212">
        <v>0</v>
      </c>
      <c r="I2212" s="7">
        <f>INDEX('Developing Country'!$B$3:$B$175,MATCH('Stata Data'!B2212,'Developing Country'!$A$3:$A$175))</f>
        <v>0</v>
      </c>
      <c r="J2212" s="7">
        <f>INDEX('Developing Country'!$C$3:$C$175,MATCH('Stata Data'!B2212,'Developing Country'!$A$3:$A$175))</f>
        <v>0</v>
      </c>
      <c r="K2212" s="8">
        <f>VLOOKUP(B2212, 'TRIPS In Force'!$A$2:$B$166, 2, FALSE)</f>
        <v>42338</v>
      </c>
      <c r="L2212" s="7">
        <f t="shared" si="324"/>
        <v>2015</v>
      </c>
      <c r="M2212" s="7">
        <f t="shared" si="319"/>
        <v>0</v>
      </c>
      <c r="N2212" s="7">
        <f t="shared" si="320"/>
        <v>2015</v>
      </c>
      <c r="O2212" s="7">
        <f t="shared" si="321"/>
        <v>-2</v>
      </c>
      <c r="P2212" s="7">
        <f t="shared" si="322"/>
        <v>0</v>
      </c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</row>
    <row r="2213" spans="1:34" x14ac:dyDescent="0.35">
      <c r="A2213">
        <f t="shared" si="325"/>
        <v>2212</v>
      </c>
      <c r="B2213" t="s">
        <v>76</v>
      </c>
      <c r="C2213">
        <f t="shared" si="323"/>
        <v>81</v>
      </c>
      <c r="D2213" s="7">
        <f t="shared" si="326"/>
        <v>2014</v>
      </c>
      <c r="E2213">
        <v>1000</v>
      </c>
      <c r="F2213">
        <f>VLOOKUP(B2213, 'Population by Country'!$1:$266, 29, FALSE)</f>
        <v>17289224</v>
      </c>
      <c r="G2213">
        <v>0</v>
      </c>
      <c r="H2213">
        <v>0</v>
      </c>
      <c r="I2213" s="7">
        <f>INDEX('Developing Country'!$B$3:$B$175,MATCH('Stata Data'!B2213,'Developing Country'!$A$3:$A$175))</f>
        <v>0</v>
      </c>
      <c r="J2213" s="7">
        <f>INDEX('Developing Country'!$C$3:$C$175,MATCH('Stata Data'!B2213,'Developing Country'!$A$3:$A$175))</f>
        <v>0</v>
      </c>
      <c r="K2213" s="8">
        <f>VLOOKUP(B2213, 'TRIPS In Force'!$A$2:$B$166, 2, FALSE)</f>
        <v>42338</v>
      </c>
      <c r="L2213" s="7">
        <f t="shared" si="324"/>
        <v>2015</v>
      </c>
      <c r="M2213" s="7">
        <f t="shared" si="319"/>
        <v>0</v>
      </c>
      <c r="N2213" s="7">
        <f t="shared" si="320"/>
        <v>2015</v>
      </c>
      <c r="O2213" s="7">
        <f t="shared" si="321"/>
        <v>-1</v>
      </c>
      <c r="P2213" s="7">
        <f t="shared" si="322"/>
        <v>0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</row>
    <row r="2214" spans="1:34" x14ac:dyDescent="0.35">
      <c r="A2214">
        <f t="shared" si="325"/>
        <v>2213</v>
      </c>
      <c r="B2214" t="s">
        <v>76</v>
      </c>
      <c r="C2214">
        <f t="shared" si="323"/>
        <v>81</v>
      </c>
      <c r="D2214" s="7">
        <f t="shared" si="326"/>
        <v>2015</v>
      </c>
      <c r="E2214">
        <v>1000</v>
      </c>
      <c r="F2214">
        <f>VLOOKUP(B2214, 'Population by Country'!$1:$266, 30, FALSE)</f>
        <v>17544126</v>
      </c>
      <c r="G2214">
        <v>0</v>
      </c>
      <c r="H2214">
        <v>0</v>
      </c>
      <c r="I2214" s="7">
        <f>INDEX('Developing Country'!$B$3:$B$175,MATCH('Stata Data'!B2214,'Developing Country'!$A$3:$A$175))</f>
        <v>0</v>
      </c>
      <c r="J2214" s="7">
        <f>INDEX('Developing Country'!$C$3:$C$175,MATCH('Stata Data'!B2214,'Developing Country'!$A$3:$A$175))</f>
        <v>0</v>
      </c>
      <c r="K2214" s="8">
        <f>VLOOKUP(B2214, 'TRIPS In Force'!$A$2:$B$166, 2, FALSE)</f>
        <v>42338</v>
      </c>
      <c r="L2214" s="7">
        <f t="shared" si="324"/>
        <v>2015</v>
      </c>
      <c r="M2214" s="7">
        <f t="shared" si="319"/>
        <v>1</v>
      </c>
      <c r="N2214" s="7">
        <f t="shared" si="320"/>
        <v>2015</v>
      </c>
      <c r="O2214" s="7">
        <f t="shared" si="321"/>
        <v>0</v>
      </c>
      <c r="P2214" s="7">
        <f t="shared" si="322"/>
        <v>1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</row>
    <row r="2215" spans="1:34" x14ac:dyDescent="0.35">
      <c r="A2215">
        <f t="shared" si="325"/>
        <v>2214</v>
      </c>
      <c r="B2215" t="s">
        <v>76</v>
      </c>
      <c r="C2215">
        <f t="shared" si="323"/>
        <v>81</v>
      </c>
      <c r="D2215" s="7">
        <f t="shared" si="326"/>
        <v>2016</v>
      </c>
      <c r="E2215">
        <v>1000</v>
      </c>
      <c r="F2215">
        <f>VLOOKUP(B2215, 'Population by Country'!$1:$266, 31, FALSE)</f>
        <v>17797032</v>
      </c>
      <c r="G2215">
        <v>0</v>
      </c>
      <c r="H2215">
        <v>0</v>
      </c>
      <c r="I2215" s="7">
        <f>INDEX('Developing Country'!$B$3:$B$175,MATCH('Stata Data'!B2215,'Developing Country'!$A$3:$A$175))</f>
        <v>0</v>
      </c>
      <c r="J2215" s="7">
        <f>INDEX('Developing Country'!$C$3:$C$175,MATCH('Stata Data'!B2215,'Developing Country'!$A$3:$A$175))</f>
        <v>0</v>
      </c>
      <c r="K2215" s="8">
        <f>VLOOKUP(B2215, 'TRIPS In Force'!$A$2:$B$166, 2, FALSE)</f>
        <v>42338</v>
      </c>
      <c r="L2215" s="7">
        <f t="shared" si="324"/>
        <v>2015</v>
      </c>
      <c r="M2215" s="7">
        <f t="shared" si="319"/>
        <v>1</v>
      </c>
      <c r="N2215" s="7">
        <f t="shared" si="320"/>
        <v>2015</v>
      </c>
      <c r="O2215" s="7">
        <f t="shared" si="321"/>
        <v>1</v>
      </c>
      <c r="P2215" s="7">
        <f t="shared" si="322"/>
        <v>1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</row>
    <row r="2216" spans="1:34" x14ac:dyDescent="0.35">
      <c r="A2216">
        <f t="shared" si="325"/>
        <v>2215</v>
      </c>
      <c r="B2216" t="s">
        <v>77</v>
      </c>
      <c r="C2216">
        <f t="shared" si="323"/>
        <v>82</v>
      </c>
      <c r="D2216" s="7">
        <v>1990</v>
      </c>
      <c r="E2216">
        <v>20000</v>
      </c>
      <c r="F2216">
        <f>VLOOKUP(B2216, 'Population by Country'!$1:$266, 5,FALSE )</f>
        <v>23402507</v>
      </c>
      <c r="G2216">
        <v>0</v>
      </c>
      <c r="H2216">
        <v>0</v>
      </c>
      <c r="I2216" s="7">
        <f>INDEX('Developing Country'!$B$3:$B$175,MATCH('Stata Data'!B2216,'Developing Country'!$A$3:$A$175))</f>
        <v>0</v>
      </c>
      <c r="J2216" s="7">
        <f>INDEX('Developing Country'!$C$3:$C$175,MATCH('Stata Data'!B2216,'Developing Country'!$A$3:$A$175))</f>
        <v>1</v>
      </c>
      <c r="K2216" s="8">
        <f>VLOOKUP(B2216, 'TRIPS In Force'!$A$2:$B$166, 2, FALSE)</f>
        <v>34700</v>
      </c>
      <c r="L2216" s="7">
        <f t="shared" si="324"/>
        <v>1995</v>
      </c>
      <c r="M2216" s="7">
        <f t="shared" si="319"/>
        <v>0</v>
      </c>
      <c r="N2216" s="7">
        <f t="shared" si="320"/>
        <v>2000</v>
      </c>
      <c r="O2216" s="7">
        <f t="shared" si="321"/>
        <v>-10</v>
      </c>
      <c r="P2216" s="7">
        <f t="shared" si="322"/>
        <v>0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</row>
    <row r="2217" spans="1:34" x14ac:dyDescent="0.35">
      <c r="A2217">
        <f t="shared" si="325"/>
        <v>2216</v>
      </c>
      <c r="B2217" t="s">
        <v>77</v>
      </c>
      <c r="C2217">
        <f t="shared" si="323"/>
        <v>82</v>
      </c>
      <c r="D2217" s="7">
        <f>D2216+1</f>
        <v>1991</v>
      </c>
      <c r="E2217">
        <v>26000</v>
      </c>
      <c r="F2217">
        <f>VLOOKUP(B2217, 'Population by Country'!$1:$266, 6, FALSE)</f>
        <v>24179598</v>
      </c>
      <c r="G2217">
        <v>0</v>
      </c>
      <c r="H2217">
        <v>0</v>
      </c>
      <c r="I2217" s="7">
        <f>INDEX('Developing Country'!$B$3:$B$175,MATCH('Stata Data'!B2217,'Developing Country'!$A$3:$A$175))</f>
        <v>0</v>
      </c>
      <c r="J2217" s="7">
        <f>INDEX('Developing Country'!$C$3:$C$175,MATCH('Stata Data'!B2217,'Developing Country'!$A$3:$A$175))</f>
        <v>1</v>
      </c>
      <c r="K2217" s="8">
        <f>VLOOKUP(B2217, 'TRIPS In Force'!$A$2:$B$166, 2, FALSE)</f>
        <v>34700</v>
      </c>
      <c r="L2217" s="7">
        <f t="shared" si="324"/>
        <v>1995</v>
      </c>
      <c r="M2217" s="7">
        <f t="shared" si="319"/>
        <v>0</v>
      </c>
      <c r="N2217" s="7">
        <f t="shared" si="320"/>
        <v>2000</v>
      </c>
      <c r="O2217" s="7">
        <f t="shared" si="321"/>
        <v>-9</v>
      </c>
      <c r="P2217" s="7">
        <f t="shared" si="322"/>
        <v>0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</row>
    <row r="2218" spans="1:34" x14ac:dyDescent="0.35">
      <c r="A2218">
        <f t="shared" si="325"/>
        <v>2217</v>
      </c>
      <c r="B2218" t="s">
        <v>77</v>
      </c>
      <c r="C2218">
        <f t="shared" si="323"/>
        <v>82</v>
      </c>
      <c r="D2218" s="7">
        <f t="shared" ref="D2218:D2242" si="327">D2217+1</f>
        <v>1992</v>
      </c>
      <c r="E2218">
        <v>35000</v>
      </c>
      <c r="F2218">
        <f>VLOOKUP(B2218, 'Population by Country'!$1:$266, 7, FALSE)</f>
        <v>24963953</v>
      </c>
      <c r="G2218">
        <v>0</v>
      </c>
      <c r="H2218">
        <v>0</v>
      </c>
      <c r="I2218" s="7">
        <f>INDEX('Developing Country'!$B$3:$B$175,MATCH('Stata Data'!B2218,'Developing Country'!$A$3:$A$175))</f>
        <v>0</v>
      </c>
      <c r="J2218" s="7">
        <f>INDEX('Developing Country'!$C$3:$C$175,MATCH('Stata Data'!B2218,'Developing Country'!$A$3:$A$175))</f>
        <v>1</v>
      </c>
      <c r="K2218" s="8">
        <f>VLOOKUP(B2218, 'TRIPS In Force'!$A$2:$B$166, 2, FALSE)</f>
        <v>34700</v>
      </c>
      <c r="L2218" s="7">
        <f t="shared" si="324"/>
        <v>1995</v>
      </c>
      <c r="M2218" s="7">
        <f t="shared" si="319"/>
        <v>0</v>
      </c>
      <c r="N2218" s="7">
        <f t="shared" si="320"/>
        <v>2000</v>
      </c>
      <c r="O2218" s="7">
        <f t="shared" si="321"/>
        <v>-8</v>
      </c>
      <c r="P2218" s="7">
        <f t="shared" si="322"/>
        <v>0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</row>
    <row r="2219" spans="1:34" x14ac:dyDescent="0.35">
      <c r="A2219">
        <f t="shared" si="325"/>
        <v>2218</v>
      </c>
      <c r="B2219" t="s">
        <v>77</v>
      </c>
      <c r="C2219">
        <f t="shared" si="323"/>
        <v>82</v>
      </c>
      <c r="D2219" s="7">
        <f t="shared" si="327"/>
        <v>1993</v>
      </c>
      <c r="E2219">
        <v>44000</v>
      </c>
      <c r="F2219">
        <f>VLOOKUP(B2219, 'Population by Country'!$1:$266, 8, FALSE)</f>
        <v>25754114</v>
      </c>
      <c r="G2219">
        <v>0</v>
      </c>
      <c r="H2219">
        <v>0</v>
      </c>
      <c r="I2219" s="7">
        <f>INDEX('Developing Country'!$B$3:$B$175,MATCH('Stata Data'!B2219,'Developing Country'!$A$3:$A$175))</f>
        <v>0</v>
      </c>
      <c r="J2219" s="7">
        <f>INDEX('Developing Country'!$C$3:$C$175,MATCH('Stata Data'!B2219,'Developing Country'!$A$3:$A$175))</f>
        <v>1</v>
      </c>
      <c r="K2219" s="8">
        <f>VLOOKUP(B2219, 'TRIPS In Force'!$A$2:$B$166, 2, FALSE)</f>
        <v>34700</v>
      </c>
      <c r="L2219" s="7">
        <f t="shared" si="324"/>
        <v>1995</v>
      </c>
      <c r="M2219" s="7">
        <f t="shared" si="319"/>
        <v>0</v>
      </c>
      <c r="N2219" s="7">
        <f t="shared" si="320"/>
        <v>2000</v>
      </c>
      <c r="O2219" s="7">
        <f t="shared" si="321"/>
        <v>-7</v>
      </c>
      <c r="P2219" s="7">
        <f t="shared" si="322"/>
        <v>0</v>
      </c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</row>
    <row r="2220" spans="1:34" x14ac:dyDescent="0.35">
      <c r="A2220">
        <f t="shared" si="325"/>
        <v>2219</v>
      </c>
      <c r="B2220" t="s">
        <v>77</v>
      </c>
      <c r="C2220">
        <f t="shared" si="323"/>
        <v>82</v>
      </c>
      <c r="D2220" s="7">
        <f t="shared" si="327"/>
        <v>1994</v>
      </c>
      <c r="E2220">
        <v>55000</v>
      </c>
      <c r="F2220">
        <f>VLOOKUP(B2220, 'Population by Country'!$1:$266, 9, FALSE)</f>
        <v>26548486</v>
      </c>
      <c r="G2220">
        <v>0</v>
      </c>
      <c r="H2220">
        <v>0</v>
      </c>
      <c r="I2220" s="7">
        <f>INDEX('Developing Country'!$B$3:$B$175,MATCH('Stata Data'!B2220,'Developing Country'!$A$3:$A$175))</f>
        <v>0</v>
      </c>
      <c r="J2220" s="7">
        <f>INDEX('Developing Country'!$C$3:$C$175,MATCH('Stata Data'!B2220,'Developing Country'!$A$3:$A$175))</f>
        <v>1</v>
      </c>
      <c r="K2220" s="8">
        <f>VLOOKUP(B2220, 'TRIPS In Force'!$A$2:$B$166, 2, FALSE)</f>
        <v>34700</v>
      </c>
      <c r="L2220" s="7">
        <f t="shared" si="324"/>
        <v>1995</v>
      </c>
      <c r="M2220" s="7">
        <f t="shared" si="319"/>
        <v>0</v>
      </c>
      <c r="N2220" s="7">
        <f t="shared" si="320"/>
        <v>2000</v>
      </c>
      <c r="O2220" s="7">
        <f t="shared" si="321"/>
        <v>-6</v>
      </c>
      <c r="P2220" s="7">
        <f t="shared" si="322"/>
        <v>0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</row>
    <row r="2221" spans="1:34" x14ac:dyDescent="0.35">
      <c r="A2221">
        <f t="shared" si="325"/>
        <v>2220</v>
      </c>
      <c r="B2221" t="s">
        <v>77</v>
      </c>
      <c r="C2221">
        <f t="shared" si="323"/>
        <v>82</v>
      </c>
      <c r="D2221" s="7">
        <f t="shared" si="327"/>
        <v>1995</v>
      </c>
      <c r="E2221">
        <v>66000</v>
      </c>
      <c r="F2221">
        <f>VLOOKUP(B2221, 'Population by Country'!$1:$266, 10, FALSE)</f>
        <v>27346456</v>
      </c>
      <c r="G2221">
        <v>0</v>
      </c>
      <c r="H2221">
        <v>0</v>
      </c>
      <c r="I2221" s="7">
        <f>INDEX('Developing Country'!$B$3:$B$175,MATCH('Stata Data'!B2221,'Developing Country'!$A$3:$A$175))</f>
        <v>0</v>
      </c>
      <c r="J2221" s="7">
        <f>INDEX('Developing Country'!$C$3:$C$175,MATCH('Stata Data'!B2221,'Developing Country'!$A$3:$A$175))</f>
        <v>1</v>
      </c>
      <c r="K2221" s="8">
        <f>VLOOKUP(B2221, 'TRIPS In Force'!$A$2:$B$166, 2, FALSE)</f>
        <v>34700</v>
      </c>
      <c r="L2221" s="7">
        <f t="shared" si="324"/>
        <v>1995</v>
      </c>
      <c r="M2221" s="7">
        <f t="shared" si="319"/>
        <v>1</v>
      </c>
      <c r="N2221" s="7">
        <f t="shared" si="320"/>
        <v>2000</v>
      </c>
      <c r="O2221" s="7">
        <f t="shared" si="321"/>
        <v>-5</v>
      </c>
      <c r="P2221" s="7">
        <f t="shared" si="322"/>
        <v>0</v>
      </c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</row>
    <row r="2222" spans="1:34" x14ac:dyDescent="0.35">
      <c r="A2222">
        <f t="shared" si="325"/>
        <v>2221</v>
      </c>
      <c r="B2222" t="s">
        <v>77</v>
      </c>
      <c r="C2222">
        <f t="shared" si="323"/>
        <v>82</v>
      </c>
      <c r="D2222" s="7">
        <f t="shared" si="327"/>
        <v>1996</v>
      </c>
      <c r="E2222">
        <v>78000</v>
      </c>
      <c r="F2222">
        <f>VLOOKUP(B2222, 'Population by Country'!$1:$266, 11, FALSE)</f>
        <v>28147734</v>
      </c>
      <c r="G2222">
        <v>0</v>
      </c>
      <c r="H2222">
        <v>0</v>
      </c>
      <c r="I2222" s="7">
        <f>INDEX('Developing Country'!$B$3:$B$175,MATCH('Stata Data'!B2222,'Developing Country'!$A$3:$A$175))</f>
        <v>0</v>
      </c>
      <c r="J2222" s="7">
        <f>INDEX('Developing Country'!$C$3:$C$175,MATCH('Stata Data'!B2222,'Developing Country'!$A$3:$A$175))</f>
        <v>1</v>
      </c>
      <c r="K2222" s="8">
        <f>VLOOKUP(B2222, 'TRIPS In Force'!$A$2:$B$166, 2, FALSE)</f>
        <v>34700</v>
      </c>
      <c r="L2222" s="7">
        <f t="shared" si="324"/>
        <v>1995</v>
      </c>
      <c r="M2222" s="7">
        <f t="shared" si="319"/>
        <v>1</v>
      </c>
      <c r="N2222" s="7">
        <f t="shared" si="320"/>
        <v>2000</v>
      </c>
      <c r="O2222" s="7">
        <f t="shared" si="321"/>
        <v>-4</v>
      </c>
      <c r="P2222" s="7">
        <f t="shared" si="322"/>
        <v>0</v>
      </c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</row>
    <row r="2223" spans="1:34" x14ac:dyDescent="0.35">
      <c r="A2223">
        <f t="shared" si="325"/>
        <v>2222</v>
      </c>
      <c r="B2223" t="s">
        <v>77</v>
      </c>
      <c r="C2223">
        <f t="shared" si="323"/>
        <v>82</v>
      </c>
      <c r="D2223" s="7">
        <f t="shared" si="327"/>
        <v>1997</v>
      </c>
      <c r="E2223">
        <v>89000</v>
      </c>
      <c r="F2223">
        <f>VLOOKUP(B2223, 'Population by Country'!$1:$266, 12, FALSE)</f>
        <v>28954114</v>
      </c>
      <c r="G2223">
        <v>0</v>
      </c>
      <c r="H2223">
        <v>0</v>
      </c>
      <c r="I2223" s="7">
        <f>INDEX('Developing Country'!$B$3:$B$175,MATCH('Stata Data'!B2223,'Developing Country'!$A$3:$A$175))</f>
        <v>0</v>
      </c>
      <c r="J2223" s="7">
        <f>INDEX('Developing Country'!$C$3:$C$175,MATCH('Stata Data'!B2223,'Developing Country'!$A$3:$A$175))</f>
        <v>1</v>
      </c>
      <c r="K2223" s="8">
        <f>VLOOKUP(B2223, 'TRIPS In Force'!$A$2:$B$166, 2, FALSE)</f>
        <v>34700</v>
      </c>
      <c r="L2223" s="7">
        <f t="shared" si="324"/>
        <v>1995</v>
      </c>
      <c r="M2223" s="7">
        <f t="shared" si="319"/>
        <v>1</v>
      </c>
      <c r="N2223" s="7">
        <f t="shared" si="320"/>
        <v>2000</v>
      </c>
      <c r="O2223" s="7">
        <f t="shared" si="321"/>
        <v>-3</v>
      </c>
      <c r="P2223" s="7">
        <f t="shared" si="322"/>
        <v>0</v>
      </c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</row>
    <row r="2224" spans="1:34" x14ac:dyDescent="0.35">
      <c r="A2224">
        <f t="shared" si="325"/>
        <v>2223</v>
      </c>
      <c r="B2224" t="s">
        <v>77</v>
      </c>
      <c r="C2224">
        <f t="shared" si="323"/>
        <v>82</v>
      </c>
      <c r="D2224" s="7">
        <f t="shared" si="327"/>
        <v>1998</v>
      </c>
      <c r="E2224">
        <v>100000</v>
      </c>
      <c r="F2224">
        <f>VLOOKUP(B2224, 'Population by Country'!$1:$266, 13, FALSE)</f>
        <v>29769803</v>
      </c>
      <c r="G2224">
        <v>0</v>
      </c>
      <c r="H2224">
        <v>0</v>
      </c>
      <c r="I2224" s="7">
        <f>INDEX('Developing Country'!$B$3:$B$175,MATCH('Stata Data'!B2224,'Developing Country'!$A$3:$A$175))</f>
        <v>0</v>
      </c>
      <c r="J2224" s="7">
        <f>INDEX('Developing Country'!$C$3:$C$175,MATCH('Stata Data'!B2224,'Developing Country'!$A$3:$A$175))</f>
        <v>1</v>
      </c>
      <c r="K2224" s="8">
        <f>VLOOKUP(B2224, 'TRIPS In Force'!$A$2:$B$166, 2, FALSE)</f>
        <v>34700</v>
      </c>
      <c r="L2224" s="7">
        <f t="shared" si="324"/>
        <v>1995</v>
      </c>
      <c r="M2224" s="7">
        <f t="shared" si="319"/>
        <v>1</v>
      </c>
      <c r="N2224" s="7">
        <f t="shared" si="320"/>
        <v>2000</v>
      </c>
      <c r="O2224" s="7">
        <f t="shared" si="321"/>
        <v>-2</v>
      </c>
      <c r="P2224" s="7">
        <f t="shared" si="322"/>
        <v>0</v>
      </c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</row>
    <row r="2225" spans="1:34" x14ac:dyDescent="0.35">
      <c r="A2225">
        <f t="shared" si="325"/>
        <v>2224</v>
      </c>
      <c r="B2225" t="s">
        <v>77</v>
      </c>
      <c r="C2225">
        <f t="shared" si="323"/>
        <v>82</v>
      </c>
      <c r="D2225" s="7">
        <f t="shared" si="327"/>
        <v>1999</v>
      </c>
      <c r="E2225">
        <v>110000</v>
      </c>
      <c r="F2225">
        <f>VLOOKUP(B2225, 'Population by Country'!$1:$266,14, FALSE)</f>
        <v>30600397</v>
      </c>
      <c r="G2225">
        <v>0</v>
      </c>
      <c r="H2225">
        <v>0</v>
      </c>
      <c r="I2225" s="7">
        <f>INDEX('Developing Country'!$B$3:$B$175,MATCH('Stata Data'!B2225,'Developing Country'!$A$3:$A$175))</f>
        <v>0</v>
      </c>
      <c r="J2225" s="7">
        <f>INDEX('Developing Country'!$C$3:$C$175,MATCH('Stata Data'!B2225,'Developing Country'!$A$3:$A$175))</f>
        <v>1</v>
      </c>
      <c r="K2225" s="8">
        <f>VLOOKUP(B2225, 'TRIPS In Force'!$A$2:$B$166, 2, FALSE)</f>
        <v>34700</v>
      </c>
      <c r="L2225" s="7">
        <f t="shared" si="324"/>
        <v>1995</v>
      </c>
      <c r="M2225" s="7">
        <f t="shared" si="319"/>
        <v>1</v>
      </c>
      <c r="N2225" s="7">
        <f t="shared" si="320"/>
        <v>2000</v>
      </c>
      <c r="O2225" s="7">
        <f t="shared" si="321"/>
        <v>-1</v>
      </c>
      <c r="P2225" s="7">
        <f t="shared" si="322"/>
        <v>0</v>
      </c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</row>
    <row r="2226" spans="1:34" x14ac:dyDescent="0.35">
      <c r="A2226">
        <f t="shared" si="325"/>
        <v>2225</v>
      </c>
      <c r="B2226" t="s">
        <v>77</v>
      </c>
      <c r="C2226">
        <f t="shared" si="323"/>
        <v>82</v>
      </c>
      <c r="D2226" s="7">
        <f t="shared" si="327"/>
        <v>2000</v>
      </c>
      <c r="E2226">
        <v>120000</v>
      </c>
      <c r="F2226">
        <f>VLOOKUP(B2226, 'Population by Country'!$1:$266, 15, FALSE)</f>
        <v>31450483</v>
      </c>
      <c r="G2226">
        <v>0</v>
      </c>
      <c r="H2226">
        <v>0</v>
      </c>
      <c r="I2226" s="7">
        <f>INDEX('Developing Country'!$B$3:$B$175,MATCH('Stata Data'!B2226,'Developing Country'!$A$3:$A$175))</f>
        <v>0</v>
      </c>
      <c r="J2226" s="7">
        <f>INDEX('Developing Country'!$C$3:$C$175,MATCH('Stata Data'!B2226,'Developing Country'!$A$3:$A$175))</f>
        <v>1</v>
      </c>
      <c r="K2226" s="8">
        <f>VLOOKUP(B2226, 'TRIPS In Force'!$A$2:$B$166, 2, FALSE)</f>
        <v>34700</v>
      </c>
      <c r="L2226" s="7">
        <f t="shared" si="324"/>
        <v>1995</v>
      </c>
      <c r="M2226" s="7">
        <f t="shared" si="319"/>
        <v>1</v>
      </c>
      <c r="N2226" s="7">
        <f t="shared" si="320"/>
        <v>2000</v>
      </c>
      <c r="O2226" s="7">
        <f t="shared" si="321"/>
        <v>0</v>
      </c>
      <c r="P2226" s="7">
        <f t="shared" si="322"/>
        <v>1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</row>
    <row r="2227" spans="1:34" x14ac:dyDescent="0.35">
      <c r="A2227">
        <f t="shared" si="325"/>
        <v>2226</v>
      </c>
      <c r="B2227" t="s">
        <v>77</v>
      </c>
      <c r="C2227">
        <f t="shared" si="323"/>
        <v>82</v>
      </c>
      <c r="D2227" s="7">
        <f t="shared" si="327"/>
        <v>2001</v>
      </c>
      <c r="E2227">
        <v>130000</v>
      </c>
      <c r="F2227">
        <f>VLOOKUP(B2227, 'Population by Country'!$1:$266, 16, FALSE)</f>
        <v>32321482</v>
      </c>
      <c r="G2227">
        <v>0</v>
      </c>
      <c r="H2227">
        <v>0</v>
      </c>
      <c r="I2227" s="7">
        <f>INDEX('Developing Country'!$B$3:$B$175,MATCH('Stata Data'!B2227,'Developing Country'!$A$3:$A$175))</f>
        <v>0</v>
      </c>
      <c r="J2227" s="7">
        <f>INDEX('Developing Country'!$C$3:$C$175,MATCH('Stata Data'!B2227,'Developing Country'!$A$3:$A$175))</f>
        <v>1</v>
      </c>
      <c r="K2227" s="8">
        <f>VLOOKUP(B2227, 'TRIPS In Force'!$A$2:$B$166, 2, FALSE)</f>
        <v>34700</v>
      </c>
      <c r="L2227" s="7">
        <f t="shared" si="324"/>
        <v>1995</v>
      </c>
      <c r="M2227" s="7">
        <f t="shared" si="319"/>
        <v>1</v>
      </c>
      <c r="N2227" s="7">
        <f t="shared" si="320"/>
        <v>2000</v>
      </c>
      <c r="O2227" s="7">
        <f t="shared" si="321"/>
        <v>1</v>
      </c>
      <c r="P2227" s="7">
        <f t="shared" si="322"/>
        <v>1</v>
      </c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</row>
    <row r="2228" spans="1:34" x14ac:dyDescent="0.35">
      <c r="A2228">
        <f t="shared" si="325"/>
        <v>2227</v>
      </c>
      <c r="B2228" t="s">
        <v>77</v>
      </c>
      <c r="C2228">
        <f t="shared" si="323"/>
        <v>82</v>
      </c>
      <c r="D2228" s="7">
        <f t="shared" si="327"/>
        <v>2002</v>
      </c>
      <c r="E2228">
        <v>130000</v>
      </c>
      <c r="F2228">
        <f>VLOOKUP(B2228, 'Population by Country'!$1:$266, 17, FALSE)</f>
        <v>33214009</v>
      </c>
      <c r="G2228">
        <v>0</v>
      </c>
      <c r="H2228">
        <v>0</v>
      </c>
      <c r="I2228" s="7">
        <f>INDEX('Developing Country'!$B$3:$B$175,MATCH('Stata Data'!B2228,'Developing Country'!$A$3:$A$175))</f>
        <v>0</v>
      </c>
      <c r="J2228" s="7">
        <f>INDEX('Developing Country'!$C$3:$C$175,MATCH('Stata Data'!B2228,'Developing Country'!$A$3:$A$175))</f>
        <v>1</v>
      </c>
      <c r="K2228" s="8">
        <f>VLOOKUP(B2228, 'TRIPS In Force'!$A$2:$B$166, 2, FALSE)</f>
        <v>34700</v>
      </c>
      <c r="L2228" s="7">
        <f t="shared" si="324"/>
        <v>1995</v>
      </c>
      <c r="M2228" s="7">
        <f t="shared" si="319"/>
        <v>1</v>
      </c>
      <c r="N2228" s="7">
        <f t="shared" si="320"/>
        <v>2000</v>
      </c>
      <c r="O2228" s="7">
        <f t="shared" si="321"/>
        <v>2</v>
      </c>
      <c r="P2228" s="7">
        <f t="shared" si="322"/>
        <v>1</v>
      </c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</row>
    <row r="2229" spans="1:34" x14ac:dyDescent="0.35">
      <c r="A2229">
        <f t="shared" si="325"/>
        <v>2228</v>
      </c>
      <c r="B2229" t="s">
        <v>77</v>
      </c>
      <c r="C2229">
        <f t="shared" si="323"/>
        <v>82</v>
      </c>
      <c r="D2229" s="7">
        <f t="shared" si="327"/>
        <v>2003</v>
      </c>
      <c r="E2229">
        <v>130000</v>
      </c>
      <c r="F2229">
        <f>VLOOKUP(B2229, 'Population by Country'!$1:$266, 18, FALSE)</f>
        <v>34130852</v>
      </c>
      <c r="G2229">
        <v>0</v>
      </c>
      <c r="H2229">
        <v>0</v>
      </c>
      <c r="I2229" s="7">
        <f>INDEX('Developing Country'!$B$3:$B$175,MATCH('Stata Data'!B2229,'Developing Country'!$A$3:$A$175))</f>
        <v>0</v>
      </c>
      <c r="J2229" s="7">
        <f>INDEX('Developing Country'!$C$3:$C$175,MATCH('Stata Data'!B2229,'Developing Country'!$A$3:$A$175))</f>
        <v>1</v>
      </c>
      <c r="K2229" s="8">
        <f>VLOOKUP(B2229, 'TRIPS In Force'!$A$2:$B$166, 2, FALSE)</f>
        <v>34700</v>
      </c>
      <c r="L2229" s="7">
        <f t="shared" si="324"/>
        <v>1995</v>
      </c>
      <c r="M2229" s="7">
        <f t="shared" si="319"/>
        <v>1</v>
      </c>
      <c r="N2229" s="7">
        <f t="shared" si="320"/>
        <v>2000</v>
      </c>
      <c r="O2229" s="7">
        <f t="shared" si="321"/>
        <v>3</v>
      </c>
      <c r="P2229" s="7">
        <f t="shared" si="322"/>
        <v>1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</row>
    <row r="2230" spans="1:34" x14ac:dyDescent="0.35">
      <c r="A2230">
        <f t="shared" si="325"/>
        <v>2229</v>
      </c>
      <c r="B2230" t="s">
        <v>77</v>
      </c>
      <c r="C2230">
        <f t="shared" si="323"/>
        <v>82</v>
      </c>
      <c r="D2230" s="7">
        <f t="shared" si="327"/>
        <v>2004</v>
      </c>
      <c r="E2230">
        <v>130000</v>
      </c>
      <c r="F2230">
        <f>VLOOKUP(B2230, 'Population by Country'!$1:$266,19, FALSE)</f>
        <v>35074931</v>
      </c>
      <c r="G2230">
        <v>0</v>
      </c>
      <c r="H2230">
        <v>0</v>
      </c>
      <c r="I2230" s="7">
        <f>INDEX('Developing Country'!$B$3:$B$175,MATCH('Stata Data'!B2230,'Developing Country'!$A$3:$A$175))</f>
        <v>0</v>
      </c>
      <c r="J2230" s="7">
        <f>INDEX('Developing Country'!$C$3:$C$175,MATCH('Stata Data'!B2230,'Developing Country'!$A$3:$A$175))</f>
        <v>1</v>
      </c>
      <c r="K2230" s="8">
        <f>VLOOKUP(B2230, 'TRIPS In Force'!$A$2:$B$166, 2, FALSE)</f>
        <v>34700</v>
      </c>
      <c r="L2230" s="7">
        <f t="shared" si="324"/>
        <v>1995</v>
      </c>
      <c r="M2230" s="7">
        <f t="shared" si="319"/>
        <v>1</v>
      </c>
      <c r="N2230" s="7">
        <f t="shared" si="320"/>
        <v>2000</v>
      </c>
      <c r="O2230" s="7">
        <f t="shared" si="321"/>
        <v>4</v>
      </c>
      <c r="P2230" s="7">
        <f t="shared" si="322"/>
        <v>1</v>
      </c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</row>
    <row r="2231" spans="1:34" x14ac:dyDescent="0.35">
      <c r="A2231">
        <f t="shared" si="325"/>
        <v>2230</v>
      </c>
      <c r="B2231" t="s">
        <v>77</v>
      </c>
      <c r="C2231">
        <f t="shared" si="323"/>
        <v>82</v>
      </c>
      <c r="D2231" s="7">
        <f t="shared" si="327"/>
        <v>2005</v>
      </c>
      <c r="E2231">
        <v>130000</v>
      </c>
      <c r="F2231">
        <f>VLOOKUP(B2231, 'Population by Country'!$1:$266, 20, FALSE)</f>
        <v>36048288</v>
      </c>
      <c r="G2231">
        <v>0</v>
      </c>
      <c r="H2231">
        <v>0</v>
      </c>
      <c r="I2231" s="7">
        <f>INDEX('Developing Country'!$B$3:$B$175,MATCH('Stata Data'!B2231,'Developing Country'!$A$3:$A$175))</f>
        <v>0</v>
      </c>
      <c r="J2231" s="7">
        <f>INDEX('Developing Country'!$C$3:$C$175,MATCH('Stata Data'!B2231,'Developing Country'!$A$3:$A$175))</f>
        <v>1</v>
      </c>
      <c r="K2231" s="8">
        <f>VLOOKUP(B2231, 'TRIPS In Force'!$A$2:$B$166, 2, FALSE)</f>
        <v>34700</v>
      </c>
      <c r="L2231" s="7">
        <f t="shared" si="324"/>
        <v>1995</v>
      </c>
      <c r="M2231" s="7">
        <f t="shared" si="319"/>
        <v>1</v>
      </c>
      <c r="N2231" s="7">
        <f t="shared" si="320"/>
        <v>2000</v>
      </c>
      <c r="O2231" s="7">
        <f t="shared" si="321"/>
        <v>5</v>
      </c>
      <c r="P2231" s="7">
        <f t="shared" si="322"/>
        <v>1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</row>
    <row r="2232" spans="1:34" x14ac:dyDescent="0.35">
      <c r="A2232">
        <f t="shared" si="325"/>
        <v>2231</v>
      </c>
      <c r="B2232" t="s">
        <v>77</v>
      </c>
      <c r="C2232">
        <f t="shared" si="323"/>
        <v>82</v>
      </c>
      <c r="D2232" s="7">
        <f t="shared" si="327"/>
        <v>2006</v>
      </c>
      <c r="E2232">
        <v>120000</v>
      </c>
      <c r="F2232">
        <f>VLOOKUP(B2232, 'Population by Country'!$1:$266, 21, FALSE)</f>
        <v>37052050</v>
      </c>
      <c r="G2232">
        <v>0</v>
      </c>
      <c r="H2232">
        <v>0</v>
      </c>
      <c r="I2232" s="7">
        <f>INDEX('Developing Country'!$B$3:$B$175,MATCH('Stata Data'!B2232,'Developing Country'!$A$3:$A$175))</f>
        <v>0</v>
      </c>
      <c r="J2232" s="7">
        <f>INDEX('Developing Country'!$C$3:$C$175,MATCH('Stata Data'!B2232,'Developing Country'!$A$3:$A$175))</f>
        <v>1</v>
      </c>
      <c r="K2232" s="8">
        <f>VLOOKUP(B2232, 'TRIPS In Force'!$A$2:$B$166, 2, FALSE)</f>
        <v>34700</v>
      </c>
      <c r="L2232" s="7">
        <f t="shared" si="324"/>
        <v>1995</v>
      </c>
      <c r="M2232" s="7">
        <f t="shared" si="319"/>
        <v>1</v>
      </c>
      <c r="N2232" s="7">
        <f t="shared" si="320"/>
        <v>2000</v>
      </c>
      <c r="O2232" s="7">
        <f t="shared" si="321"/>
        <v>6</v>
      </c>
      <c r="P2232" s="7">
        <f t="shared" si="322"/>
        <v>1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</row>
    <row r="2233" spans="1:34" x14ac:dyDescent="0.35">
      <c r="A2233">
        <f t="shared" si="325"/>
        <v>2232</v>
      </c>
      <c r="B2233" t="s">
        <v>77</v>
      </c>
      <c r="C2233">
        <f t="shared" si="323"/>
        <v>82</v>
      </c>
      <c r="D2233" s="7">
        <f t="shared" si="327"/>
        <v>2007</v>
      </c>
      <c r="E2233">
        <v>99000</v>
      </c>
      <c r="F2233">
        <f>VLOOKUP(B2233, 'Population by Country'!$1:$266, 22, FALSE)</f>
        <v>38085909</v>
      </c>
      <c r="G2233">
        <v>0</v>
      </c>
      <c r="H2233">
        <v>0</v>
      </c>
      <c r="I2233" s="7">
        <f>INDEX('Developing Country'!$B$3:$B$175,MATCH('Stata Data'!B2233,'Developing Country'!$A$3:$A$175))</f>
        <v>0</v>
      </c>
      <c r="J2233" s="7">
        <f>INDEX('Developing Country'!$C$3:$C$175,MATCH('Stata Data'!B2233,'Developing Country'!$A$3:$A$175))</f>
        <v>1</v>
      </c>
      <c r="K2233" s="8">
        <f>VLOOKUP(B2233, 'TRIPS In Force'!$A$2:$B$166, 2, FALSE)</f>
        <v>34700</v>
      </c>
      <c r="L2233" s="7">
        <f t="shared" si="324"/>
        <v>1995</v>
      </c>
      <c r="M2233" s="7">
        <f t="shared" si="319"/>
        <v>1</v>
      </c>
      <c r="N2233" s="7">
        <f t="shared" si="320"/>
        <v>2000</v>
      </c>
      <c r="O2233" s="7">
        <f t="shared" si="321"/>
        <v>7</v>
      </c>
      <c r="P2233" s="7">
        <f t="shared" si="322"/>
        <v>1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</row>
    <row r="2234" spans="1:34" x14ac:dyDescent="0.35">
      <c r="A2234">
        <f t="shared" si="325"/>
        <v>2233</v>
      </c>
      <c r="B2234" t="s">
        <v>77</v>
      </c>
      <c r="C2234">
        <f t="shared" si="323"/>
        <v>82</v>
      </c>
      <c r="D2234" s="7">
        <f t="shared" si="327"/>
        <v>2008</v>
      </c>
      <c r="E2234">
        <v>86000</v>
      </c>
      <c r="F2234">
        <f>VLOOKUP(B2234, 'Population by Country'!$1:$266, 23, FALSE)</f>
        <v>39148416</v>
      </c>
      <c r="G2234">
        <v>0</v>
      </c>
      <c r="H2234">
        <v>0</v>
      </c>
      <c r="I2234" s="7">
        <f>INDEX('Developing Country'!$B$3:$B$175,MATCH('Stata Data'!B2234,'Developing Country'!$A$3:$A$175))</f>
        <v>0</v>
      </c>
      <c r="J2234" s="7">
        <f>INDEX('Developing Country'!$C$3:$C$175,MATCH('Stata Data'!B2234,'Developing Country'!$A$3:$A$175))</f>
        <v>1</v>
      </c>
      <c r="K2234" s="8">
        <f>VLOOKUP(B2234, 'TRIPS In Force'!$A$2:$B$166, 2, FALSE)</f>
        <v>34700</v>
      </c>
      <c r="L2234" s="7">
        <f t="shared" si="324"/>
        <v>1995</v>
      </c>
      <c r="M2234" s="7">
        <f t="shared" si="319"/>
        <v>1</v>
      </c>
      <c r="N2234" s="7">
        <f t="shared" si="320"/>
        <v>2000</v>
      </c>
      <c r="O2234" s="7">
        <f t="shared" si="321"/>
        <v>8</v>
      </c>
      <c r="P2234" s="7">
        <f t="shared" si="322"/>
        <v>1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</row>
    <row r="2235" spans="1:34" x14ac:dyDescent="0.35">
      <c r="A2235">
        <f t="shared" si="325"/>
        <v>2234</v>
      </c>
      <c r="B2235" t="s">
        <v>77</v>
      </c>
      <c r="C2235">
        <f t="shared" si="323"/>
        <v>82</v>
      </c>
      <c r="D2235" s="7">
        <f t="shared" si="327"/>
        <v>2009</v>
      </c>
      <c r="E2235">
        <v>74000</v>
      </c>
      <c r="F2235">
        <f>VLOOKUP(B2235, 'Population by Country'!$1:$266, 24, FALSE)</f>
        <v>40237204</v>
      </c>
      <c r="G2235">
        <v>0</v>
      </c>
      <c r="H2235">
        <v>0</v>
      </c>
      <c r="I2235" s="7">
        <f>INDEX('Developing Country'!$B$3:$B$175,MATCH('Stata Data'!B2235,'Developing Country'!$A$3:$A$175))</f>
        <v>0</v>
      </c>
      <c r="J2235" s="7">
        <f>INDEX('Developing Country'!$C$3:$C$175,MATCH('Stata Data'!B2235,'Developing Country'!$A$3:$A$175))</f>
        <v>1</v>
      </c>
      <c r="K2235" s="8">
        <f>VLOOKUP(B2235, 'TRIPS In Force'!$A$2:$B$166, 2, FALSE)</f>
        <v>34700</v>
      </c>
      <c r="L2235" s="7">
        <f t="shared" si="324"/>
        <v>1995</v>
      </c>
      <c r="M2235" s="7">
        <f t="shared" si="319"/>
        <v>1</v>
      </c>
      <c r="N2235" s="7">
        <f t="shared" si="320"/>
        <v>2000</v>
      </c>
      <c r="O2235" s="7">
        <f t="shared" si="321"/>
        <v>9</v>
      </c>
      <c r="P2235" s="7">
        <f t="shared" si="322"/>
        <v>1</v>
      </c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</row>
    <row r="2236" spans="1:34" x14ac:dyDescent="0.35">
      <c r="A2236">
        <f t="shared" si="325"/>
        <v>2235</v>
      </c>
      <c r="B2236" t="s">
        <v>77</v>
      </c>
      <c r="C2236">
        <f t="shared" si="323"/>
        <v>82</v>
      </c>
      <c r="D2236" s="7">
        <f t="shared" si="327"/>
        <v>2010</v>
      </c>
      <c r="E2236">
        <v>64000</v>
      </c>
      <c r="F2236">
        <f>VLOOKUP(B2236, 'Population by Country'!$1:$266, 25, FALSE)</f>
        <v>41350152</v>
      </c>
      <c r="G2236">
        <v>0</v>
      </c>
      <c r="H2236">
        <v>0</v>
      </c>
      <c r="I2236" s="7">
        <f>INDEX('Developing Country'!$B$3:$B$175,MATCH('Stata Data'!B2236,'Developing Country'!$A$3:$A$175))</f>
        <v>0</v>
      </c>
      <c r="J2236" s="7">
        <f>INDEX('Developing Country'!$C$3:$C$175,MATCH('Stata Data'!B2236,'Developing Country'!$A$3:$A$175))</f>
        <v>1</v>
      </c>
      <c r="K2236" s="8">
        <f>VLOOKUP(B2236, 'TRIPS In Force'!$A$2:$B$166, 2, FALSE)</f>
        <v>34700</v>
      </c>
      <c r="L2236" s="7">
        <f t="shared" si="324"/>
        <v>1995</v>
      </c>
      <c r="M2236" s="7">
        <f t="shared" si="319"/>
        <v>1</v>
      </c>
      <c r="N2236" s="7">
        <f t="shared" si="320"/>
        <v>2000</v>
      </c>
      <c r="O2236" s="7">
        <f t="shared" si="321"/>
        <v>10</v>
      </c>
      <c r="P2236" s="7">
        <f t="shared" si="322"/>
        <v>1</v>
      </c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</row>
    <row r="2237" spans="1:34" x14ac:dyDescent="0.35">
      <c r="A2237">
        <f t="shared" si="325"/>
        <v>2236</v>
      </c>
      <c r="B2237" t="s">
        <v>77</v>
      </c>
      <c r="C2237">
        <f t="shared" si="323"/>
        <v>82</v>
      </c>
      <c r="D2237" s="7">
        <f t="shared" si="327"/>
        <v>2011</v>
      </c>
      <c r="E2237">
        <v>57000</v>
      </c>
      <c r="F2237">
        <f>VLOOKUP(B2237, 'Population by Country'!$1:$266, 26, FALSE)</f>
        <v>42486839</v>
      </c>
      <c r="G2237">
        <v>0</v>
      </c>
      <c r="H2237">
        <v>0</v>
      </c>
      <c r="I2237" s="7">
        <f>INDEX('Developing Country'!$B$3:$B$175,MATCH('Stata Data'!B2237,'Developing Country'!$A$3:$A$175))</f>
        <v>0</v>
      </c>
      <c r="J2237" s="7">
        <f>INDEX('Developing Country'!$C$3:$C$175,MATCH('Stata Data'!B2237,'Developing Country'!$A$3:$A$175))</f>
        <v>1</v>
      </c>
      <c r="K2237" s="8">
        <f>VLOOKUP(B2237, 'TRIPS In Force'!$A$2:$B$166, 2, FALSE)</f>
        <v>34700</v>
      </c>
      <c r="L2237" s="7">
        <f t="shared" si="324"/>
        <v>1995</v>
      </c>
      <c r="M2237" s="7">
        <f t="shared" si="319"/>
        <v>1</v>
      </c>
      <c r="N2237" s="7">
        <f t="shared" si="320"/>
        <v>2000</v>
      </c>
      <c r="O2237" s="7">
        <f t="shared" si="321"/>
        <v>11</v>
      </c>
      <c r="P2237" s="7">
        <f t="shared" si="322"/>
        <v>1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</row>
    <row r="2238" spans="1:34" x14ac:dyDescent="0.35">
      <c r="A2238">
        <f t="shared" si="325"/>
        <v>2237</v>
      </c>
      <c r="B2238" t="s">
        <v>77</v>
      </c>
      <c r="C2238">
        <f t="shared" si="323"/>
        <v>82</v>
      </c>
      <c r="D2238" s="7">
        <f t="shared" si="327"/>
        <v>2012</v>
      </c>
      <c r="E2238">
        <v>49000</v>
      </c>
      <c r="F2238">
        <f>VLOOKUP(B2238, 'Population by Country'!$1:$266, 27, FALSE)</f>
        <v>43646629</v>
      </c>
      <c r="G2238">
        <v>0</v>
      </c>
      <c r="H2238">
        <v>0</v>
      </c>
      <c r="I2238" s="7">
        <f>INDEX('Developing Country'!$B$3:$B$175,MATCH('Stata Data'!B2238,'Developing Country'!$A$3:$A$175))</f>
        <v>0</v>
      </c>
      <c r="J2238" s="7">
        <f>INDEX('Developing Country'!$C$3:$C$175,MATCH('Stata Data'!B2238,'Developing Country'!$A$3:$A$175))</f>
        <v>1</v>
      </c>
      <c r="K2238" s="8">
        <f>VLOOKUP(B2238, 'TRIPS In Force'!$A$2:$B$166, 2, FALSE)</f>
        <v>34700</v>
      </c>
      <c r="L2238" s="7">
        <f t="shared" si="324"/>
        <v>1995</v>
      </c>
      <c r="M2238" s="7">
        <f t="shared" si="319"/>
        <v>1</v>
      </c>
      <c r="N2238" s="7">
        <f t="shared" si="320"/>
        <v>2000</v>
      </c>
      <c r="O2238" s="7">
        <f t="shared" si="321"/>
        <v>12</v>
      </c>
      <c r="P2238" s="7">
        <f t="shared" si="322"/>
        <v>1</v>
      </c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</row>
    <row r="2239" spans="1:34" x14ac:dyDescent="0.35">
      <c r="A2239">
        <f t="shared" si="325"/>
        <v>2238</v>
      </c>
      <c r="B2239" t="s">
        <v>77</v>
      </c>
      <c r="C2239">
        <f t="shared" si="323"/>
        <v>82</v>
      </c>
      <c r="D2239" s="7">
        <f t="shared" si="327"/>
        <v>2013</v>
      </c>
      <c r="E2239">
        <v>48000</v>
      </c>
      <c r="F2239">
        <f>VLOOKUP(B2239, 'Population by Country'!$1:$266, 28, FALSE)</f>
        <v>44826849</v>
      </c>
      <c r="G2239">
        <v>0</v>
      </c>
      <c r="H2239">
        <v>0</v>
      </c>
      <c r="I2239" s="7">
        <f>INDEX('Developing Country'!$B$3:$B$175,MATCH('Stata Data'!B2239,'Developing Country'!$A$3:$A$175))</f>
        <v>0</v>
      </c>
      <c r="J2239" s="7">
        <f>INDEX('Developing Country'!$C$3:$C$175,MATCH('Stata Data'!B2239,'Developing Country'!$A$3:$A$175))</f>
        <v>1</v>
      </c>
      <c r="K2239" s="8">
        <f>VLOOKUP(B2239, 'TRIPS In Force'!$A$2:$B$166, 2, FALSE)</f>
        <v>34700</v>
      </c>
      <c r="L2239" s="7">
        <f t="shared" si="324"/>
        <v>1995</v>
      </c>
      <c r="M2239" s="7">
        <f t="shared" si="319"/>
        <v>1</v>
      </c>
      <c r="N2239" s="7">
        <f t="shared" si="320"/>
        <v>2000</v>
      </c>
      <c r="O2239" s="7">
        <f t="shared" si="321"/>
        <v>13</v>
      </c>
      <c r="P2239" s="7">
        <f t="shared" si="322"/>
        <v>1</v>
      </c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</row>
    <row r="2240" spans="1:34" x14ac:dyDescent="0.35">
      <c r="A2240">
        <f t="shared" si="325"/>
        <v>2239</v>
      </c>
      <c r="B2240" t="s">
        <v>77</v>
      </c>
      <c r="C2240">
        <f t="shared" si="323"/>
        <v>82</v>
      </c>
      <c r="D2240" s="7">
        <f t="shared" si="327"/>
        <v>2014</v>
      </c>
      <c r="E2240">
        <v>47000</v>
      </c>
      <c r="F2240">
        <f>VLOOKUP(B2240, 'Population by Country'!$1:$266, 29, FALSE)</f>
        <v>46024250</v>
      </c>
      <c r="G2240">
        <v>0</v>
      </c>
      <c r="H2240">
        <v>0</v>
      </c>
      <c r="I2240" s="7">
        <f>INDEX('Developing Country'!$B$3:$B$175,MATCH('Stata Data'!B2240,'Developing Country'!$A$3:$A$175))</f>
        <v>0</v>
      </c>
      <c r="J2240" s="7">
        <f>INDEX('Developing Country'!$C$3:$C$175,MATCH('Stata Data'!B2240,'Developing Country'!$A$3:$A$175))</f>
        <v>1</v>
      </c>
      <c r="K2240" s="8">
        <f>VLOOKUP(B2240, 'TRIPS In Force'!$A$2:$B$166, 2, FALSE)</f>
        <v>34700</v>
      </c>
      <c r="L2240" s="7">
        <f t="shared" si="324"/>
        <v>1995</v>
      </c>
      <c r="M2240" s="7">
        <f t="shared" si="319"/>
        <v>1</v>
      </c>
      <c r="N2240" s="7">
        <f t="shared" si="320"/>
        <v>2000</v>
      </c>
      <c r="O2240" s="7">
        <f t="shared" si="321"/>
        <v>14</v>
      </c>
      <c r="P2240" s="7">
        <f t="shared" si="322"/>
        <v>1</v>
      </c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</row>
    <row r="2241" spans="1:34" x14ac:dyDescent="0.35">
      <c r="A2241">
        <f t="shared" si="325"/>
        <v>2240</v>
      </c>
      <c r="B2241" t="s">
        <v>77</v>
      </c>
      <c r="C2241">
        <f t="shared" si="323"/>
        <v>82</v>
      </c>
      <c r="D2241" s="7">
        <f t="shared" si="327"/>
        <v>2015</v>
      </c>
      <c r="E2241">
        <v>43000</v>
      </c>
      <c r="F2241">
        <f>VLOOKUP(B2241, 'Population by Country'!$1:$266, 30, FALSE)</f>
        <v>47236259</v>
      </c>
      <c r="G2241">
        <v>0</v>
      </c>
      <c r="H2241">
        <v>0</v>
      </c>
      <c r="I2241" s="7">
        <f>INDEX('Developing Country'!$B$3:$B$175,MATCH('Stata Data'!B2241,'Developing Country'!$A$3:$A$175))</f>
        <v>0</v>
      </c>
      <c r="J2241" s="7">
        <f>INDEX('Developing Country'!$C$3:$C$175,MATCH('Stata Data'!B2241,'Developing Country'!$A$3:$A$175))</f>
        <v>1</v>
      </c>
      <c r="K2241" s="8">
        <f>VLOOKUP(B2241, 'TRIPS In Force'!$A$2:$B$166, 2, FALSE)</f>
        <v>34700</v>
      </c>
      <c r="L2241" s="7">
        <f t="shared" si="324"/>
        <v>1995</v>
      </c>
      <c r="M2241" s="7">
        <f t="shared" si="319"/>
        <v>1</v>
      </c>
      <c r="N2241" s="7">
        <f t="shared" si="320"/>
        <v>2000</v>
      </c>
      <c r="O2241" s="7">
        <f t="shared" si="321"/>
        <v>15</v>
      </c>
      <c r="P2241" s="7">
        <f t="shared" si="322"/>
        <v>1</v>
      </c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</row>
    <row r="2242" spans="1:34" x14ac:dyDescent="0.35">
      <c r="A2242">
        <f t="shared" si="325"/>
        <v>2241</v>
      </c>
      <c r="B2242" t="s">
        <v>77</v>
      </c>
      <c r="C2242">
        <f t="shared" si="323"/>
        <v>82</v>
      </c>
      <c r="D2242" s="7">
        <f t="shared" si="327"/>
        <v>2016</v>
      </c>
      <c r="E2242">
        <v>36000</v>
      </c>
      <c r="F2242">
        <f>VLOOKUP(B2242, 'Population by Country'!$1:$266, 31, FALSE)</f>
        <v>48461567</v>
      </c>
      <c r="G2242">
        <v>0</v>
      </c>
      <c r="H2242">
        <v>0</v>
      </c>
      <c r="I2242" s="7">
        <f>INDEX('Developing Country'!$B$3:$B$175,MATCH('Stata Data'!B2242,'Developing Country'!$A$3:$A$175))</f>
        <v>0</v>
      </c>
      <c r="J2242" s="7">
        <f>INDEX('Developing Country'!$C$3:$C$175,MATCH('Stata Data'!B2242,'Developing Country'!$A$3:$A$175))</f>
        <v>1</v>
      </c>
      <c r="K2242" s="8">
        <f>VLOOKUP(B2242, 'TRIPS In Force'!$A$2:$B$166, 2, FALSE)</f>
        <v>34700</v>
      </c>
      <c r="L2242" s="7">
        <f t="shared" si="324"/>
        <v>1995</v>
      </c>
      <c r="M2242" s="7">
        <f t="shared" ref="M2242:M2305" si="328">IF(L2242&gt;D2242, 0, 1)</f>
        <v>1</v>
      </c>
      <c r="N2242" s="7">
        <f t="shared" ref="N2242:N2305" si="329">IF(L2242&gt;IF(I2242=1, 2033, IF(H2242=1, 2005, IF(J2242=1,2000, L2242))), L2242,IF(I2242=1, 2033, IF(H2242=1, 2005, IF(J2242=1,2000, L2242))))</f>
        <v>2000</v>
      </c>
      <c r="O2242" s="7">
        <f t="shared" ref="O2242:O2305" si="330">D2242-N2242</f>
        <v>16</v>
      </c>
      <c r="P2242" s="7">
        <f t="shared" ref="P2242:P2305" si="331">IF(N2242&lt;=D2242,1,0)</f>
        <v>1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</row>
    <row r="2243" spans="1:34" x14ac:dyDescent="0.35">
      <c r="A2243">
        <f t="shared" si="325"/>
        <v>2242</v>
      </c>
      <c r="B2243" t="s">
        <v>78</v>
      </c>
      <c r="C2243">
        <f t="shared" ref="C2243:C2306" si="332">_xlfn.FLOOR.MATH((A2243-1)/27)</f>
        <v>83</v>
      </c>
      <c r="D2243" s="7">
        <v>1990</v>
      </c>
      <c r="E2243">
        <v>100</v>
      </c>
      <c r="F2243">
        <f>VLOOKUP(B2243, 'Population by Country'!$1:$266, 5,FALSE )</f>
        <v>2099615</v>
      </c>
      <c r="G2243">
        <v>0</v>
      </c>
      <c r="H2243">
        <v>1</v>
      </c>
      <c r="I2243" s="7">
        <f>INDEX('Developing Country'!$B$3:$B$175,MATCH('Stata Data'!B2243,'Developing Country'!$A$3:$A$175))</f>
        <v>0</v>
      </c>
      <c r="J2243" s="7">
        <f>INDEX('Developing Country'!$C$3:$C$175,MATCH('Stata Data'!B2243,'Developing Country'!$A$3:$A$175))</f>
        <v>0</v>
      </c>
      <c r="K2243" s="8">
        <f>VLOOKUP(B2243, 'TRIPS In Force'!$A$2:$B$166, 2, FALSE)</f>
        <v>34700</v>
      </c>
      <c r="L2243" s="7">
        <f t="shared" ref="L2243:L2306" si="333">YEAR(K2243)</f>
        <v>1995</v>
      </c>
      <c r="M2243" s="7">
        <f t="shared" si="328"/>
        <v>0</v>
      </c>
      <c r="N2243" s="7">
        <f t="shared" si="329"/>
        <v>2005</v>
      </c>
      <c r="O2243" s="7">
        <f t="shared" si="330"/>
        <v>-15</v>
      </c>
      <c r="P2243" s="7">
        <f t="shared" si="331"/>
        <v>0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</row>
    <row r="2244" spans="1:34" x14ac:dyDescent="0.35">
      <c r="A2244">
        <f t="shared" ref="A2244:A2307" si="334">A2243+1</f>
        <v>2243</v>
      </c>
      <c r="B2244" t="s">
        <v>78</v>
      </c>
      <c r="C2244">
        <f t="shared" si="332"/>
        <v>83</v>
      </c>
      <c r="D2244" s="7">
        <f>D2243+1</f>
        <v>1991</v>
      </c>
      <c r="E2244">
        <v>100</v>
      </c>
      <c r="F2244">
        <f>VLOOKUP(B2244, 'Population by Country'!$1:$266, 6, FALSE)</f>
        <v>2035661</v>
      </c>
      <c r="G2244">
        <v>0</v>
      </c>
      <c r="H2244">
        <v>1</v>
      </c>
      <c r="I2244" s="7">
        <f>INDEX('Developing Country'!$B$3:$B$175,MATCH('Stata Data'!B2244,'Developing Country'!$A$3:$A$175))</f>
        <v>0</v>
      </c>
      <c r="J2244" s="7">
        <f>INDEX('Developing Country'!$C$3:$C$175,MATCH('Stata Data'!B2244,'Developing Country'!$A$3:$A$175))</f>
        <v>0</v>
      </c>
      <c r="K2244" s="8">
        <f>VLOOKUP(B2244, 'TRIPS In Force'!$A$2:$B$166, 2, FALSE)</f>
        <v>34700</v>
      </c>
      <c r="L2244" s="7">
        <f t="shared" si="333"/>
        <v>1995</v>
      </c>
      <c r="M2244" s="7">
        <f t="shared" si="328"/>
        <v>0</v>
      </c>
      <c r="N2244" s="7">
        <f t="shared" si="329"/>
        <v>2005</v>
      </c>
      <c r="O2244" s="7">
        <f t="shared" si="330"/>
        <v>-14</v>
      </c>
      <c r="P2244" s="7">
        <f t="shared" si="331"/>
        <v>0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</row>
    <row r="2245" spans="1:34" x14ac:dyDescent="0.35">
      <c r="A2245">
        <f t="shared" si="334"/>
        <v>2244</v>
      </c>
      <c r="B2245" t="s">
        <v>78</v>
      </c>
      <c r="C2245">
        <f t="shared" si="332"/>
        <v>83</v>
      </c>
      <c r="D2245" s="7">
        <f t="shared" ref="D2245:D2269" si="335">D2244+1</f>
        <v>1992</v>
      </c>
      <c r="E2245">
        <v>100</v>
      </c>
      <c r="F2245">
        <f>VLOOKUP(B2245, 'Population by Country'!$1:$266, 7, FALSE)</f>
        <v>0</v>
      </c>
      <c r="G2245">
        <v>0</v>
      </c>
      <c r="H2245">
        <v>1</v>
      </c>
      <c r="I2245" s="7">
        <f>INDEX('Developing Country'!$B$3:$B$175,MATCH('Stata Data'!B2245,'Developing Country'!$A$3:$A$175))</f>
        <v>0</v>
      </c>
      <c r="J2245" s="7">
        <f>INDEX('Developing Country'!$C$3:$C$175,MATCH('Stata Data'!B2245,'Developing Country'!$A$3:$A$175))</f>
        <v>0</v>
      </c>
      <c r="K2245" s="8">
        <f>VLOOKUP(B2245, 'TRIPS In Force'!$A$2:$B$166, 2, FALSE)</f>
        <v>34700</v>
      </c>
      <c r="L2245" s="7">
        <f t="shared" si="333"/>
        <v>1995</v>
      </c>
      <c r="M2245" s="7">
        <f t="shared" si="328"/>
        <v>0</v>
      </c>
      <c r="N2245" s="7">
        <f t="shared" si="329"/>
        <v>2005</v>
      </c>
      <c r="O2245" s="7">
        <f t="shared" si="330"/>
        <v>-13</v>
      </c>
      <c r="P2245" s="7">
        <f t="shared" si="331"/>
        <v>0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</row>
    <row r="2246" spans="1:34" x14ac:dyDescent="0.35">
      <c r="A2246">
        <f t="shared" si="334"/>
        <v>2245</v>
      </c>
      <c r="B2246" t="s">
        <v>78</v>
      </c>
      <c r="C2246">
        <f t="shared" si="332"/>
        <v>83</v>
      </c>
      <c r="D2246" s="7">
        <f t="shared" si="335"/>
        <v>1993</v>
      </c>
      <c r="E2246">
        <v>100</v>
      </c>
      <c r="F2246">
        <f>VLOOKUP(B2246, 'Population by Country'!$1:$266, 8, FALSE)</f>
        <v>0</v>
      </c>
      <c r="G2246">
        <v>0</v>
      </c>
      <c r="H2246">
        <v>1</v>
      </c>
      <c r="I2246" s="7">
        <f>INDEX('Developing Country'!$B$3:$B$175,MATCH('Stata Data'!B2246,'Developing Country'!$A$3:$A$175))</f>
        <v>0</v>
      </c>
      <c r="J2246" s="7">
        <f>INDEX('Developing Country'!$C$3:$C$175,MATCH('Stata Data'!B2246,'Developing Country'!$A$3:$A$175))</f>
        <v>0</v>
      </c>
      <c r="K2246" s="8">
        <f>VLOOKUP(B2246, 'TRIPS In Force'!$A$2:$B$166, 2, FALSE)</f>
        <v>34700</v>
      </c>
      <c r="L2246" s="7">
        <f t="shared" si="333"/>
        <v>1995</v>
      </c>
      <c r="M2246" s="7">
        <f t="shared" si="328"/>
        <v>0</v>
      </c>
      <c r="N2246" s="7">
        <f t="shared" si="329"/>
        <v>2005</v>
      </c>
      <c r="O2246" s="7">
        <f t="shared" si="330"/>
        <v>-12</v>
      </c>
      <c r="P2246" s="7">
        <f t="shared" si="331"/>
        <v>0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</row>
    <row r="2247" spans="1:34" x14ac:dyDescent="0.35">
      <c r="A2247">
        <f t="shared" si="334"/>
        <v>2246</v>
      </c>
      <c r="B2247" t="s">
        <v>78</v>
      </c>
      <c r="C2247">
        <f t="shared" si="332"/>
        <v>83</v>
      </c>
      <c r="D2247" s="7">
        <f t="shared" si="335"/>
        <v>1994</v>
      </c>
      <c r="E2247">
        <v>100</v>
      </c>
      <c r="F2247">
        <f>VLOOKUP(B2247, 'Population by Country'!$1:$266, 9, FALSE)</f>
        <v>0</v>
      </c>
      <c r="G2247">
        <v>0</v>
      </c>
      <c r="H2247">
        <v>1</v>
      </c>
      <c r="I2247" s="7">
        <f>INDEX('Developing Country'!$B$3:$B$175,MATCH('Stata Data'!B2247,'Developing Country'!$A$3:$A$175))</f>
        <v>0</v>
      </c>
      <c r="J2247" s="7">
        <f>INDEX('Developing Country'!$C$3:$C$175,MATCH('Stata Data'!B2247,'Developing Country'!$A$3:$A$175))</f>
        <v>0</v>
      </c>
      <c r="K2247" s="8">
        <f>VLOOKUP(B2247, 'TRIPS In Force'!$A$2:$B$166, 2, FALSE)</f>
        <v>34700</v>
      </c>
      <c r="L2247" s="7">
        <f t="shared" si="333"/>
        <v>1995</v>
      </c>
      <c r="M2247" s="7">
        <f t="shared" si="328"/>
        <v>0</v>
      </c>
      <c r="N2247" s="7">
        <f t="shared" si="329"/>
        <v>2005</v>
      </c>
      <c r="O2247" s="7">
        <f t="shared" si="330"/>
        <v>-11</v>
      </c>
      <c r="P2247" s="7">
        <f t="shared" si="331"/>
        <v>0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</row>
    <row r="2248" spans="1:34" x14ac:dyDescent="0.35">
      <c r="A2248">
        <f t="shared" si="334"/>
        <v>2247</v>
      </c>
      <c r="B2248" t="s">
        <v>78</v>
      </c>
      <c r="C2248">
        <f t="shared" si="332"/>
        <v>83</v>
      </c>
      <c r="D2248" s="7">
        <f t="shared" si="335"/>
        <v>1995</v>
      </c>
      <c r="E2248">
        <v>100</v>
      </c>
      <c r="F2248">
        <f>VLOOKUP(B2248, 'Population by Country'!$1:$266, 10, FALSE)</f>
        <v>1610651</v>
      </c>
      <c r="G2248">
        <v>0</v>
      </c>
      <c r="H2248">
        <v>1</v>
      </c>
      <c r="I2248" s="7">
        <f>INDEX('Developing Country'!$B$3:$B$175,MATCH('Stata Data'!B2248,'Developing Country'!$A$3:$A$175))</f>
        <v>0</v>
      </c>
      <c r="J2248" s="7">
        <f>INDEX('Developing Country'!$C$3:$C$175,MATCH('Stata Data'!B2248,'Developing Country'!$A$3:$A$175))</f>
        <v>0</v>
      </c>
      <c r="K2248" s="8">
        <f>VLOOKUP(B2248, 'TRIPS In Force'!$A$2:$B$166, 2, FALSE)</f>
        <v>34700</v>
      </c>
      <c r="L2248" s="7">
        <f t="shared" si="333"/>
        <v>1995</v>
      </c>
      <c r="M2248" s="7">
        <f t="shared" si="328"/>
        <v>1</v>
      </c>
      <c r="N2248" s="7">
        <f t="shared" si="329"/>
        <v>2005</v>
      </c>
      <c r="O2248" s="7">
        <f t="shared" si="330"/>
        <v>-10</v>
      </c>
      <c r="P2248" s="7">
        <f t="shared" si="331"/>
        <v>0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</row>
    <row r="2249" spans="1:34" x14ac:dyDescent="0.35">
      <c r="A2249">
        <f t="shared" si="334"/>
        <v>2248</v>
      </c>
      <c r="B2249" t="s">
        <v>78</v>
      </c>
      <c r="C2249">
        <f t="shared" si="332"/>
        <v>83</v>
      </c>
      <c r="D2249" s="7">
        <f t="shared" si="335"/>
        <v>1996</v>
      </c>
      <c r="E2249">
        <v>100</v>
      </c>
      <c r="F2249">
        <f>VLOOKUP(B2249, 'Population by Country'!$1:$266, 11, FALSE)</f>
        <v>1631740</v>
      </c>
      <c r="G2249">
        <v>0</v>
      </c>
      <c r="H2249">
        <v>1</v>
      </c>
      <c r="I2249" s="7">
        <f>INDEX('Developing Country'!$B$3:$B$175,MATCH('Stata Data'!B2249,'Developing Country'!$A$3:$A$175))</f>
        <v>0</v>
      </c>
      <c r="J2249" s="7">
        <f>INDEX('Developing Country'!$C$3:$C$175,MATCH('Stata Data'!B2249,'Developing Country'!$A$3:$A$175))</f>
        <v>0</v>
      </c>
      <c r="K2249" s="8">
        <f>VLOOKUP(B2249, 'TRIPS In Force'!$A$2:$B$166, 2, FALSE)</f>
        <v>34700</v>
      </c>
      <c r="L2249" s="7">
        <f t="shared" si="333"/>
        <v>1995</v>
      </c>
      <c r="M2249" s="7">
        <f t="shared" si="328"/>
        <v>1</v>
      </c>
      <c r="N2249" s="7">
        <f t="shared" si="329"/>
        <v>2005</v>
      </c>
      <c r="O2249" s="7">
        <f t="shared" si="330"/>
        <v>-9</v>
      </c>
      <c r="P2249" s="7">
        <f t="shared" si="331"/>
        <v>0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</row>
    <row r="2250" spans="1:34" x14ac:dyDescent="0.35">
      <c r="A2250">
        <f t="shared" si="334"/>
        <v>2249</v>
      </c>
      <c r="B2250" t="s">
        <v>78</v>
      </c>
      <c r="C2250">
        <f t="shared" si="332"/>
        <v>83</v>
      </c>
      <c r="D2250" s="7">
        <f t="shared" si="335"/>
        <v>1997</v>
      </c>
      <c r="E2250">
        <v>100</v>
      </c>
      <c r="F2250">
        <f>VLOOKUP(B2250, 'Population by Country'!$1:$266, 12, FALSE)</f>
        <v>1715314</v>
      </c>
      <c r="G2250">
        <v>0</v>
      </c>
      <c r="H2250">
        <v>1</v>
      </c>
      <c r="I2250" s="7">
        <f>INDEX('Developing Country'!$B$3:$B$175,MATCH('Stata Data'!B2250,'Developing Country'!$A$3:$A$175))</f>
        <v>0</v>
      </c>
      <c r="J2250" s="7">
        <f>INDEX('Developing Country'!$C$3:$C$175,MATCH('Stata Data'!B2250,'Developing Country'!$A$3:$A$175))</f>
        <v>0</v>
      </c>
      <c r="K2250" s="8">
        <f>VLOOKUP(B2250, 'TRIPS In Force'!$A$2:$B$166, 2, FALSE)</f>
        <v>34700</v>
      </c>
      <c r="L2250" s="7">
        <f t="shared" si="333"/>
        <v>1995</v>
      </c>
      <c r="M2250" s="7">
        <f t="shared" si="328"/>
        <v>1</v>
      </c>
      <c r="N2250" s="7">
        <f t="shared" si="329"/>
        <v>2005</v>
      </c>
      <c r="O2250" s="7">
        <f t="shared" si="330"/>
        <v>-8</v>
      </c>
      <c r="P2250" s="7">
        <f t="shared" si="331"/>
        <v>0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</row>
    <row r="2251" spans="1:34" x14ac:dyDescent="0.35">
      <c r="A2251">
        <f t="shared" si="334"/>
        <v>2250</v>
      </c>
      <c r="B2251" t="s">
        <v>78</v>
      </c>
      <c r="C2251">
        <f t="shared" si="332"/>
        <v>83</v>
      </c>
      <c r="D2251" s="7">
        <f t="shared" si="335"/>
        <v>1998</v>
      </c>
      <c r="E2251">
        <v>100</v>
      </c>
      <c r="F2251">
        <f>VLOOKUP(B2251, 'Population by Country'!$1:$266, 13, FALSE)</f>
        <v>1836353</v>
      </c>
      <c r="G2251">
        <v>0</v>
      </c>
      <c r="H2251">
        <v>1</v>
      </c>
      <c r="I2251" s="7">
        <f>INDEX('Developing Country'!$B$3:$B$175,MATCH('Stata Data'!B2251,'Developing Country'!$A$3:$A$175))</f>
        <v>0</v>
      </c>
      <c r="J2251" s="7">
        <f>INDEX('Developing Country'!$C$3:$C$175,MATCH('Stata Data'!B2251,'Developing Country'!$A$3:$A$175))</f>
        <v>0</v>
      </c>
      <c r="K2251" s="8">
        <f>VLOOKUP(B2251, 'TRIPS In Force'!$A$2:$B$166, 2, FALSE)</f>
        <v>34700</v>
      </c>
      <c r="L2251" s="7">
        <f t="shared" si="333"/>
        <v>1995</v>
      </c>
      <c r="M2251" s="7">
        <f t="shared" si="328"/>
        <v>1</v>
      </c>
      <c r="N2251" s="7">
        <f t="shared" si="329"/>
        <v>2005</v>
      </c>
      <c r="O2251" s="7">
        <f t="shared" si="330"/>
        <v>-7</v>
      </c>
      <c r="P2251" s="7">
        <f t="shared" si="331"/>
        <v>0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</row>
    <row r="2252" spans="1:34" x14ac:dyDescent="0.35">
      <c r="A2252">
        <f t="shared" si="334"/>
        <v>2251</v>
      </c>
      <c r="B2252" t="s">
        <v>78</v>
      </c>
      <c r="C2252">
        <f t="shared" si="332"/>
        <v>83</v>
      </c>
      <c r="D2252" s="7">
        <f t="shared" si="335"/>
        <v>1999</v>
      </c>
      <c r="E2252">
        <v>100</v>
      </c>
      <c r="F2252">
        <f>VLOOKUP(B2252, 'Population by Country'!$1:$266,14, FALSE)</f>
        <v>1957066</v>
      </c>
      <c r="G2252">
        <v>0</v>
      </c>
      <c r="H2252">
        <v>1</v>
      </c>
      <c r="I2252" s="7">
        <f>INDEX('Developing Country'!$B$3:$B$175,MATCH('Stata Data'!B2252,'Developing Country'!$A$3:$A$175))</f>
        <v>0</v>
      </c>
      <c r="J2252" s="7">
        <f>INDEX('Developing Country'!$C$3:$C$175,MATCH('Stata Data'!B2252,'Developing Country'!$A$3:$A$175))</f>
        <v>0</v>
      </c>
      <c r="K2252" s="8">
        <f>VLOOKUP(B2252, 'TRIPS In Force'!$A$2:$B$166, 2, FALSE)</f>
        <v>34700</v>
      </c>
      <c r="L2252" s="7">
        <f t="shared" si="333"/>
        <v>1995</v>
      </c>
      <c r="M2252" s="7">
        <f t="shared" si="328"/>
        <v>1</v>
      </c>
      <c r="N2252" s="7">
        <f t="shared" si="329"/>
        <v>2005</v>
      </c>
      <c r="O2252" s="7">
        <f t="shared" si="330"/>
        <v>-6</v>
      </c>
      <c r="P2252" s="7">
        <f t="shared" si="331"/>
        <v>0</v>
      </c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</row>
    <row r="2253" spans="1:34" x14ac:dyDescent="0.35">
      <c r="A2253">
        <f t="shared" si="334"/>
        <v>2252</v>
      </c>
      <c r="B2253" t="s">
        <v>78</v>
      </c>
      <c r="C2253">
        <f t="shared" si="332"/>
        <v>83</v>
      </c>
      <c r="D2253" s="7">
        <f t="shared" si="335"/>
        <v>2000</v>
      </c>
      <c r="E2253">
        <v>100</v>
      </c>
      <c r="F2253">
        <f>VLOOKUP(B2253, 'Population by Country'!$1:$266, 15, FALSE)</f>
        <v>2050741</v>
      </c>
      <c r="G2253">
        <v>0</v>
      </c>
      <c r="H2253">
        <v>1</v>
      </c>
      <c r="I2253" s="7">
        <f>INDEX('Developing Country'!$B$3:$B$175,MATCH('Stata Data'!B2253,'Developing Country'!$A$3:$A$175))</f>
        <v>0</v>
      </c>
      <c r="J2253" s="7">
        <f>INDEX('Developing Country'!$C$3:$C$175,MATCH('Stata Data'!B2253,'Developing Country'!$A$3:$A$175))</f>
        <v>0</v>
      </c>
      <c r="K2253" s="8">
        <f>VLOOKUP(B2253, 'TRIPS In Force'!$A$2:$B$166, 2, FALSE)</f>
        <v>34700</v>
      </c>
      <c r="L2253" s="7">
        <f t="shared" si="333"/>
        <v>1995</v>
      </c>
      <c r="M2253" s="7">
        <f t="shared" si="328"/>
        <v>1</v>
      </c>
      <c r="N2253" s="7">
        <f t="shared" si="329"/>
        <v>2005</v>
      </c>
      <c r="O2253" s="7">
        <f t="shared" si="330"/>
        <v>-5</v>
      </c>
      <c r="P2253" s="7">
        <f t="shared" si="331"/>
        <v>0</v>
      </c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</row>
    <row r="2254" spans="1:34" x14ac:dyDescent="0.35">
      <c r="A2254">
        <f t="shared" si="334"/>
        <v>2253</v>
      </c>
      <c r="B2254" t="s">
        <v>78</v>
      </c>
      <c r="C2254">
        <f t="shared" si="332"/>
        <v>83</v>
      </c>
      <c r="D2254" s="7">
        <f t="shared" si="335"/>
        <v>2001</v>
      </c>
      <c r="E2254">
        <v>100</v>
      </c>
      <c r="F2254">
        <f>VLOOKUP(B2254, 'Population by Country'!$1:$266, 16, FALSE)</f>
        <v>2109355</v>
      </c>
      <c r="G2254">
        <v>0</v>
      </c>
      <c r="H2254">
        <v>1</v>
      </c>
      <c r="I2254" s="7">
        <f>INDEX('Developing Country'!$B$3:$B$175,MATCH('Stata Data'!B2254,'Developing Country'!$A$3:$A$175))</f>
        <v>0</v>
      </c>
      <c r="J2254" s="7">
        <f>INDEX('Developing Country'!$C$3:$C$175,MATCH('Stata Data'!B2254,'Developing Country'!$A$3:$A$175))</f>
        <v>0</v>
      </c>
      <c r="K2254" s="8">
        <f>VLOOKUP(B2254, 'TRIPS In Force'!$A$2:$B$166, 2, FALSE)</f>
        <v>34700</v>
      </c>
      <c r="L2254" s="7">
        <f t="shared" si="333"/>
        <v>1995</v>
      </c>
      <c r="M2254" s="7">
        <f t="shared" si="328"/>
        <v>1</v>
      </c>
      <c r="N2254" s="7">
        <f t="shared" si="329"/>
        <v>2005</v>
      </c>
      <c r="O2254" s="7">
        <f t="shared" si="330"/>
        <v>-4</v>
      </c>
      <c r="P2254" s="7">
        <f t="shared" si="331"/>
        <v>0</v>
      </c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</row>
    <row r="2255" spans="1:34" x14ac:dyDescent="0.35">
      <c r="A2255">
        <f t="shared" si="334"/>
        <v>2254</v>
      </c>
      <c r="B2255" t="s">
        <v>78</v>
      </c>
      <c r="C2255">
        <f t="shared" si="332"/>
        <v>83</v>
      </c>
      <c r="D2255" s="7">
        <f t="shared" si="335"/>
        <v>2002</v>
      </c>
      <c r="E2255">
        <v>100</v>
      </c>
      <c r="F2255">
        <f>VLOOKUP(B2255, 'Population by Country'!$1:$266, 17, FALSE)</f>
        <v>2143833</v>
      </c>
      <c r="G2255">
        <v>0</v>
      </c>
      <c r="H2255">
        <v>1</v>
      </c>
      <c r="I2255" s="7">
        <f>INDEX('Developing Country'!$B$3:$B$175,MATCH('Stata Data'!B2255,'Developing Country'!$A$3:$A$175))</f>
        <v>0</v>
      </c>
      <c r="J2255" s="7">
        <f>INDEX('Developing Country'!$C$3:$C$175,MATCH('Stata Data'!B2255,'Developing Country'!$A$3:$A$175))</f>
        <v>0</v>
      </c>
      <c r="K2255" s="8">
        <f>VLOOKUP(B2255, 'TRIPS In Force'!$A$2:$B$166, 2, FALSE)</f>
        <v>34700</v>
      </c>
      <c r="L2255" s="7">
        <f t="shared" si="333"/>
        <v>1995</v>
      </c>
      <c r="M2255" s="7">
        <f t="shared" si="328"/>
        <v>1</v>
      </c>
      <c r="N2255" s="7">
        <f t="shared" si="329"/>
        <v>2005</v>
      </c>
      <c r="O2255" s="7">
        <f t="shared" si="330"/>
        <v>-3</v>
      </c>
      <c r="P2255" s="7">
        <f t="shared" si="331"/>
        <v>0</v>
      </c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</row>
    <row r="2256" spans="1:34" x14ac:dyDescent="0.35">
      <c r="A2256">
        <f t="shared" si="334"/>
        <v>2255</v>
      </c>
      <c r="B2256" t="s">
        <v>78</v>
      </c>
      <c r="C2256">
        <f t="shared" si="332"/>
        <v>83</v>
      </c>
      <c r="D2256" s="7">
        <f t="shared" si="335"/>
        <v>2003</v>
      </c>
      <c r="E2256">
        <v>100</v>
      </c>
      <c r="F2256">
        <f>VLOOKUP(B2256, 'Population by Country'!$1:$266, 18, FALSE)</f>
        <v>2169118</v>
      </c>
      <c r="G2256">
        <v>0</v>
      </c>
      <c r="H2256">
        <v>1</v>
      </c>
      <c r="I2256" s="7">
        <f>INDEX('Developing Country'!$B$3:$B$175,MATCH('Stata Data'!B2256,'Developing Country'!$A$3:$A$175))</f>
        <v>0</v>
      </c>
      <c r="J2256" s="7">
        <f>INDEX('Developing Country'!$C$3:$C$175,MATCH('Stata Data'!B2256,'Developing Country'!$A$3:$A$175))</f>
        <v>0</v>
      </c>
      <c r="K2256" s="8">
        <f>VLOOKUP(B2256, 'TRIPS In Force'!$A$2:$B$166, 2, FALSE)</f>
        <v>34700</v>
      </c>
      <c r="L2256" s="7">
        <f t="shared" si="333"/>
        <v>1995</v>
      </c>
      <c r="M2256" s="7">
        <f t="shared" si="328"/>
        <v>1</v>
      </c>
      <c r="N2256" s="7">
        <f t="shared" si="329"/>
        <v>2005</v>
      </c>
      <c r="O2256" s="7">
        <f t="shared" si="330"/>
        <v>-2</v>
      </c>
      <c r="P2256" s="7">
        <f t="shared" si="331"/>
        <v>0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</row>
    <row r="2257" spans="1:34" x14ac:dyDescent="0.35">
      <c r="A2257">
        <f t="shared" si="334"/>
        <v>2256</v>
      </c>
      <c r="B2257" t="s">
        <v>78</v>
      </c>
      <c r="C2257">
        <f t="shared" si="332"/>
        <v>83</v>
      </c>
      <c r="D2257" s="7">
        <f t="shared" si="335"/>
        <v>2004</v>
      </c>
      <c r="E2257">
        <v>100</v>
      </c>
      <c r="F2257">
        <f>VLOOKUP(B2257, 'Population by Country'!$1:$266,19, FALSE)</f>
        <v>2207939</v>
      </c>
      <c r="G2257">
        <v>0</v>
      </c>
      <c r="H2257">
        <v>1</v>
      </c>
      <c r="I2257" s="7">
        <f>INDEX('Developing Country'!$B$3:$B$175,MATCH('Stata Data'!B2257,'Developing Country'!$A$3:$A$175))</f>
        <v>0</v>
      </c>
      <c r="J2257" s="7">
        <f>INDEX('Developing Country'!$C$3:$C$175,MATCH('Stata Data'!B2257,'Developing Country'!$A$3:$A$175))</f>
        <v>0</v>
      </c>
      <c r="K2257" s="8">
        <f>VLOOKUP(B2257, 'TRIPS In Force'!$A$2:$B$166, 2, FALSE)</f>
        <v>34700</v>
      </c>
      <c r="L2257" s="7">
        <f t="shared" si="333"/>
        <v>1995</v>
      </c>
      <c r="M2257" s="7">
        <f t="shared" si="328"/>
        <v>1</v>
      </c>
      <c r="N2257" s="7">
        <f t="shared" si="329"/>
        <v>2005</v>
      </c>
      <c r="O2257" s="7">
        <f t="shared" si="330"/>
        <v>-1</v>
      </c>
      <c r="P2257" s="7">
        <f t="shared" si="331"/>
        <v>0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</row>
    <row r="2258" spans="1:34" x14ac:dyDescent="0.35">
      <c r="A2258">
        <f t="shared" si="334"/>
        <v>2257</v>
      </c>
      <c r="B2258" t="s">
        <v>78</v>
      </c>
      <c r="C2258">
        <f t="shared" si="332"/>
        <v>83</v>
      </c>
      <c r="D2258" s="7">
        <f t="shared" si="335"/>
        <v>2005</v>
      </c>
      <c r="E2258">
        <v>100</v>
      </c>
      <c r="F2258">
        <f>VLOOKUP(B2258, 'Population by Country'!$1:$266, 20, FALSE)</f>
        <v>2276623</v>
      </c>
      <c r="G2258">
        <v>0</v>
      </c>
      <c r="H2258">
        <v>1</v>
      </c>
      <c r="I2258" s="7">
        <f>INDEX('Developing Country'!$B$3:$B$175,MATCH('Stata Data'!B2258,'Developing Country'!$A$3:$A$175))</f>
        <v>0</v>
      </c>
      <c r="J2258" s="7">
        <f>INDEX('Developing Country'!$C$3:$C$175,MATCH('Stata Data'!B2258,'Developing Country'!$A$3:$A$175))</f>
        <v>0</v>
      </c>
      <c r="K2258" s="8">
        <f>VLOOKUP(B2258, 'TRIPS In Force'!$A$2:$B$166, 2, FALSE)</f>
        <v>34700</v>
      </c>
      <c r="L2258" s="7">
        <f t="shared" si="333"/>
        <v>1995</v>
      </c>
      <c r="M2258" s="7">
        <f t="shared" si="328"/>
        <v>1</v>
      </c>
      <c r="N2258" s="7">
        <f t="shared" si="329"/>
        <v>2005</v>
      </c>
      <c r="O2258" s="7">
        <f t="shared" si="330"/>
        <v>0</v>
      </c>
      <c r="P2258" s="7">
        <f t="shared" si="331"/>
        <v>1</v>
      </c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</row>
    <row r="2259" spans="1:34" x14ac:dyDescent="0.35">
      <c r="A2259">
        <f t="shared" si="334"/>
        <v>2258</v>
      </c>
      <c r="B2259" t="s">
        <v>78</v>
      </c>
      <c r="C2259">
        <f t="shared" si="332"/>
        <v>83</v>
      </c>
      <c r="D2259" s="7">
        <f t="shared" si="335"/>
        <v>2006</v>
      </c>
      <c r="E2259">
        <v>100</v>
      </c>
      <c r="F2259">
        <f>VLOOKUP(B2259, 'Population by Country'!$1:$266, 21, FALSE)</f>
        <v>2377258</v>
      </c>
      <c r="G2259">
        <v>0</v>
      </c>
      <c r="H2259">
        <v>1</v>
      </c>
      <c r="I2259" s="7">
        <f>INDEX('Developing Country'!$B$3:$B$175,MATCH('Stata Data'!B2259,'Developing Country'!$A$3:$A$175))</f>
        <v>0</v>
      </c>
      <c r="J2259" s="7">
        <f>INDEX('Developing Country'!$C$3:$C$175,MATCH('Stata Data'!B2259,'Developing Country'!$A$3:$A$175))</f>
        <v>0</v>
      </c>
      <c r="K2259" s="8">
        <f>VLOOKUP(B2259, 'TRIPS In Force'!$A$2:$B$166, 2, FALSE)</f>
        <v>34700</v>
      </c>
      <c r="L2259" s="7">
        <f t="shared" si="333"/>
        <v>1995</v>
      </c>
      <c r="M2259" s="7">
        <f t="shared" si="328"/>
        <v>1</v>
      </c>
      <c r="N2259" s="7">
        <f t="shared" si="329"/>
        <v>2005</v>
      </c>
      <c r="O2259" s="7">
        <f t="shared" si="330"/>
        <v>1</v>
      </c>
      <c r="P2259" s="7">
        <f t="shared" si="331"/>
        <v>1</v>
      </c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</row>
    <row r="2260" spans="1:34" x14ac:dyDescent="0.35">
      <c r="A2260">
        <f t="shared" si="334"/>
        <v>2259</v>
      </c>
      <c r="B2260" t="s">
        <v>78</v>
      </c>
      <c r="C2260">
        <f t="shared" si="332"/>
        <v>83</v>
      </c>
      <c r="D2260" s="7">
        <f t="shared" si="335"/>
        <v>2007</v>
      </c>
      <c r="E2260">
        <v>100</v>
      </c>
      <c r="F2260">
        <f>VLOOKUP(B2260, 'Population by Country'!$1:$266, 22, FALSE)</f>
        <v>2503410</v>
      </c>
      <c r="G2260">
        <v>0</v>
      </c>
      <c r="H2260">
        <v>1</v>
      </c>
      <c r="I2260" s="7">
        <f>INDEX('Developing Country'!$B$3:$B$175,MATCH('Stata Data'!B2260,'Developing Country'!$A$3:$A$175))</f>
        <v>0</v>
      </c>
      <c r="J2260" s="7">
        <f>INDEX('Developing Country'!$C$3:$C$175,MATCH('Stata Data'!B2260,'Developing Country'!$A$3:$A$175))</f>
        <v>0</v>
      </c>
      <c r="K2260" s="8">
        <f>VLOOKUP(B2260, 'TRIPS In Force'!$A$2:$B$166, 2, FALSE)</f>
        <v>34700</v>
      </c>
      <c r="L2260" s="7">
        <f t="shared" si="333"/>
        <v>1995</v>
      </c>
      <c r="M2260" s="7">
        <f t="shared" si="328"/>
        <v>1</v>
      </c>
      <c r="N2260" s="7">
        <f t="shared" si="329"/>
        <v>2005</v>
      </c>
      <c r="O2260" s="7">
        <f t="shared" si="330"/>
        <v>2</v>
      </c>
      <c r="P2260" s="7">
        <f t="shared" si="331"/>
        <v>1</v>
      </c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</row>
    <row r="2261" spans="1:34" x14ac:dyDescent="0.35">
      <c r="A2261">
        <f t="shared" si="334"/>
        <v>2260</v>
      </c>
      <c r="B2261" t="s">
        <v>78</v>
      </c>
      <c r="C2261">
        <f t="shared" si="332"/>
        <v>83</v>
      </c>
      <c r="D2261" s="7">
        <f t="shared" si="335"/>
        <v>2008</v>
      </c>
      <c r="E2261">
        <v>100</v>
      </c>
      <c r="F2261">
        <f>VLOOKUP(B2261, 'Population by Country'!$1:$266, 23, FALSE)</f>
        <v>2652340</v>
      </c>
      <c r="G2261">
        <v>0</v>
      </c>
      <c r="H2261">
        <v>1</v>
      </c>
      <c r="I2261" s="7">
        <f>INDEX('Developing Country'!$B$3:$B$175,MATCH('Stata Data'!B2261,'Developing Country'!$A$3:$A$175))</f>
        <v>0</v>
      </c>
      <c r="J2261" s="7">
        <f>INDEX('Developing Country'!$C$3:$C$175,MATCH('Stata Data'!B2261,'Developing Country'!$A$3:$A$175))</f>
        <v>0</v>
      </c>
      <c r="K2261" s="8">
        <f>VLOOKUP(B2261, 'TRIPS In Force'!$A$2:$B$166, 2, FALSE)</f>
        <v>34700</v>
      </c>
      <c r="L2261" s="7">
        <f t="shared" si="333"/>
        <v>1995</v>
      </c>
      <c r="M2261" s="7">
        <f t="shared" si="328"/>
        <v>1</v>
      </c>
      <c r="N2261" s="7">
        <f t="shared" si="329"/>
        <v>2005</v>
      </c>
      <c r="O2261" s="7">
        <f t="shared" si="330"/>
        <v>3</v>
      </c>
      <c r="P2261" s="7">
        <f t="shared" si="331"/>
        <v>1</v>
      </c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</row>
    <row r="2262" spans="1:34" x14ac:dyDescent="0.35">
      <c r="A2262">
        <f t="shared" si="334"/>
        <v>2261</v>
      </c>
      <c r="B2262" t="s">
        <v>78</v>
      </c>
      <c r="C2262">
        <f t="shared" si="332"/>
        <v>83</v>
      </c>
      <c r="D2262" s="7">
        <f t="shared" si="335"/>
        <v>2009</v>
      </c>
      <c r="E2262">
        <v>100</v>
      </c>
      <c r="F2262">
        <f>VLOOKUP(B2262, 'Population by Country'!$1:$266, 24, FALSE)</f>
        <v>2818939</v>
      </c>
      <c r="G2262">
        <v>0</v>
      </c>
      <c r="H2262">
        <v>1</v>
      </c>
      <c r="I2262" s="7">
        <f>INDEX('Developing Country'!$B$3:$B$175,MATCH('Stata Data'!B2262,'Developing Country'!$A$3:$A$175))</f>
        <v>0</v>
      </c>
      <c r="J2262" s="7">
        <f>INDEX('Developing Country'!$C$3:$C$175,MATCH('Stata Data'!B2262,'Developing Country'!$A$3:$A$175))</f>
        <v>0</v>
      </c>
      <c r="K2262" s="8">
        <f>VLOOKUP(B2262, 'TRIPS In Force'!$A$2:$B$166, 2, FALSE)</f>
        <v>34700</v>
      </c>
      <c r="L2262" s="7">
        <f t="shared" si="333"/>
        <v>1995</v>
      </c>
      <c r="M2262" s="7">
        <f t="shared" si="328"/>
        <v>1</v>
      </c>
      <c r="N2262" s="7">
        <f t="shared" si="329"/>
        <v>2005</v>
      </c>
      <c r="O2262" s="7">
        <f t="shared" si="330"/>
        <v>4</v>
      </c>
      <c r="P2262" s="7">
        <f t="shared" si="331"/>
        <v>1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</row>
    <row r="2263" spans="1:34" x14ac:dyDescent="0.35">
      <c r="A2263">
        <f t="shared" si="334"/>
        <v>2262</v>
      </c>
      <c r="B2263" t="s">
        <v>78</v>
      </c>
      <c r="C2263">
        <f t="shared" si="332"/>
        <v>83</v>
      </c>
      <c r="D2263" s="7">
        <f t="shared" si="335"/>
        <v>2010</v>
      </c>
      <c r="E2263">
        <v>100</v>
      </c>
      <c r="F2263">
        <f>VLOOKUP(B2263, 'Population by Country'!$1:$266, 25, FALSE)</f>
        <v>2998083</v>
      </c>
      <c r="G2263">
        <v>0</v>
      </c>
      <c r="H2263">
        <v>1</v>
      </c>
      <c r="I2263" s="7">
        <f>INDEX('Developing Country'!$B$3:$B$175,MATCH('Stata Data'!B2263,'Developing Country'!$A$3:$A$175))</f>
        <v>0</v>
      </c>
      <c r="J2263" s="7">
        <f>INDEX('Developing Country'!$C$3:$C$175,MATCH('Stata Data'!B2263,'Developing Country'!$A$3:$A$175))</f>
        <v>0</v>
      </c>
      <c r="K2263" s="8">
        <f>VLOOKUP(B2263, 'TRIPS In Force'!$A$2:$B$166, 2, FALSE)</f>
        <v>34700</v>
      </c>
      <c r="L2263" s="7">
        <f t="shared" si="333"/>
        <v>1995</v>
      </c>
      <c r="M2263" s="7">
        <f t="shared" si="328"/>
        <v>1</v>
      </c>
      <c r="N2263" s="7">
        <f t="shared" si="329"/>
        <v>2005</v>
      </c>
      <c r="O2263" s="7">
        <f t="shared" si="330"/>
        <v>5</v>
      </c>
      <c r="P2263" s="7">
        <f t="shared" si="331"/>
        <v>1</v>
      </c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</row>
    <row r="2264" spans="1:34" x14ac:dyDescent="0.35">
      <c r="A2264">
        <f t="shared" si="334"/>
        <v>2263</v>
      </c>
      <c r="B2264" t="s">
        <v>78</v>
      </c>
      <c r="C2264">
        <f t="shared" si="332"/>
        <v>83</v>
      </c>
      <c r="D2264" s="7">
        <f t="shared" si="335"/>
        <v>2011</v>
      </c>
      <c r="E2264">
        <v>100</v>
      </c>
      <c r="F2264">
        <f>VLOOKUP(B2264, 'Population by Country'!$1:$266, 26, FALSE)</f>
        <v>3191051</v>
      </c>
      <c r="G2264">
        <v>0</v>
      </c>
      <c r="H2264">
        <v>1</v>
      </c>
      <c r="I2264" s="7">
        <f>INDEX('Developing Country'!$B$3:$B$175,MATCH('Stata Data'!B2264,'Developing Country'!$A$3:$A$175))</f>
        <v>0</v>
      </c>
      <c r="J2264" s="7">
        <f>INDEX('Developing Country'!$C$3:$C$175,MATCH('Stata Data'!B2264,'Developing Country'!$A$3:$A$175))</f>
        <v>0</v>
      </c>
      <c r="K2264" s="8">
        <f>VLOOKUP(B2264, 'TRIPS In Force'!$A$2:$B$166, 2, FALSE)</f>
        <v>34700</v>
      </c>
      <c r="L2264" s="7">
        <f t="shared" si="333"/>
        <v>1995</v>
      </c>
      <c r="M2264" s="7">
        <f t="shared" si="328"/>
        <v>1</v>
      </c>
      <c r="N2264" s="7">
        <f t="shared" si="329"/>
        <v>2005</v>
      </c>
      <c r="O2264" s="7">
        <f t="shared" si="330"/>
        <v>6</v>
      </c>
      <c r="P2264" s="7">
        <f t="shared" si="331"/>
        <v>1</v>
      </c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</row>
    <row r="2265" spans="1:34" x14ac:dyDescent="0.35">
      <c r="A2265">
        <f t="shared" si="334"/>
        <v>2264</v>
      </c>
      <c r="B2265" t="s">
        <v>78</v>
      </c>
      <c r="C2265">
        <f t="shared" si="332"/>
        <v>83</v>
      </c>
      <c r="D2265" s="7">
        <f t="shared" si="335"/>
        <v>2012</v>
      </c>
      <c r="E2265">
        <v>100</v>
      </c>
      <c r="F2265">
        <f>VLOOKUP(B2265, 'Population by Country'!$1:$266, 27, FALSE)</f>
        <v>3395556</v>
      </c>
      <c r="G2265">
        <v>0</v>
      </c>
      <c r="H2265">
        <v>1</v>
      </c>
      <c r="I2265" s="7">
        <f>INDEX('Developing Country'!$B$3:$B$175,MATCH('Stata Data'!B2265,'Developing Country'!$A$3:$A$175))</f>
        <v>0</v>
      </c>
      <c r="J2265" s="7">
        <f>INDEX('Developing Country'!$C$3:$C$175,MATCH('Stata Data'!B2265,'Developing Country'!$A$3:$A$175))</f>
        <v>0</v>
      </c>
      <c r="K2265" s="8">
        <f>VLOOKUP(B2265, 'TRIPS In Force'!$A$2:$B$166, 2, FALSE)</f>
        <v>34700</v>
      </c>
      <c r="L2265" s="7">
        <f t="shared" si="333"/>
        <v>1995</v>
      </c>
      <c r="M2265" s="7">
        <f t="shared" si="328"/>
        <v>1</v>
      </c>
      <c r="N2265" s="7">
        <f t="shared" si="329"/>
        <v>2005</v>
      </c>
      <c r="O2265" s="7">
        <f t="shared" si="330"/>
        <v>7</v>
      </c>
      <c r="P2265" s="7">
        <f t="shared" si="331"/>
        <v>1</v>
      </c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</row>
    <row r="2266" spans="1:34" x14ac:dyDescent="0.35">
      <c r="A2266">
        <f t="shared" si="334"/>
        <v>2265</v>
      </c>
      <c r="B2266" t="s">
        <v>78</v>
      </c>
      <c r="C2266">
        <f t="shared" si="332"/>
        <v>83</v>
      </c>
      <c r="D2266" s="7">
        <f t="shared" si="335"/>
        <v>2013</v>
      </c>
      <c r="E2266">
        <v>100</v>
      </c>
      <c r="F2266">
        <f>VLOOKUP(B2266, 'Population by Country'!$1:$266, 28, FALSE)</f>
        <v>3598385</v>
      </c>
      <c r="G2266">
        <v>0</v>
      </c>
      <c r="H2266">
        <v>1</v>
      </c>
      <c r="I2266" s="7">
        <f>INDEX('Developing Country'!$B$3:$B$175,MATCH('Stata Data'!B2266,'Developing Country'!$A$3:$A$175))</f>
        <v>0</v>
      </c>
      <c r="J2266" s="7">
        <f>INDEX('Developing Country'!$C$3:$C$175,MATCH('Stata Data'!B2266,'Developing Country'!$A$3:$A$175))</f>
        <v>0</v>
      </c>
      <c r="K2266" s="8">
        <f>VLOOKUP(B2266, 'TRIPS In Force'!$A$2:$B$166, 2, FALSE)</f>
        <v>34700</v>
      </c>
      <c r="L2266" s="7">
        <f t="shared" si="333"/>
        <v>1995</v>
      </c>
      <c r="M2266" s="7">
        <f t="shared" si="328"/>
        <v>1</v>
      </c>
      <c r="N2266" s="7">
        <f t="shared" si="329"/>
        <v>2005</v>
      </c>
      <c r="O2266" s="7">
        <f t="shared" si="330"/>
        <v>8</v>
      </c>
      <c r="P2266" s="7">
        <f t="shared" si="331"/>
        <v>1</v>
      </c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</row>
    <row r="2267" spans="1:34" x14ac:dyDescent="0.35">
      <c r="A2267">
        <f t="shared" si="334"/>
        <v>2266</v>
      </c>
      <c r="B2267" t="s">
        <v>78</v>
      </c>
      <c r="C2267">
        <f t="shared" si="332"/>
        <v>83</v>
      </c>
      <c r="D2267" s="7">
        <f t="shared" si="335"/>
        <v>2014</v>
      </c>
      <c r="E2267">
        <v>100</v>
      </c>
      <c r="F2267">
        <f>VLOOKUP(B2267, 'Population by Country'!$1:$266, 29, FALSE)</f>
        <v>3782450</v>
      </c>
      <c r="G2267">
        <v>0</v>
      </c>
      <c r="H2267">
        <v>1</v>
      </c>
      <c r="I2267" s="7">
        <f>INDEX('Developing Country'!$B$3:$B$175,MATCH('Stata Data'!B2267,'Developing Country'!$A$3:$A$175))</f>
        <v>0</v>
      </c>
      <c r="J2267" s="7">
        <f>INDEX('Developing Country'!$C$3:$C$175,MATCH('Stata Data'!B2267,'Developing Country'!$A$3:$A$175))</f>
        <v>0</v>
      </c>
      <c r="K2267" s="8">
        <f>VLOOKUP(B2267, 'TRIPS In Force'!$A$2:$B$166, 2, FALSE)</f>
        <v>34700</v>
      </c>
      <c r="L2267" s="7">
        <f t="shared" si="333"/>
        <v>1995</v>
      </c>
      <c r="M2267" s="7">
        <f t="shared" si="328"/>
        <v>1</v>
      </c>
      <c r="N2267" s="7">
        <f t="shared" si="329"/>
        <v>2005</v>
      </c>
      <c r="O2267" s="7">
        <f t="shared" si="330"/>
        <v>9</v>
      </c>
      <c r="P2267" s="7">
        <f t="shared" si="331"/>
        <v>1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</row>
    <row r="2268" spans="1:34" x14ac:dyDescent="0.35">
      <c r="A2268">
        <f t="shared" si="334"/>
        <v>2267</v>
      </c>
      <c r="B2268" t="s">
        <v>78</v>
      </c>
      <c r="C2268">
        <f t="shared" si="332"/>
        <v>83</v>
      </c>
      <c r="D2268" s="7">
        <f t="shared" si="335"/>
        <v>2015</v>
      </c>
      <c r="E2268">
        <v>100</v>
      </c>
      <c r="F2268">
        <f>VLOOKUP(B2268, 'Population by Country'!$1:$266, 30, FALSE)</f>
        <v>3935794</v>
      </c>
      <c r="G2268">
        <v>0</v>
      </c>
      <c r="H2268">
        <v>1</v>
      </c>
      <c r="I2268" s="7">
        <f>INDEX('Developing Country'!$B$3:$B$175,MATCH('Stata Data'!B2268,'Developing Country'!$A$3:$A$175))</f>
        <v>0</v>
      </c>
      <c r="J2268" s="7">
        <f>INDEX('Developing Country'!$C$3:$C$175,MATCH('Stata Data'!B2268,'Developing Country'!$A$3:$A$175))</f>
        <v>0</v>
      </c>
      <c r="K2268" s="8">
        <f>VLOOKUP(B2268, 'TRIPS In Force'!$A$2:$B$166, 2, FALSE)</f>
        <v>34700</v>
      </c>
      <c r="L2268" s="7">
        <f t="shared" si="333"/>
        <v>1995</v>
      </c>
      <c r="M2268" s="7">
        <f t="shared" si="328"/>
        <v>1</v>
      </c>
      <c r="N2268" s="7">
        <f t="shared" si="329"/>
        <v>2005</v>
      </c>
      <c r="O2268" s="7">
        <f t="shared" si="330"/>
        <v>10</v>
      </c>
      <c r="P2268" s="7">
        <f t="shared" si="331"/>
        <v>1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</row>
    <row r="2269" spans="1:34" x14ac:dyDescent="0.35">
      <c r="A2269">
        <f t="shared" si="334"/>
        <v>2268</v>
      </c>
      <c r="B2269" t="s">
        <v>78</v>
      </c>
      <c r="C2269">
        <f t="shared" si="332"/>
        <v>83</v>
      </c>
      <c r="D2269" s="7">
        <f t="shared" si="335"/>
        <v>2016</v>
      </c>
      <c r="E2269">
        <v>100</v>
      </c>
      <c r="F2269">
        <f>VLOOKUP(B2269, 'Population by Country'!$1:$266, 31, FALSE)</f>
        <v>4052584</v>
      </c>
      <c r="G2269">
        <v>0</v>
      </c>
      <c r="H2269">
        <v>1</v>
      </c>
      <c r="I2269" s="7">
        <f>INDEX('Developing Country'!$B$3:$B$175,MATCH('Stata Data'!B2269,'Developing Country'!$A$3:$A$175))</f>
        <v>0</v>
      </c>
      <c r="J2269" s="7">
        <f>INDEX('Developing Country'!$C$3:$C$175,MATCH('Stata Data'!B2269,'Developing Country'!$A$3:$A$175))</f>
        <v>0</v>
      </c>
      <c r="K2269" s="8">
        <f>VLOOKUP(B2269, 'TRIPS In Force'!$A$2:$B$166, 2, FALSE)</f>
        <v>34700</v>
      </c>
      <c r="L2269" s="7">
        <f t="shared" si="333"/>
        <v>1995</v>
      </c>
      <c r="M2269" s="7">
        <f t="shared" si="328"/>
        <v>1</v>
      </c>
      <c r="N2269" s="7">
        <f t="shared" si="329"/>
        <v>2005</v>
      </c>
      <c r="O2269" s="7">
        <f t="shared" si="330"/>
        <v>11</v>
      </c>
      <c r="P2269" s="7">
        <f t="shared" si="331"/>
        <v>1</v>
      </c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</row>
    <row r="2270" spans="1:34" x14ac:dyDescent="0.35">
      <c r="A2270">
        <f t="shared" si="334"/>
        <v>2269</v>
      </c>
      <c r="B2270" t="s">
        <v>79</v>
      </c>
      <c r="C2270">
        <f t="shared" si="332"/>
        <v>84</v>
      </c>
      <c r="D2270" s="7">
        <v>1990</v>
      </c>
      <c r="E2270">
        <v>100</v>
      </c>
      <c r="F2270">
        <f>VLOOKUP(B2270, 'Population by Country'!$1:$266, 5,FALSE )</f>
        <v>4391200</v>
      </c>
      <c r="G2270">
        <v>0</v>
      </c>
      <c r="H2270">
        <v>0</v>
      </c>
      <c r="I2270" s="7">
        <f>INDEX('Developing Country'!$B$3:$B$175,MATCH('Stata Data'!B2270,'Developing Country'!$A$3:$A$175))</f>
        <v>0</v>
      </c>
      <c r="J2270" s="7">
        <f>INDEX('Developing Country'!$C$3:$C$175,MATCH('Stata Data'!B2270,'Developing Country'!$A$3:$A$175))</f>
        <v>0</v>
      </c>
      <c r="K2270" s="8">
        <f>VLOOKUP(B2270, 'TRIPS In Force'!$A$2:$B$166, 2, FALSE)</f>
        <v>36149</v>
      </c>
      <c r="L2270" s="7">
        <f t="shared" si="333"/>
        <v>1998</v>
      </c>
      <c r="M2270" s="7">
        <f t="shared" si="328"/>
        <v>0</v>
      </c>
      <c r="N2270" s="7">
        <f t="shared" si="329"/>
        <v>1998</v>
      </c>
      <c r="O2270" s="7">
        <f t="shared" si="330"/>
        <v>-8</v>
      </c>
      <c r="P2270" s="7">
        <f t="shared" si="331"/>
        <v>0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</row>
    <row r="2271" spans="1:34" x14ac:dyDescent="0.35">
      <c r="A2271">
        <f t="shared" si="334"/>
        <v>2270</v>
      </c>
      <c r="B2271" t="s">
        <v>79</v>
      </c>
      <c r="C2271">
        <f t="shared" si="332"/>
        <v>84</v>
      </c>
      <c r="D2271" s="7">
        <f>D2270+1</f>
        <v>1991</v>
      </c>
      <c r="E2271">
        <v>100</v>
      </c>
      <c r="F2271">
        <f>VLOOKUP(B2271, 'Population by Country'!$1:$266, 6, FALSE)</f>
        <v>4463600</v>
      </c>
      <c r="G2271">
        <v>0</v>
      </c>
      <c r="H2271">
        <v>0</v>
      </c>
      <c r="I2271" s="7">
        <f>INDEX('Developing Country'!$B$3:$B$175,MATCH('Stata Data'!B2271,'Developing Country'!$A$3:$A$175))</f>
        <v>0</v>
      </c>
      <c r="J2271" s="7">
        <f>INDEX('Developing Country'!$C$3:$C$175,MATCH('Stata Data'!B2271,'Developing Country'!$A$3:$A$175))</f>
        <v>0</v>
      </c>
      <c r="K2271" s="8">
        <f>VLOOKUP(B2271, 'TRIPS In Force'!$A$2:$B$166, 2, FALSE)</f>
        <v>36149</v>
      </c>
      <c r="L2271" s="7">
        <f t="shared" si="333"/>
        <v>1998</v>
      </c>
      <c r="M2271" s="7">
        <f t="shared" si="328"/>
        <v>0</v>
      </c>
      <c r="N2271" s="7">
        <f t="shared" si="329"/>
        <v>1998</v>
      </c>
      <c r="O2271" s="7">
        <f t="shared" si="330"/>
        <v>-7</v>
      </c>
      <c r="P2271" s="7">
        <f t="shared" si="331"/>
        <v>0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</row>
    <row r="2272" spans="1:34" x14ac:dyDescent="0.35">
      <c r="A2272">
        <f t="shared" si="334"/>
        <v>2271</v>
      </c>
      <c r="B2272" t="s">
        <v>79</v>
      </c>
      <c r="C2272">
        <f t="shared" si="332"/>
        <v>84</v>
      </c>
      <c r="D2272" s="7">
        <f t="shared" ref="D2272:D2296" si="336">D2271+1</f>
        <v>1992</v>
      </c>
      <c r="E2272">
        <v>100</v>
      </c>
      <c r="F2272">
        <f>VLOOKUP(B2272, 'Population by Country'!$1:$266, 7, FALSE)</f>
        <v>4515400</v>
      </c>
      <c r="G2272">
        <v>0</v>
      </c>
      <c r="H2272">
        <v>0</v>
      </c>
      <c r="I2272" s="7">
        <f>INDEX('Developing Country'!$B$3:$B$175,MATCH('Stata Data'!B2272,'Developing Country'!$A$3:$A$175))</f>
        <v>0</v>
      </c>
      <c r="J2272" s="7">
        <f>INDEX('Developing Country'!$C$3:$C$175,MATCH('Stata Data'!B2272,'Developing Country'!$A$3:$A$175))</f>
        <v>0</v>
      </c>
      <c r="K2272" s="8">
        <f>VLOOKUP(B2272, 'TRIPS In Force'!$A$2:$B$166, 2, FALSE)</f>
        <v>36149</v>
      </c>
      <c r="L2272" s="7">
        <f t="shared" si="333"/>
        <v>1998</v>
      </c>
      <c r="M2272" s="7">
        <f t="shared" si="328"/>
        <v>0</v>
      </c>
      <c r="N2272" s="7">
        <f t="shared" si="329"/>
        <v>1998</v>
      </c>
      <c r="O2272" s="7">
        <f t="shared" si="330"/>
        <v>-6</v>
      </c>
      <c r="P2272" s="7">
        <f t="shared" si="331"/>
        <v>0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</row>
    <row r="2273" spans="1:34" x14ac:dyDescent="0.35">
      <c r="A2273">
        <f t="shared" si="334"/>
        <v>2272</v>
      </c>
      <c r="B2273" t="s">
        <v>79</v>
      </c>
      <c r="C2273">
        <f t="shared" si="332"/>
        <v>84</v>
      </c>
      <c r="D2273" s="7">
        <f t="shared" si="336"/>
        <v>1993</v>
      </c>
      <c r="E2273">
        <v>100</v>
      </c>
      <c r="F2273">
        <f>VLOOKUP(B2273, 'Population by Country'!$1:$266, 8, FALSE)</f>
        <v>4516700</v>
      </c>
      <c r="G2273">
        <v>0</v>
      </c>
      <c r="H2273">
        <v>0</v>
      </c>
      <c r="I2273" s="7">
        <f>INDEX('Developing Country'!$B$3:$B$175,MATCH('Stata Data'!B2273,'Developing Country'!$A$3:$A$175))</f>
        <v>0</v>
      </c>
      <c r="J2273" s="7">
        <f>INDEX('Developing Country'!$C$3:$C$175,MATCH('Stata Data'!B2273,'Developing Country'!$A$3:$A$175))</f>
        <v>0</v>
      </c>
      <c r="K2273" s="8">
        <f>VLOOKUP(B2273, 'TRIPS In Force'!$A$2:$B$166, 2, FALSE)</f>
        <v>36149</v>
      </c>
      <c r="L2273" s="7">
        <f t="shared" si="333"/>
        <v>1998</v>
      </c>
      <c r="M2273" s="7">
        <f t="shared" si="328"/>
        <v>0</v>
      </c>
      <c r="N2273" s="7">
        <f t="shared" si="329"/>
        <v>1998</v>
      </c>
      <c r="O2273" s="7">
        <f t="shared" si="330"/>
        <v>-5</v>
      </c>
      <c r="P2273" s="7">
        <f t="shared" si="331"/>
        <v>0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</row>
    <row r="2274" spans="1:34" x14ac:dyDescent="0.35">
      <c r="A2274">
        <f t="shared" si="334"/>
        <v>2273</v>
      </c>
      <c r="B2274" t="s">
        <v>79</v>
      </c>
      <c r="C2274">
        <f t="shared" si="332"/>
        <v>84</v>
      </c>
      <c r="D2274" s="7">
        <f t="shared" si="336"/>
        <v>1994</v>
      </c>
      <c r="E2274">
        <v>100</v>
      </c>
      <c r="F2274">
        <f>VLOOKUP(B2274, 'Population by Country'!$1:$266, 9, FALSE)</f>
        <v>4515100</v>
      </c>
      <c r="G2274">
        <v>0</v>
      </c>
      <c r="H2274">
        <v>0</v>
      </c>
      <c r="I2274" s="7">
        <f>INDEX('Developing Country'!$B$3:$B$175,MATCH('Stata Data'!B2274,'Developing Country'!$A$3:$A$175))</f>
        <v>0</v>
      </c>
      <c r="J2274" s="7">
        <f>INDEX('Developing Country'!$C$3:$C$175,MATCH('Stata Data'!B2274,'Developing Country'!$A$3:$A$175))</f>
        <v>0</v>
      </c>
      <c r="K2274" s="8">
        <f>VLOOKUP(B2274, 'TRIPS In Force'!$A$2:$B$166, 2, FALSE)</f>
        <v>36149</v>
      </c>
      <c r="L2274" s="7">
        <f t="shared" si="333"/>
        <v>1998</v>
      </c>
      <c r="M2274" s="7">
        <f t="shared" si="328"/>
        <v>0</v>
      </c>
      <c r="N2274" s="7">
        <f t="shared" si="329"/>
        <v>1998</v>
      </c>
      <c r="O2274" s="7">
        <f t="shared" si="330"/>
        <v>-4</v>
      </c>
      <c r="P2274" s="7">
        <f t="shared" si="331"/>
        <v>0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</row>
    <row r="2275" spans="1:34" x14ac:dyDescent="0.35">
      <c r="A2275">
        <f t="shared" si="334"/>
        <v>2274</v>
      </c>
      <c r="B2275" t="s">
        <v>79</v>
      </c>
      <c r="C2275">
        <f t="shared" si="332"/>
        <v>84</v>
      </c>
      <c r="D2275" s="7">
        <f t="shared" si="336"/>
        <v>1995</v>
      </c>
      <c r="E2275">
        <v>100</v>
      </c>
      <c r="F2275">
        <f>VLOOKUP(B2275, 'Population by Country'!$1:$266, 10, FALSE)</f>
        <v>4560400</v>
      </c>
      <c r="G2275">
        <v>0</v>
      </c>
      <c r="H2275">
        <v>0</v>
      </c>
      <c r="I2275" s="7">
        <f>INDEX('Developing Country'!$B$3:$B$175,MATCH('Stata Data'!B2275,'Developing Country'!$A$3:$A$175))</f>
        <v>0</v>
      </c>
      <c r="J2275" s="7">
        <f>INDEX('Developing Country'!$C$3:$C$175,MATCH('Stata Data'!B2275,'Developing Country'!$A$3:$A$175))</f>
        <v>0</v>
      </c>
      <c r="K2275" s="8">
        <f>VLOOKUP(B2275, 'TRIPS In Force'!$A$2:$B$166, 2, FALSE)</f>
        <v>36149</v>
      </c>
      <c r="L2275" s="7">
        <f t="shared" si="333"/>
        <v>1998</v>
      </c>
      <c r="M2275" s="7">
        <f t="shared" si="328"/>
        <v>0</v>
      </c>
      <c r="N2275" s="7">
        <f t="shared" si="329"/>
        <v>1998</v>
      </c>
      <c r="O2275" s="7">
        <f t="shared" si="330"/>
        <v>-3</v>
      </c>
      <c r="P2275" s="7">
        <f t="shared" si="331"/>
        <v>0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</row>
    <row r="2276" spans="1:34" x14ac:dyDescent="0.35">
      <c r="A2276">
        <f t="shared" si="334"/>
        <v>2275</v>
      </c>
      <c r="B2276" t="s">
        <v>79</v>
      </c>
      <c r="C2276">
        <f t="shared" si="332"/>
        <v>84</v>
      </c>
      <c r="D2276" s="7">
        <f t="shared" si="336"/>
        <v>1996</v>
      </c>
      <c r="E2276">
        <v>100</v>
      </c>
      <c r="F2276">
        <f>VLOOKUP(B2276, 'Population by Country'!$1:$266, 11, FALSE)</f>
        <v>4628400</v>
      </c>
      <c r="G2276">
        <v>0</v>
      </c>
      <c r="H2276">
        <v>0</v>
      </c>
      <c r="I2276" s="7">
        <f>INDEX('Developing Country'!$B$3:$B$175,MATCH('Stata Data'!B2276,'Developing Country'!$A$3:$A$175))</f>
        <v>0</v>
      </c>
      <c r="J2276" s="7">
        <f>INDEX('Developing Country'!$C$3:$C$175,MATCH('Stata Data'!B2276,'Developing Country'!$A$3:$A$175))</f>
        <v>0</v>
      </c>
      <c r="K2276" s="8">
        <f>VLOOKUP(B2276, 'TRIPS In Force'!$A$2:$B$166, 2, FALSE)</f>
        <v>36149</v>
      </c>
      <c r="L2276" s="7">
        <f t="shared" si="333"/>
        <v>1998</v>
      </c>
      <c r="M2276" s="7">
        <f t="shared" si="328"/>
        <v>0</v>
      </c>
      <c r="N2276" s="7">
        <f t="shared" si="329"/>
        <v>1998</v>
      </c>
      <c r="O2276" s="7">
        <f t="shared" si="330"/>
        <v>-2</v>
      </c>
      <c r="P2276" s="7">
        <f t="shared" si="331"/>
        <v>0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</row>
    <row r="2277" spans="1:34" x14ac:dyDescent="0.35">
      <c r="A2277">
        <f t="shared" si="334"/>
        <v>2276</v>
      </c>
      <c r="B2277" t="s">
        <v>79</v>
      </c>
      <c r="C2277">
        <f t="shared" si="332"/>
        <v>84</v>
      </c>
      <c r="D2277" s="7">
        <f t="shared" si="336"/>
        <v>1997</v>
      </c>
      <c r="E2277">
        <v>100</v>
      </c>
      <c r="F2277">
        <f>VLOOKUP(B2277, 'Population by Country'!$1:$266, 12, FALSE)</f>
        <v>4696400</v>
      </c>
      <c r="G2277">
        <v>0</v>
      </c>
      <c r="H2277">
        <v>0</v>
      </c>
      <c r="I2277" s="7">
        <f>INDEX('Developing Country'!$B$3:$B$175,MATCH('Stata Data'!B2277,'Developing Country'!$A$3:$A$175))</f>
        <v>0</v>
      </c>
      <c r="J2277" s="7">
        <f>INDEX('Developing Country'!$C$3:$C$175,MATCH('Stata Data'!B2277,'Developing Country'!$A$3:$A$175))</f>
        <v>0</v>
      </c>
      <c r="K2277" s="8">
        <f>VLOOKUP(B2277, 'TRIPS In Force'!$A$2:$B$166, 2, FALSE)</f>
        <v>36149</v>
      </c>
      <c r="L2277" s="7">
        <f t="shared" si="333"/>
        <v>1998</v>
      </c>
      <c r="M2277" s="7">
        <f t="shared" si="328"/>
        <v>0</v>
      </c>
      <c r="N2277" s="7">
        <f t="shared" si="329"/>
        <v>1998</v>
      </c>
      <c r="O2277" s="7">
        <f t="shared" si="330"/>
        <v>-1</v>
      </c>
      <c r="P2277" s="7">
        <f t="shared" si="331"/>
        <v>0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</row>
    <row r="2278" spans="1:34" x14ac:dyDescent="0.35">
      <c r="A2278">
        <f t="shared" si="334"/>
        <v>2277</v>
      </c>
      <c r="B2278" t="s">
        <v>79</v>
      </c>
      <c r="C2278">
        <f t="shared" si="332"/>
        <v>84</v>
      </c>
      <c r="D2278" s="7">
        <f t="shared" si="336"/>
        <v>1998</v>
      </c>
      <c r="E2278">
        <v>100</v>
      </c>
      <c r="F2278">
        <f>VLOOKUP(B2278, 'Population by Country'!$1:$266, 13, FALSE)</f>
        <v>4769000</v>
      </c>
      <c r="G2278">
        <v>0</v>
      </c>
      <c r="H2278">
        <v>0</v>
      </c>
      <c r="I2278" s="7">
        <f>INDEX('Developing Country'!$B$3:$B$175,MATCH('Stata Data'!B2278,'Developing Country'!$A$3:$A$175))</f>
        <v>0</v>
      </c>
      <c r="J2278" s="7">
        <f>INDEX('Developing Country'!$C$3:$C$175,MATCH('Stata Data'!B2278,'Developing Country'!$A$3:$A$175))</f>
        <v>0</v>
      </c>
      <c r="K2278" s="8">
        <f>VLOOKUP(B2278, 'TRIPS In Force'!$A$2:$B$166, 2, FALSE)</f>
        <v>36149</v>
      </c>
      <c r="L2278" s="7">
        <f t="shared" si="333"/>
        <v>1998</v>
      </c>
      <c r="M2278" s="7">
        <f t="shared" si="328"/>
        <v>1</v>
      </c>
      <c r="N2278" s="7">
        <f t="shared" si="329"/>
        <v>1998</v>
      </c>
      <c r="O2278" s="7">
        <f t="shared" si="330"/>
        <v>0</v>
      </c>
      <c r="P2278" s="7">
        <f t="shared" si="331"/>
        <v>1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</row>
    <row r="2279" spans="1:34" x14ac:dyDescent="0.35">
      <c r="A2279">
        <f t="shared" si="334"/>
        <v>2278</v>
      </c>
      <c r="B2279" t="s">
        <v>79</v>
      </c>
      <c r="C2279">
        <f t="shared" si="332"/>
        <v>84</v>
      </c>
      <c r="D2279" s="7">
        <f t="shared" si="336"/>
        <v>1999</v>
      </c>
      <c r="E2279">
        <v>100</v>
      </c>
      <c r="F2279">
        <f>VLOOKUP(B2279, 'Population by Country'!$1:$266,14, FALSE)</f>
        <v>4840400</v>
      </c>
      <c r="G2279">
        <v>0</v>
      </c>
      <c r="H2279">
        <v>0</v>
      </c>
      <c r="I2279" s="7">
        <f>INDEX('Developing Country'!$B$3:$B$175,MATCH('Stata Data'!B2279,'Developing Country'!$A$3:$A$175))</f>
        <v>0</v>
      </c>
      <c r="J2279" s="7">
        <f>INDEX('Developing Country'!$C$3:$C$175,MATCH('Stata Data'!B2279,'Developing Country'!$A$3:$A$175))</f>
        <v>0</v>
      </c>
      <c r="K2279" s="8">
        <f>VLOOKUP(B2279, 'TRIPS In Force'!$A$2:$B$166, 2, FALSE)</f>
        <v>36149</v>
      </c>
      <c r="L2279" s="7">
        <f t="shared" si="333"/>
        <v>1998</v>
      </c>
      <c r="M2279" s="7">
        <f t="shared" si="328"/>
        <v>1</v>
      </c>
      <c r="N2279" s="7">
        <f t="shared" si="329"/>
        <v>1998</v>
      </c>
      <c r="O2279" s="7">
        <f t="shared" si="330"/>
        <v>1</v>
      </c>
      <c r="P2279" s="7">
        <f t="shared" si="331"/>
        <v>1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</row>
    <row r="2280" spans="1:34" x14ac:dyDescent="0.35">
      <c r="A2280">
        <f t="shared" si="334"/>
        <v>2279</v>
      </c>
      <c r="B2280" t="s">
        <v>79</v>
      </c>
      <c r="C2280">
        <f t="shared" si="332"/>
        <v>84</v>
      </c>
      <c r="D2280" s="7">
        <f t="shared" si="336"/>
        <v>2000</v>
      </c>
      <c r="E2280">
        <v>100</v>
      </c>
      <c r="F2280">
        <f>VLOOKUP(B2280, 'Population by Country'!$1:$266, 15, FALSE)</f>
        <v>4898400</v>
      </c>
      <c r="G2280">
        <v>0</v>
      </c>
      <c r="H2280">
        <v>0</v>
      </c>
      <c r="I2280" s="7">
        <f>INDEX('Developing Country'!$B$3:$B$175,MATCH('Stata Data'!B2280,'Developing Country'!$A$3:$A$175))</f>
        <v>0</v>
      </c>
      <c r="J2280" s="7">
        <f>INDEX('Developing Country'!$C$3:$C$175,MATCH('Stata Data'!B2280,'Developing Country'!$A$3:$A$175))</f>
        <v>0</v>
      </c>
      <c r="K2280" s="8">
        <f>VLOOKUP(B2280, 'TRIPS In Force'!$A$2:$B$166, 2, FALSE)</f>
        <v>36149</v>
      </c>
      <c r="L2280" s="7">
        <f t="shared" si="333"/>
        <v>1998</v>
      </c>
      <c r="M2280" s="7">
        <f t="shared" si="328"/>
        <v>1</v>
      </c>
      <c r="N2280" s="7">
        <f t="shared" si="329"/>
        <v>1998</v>
      </c>
      <c r="O2280" s="7">
        <f t="shared" si="330"/>
        <v>2</v>
      </c>
      <c r="P2280" s="7">
        <f t="shared" si="331"/>
        <v>1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</row>
    <row r="2281" spans="1:34" x14ac:dyDescent="0.35">
      <c r="A2281">
        <f t="shared" si="334"/>
        <v>2280</v>
      </c>
      <c r="B2281" t="s">
        <v>79</v>
      </c>
      <c r="C2281">
        <f t="shared" si="332"/>
        <v>84</v>
      </c>
      <c r="D2281" s="7">
        <f t="shared" si="336"/>
        <v>2001</v>
      </c>
      <c r="E2281">
        <v>100</v>
      </c>
      <c r="F2281">
        <f>VLOOKUP(B2281, 'Population by Country'!$1:$266, 16, FALSE)</f>
        <v>4945100</v>
      </c>
      <c r="G2281">
        <v>0</v>
      </c>
      <c r="H2281">
        <v>0</v>
      </c>
      <c r="I2281" s="7">
        <f>INDEX('Developing Country'!$B$3:$B$175,MATCH('Stata Data'!B2281,'Developing Country'!$A$3:$A$175))</f>
        <v>0</v>
      </c>
      <c r="J2281" s="7">
        <f>INDEX('Developing Country'!$C$3:$C$175,MATCH('Stata Data'!B2281,'Developing Country'!$A$3:$A$175))</f>
        <v>0</v>
      </c>
      <c r="K2281" s="8">
        <f>VLOOKUP(B2281, 'TRIPS In Force'!$A$2:$B$166, 2, FALSE)</f>
        <v>36149</v>
      </c>
      <c r="L2281" s="7">
        <f t="shared" si="333"/>
        <v>1998</v>
      </c>
      <c r="M2281" s="7">
        <f t="shared" si="328"/>
        <v>1</v>
      </c>
      <c r="N2281" s="7">
        <f t="shared" si="329"/>
        <v>1998</v>
      </c>
      <c r="O2281" s="7">
        <f t="shared" si="330"/>
        <v>3</v>
      </c>
      <c r="P2281" s="7">
        <f t="shared" si="331"/>
        <v>1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</row>
    <row r="2282" spans="1:34" x14ac:dyDescent="0.35">
      <c r="A2282">
        <f t="shared" si="334"/>
        <v>2281</v>
      </c>
      <c r="B2282" t="s">
        <v>79</v>
      </c>
      <c r="C2282">
        <f t="shared" si="332"/>
        <v>84</v>
      </c>
      <c r="D2282" s="7">
        <f t="shared" si="336"/>
        <v>2002</v>
      </c>
      <c r="E2282">
        <v>100</v>
      </c>
      <c r="F2282">
        <f>VLOOKUP(B2282, 'Population by Country'!$1:$266, 17, FALSE)</f>
        <v>4990700</v>
      </c>
      <c r="G2282">
        <v>0</v>
      </c>
      <c r="H2282">
        <v>0</v>
      </c>
      <c r="I2282" s="7">
        <f>INDEX('Developing Country'!$B$3:$B$175,MATCH('Stata Data'!B2282,'Developing Country'!$A$3:$A$175))</f>
        <v>0</v>
      </c>
      <c r="J2282" s="7">
        <f>INDEX('Developing Country'!$C$3:$C$175,MATCH('Stata Data'!B2282,'Developing Country'!$A$3:$A$175))</f>
        <v>0</v>
      </c>
      <c r="K2282" s="8">
        <f>VLOOKUP(B2282, 'TRIPS In Force'!$A$2:$B$166, 2, FALSE)</f>
        <v>36149</v>
      </c>
      <c r="L2282" s="7">
        <f t="shared" si="333"/>
        <v>1998</v>
      </c>
      <c r="M2282" s="7">
        <f t="shared" si="328"/>
        <v>1</v>
      </c>
      <c r="N2282" s="7">
        <f t="shared" si="329"/>
        <v>1998</v>
      </c>
      <c r="O2282" s="7">
        <f t="shared" si="330"/>
        <v>4</v>
      </c>
      <c r="P2282" s="7">
        <f t="shared" si="331"/>
        <v>1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</row>
    <row r="2283" spans="1:34" x14ac:dyDescent="0.35">
      <c r="A2283">
        <f t="shared" si="334"/>
        <v>2282</v>
      </c>
      <c r="B2283" t="s">
        <v>79</v>
      </c>
      <c r="C2283">
        <f t="shared" si="332"/>
        <v>84</v>
      </c>
      <c r="D2283" s="7">
        <f t="shared" si="336"/>
        <v>2003</v>
      </c>
      <c r="E2283">
        <v>100</v>
      </c>
      <c r="F2283">
        <f>VLOOKUP(B2283, 'Population by Country'!$1:$266, 18, FALSE)</f>
        <v>5043300</v>
      </c>
      <c r="G2283">
        <v>0</v>
      </c>
      <c r="H2283">
        <v>0</v>
      </c>
      <c r="I2283" s="7">
        <f>INDEX('Developing Country'!$B$3:$B$175,MATCH('Stata Data'!B2283,'Developing Country'!$A$3:$A$175))</f>
        <v>0</v>
      </c>
      <c r="J2283" s="7">
        <f>INDEX('Developing Country'!$C$3:$C$175,MATCH('Stata Data'!B2283,'Developing Country'!$A$3:$A$175))</f>
        <v>0</v>
      </c>
      <c r="K2283" s="8">
        <f>VLOOKUP(B2283, 'TRIPS In Force'!$A$2:$B$166, 2, FALSE)</f>
        <v>36149</v>
      </c>
      <c r="L2283" s="7">
        <f t="shared" si="333"/>
        <v>1998</v>
      </c>
      <c r="M2283" s="7">
        <f t="shared" si="328"/>
        <v>1</v>
      </c>
      <c r="N2283" s="7">
        <f t="shared" si="329"/>
        <v>1998</v>
      </c>
      <c r="O2283" s="7">
        <f t="shared" si="330"/>
        <v>5</v>
      </c>
      <c r="P2283" s="7">
        <f t="shared" si="331"/>
        <v>1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</row>
    <row r="2284" spans="1:34" x14ac:dyDescent="0.35">
      <c r="A2284">
        <f t="shared" si="334"/>
        <v>2283</v>
      </c>
      <c r="B2284" t="s">
        <v>79</v>
      </c>
      <c r="C2284">
        <f t="shared" si="332"/>
        <v>84</v>
      </c>
      <c r="D2284" s="7">
        <f t="shared" si="336"/>
        <v>2004</v>
      </c>
      <c r="E2284">
        <v>100</v>
      </c>
      <c r="F2284">
        <f>VLOOKUP(B2284, 'Population by Country'!$1:$266,19, FALSE)</f>
        <v>5104700</v>
      </c>
      <c r="G2284">
        <v>0</v>
      </c>
      <c r="H2284">
        <v>0</v>
      </c>
      <c r="I2284" s="7">
        <f>INDEX('Developing Country'!$B$3:$B$175,MATCH('Stata Data'!B2284,'Developing Country'!$A$3:$A$175))</f>
        <v>0</v>
      </c>
      <c r="J2284" s="7">
        <f>INDEX('Developing Country'!$C$3:$C$175,MATCH('Stata Data'!B2284,'Developing Country'!$A$3:$A$175))</f>
        <v>0</v>
      </c>
      <c r="K2284" s="8">
        <f>VLOOKUP(B2284, 'TRIPS In Force'!$A$2:$B$166, 2, FALSE)</f>
        <v>36149</v>
      </c>
      <c r="L2284" s="7">
        <f t="shared" si="333"/>
        <v>1998</v>
      </c>
      <c r="M2284" s="7">
        <f t="shared" si="328"/>
        <v>1</v>
      </c>
      <c r="N2284" s="7">
        <f t="shared" si="329"/>
        <v>1998</v>
      </c>
      <c r="O2284" s="7">
        <f t="shared" si="330"/>
        <v>6</v>
      </c>
      <c r="P2284" s="7">
        <f t="shared" si="331"/>
        <v>1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</row>
    <row r="2285" spans="1:34" x14ac:dyDescent="0.35">
      <c r="A2285">
        <f t="shared" si="334"/>
        <v>2284</v>
      </c>
      <c r="B2285" t="s">
        <v>79</v>
      </c>
      <c r="C2285">
        <f t="shared" si="332"/>
        <v>84</v>
      </c>
      <c r="D2285" s="7">
        <f t="shared" si="336"/>
        <v>2005</v>
      </c>
      <c r="E2285">
        <v>200</v>
      </c>
      <c r="F2285">
        <f>VLOOKUP(B2285, 'Population by Country'!$1:$266, 20, FALSE)</f>
        <v>5162600</v>
      </c>
      <c r="G2285">
        <v>0</v>
      </c>
      <c r="H2285">
        <v>0</v>
      </c>
      <c r="I2285" s="7">
        <f>INDEX('Developing Country'!$B$3:$B$175,MATCH('Stata Data'!B2285,'Developing Country'!$A$3:$A$175))</f>
        <v>0</v>
      </c>
      <c r="J2285" s="7">
        <f>INDEX('Developing Country'!$C$3:$C$175,MATCH('Stata Data'!B2285,'Developing Country'!$A$3:$A$175))</f>
        <v>0</v>
      </c>
      <c r="K2285" s="8">
        <f>VLOOKUP(B2285, 'TRIPS In Force'!$A$2:$B$166, 2, FALSE)</f>
        <v>36149</v>
      </c>
      <c r="L2285" s="7">
        <f t="shared" si="333"/>
        <v>1998</v>
      </c>
      <c r="M2285" s="7">
        <f t="shared" si="328"/>
        <v>1</v>
      </c>
      <c r="N2285" s="7">
        <f t="shared" si="329"/>
        <v>1998</v>
      </c>
      <c r="O2285" s="7">
        <f t="shared" si="330"/>
        <v>7</v>
      </c>
      <c r="P2285" s="7">
        <f t="shared" si="331"/>
        <v>1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</row>
    <row r="2286" spans="1:34" x14ac:dyDescent="0.35">
      <c r="A2286">
        <f t="shared" si="334"/>
        <v>2285</v>
      </c>
      <c r="B2286" t="s">
        <v>79</v>
      </c>
      <c r="C2286">
        <f t="shared" si="332"/>
        <v>84</v>
      </c>
      <c r="D2286" s="7">
        <f t="shared" si="336"/>
        <v>2006</v>
      </c>
      <c r="E2286">
        <v>200</v>
      </c>
      <c r="F2286">
        <f>VLOOKUP(B2286, 'Population by Country'!$1:$266, 21, FALSE)</f>
        <v>5218400</v>
      </c>
      <c r="G2286">
        <v>0</v>
      </c>
      <c r="H2286">
        <v>0</v>
      </c>
      <c r="I2286" s="7">
        <f>INDEX('Developing Country'!$B$3:$B$175,MATCH('Stata Data'!B2286,'Developing Country'!$A$3:$A$175))</f>
        <v>0</v>
      </c>
      <c r="J2286" s="7">
        <f>INDEX('Developing Country'!$C$3:$C$175,MATCH('Stata Data'!B2286,'Developing Country'!$A$3:$A$175))</f>
        <v>0</v>
      </c>
      <c r="K2286" s="8">
        <f>VLOOKUP(B2286, 'TRIPS In Force'!$A$2:$B$166, 2, FALSE)</f>
        <v>36149</v>
      </c>
      <c r="L2286" s="7">
        <f t="shared" si="333"/>
        <v>1998</v>
      </c>
      <c r="M2286" s="7">
        <f t="shared" si="328"/>
        <v>1</v>
      </c>
      <c r="N2286" s="7">
        <f t="shared" si="329"/>
        <v>1998</v>
      </c>
      <c r="O2286" s="7">
        <f t="shared" si="330"/>
        <v>8</v>
      </c>
      <c r="P2286" s="7">
        <f t="shared" si="331"/>
        <v>1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</row>
    <row r="2287" spans="1:34" x14ac:dyDescent="0.35">
      <c r="A2287">
        <f t="shared" si="334"/>
        <v>2286</v>
      </c>
      <c r="B2287" t="s">
        <v>79</v>
      </c>
      <c r="C2287">
        <f t="shared" si="332"/>
        <v>84</v>
      </c>
      <c r="D2287" s="7">
        <f t="shared" si="336"/>
        <v>2007</v>
      </c>
      <c r="E2287">
        <v>200</v>
      </c>
      <c r="F2287">
        <f>VLOOKUP(B2287, 'Population by Country'!$1:$266, 22, FALSE)</f>
        <v>5268400</v>
      </c>
      <c r="G2287">
        <v>0</v>
      </c>
      <c r="H2287">
        <v>0</v>
      </c>
      <c r="I2287" s="7">
        <f>INDEX('Developing Country'!$B$3:$B$175,MATCH('Stata Data'!B2287,'Developing Country'!$A$3:$A$175))</f>
        <v>0</v>
      </c>
      <c r="J2287" s="7">
        <f>INDEX('Developing Country'!$C$3:$C$175,MATCH('Stata Data'!B2287,'Developing Country'!$A$3:$A$175))</f>
        <v>0</v>
      </c>
      <c r="K2287" s="8">
        <f>VLOOKUP(B2287, 'TRIPS In Force'!$A$2:$B$166, 2, FALSE)</f>
        <v>36149</v>
      </c>
      <c r="L2287" s="7">
        <f t="shared" si="333"/>
        <v>1998</v>
      </c>
      <c r="M2287" s="7">
        <f t="shared" si="328"/>
        <v>1</v>
      </c>
      <c r="N2287" s="7">
        <f t="shared" si="329"/>
        <v>1998</v>
      </c>
      <c r="O2287" s="7">
        <f t="shared" si="330"/>
        <v>9</v>
      </c>
      <c r="P2287" s="7">
        <f t="shared" si="331"/>
        <v>1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</row>
    <row r="2288" spans="1:34" x14ac:dyDescent="0.35">
      <c r="A2288">
        <f t="shared" si="334"/>
        <v>2287</v>
      </c>
      <c r="B2288" t="s">
        <v>79</v>
      </c>
      <c r="C2288">
        <f t="shared" si="332"/>
        <v>84</v>
      </c>
      <c r="D2288" s="7">
        <f t="shared" si="336"/>
        <v>2008</v>
      </c>
      <c r="E2288">
        <v>200</v>
      </c>
      <c r="F2288">
        <f>VLOOKUP(B2288, 'Population by Country'!$1:$266, 23, FALSE)</f>
        <v>5318700</v>
      </c>
      <c r="G2288">
        <v>0</v>
      </c>
      <c r="H2288">
        <v>0</v>
      </c>
      <c r="I2288" s="7">
        <f>INDEX('Developing Country'!$B$3:$B$175,MATCH('Stata Data'!B2288,'Developing Country'!$A$3:$A$175))</f>
        <v>0</v>
      </c>
      <c r="J2288" s="7">
        <f>INDEX('Developing Country'!$C$3:$C$175,MATCH('Stata Data'!B2288,'Developing Country'!$A$3:$A$175))</f>
        <v>0</v>
      </c>
      <c r="K2288" s="8">
        <f>VLOOKUP(B2288, 'TRIPS In Force'!$A$2:$B$166, 2, FALSE)</f>
        <v>36149</v>
      </c>
      <c r="L2288" s="7">
        <f t="shared" si="333"/>
        <v>1998</v>
      </c>
      <c r="M2288" s="7">
        <f t="shared" si="328"/>
        <v>1</v>
      </c>
      <c r="N2288" s="7">
        <f t="shared" si="329"/>
        <v>1998</v>
      </c>
      <c r="O2288" s="7">
        <f t="shared" si="330"/>
        <v>10</v>
      </c>
      <c r="P2288" s="7">
        <f t="shared" si="331"/>
        <v>1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</row>
    <row r="2289" spans="1:34" x14ac:dyDescent="0.35">
      <c r="A2289">
        <f t="shared" si="334"/>
        <v>2288</v>
      </c>
      <c r="B2289" t="s">
        <v>79</v>
      </c>
      <c r="C2289">
        <f t="shared" si="332"/>
        <v>84</v>
      </c>
      <c r="D2289" s="7">
        <f t="shared" si="336"/>
        <v>2009</v>
      </c>
      <c r="E2289">
        <v>200</v>
      </c>
      <c r="F2289">
        <f>VLOOKUP(B2289, 'Population by Country'!$1:$266, 24, FALSE)</f>
        <v>5383300</v>
      </c>
      <c r="G2289">
        <v>0</v>
      </c>
      <c r="H2289">
        <v>0</v>
      </c>
      <c r="I2289" s="7">
        <f>INDEX('Developing Country'!$B$3:$B$175,MATCH('Stata Data'!B2289,'Developing Country'!$A$3:$A$175))</f>
        <v>0</v>
      </c>
      <c r="J2289" s="7">
        <f>INDEX('Developing Country'!$C$3:$C$175,MATCH('Stata Data'!B2289,'Developing Country'!$A$3:$A$175))</f>
        <v>0</v>
      </c>
      <c r="K2289" s="8">
        <f>VLOOKUP(B2289, 'TRIPS In Force'!$A$2:$B$166, 2, FALSE)</f>
        <v>36149</v>
      </c>
      <c r="L2289" s="7">
        <f t="shared" si="333"/>
        <v>1998</v>
      </c>
      <c r="M2289" s="7">
        <f t="shared" si="328"/>
        <v>1</v>
      </c>
      <c r="N2289" s="7">
        <f t="shared" si="329"/>
        <v>1998</v>
      </c>
      <c r="O2289" s="7">
        <f t="shared" si="330"/>
        <v>11</v>
      </c>
      <c r="P2289" s="7">
        <f t="shared" si="331"/>
        <v>1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</row>
    <row r="2290" spans="1:34" x14ac:dyDescent="0.35">
      <c r="A2290">
        <f t="shared" si="334"/>
        <v>2289</v>
      </c>
      <c r="B2290" t="s">
        <v>79</v>
      </c>
      <c r="C2290">
        <f t="shared" si="332"/>
        <v>84</v>
      </c>
      <c r="D2290" s="7">
        <f t="shared" si="336"/>
        <v>2010</v>
      </c>
      <c r="E2290">
        <v>200</v>
      </c>
      <c r="F2290">
        <f>VLOOKUP(B2290, 'Population by Country'!$1:$266, 25, FALSE)</f>
        <v>5447900</v>
      </c>
      <c r="G2290">
        <v>0</v>
      </c>
      <c r="H2290">
        <v>0</v>
      </c>
      <c r="I2290" s="7">
        <f>INDEX('Developing Country'!$B$3:$B$175,MATCH('Stata Data'!B2290,'Developing Country'!$A$3:$A$175))</f>
        <v>0</v>
      </c>
      <c r="J2290" s="7">
        <f>INDEX('Developing Country'!$C$3:$C$175,MATCH('Stata Data'!B2290,'Developing Country'!$A$3:$A$175))</f>
        <v>0</v>
      </c>
      <c r="K2290" s="8">
        <f>VLOOKUP(B2290, 'TRIPS In Force'!$A$2:$B$166, 2, FALSE)</f>
        <v>36149</v>
      </c>
      <c r="L2290" s="7">
        <f t="shared" si="333"/>
        <v>1998</v>
      </c>
      <c r="M2290" s="7">
        <f t="shared" si="328"/>
        <v>1</v>
      </c>
      <c r="N2290" s="7">
        <f t="shared" si="329"/>
        <v>1998</v>
      </c>
      <c r="O2290" s="7">
        <f t="shared" si="330"/>
        <v>12</v>
      </c>
      <c r="P2290" s="7">
        <f t="shared" si="331"/>
        <v>1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</row>
    <row r="2291" spans="1:34" x14ac:dyDescent="0.35">
      <c r="A2291">
        <f t="shared" si="334"/>
        <v>2290</v>
      </c>
      <c r="B2291" t="s">
        <v>79</v>
      </c>
      <c r="C2291">
        <f t="shared" si="332"/>
        <v>84</v>
      </c>
      <c r="D2291" s="7">
        <f t="shared" si="336"/>
        <v>2011</v>
      </c>
      <c r="E2291">
        <v>500</v>
      </c>
      <c r="F2291">
        <f>VLOOKUP(B2291, 'Population by Country'!$1:$266, 26, FALSE)</f>
        <v>5514600</v>
      </c>
      <c r="G2291">
        <v>0</v>
      </c>
      <c r="H2291">
        <v>0</v>
      </c>
      <c r="I2291" s="7">
        <f>INDEX('Developing Country'!$B$3:$B$175,MATCH('Stata Data'!B2291,'Developing Country'!$A$3:$A$175))</f>
        <v>0</v>
      </c>
      <c r="J2291" s="7">
        <f>INDEX('Developing Country'!$C$3:$C$175,MATCH('Stata Data'!B2291,'Developing Country'!$A$3:$A$175))</f>
        <v>0</v>
      </c>
      <c r="K2291" s="8">
        <f>VLOOKUP(B2291, 'TRIPS In Force'!$A$2:$B$166, 2, FALSE)</f>
        <v>36149</v>
      </c>
      <c r="L2291" s="7">
        <f t="shared" si="333"/>
        <v>1998</v>
      </c>
      <c r="M2291" s="7">
        <f t="shared" si="328"/>
        <v>1</v>
      </c>
      <c r="N2291" s="7">
        <f t="shared" si="329"/>
        <v>1998</v>
      </c>
      <c r="O2291" s="7">
        <f t="shared" si="330"/>
        <v>13</v>
      </c>
      <c r="P2291" s="7">
        <f t="shared" si="331"/>
        <v>1</v>
      </c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</row>
    <row r="2292" spans="1:34" x14ac:dyDescent="0.35">
      <c r="A2292">
        <f t="shared" si="334"/>
        <v>2291</v>
      </c>
      <c r="B2292" t="s">
        <v>79</v>
      </c>
      <c r="C2292">
        <f t="shared" si="332"/>
        <v>84</v>
      </c>
      <c r="D2292" s="7">
        <f t="shared" si="336"/>
        <v>2012</v>
      </c>
      <c r="E2292">
        <v>500</v>
      </c>
      <c r="F2292">
        <f>VLOOKUP(B2292, 'Population by Country'!$1:$266, 27, FALSE)</f>
        <v>5607200</v>
      </c>
      <c r="G2292">
        <v>0</v>
      </c>
      <c r="H2292">
        <v>0</v>
      </c>
      <c r="I2292" s="7">
        <f>INDEX('Developing Country'!$B$3:$B$175,MATCH('Stata Data'!B2292,'Developing Country'!$A$3:$A$175))</f>
        <v>0</v>
      </c>
      <c r="J2292" s="7">
        <f>INDEX('Developing Country'!$C$3:$C$175,MATCH('Stata Data'!B2292,'Developing Country'!$A$3:$A$175))</f>
        <v>0</v>
      </c>
      <c r="K2292" s="8">
        <f>VLOOKUP(B2292, 'TRIPS In Force'!$A$2:$B$166, 2, FALSE)</f>
        <v>36149</v>
      </c>
      <c r="L2292" s="7">
        <f t="shared" si="333"/>
        <v>1998</v>
      </c>
      <c r="M2292" s="7">
        <f t="shared" si="328"/>
        <v>1</v>
      </c>
      <c r="N2292" s="7">
        <f t="shared" si="329"/>
        <v>1998</v>
      </c>
      <c r="O2292" s="7">
        <f t="shared" si="330"/>
        <v>14</v>
      </c>
      <c r="P2292" s="7">
        <f t="shared" si="331"/>
        <v>1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</row>
    <row r="2293" spans="1:34" x14ac:dyDescent="0.35">
      <c r="A2293">
        <f t="shared" si="334"/>
        <v>2292</v>
      </c>
      <c r="B2293" t="s">
        <v>79</v>
      </c>
      <c r="C2293">
        <f t="shared" si="332"/>
        <v>84</v>
      </c>
      <c r="D2293" s="7">
        <f t="shared" si="336"/>
        <v>2013</v>
      </c>
      <c r="E2293">
        <v>500</v>
      </c>
      <c r="F2293">
        <f>VLOOKUP(B2293, 'Population by Country'!$1:$266, 28, FALSE)</f>
        <v>5719600</v>
      </c>
      <c r="G2293">
        <v>0</v>
      </c>
      <c r="H2293">
        <v>0</v>
      </c>
      <c r="I2293" s="7">
        <f>INDEX('Developing Country'!$B$3:$B$175,MATCH('Stata Data'!B2293,'Developing Country'!$A$3:$A$175))</f>
        <v>0</v>
      </c>
      <c r="J2293" s="7">
        <f>INDEX('Developing Country'!$C$3:$C$175,MATCH('Stata Data'!B2293,'Developing Country'!$A$3:$A$175))</f>
        <v>0</v>
      </c>
      <c r="K2293" s="8">
        <f>VLOOKUP(B2293, 'TRIPS In Force'!$A$2:$B$166, 2, FALSE)</f>
        <v>36149</v>
      </c>
      <c r="L2293" s="7">
        <f t="shared" si="333"/>
        <v>1998</v>
      </c>
      <c r="M2293" s="7">
        <f t="shared" si="328"/>
        <v>1</v>
      </c>
      <c r="N2293" s="7">
        <f t="shared" si="329"/>
        <v>1998</v>
      </c>
      <c r="O2293" s="7">
        <f t="shared" si="330"/>
        <v>15</v>
      </c>
      <c r="P2293" s="7">
        <f t="shared" si="331"/>
        <v>1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</row>
    <row r="2294" spans="1:34" x14ac:dyDescent="0.35">
      <c r="A2294">
        <f t="shared" si="334"/>
        <v>2293</v>
      </c>
      <c r="B2294" t="s">
        <v>79</v>
      </c>
      <c r="C2294">
        <f t="shared" si="332"/>
        <v>84</v>
      </c>
      <c r="D2294" s="7">
        <f t="shared" si="336"/>
        <v>2014</v>
      </c>
      <c r="E2294">
        <v>500</v>
      </c>
      <c r="F2294">
        <f>VLOOKUP(B2294, 'Population by Country'!$1:$266, 29, FALSE)</f>
        <v>5835500</v>
      </c>
      <c r="G2294">
        <v>0</v>
      </c>
      <c r="H2294">
        <v>0</v>
      </c>
      <c r="I2294" s="7">
        <f>INDEX('Developing Country'!$B$3:$B$175,MATCH('Stata Data'!B2294,'Developing Country'!$A$3:$A$175))</f>
        <v>0</v>
      </c>
      <c r="J2294" s="7">
        <f>INDEX('Developing Country'!$C$3:$C$175,MATCH('Stata Data'!B2294,'Developing Country'!$A$3:$A$175))</f>
        <v>0</v>
      </c>
      <c r="K2294" s="8">
        <f>VLOOKUP(B2294, 'TRIPS In Force'!$A$2:$B$166, 2, FALSE)</f>
        <v>36149</v>
      </c>
      <c r="L2294" s="7">
        <f t="shared" si="333"/>
        <v>1998</v>
      </c>
      <c r="M2294" s="7">
        <f t="shared" si="328"/>
        <v>1</v>
      </c>
      <c r="N2294" s="7">
        <f t="shared" si="329"/>
        <v>1998</v>
      </c>
      <c r="O2294" s="7">
        <f t="shared" si="330"/>
        <v>16</v>
      </c>
      <c r="P2294" s="7">
        <f t="shared" si="331"/>
        <v>1</v>
      </c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</row>
    <row r="2295" spans="1:34" x14ac:dyDescent="0.35">
      <c r="A2295">
        <f t="shared" si="334"/>
        <v>2294</v>
      </c>
      <c r="B2295" t="s">
        <v>79</v>
      </c>
      <c r="C2295">
        <f t="shared" si="332"/>
        <v>84</v>
      </c>
      <c r="D2295" s="7">
        <f t="shared" si="336"/>
        <v>2015</v>
      </c>
      <c r="E2295">
        <v>500</v>
      </c>
      <c r="F2295">
        <f>VLOOKUP(B2295, 'Population by Country'!$1:$266, 30, FALSE)</f>
        <v>5956900</v>
      </c>
      <c r="G2295">
        <v>0</v>
      </c>
      <c r="H2295">
        <v>0</v>
      </c>
      <c r="I2295" s="7">
        <f>INDEX('Developing Country'!$B$3:$B$175,MATCH('Stata Data'!B2295,'Developing Country'!$A$3:$A$175))</f>
        <v>0</v>
      </c>
      <c r="J2295" s="7">
        <f>INDEX('Developing Country'!$C$3:$C$175,MATCH('Stata Data'!B2295,'Developing Country'!$A$3:$A$175))</f>
        <v>0</v>
      </c>
      <c r="K2295" s="8">
        <f>VLOOKUP(B2295, 'TRIPS In Force'!$A$2:$B$166, 2, FALSE)</f>
        <v>36149</v>
      </c>
      <c r="L2295" s="7">
        <f t="shared" si="333"/>
        <v>1998</v>
      </c>
      <c r="M2295" s="7">
        <f t="shared" si="328"/>
        <v>1</v>
      </c>
      <c r="N2295" s="7">
        <f t="shared" si="329"/>
        <v>1998</v>
      </c>
      <c r="O2295" s="7">
        <f t="shared" si="330"/>
        <v>17</v>
      </c>
      <c r="P2295" s="7">
        <f t="shared" si="331"/>
        <v>1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</row>
    <row r="2296" spans="1:34" x14ac:dyDescent="0.35">
      <c r="A2296">
        <f t="shared" si="334"/>
        <v>2295</v>
      </c>
      <c r="B2296" t="s">
        <v>79</v>
      </c>
      <c r="C2296">
        <f t="shared" si="332"/>
        <v>84</v>
      </c>
      <c r="D2296" s="7">
        <f t="shared" si="336"/>
        <v>2016</v>
      </c>
      <c r="E2296">
        <v>500</v>
      </c>
      <c r="F2296">
        <f>VLOOKUP(B2296, 'Population by Country'!$1:$266, 31, FALSE)</f>
        <v>6082700</v>
      </c>
      <c r="G2296">
        <v>0</v>
      </c>
      <c r="H2296">
        <v>0</v>
      </c>
      <c r="I2296" s="7">
        <f>INDEX('Developing Country'!$B$3:$B$175,MATCH('Stata Data'!B2296,'Developing Country'!$A$3:$A$175))</f>
        <v>0</v>
      </c>
      <c r="J2296" s="7">
        <f>INDEX('Developing Country'!$C$3:$C$175,MATCH('Stata Data'!B2296,'Developing Country'!$A$3:$A$175))</f>
        <v>0</v>
      </c>
      <c r="K2296" s="8">
        <f>VLOOKUP(B2296, 'TRIPS In Force'!$A$2:$B$166, 2, FALSE)</f>
        <v>36149</v>
      </c>
      <c r="L2296" s="7">
        <f t="shared" si="333"/>
        <v>1998</v>
      </c>
      <c r="M2296" s="7">
        <f t="shared" si="328"/>
        <v>1</v>
      </c>
      <c r="N2296" s="7">
        <f t="shared" si="329"/>
        <v>1998</v>
      </c>
      <c r="O2296" s="7">
        <f t="shared" si="330"/>
        <v>18</v>
      </c>
      <c r="P2296" s="7">
        <f t="shared" si="331"/>
        <v>1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</row>
    <row r="2297" spans="1:34" x14ac:dyDescent="0.35">
      <c r="A2297">
        <f t="shared" si="334"/>
        <v>2296</v>
      </c>
      <c r="B2297" t="s">
        <v>1806</v>
      </c>
      <c r="C2297">
        <f t="shared" si="332"/>
        <v>85</v>
      </c>
      <c r="D2297" s="7">
        <v>1990</v>
      </c>
      <c r="E2297">
        <v>100</v>
      </c>
      <c r="F2297">
        <f>VLOOKUP(B2297, 'Population by Country'!$1:$266, 5,FALSE )</f>
        <v>4258472</v>
      </c>
      <c r="G2297">
        <v>0</v>
      </c>
      <c r="H2297">
        <v>0</v>
      </c>
      <c r="I2297" s="7">
        <f>INDEX('Developing Country'!$B$3:$B$175,MATCH('Stata Data'!B2297,'Developing Country'!$A$3:$A$175))</f>
        <v>1</v>
      </c>
      <c r="J2297" s="7">
        <f>INDEX('Developing Country'!$C$3:$C$175,MATCH('Stata Data'!B2297,'Developing Country'!$A$3:$A$175))</f>
        <v>0</v>
      </c>
      <c r="K2297" s="8">
        <f>VLOOKUP(B2297, 'TRIPS In Force'!$A$2:$B$166, 2, FALSE)</f>
        <v>41307</v>
      </c>
      <c r="L2297" s="7">
        <f t="shared" si="333"/>
        <v>2013</v>
      </c>
      <c r="M2297" s="7">
        <f t="shared" si="328"/>
        <v>0</v>
      </c>
      <c r="N2297" s="7">
        <f t="shared" si="329"/>
        <v>2033</v>
      </c>
      <c r="O2297" s="7">
        <f t="shared" si="330"/>
        <v>-43</v>
      </c>
      <c r="P2297" s="7">
        <f t="shared" si="331"/>
        <v>0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</row>
    <row r="2298" spans="1:34" x14ac:dyDescent="0.35">
      <c r="A2298">
        <f t="shared" si="334"/>
        <v>2297</v>
      </c>
      <c r="B2298" t="s">
        <v>1806</v>
      </c>
      <c r="C2298">
        <f t="shared" si="332"/>
        <v>85</v>
      </c>
      <c r="D2298" s="7">
        <f>D2297+1</f>
        <v>1991</v>
      </c>
      <c r="E2298">
        <v>100</v>
      </c>
      <c r="F2298">
        <f>VLOOKUP(B2298, 'Population by Country'!$1:$266, 6, FALSE)</f>
        <v>4380073</v>
      </c>
      <c r="G2298">
        <v>0</v>
      </c>
      <c r="H2298">
        <v>0</v>
      </c>
      <c r="I2298" s="7">
        <f>INDEX('Developing Country'!$B$3:$B$175,MATCH('Stata Data'!B2298,'Developing Country'!$A$3:$A$175))</f>
        <v>1</v>
      </c>
      <c r="J2298" s="7">
        <f>INDEX('Developing Country'!$C$3:$C$175,MATCH('Stata Data'!B2298,'Developing Country'!$A$3:$A$175))</f>
        <v>0</v>
      </c>
      <c r="K2298" s="8">
        <f>VLOOKUP(B2298, 'TRIPS In Force'!$A$2:$B$166, 2, FALSE)</f>
        <v>41307</v>
      </c>
      <c r="L2298" s="7">
        <f t="shared" si="333"/>
        <v>2013</v>
      </c>
      <c r="M2298" s="7">
        <f t="shared" si="328"/>
        <v>0</v>
      </c>
      <c r="N2298" s="7">
        <f t="shared" si="329"/>
        <v>2033</v>
      </c>
      <c r="O2298" s="7">
        <f t="shared" si="330"/>
        <v>-42</v>
      </c>
      <c r="P2298" s="7">
        <f t="shared" si="331"/>
        <v>0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</row>
    <row r="2299" spans="1:34" x14ac:dyDescent="0.35">
      <c r="A2299">
        <f t="shared" si="334"/>
        <v>2298</v>
      </c>
      <c r="B2299" t="s">
        <v>1806</v>
      </c>
      <c r="C2299">
        <f t="shared" si="332"/>
        <v>85</v>
      </c>
      <c r="D2299" s="7">
        <f t="shared" ref="D2299:D2323" si="337">D2298+1</f>
        <v>1992</v>
      </c>
      <c r="E2299">
        <v>100</v>
      </c>
      <c r="F2299">
        <f>VLOOKUP(B2299, 'Population by Country'!$1:$266, 7, FALSE)</f>
        <v>4502363</v>
      </c>
      <c r="G2299">
        <v>0</v>
      </c>
      <c r="H2299">
        <v>0</v>
      </c>
      <c r="I2299" s="7">
        <f>INDEX('Developing Country'!$B$3:$B$175,MATCH('Stata Data'!B2299,'Developing Country'!$A$3:$A$175))</f>
        <v>1</v>
      </c>
      <c r="J2299" s="7">
        <f>INDEX('Developing Country'!$C$3:$C$175,MATCH('Stata Data'!B2299,'Developing Country'!$A$3:$A$175))</f>
        <v>0</v>
      </c>
      <c r="K2299" s="8">
        <f>VLOOKUP(B2299, 'TRIPS In Force'!$A$2:$B$166, 2, FALSE)</f>
        <v>41307</v>
      </c>
      <c r="L2299" s="7">
        <f t="shared" si="333"/>
        <v>2013</v>
      </c>
      <c r="M2299" s="7">
        <f t="shared" si="328"/>
        <v>0</v>
      </c>
      <c r="N2299" s="7">
        <f t="shared" si="329"/>
        <v>2033</v>
      </c>
      <c r="O2299" s="7">
        <f t="shared" si="330"/>
        <v>-41</v>
      </c>
      <c r="P2299" s="7">
        <f t="shared" si="331"/>
        <v>0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</row>
    <row r="2300" spans="1:34" x14ac:dyDescent="0.35">
      <c r="A2300">
        <f t="shared" si="334"/>
        <v>2299</v>
      </c>
      <c r="B2300" t="s">
        <v>1806</v>
      </c>
      <c r="C2300">
        <f t="shared" si="332"/>
        <v>85</v>
      </c>
      <c r="D2300" s="7">
        <f t="shared" si="337"/>
        <v>1993</v>
      </c>
      <c r="E2300">
        <v>100</v>
      </c>
      <c r="F2300">
        <f>VLOOKUP(B2300, 'Population by Country'!$1:$266, 8, FALSE)</f>
        <v>4623280</v>
      </c>
      <c r="G2300">
        <v>0</v>
      </c>
      <c r="H2300">
        <v>0</v>
      </c>
      <c r="I2300" s="7">
        <f>INDEX('Developing Country'!$B$3:$B$175,MATCH('Stata Data'!B2300,'Developing Country'!$A$3:$A$175))</f>
        <v>1</v>
      </c>
      <c r="J2300" s="7">
        <f>INDEX('Developing Country'!$C$3:$C$175,MATCH('Stata Data'!B2300,'Developing Country'!$A$3:$A$175))</f>
        <v>0</v>
      </c>
      <c r="K2300" s="8">
        <f>VLOOKUP(B2300, 'TRIPS In Force'!$A$2:$B$166, 2, FALSE)</f>
        <v>41307</v>
      </c>
      <c r="L2300" s="7">
        <f t="shared" si="333"/>
        <v>2013</v>
      </c>
      <c r="M2300" s="7">
        <f t="shared" si="328"/>
        <v>0</v>
      </c>
      <c r="N2300" s="7">
        <f t="shared" si="329"/>
        <v>2033</v>
      </c>
      <c r="O2300" s="7">
        <f t="shared" si="330"/>
        <v>-40</v>
      </c>
      <c r="P2300" s="7">
        <f t="shared" si="331"/>
        <v>0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</row>
    <row r="2301" spans="1:34" x14ac:dyDescent="0.35">
      <c r="A2301">
        <f t="shared" si="334"/>
        <v>2300</v>
      </c>
      <c r="B2301" t="s">
        <v>1806</v>
      </c>
      <c r="C2301">
        <f t="shared" si="332"/>
        <v>85</v>
      </c>
      <c r="D2301" s="7">
        <f t="shared" si="337"/>
        <v>1994</v>
      </c>
      <c r="E2301">
        <v>100</v>
      </c>
      <c r="F2301">
        <f>VLOOKUP(B2301, 'Population by Country'!$1:$266, 9, FALSE)</f>
        <v>4740380</v>
      </c>
      <c r="G2301">
        <v>0</v>
      </c>
      <c r="H2301">
        <v>0</v>
      </c>
      <c r="I2301" s="7">
        <f>INDEX('Developing Country'!$B$3:$B$175,MATCH('Stata Data'!B2301,'Developing Country'!$A$3:$A$175))</f>
        <v>1</v>
      </c>
      <c r="J2301" s="7">
        <f>INDEX('Developing Country'!$C$3:$C$175,MATCH('Stata Data'!B2301,'Developing Country'!$A$3:$A$175))</f>
        <v>0</v>
      </c>
      <c r="K2301" s="8">
        <f>VLOOKUP(B2301, 'TRIPS In Force'!$A$2:$B$166, 2, FALSE)</f>
        <v>41307</v>
      </c>
      <c r="L2301" s="7">
        <f t="shared" si="333"/>
        <v>2013</v>
      </c>
      <c r="M2301" s="7">
        <f t="shared" si="328"/>
        <v>0</v>
      </c>
      <c r="N2301" s="7">
        <f t="shared" si="329"/>
        <v>2033</v>
      </c>
      <c r="O2301" s="7">
        <f t="shared" si="330"/>
        <v>-39</v>
      </c>
      <c r="P2301" s="7">
        <f t="shared" si="331"/>
        <v>0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</row>
    <row r="2302" spans="1:34" x14ac:dyDescent="0.35">
      <c r="A2302">
        <f t="shared" si="334"/>
        <v>2301</v>
      </c>
      <c r="B2302" t="s">
        <v>1806</v>
      </c>
      <c r="C2302">
        <f t="shared" si="332"/>
        <v>85</v>
      </c>
      <c r="D2302" s="7">
        <f t="shared" si="337"/>
        <v>1995</v>
      </c>
      <c r="E2302">
        <v>100</v>
      </c>
      <c r="F2302">
        <f>VLOOKUP(B2302, 'Population by Country'!$1:$266, 10, FALSE)</f>
        <v>4851923</v>
      </c>
      <c r="G2302">
        <v>0</v>
      </c>
      <c r="H2302">
        <v>0</v>
      </c>
      <c r="I2302" s="7">
        <f>INDEX('Developing Country'!$B$3:$B$175,MATCH('Stata Data'!B2302,'Developing Country'!$A$3:$A$175))</f>
        <v>1</v>
      </c>
      <c r="J2302" s="7">
        <f>INDEX('Developing Country'!$C$3:$C$175,MATCH('Stata Data'!B2302,'Developing Country'!$A$3:$A$175))</f>
        <v>0</v>
      </c>
      <c r="K2302" s="8">
        <f>VLOOKUP(B2302, 'TRIPS In Force'!$A$2:$B$166, 2, FALSE)</f>
        <v>41307</v>
      </c>
      <c r="L2302" s="7">
        <f t="shared" si="333"/>
        <v>2013</v>
      </c>
      <c r="M2302" s="7">
        <f t="shared" si="328"/>
        <v>0</v>
      </c>
      <c r="N2302" s="7">
        <f t="shared" si="329"/>
        <v>2033</v>
      </c>
      <c r="O2302" s="7">
        <f t="shared" si="330"/>
        <v>-38</v>
      </c>
      <c r="P2302" s="7">
        <f t="shared" si="331"/>
        <v>0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</row>
    <row r="2303" spans="1:34" x14ac:dyDescent="0.35">
      <c r="A2303">
        <f t="shared" si="334"/>
        <v>2302</v>
      </c>
      <c r="B2303" t="s">
        <v>1806</v>
      </c>
      <c r="C2303">
        <f t="shared" si="332"/>
        <v>85</v>
      </c>
      <c r="D2303" s="7">
        <f t="shared" si="337"/>
        <v>1996</v>
      </c>
      <c r="E2303">
        <v>100</v>
      </c>
      <c r="F2303">
        <f>VLOOKUP(B2303, 'Population by Country'!$1:$266, 11, FALSE)</f>
        <v>4957180</v>
      </c>
      <c r="G2303">
        <v>0</v>
      </c>
      <c r="H2303">
        <v>0</v>
      </c>
      <c r="I2303" s="7">
        <f>INDEX('Developing Country'!$B$3:$B$175,MATCH('Stata Data'!B2303,'Developing Country'!$A$3:$A$175))</f>
        <v>1</v>
      </c>
      <c r="J2303" s="7">
        <f>INDEX('Developing Country'!$C$3:$C$175,MATCH('Stata Data'!B2303,'Developing Country'!$A$3:$A$175))</f>
        <v>0</v>
      </c>
      <c r="K2303" s="8">
        <f>VLOOKUP(B2303, 'TRIPS In Force'!$A$2:$B$166, 2, FALSE)</f>
        <v>41307</v>
      </c>
      <c r="L2303" s="7">
        <f t="shared" si="333"/>
        <v>2013</v>
      </c>
      <c r="M2303" s="7">
        <f t="shared" si="328"/>
        <v>0</v>
      </c>
      <c r="N2303" s="7">
        <f t="shared" si="329"/>
        <v>2033</v>
      </c>
      <c r="O2303" s="7">
        <f t="shared" si="330"/>
        <v>-37</v>
      </c>
      <c r="P2303" s="7">
        <f t="shared" si="331"/>
        <v>0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</row>
    <row r="2304" spans="1:34" x14ac:dyDescent="0.35">
      <c r="A2304">
        <f t="shared" si="334"/>
        <v>2303</v>
      </c>
      <c r="B2304" t="s">
        <v>1806</v>
      </c>
      <c r="C2304">
        <f t="shared" si="332"/>
        <v>85</v>
      </c>
      <c r="D2304" s="7">
        <f t="shared" si="337"/>
        <v>1997</v>
      </c>
      <c r="E2304">
        <v>100</v>
      </c>
      <c r="F2304">
        <f>VLOOKUP(B2304, 'Population by Country'!$1:$266, 12, FALSE)</f>
        <v>5056519</v>
      </c>
      <c r="G2304">
        <v>0</v>
      </c>
      <c r="H2304">
        <v>0</v>
      </c>
      <c r="I2304" s="7">
        <f>INDEX('Developing Country'!$B$3:$B$175,MATCH('Stata Data'!B2304,'Developing Country'!$A$3:$A$175))</f>
        <v>1</v>
      </c>
      <c r="J2304" s="7">
        <f>INDEX('Developing Country'!$C$3:$C$175,MATCH('Stata Data'!B2304,'Developing Country'!$A$3:$A$175))</f>
        <v>0</v>
      </c>
      <c r="K2304" s="8">
        <f>VLOOKUP(B2304, 'TRIPS In Force'!$A$2:$B$166, 2, FALSE)</f>
        <v>41307</v>
      </c>
      <c r="L2304" s="7">
        <f t="shared" si="333"/>
        <v>2013</v>
      </c>
      <c r="M2304" s="7">
        <f t="shared" si="328"/>
        <v>0</v>
      </c>
      <c r="N2304" s="7">
        <f t="shared" si="329"/>
        <v>2033</v>
      </c>
      <c r="O2304" s="7">
        <f t="shared" si="330"/>
        <v>-36</v>
      </c>
      <c r="P2304" s="7">
        <f t="shared" si="331"/>
        <v>0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</row>
    <row r="2305" spans="1:34" x14ac:dyDescent="0.35">
      <c r="A2305">
        <f t="shared" si="334"/>
        <v>2304</v>
      </c>
      <c r="B2305" t="s">
        <v>1806</v>
      </c>
      <c r="C2305">
        <f t="shared" si="332"/>
        <v>85</v>
      </c>
      <c r="D2305" s="7">
        <f t="shared" si="337"/>
        <v>1998</v>
      </c>
      <c r="E2305">
        <v>100</v>
      </c>
      <c r="F2305">
        <f>VLOOKUP(B2305, 'Population by Country'!$1:$266, 13, FALSE)</f>
        <v>5150763</v>
      </c>
      <c r="G2305">
        <v>0</v>
      </c>
      <c r="H2305">
        <v>0</v>
      </c>
      <c r="I2305" s="7">
        <f>INDEX('Developing Country'!$B$3:$B$175,MATCH('Stata Data'!B2305,'Developing Country'!$A$3:$A$175))</f>
        <v>1</v>
      </c>
      <c r="J2305" s="7">
        <f>INDEX('Developing Country'!$C$3:$C$175,MATCH('Stata Data'!B2305,'Developing Country'!$A$3:$A$175))</f>
        <v>0</v>
      </c>
      <c r="K2305" s="8">
        <f>VLOOKUP(B2305, 'TRIPS In Force'!$A$2:$B$166, 2, FALSE)</f>
        <v>41307</v>
      </c>
      <c r="L2305" s="7">
        <f t="shared" si="333"/>
        <v>2013</v>
      </c>
      <c r="M2305" s="7">
        <f t="shared" si="328"/>
        <v>0</v>
      </c>
      <c r="N2305" s="7">
        <f t="shared" si="329"/>
        <v>2033</v>
      </c>
      <c r="O2305" s="7">
        <f t="shared" si="330"/>
        <v>-35</v>
      </c>
      <c r="P2305" s="7">
        <f t="shared" si="331"/>
        <v>0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</row>
    <row r="2306" spans="1:34" x14ac:dyDescent="0.35">
      <c r="A2306">
        <f t="shared" si="334"/>
        <v>2305</v>
      </c>
      <c r="B2306" t="s">
        <v>1806</v>
      </c>
      <c r="C2306">
        <f t="shared" si="332"/>
        <v>85</v>
      </c>
      <c r="D2306" s="7">
        <f t="shared" si="337"/>
        <v>1999</v>
      </c>
      <c r="E2306">
        <v>100</v>
      </c>
      <c r="F2306">
        <f>VLOOKUP(B2306, 'Population by Country'!$1:$266,14, FALSE)</f>
        <v>5241284</v>
      </c>
      <c r="G2306">
        <v>0</v>
      </c>
      <c r="H2306">
        <v>0</v>
      </c>
      <c r="I2306" s="7">
        <f>INDEX('Developing Country'!$B$3:$B$175,MATCH('Stata Data'!B2306,'Developing Country'!$A$3:$A$175))</f>
        <v>1</v>
      </c>
      <c r="J2306" s="7">
        <f>INDEX('Developing Country'!$C$3:$C$175,MATCH('Stata Data'!B2306,'Developing Country'!$A$3:$A$175))</f>
        <v>0</v>
      </c>
      <c r="K2306" s="8">
        <f>VLOOKUP(B2306, 'TRIPS In Force'!$A$2:$B$166, 2, FALSE)</f>
        <v>41307</v>
      </c>
      <c r="L2306" s="7">
        <f t="shared" si="333"/>
        <v>2013</v>
      </c>
      <c r="M2306" s="7">
        <f t="shared" ref="M2306:M2350" si="338">IF(L2306&gt;D2306, 0, 1)</f>
        <v>0</v>
      </c>
      <c r="N2306" s="7">
        <f t="shared" ref="N2306:N2350" si="339">IF(L2306&gt;IF(I2306=1, 2033, IF(H2306=1, 2005, IF(J2306=1,2000, L2306))), L2306,IF(I2306=1, 2033, IF(H2306=1, 2005, IF(J2306=1,2000, L2306))))</f>
        <v>2033</v>
      </c>
      <c r="O2306" s="7">
        <f t="shared" ref="O2306:O2350" si="340">D2306-N2306</f>
        <v>-34</v>
      </c>
      <c r="P2306" s="7">
        <f t="shared" ref="P2306:P2350" si="341">IF(N2306&lt;=D2306,1,0)</f>
        <v>0</v>
      </c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</row>
    <row r="2307" spans="1:34" x14ac:dyDescent="0.35">
      <c r="A2307">
        <f t="shared" si="334"/>
        <v>2306</v>
      </c>
      <c r="B2307" t="s">
        <v>1806</v>
      </c>
      <c r="C2307">
        <f t="shared" ref="C2307:C2370" si="342">_xlfn.FLOOR.MATH((A2307-1)/27)</f>
        <v>85</v>
      </c>
      <c r="D2307" s="7">
        <f t="shared" si="337"/>
        <v>2000</v>
      </c>
      <c r="E2307">
        <v>100</v>
      </c>
      <c r="F2307">
        <f>VLOOKUP(B2307, 'Population by Country'!$1:$266, 15, FALSE)</f>
        <v>5329304</v>
      </c>
      <c r="G2307">
        <v>0</v>
      </c>
      <c r="H2307">
        <v>0</v>
      </c>
      <c r="I2307" s="7">
        <f>INDEX('Developing Country'!$B$3:$B$175,MATCH('Stata Data'!B2307,'Developing Country'!$A$3:$A$175))</f>
        <v>1</v>
      </c>
      <c r="J2307" s="7">
        <f>INDEX('Developing Country'!$C$3:$C$175,MATCH('Stata Data'!B2307,'Developing Country'!$A$3:$A$175))</f>
        <v>0</v>
      </c>
      <c r="K2307" s="8">
        <f>VLOOKUP(B2307, 'TRIPS In Force'!$A$2:$B$166, 2, FALSE)</f>
        <v>41307</v>
      </c>
      <c r="L2307" s="7">
        <f t="shared" ref="L2307:L2350" si="343">YEAR(K2307)</f>
        <v>2013</v>
      </c>
      <c r="M2307" s="7">
        <f t="shared" si="338"/>
        <v>0</v>
      </c>
      <c r="N2307" s="7">
        <f t="shared" si="339"/>
        <v>2033</v>
      </c>
      <c r="O2307" s="7">
        <f t="shared" si="340"/>
        <v>-33</v>
      </c>
      <c r="P2307" s="7">
        <f t="shared" si="341"/>
        <v>0</v>
      </c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</row>
    <row r="2308" spans="1:34" x14ac:dyDescent="0.35">
      <c r="A2308">
        <f t="shared" ref="A2308:A2371" si="344">A2307+1</f>
        <v>2307</v>
      </c>
      <c r="B2308" t="s">
        <v>1806</v>
      </c>
      <c r="C2308">
        <f t="shared" si="342"/>
        <v>85</v>
      </c>
      <c r="D2308" s="7">
        <f t="shared" si="337"/>
        <v>2001</v>
      </c>
      <c r="E2308">
        <v>100</v>
      </c>
      <c r="F2308">
        <f>VLOOKUP(B2308, 'Population by Country'!$1:$266, 16, FALSE)</f>
        <v>5414568</v>
      </c>
      <c r="G2308">
        <v>0</v>
      </c>
      <c r="H2308">
        <v>0</v>
      </c>
      <c r="I2308" s="7">
        <f>INDEX('Developing Country'!$B$3:$B$175,MATCH('Stata Data'!B2308,'Developing Country'!$A$3:$A$175))</f>
        <v>1</v>
      </c>
      <c r="J2308" s="7">
        <f>INDEX('Developing Country'!$C$3:$C$175,MATCH('Stata Data'!B2308,'Developing Country'!$A$3:$A$175))</f>
        <v>0</v>
      </c>
      <c r="K2308" s="8">
        <f>VLOOKUP(B2308, 'TRIPS In Force'!$A$2:$B$166, 2, FALSE)</f>
        <v>41307</v>
      </c>
      <c r="L2308" s="7">
        <f t="shared" si="343"/>
        <v>2013</v>
      </c>
      <c r="M2308" s="7">
        <f t="shared" si="338"/>
        <v>0</v>
      </c>
      <c r="N2308" s="7">
        <f t="shared" si="339"/>
        <v>2033</v>
      </c>
      <c r="O2308" s="7">
        <f t="shared" si="340"/>
        <v>-32</v>
      </c>
      <c r="P2308" s="7">
        <f t="shared" si="341"/>
        <v>0</v>
      </c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</row>
    <row r="2309" spans="1:34" x14ac:dyDescent="0.35">
      <c r="A2309">
        <f t="shared" si="344"/>
        <v>2308</v>
      </c>
      <c r="B2309" t="s">
        <v>1806</v>
      </c>
      <c r="C2309">
        <f t="shared" si="342"/>
        <v>85</v>
      </c>
      <c r="D2309" s="7">
        <f t="shared" si="337"/>
        <v>2002</v>
      </c>
      <c r="E2309">
        <v>100</v>
      </c>
      <c r="F2309">
        <f>VLOOKUP(B2309, 'Population by Country'!$1:$266, 17, FALSE)</f>
        <v>5497273</v>
      </c>
      <c r="G2309">
        <v>0</v>
      </c>
      <c r="H2309">
        <v>0</v>
      </c>
      <c r="I2309" s="7">
        <f>INDEX('Developing Country'!$B$3:$B$175,MATCH('Stata Data'!B2309,'Developing Country'!$A$3:$A$175))</f>
        <v>1</v>
      </c>
      <c r="J2309" s="7">
        <f>INDEX('Developing Country'!$C$3:$C$175,MATCH('Stata Data'!B2309,'Developing Country'!$A$3:$A$175))</f>
        <v>0</v>
      </c>
      <c r="K2309" s="8">
        <f>VLOOKUP(B2309, 'TRIPS In Force'!$A$2:$B$166, 2, FALSE)</f>
        <v>41307</v>
      </c>
      <c r="L2309" s="7">
        <f t="shared" si="343"/>
        <v>2013</v>
      </c>
      <c r="M2309" s="7">
        <f t="shared" si="338"/>
        <v>0</v>
      </c>
      <c r="N2309" s="7">
        <f t="shared" si="339"/>
        <v>2033</v>
      </c>
      <c r="O2309" s="7">
        <f t="shared" si="340"/>
        <v>-31</v>
      </c>
      <c r="P2309" s="7">
        <f t="shared" si="341"/>
        <v>0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</row>
    <row r="2310" spans="1:34" x14ac:dyDescent="0.35">
      <c r="A2310">
        <f t="shared" si="344"/>
        <v>2309</v>
      </c>
      <c r="B2310" t="s">
        <v>1806</v>
      </c>
      <c r="C2310">
        <f t="shared" si="342"/>
        <v>85</v>
      </c>
      <c r="D2310" s="7">
        <f t="shared" si="337"/>
        <v>2003</v>
      </c>
      <c r="E2310">
        <v>200</v>
      </c>
      <c r="F2310">
        <f>VLOOKUP(B2310, 'Population by Country'!$1:$266, 18, FALSE)</f>
        <v>5579656</v>
      </c>
      <c r="G2310">
        <v>0</v>
      </c>
      <c r="H2310">
        <v>0</v>
      </c>
      <c r="I2310" s="7">
        <f>INDEX('Developing Country'!$B$3:$B$175,MATCH('Stata Data'!B2310,'Developing Country'!$A$3:$A$175))</f>
        <v>1</v>
      </c>
      <c r="J2310" s="7">
        <f>INDEX('Developing Country'!$C$3:$C$175,MATCH('Stata Data'!B2310,'Developing Country'!$A$3:$A$175))</f>
        <v>0</v>
      </c>
      <c r="K2310" s="8">
        <f>VLOOKUP(B2310, 'TRIPS In Force'!$A$2:$B$166, 2, FALSE)</f>
        <v>41307</v>
      </c>
      <c r="L2310" s="7">
        <f t="shared" si="343"/>
        <v>2013</v>
      </c>
      <c r="M2310" s="7">
        <f t="shared" si="338"/>
        <v>0</v>
      </c>
      <c r="N2310" s="7">
        <f t="shared" si="339"/>
        <v>2033</v>
      </c>
      <c r="O2310" s="7">
        <f t="shared" si="340"/>
        <v>-30</v>
      </c>
      <c r="P2310" s="7">
        <f t="shared" si="341"/>
        <v>0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</row>
    <row r="2311" spans="1:34" x14ac:dyDescent="0.35">
      <c r="A2311">
        <f t="shared" si="344"/>
        <v>2310</v>
      </c>
      <c r="B2311" t="s">
        <v>1806</v>
      </c>
      <c r="C2311">
        <f t="shared" si="342"/>
        <v>85</v>
      </c>
      <c r="D2311" s="7">
        <f t="shared" si="337"/>
        <v>2004</v>
      </c>
      <c r="E2311">
        <v>200</v>
      </c>
      <c r="F2311">
        <f>VLOOKUP(B2311, 'Population by Country'!$1:$266,19, FALSE)</f>
        <v>5664605</v>
      </c>
      <c r="G2311">
        <v>0</v>
      </c>
      <c r="H2311">
        <v>0</v>
      </c>
      <c r="I2311" s="7">
        <f>INDEX('Developing Country'!$B$3:$B$175,MATCH('Stata Data'!B2311,'Developing Country'!$A$3:$A$175))</f>
        <v>1</v>
      </c>
      <c r="J2311" s="7">
        <f>INDEX('Developing Country'!$C$3:$C$175,MATCH('Stata Data'!B2311,'Developing Country'!$A$3:$A$175))</f>
        <v>0</v>
      </c>
      <c r="K2311" s="8">
        <f>VLOOKUP(B2311, 'TRIPS In Force'!$A$2:$B$166, 2, FALSE)</f>
        <v>41307</v>
      </c>
      <c r="L2311" s="7">
        <f t="shared" si="343"/>
        <v>2013</v>
      </c>
      <c r="M2311" s="7">
        <f t="shared" si="338"/>
        <v>0</v>
      </c>
      <c r="N2311" s="7">
        <f t="shared" si="339"/>
        <v>2033</v>
      </c>
      <c r="O2311" s="7">
        <f t="shared" si="340"/>
        <v>-29</v>
      </c>
      <c r="P2311" s="7">
        <f t="shared" si="341"/>
        <v>0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</row>
    <row r="2312" spans="1:34" x14ac:dyDescent="0.35">
      <c r="A2312">
        <f t="shared" si="344"/>
        <v>2311</v>
      </c>
      <c r="B2312" t="s">
        <v>1806</v>
      </c>
      <c r="C2312">
        <f t="shared" si="342"/>
        <v>85</v>
      </c>
      <c r="D2312" s="7">
        <f t="shared" si="337"/>
        <v>2005</v>
      </c>
      <c r="E2312">
        <v>200</v>
      </c>
      <c r="F2312">
        <f>VLOOKUP(B2312, 'Population by Country'!$1:$266, 20, FALSE)</f>
        <v>5754026</v>
      </c>
      <c r="G2312">
        <v>0</v>
      </c>
      <c r="H2312">
        <v>0</v>
      </c>
      <c r="I2312" s="7">
        <f>INDEX('Developing Country'!$B$3:$B$175,MATCH('Stata Data'!B2312,'Developing Country'!$A$3:$A$175))</f>
        <v>1</v>
      </c>
      <c r="J2312" s="7">
        <f>INDEX('Developing Country'!$C$3:$C$175,MATCH('Stata Data'!B2312,'Developing Country'!$A$3:$A$175))</f>
        <v>0</v>
      </c>
      <c r="K2312" s="8">
        <f>VLOOKUP(B2312, 'TRIPS In Force'!$A$2:$B$166, 2, FALSE)</f>
        <v>41307</v>
      </c>
      <c r="L2312" s="7">
        <f t="shared" si="343"/>
        <v>2013</v>
      </c>
      <c r="M2312" s="7">
        <f t="shared" si="338"/>
        <v>0</v>
      </c>
      <c r="N2312" s="7">
        <f t="shared" si="339"/>
        <v>2033</v>
      </c>
      <c r="O2312" s="7">
        <f t="shared" si="340"/>
        <v>-28</v>
      </c>
      <c r="P2312" s="7">
        <f t="shared" si="341"/>
        <v>0</v>
      </c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</row>
    <row r="2313" spans="1:34" x14ac:dyDescent="0.35">
      <c r="A2313">
        <f t="shared" si="344"/>
        <v>2312</v>
      </c>
      <c r="B2313" t="s">
        <v>1806</v>
      </c>
      <c r="C2313">
        <f t="shared" si="342"/>
        <v>85</v>
      </c>
      <c r="D2313" s="7">
        <f t="shared" si="337"/>
        <v>2006</v>
      </c>
      <c r="E2313">
        <v>200</v>
      </c>
      <c r="F2313">
        <f>VLOOKUP(B2313, 'Population by Country'!$1:$266, 21, FALSE)</f>
        <v>5849356</v>
      </c>
      <c r="G2313">
        <v>0</v>
      </c>
      <c r="H2313">
        <v>0</v>
      </c>
      <c r="I2313" s="7">
        <f>INDEX('Developing Country'!$B$3:$B$175,MATCH('Stata Data'!B2313,'Developing Country'!$A$3:$A$175))</f>
        <v>1</v>
      </c>
      <c r="J2313" s="7">
        <f>INDEX('Developing Country'!$C$3:$C$175,MATCH('Stata Data'!B2313,'Developing Country'!$A$3:$A$175))</f>
        <v>0</v>
      </c>
      <c r="K2313" s="8">
        <f>VLOOKUP(B2313, 'TRIPS In Force'!$A$2:$B$166, 2, FALSE)</f>
        <v>41307</v>
      </c>
      <c r="L2313" s="7">
        <f t="shared" si="343"/>
        <v>2013</v>
      </c>
      <c r="M2313" s="7">
        <f t="shared" si="338"/>
        <v>0</v>
      </c>
      <c r="N2313" s="7">
        <f t="shared" si="339"/>
        <v>2033</v>
      </c>
      <c r="O2313" s="7">
        <f t="shared" si="340"/>
        <v>-27</v>
      </c>
      <c r="P2313" s="7">
        <f t="shared" si="341"/>
        <v>0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</row>
    <row r="2314" spans="1:34" x14ac:dyDescent="0.35">
      <c r="A2314">
        <f t="shared" si="344"/>
        <v>2313</v>
      </c>
      <c r="B2314" t="s">
        <v>1806</v>
      </c>
      <c r="C2314">
        <f t="shared" si="342"/>
        <v>85</v>
      </c>
      <c r="D2314" s="7">
        <f t="shared" si="337"/>
        <v>2007</v>
      </c>
      <c r="E2314">
        <v>500</v>
      </c>
      <c r="F2314">
        <f>VLOOKUP(B2314, 'Population by Country'!$1:$266, 22, FALSE)</f>
        <v>5949787</v>
      </c>
      <c r="G2314">
        <v>0</v>
      </c>
      <c r="H2314">
        <v>0</v>
      </c>
      <c r="I2314" s="7">
        <f>INDEX('Developing Country'!$B$3:$B$175,MATCH('Stata Data'!B2314,'Developing Country'!$A$3:$A$175))</f>
        <v>1</v>
      </c>
      <c r="J2314" s="7">
        <f>INDEX('Developing Country'!$C$3:$C$175,MATCH('Stata Data'!B2314,'Developing Country'!$A$3:$A$175))</f>
        <v>0</v>
      </c>
      <c r="K2314" s="8">
        <f>VLOOKUP(B2314, 'TRIPS In Force'!$A$2:$B$166, 2, FALSE)</f>
        <v>41307</v>
      </c>
      <c r="L2314" s="7">
        <f t="shared" si="343"/>
        <v>2013</v>
      </c>
      <c r="M2314" s="7">
        <f t="shared" si="338"/>
        <v>0</v>
      </c>
      <c r="N2314" s="7">
        <f t="shared" si="339"/>
        <v>2033</v>
      </c>
      <c r="O2314" s="7">
        <f t="shared" si="340"/>
        <v>-26</v>
      </c>
      <c r="P2314" s="7">
        <f t="shared" si="341"/>
        <v>0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</row>
    <row r="2315" spans="1:34" x14ac:dyDescent="0.35">
      <c r="A2315">
        <f t="shared" si="344"/>
        <v>2314</v>
      </c>
      <c r="B2315" t="s">
        <v>1806</v>
      </c>
      <c r="C2315">
        <f t="shared" si="342"/>
        <v>85</v>
      </c>
      <c r="D2315" s="7">
        <f t="shared" si="337"/>
        <v>2008</v>
      </c>
      <c r="E2315">
        <v>500</v>
      </c>
      <c r="F2315">
        <f>VLOOKUP(B2315, 'Population by Country'!$1:$266, 23, FALSE)</f>
        <v>6052190</v>
      </c>
      <c r="G2315">
        <v>0</v>
      </c>
      <c r="H2315">
        <v>0</v>
      </c>
      <c r="I2315" s="7">
        <f>INDEX('Developing Country'!$B$3:$B$175,MATCH('Stata Data'!B2315,'Developing Country'!$A$3:$A$175))</f>
        <v>1</v>
      </c>
      <c r="J2315" s="7">
        <f>INDEX('Developing Country'!$C$3:$C$175,MATCH('Stata Data'!B2315,'Developing Country'!$A$3:$A$175))</f>
        <v>0</v>
      </c>
      <c r="K2315" s="8">
        <f>VLOOKUP(B2315, 'TRIPS In Force'!$A$2:$B$166, 2, FALSE)</f>
        <v>41307</v>
      </c>
      <c r="L2315" s="7">
        <f t="shared" si="343"/>
        <v>2013</v>
      </c>
      <c r="M2315" s="7">
        <f t="shared" si="338"/>
        <v>0</v>
      </c>
      <c r="N2315" s="7">
        <f t="shared" si="339"/>
        <v>2033</v>
      </c>
      <c r="O2315" s="7">
        <f t="shared" si="340"/>
        <v>-25</v>
      </c>
      <c r="P2315" s="7">
        <f t="shared" si="341"/>
        <v>0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</row>
    <row r="2316" spans="1:34" x14ac:dyDescent="0.35">
      <c r="A2316">
        <f t="shared" si="344"/>
        <v>2315</v>
      </c>
      <c r="B2316" t="s">
        <v>1806</v>
      </c>
      <c r="C2316">
        <f t="shared" si="342"/>
        <v>85</v>
      </c>
      <c r="D2316" s="7">
        <f t="shared" si="337"/>
        <v>2009</v>
      </c>
      <c r="E2316">
        <v>500</v>
      </c>
      <c r="F2316">
        <f>VLOOKUP(B2316, 'Population by Country'!$1:$266, 24, FALSE)</f>
        <v>6152036</v>
      </c>
      <c r="G2316">
        <v>0</v>
      </c>
      <c r="H2316">
        <v>0</v>
      </c>
      <c r="I2316" s="7">
        <f>INDEX('Developing Country'!$B$3:$B$175,MATCH('Stata Data'!B2316,'Developing Country'!$A$3:$A$175))</f>
        <v>1</v>
      </c>
      <c r="J2316" s="7">
        <f>INDEX('Developing Country'!$C$3:$C$175,MATCH('Stata Data'!B2316,'Developing Country'!$A$3:$A$175))</f>
        <v>0</v>
      </c>
      <c r="K2316" s="8">
        <f>VLOOKUP(B2316, 'TRIPS In Force'!$A$2:$B$166, 2, FALSE)</f>
        <v>41307</v>
      </c>
      <c r="L2316" s="7">
        <f t="shared" si="343"/>
        <v>2013</v>
      </c>
      <c r="M2316" s="7">
        <f t="shared" si="338"/>
        <v>0</v>
      </c>
      <c r="N2316" s="7">
        <f t="shared" si="339"/>
        <v>2033</v>
      </c>
      <c r="O2316" s="7">
        <f t="shared" si="340"/>
        <v>-24</v>
      </c>
      <c r="P2316" s="7">
        <f t="shared" si="341"/>
        <v>0</v>
      </c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</row>
    <row r="2317" spans="1:34" x14ac:dyDescent="0.35">
      <c r="A2317">
        <f t="shared" si="344"/>
        <v>2316</v>
      </c>
      <c r="B2317" t="s">
        <v>1806</v>
      </c>
      <c r="C2317">
        <f t="shared" si="342"/>
        <v>85</v>
      </c>
      <c r="D2317" s="7">
        <f t="shared" si="337"/>
        <v>2010</v>
      </c>
      <c r="E2317">
        <v>500</v>
      </c>
      <c r="F2317">
        <f>VLOOKUP(B2317, 'Population by Country'!$1:$266, 25, FALSE)</f>
        <v>6246274</v>
      </c>
      <c r="G2317">
        <v>0</v>
      </c>
      <c r="H2317">
        <v>0</v>
      </c>
      <c r="I2317" s="7">
        <f>INDEX('Developing Country'!$B$3:$B$175,MATCH('Stata Data'!B2317,'Developing Country'!$A$3:$A$175))</f>
        <v>1</v>
      </c>
      <c r="J2317" s="7">
        <f>INDEX('Developing Country'!$C$3:$C$175,MATCH('Stata Data'!B2317,'Developing Country'!$A$3:$A$175))</f>
        <v>0</v>
      </c>
      <c r="K2317" s="8">
        <f>VLOOKUP(B2317, 'TRIPS In Force'!$A$2:$B$166, 2, FALSE)</f>
        <v>41307</v>
      </c>
      <c r="L2317" s="7">
        <f t="shared" si="343"/>
        <v>2013</v>
      </c>
      <c r="M2317" s="7">
        <f t="shared" si="338"/>
        <v>0</v>
      </c>
      <c r="N2317" s="7">
        <f t="shared" si="339"/>
        <v>2033</v>
      </c>
      <c r="O2317" s="7">
        <f t="shared" si="340"/>
        <v>-23</v>
      </c>
      <c r="P2317" s="7">
        <f t="shared" si="341"/>
        <v>0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</row>
    <row r="2318" spans="1:34" x14ac:dyDescent="0.35">
      <c r="A2318">
        <f t="shared" si="344"/>
        <v>2317</v>
      </c>
      <c r="B2318" t="s">
        <v>1806</v>
      </c>
      <c r="C2318">
        <f t="shared" si="342"/>
        <v>85</v>
      </c>
      <c r="D2318" s="7">
        <f t="shared" si="337"/>
        <v>2011</v>
      </c>
      <c r="E2318">
        <v>500</v>
      </c>
      <c r="F2318">
        <f>VLOOKUP(B2318, 'Population by Country'!$1:$266, 26, FALSE)</f>
        <v>6333487</v>
      </c>
      <c r="G2318">
        <v>0</v>
      </c>
      <c r="H2318">
        <v>0</v>
      </c>
      <c r="I2318" s="7">
        <f>INDEX('Developing Country'!$B$3:$B$175,MATCH('Stata Data'!B2318,'Developing Country'!$A$3:$A$175))</f>
        <v>1</v>
      </c>
      <c r="J2318" s="7">
        <f>INDEX('Developing Country'!$C$3:$C$175,MATCH('Stata Data'!B2318,'Developing Country'!$A$3:$A$175))</f>
        <v>0</v>
      </c>
      <c r="K2318" s="8">
        <f>VLOOKUP(B2318, 'TRIPS In Force'!$A$2:$B$166, 2, FALSE)</f>
        <v>41307</v>
      </c>
      <c r="L2318" s="7">
        <f t="shared" si="343"/>
        <v>2013</v>
      </c>
      <c r="M2318" s="7">
        <f t="shared" si="338"/>
        <v>0</v>
      </c>
      <c r="N2318" s="7">
        <f t="shared" si="339"/>
        <v>2033</v>
      </c>
      <c r="O2318" s="7">
        <f t="shared" si="340"/>
        <v>-22</v>
      </c>
      <c r="P2318" s="7">
        <f t="shared" si="341"/>
        <v>0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</row>
    <row r="2319" spans="1:34" x14ac:dyDescent="0.35">
      <c r="A2319">
        <f t="shared" si="344"/>
        <v>2318</v>
      </c>
      <c r="B2319" t="s">
        <v>1806</v>
      </c>
      <c r="C2319">
        <f t="shared" si="342"/>
        <v>85</v>
      </c>
      <c r="D2319" s="7">
        <f t="shared" si="337"/>
        <v>2012</v>
      </c>
      <c r="E2319">
        <v>500</v>
      </c>
      <c r="F2319">
        <f>VLOOKUP(B2319, 'Population by Country'!$1:$266, 27, FALSE)</f>
        <v>6415169</v>
      </c>
      <c r="G2319">
        <v>0</v>
      </c>
      <c r="H2319">
        <v>0</v>
      </c>
      <c r="I2319" s="7">
        <f>INDEX('Developing Country'!$B$3:$B$175,MATCH('Stata Data'!B2319,'Developing Country'!$A$3:$A$175))</f>
        <v>1</v>
      </c>
      <c r="J2319" s="7">
        <f>INDEX('Developing Country'!$C$3:$C$175,MATCH('Stata Data'!B2319,'Developing Country'!$A$3:$A$175))</f>
        <v>0</v>
      </c>
      <c r="K2319" s="8">
        <f>VLOOKUP(B2319, 'TRIPS In Force'!$A$2:$B$166, 2, FALSE)</f>
        <v>41307</v>
      </c>
      <c r="L2319" s="7">
        <f t="shared" si="343"/>
        <v>2013</v>
      </c>
      <c r="M2319" s="7">
        <f t="shared" si="338"/>
        <v>0</v>
      </c>
      <c r="N2319" s="7">
        <f t="shared" si="339"/>
        <v>2033</v>
      </c>
      <c r="O2319" s="7">
        <f t="shared" si="340"/>
        <v>-21</v>
      </c>
      <c r="P2319" s="7">
        <f t="shared" si="341"/>
        <v>0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</row>
    <row r="2320" spans="1:34" x14ac:dyDescent="0.35">
      <c r="A2320">
        <f t="shared" si="344"/>
        <v>2319</v>
      </c>
      <c r="B2320" t="s">
        <v>1806</v>
      </c>
      <c r="C2320">
        <f t="shared" si="342"/>
        <v>85</v>
      </c>
      <c r="D2320" s="7">
        <f t="shared" si="337"/>
        <v>2013</v>
      </c>
      <c r="E2320">
        <v>500</v>
      </c>
      <c r="F2320">
        <f>VLOOKUP(B2320, 'Population by Country'!$1:$266, 28, FALSE)</f>
        <v>6494557</v>
      </c>
      <c r="G2320">
        <v>0</v>
      </c>
      <c r="H2320">
        <v>0</v>
      </c>
      <c r="I2320" s="7">
        <f>INDEX('Developing Country'!$B$3:$B$175,MATCH('Stata Data'!B2320,'Developing Country'!$A$3:$A$175))</f>
        <v>1</v>
      </c>
      <c r="J2320" s="7">
        <f>INDEX('Developing Country'!$C$3:$C$175,MATCH('Stata Data'!B2320,'Developing Country'!$A$3:$A$175))</f>
        <v>0</v>
      </c>
      <c r="K2320" s="8">
        <f>VLOOKUP(B2320, 'TRIPS In Force'!$A$2:$B$166, 2, FALSE)</f>
        <v>41307</v>
      </c>
      <c r="L2320" s="7">
        <f t="shared" si="343"/>
        <v>2013</v>
      </c>
      <c r="M2320" s="7">
        <f t="shared" si="338"/>
        <v>1</v>
      </c>
      <c r="N2320" s="7">
        <f t="shared" si="339"/>
        <v>2033</v>
      </c>
      <c r="O2320" s="7">
        <f t="shared" si="340"/>
        <v>-20</v>
      </c>
      <c r="P2320" s="7">
        <f t="shared" si="341"/>
        <v>0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</row>
    <row r="2321" spans="1:34" x14ac:dyDescent="0.35">
      <c r="A2321">
        <f t="shared" si="344"/>
        <v>2320</v>
      </c>
      <c r="B2321" t="s">
        <v>1806</v>
      </c>
      <c r="C2321">
        <f t="shared" si="342"/>
        <v>85</v>
      </c>
      <c r="D2321" s="7">
        <f t="shared" si="337"/>
        <v>2014</v>
      </c>
      <c r="E2321">
        <v>500</v>
      </c>
      <c r="F2321">
        <f>VLOOKUP(B2321, 'Population by Country'!$1:$266, 29, FALSE)</f>
        <v>6576397</v>
      </c>
      <c r="G2321">
        <v>0</v>
      </c>
      <c r="H2321">
        <v>0</v>
      </c>
      <c r="I2321" s="7">
        <f>INDEX('Developing Country'!$B$3:$B$175,MATCH('Stata Data'!B2321,'Developing Country'!$A$3:$A$175))</f>
        <v>1</v>
      </c>
      <c r="J2321" s="7">
        <f>INDEX('Developing Country'!$C$3:$C$175,MATCH('Stata Data'!B2321,'Developing Country'!$A$3:$A$175))</f>
        <v>0</v>
      </c>
      <c r="K2321" s="8">
        <f>VLOOKUP(B2321, 'TRIPS In Force'!$A$2:$B$166, 2, FALSE)</f>
        <v>41307</v>
      </c>
      <c r="L2321" s="7">
        <f t="shared" si="343"/>
        <v>2013</v>
      </c>
      <c r="M2321" s="7">
        <f t="shared" si="338"/>
        <v>1</v>
      </c>
      <c r="N2321" s="7">
        <f t="shared" si="339"/>
        <v>2033</v>
      </c>
      <c r="O2321" s="7">
        <f t="shared" si="340"/>
        <v>-19</v>
      </c>
      <c r="P2321" s="7">
        <f t="shared" si="341"/>
        <v>0</v>
      </c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</row>
    <row r="2322" spans="1:34" x14ac:dyDescent="0.35">
      <c r="A2322">
        <f t="shared" si="344"/>
        <v>2321</v>
      </c>
      <c r="B2322" t="s">
        <v>1806</v>
      </c>
      <c r="C2322">
        <f t="shared" si="342"/>
        <v>85</v>
      </c>
      <c r="D2322" s="7">
        <f t="shared" si="337"/>
        <v>2015</v>
      </c>
      <c r="E2322">
        <v>500</v>
      </c>
      <c r="F2322">
        <f>VLOOKUP(B2322, 'Population by Country'!$1:$266, 30, FALSE)</f>
        <v>6663967</v>
      </c>
      <c r="G2322">
        <v>0</v>
      </c>
      <c r="H2322">
        <v>0</v>
      </c>
      <c r="I2322" s="7">
        <f>INDEX('Developing Country'!$B$3:$B$175,MATCH('Stata Data'!B2322,'Developing Country'!$A$3:$A$175))</f>
        <v>1</v>
      </c>
      <c r="J2322" s="7">
        <f>INDEX('Developing Country'!$C$3:$C$175,MATCH('Stata Data'!B2322,'Developing Country'!$A$3:$A$175))</f>
        <v>0</v>
      </c>
      <c r="K2322" s="8">
        <f>VLOOKUP(B2322, 'TRIPS In Force'!$A$2:$B$166, 2, FALSE)</f>
        <v>41307</v>
      </c>
      <c r="L2322" s="7">
        <f t="shared" si="343"/>
        <v>2013</v>
      </c>
      <c r="M2322" s="7">
        <f t="shared" si="338"/>
        <v>1</v>
      </c>
      <c r="N2322" s="7">
        <f t="shared" si="339"/>
        <v>2033</v>
      </c>
      <c r="O2322" s="7">
        <f t="shared" si="340"/>
        <v>-18</v>
      </c>
      <c r="P2322" s="7">
        <f t="shared" si="341"/>
        <v>0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</row>
    <row r="2323" spans="1:34" x14ac:dyDescent="0.35">
      <c r="A2323">
        <f t="shared" si="344"/>
        <v>2322</v>
      </c>
      <c r="B2323" t="s">
        <v>1806</v>
      </c>
      <c r="C2323">
        <f t="shared" si="342"/>
        <v>85</v>
      </c>
      <c r="D2323" s="7">
        <f t="shared" si="337"/>
        <v>2016</v>
      </c>
      <c r="E2323">
        <v>500</v>
      </c>
      <c r="F2323">
        <f>VLOOKUP(B2323, 'Population by Country'!$1:$266, 31, FALSE)</f>
        <v>6758353</v>
      </c>
      <c r="G2323">
        <v>0</v>
      </c>
      <c r="H2323">
        <v>0</v>
      </c>
      <c r="I2323" s="7">
        <f>INDEX('Developing Country'!$B$3:$B$175,MATCH('Stata Data'!B2323,'Developing Country'!$A$3:$A$175))</f>
        <v>1</v>
      </c>
      <c r="J2323" s="7">
        <f>INDEX('Developing Country'!$C$3:$C$175,MATCH('Stata Data'!B2323,'Developing Country'!$A$3:$A$175))</f>
        <v>0</v>
      </c>
      <c r="K2323" s="8">
        <f>VLOOKUP(B2323, 'TRIPS In Force'!$A$2:$B$166, 2, FALSE)</f>
        <v>41307</v>
      </c>
      <c r="L2323" s="7">
        <f t="shared" si="343"/>
        <v>2013</v>
      </c>
      <c r="M2323" s="7">
        <f t="shared" si="338"/>
        <v>1</v>
      </c>
      <c r="N2323" s="7">
        <f t="shared" si="339"/>
        <v>2033</v>
      </c>
      <c r="O2323" s="7">
        <f t="shared" si="340"/>
        <v>-17</v>
      </c>
      <c r="P2323" s="7">
        <f t="shared" si="341"/>
        <v>0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</row>
    <row r="2324" spans="1:34" x14ac:dyDescent="0.35">
      <c r="A2324">
        <f t="shared" si="344"/>
        <v>2323</v>
      </c>
      <c r="B2324" t="s">
        <v>81</v>
      </c>
      <c r="C2324">
        <f t="shared" si="342"/>
        <v>86</v>
      </c>
      <c r="D2324" s="7">
        <v>1990</v>
      </c>
      <c r="E2324">
        <v>100</v>
      </c>
      <c r="F2324">
        <f>VLOOKUP(B2324, 'Population by Country'!$1:$266, 5,FALSE )</f>
        <v>2663151</v>
      </c>
      <c r="G2324">
        <v>0</v>
      </c>
      <c r="H2324">
        <v>0</v>
      </c>
      <c r="I2324" s="7">
        <f>INDEX('Developing Country'!$B$3:$B$175,MATCH('Stata Data'!B2324,'Developing Country'!$A$3:$A$175))</f>
        <v>0</v>
      </c>
      <c r="J2324" s="7">
        <f>INDEX('Developing Country'!$C$3:$C$175,MATCH('Stata Data'!B2324,'Developing Country'!$A$3:$A$175))</f>
        <v>0</v>
      </c>
      <c r="K2324" s="8">
        <f>VLOOKUP(B2324, 'TRIPS In Force'!$A$2:$B$166, 2, FALSE)</f>
        <v>36201</v>
      </c>
      <c r="L2324" s="7">
        <f t="shared" si="343"/>
        <v>1999</v>
      </c>
      <c r="M2324" s="7">
        <f t="shared" si="338"/>
        <v>0</v>
      </c>
      <c r="N2324" s="7">
        <f t="shared" si="339"/>
        <v>1999</v>
      </c>
      <c r="O2324" s="7">
        <f t="shared" si="340"/>
        <v>-9</v>
      </c>
      <c r="P2324" s="7">
        <f t="shared" si="341"/>
        <v>0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</row>
    <row r="2325" spans="1:34" x14ac:dyDescent="0.35">
      <c r="A2325">
        <f t="shared" si="344"/>
        <v>2324</v>
      </c>
      <c r="B2325" t="s">
        <v>81</v>
      </c>
      <c r="C2325">
        <f t="shared" si="342"/>
        <v>86</v>
      </c>
      <c r="D2325" s="7">
        <f>D2324+1</f>
        <v>1991</v>
      </c>
      <c r="E2325">
        <v>100</v>
      </c>
      <c r="F2325">
        <f>VLOOKUP(B2325, 'Population by Country'!$1:$266, 6, FALSE)</f>
        <v>2650581</v>
      </c>
      <c r="G2325">
        <v>0</v>
      </c>
      <c r="H2325">
        <v>0</v>
      </c>
      <c r="I2325" s="7">
        <f>INDEX('Developing Country'!$B$3:$B$175,MATCH('Stata Data'!B2325,'Developing Country'!$A$3:$A$175))</f>
        <v>0</v>
      </c>
      <c r="J2325" s="7">
        <f>INDEX('Developing Country'!$C$3:$C$175,MATCH('Stata Data'!B2325,'Developing Country'!$A$3:$A$175))</f>
        <v>0</v>
      </c>
      <c r="K2325" s="8">
        <f>VLOOKUP(B2325, 'TRIPS In Force'!$A$2:$B$166, 2, FALSE)</f>
        <v>36201</v>
      </c>
      <c r="L2325" s="7">
        <f t="shared" si="343"/>
        <v>1999</v>
      </c>
      <c r="M2325" s="7">
        <f t="shared" si="338"/>
        <v>0</v>
      </c>
      <c r="N2325" s="7">
        <f t="shared" si="339"/>
        <v>1999</v>
      </c>
      <c r="O2325" s="7">
        <f t="shared" si="340"/>
        <v>-8</v>
      </c>
      <c r="P2325" s="7">
        <f t="shared" si="341"/>
        <v>0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</row>
    <row r="2326" spans="1:34" x14ac:dyDescent="0.35">
      <c r="A2326">
        <f t="shared" si="344"/>
        <v>2325</v>
      </c>
      <c r="B2326" t="s">
        <v>81</v>
      </c>
      <c r="C2326">
        <f t="shared" si="342"/>
        <v>86</v>
      </c>
      <c r="D2326" s="7">
        <f t="shared" ref="D2326:D2350" si="345">D2325+1</f>
        <v>1992</v>
      </c>
      <c r="E2326">
        <v>100</v>
      </c>
      <c r="F2326">
        <f>VLOOKUP(B2326, 'Population by Country'!$1:$266, 7, FALSE)</f>
        <v>2614338</v>
      </c>
      <c r="G2326">
        <v>0</v>
      </c>
      <c r="H2326">
        <v>0</v>
      </c>
      <c r="I2326" s="7">
        <f>INDEX('Developing Country'!$B$3:$B$175,MATCH('Stata Data'!B2326,'Developing Country'!$A$3:$A$175))</f>
        <v>0</v>
      </c>
      <c r="J2326" s="7">
        <f>INDEX('Developing Country'!$C$3:$C$175,MATCH('Stata Data'!B2326,'Developing Country'!$A$3:$A$175))</f>
        <v>0</v>
      </c>
      <c r="K2326" s="8">
        <f>VLOOKUP(B2326, 'TRIPS In Force'!$A$2:$B$166, 2, FALSE)</f>
        <v>36201</v>
      </c>
      <c r="L2326" s="7">
        <f t="shared" si="343"/>
        <v>1999</v>
      </c>
      <c r="M2326" s="7">
        <f t="shared" si="338"/>
        <v>0</v>
      </c>
      <c r="N2326" s="7">
        <f t="shared" si="339"/>
        <v>1999</v>
      </c>
      <c r="O2326" s="7">
        <f t="shared" si="340"/>
        <v>-7</v>
      </c>
      <c r="P2326" s="7">
        <f t="shared" si="341"/>
        <v>0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</row>
    <row r="2327" spans="1:34" x14ac:dyDescent="0.35">
      <c r="A2327">
        <f t="shared" si="344"/>
        <v>2326</v>
      </c>
      <c r="B2327" t="s">
        <v>81</v>
      </c>
      <c r="C2327">
        <f t="shared" si="342"/>
        <v>86</v>
      </c>
      <c r="D2327" s="7">
        <f t="shared" si="345"/>
        <v>1993</v>
      </c>
      <c r="E2327">
        <v>100</v>
      </c>
      <c r="F2327">
        <f>VLOOKUP(B2327, 'Population by Country'!$1:$266, 8, FALSE)</f>
        <v>2563290</v>
      </c>
      <c r="G2327">
        <v>0</v>
      </c>
      <c r="H2327">
        <v>0</v>
      </c>
      <c r="I2327" s="7">
        <f>INDEX('Developing Country'!$B$3:$B$175,MATCH('Stata Data'!B2327,'Developing Country'!$A$3:$A$175))</f>
        <v>0</v>
      </c>
      <c r="J2327" s="7">
        <f>INDEX('Developing Country'!$C$3:$C$175,MATCH('Stata Data'!B2327,'Developing Country'!$A$3:$A$175))</f>
        <v>0</v>
      </c>
      <c r="K2327" s="8">
        <f>VLOOKUP(B2327, 'TRIPS In Force'!$A$2:$B$166, 2, FALSE)</f>
        <v>36201</v>
      </c>
      <c r="L2327" s="7">
        <f t="shared" si="343"/>
        <v>1999</v>
      </c>
      <c r="M2327" s="7">
        <f t="shared" si="338"/>
        <v>0</v>
      </c>
      <c r="N2327" s="7">
        <f t="shared" si="339"/>
        <v>1999</v>
      </c>
      <c r="O2327" s="7">
        <f t="shared" si="340"/>
        <v>-6</v>
      </c>
      <c r="P2327" s="7">
        <f t="shared" si="341"/>
        <v>0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</row>
    <row r="2328" spans="1:34" x14ac:dyDescent="0.35">
      <c r="A2328">
        <f t="shared" si="344"/>
        <v>2327</v>
      </c>
      <c r="B2328" t="s">
        <v>81</v>
      </c>
      <c r="C2328">
        <f t="shared" si="342"/>
        <v>86</v>
      </c>
      <c r="D2328" s="7">
        <f t="shared" si="345"/>
        <v>1994</v>
      </c>
      <c r="E2328">
        <v>100</v>
      </c>
      <c r="F2328">
        <f>VLOOKUP(B2328, 'Population by Country'!$1:$266, 9, FALSE)</f>
        <v>2520742</v>
      </c>
      <c r="G2328">
        <v>0</v>
      </c>
      <c r="H2328">
        <v>0</v>
      </c>
      <c r="I2328" s="7">
        <f>INDEX('Developing Country'!$B$3:$B$175,MATCH('Stata Data'!B2328,'Developing Country'!$A$3:$A$175))</f>
        <v>0</v>
      </c>
      <c r="J2328" s="7">
        <f>INDEX('Developing Country'!$C$3:$C$175,MATCH('Stata Data'!B2328,'Developing Country'!$A$3:$A$175))</f>
        <v>0</v>
      </c>
      <c r="K2328" s="8">
        <f>VLOOKUP(B2328, 'TRIPS In Force'!$A$2:$B$166, 2, FALSE)</f>
        <v>36201</v>
      </c>
      <c r="L2328" s="7">
        <f t="shared" si="343"/>
        <v>1999</v>
      </c>
      <c r="M2328" s="7">
        <f t="shared" si="338"/>
        <v>0</v>
      </c>
      <c r="N2328" s="7">
        <f t="shared" si="339"/>
        <v>1999</v>
      </c>
      <c r="O2328" s="7">
        <f t="shared" si="340"/>
        <v>-5</v>
      </c>
      <c r="P2328" s="7">
        <f t="shared" si="341"/>
        <v>0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</row>
    <row r="2329" spans="1:34" x14ac:dyDescent="0.35">
      <c r="A2329">
        <f t="shared" si="344"/>
        <v>2328</v>
      </c>
      <c r="B2329" t="s">
        <v>81</v>
      </c>
      <c r="C2329">
        <f t="shared" si="342"/>
        <v>86</v>
      </c>
      <c r="D2329" s="7">
        <f t="shared" si="345"/>
        <v>1995</v>
      </c>
      <c r="E2329">
        <v>200</v>
      </c>
      <c r="F2329">
        <f>VLOOKUP(B2329, 'Population by Country'!$1:$266, 10, FALSE)</f>
        <v>2485056</v>
      </c>
      <c r="G2329">
        <v>0</v>
      </c>
      <c r="H2329">
        <v>0</v>
      </c>
      <c r="I2329" s="7">
        <f>INDEX('Developing Country'!$B$3:$B$175,MATCH('Stata Data'!B2329,'Developing Country'!$A$3:$A$175))</f>
        <v>0</v>
      </c>
      <c r="J2329" s="7">
        <f>INDEX('Developing Country'!$C$3:$C$175,MATCH('Stata Data'!B2329,'Developing Country'!$A$3:$A$175))</f>
        <v>0</v>
      </c>
      <c r="K2329" s="8">
        <f>VLOOKUP(B2329, 'TRIPS In Force'!$A$2:$B$166, 2, FALSE)</f>
        <v>36201</v>
      </c>
      <c r="L2329" s="7">
        <f t="shared" si="343"/>
        <v>1999</v>
      </c>
      <c r="M2329" s="7">
        <f t="shared" si="338"/>
        <v>0</v>
      </c>
      <c r="N2329" s="7">
        <f t="shared" si="339"/>
        <v>1999</v>
      </c>
      <c r="O2329" s="7">
        <f t="shared" si="340"/>
        <v>-4</v>
      </c>
      <c r="P2329" s="7">
        <f t="shared" si="341"/>
        <v>0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</row>
    <row r="2330" spans="1:34" x14ac:dyDescent="0.35">
      <c r="A2330">
        <f t="shared" si="344"/>
        <v>2329</v>
      </c>
      <c r="B2330" t="s">
        <v>81</v>
      </c>
      <c r="C2330">
        <f t="shared" si="342"/>
        <v>86</v>
      </c>
      <c r="D2330" s="7">
        <f t="shared" si="345"/>
        <v>1996</v>
      </c>
      <c r="E2330">
        <v>200</v>
      </c>
      <c r="F2330">
        <f>VLOOKUP(B2330, 'Population by Country'!$1:$266, 11, FALSE)</f>
        <v>2457222</v>
      </c>
      <c r="G2330">
        <v>0</v>
      </c>
      <c r="H2330">
        <v>0</v>
      </c>
      <c r="I2330" s="7">
        <f>INDEX('Developing Country'!$B$3:$B$175,MATCH('Stata Data'!B2330,'Developing Country'!$A$3:$A$175))</f>
        <v>0</v>
      </c>
      <c r="J2330" s="7">
        <f>INDEX('Developing Country'!$C$3:$C$175,MATCH('Stata Data'!B2330,'Developing Country'!$A$3:$A$175))</f>
        <v>0</v>
      </c>
      <c r="K2330" s="8">
        <f>VLOOKUP(B2330, 'TRIPS In Force'!$A$2:$B$166, 2, FALSE)</f>
        <v>36201</v>
      </c>
      <c r="L2330" s="7">
        <f t="shared" si="343"/>
        <v>1999</v>
      </c>
      <c r="M2330" s="7">
        <f t="shared" si="338"/>
        <v>0</v>
      </c>
      <c r="N2330" s="7">
        <f t="shared" si="339"/>
        <v>1999</v>
      </c>
      <c r="O2330" s="7">
        <f t="shared" si="340"/>
        <v>-3</v>
      </c>
      <c r="P2330" s="7">
        <f t="shared" si="341"/>
        <v>0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</row>
    <row r="2331" spans="1:34" x14ac:dyDescent="0.35">
      <c r="A2331">
        <f t="shared" si="344"/>
        <v>2330</v>
      </c>
      <c r="B2331" t="s">
        <v>81</v>
      </c>
      <c r="C2331">
        <f t="shared" si="342"/>
        <v>86</v>
      </c>
      <c r="D2331" s="7">
        <f t="shared" si="345"/>
        <v>1997</v>
      </c>
      <c r="E2331">
        <v>500</v>
      </c>
      <c r="F2331">
        <f>VLOOKUP(B2331, 'Population by Country'!$1:$266, 12, FALSE)</f>
        <v>2432851</v>
      </c>
      <c r="G2331">
        <v>0</v>
      </c>
      <c r="H2331">
        <v>0</v>
      </c>
      <c r="I2331" s="7">
        <f>INDEX('Developing Country'!$B$3:$B$175,MATCH('Stata Data'!B2331,'Developing Country'!$A$3:$A$175))</f>
        <v>0</v>
      </c>
      <c r="J2331" s="7">
        <f>INDEX('Developing Country'!$C$3:$C$175,MATCH('Stata Data'!B2331,'Developing Country'!$A$3:$A$175))</f>
        <v>0</v>
      </c>
      <c r="K2331" s="8">
        <f>VLOOKUP(B2331, 'TRIPS In Force'!$A$2:$B$166, 2, FALSE)</f>
        <v>36201</v>
      </c>
      <c r="L2331" s="7">
        <f t="shared" si="343"/>
        <v>1999</v>
      </c>
      <c r="M2331" s="7">
        <f t="shared" si="338"/>
        <v>0</v>
      </c>
      <c r="N2331" s="7">
        <f t="shared" si="339"/>
        <v>1999</v>
      </c>
      <c r="O2331" s="7">
        <f t="shared" si="340"/>
        <v>-2</v>
      </c>
      <c r="P2331" s="7">
        <f t="shared" si="341"/>
        <v>0</v>
      </c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</row>
    <row r="2332" spans="1:34" x14ac:dyDescent="0.35">
      <c r="A2332">
        <f t="shared" si="344"/>
        <v>2331</v>
      </c>
      <c r="B2332" t="s">
        <v>81</v>
      </c>
      <c r="C2332">
        <f t="shared" si="342"/>
        <v>86</v>
      </c>
      <c r="D2332" s="7">
        <f t="shared" si="345"/>
        <v>1998</v>
      </c>
      <c r="E2332">
        <v>500</v>
      </c>
      <c r="F2332">
        <f>VLOOKUP(B2332, 'Population by Country'!$1:$266, 13, FALSE)</f>
        <v>2410019</v>
      </c>
      <c r="G2332">
        <v>0</v>
      </c>
      <c r="H2332">
        <v>0</v>
      </c>
      <c r="I2332" s="7">
        <f>INDEX('Developing Country'!$B$3:$B$175,MATCH('Stata Data'!B2332,'Developing Country'!$A$3:$A$175))</f>
        <v>0</v>
      </c>
      <c r="J2332" s="7">
        <f>INDEX('Developing Country'!$C$3:$C$175,MATCH('Stata Data'!B2332,'Developing Country'!$A$3:$A$175))</f>
        <v>0</v>
      </c>
      <c r="K2332" s="8">
        <f>VLOOKUP(B2332, 'TRIPS In Force'!$A$2:$B$166, 2, FALSE)</f>
        <v>36201</v>
      </c>
      <c r="L2332" s="7">
        <f t="shared" si="343"/>
        <v>1999</v>
      </c>
      <c r="M2332" s="7">
        <f t="shared" si="338"/>
        <v>0</v>
      </c>
      <c r="N2332" s="7">
        <f t="shared" si="339"/>
        <v>1999</v>
      </c>
      <c r="O2332" s="7">
        <f t="shared" si="340"/>
        <v>-1</v>
      </c>
      <c r="P2332" s="7">
        <f t="shared" si="341"/>
        <v>0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</row>
    <row r="2333" spans="1:34" x14ac:dyDescent="0.35">
      <c r="A2333">
        <f t="shared" si="344"/>
        <v>2332</v>
      </c>
      <c r="B2333" t="s">
        <v>81</v>
      </c>
      <c r="C2333">
        <f t="shared" si="342"/>
        <v>86</v>
      </c>
      <c r="D2333" s="7">
        <f t="shared" si="345"/>
        <v>1999</v>
      </c>
      <c r="E2333">
        <v>500</v>
      </c>
      <c r="F2333">
        <f>VLOOKUP(B2333, 'Population by Country'!$1:$266,14, FALSE)</f>
        <v>2390482</v>
      </c>
      <c r="G2333">
        <v>0</v>
      </c>
      <c r="H2333">
        <v>0</v>
      </c>
      <c r="I2333" s="7">
        <f>INDEX('Developing Country'!$B$3:$B$175,MATCH('Stata Data'!B2333,'Developing Country'!$A$3:$A$175))</f>
        <v>0</v>
      </c>
      <c r="J2333" s="7">
        <f>INDEX('Developing Country'!$C$3:$C$175,MATCH('Stata Data'!B2333,'Developing Country'!$A$3:$A$175))</f>
        <v>0</v>
      </c>
      <c r="K2333" s="8">
        <f>VLOOKUP(B2333, 'TRIPS In Force'!$A$2:$B$166, 2, FALSE)</f>
        <v>36201</v>
      </c>
      <c r="L2333" s="7">
        <f t="shared" si="343"/>
        <v>1999</v>
      </c>
      <c r="M2333" s="7">
        <f t="shared" si="338"/>
        <v>1</v>
      </c>
      <c r="N2333" s="7">
        <f t="shared" si="339"/>
        <v>1999</v>
      </c>
      <c r="O2333" s="7">
        <f t="shared" si="340"/>
        <v>0</v>
      </c>
      <c r="P2333" s="7">
        <f t="shared" si="341"/>
        <v>1</v>
      </c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</row>
    <row r="2334" spans="1:34" x14ac:dyDescent="0.35">
      <c r="A2334">
        <f t="shared" si="344"/>
        <v>2333</v>
      </c>
      <c r="B2334" t="s">
        <v>81</v>
      </c>
      <c r="C2334">
        <f t="shared" si="342"/>
        <v>86</v>
      </c>
      <c r="D2334" s="7">
        <f t="shared" si="345"/>
        <v>2000</v>
      </c>
      <c r="E2334">
        <v>500</v>
      </c>
      <c r="F2334">
        <f>VLOOKUP(B2334, 'Population by Country'!$1:$266, 15, FALSE)</f>
        <v>2367550</v>
      </c>
      <c r="G2334">
        <v>0</v>
      </c>
      <c r="H2334">
        <v>0</v>
      </c>
      <c r="I2334" s="7">
        <f>INDEX('Developing Country'!$B$3:$B$175,MATCH('Stata Data'!B2334,'Developing Country'!$A$3:$A$175))</f>
        <v>0</v>
      </c>
      <c r="J2334" s="7">
        <f>INDEX('Developing Country'!$C$3:$C$175,MATCH('Stata Data'!B2334,'Developing Country'!$A$3:$A$175))</f>
        <v>0</v>
      </c>
      <c r="K2334" s="8">
        <f>VLOOKUP(B2334, 'TRIPS In Force'!$A$2:$B$166, 2, FALSE)</f>
        <v>36201</v>
      </c>
      <c r="L2334" s="7">
        <f t="shared" si="343"/>
        <v>1999</v>
      </c>
      <c r="M2334" s="7">
        <f t="shared" si="338"/>
        <v>1</v>
      </c>
      <c r="N2334" s="7">
        <f t="shared" si="339"/>
        <v>1999</v>
      </c>
      <c r="O2334" s="7">
        <f t="shared" si="340"/>
        <v>1</v>
      </c>
      <c r="P2334" s="7">
        <f t="shared" si="341"/>
        <v>1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</row>
    <row r="2335" spans="1:34" x14ac:dyDescent="0.35">
      <c r="A2335">
        <f t="shared" si="344"/>
        <v>2334</v>
      </c>
      <c r="B2335" t="s">
        <v>81</v>
      </c>
      <c r="C2335">
        <f t="shared" si="342"/>
        <v>86</v>
      </c>
      <c r="D2335" s="7">
        <f t="shared" si="345"/>
        <v>2001</v>
      </c>
      <c r="E2335">
        <v>500</v>
      </c>
      <c r="F2335">
        <f>VLOOKUP(B2335, 'Population by Country'!$1:$266, 16, FALSE)</f>
        <v>2337170</v>
      </c>
      <c r="G2335">
        <v>0</v>
      </c>
      <c r="H2335">
        <v>0</v>
      </c>
      <c r="I2335" s="7">
        <f>INDEX('Developing Country'!$B$3:$B$175,MATCH('Stata Data'!B2335,'Developing Country'!$A$3:$A$175))</f>
        <v>0</v>
      </c>
      <c r="J2335" s="7">
        <f>INDEX('Developing Country'!$C$3:$C$175,MATCH('Stata Data'!B2335,'Developing Country'!$A$3:$A$175))</f>
        <v>0</v>
      </c>
      <c r="K2335" s="8">
        <f>VLOOKUP(B2335, 'TRIPS In Force'!$A$2:$B$166, 2, FALSE)</f>
        <v>36201</v>
      </c>
      <c r="L2335" s="7">
        <f t="shared" si="343"/>
        <v>1999</v>
      </c>
      <c r="M2335" s="7">
        <f t="shared" si="338"/>
        <v>1</v>
      </c>
      <c r="N2335" s="7">
        <f t="shared" si="339"/>
        <v>1999</v>
      </c>
      <c r="O2335" s="7">
        <f t="shared" si="340"/>
        <v>2</v>
      </c>
      <c r="P2335" s="7">
        <f t="shared" si="341"/>
        <v>1</v>
      </c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</row>
    <row r="2336" spans="1:34" x14ac:dyDescent="0.35">
      <c r="A2336">
        <f t="shared" si="344"/>
        <v>2335</v>
      </c>
      <c r="B2336" t="s">
        <v>81</v>
      </c>
      <c r="C2336">
        <f t="shared" si="342"/>
        <v>86</v>
      </c>
      <c r="D2336" s="7">
        <f t="shared" si="345"/>
        <v>2002</v>
      </c>
      <c r="E2336">
        <v>500</v>
      </c>
      <c r="F2336">
        <f>VLOOKUP(B2336, 'Population by Country'!$1:$266, 17, FALSE)</f>
        <v>2310173</v>
      </c>
      <c r="G2336">
        <v>0</v>
      </c>
      <c r="H2336">
        <v>0</v>
      </c>
      <c r="I2336" s="7">
        <f>INDEX('Developing Country'!$B$3:$B$175,MATCH('Stata Data'!B2336,'Developing Country'!$A$3:$A$175))</f>
        <v>0</v>
      </c>
      <c r="J2336" s="7">
        <f>INDEX('Developing Country'!$C$3:$C$175,MATCH('Stata Data'!B2336,'Developing Country'!$A$3:$A$175))</f>
        <v>0</v>
      </c>
      <c r="K2336" s="8">
        <f>VLOOKUP(B2336, 'TRIPS In Force'!$A$2:$B$166, 2, FALSE)</f>
        <v>36201</v>
      </c>
      <c r="L2336" s="7">
        <f t="shared" si="343"/>
        <v>1999</v>
      </c>
      <c r="M2336" s="7">
        <f t="shared" si="338"/>
        <v>1</v>
      </c>
      <c r="N2336" s="7">
        <f t="shared" si="339"/>
        <v>1999</v>
      </c>
      <c r="O2336" s="7">
        <f t="shared" si="340"/>
        <v>3</v>
      </c>
      <c r="P2336" s="7">
        <f t="shared" si="341"/>
        <v>1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</row>
    <row r="2337" spans="1:34" x14ac:dyDescent="0.35">
      <c r="A2337">
        <f t="shared" si="344"/>
        <v>2336</v>
      </c>
      <c r="B2337" t="s">
        <v>81</v>
      </c>
      <c r="C2337">
        <f t="shared" si="342"/>
        <v>86</v>
      </c>
      <c r="D2337" s="7">
        <f t="shared" si="345"/>
        <v>2003</v>
      </c>
      <c r="E2337">
        <v>500</v>
      </c>
      <c r="F2337">
        <f>VLOOKUP(B2337, 'Population by Country'!$1:$266, 18, FALSE)</f>
        <v>2287955</v>
      </c>
      <c r="G2337">
        <v>0</v>
      </c>
      <c r="H2337">
        <v>0</v>
      </c>
      <c r="I2337" s="7">
        <f>INDEX('Developing Country'!$B$3:$B$175,MATCH('Stata Data'!B2337,'Developing Country'!$A$3:$A$175))</f>
        <v>0</v>
      </c>
      <c r="J2337" s="7">
        <f>INDEX('Developing Country'!$C$3:$C$175,MATCH('Stata Data'!B2337,'Developing Country'!$A$3:$A$175))</f>
        <v>0</v>
      </c>
      <c r="K2337" s="8">
        <f>VLOOKUP(B2337, 'TRIPS In Force'!$A$2:$B$166, 2, FALSE)</f>
        <v>36201</v>
      </c>
      <c r="L2337" s="7">
        <f t="shared" si="343"/>
        <v>1999</v>
      </c>
      <c r="M2337" s="7">
        <f t="shared" si="338"/>
        <v>1</v>
      </c>
      <c r="N2337" s="7">
        <f t="shared" si="339"/>
        <v>1999</v>
      </c>
      <c r="O2337" s="7">
        <f t="shared" si="340"/>
        <v>4</v>
      </c>
      <c r="P2337" s="7">
        <f t="shared" si="341"/>
        <v>1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</row>
    <row r="2338" spans="1:34" x14ac:dyDescent="0.35">
      <c r="A2338">
        <f t="shared" si="344"/>
        <v>2337</v>
      </c>
      <c r="B2338" t="s">
        <v>81</v>
      </c>
      <c r="C2338">
        <f t="shared" si="342"/>
        <v>86</v>
      </c>
      <c r="D2338" s="7">
        <f t="shared" si="345"/>
        <v>2004</v>
      </c>
      <c r="E2338">
        <v>500</v>
      </c>
      <c r="F2338">
        <f>VLOOKUP(B2338, 'Population by Country'!$1:$266,19, FALSE)</f>
        <v>2263122</v>
      </c>
      <c r="G2338">
        <v>0</v>
      </c>
      <c r="H2338">
        <v>0</v>
      </c>
      <c r="I2338" s="7">
        <f>INDEX('Developing Country'!$B$3:$B$175,MATCH('Stata Data'!B2338,'Developing Country'!$A$3:$A$175))</f>
        <v>0</v>
      </c>
      <c r="J2338" s="7">
        <f>INDEX('Developing Country'!$C$3:$C$175,MATCH('Stata Data'!B2338,'Developing Country'!$A$3:$A$175))</f>
        <v>0</v>
      </c>
      <c r="K2338" s="8">
        <f>VLOOKUP(B2338, 'TRIPS In Force'!$A$2:$B$166, 2, FALSE)</f>
        <v>36201</v>
      </c>
      <c r="L2338" s="7">
        <f t="shared" si="343"/>
        <v>1999</v>
      </c>
      <c r="M2338" s="7">
        <f t="shared" si="338"/>
        <v>1</v>
      </c>
      <c r="N2338" s="7">
        <f t="shared" si="339"/>
        <v>1999</v>
      </c>
      <c r="O2338" s="7">
        <f t="shared" si="340"/>
        <v>5</v>
      </c>
      <c r="P2338" s="7">
        <f t="shared" si="341"/>
        <v>1</v>
      </c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</row>
    <row r="2339" spans="1:34" x14ac:dyDescent="0.35">
      <c r="A2339">
        <f t="shared" si="344"/>
        <v>2338</v>
      </c>
      <c r="B2339" t="s">
        <v>81</v>
      </c>
      <c r="C2339">
        <f t="shared" si="342"/>
        <v>86</v>
      </c>
      <c r="D2339" s="7">
        <f t="shared" si="345"/>
        <v>2005</v>
      </c>
      <c r="E2339">
        <v>500</v>
      </c>
      <c r="F2339">
        <f>VLOOKUP(B2339, 'Population by Country'!$1:$266, 20, FALSE)</f>
        <v>2238799</v>
      </c>
      <c r="G2339">
        <v>0</v>
      </c>
      <c r="H2339">
        <v>0</v>
      </c>
      <c r="I2339" s="7">
        <f>INDEX('Developing Country'!$B$3:$B$175,MATCH('Stata Data'!B2339,'Developing Country'!$A$3:$A$175))</f>
        <v>0</v>
      </c>
      <c r="J2339" s="7">
        <f>INDEX('Developing Country'!$C$3:$C$175,MATCH('Stata Data'!B2339,'Developing Country'!$A$3:$A$175))</f>
        <v>0</v>
      </c>
      <c r="K2339" s="8">
        <f>VLOOKUP(B2339, 'TRIPS In Force'!$A$2:$B$166, 2, FALSE)</f>
        <v>36201</v>
      </c>
      <c r="L2339" s="7">
        <f t="shared" si="343"/>
        <v>1999</v>
      </c>
      <c r="M2339" s="7">
        <f t="shared" si="338"/>
        <v>1</v>
      </c>
      <c r="N2339" s="7">
        <f t="shared" si="339"/>
        <v>1999</v>
      </c>
      <c r="O2339" s="7">
        <f t="shared" si="340"/>
        <v>6</v>
      </c>
      <c r="P2339" s="7">
        <f t="shared" si="341"/>
        <v>1</v>
      </c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</row>
    <row r="2340" spans="1:34" x14ac:dyDescent="0.35">
      <c r="A2340">
        <f t="shared" si="344"/>
        <v>2339</v>
      </c>
      <c r="B2340" t="s">
        <v>81</v>
      </c>
      <c r="C2340">
        <f t="shared" si="342"/>
        <v>86</v>
      </c>
      <c r="D2340" s="7">
        <f t="shared" si="345"/>
        <v>2006</v>
      </c>
      <c r="E2340">
        <v>500</v>
      </c>
      <c r="F2340">
        <f>VLOOKUP(B2340, 'Population by Country'!$1:$266, 21, FALSE)</f>
        <v>2218357</v>
      </c>
      <c r="G2340">
        <v>0</v>
      </c>
      <c r="H2340">
        <v>0</v>
      </c>
      <c r="I2340" s="7">
        <f>INDEX('Developing Country'!$B$3:$B$175,MATCH('Stata Data'!B2340,'Developing Country'!$A$3:$A$175))</f>
        <v>0</v>
      </c>
      <c r="J2340" s="7">
        <f>INDEX('Developing Country'!$C$3:$C$175,MATCH('Stata Data'!B2340,'Developing Country'!$A$3:$A$175))</f>
        <v>0</v>
      </c>
      <c r="K2340" s="8">
        <f>VLOOKUP(B2340, 'TRIPS In Force'!$A$2:$B$166, 2, FALSE)</f>
        <v>36201</v>
      </c>
      <c r="L2340" s="7">
        <f t="shared" si="343"/>
        <v>1999</v>
      </c>
      <c r="M2340" s="7">
        <f t="shared" si="338"/>
        <v>1</v>
      </c>
      <c r="N2340" s="7">
        <f t="shared" si="339"/>
        <v>1999</v>
      </c>
      <c r="O2340" s="7">
        <f t="shared" si="340"/>
        <v>7</v>
      </c>
      <c r="P2340" s="7">
        <f t="shared" si="341"/>
        <v>1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</row>
    <row r="2341" spans="1:34" x14ac:dyDescent="0.35">
      <c r="A2341">
        <f t="shared" si="344"/>
        <v>2340</v>
      </c>
      <c r="B2341" t="s">
        <v>81</v>
      </c>
      <c r="C2341">
        <f t="shared" si="342"/>
        <v>86</v>
      </c>
      <c r="D2341" s="7">
        <f t="shared" si="345"/>
        <v>2007</v>
      </c>
      <c r="E2341">
        <v>500</v>
      </c>
      <c r="F2341">
        <f>VLOOKUP(B2341, 'Population by Country'!$1:$266, 22, FALSE)</f>
        <v>2200325</v>
      </c>
      <c r="G2341">
        <v>0</v>
      </c>
      <c r="H2341">
        <v>0</v>
      </c>
      <c r="I2341" s="7">
        <f>INDEX('Developing Country'!$B$3:$B$175,MATCH('Stata Data'!B2341,'Developing Country'!$A$3:$A$175))</f>
        <v>0</v>
      </c>
      <c r="J2341" s="7">
        <f>INDEX('Developing Country'!$C$3:$C$175,MATCH('Stata Data'!B2341,'Developing Country'!$A$3:$A$175))</f>
        <v>0</v>
      </c>
      <c r="K2341" s="8">
        <f>VLOOKUP(B2341, 'TRIPS In Force'!$A$2:$B$166, 2, FALSE)</f>
        <v>36201</v>
      </c>
      <c r="L2341" s="7">
        <f t="shared" si="343"/>
        <v>1999</v>
      </c>
      <c r="M2341" s="7">
        <f t="shared" si="338"/>
        <v>1</v>
      </c>
      <c r="N2341" s="7">
        <f t="shared" si="339"/>
        <v>1999</v>
      </c>
      <c r="O2341" s="7">
        <f t="shared" si="340"/>
        <v>8</v>
      </c>
      <c r="P2341" s="7">
        <f t="shared" si="341"/>
        <v>1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</row>
    <row r="2342" spans="1:34" x14ac:dyDescent="0.35">
      <c r="A2342">
        <f t="shared" si="344"/>
        <v>2341</v>
      </c>
      <c r="B2342" t="s">
        <v>81</v>
      </c>
      <c r="C2342">
        <f t="shared" si="342"/>
        <v>86</v>
      </c>
      <c r="D2342" s="7">
        <f t="shared" si="345"/>
        <v>2008</v>
      </c>
      <c r="E2342">
        <v>500</v>
      </c>
      <c r="F2342">
        <f>VLOOKUP(B2342, 'Population by Country'!$1:$266, 23, FALSE)</f>
        <v>2177322</v>
      </c>
      <c r="G2342">
        <v>0</v>
      </c>
      <c r="H2342">
        <v>0</v>
      </c>
      <c r="I2342" s="7">
        <f>INDEX('Developing Country'!$B$3:$B$175,MATCH('Stata Data'!B2342,'Developing Country'!$A$3:$A$175))</f>
        <v>0</v>
      </c>
      <c r="J2342" s="7">
        <f>INDEX('Developing Country'!$C$3:$C$175,MATCH('Stata Data'!B2342,'Developing Country'!$A$3:$A$175))</f>
        <v>0</v>
      </c>
      <c r="K2342" s="8">
        <f>VLOOKUP(B2342, 'TRIPS In Force'!$A$2:$B$166, 2, FALSE)</f>
        <v>36201</v>
      </c>
      <c r="L2342" s="7">
        <f t="shared" si="343"/>
        <v>1999</v>
      </c>
      <c r="M2342" s="7">
        <f t="shared" si="338"/>
        <v>1</v>
      </c>
      <c r="N2342" s="7">
        <f t="shared" si="339"/>
        <v>1999</v>
      </c>
      <c r="O2342" s="7">
        <f t="shared" si="340"/>
        <v>9</v>
      </c>
      <c r="P2342" s="7">
        <f t="shared" si="341"/>
        <v>1</v>
      </c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</row>
    <row r="2343" spans="1:34" x14ac:dyDescent="0.35">
      <c r="A2343">
        <f t="shared" si="344"/>
        <v>2342</v>
      </c>
      <c r="B2343" t="s">
        <v>81</v>
      </c>
      <c r="C2343">
        <f t="shared" si="342"/>
        <v>86</v>
      </c>
      <c r="D2343" s="7">
        <f t="shared" si="345"/>
        <v>2009</v>
      </c>
      <c r="E2343">
        <v>500</v>
      </c>
      <c r="F2343">
        <f>VLOOKUP(B2343, 'Population by Country'!$1:$266, 24, FALSE)</f>
        <v>2141669</v>
      </c>
      <c r="G2343">
        <v>0</v>
      </c>
      <c r="H2343">
        <v>0</v>
      </c>
      <c r="I2343" s="7">
        <f>INDEX('Developing Country'!$B$3:$B$175,MATCH('Stata Data'!B2343,'Developing Country'!$A$3:$A$175))</f>
        <v>0</v>
      </c>
      <c r="J2343" s="7">
        <f>INDEX('Developing Country'!$C$3:$C$175,MATCH('Stata Data'!B2343,'Developing Country'!$A$3:$A$175))</f>
        <v>0</v>
      </c>
      <c r="K2343" s="8">
        <f>VLOOKUP(B2343, 'TRIPS In Force'!$A$2:$B$166, 2, FALSE)</f>
        <v>36201</v>
      </c>
      <c r="L2343" s="7">
        <f t="shared" si="343"/>
        <v>1999</v>
      </c>
      <c r="M2343" s="7">
        <f t="shared" si="338"/>
        <v>1</v>
      </c>
      <c r="N2343" s="7">
        <f t="shared" si="339"/>
        <v>1999</v>
      </c>
      <c r="O2343" s="7">
        <f t="shared" si="340"/>
        <v>10</v>
      </c>
      <c r="P2343" s="7">
        <f t="shared" si="341"/>
        <v>1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</row>
    <row r="2344" spans="1:34" x14ac:dyDescent="0.35">
      <c r="A2344">
        <f t="shared" si="344"/>
        <v>2343</v>
      </c>
      <c r="B2344" t="s">
        <v>81</v>
      </c>
      <c r="C2344">
        <f t="shared" si="342"/>
        <v>86</v>
      </c>
      <c r="D2344" s="7">
        <f t="shared" si="345"/>
        <v>2010</v>
      </c>
      <c r="E2344">
        <v>500</v>
      </c>
      <c r="F2344">
        <f>VLOOKUP(B2344, 'Population by Country'!$1:$266, 25, FALSE)</f>
        <v>2097555</v>
      </c>
      <c r="G2344">
        <v>0</v>
      </c>
      <c r="H2344">
        <v>0</v>
      </c>
      <c r="I2344" s="7">
        <f>INDEX('Developing Country'!$B$3:$B$175,MATCH('Stata Data'!B2344,'Developing Country'!$A$3:$A$175))</f>
        <v>0</v>
      </c>
      <c r="J2344" s="7">
        <f>INDEX('Developing Country'!$C$3:$C$175,MATCH('Stata Data'!B2344,'Developing Country'!$A$3:$A$175))</f>
        <v>0</v>
      </c>
      <c r="K2344" s="8">
        <f>VLOOKUP(B2344, 'TRIPS In Force'!$A$2:$B$166, 2, FALSE)</f>
        <v>36201</v>
      </c>
      <c r="L2344" s="7">
        <f t="shared" si="343"/>
        <v>1999</v>
      </c>
      <c r="M2344" s="7">
        <f t="shared" si="338"/>
        <v>1</v>
      </c>
      <c r="N2344" s="7">
        <f t="shared" si="339"/>
        <v>1999</v>
      </c>
      <c r="O2344" s="7">
        <f t="shared" si="340"/>
        <v>11</v>
      </c>
      <c r="P2344" s="7">
        <f t="shared" si="341"/>
        <v>1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</row>
    <row r="2345" spans="1:34" x14ac:dyDescent="0.35">
      <c r="A2345">
        <f t="shared" si="344"/>
        <v>2344</v>
      </c>
      <c r="B2345" t="s">
        <v>81</v>
      </c>
      <c r="C2345">
        <f t="shared" si="342"/>
        <v>86</v>
      </c>
      <c r="D2345" s="7">
        <f t="shared" si="345"/>
        <v>2011</v>
      </c>
      <c r="E2345">
        <v>500</v>
      </c>
      <c r="F2345">
        <f>VLOOKUP(B2345, 'Population by Country'!$1:$266, 26, FALSE)</f>
        <v>2059709</v>
      </c>
      <c r="G2345">
        <v>0</v>
      </c>
      <c r="H2345">
        <v>0</v>
      </c>
      <c r="I2345" s="7">
        <f>INDEX('Developing Country'!$B$3:$B$175,MATCH('Stata Data'!B2345,'Developing Country'!$A$3:$A$175))</f>
        <v>0</v>
      </c>
      <c r="J2345" s="7">
        <f>INDEX('Developing Country'!$C$3:$C$175,MATCH('Stata Data'!B2345,'Developing Country'!$A$3:$A$175))</f>
        <v>0</v>
      </c>
      <c r="K2345" s="8">
        <f>VLOOKUP(B2345, 'TRIPS In Force'!$A$2:$B$166, 2, FALSE)</f>
        <v>36201</v>
      </c>
      <c r="L2345" s="7">
        <f t="shared" si="343"/>
        <v>1999</v>
      </c>
      <c r="M2345" s="7">
        <f t="shared" si="338"/>
        <v>1</v>
      </c>
      <c r="N2345" s="7">
        <f t="shared" si="339"/>
        <v>1999</v>
      </c>
      <c r="O2345" s="7">
        <f t="shared" si="340"/>
        <v>12</v>
      </c>
      <c r="P2345" s="7">
        <f t="shared" si="341"/>
        <v>1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</row>
    <row r="2346" spans="1:34" x14ac:dyDescent="0.35">
      <c r="A2346">
        <f t="shared" si="344"/>
        <v>2345</v>
      </c>
      <c r="B2346" t="s">
        <v>81</v>
      </c>
      <c r="C2346">
        <f t="shared" si="342"/>
        <v>86</v>
      </c>
      <c r="D2346" s="7">
        <f t="shared" si="345"/>
        <v>2012</v>
      </c>
      <c r="E2346">
        <v>500</v>
      </c>
      <c r="F2346">
        <f>VLOOKUP(B2346, 'Population by Country'!$1:$266, 27, FALSE)</f>
        <v>2034319</v>
      </c>
      <c r="G2346">
        <v>0</v>
      </c>
      <c r="H2346">
        <v>0</v>
      </c>
      <c r="I2346" s="7">
        <f>INDEX('Developing Country'!$B$3:$B$175,MATCH('Stata Data'!B2346,'Developing Country'!$A$3:$A$175))</f>
        <v>0</v>
      </c>
      <c r="J2346" s="7">
        <f>INDEX('Developing Country'!$C$3:$C$175,MATCH('Stata Data'!B2346,'Developing Country'!$A$3:$A$175))</f>
        <v>0</v>
      </c>
      <c r="K2346" s="8">
        <f>VLOOKUP(B2346, 'TRIPS In Force'!$A$2:$B$166, 2, FALSE)</f>
        <v>36201</v>
      </c>
      <c r="L2346" s="7">
        <f t="shared" si="343"/>
        <v>1999</v>
      </c>
      <c r="M2346" s="7">
        <f t="shared" si="338"/>
        <v>1</v>
      </c>
      <c r="N2346" s="7">
        <f t="shared" si="339"/>
        <v>1999</v>
      </c>
      <c r="O2346" s="7">
        <f t="shared" si="340"/>
        <v>13</v>
      </c>
      <c r="P2346" s="7">
        <f t="shared" si="341"/>
        <v>1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</row>
    <row r="2347" spans="1:34" x14ac:dyDescent="0.35">
      <c r="A2347">
        <f t="shared" si="344"/>
        <v>2346</v>
      </c>
      <c r="B2347" t="s">
        <v>81</v>
      </c>
      <c r="C2347">
        <f t="shared" si="342"/>
        <v>86</v>
      </c>
      <c r="D2347" s="7">
        <f t="shared" si="345"/>
        <v>2013</v>
      </c>
      <c r="E2347">
        <v>500</v>
      </c>
      <c r="F2347">
        <f>VLOOKUP(B2347, 'Population by Country'!$1:$266, 28, FALSE)</f>
        <v>2012647</v>
      </c>
      <c r="G2347">
        <v>0</v>
      </c>
      <c r="H2347">
        <v>0</v>
      </c>
      <c r="I2347" s="7">
        <f>INDEX('Developing Country'!$B$3:$B$175,MATCH('Stata Data'!B2347,'Developing Country'!$A$3:$A$175))</f>
        <v>0</v>
      </c>
      <c r="J2347" s="7">
        <f>INDEX('Developing Country'!$C$3:$C$175,MATCH('Stata Data'!B2347,'Developing Country'!$A$3:$A$175))</f>
        <v>0</v>
      </c>
      <c r="K2347" s="8">
        <f>VLOOKUP(B2347, 'TRIPS In Force'!$A$2:$B$166, 2, FALSE)</f>
        <v>36201</v>
      </c>
      <c r="L2347" s="7">
        <f t="shared" si="343"/>
        <v>1999</v>
      </c>
      <c r="M2347" s="7">
        <f t="shared" si="338"/>
        <v>1</v>
      </c>
      <c r="N2347" s="7">
        <f t="shared" si="339"/>
        <v>1999</v>
      </c>
      <c r="O2347" s="7">
        <f t="shared" si="340"/>
        <v>14</v>
      </c>
      <c r="P2347" s="7">
        <f t="shared" si="341"/>
        <v>1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</row>
    <row r="2348" spans="1:34" x14ac:dyDescent="0.35">
      <c r="A2348">
        <f t="shared" si="344"/>
        <v>2347</v>
      </c>
      <c r="B2348" t="s">
        <v>81</v>
      </c>
      <c r="C2348">
        <f t="shared" si="342"/>
        <v>86</v>
      </c>
      <c r="D2348" s="7">
        <f t="shared" si="345"/>
        <v>2014</v>
      </c>
      <c r="E2348">
        <v>500</v>
      </c>
      <c r="F2348">
        <f>VLOOKUP(B2348, 'Population by Country'!$1:$266, 29, FALSE)</f>
        <v>1993782</v>
      </c>
      <c r="G2348">
        <v>0</v>
      </c>
      <c r="H2348">
        <v>0</v>
      </c>
      <c r="I2348" s="7">
        <f>INDEX('Developing Country'!$B$3:$B$175,MATCH('Stata Data'!B2348,'Developing Country'!$A$3:$A$175))</f>
        <v>0</v>
      </c>
      <c r="J2348" s="7">
        <f>INDEX('Developing Country'!$C$3:$C$175,MATCH('Stata Data'!B2348,'Developing Country'!$A$3:$A$175))</f>
        <v>0</v>
      </c>
      <c r="K2348" s="8">
        <f>VLOOKUP(B2348, 'TRIPS In Force'!$A$2:$B$166, 2, FALSE)</f>
        <v>36201</v>
      </c>
      <c r="L2348" s="7">
        <f t="shared" si="343"/>
        <v>1999</v>
      </c>
      <c r="M2348" s="7">
        <f t="shared" si="338"/>
        <v>1</v>
      </c>
      <c r="N2348" s="7">
        <f t="shared" si="339"/>
        <v>1999</v>
      </c>
      <c r="O2348" s="7">
        <f t="shared" si="340"/>
        <v>15</v>
      </c>
      <c r="P2348" s="7">
        <f t="shared" si="341"/>
        <v>1</v>
      </c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</row>
    <row r="2349" spans="1:34" x14ac:dyDescent="0.35">
      <c r="A2349">
        <f t="shared" si="344"/>
        <v>2348</v>
      </c>
      <c r="B2349" t="s">
        <v>81</v>
      </c>
      <c r="C2349">
        <f t="shared" si="342"/>
        <v>86</v>
      </c>
      <c r="D2349" s="7">
        <f t="shared" si="345"/>
        <v>2015</v>
      </c>
      <c r="E2349">
        <v>500</v>
      </c>
      <c r="F2349">
        <f>VLOOKUP(B2349, 'Population by Country'!$1:$266, 30, FALSE)</f>
        <v>1977527</v>
      </c>
      <c r="G2349">
        <v>0</v>
      </c>
      <c r="H2349">
        <v>0</v>
      </c>
      <c r="I2349" s="7">
        <f>INDEX('Developing Country'!$B$3:$B$175,MATCH('Stata Data'!B2349,'Developing Country'!$A$3:$A$175))</f>
        <v>0</v>
      </c>
      <c r="J2349" s="7">
        <f>INDEX('Developing Country'!$C$3:$C$175,MATCH('Stata Data'!B2349,'Developing Country'!$A$3:$A$175))</f>
        <v>0</v>
      </c>
      <c r="K2349" s="8">
        <f>VLOOKUP(B2349, 'TRIPS In Force'!$A$2:$B$166, 2, FALSE)</f>
        <v>36201</v>
      </c>
      <c r="L2349" s="7">
        <f t="shared" si="343"/>
        <v>1999</v>
      </c>
      <c r="M2349" s="7">
        <f t="shared" si="338"/>
        <v>1</v>
      </c>
      <c r="N2349" s="7">
        <f t="shared" si="339"/>
        <v>1999</v>
      </c>
      <c r="O2349" s="7">
        <f t="shared" si="340"/>
        <v>16</v>
      </c>
      <c r="P2349" s="7">
        <f t="shared" si="341"/>
        <v>1</v>
      </c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</row>
    <row r="2350" spans="1:34" x14ac:dyDescent="0.35">
      <c r="A2350">
        <f t="shared" si="344"/>
        <v>2349</v>
      </c>
      <c r="B2350" t="s">
        <v>81</v>
      </c>
      <c r="C2350">
        <f t="shared" si="342"/>
        <v>86</v>
      </c>
      <c r="D2350" s="7">
        <f t="shared" si="345"/>
        <v>2016</v>
      </c>
      <c r="E2350">
        <v>500</v>
      </c>
      <c r="F2350">
        <f>VLOOKUP(B2350, 'Population by Country'!$1:$266, 31, FALSE)</f>
        <v>1960424</v>
      </c>
      <c r="G2350">
        <v>0</v>
      </c>
      <c r="H2350">
        <v>0</v>
      </c>
      <c r="I2350" s="7">
        <f>INDEX('Developing Country'!$B$3:$B$175,MATCH('Stata Data'!B2350,'Developing Country'!$A$3:$A$175))</f>
        <v>0</v>
      </c>
      <c r="J2350" s="7">
        <f>INDEX('Developing Country'!$C$3:$C$175,MATCH('Stata Data'!B2350,'Developing Country'!$A$3:$A$175))</f>
        <v>0</v>
      </c>
      <c r="K2350" s="8">
        <f>VLOOKUP(B2350, 'TRIPS In Force'!$A$2:$B$166, 2, FALSE)</f>
        <v>36201</v>
      </c>
      <c r="L2350" s="7">
        <f t="shared" si="343"/>
        <v>1999</v>
      </c>
      <c r="M2350" s="7">
        <f t="shared" si="338"/>
        <v>1</v>
      </c>
      <c r="N2350" s="7">
        <f t="shared" si="339"/>
        <v>1999</v>
      </c>
      <c r="O2350" s="7">
        <f t="shared" si="340"/>
        <v>17</v>
      </c>
      <c r="P2350" s="7">
        <f t="shared" si="341"/>
        <v>1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</row>
    <row r="2351" spans="1:34" x14ac:dyDescent="0.35">
      <c r="A2351">
        <f t="shared" si="344"/>
        <v>2350</v>
      </c>
      <c r="B2351" t="s">
        <v>936</v>
      </c>
      <c r="C2351">
        <f t="shared" si="342"/>
        <v>87</v>
      </c>
      <c r="D2351" s="7">
        <v>1990</v>
      </c>
      <c r="E2351">
        <v>100</v>
      </c>
      <c r="F2351">
        <f>VLOOKUP(B2351, 'Population by Country'!$1:$266, 5,FALSE )</f>
        <v>2703016</v>
      </c>
      <c r="G2351">
        <v>0</v>
      </c>
      <c r="H2351">
        <v>0</v>
      </c>
      <c r="I2351" s="7">
        <f>INDEX('Developing Country'!$B$3:$B$175,MATCH('Stata Data'!B2351,'Developing Country'!$A$3:$A$175))</f>
        <v>0</v>
      </c>
      <c r="J2351" s="7">
        <f>INDEX('Developing Country'!$C$3:$C$175,MATCH('Stata Data'!B2351,'Developing Country'!$A$3:$A$175))</f>
        <v>0</v>
      </c>
      <c r="K2351" s="8"/>
      <c r="L2351" s="7"/>
      <c r="M2351" s="7">
        <v>0</v>
      </c>
      <c r="N2351" s="7"/>
      <c r="O2351" s="7"/>
      <c r="P2351" s="7">
        <v>0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</row>
    <row r="2352" spans="1:34" x14ac:dyDescent="0.35">
      <c r="A2352">
        <f t="shared" si="344"/>
        <v>2351</v>
      </c>
      <c r="B2352" t="s">
        <v>936</v>
      </c>
      <c r="C2352">
        <f t="shared" si="342"/>
        <v>87</v>
      </c>
      <c r="D2352" s="7">
        <f>D2351+1</f>
        <v>1991</v>
      </c>
      <c r="E2352">
        <v>100</v>
      </c>
      <c r="F2352">
        <f>VLOOKUP(B2352, 'Population by Country'!$1:$266, 6, FALSE)</f>
        <v>2752462</v>
      </c>
      <c r="G2352">
        <v>0</v>
      </c>
      <c r="H2352">
        <v>0</v>
      </c>
      <c r="I2352" s="7">
        <f>INDEX('Developing Country'!$B$3:$B$175,MATCH('Stata Data'!B2352,'Developing Country'!$A$3:$A$175))</f>
        <v>0</v>
      </c>
      <c r="J2352" s="7">
        <f>INDEX('Developing Country'!$C$3:$C$175,MATCH('Stata Data'!B2352,'Developing Country'!$A$3:$A$175))</f>
        <v>0</v>
      </c>
      <c r="K2352" s="8"/>
      <c r="L2352" s="7"/>
      <c r="M2352" s="7">
        <v>0</v>
      </c>
      <c r="N2352" s="7"/>
      <c r="O2352" s="7"/>
      <c r="P2352" s="7">
        <v>0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</row>
    <row r="2353" spans="1:34" x14ac:dyDescent="0.35">
      <c r="A2353">
        <f t="shared" si="344"/>
        <v>2352</v>
      </c>
      <c r="B2353" t="s">
        <v>936</v>
      </c>
      <c r="C2353">
        <f t="shared" si="342"/>
        <v>87</v>
      </c>
      <c r="D2353" s="7">
        <f t="shared" ref="D2353:D2377" si="346">D2352+1</f>
        <v>1992</v>
      </c>
      <c r="E2353">
        <v>100</v>
      </c>
      <c r="F2353">
        <f>VLOOKUP(B2353, 'Population by Country'!$1:$266, 7, FALSE)</f>
        <v>2821862</v>
      </c>
      <c r="G2353">
        <v>0</v>
      </c>
      <c r="H2353">
        <v>0</v>
      </c>
      <c r="I2353" s="7">
        <f>INDEX('Developing Country'!$B$3:$B$175,MATCH('Stata Data'!B2353,'Developing Country'!$A$3:$A$175))</f>
        <v>0</v>
      </c>
      <c r="J2353" s="7">
        <f>INDEX('Developing Country'!$C$3:$C$175,MATCH('Stata Data'!B2353,'Developing Country'!$A$3:$A$175))</f>
        <v>0</v>
      </c>
      <c r="K2353" s="8"/>
      <c r="L2353" s="7"/>
      <c r="M2353" s="7">
        <v>0</v>
      </c>
      <c r="N2353" s="7"/>
      <c r="O2353" s="7"/>
      <c r="P2353" s="7">
        <v>0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</row>
    <row r="2354" spans="1:34" x14ac:dyDescent="0.35">
      <c r="A2354">
        <f t="shared" si="344"/>
        <v>2353</v>
      </c>
      <c r="B2354" t="s">
        <v>936</v>
      </c>
      <c r="C2354">
        <f t="shared" si="342"/>
        <v>87</v>
      </c>
      <c r="D2354" s="7">
        <f t="shared" si="346"/>
        <v>1993</v>
      </c>
      <c r="E2354">
        <v>100</v>
      </c>
      <c r="F2354">
        <f>VLOOKUP(B2354, 'Population by Country'!$1:$266, 8, FALSE)</f>
        <v>2900854</v>
      </c>
      <c r="G2354">
        <v>0</v>
      </c>
      <c r="H2354">
        <v>0</v>
      </c>
      <c r="I2354" s="7">
        <f>INDEX('Developing Country'!$B$3:$B$175,MATCH('Stata Data'!B2354,'Developing Country'!$A$3:$A$175))</f>
        <v>0</v>
      </c>
      <c r="J2354" s="7">
        <f>INDEX('Developing Country'!$C$3:$C$175,MATCH('Stata Data'!B2354,'Developing Country'!$A$3:$A$175))</f>
        <v>0</v>
      </c>
      <c r="K2354" s="8"/>
      <c r="L2354" s="7"/>
      <c r="M2354" s="7">
        <v>0</v>
      </c>
      <c r="N2354" s="7"/>
      <c r="O2354" s="7"/>
      <c r="P2354" s="7">
        <v>0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</row>
    <row r="2355" spans="1:34" x14ac:dyDescent="0.35">
      <c r="A2355">
        <f t="shared" si="344"/>
        <v>2354</v>
      </c>
      <c r="B2355" t="s">
        <v>936</v>
      </c>
      <c r="C2355">
        <f t="shared" si="342"/>
        <v>87</v>
      </c>
      <c r="D2355" s="7">
        <f t="shared" si="346"/>
        <v>1994</v>
      </c>
      <c r="E2355">
        <v>100</v>
      </c>
      <c r="F2355">
        <f>VLOOKUP(B2355, 'Population by Country'!$1:$266, 9, FALSE)</f>
        <v>2974640</v>
      </c>
      <c r="G2355">
        <v>0</v>
      </c>
      <c r="H2355">
        <v>0</v>
      </c>
      <c r="I2355" s="7">
        <f>INDEX('Developing Country'!$B$3:$B$175,MATCH('Stata Data'!B2355,'Developing Country'!$A$3:$A$175))</f>
        <v>0</v>
      </c>
      <c r="J2355" s="7">
        <f>INDEX('Developing Country'!$C$3:$C$175,MATCH('Stata Data'!B2355,'Developing Country'!$A$3:$A$175))</f>
        <v>0</v>
      </c>
      <c r="K2355" s="8"/>
      <c r="L2355" s="7"/>
      <c r="M2355" s="7">
        <v>0</v>
      </c>
      <c r="N2355" s="7"/>
      <c r="O2355" s="7"/>
      <c r="P2355" s="7">
        <v>0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</row>
    <row r="2356" spans="1:34" x14ac:dyDescent="0.35">
      <c r="A2356">
        <f t="shared" si="344"/>
        <v>2355</v>
      </c>
      <c r="B2356" t="s">
        <v>936</v>
      </c>
      <c r="C2356">
        <f t="shared" si="342"/>
        <v>87</v>
      </c>
      <c r="D2356" s="7">
        <f t="shared" si="346"/>
        <v>1995</v>
      </c>
      <c r="E2356">
        <v>100</v>
      </c>
      <c r="F2356">
        <f>VLOOKUP(B2356, 'Population by Country'!$1:$266, 10, FALSE)</f>
        <v>3033394</v>
      </c>
      <c r="G2356">
        <v>0</v>
      </c>
      <c r="H2356">
        <v>0</v>
      </c>
      <c r="I2356" s="7">
        <f>INDEX('Developing Country'!$B$3:$B$175,MATCH('Stata Data'!B2356,'Developing Country'!$A$3:$A$175))</f>
        <v>0</v>
      </c>
      <c r="J2356" s="7">
        <f>INDEX('Developing Country'!$C$3:$C$175,MATCH('Stata Data'!B2356,'Developing Country'!$A$3:$A$175))</f>
        <v>0</v>
      </c>
      <c r="K2356" s="8"/>
      <c r="L2356" s="7"/>
      <c r="M2356" s="7">
        <v>0</v>
      </c>
      <c r="N2356" s="7"/>
      <c r="O2356" s="7"/>
      <c r="P2356" s="7">
        <v>0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</row>
    <row r="2357" spans="1:34" x14ac:dyDescent="0.35">
      <c r="A2357">
        <f t="shared" si="344"/>
        <v>2356</v>
      </c>
      <c r="B2357" t="s">
        <v>936</v>
      </c>
      <c r="C2357">
        <f t="shared" si="342"/>
        <v>87</v>
      </c>
      <c r="D2357" s="7">
        <f t="shared" si="346"/>
        <v>1996</v>
      </c>
      <c r="E2357">
        <v>100</v>
      </c>
      <c r="F2357">
        <f>VLOOKUP(B2357, 'Population by Country'!$1:$266, 11, FALSE)</f>
        <v>3070960</v>
      </c>
      <c r="G2357">
        <v>0</v>
      </c>
      <c r="H2357">
        <v>0</v>
      </c>
      <c r="I2357" s="7">
        <f>INDEX('Developing Country'!$B$3:$B$175,MATCH('Stata Data'!B2357,'Developing Country'!$A$3:$A$175))</f>
        <v>0</v>
      </c>
      <c r="J2357" s="7">
        <f>INDEX('Developing Country'!$C$3:$C$175,MATCH('Stata Data'!B2357,'Developing Country'!$A$3:$A$175))</f>
        <v>0</v>
      </c>
      <c r="K2357" s="8"/>
      <c r="L2357" s="7"/>
      <c r="M2357" s="7">
        <v>0</v>
      </c>
      <c r="N2357" s="7"/>
      <c r="O2357" s="7"/>
      <c r="P2357" s="7">
        <v>0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</row>
    <row r="2358" spans="1:34" x14ac:dyDescent="0.35">
      <c r="A2358">
        <f t="shared" si="344"/>
        <v>2357</v>
      </c>
      <c r="B2358" t="s">
        <v>936</v>
      </c>
      <c r="C2358">
        <f t="shared" si="342"/>
        <v>87</v>
      </c>
      <c r="D2358" s="7">
        <f t="shared" si="346"/>
        <v>1997</v>
      </c>
      <c r="E2358">
        <v>100</v>
      </c>
      <c r="F2358">
        <f>VLOOKUP(B2358, 'Population by Country'!$1:$266, 12, FALSE)</f>
        <v>3092670</v>
      </c>
      <c r="G2358">
        <v>0</v>
      </c>
      <c r="H2358">
        <v>0</v>
      </c>
      <c r="I2358" s="7">
        <f>INDEX('Developing Country'!$B$3:$B$175,MATCH('Stata Data'!B2358,'Developing Country'!$A$3:$A$175))</f>
        <v>0</v>
      </c>
      <c r="J2358" s="7">
        <f>INDEX('Developing Country'!$C$3:$C$175,MATCH('Stata Data'!B2358,'Developing Country'!$A$3:$A$175))</f>
        <v>0</v>
      </c>
      <c r="K2358" s="8"/>
      <c r="L2358" s="7"/>
      <c r="M2358" s="7">
        <v>0</v>
      </c>
      <c r="N2358" s="7"/>
      <c r="O2358" s="7"/>
      <c r="P2358" s="7">
        <v>0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</row>
    <row r="2359" spans="1:34" x14ac:dyDescent="0.35">
      <c r="A2359">
        <f t="shared" si="344"/>
        <v>2358</v>
      </c>
      <c r="B2359" t="s">
        <v>936</v>
      </c>
      <c r="C2359">
        <f t="shared" si="342"/>
        <v>87</v>
      </c>
      <c r="D2359" s="7">
        <f t="shared" si="346"/>
        <v>1998</v>
      </c>
      <c r="E2359">
        <v>100</v>
      </c>
      <c r="F2359">
        <f>VLOOKUP(B2359, 'Population by Country'!$1:$266, 13, FALSE)</f>
        <v>3113951</v>
      </c>
      <c r="G2359">
        <v>0</v>
      </c>
      <c r="H2359">
        <v>0</v>
      </c>
      <c r="I2359" s="7">
        <f>INDEX('Developing Country'!$B$3:$B$175,MATCH('Stata Data'!B2359,'Developing Country'!$A$3:$A$175))</f>
        <v>0</v>
      </c>
      <c r="J2359" s="7">
        <f>INDEX('Developing Country'!$C$3:$C$175,MATCH('Stata Data'!B2359,'Developing Country'!$A$3:$A$175))</f>
        <v>0</v>
      </c>
      <c r="K2359" s="8"/>
      <c r="L2359" s="7"/>
      <c r="M2359" s="7">
        <v>0</v>
      </c>
      <c r="N2359" s="7"/>
      <c r="O2359" s="7"/>
      <c r="P2359" s="7">
        <v>0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</row>
    <row r="2360" spans="1:34" x14ac:dyDescent="0.35">
      <c r="A2360">
        <f t="shared" si="344"/>
        <v>2359</v>
      </c>
      <c r="B2360" t="s">
        <v>936</v>
      </c>
      <c r="C2360">
        <f t="shared" si="342"/>
        <v>87</v>
      </c>
      <c r="D2360" s="7">
        <f t="shared" si="346"/>
        <v>1999</v>
      </c>
      <c r="E2360">
        <v>100</v>
      </c>
      <c r="F2360">
        <f>VLOOKUP(B2360, 'Population by Country'!$1:$266,14, FALSE)</f>
        <v>3156646</v>
      </c>
      <c r="G2360">
        <v>0</v>
      </c>
      <c r="H2360">
        <v>0</v>
      </c>
      <c r="I2360" s="7">
        <f>INDEX('Developing Country'!$B$3:$B$175,MATCH('Stata Data'!B2360,'Developing Country'!$A$3:$A$175))</f>
        <v>0</v>
      </c>
      <c r="J2360" s="7">
        <f>INDEX('Developing Country'!$C$3:$C$175,MATCH('Stata Data'!B2360,'Developing Country'!$A$3:$A$175))</f>
        <v>0</v>
      </c>
      <c r="K2360" s="8"/>
      <c r="L2360" s="7"/>
      <c r="M2360" s="7">
        <v>0</v>
      </c>
      <c r="N2360" s="7"/>
      <c r="O2360" s="7"/>
      <c r="P2360" s="7">
        <v>0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</row>
    <row r="2361" spans="1:34" x14ac:dyDescent="0.35">
      <c r="A2361">
        <f t="shared" si="344"/>
        <v>2360</v>
      </c>
      <c r="B2361" t="s">
        <v>936</v>
      </c>
      <c r="C2361">
        <f t="shared" si="342"/>
        <v>87</v>
      </c>
      <c r="D2361" s="7">
        <f t="shared" si="346"/>
        <v>2000</v>
      </c>
      <c r="E2361">
        <v>100</v>
      </c>
      <c r="F2361">
        <f>VLOOKUP(B2361, 'Population by Country'!$1:$266, 15, FALSE)</f>
        <v>3235366</v>
      </c>
      <c r="G2361">
        <v>0</v>
      </c>
      <c r="H2361">
        <v>0</v>
      </c>
      <c r="I2361" s="7">
        <f>INDEX('Developing Country'!$B$3:$B$175,MATCH('Stata Data'!B2361,'Developing Country'!$A$3:$A$175))</f>
        <v>0</v>
      </c>
      <c r="J2361" s="7">
        <f>INDEX('Developing Country'!$C$3:$C$175,MATCH('Stata Data'!B2361,'Developing Country'!$A$3:$A$175))</f>
        <v>0</v>
      </c>
      <c r="K2361" s="8"/>
      <c r="L2361" s="7"/>
      <c r="M2361" s="7">
        <v>0</v>
      </c>
      <c r="N2361" s="7"/>
      <c r="O2361" s="7"/>
      <c r="P2361" s="7">
        <v>0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</row>
    <row r="2362" spans="1:34" x14ac:dyDescent="0.35">
      <c r="A2362">
        <f t="shared" si="344"/>
        <v>2361</v>
      </c>
      <c r="B2362" t="s">
        <v>936</v>
      </c>
      <c r="C2362">
        <f t="shared" si="342"/>
        <v>87</v>
      </c>
      <c r="D2362" s="7">
        <f t="shared" si="346"/>
        <v>2001</v>
      </c>
      <c r="E2362">
        <v>100</v>
      </c>
      <c r="F2362">
        <f>VLOOKUP(B2362, 'Population by Country'!$1:$266, 16, FALSE)</f>
        <v>3359859</v>
      </c>
      <c r="G2362">
        <v>0</v>
      </c>
      <c r="H2362">
        <v>0</v>
      </c>
      <c r="I2362" s="7">
        <f>INDEX('Developing Country'!$B$3:$B$175,MATCH('Stata Data'!B2362,'Developing Country'!$A$3:$A$175))</f>
        <v>0</v>
      </c>
      <c r="J2362" s="7">
        <f>INDEX('Developing Country'!$C$3:$C$175,MATCH('Stata Data'!B2362,'Developing Country'!$A$3:$A$175))</f>
        <v>0</v>
      </c>
      <c r="K2362" s="8"/>
      <c r="L2362" s="7"/>
      <c r="M2362" s="7">
        <v>0</v>
      </c>
      <c r="N2362" s="7"/>
      <c r="O2362" s="7"/>
      <c r="P2362" s="7">
        <v>0</v>
      </c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</row>
    <row r="2363" spans="1:34" x14ac:dyDescent="0.35">
      <c r="A2363">
        <f t="shared" si="344"/>
        <v>2362</v>
      </c>
      <c r="B2363" t="s">
        <v>936</v>
      </c>
      <c r="C2363">
        <f t="shared" si="342"/>
        <v>87</v>
      </c>
      <c r="D2363" s="7">
        <f t="shared" si="346"/>
        <v>2002</v>
      </c>
      <c r="E2363">
        <v>100</v>
      </c>
      <c r="F2363">
        <f>VLOOKUP(B2363, 'Population by Country'!$1:$266, 17, FALSE)</f>
        <v>3522837</v>
      </c>
      <c r="G2363">
        <v>0</v>
      </c>
      <c r="H2363">
        <v>0</v>
      </c>
      <c r="I2363" s="7">
        <f>INDEX('Developing Country'!$B$3:$B$175,MATCH('Stata Data'!B2363,'Developing Country'!$A$3:$A$175))</f>
        <v>0</v>
      </c>
      <c r="J2363" s="7">
        <f>INDEX('Developing Country'!$C$3:$C$175,MATCH('Stata Data'!B2363,'Developing Country'!$A$3:$A$175))</f>
        <v>0</v>
      </c>
      <c r="K2363" s="8"/>
      <c r="L2363" s="7"/>
      <c r="M2363" s="7">
        <v>0</v>
      </c>
      <c r="N2363" s="7"/>
      <c r="O2363" s="7"/>
      <c r="P2363" s="7">
        <v>0</v>
      </c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</row>
    <row r="2364" spans="1:34" x14ac:dyDescent="0.35">
      <c r="A2364">
        <f t="shared" si="344"/>
        <v>2363</v>
      </c>
      <c r="B2364" t="s">
        <v>936</v>
      </c>
      <c r="C2364">
        <f t="shared" si="342"/>
        <v>87</v>
      </c>
      <c r="D2364" s="7">
        <f t="shared" si="346"/>
        <v>2003</v>
      </c>
      <c r="E2364">
        <v>100</v>
      </c>
      <c r="F2364">
        <f>VLOOKUP(B2364, 'Population by Country'!$1:$266, 18, FALSE)</f>
        <v>3701464</v>
      </c>
      <c r="G2364">
        <v>0</v>
      </c>
      <c r="H2364">
        <v>0</v>
      </c>
      <c r="I2364" s="7">
        <f>INDEX('Developing Country'!$B$3:$B$175,MATCH('Stata Data'!B2364,'Developing Country'!$A$3:$A$175))</f>
        <v>0</v>
      </c>
      <c r="J2364" s="7">
        <f>INDEX('Developing Country'!$C$3:$C$175,MATCH('Stata Data'!B2364,'Developing Country'!$A$3:$A$175))</f>
        <v>0</v>
      </c>
      <c r="K2364" s="8"/>
      <c r="L2364" s="7"/>
      <c r="M2364" s="7">
        <v>0</v>
      </c>
      <c r="N2364" s="7"/>
      <c r="O2364" s="7"/>
      <c r="P2364" s="7">
        <v>0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</row>
    <row r="2365" spans="1:34" x14ac:dyDescent="0.35">
      <c r="A2365">
        <f t="shared" si="344"/>
        <v>2364</v>
      </c>
      <c r="B2365" t="s">
        <v>936</v>
      </c>
      <c r="C2365">
        <f t="shared" si="342"/>
        <v>87</v>
      </c>
      <c r="D2365" s="7">
        <f t="shared" si="346"/>
        <v>2004</v>
      </c>
      <c r="E2365">
        <v>100</v>
      </c>
      <c r="F2365">
        <f>VLOOKUP(B2365, 'Population by Country'!$1:$266,19, FALSE)</f>
        <v>3863267</v>
      </c>
      <c r="G2365">
        <v>0</v>
      </c>
      <c r="H2365">
        <v>0</v>
      </c>
      <c r="I2365" s="7">
        <f>INDEX('Developing Country'!$B$3:$B$175,MATCH('Stata Data'!B2365,'Developing Country'!$A$3:$A$175))</f>
        <v>0</v>
      </c>
      <c r="J2365" s="7">
        <f>INDEX('Developing Country'!$C$3:$C$175,MATCH('Stata Data'!B2365,'Developing Country'!$A$3:$A$175))</f>
        <v>0</v>
      </c>
      <c r="K2365" s="8"/>
      <c r="L2365" s="7"/>
      <c r="M2365" s="7">
        <v>0</v>
      </c>
      <c r="N2365" s="7"/>
      <c r="O2365" s="7"/>
      <c r="P2365" s="7">
        <v>0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</row>
    <row r="2366" spans="1:34" x14ac:dyDescent="0.35">
      <c r="A2366">
        <f t="shared" si="344"/>
        <v>2365</v>
      </c>
      <c r="B2366" t="s">
        <v>936</v>
      </c>
      <c r="C2366">
        <f t="shared" si="342"/>
        <v>87</v>
      </c>
      <c r="D2366" s="7">
        <f t="shared" si="346"/>
        <v>2005</v>
      </c>
      <c r="E2366">
        <v>100</v>
      </c>
      <c r="F2366">
        <f>VLOOKUP(B2366, 'Population by Country'!$1:$266, 20, FALSE)</f>
        <v>3986852</v>
      </c>
      <c r="G2366">
        <v>0</v>
      </c>
      <c r="H2366">
        <v>0</v>
      </c>
      <c r="I2366" s="7">
        <f>INDEX('Developing Country'!$B$3:$B$175,MATCH('Stata Data'!B2366,'Developing Country'!$A$3:$A$175))</f>
        <v>0</v>
      </c>
      <c r="J2366" s="7">
        <f>INDEX('Developing Country'!$C$3:$C$175,MATCH('Stata Data'!B2366,'Developing Country'!$A$3:$A$175))</f>
        <v>0</v>
      </c>
      <c r="K2366" s="8"/>
      <c r="L2366" s="7"/>
      <c r="M2366" s="7">
        <v>0</v>
      </c>
      <c r="N2366" s="7"/>
      <c r="O2366" s="7"/>
      <c r="P2366" s="7">
        <v>0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</row>
    <row r="2367" spans="1:34" x14ac:dyDescent="0.35">
      <c r="A2367">
        <f t="shared" si="344"/>
        <v>2366</v>
      </c>
      <c r="B2367" t="s">
        <v>936</v>
      </c>
      <c r="C2367">
        <f t="shared" si="342"/>
        <v>87</v>
      </c>
      <c r="D2367" s="7">
        <f t="shared" si="346"/>
        <v>2006</v>
      </c>
      <c r="E2367">
        <v>100</v>
      </c>
      <c r="F2367">
        <f>VLOOKUP(B2367, 'Population by Country'!$1:$266, 21, FALSE)</f>
        <v>4057350</v>
      </c>
      <c r="G2367">
        <v>0</v>
      </c>
      <c r="H2367">
        <v>0</v>
      </c>
      <c r="I2367" s="7">
        <f>INDEX('Developing Country'!$B$3:$B$175,MATCH('Stata Data'!B2367,'Developing Country'!$A$3:$A$175))</f>
        <v>0</v>
      </c>
      <c r="J2367" s="7">
        <f>INDEX('Developing Country'!$C$3:$C$175,MATCH('Stata Data'!B2367,'Developing Country'!$A$3:$A$175))</f>
        <v>0</v>
      </c>
      <c r="K2367" s="8"/>
      <c r="L2367" s="7"/>
      <c r="M2367" s="7">
        <v>0</v>
      </c>
      <c r="N2367" s="7"/>
      <c r="O2367" s="7"/>
      <c r="P2367" s="7">
        <v>0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</row>
    <row r="2368" spans="1:34" x14ac:dyDescent="0.35">
      <c r="A2368">
        <f t="shared" si="344"/>
        <v>2367</v>
      </c>
      <c r="B2368" t="s">
        <v>936</v>
      </c>
      <c r="C2368">
        <f t="shared" si="342"/>
        <v>87</v>
      </c>
      <c r="D2368" s="7">
        <f t="shared" si="346"/>
        <v>2007</v>
      </c>
      <c r="E2368">
        <v>100</v>
      </c>
      <c r="F2368">
        <f>VLOOKUP(B2368, 'Population by Country'!$1:$266, 22, FALSE)</f>
        <v>4086466</v>
      </c>
      <c r="G2368">
        <v>0</v>
      </c>
      <c r="H2368">
        <v>0</v>
      </c>
      <c r="I2368" s="7">
        <f>INDEX('Developing Country'!$B$3:$B$175,MATCH('Stata Data'!B2368,'Developing Country'!$A$3:$A$175))</f>
        <v>0</v>
      </c>
      <c r="J2368" s="7">
        <f>INDEX('Developing Country'!$C$3:$C$175,MATCH('Stata Data'!B2368,'Developing Country'!$A$3:$A$175))</f>
        <v>0</v>
      </c>
      <c r="K2368" s="8"/>
      <c r="L2368" s="7"/>
      <c r="M2368" s="7">
        <v>0</v>
      </c>
      <c r="N2368" s="7"/>
      <c r="O2368" s="7"/>
      <c r="P2368" s="7">
        <v>0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</row>
    <row r="2369" spans="1:34" x14ac:dyDescent="0.35">
      <c r="A2369">
        <f t="shared" si="344"/>
        <v>2368</v>
      </c>
      <c r="B2369" t="s">
        <v>936</v>
      </c>
      <c r="C2369">
        <f t="shared" si="342"/>
        <v>87</v>
      </c>
      <c r="D2369" s="7">
        <f t="shared" si="346"/>
        <v>2008</v>
      </c>
      <c r="E2369">
        <v>100</v>
      </c>
      <c r="F2369">
        <f>VLOOKUP(B2369, 'Population by Country'!$1:$266, 23, FALSE)</f>
        <v>4111047</v>
      </c>
      <c r="G2369">
        <v>0</v>
      </c>
      <c r="H2369">
        <v>0</v>
      </c>
      <c r="I2369" s="7">
        <f>INDEX('Developing Country'!$B$3:$B$175,MATCH('Stata Data'!B2369,'Developing Country'!$A$3:$A$175))</f>
        <v>0</v>
      </c>
      <c r="J2369" s="7">
        <f>INDEX('Developing Country'!$C$3:$C$175,MATCH('Stata Data'!B2369,'Developing Country'!$A$3:$A$175))</f>
        <v>0</v>
      </c>
      <c r="K2369" s="8"/>
      <c r="L2369" s="7"/>
      <c r="M2369" s="7">
        <v>0</v>
      </c>
      <c r="N2369" s="7"/>
      <c r="O2369" s="7"/>
      <c r="P2369" s="7">
        <v>0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</row>
    <row r="2370" spans="1:34" x14ac:dyDescent="0.35">
      <c r="A2370">
        <f t="shared" si="344"/>
        <v>2369</v>
      </c>
      <c r="B2370" t="s">
        <v>936</v>
      </c>
      <c r="C2370">
        <f t="shared" si="342"/>
        <v>87</v>
      </c>
      <c r="D2370" s="7">
        <f t="shared" si="346"/>
        <v>2009</v>
      </c>
      <c r="E2370">
        <v>100</v>
      </c>
      <c r="F2370">
        <f>VLOOKUP(B2370, 'Population by Country'!$1:$266, 24, FALSE)</f>
        <v>4183156</v>
      </c>
      <c r="G2370">
        <v>0</v>
      </c>
      <c r="H2370">
        <v>0</v>
      </c>
      <c r="I2370" s="7">
        <f>INDEX('Developing Country'!$B$3:$B$175,MATCH('Stata Data'!B2370,'Developing Country'!$A$3:$A$175))</f>
        <v>0</v>
      </c>
      <c r="J2370" s="7">
        <f>INDEX('Developing Country'!$C$3:$C$175,MATCH('Stata Data'!B2370,'Developing Country'!$A$3:$A$175))</f>
        <v>0</v>
      </c>
      <c r="K2370" s="8"/>
      <c r="L2370" s="7"/>
      <c r="M2370" s="7">
        <v>0</v>
      </c>
      <c r="N2370" s="7"/>
      <c r="O2370" s="7"/>
      <c r="P2370" s="7">
        <v>0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</row>
    <row r="2371" spans="1:34" x14ac:dyDescent="0.35">
      <c r="A2371">
        <f t="shared" si="344"/>
        <v>2370</v>
      </c>
      <c r="B2371" t="s">
        <v>936</v>
      </c>
      <c r="C2371">
        <f t="shared" ref="C2371:C2434" si="347">_xlfn.FLOOR.MATH((A2371-1)/27)</f>
        <v>87</v>
      </c>
      <c r="D2371" s="7">
        <f t="shared" si="346"/>
        <v>2010</v>
      </c>
      <c r="E2371">
        <v>100</v>
      </c>
      <c r="F2371">
        <f>VLOOKUP(B2371, 'Population by Country'!$1:$266, 25, FALSE)</f>
        <v>4337141</v>
      </c>
      <c r="G2371">
        <v>0</v>
      </c>
      <c r="H2371">
        <v>0</v>
      </c>
      <c r="I2371" s="7">
        <f>INDEX('Developing Country'!$B$3:$B$175,MATCH('Stata Data'!B2371,'Developing Country'!$A$3:$A$175))</f>
        <v>0</v>
      </c>
      <c r="J2371" s="7">
        <f>INDEX('Developing Country'!$C$3:$C$175,MATCH('Stata Data'!B2371,'Developing Country'!$A$3:$A$175))</f>
        <v>0</v>
      </c>
      <c r="K2371" s="8"/>
      <c r="L2371" s="7"/>
      <c r="M2371" s="7">
        <v>0</v>
      </c>
      <c r="N2371" s="7"/>
      <c r="O2371" s="7"/>
      <c r="P2371" s="7">
        <v>0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</row>
    <row r="2372" spans="1:34" x14ac:dyDescent="0.35">
      <c r="A2372">
        <f t="shared" ref="A2372:A2435" si="348">A2371+1</f>
        <v>2371</v>
      </c>
      <c r="B2372" t="s">
        <v>936</v>
      </c>
      <c r="C2372">
        <f t="shared" si="347"/>
        <v>87</v>
      </c>
      <c r="D2372" s="7">
        <f t="shared" si="346"/>
        <v>2011</v>
      </c>
      <c r="E2372">
        <v>100</v>
      </c>
      <c r="F2372">
        <f>VLOOKUP(B2372, 'Population by Country'!$1:$266, 26, FALSE)</f>
        <v>4588368</v>
      </c>
      <c r="G2372">
        <v>0</v>
      </c>
      <c r="H2372">
        <v>0</v>
      </c>
      <c r="I2372" s="7">
        <f>INDEX('Developing Country'!$B$3:$B$175,MATCH('Stata Data'!B2372,'Developing Country'!$A$3:$A$175))</f>
        <v>0</v>
      </c>
      <c r="J2372" s="7">
        <f>INDEX('Developing Country'!$C$3:$C$175,MATCH('Stata Data'!B2372,'Developing Country'!$A$3:$A$175))</f>
        <v>0</v>
      </c>
      <c r="K2372" s="8"/>
      <c r="L2372" s="7"/>
      <c r="M2372" s="7">
        <v>0</v>
      </c>
      <c r="N2372" s="7"/>
      <c r="O2372" s="7"/>
      <c r="P2372" s="7">
        <v>0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</row>
    <row r="2373" spans="1:34" x14ac:dyDescent="0.35">
      <c r="A2373">
        <f t="shared" si="348"/>
        <v>2372</v>
      </c>
      <c r="B2373" t="s">
        <v>936</v>
      </c>
      <c r="C2373">
        <f t="shared" si="347"/>
        <v>87</v>
      </c>
      <c r="D2373" s="7">
        <f t="shared" si="346"/>
        <v>2012</v>
      </c>
      <c r="E2373">
        <v>100</v>
      </c>
      <c r="F2373">
        <f>VLOOKUP(B2373, 'Population by Country'!$1:$266, 27, FALSE)</f>
        <v>4916404</v>
      </c>
      <c r="G2373">
        <v>0</v>
      </c>
      <c r="H2373">
        <v>0</v>
      </c>
      <c r="I2373" s="7">
        <f>INDEX('Developing Country'!$B$3:$B$175,MATCH('Stata Data'!B2373,'Developing Country'!$A$3:$A$175))</f>
        <v>0</v>
      </c>
      <c r="J2373" s="7">
        <f>INDEX('Developing Country'!$C$3:$C$175,MATCH('Stata Data'!B2373,'Developing Country'!$A$3:$A$175))</f>
        <v>0</v>
      </c>
      <c r="K2373" s="8"/>
      <c r="L2373" s="7"/>
      <c r="M2373" s="7">
        <v>0</v>
      </c>
      <c r="N2373" s="7"/>
      <c r="O2373" s="7"/>
      <c r="P2373" s="7">
        <v>0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</row>
    <row r="2374" spans="1:34" x14ac:dyDescent="0.35">
      <c r="A2374">
        <f t="shared" si="348"/>
        <v>2373</v>
      </c>
      <c r="B2374" t="s">
        <v>936</v>
      </c>
      <c r="C2374">
        <f t="shared" si="347"/>
        <v>87</v>
      </c>
      <c r="D2374" s="7">
        <f t="shared" si="346"/>
        <v>2013</v>
      </c>
      <c r="E2374">
        <v>100</v>
      </c>
      <c r="F2374">
        <f>VLOOKUP(B2374, 'Population by Country'!$1:$266, 28, FALSE)</f>
        <v>5276102</v>
      </c>
      <c r="G2374">
        <v>0</v>
      </c>
      <c r="H2374">
        <v>0</v>
      </c>
      <c r="I2374" s="7">
        <f>INDEX('Developing Country'!$B$3:$B$175,MATCH('Stata Data'!B2374,'Developing Country'!$A$3:$A$175))</f>
        <v>0</v>
      </c>
      <c r="J2374" s="7">
        <f>INDEX('Developing Country'!$C$3:$C$175,MATCH('Stata Data'!B2374,'Developing Country'!$A$3:$A$175))</f>
        <v>0</v>
      </c>
      <c r="K2374" s="8"/>
      <c r="L2374" s="7"/>
      <c r="M2374" s="7">
        <v>0</v>
      </c>
      <c r="N2374" s="7"/>
      <c r="O2374" s="7"/>
      <c r="P2374" s="7">
        <v>0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</row>
    <row r="2375" spans="1:34" x14ac:dyDescent="0.35">
      <c r="A2375">
        <f t="shared" si="348"/>
        <v>2374</v>
      </c>
      <c r="B2375" t="s">
        <v>936</v>
      </c>
      <c r="C2375">
        <f t="shared" si="347"/>
        <v>87</v>
      </c>
      <c r="D2375" s="7">
        <f t="shared" si="346"/>
        <v>2014</v>
      </c>
      <c r="E2375">
        <v>100</v>
      </c>
      <c r="F2375">
        <f>VLOOKUP(B2375, 'Population by Country'!$1:$266, 29, FALSE)</f>
        <v>5603279</v>
      </c>
      <c r="G2375">
        <v>0</v>
      </c>
      <c r="H2375">
        <v>0</v>
      </c>
      <c r="I2375" s="7">
        <f>INDEX('Developing Country'!$B$3:$B$175,MATCH('Stata Data'!B2375,'Developing Country'!$A$3:$A$175))</f>
        <v>0</v>
      </c>
      <c r="J2375" s="7">
        <f>INDEX('Developing Country'!$C$3:$C$175,MATCH('Stata Data'!B2375,'Developing Country'!$A$3:$A$175))</f>
        <v>0</v>
      </c>
      <c r="K2375" s="8"/>
      <c r="L2375" s="7"/>
      <c r="M2375" s="7">
        <v>0</v>
      </c>
      <c r="N2375" s="7"/>
      <c r="O2375" s="7"/>
      <c r="P2375" s="7">
        <v>0</v>
      </c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</row>
    <row r="2376" spans="1:34" x14ac:dyDescent="0.35">
      <c r="A2376">
        <f t="shared" si="348"/>
        <v>2375</v>
      </c>
      <c r="B2376" t="s">
        <v>936</v>
      </c>
      <c r="C2376">
        <f t="shared" si="347"/>
        <v>87</v>
      </c>
      <c r="D2376" s="7">
        <f t="shared" si="346"/>
        <v>2015</v>
      </c>
      <c r="E2376">
        <v>100</v>
      </c>
      <c r="F2376">
        <f>VLOOKUP(B2376, 'Population by Country'!$1:$266, 30, FALSE)</f>
        <v>5851479</v>
      </c>
      <c r="G2376">
        <v>0</v>
      </c>
      <c r="H2376">
        <v>0</v>
      </c>
      <c r="I2376" s="7">
        <f>INDEX('Developing Country'!$B$3:$B$175,MATCH('Stata Data'!B2376,'Developing Country'!$A$3:$A$175))</f>
        <v>0</v>
      </c>
      <c r="J2376" s="7">
        <f>INDEX('Developing Country'!$C$3:$C$175,MATCH('Stata Data'!B2376,'Developing Country'!$A$3:$A$175))</f>
        <v>0</v>
      </c>
      <c r="K2376" s="8"/>
      <c r="L2376" s="7"/>
      <c r="M2376" s="7">
        <v>0</v>
      </c>
      <c r="N2376" s="7"/>
      <c r="O2376" s="7"/>
      <c r="P2376" s="7">
        <v>0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</row>
    <row r="2377" spans="1:34" x14ac:dyDescent="0.35">
      <c r="A2377">
        <f t="shared" si="348"/>
        <v>2376</v>
      </c>
      <c r="B2377" t="s">
        <v>936</v>
      </c>
      <c r="C2377">
        <f t="shared" si="347"/>
        <v>87</v>
      </c>
      <c r="D2377" s="7">
        <f t="shared" si="346"/>
        <v>2016</v>
      </c>
      <c r="E2377">
        <v>100</v>
      </c>
      <c r="F2377">
        <f>VLOOKUP(B2377, 'Population by Country'!$1:$266, 31, FALSE)</f>
        <v>6006668</v>
      </c>
      <c r="G2377">
        <v>0</v>
      </c>
      <c r="H2377">
        <v>0</v>
      </c>
      <c r="I2377" s="7">
        <f>INDEX('Developing Country'!$B$3:$B$175,MATCH('Stata Data'!B2377,'Developing Country'!$A$3:$A$175))</f>
        <v>0</v>
      </c>
      <c r="J2377" s="7">
        <f>INDEX('Developing Country'!$C$3:$C$175,MATCH('Stata Data'!B2377,'Developing Country'!$A$3:$A$175))</f>
        <v>0</v>
      </c>
      <c r="K2377" s="8"/>
      <c r="L2377" s="7"/>
      <c r="M2377" s="7">
        <v>0</v>
      </c>
      <c r="N2377" s="7"/>
      <c r="O2377" s="7"/>
      <c r="P2377" s="7">
        <v>0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</row>
    <row r="2378" spans="1:34" x14ac:dyDescent="0.35">
      <c r="A2378">
        <f t="shared" si="348"/>
        <v>2377</v>
      </c>
      <c r="B2378" t="s">
        <v>82</v>
      </c>
      <c r="C2378">
        <f t="shared" si="347"/>
        <v>88</v>
      </c>
      <c r="D2378" s="7">
        <v>1990</v>
      </c>
      <c r="E2378">
        <v>200</v>
      </c>
      <c r="F2378">
        <f>VLOOKUP(B2378, 'Population by Country'!$1:$266, 5,FALSE )</f>
        <v>1603938</v>
      </c>
      <c r="G2378">
        <v>0</v>
      </c>
      <c r="H2378">
        <v>0</v>
      </c>
      <c r="I2378" s="7">
        <f>INDEX('Developing Country'!$B$3:$B$175,MATCH('Stata Data'!B2378,'Developing Country'!$A$3:$A$175))</f>
        <v>1</v>
      </c>
      <c r="J2378" s="7">
        <f>INDEX('Developing Country'!$C$3:$C$175,MATCH('Stata Data'!B2378,'Developing Country'!$A$3:$A$175))</f>
        <v>0</v>
      </c>
      <c r="K2378" s="8">
        <f>VLOOKUP(B2378, 'TRIPS In Force'!$A$2:$B$166, 2, FALSE)</f>
        <v>34850</v>
      </c>
      <c r="L2378" s="7">
        <f t="shared" ref="L2378:L2434" si="349">YEAR(K2378)</f>
        <v>1995</v>
      </c>
      <c r="M2378" s="7">
        <f t="shared" ref="M2378:M2433" si="350">IF(L2378&gt;D2378, 0, 1)</f>
        <v>0</v>
      </c>
      <c r="N2378" s="7">
        <f t="shared" ref="N2378:N2433" si="351">IF(L2378&gt;IF(I2378=1, 2033, IF(H2378=1, 2005, IF(J2378=1,2000, L2378))), L2378,IF(I2378=1, 2033, IF(H2378=1, 2005, IF(J2378=1,2000, L2378))))</f>
        <v>2033</v>
      </c>
      <c r="O2378" s="7">
        <f t="shared" ref="O2378:O2433" si="352">D2378-N2378</f>
        <v>-43</v>
      </c>
      <c r="P2378" s="7">
        <f t="shared" ref="P2378:P2433" si="353">IF(N2378&lt;=D2378,1,0)</f>
        <v>0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</row>
    <row r="2379" spans="1:34" x14ac:dyDescent="0.35">
      <c r="A2379">
        <f t="shared" si="348"/>
        <v>2378</v>
      </c>
      <c r="B2379" t="s">
        <v>82</v>
      </c>
      <c r="C2379">
        <f t="shared" si="347"/>
        <v>88</v>
      </c>
      <c r="D2379" s="7">
        <f>D2378+1</f>
        <v>1991</v>
      </c>
      <c r="E2379">
        <v>500</v>
      </c>
      <c r="F2379">
        <f>VLOOKUP(B2379, 'Population by Country'!$1:$266, 6, FALSE)</f>
        <v>1634517</v>
      </c>
      <c r="G2379">
        <v>0</v>
      </c>
      <c r="H2379">
        <v>0</v>
      </c>
      <c r="I2379" s="7">
        <f>INDEX('Developing Country'!$B$3:$B$175,MATCH('Stata Data'!B2379,'Developing Country'!$A$3:$A$175))</f>
        <v>1</v>
      </c>
      <c r="J2379" s="7">
        <f>INDEX('Developing Country'!$C$3:$C$175,MATCH('Stata Data'!B2379,'Developing Country'!$A$3:$A$175))</f>
        <v>0</v>
      </c>
      <c r="K2379" s="8">
        <f>VLOOKUP(B2379, 'TRIPS In Force'!$A$2:$B$166, 2, FALSE)</f>
        <v>34850</v>
      </c>
      <c r="L2379" s="7">
        <f t="shared" si="349"/>
        <v>1995</v>
      </c>
      <c r="M2379" s="7">
        <f t="shared" si="350"/>
        <v>0</v>
      </c>
      <c r="N2379" s="7">
        <f t="shared" si="351"/>
        <v>2033</v>
      </c>
      <c r="O2379" s="7">
        <f t="shared" si="352"/>
        <v>-42</v>
      </c>
      <c r="P2379" s="7">
        <f t="shared" si="353"/>
        <v>0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</row>
    <row r="2380" spans="1:34" x14ac:dyDescent="0.35">
      <c r="A2380">
        <f t="shared" si="348"/>
        <v>2379</v>
      </c>
      <c r="B2380" t="s">
        <v>82</v>
      </c>
      <c r="C2380">
        <f t="shared" si="347"/>
        <v>88</v>
      </c>
      <c r="D2380" s="7">
        <f t="shared" ref="D2380:D2404" si="354">D2379+1</f>
        <v>1992</v>
      </c>
      <c r="E2380">
        <v>500</v>
      </c>
      <c r="F2380">
        <f>VLOOKUP(B2380, 'Population by Country'!$1:$266, 7, FALSE)</f>
        <v>1667121</v>
      </c>
      <c r="G2380">
        <v>0</v>
      </c>
      <c r="H2380">
        <v>0</v>
      </c>
      <c r="I2380" s="7">
        <f>INDEX('Developing Country'!$B$3:$B$175,MATCH('Stata Data'!B2380,'Developing Country'!$A$3:$A$175))</f>
        <v>1</v>
      </c>
      <c r="J2380" s="7">
        <f>INDEX('Developing Country'!$C$3:$C$175,MATCH('Stata Data'!B2380,'Developing Country'!$A$3:$A$175))</f>
        <v>0</v>
      </c>
      <c r="K2380" s="8">
        <f>VLOOKUP(B2380, 'TRIPS In Force'!$A$2:$B$166, 2, FALSE)</f>
        <v>34850</v>
      </c>
      <c r="L2380" s="7">
        <f t="shared" si="349"/>
        <v>1995</v>
      </c>
      <c r="M2380" s="7">
        <f t="shared" si="350"/>
        <v>0</v>
      </c>
      <c r="N2380" s="7">
        <f t="shared" si="351"/>
        <v>2033</v>
      </c>
      <c r="O2380" s="7">
        <f t="shared" si="352"/>
        <v>-41</v>
      </c>
      <c r="P2380" s="7">
        <f t="shared" si="353"/>
        <v>0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</row>
    <row r="2381" spans="1:34" x14ac:dyDescent="0.35">
      <c r="A2381">
        <f t="shared" si="348"/>
        <v>2380</v>
      </c>
      <c r="B2381" t="s">
        <v>82</v>
      </c>
      <c r="C2381">
        <f t="shared" si="347"/>
        <v>88</v>
      </c>
      <c r="D2381" s="7">
        <f t="shared" si="354"/>
        <v>1993</v>
      </c>
      <c r="E2381">
        <v>1000</v>
      </c>
      <c r="F2381">
        <f>VLOOKUP(B2381, 'Population by Country'!$1:$266, 8, FALSE)</f>
        <v>1700362</v>
      </c>
      <c r="G2381">
        <v>0</v>
      </c>
      <c r="H2381">
        <v>0</v>
      </c>
      <c r="I2381" s="7">
        <f>INDEX('Developing Country'!$B$3:$B$175,MATCH('Stata Data'!B2381,'Developing Country'!$A$3:$A$175))</f>
        <v>1</v>
      </c>
      <c r="J2381" s="7">
        <f>INDEX('Developing Country'!$C$3:$C$175,MATCH('Stata Data'!B2381,'Developing Country'!$A$3:$A$175))</f>
        <v>0</v>
      </c>
      <c r="K2381" s="8">
        <f>VLOOKUP(B2381, 'TRIPS In Force'!$A$2:$B$166, 2, FALSE)</f>
        <v>34850</v>
      </c>
      <c r="L2381" s="7">
        <f t="shared" si="349"/>
        <v>1995</v>
      </c>
      <c r="M2381" s="7">
        <f t="shared" si="350"/>
        <v>0</v>
      </c>
      <c r="N2381" s="7">
        <f t="shared" si="351"/>
        <v>2033</v>
      </c>
      <c r="O2381" s="7">
        <f t="shared" si="352"/>
        <v>-40</v>
      </c>
      <c r="P2381" s="7">
        <f t="shared" si="353"/>
        <v>0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</row>
    <row r="2382" spans="1:34" x14ac:dyDescent="0.35">
      <c r="A2382">
        <f t="shared" si="348"/>
        <v>2381</v>
      </c>
      <c r="B2382" t="s">
        <v>82</v>
      </c>
      <c r="C2382">
        <f t="shared" si="347"/>
        <v>88</v>
      </c>
      <c r="D2382" s="7">
        <f t="shared" si="354"/>
        <v>1994</v>
      </c>
      <c r="E2382">
        <v>1400</v>
      </c>
      <c r="F2382">
        <f>VLOOKUP(B2382, 'Population by Country'!$1:$266, 9, FALSE)</f>
        <v>1732257</v>
      </c>
      <c r="G2382">
        <v>0</v>
      </c>
      <c r="H2382">
        <v>0</v>
      </c>
      <c r="I2382" s="7">
        <f>INDEX('Developing Country'!$B$3:$B$175,MATCH('Stata Data'!B2382,'Developing Country'!$A$3:$A$175))</f>
        <v>1</v>
      </c>
      <c r="J2382" s="7">
        <f>INDEX('Developing Country'!$C$3:$C$175,MATCH('Stata Data'!B2382,'Developing Country'!$A$3:$A$175))</f>
        <v>0</v>
      </c>
      <c r="K2382" s="8">
        <f>VLOOKUP(B2382, 'TRIPS In Force'!$A$2:$B$166, 2, FALSE)</f>
        <v>34850</v>
      </c>
      <c r="L2382" s="7">
        <f t="shared" si="349"/>
        <v>1995</v>
      </c>
      <c r="M2382" s="7">
        <f t="shared" si="350"/>
        <v>0</v>
      </c>
      <c r="N2382" s="7">
        <f t="shared" si="351"/>
        <v>2033</v>
      </c>
      <c r="O2382" s="7">
        <f t="shared" si="352"/>
        <v>-39</v>
      </c>
      <c r="P2382" s="7">
        <f t="shared" si="353"/>
        <v>0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</row>
    <row r="2383" spans="1:34" x14ac:dyDescent="0.35">
      <c r="A2383">
        <f t="shared" si="348"/>
        <v>2382</v>
      </c>
      <c r="B2383" t="s">
        <v>82</v>
      </c>
      <c r="C2383">
        <f t="shared" si="347"/>
        <v>88</v>
      </c>
      <c r="D2383" s="7">
        <f t="shared" si="354"/>
        <v>1995</v>
      </c>
      <c r="E2383">
        <v>2200</v>
      </c>
      <c r="F2383">
        <f>VLOOKUP(B2383, 'Population by Country'!$1:$266, 10, FALSE)</f>
        <v>1761359</v>
      </c>
      <c r="G2383">
        <v>0</v>
      </c>
      <c r="H2383">
        <v>0</v>
      </c>
      <c r="I2383" s="7">
        <f>INDEX('Developing Country'!$B$3:$B$175,MATCH('Stata Data'!B2383,'Developing Country'!$A$3:$A$175))</f>
        <v>1</v>
      </c>
      <c r="J2383" s="7">
        <f>INDEX('Developing Country'!$C$3:$C$175,MATCH('Stata Data'!B2383,'Developing Country'!$A$3:$A$175))</f>
        <v>0</v>
      </c>
      <c r="K2383" s="8">
        <f>VLOOKUP(B2383, 'TRIPS In Force'!$A$2:$B$166, 2, FALSE)</f>
        <v>34850</v>
      </c>
      <c r="L2383" s="7">
        <f t="shared" si="349"/>
        <v>1995</v>
      </c>
      <c r="M2383" s="7">
        <f t="shared" si="350"/>
        <v>1</v>
      </c>
      <c r="N2383" s="7">
        <f t="shared" si="351"/>
        <v>2033</v>
      </c>
      <c r="O2383" s="7">
        <f t="shared" si="352"/>
        <v>-38</v>
      </c>
      <c r="P2383" s="7">
        <f t="shared" si="353"/>
        <v>0</v>
      </c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</row>
    <row r="2384" spans="1:34" x14ac:dyDescent="0.35">
      <c r="A2384">
        <f t="shared" si="348"/>
        <v>2383</v>
      </c>
      <c r="B2384" t="s">
        <v>82</v>
      </c>
      <c r="C2384">
        <f t="shared" si="347"/>
        <v>88</v>
      </c>
      <c r="D2384" s="7">
        <f t="shared" si="354"/>
        <v>1996</v>
      </c>
      <c r="E2384">
        <v>3200</v>
      </c>
      <c r="F2384">
        <f>VLOOKUP(B2384, 'Population by Country'!$1:$266, 11, FALSE)</f>
        <v>1787273</v>
      </c>
      <c r="G2384">
        <v>0</v>
      </c>
      <c r="H2384">
        <v>0</v>
      </c>
      <c r="I2384" s="7">
        <f>INDEX('Developing Country'!$B$3:$B$175,MATCH('Stata Data'!B2384,'Developing Country'!$A$3:$A$175))</f>
        <v>1</v>
      </c>
      <c r="J2384" s="7">
        <f>INDEX('Developing Country'!$C$3:$C$175,MATCH('Stata Data'!B2384,'Developing Country'!$A$3:$A$175))</f>
        <v>0</v>
      </c>
      <c r="K2384" s="8">
        <f>VLOOKUP(B2384, 'TRIPS In Force'!$A$2:$B$166, 2, FALSE)</f>
        <v>34850</v>
      </c>
      <c r="L2384" s="7">
        <f t="shared" si="349"/>
        <v>1995</v>
      </c>
      <c r="M2384" s="7">
        <f t="shared" si="350"/>
        <v>1</v>
      </c>
      <c r="N2384" s="7">
        <f t="shared" si="351"/>
        <v>2033</v>
      </c>
      <c r="O2384" s="7">
        <f t="shared" si="352"/>
        <v>-37</v>
      </c>
      <c r="P2384" s="7">
        <f t="shared" si="353"/>
        <v>0</v>
      </c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</row>
    <row r="2385" spans="1:34" x14ac:dyDescent="0.35">
      <c r="A2385">
        <f t="shared" si="348"/>
        <v>2384</v>
      </c>
      <c r="B2385" t="s">
        <v>82</v>
      </c>
      <c r="C2385">
        <f t="shared" si="347"/>
        <v>88</v>
      </c>
      <c r="D2385" s="7">
        <f t="shared" si="354"/>
        <v>1997</v>
      </c>
      <c r="E2385">
        <v>4400</v>
      </c>
      <c r="F2385">
        <f>VLOOKUP(B2385, 'Population by Country'!$1:$266, 12, FALSE)</f>
        <v>1810453</v>
      </c>
      <c r="G2385">
        <v>0</v>
      </c>
      <c r="H2385">
        <v>0</v>
      </c>
      <c r="I2385" s="7">
        <f>INDEX('Developing Country'!$B$3:$B$175,MATCH('Stata Data'!B2385,'Developing Country'!$A$3:$A$175))</f>
        <v>1</v>
      </c>
      <c r="J2385" s="7">
        <f>INDEX('Developing Country'!$C$3:$C$175,MATCH('Stata Data'!B2385,'Developing Country'!$A$3:$A$175))</f>
        <v>0</v>
      </c>
      <c r="K2385" s="8">
        <f>VLOOKUP(B2385, 'TRIPS In Force'!$A$2:$B$166, 2, FALSE)</f>
        <v>34850</v>
      </c>
      <c r="L2385" s="7">
        <f t="shared" si="349"/>
        <v>1995</v>
      </c>
      <c r="M2385" s="7">
        <f t="shared" si="350"/>
        <v>1</v>
      </c>
      <c r="N2385" s="7">
        <f t="shared" si="351"/>
        <v>2033</v>
      </c>
      <c r="O2385" s="7">
        <f t="shared" si="352"/>
        <v>-36</v>
      </c>
      <c r="P2385" s="7">
        <f t="shared" si="353"/>
        <v>0</v>
      </c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</row>
    <row r="2386" spans="1:34" x14ac:dyDescent="0.35">
      <c r="A2386">
        <f t="shared" si="348"/>
        <v>2385</v>
      </c>
      <c r="B2386" t="s">
        <v>82</v>
      </c>
      <c r="C2386">
        <f t="shared" si="347"/>
        <v>88</v>
      </c>
      <c r="D2386" s="7">
        <f t="shared" si="354"/>
        <v>1998</v>
      </c>
      <c r="E2386">
        <v>5800</v>
      </c>
      <c r="F2386">
        <f>VLOOKUP(B2386, 'Population by Country'!$1:$266, 13, FALSE)</f>
        <v>1831298</v>
      </c>
      <c r="G2386">
        <v>0</v>
      </c>
      <c r="H2386">
        <v>0</v>
      </c>
      <c r="I2386" s="7">
        <f>INDEX('Developing Country'!$B$3:$B$175,MATCH('Stata Data'!B2386,'Developing Country'!$A$3:$A$175))</f>
        <v>1</v>
      </c>
      <c r="J2386" s="7">
        <f>INDEX('Developing Country'!$C$3:$C$175,MATCH('Stata Data'!B2386,'Developing Country'!$A$3:$A$175))</f>
        <v>0</v>
      </c>
      <c r="K2386" s="8">
        <f>VLOOKUP(B2386, 'TRIPS In Force'!$A$2:$B$166, 2, FALSE)</f>
        <v>34850</v>
      </c>
      <c r="L2386" s="7">
        <f t="shared" si="349"/>
        <v>1995</v>
      </c>
      <c r="M2386" s="7">
        <f t="shared" si="350"/>
        <v>1</v>
      </c>
      <c r="N2386" s="7">
        <f t="shared" si="351"/>
        <v>2033</v>
      </c>
      <c r="O2386" s="7">
        <f t="shared" si="352"/>
        <v>-35</v>
      </c>
      <c r="P2386" s="7">
        <f t="shared" si="353"/>
        <v>0</v>
      </c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</row>
    <row r="2387" spans="1:34" x14ac:dyDescent="0.35">
      <c r="A2387">
        <f t="shared" si="348"/>
        <v>2386</v>
      </c>
      <c r="B2387" t="s">
        <v>82</v>
      </c>
      <c r="C2387">
        <f t="shared" si="347"/>
        <v>88</v>
      </c>
      <c r="D2387" s="7">
        <f t="shared" si="354"/>
        <v>1999</v>
      </c>
      <c r="E2387">
        <v>7300</v>
      </c>
      <c r="F2387">
        <f>VLOOKUP(B2387, 'Population by Country'!$1:$266,14, FALSE)</f>
        <v>1850527</v>
      </c>
      <c r="G2387">
        <v>0</v>
      </c>
      <c r="H2387">
        <v>0</v>
      </c>
      <c r="I2387" s="7">
        <f>INDEX('Developing Country'!$B$3:$B$175,MATCH('Stata Data'!B2387,'Developing Country'!$A$3:$A$175))</f>
        <v>1</v>
      </c>
      <c r="J2387" s="7">
        <f>INDEX('Developing Country'!$C$3:$C$175,MATCH('Stata Data'!B2387,'Developing Country'!$A$3:$A$175))</f>
        <v>0</v>
      </c>
      <c r="K2387" s="8">
        <f>VLOOKUP(B2387, 'TRIPS In Force'!$A$2:$B$166, 2, FALSE)</f>
        <v>34850</v>
      </c>
      <c r="L2387" s="7">
        <f t="shared" si="349"/>
        <v>1995</v>
      </c>
      <c r="M2387" s="7">
        <f t="shared" si="350"/>
        <v>1</v>
      </c>
      <c r="N2387" s="7">
        <f t="shared" si="351"/>
        <v>2033</v>
      </c>
      <c r="O2387" s="7">
        <f t="shared" si="352"/>
        <v>-34</v>
      </c>
      <c r="P2387" s="7">
        <f t="shared" si="353"/>
        <v>0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</row>
    <row r="2388" spans="1:34" x14ac:dyDescent="0.35">
      <c r="A2388">
        <f t="shared" si="348"/>
        <v>2387</v>
      </c>
      <c r="B2388" t="s">
        <v>82</v>
      </c>
      <c r="C2388">
        <f t="shared" si="347"/>
        <v>88</v>
      </c>
      <c r="D2388" s="7">
        <f t="shared" si="354"/>
        <v>2000</v>
      </c>
      <c r="E2388">
        <v>8900</v>
      </c>
      <c r="F2388">
        <f>VLOOKUP(B2388, 'Population by Country'!$1:$266, 15, FALSE)</f>
        <v>1868699</v>
      </c>
      <c r="G2388">
        <v>0</v>
      </c>
      <c r="H2388">
        <v>0</v>
      </c>
      <c r="I2388" s="7">
        <f>INDEX('Developing Country'!$B$3:$B$175,MATCH('Stata Data'!B2388,'Developing Country'!$A$3:$A$175))</f>
        <v>1</v>
      </c>
      <c r="J2388" s="7">
        <f>INDEX('Developing Country'!$C$3:$C$175,MATCH('Stata Data'!B2388,'Developing Country'!$A$3:$A$175))</f>
        <v>0</v>
      </c>
      <c r="K2388" s="8">
        <f>VLOOKUP(B2388, 'TRIPS In Force'!$A$2:$B$166, 2, FALSE)</f>
        <v>34850</v>
      </c>
      <c r="L2388" s="7">
        <f t="shared" si="349"/>
        <v>1995</v>
      </c>
      <c r="M2388" s="7">
        <f t="shared" si="350"/>
        <v>1</v>
      </c>
      <c r="N2388" s="7">
        <f t="shared" si="351"/>
        <v>2033</v>
      </c>
      <c r="O2388" s="7">
        <f t="shared" si="352"/>
        <v>-33</v>
      </c>
      <c r="P2388" s="7">
        <f t="shared" si="353"/>
        <v>0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</row>
    <row r="2389" spans="1:34" x14ac:dyDescent="0.35">
      <c r="A2389">
        <f t="shared" si="348"/>
        <v>2388</v>
      </c>
      <c r="B2389" t="s">
        <v>82</v>
      </c>
      <c r="C2389">
        <f t="shared" si="347"/>
        <v>88</v>
      </c>
      <c r="D2389" s="7">
        <f t="shared" si="354"/>
        <v>2001</v>
      </c>
      <c r="E2389">
        <v>11000</v>
      </c>
      <c r="F2389">
        <f>VLOOKUP(B2389, 'Population by Country'!$1:$266, 16, FALSE)</f>
        <v>1885955</v>
      </c>
      <c r="G2389">
        <v>0</v>
      </c>
      <c r="H2389">
        <v>0</v>
      </c>
      <c r="I2389" s="7">
        <f>INDEX('Developing Country'!$B$3:$B$175,MATCH('Stata Data'!B2389,'Developing Country'!$A$3:$A$175))</f>
        <v>1</v>
      </c>
      <c r="J2389" s="7">
        <f>INDEX('Developing Country'!$C$3:$C$175,MATCH('Stata Data'!B2389,'Developing Country'!$A$3:$A$175))</f>
        <v>0</v>
      </c>
      <c r="K2389" s="8">
        <f>VLOOKUP(B2389, 'TRIPS In Force'!$A$2:$B$166, 2, FALSE)</f>
        <v>34850</v>
      </c>
      <c r="L2389" s="7">
        <f t="shared" si="349"/>
        <v>1995</v>
      </c>
      <c r="M2389" s="7">
        <f t="shared" si="350"/>
        <v>1</v>
      </c>
      <c r="N2389" s="7">
        <f t="shared" si="351"/>
        <v>2033</v>
      </c>
      <c r="O2389" s="7">
        <f t="shared" si="352"/>
        <v>-32</v>
      </c>
      <c r="P2389" s="7">
        <f t="shared" si="353"/>
        <v>0</v>
      </c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</row>
    <row r="2390" spans="1:34" x14ac:dyDescent="0.35">
      <c r="A2390">
        <f t="shared" si="348"/>
        <v>2389</v>
      </c>
      <c r="B2390" t="s">
        <v>82</v>
      </c>
      <c r="C2390">
        <f t="shared" si="347"/>
        <v>88</v>
      </c>
      <c r="D2390" s="7">
        <f t="shared" si="354"/>
        <v>2002</v>
      </c>
      <c r="E2390">
        <v>12000</v>
      </c>
      <c r="F2390">
        <f>VLOOKUP(B2390, 'Population by Country'!$1:$266, 17, FALSE)</f>
        <v>1902312</v>
      </c>
      <c r="G2390">
        <v>0</v>
      </c>
      <c r="H2390">
        <v>0</v>
      </c>
      <c r="I2390" s="7">
        <f>INDEX('Developing Country'!$B$3:$B$175,MATCH('Stata Data'!B2390,'Developing Country'!$A$3:$A$175))</f>
        <v>1</v>
      </c>
      <c r="J2390" s="7">
        <f>INDEX('Developing Country'!$C$3:$C$175,MATCH('Stata Data'!B2390,'Developing Country'!$A$3:$A$175))</f>
        <v>0</v>
      </c>
      <c r="K2390" s="8">
        <f>VLOOKUP(B2390, 'TRIPS In Force'!$A$2:$B$166, 2, FALSE)</f>
        <v>34850</v>
      </c>
      <c r="L2390" s="7">
        <f t="shared" si="349"/>
        <v>1995</v>
      </c>
      <c r="M2390" s="7">
        <f t="shared" si="350"/>
        <v>1</v>
      </c>
      <c r="N2390" s="7">
        <f t="shared" si="351"/>
        <v>2033</v>
      </c>
      <c r="O2390" s="7">
        <f t="shared" si="352"/>
        <v>-31</v>
      </c>
      <c r="P2390" s="7">
        <f t="shared" si="353"/>
        <v>0</v>
      </c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</row>
    <row r="2391" spans="1:34" x14ac:dyDescent="0.35">
      <c r="A2391">
        <f t="shared" si="348"/>
        <v>2390</v>
      </c>
      <c r="B2391" t="s">
        <v>82</v>
      </c>
      <c r="C2391">
        <f t="shared" si="347"/>
        <v>88</v>
      </c>
      <c r="D2391" s="7">
        <f t="shared" si="354"/>
        <v>2003</v>
      </c>
      <c r="E2391">
        <v>13000</v>
      </c>
      <c r="F2391">
        <f>VLOOKUP(B2391, 'Population by Country'!$1:$266, 18, FALSE)</f>
        <v>1918097</v>
      </c>
      <c r="G2391">
        <v>0</v>
      </c>
      <c r="H2391">
        <v>0</v>
      </c>
      <c r="I2391" s="7">
        <f>INDEX('Developing Country'!$B$3:$B$175,MATCH('Stata Data'!B2391,'Developing Country'!$A$3:$A$175))</f>
        <v>1</v>
      </c>
      <c r="J2391" s="7">
        <f>INDEX('Developing Country'!$C$3:$C$175,MATCH('Stata Data'!B2391,'Developing Country'!$A$3:$A$175))</f>
        <v>0</v>
      </c>
      <c r="K2391" s="8">
        <f>VLOOKUP(B2391, 'TRIPS In Force'!$A$2:$B$166, 2, FALSE)</f>
        <v>34850</v>
      </c>
      <c r="L2391" s="7">
        <f t="shared" si="349"/>
        <v>1995</v>
      </c>
      <c r="M2391" s="7">
        <f t="shared" si="350"/>
        <v>1</v>
      </c>
      <c r="N2391" s="7">
        <f t="shared" si="351"/>
        <v>2033</v>
      </c>
      <c r="O2391" s="7">
        <f t="shared" si="352"/>
        <v>-30</v>
      </c>
      <c r="P2391" s="7">
        <f t="shared" si="353"/>
        <v>0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</row>
    <row r="2392" spans="1:34" x14ac:dyDescent="0.35">
      <c r="A2392">
        <f t="shared" si="348"/>
        <v>2391</v>
      </c>
      <c r="B2392" t="s">
        <v>82</v>
      </c>
      <c r="C2392">
        <f t="shared" si="347"/>
        <v>88</v>
      </c>
      <c r="D2392" s="7">
        <f t="shared" si="354"/>
        <v>2004</v>
      </c>
      <c r="E2392">
        <v>14000</v>
      </c>
      <c r="F2392">
        <f>VLOOKUP(B2392, 'Population by Country'!$1:$266,19, FALSE)</f>
        <v>1933728</v>
      </c>
      <c r="G2392">
        <v>0</v>
      </c>
      <c r="H2392">
        <v>0</v>
      </c>
      <c r="I2392" s="7">
        <f>INDEX('Developing Country'!$B$3:$B$175,MATCH('Stata Data'!B2392,'Developing Country'!$A$3:$A$175))</f>
        <v>1</v>
      </c>
      <c r="J2392" s="7">
        <f>INDEX('Developing Country'!$C$3:$C$175,MATCH('Stata Data'!B2392,'Developing Country'!$A$3:$A$175))</f>
        <v>0</v>
      </c>
      <c r="K2392" s="8">
        <f>VLOOKUP(B2392, 'TRIPS In Force'!$A$2:$B$166, 2, FALSE)</f>
        <v>34850</v>
      </c>
      <c r="L2392" s="7">
        <f t="shared" si="349"/>
        <v>1995</v>
      </c>
      <c r="M2392" s="7">
        <f t="shared" si="350"/>
        <v>1</v>
      </c>
      <c r="N2392" s="7">
        <f t="shared" si="351"/>
        <v>2033</v>
      </c>
      <c r="O2392" s="7">
        <f t="shared" si="352"/>
        <v>-29</v>
      </c>
      <c r="P2392" s="7">
        <f t="shared" si="353"/>
        <v>0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</row>
    <row r="2393" spans="1:34" x14ac:dyDescent="0.35">
      <c r="A2393">
        <f t="shared" si="348"/>
        <v>2392</v>
      </c>
      <c r="B2393" t="s">
        <v>82</v>
      </c>
      <c r="C2393">
        <f t="shared" si="347"/>
        <v>88</v>
      </c>
      <c r="D2393" s="7">
        <f t="shared" si="354"/>
        <v>2005</v>
      </c>
      <c r="E2393">
        <v>15000</v>
      </c>
      <c r="F2393">
        <f>VLOOKUP(B2393, 'Population by Country'!$1:$266, 20, FALSE)</f>
        <v>1949543</v>
      </c>
      <c r="G2393">
        <v>0</v>
      </c>
      <c r="H2393">
        <v>0</v>
      </c>
      <c r="I2393" s="7">
        <f>INDEX('Developing Country'!$B$3:$B$175,MATCH('Stata Data'!B2393,'Developing Country'!$A$3:$A$175))</f>
        <v>1</v>
      </c>
      <c r="J2393" s="7">
        <f>INDEX('Developing Country'!$C$3:$C$175,MATCH('Stata Data'!B2393,'Developing Country'!$A$3:$A$175))</f>
        <v>0</v>
      </c>
      <c r="K2393" s="8">
        <f>VLOOKUP(B2393, 'TRIPS In Force'!$A$2:$B$166, 2, FALSE)</f>
        <v>34850</v>
      </c>
      <c r="L2393" s="7">
        <f t="shared" si="349"/>
        <v>1995</v>
      </c>
      <c r="M2393" s="7">
        <f t="shared" si="350"/>
        <v>1</v>
      </c>
      <c r="N2393" s="7">
        <f t="shared" si="351"/>
        <v>2033</v>
      </c>
      <c r="O2393" s="7">
        <f t="shared" si="352"/>
        <v>-28</v>
      </c>
      <c r="P2393" s="7">
        <f t="shared" si="353"/>
        <v>0</v>
      </c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</row>
    <row r="2394" spans="1:34" x14ac:dyDescent="0.35">
      <c r="A2394">
        <f t="shared" si="348"/>
        <v>2393</v>
      </c>
      <c r="B2394" t="s">
        <v>82</v>
      </c>
      <c r="C2394">
        <f t="shared" si="347"/>
        <v>88</v>
      </c>
      <c r="D2394" s="7">
        <f t="shared" si="354"/>
        <v>2006</v>
      </c>
      <c r="E2394">
        <v>15000</v>
      </c>
      <c r="F2394">
        <f>VLOOKUP(B2394, 'Population by Country'!$1:$266, 21, FALSE)</f>
        <v>1965662</v>
      </c>
      <c r="G2394">
        <v>0</v>
      </c>
      <c r="H2394">
        <v>0</v>
      </c>
      <c r="I2394" s="7">
        <f>INDEX('Developing Country'!$B$3:$B$175,MATCH('Stata Data'!B2394,'Developing Country'!$A$3:$A$175))</f>
        <v>1</v>
      </c>
      <c r="J2394" s="7">
        <f>INDEX('Developing Country'!$C$3:$C$175,MATCH('Stata Data'!B2394,'Developing Country'!$A$3:$A$175))</f>
        <v>0</v>
      </c>
      <c r="K2394" s="8">
        <f>VLOOKUP(B2394, 'TRIPS In Force'!$A$2:$B$166, 2, FALSE)</f>
        <v>34850</v>
      </c>
      <c r="L2394" s="7">
        <f t="shared" si="349"/>
        <v>1995</v>
      </c>
      <c r="M2394" s="7">
        <f t="shared" si="350"/>
        <v>1</v>
      </c>
      <c r="N2394" s="7">
        <f t="shared" si="351"/>
        <v>2033</v>
      </c>
      <c r="O2394" s="7">
        <f t="shared" si="352"/>
        <v>-27</v>
      </c>
      <c r="P2394" s="7">
        <f t="shared" si="353"/>
        <v>0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</row>
    <row r="2395" spans="1:34" x14ac:dyDescent="0.35">
      <c r="A2395">
        <f t="shared" si="348"/>
        <v>2394</v>
      </c>
      <c r="B2395" t="s">
        <v>82</v>
      </c>
      <c r="C2395">
        <f t="shared" si="347"/>
        <v>88</v>
      </c>
      <c r="D2395" s="7">
        <f t="shared" si="354"/>
        <v>2007</v>
      </c>
      <c r="E2395">
        <v>13000</v>
      </c>
      <c r="F2395">
        <f>VLOOKUP(B2395, 'Population by Country'!$1:$266, 22, FALSE)</f>
        <v>1982287</v>
      </c>
      <c r="G2395">
        <v>0</v>
      </c>
      <c r="H2395">
        <v>0</v>
      </c>
      <c r="I2395" s="7">
        <f>INDEX('Developing Country'!$B$3:$B$175,MATCH('Stata Data'!B2395,'Developing Country'!$A$3:$A$175))</f>
        <v>1</v>
      </c>
      <c r="J2395" s="7">
        <f>INDEX('Developing Country'!$C$3:$C$175,MATCH('Stata Data'!B2395,'Developing Country'!$A$3:$A$175))</f>
        <v>0</v>
      </c>
      <c r="K2395" s="8">
        <f>VLOOKUP(B2395, 'TRIPS In Force'!$A$2:$B$166, 2, FALSE)</f>
        <v>34850</v>
      </c>
      <c r="L2395" s="7">
        <f t="shared" si="349"/>
        <v>1995</v>
      </c>
      <c r="M2395" s="7">
        <f t="shared" si="350"/>
        <v>1</v>
      </c>
      <c r="N2395" s="7">
        <f t="shared" si="351"/>
        <v>2033</v>
      </c>
      <c r="O2395" s="7">
        <f t="shared" si="352"/>
        <v>-26</v>
      </c>
      <c r="P2395" s="7">
        <f t="shared" si="353"/>
        <v>0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</row>
    <row r="2396" spans="1:34" x14ac:dyDescent="0.35">
      <c r="A2396">
        <f t="shared" si="348"/>
        <v>2395</v>
      </c>
      <c r="B2396" t="s">
        <v>82</v>
      </c>
      <c r="C2396">
        <f t="shared" si="347"/>
        <v>88</v>
      </c>
      <c r="D2396" s="7">
        <f t="shared" si="354"/>
        <v>2008</v>
      </c>
      <c r="E2396">
        <v>10000</v>
      </c>
      <c r="F2396">
        <f>VLOOKUP(B2396, 'Population by Country'!$1:$266, 23, FALSE)</f>
        <v>1999930</v>
      </c>
      <c r="G2396">
        <v>0</v>
      </c>
      <c r="H2396">
        <v>0</v>
      </c>
      <c r="I2396" s="7">
        <f>INDEX('Developing Country'!$B$3:$B$175,MATCH('Stata Data'!B2396,'Developing Country'!$A$3:$A$175))</f>
        <v>1</v>
      </c>
      <c r="J2396" s="7">
        <f>INDEX('Developing Country'!$C$3:$C$175,MATCH('Stata Data'!B2396,'Developing Country'!$A$3:$A$175))</f>
        <v>0</v>
      </c>
      <c r="K2396" s="8">
        <f>VLOOKUP(B2396, 'TRIPS In Force'!$A$2:$B$166, 2, FALSE)</f>
        <v>34850</v>
      </c>
      <c r="L2396" s="7">
        <f t="shared" si="349"/>
        <v>1995</v>
      </c>
      <c r="M2396" s="7">
        <f t="shared" si="350"/>
        <v>1</v>
      </c>
      <c r="N2396" s="7">
        <f t="shared" si="351"/>
        <v>2033</v>
      </c>
      <c r="O2396" s="7">
        <f t="shared" si="352"/>
        <v>-25</v>
      </c>
      <c r="P2396" s="7">
        <f t="shared" si="353"/>
        <v>0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</row>
    <row r="2397" spans="1:34" x14ac:dyDescent="0.35">
      <c r="A2397">
        <f t="shared" si="348"/>
        <v>2396</v>
      </c>
      <c r="B2397" t="s">
        <v>82</v>
      </c>
      <c r="C2397">
        <f t="shared" si="347"/>
        <v>88</v>
      </c>
      <c r="D2397" s="7">
        <f t="shared" si="354"/>
        <v>2009</v>
      </c>
      <c r="E2397">
        <v>9100</v>
      </c>
      <c r="F2397">
        <f>VLOOKUP(B2397, 'Population by Country'!$1:$266, 24, FALSE)</f>
        <v>2019209</v>
      </c>
      <c r="G2397">
        <v>0</v>
      </c>
      <c r="H2397">
        <v>0</v>
      </c>
      <c r="I2397" s="7">
        <f>INDEX('Developing Country'!$B$3:$B$175,MATCH('Stata Data'!B2397,'Developing Country'!$A$3:$A$175))</f>
        <v>1</v>
      </c>
      <c r="J2397" s="7">
        <f>INDEX('Developing Country'!$C$3:$C$175,MATCH('Stata Data'!B2397,'Developing Country'!$A$3:$A$175))</f>
        <v>0</v>
      </c>
      <c r="K2397" s="8">
        <f>VLOOKUP(B2397, 'TRIPS In Force'!$A$2:$B$166, 2, FALSE)</f>
        <v>34850</v>
      </c>
      <c r="L2397" s="7">
        <f t="shared" si="349"/>
        <v>1995</v>
      </c>
      <c r="M2397" s="7">
        <f t="shared" si="350"/>
        <v>1</v>
      </c>
      <c r="N2397" s="7">
        <f t="shared" si="351"/>
        <v>2033</v>
      </c>
      <c r="O2397" s="7">
        <f t="shared" si="352"/>
        <v>-24</v>
      </c>
      <c r="P2397" s="7">
        <f t="shared" si="353"/>
        <v>0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</row>
    <row r="2398" spans="1:34" x14ac:dyDescent="0.35">
      <c r="A2398">
        <f t="shared" si="348"/>
        <v>2397</v>
      </c>
      <c r="B2398" t="s">
        <v>82</v>
      </c>
      <c r="C2398">
        <f t="shared" si="347"/>
        <v>88</v>
      </c>
      <c r="D2398" s="7">
        <f t="shared" si="354"/>
        <v>2010</v>
      </c>
      <c r="E2398">
        <v>8500</v>
      </c>
      <c r="F2398">
        <f>VLOOKUP(B2398, 'Population by Country'!$1:$266, 25, FALSE)</f>
        <v>2040551</v>
      </c>
      <c r="G2398">
        <v>0</v>
      </c>
      <c r="H2398">
        <v>0</v>
      </c>
      <c r="I2398" s="7">
        <f>INDEX('Developing Country'!$B$3:$B$175,MATCH('Stata Data'!B2398,'Developing Country'!$A$3:$A$175))</f>
        <v>1</v>
      </c>
      <c r="J2398" s="7">
        <f>INDEX('Developing Country'!$C$3:$C$175,MATCH('Stata Data'!B2398,'Developing Country'!$A$3:$A$175))</f>
        <v>0</v>
      </c>
      <c r="K2398" s="8">
        <f>VLOOKUP(B2398, 'TRIPS In Force'!$A$2:$B$166, 2, FALSE)</f>
        <v>34850</v>
      </c>
      <c r="L2398" s="7">
        <f t="shared" si="349"/>
        <v>1995</v>
      </c>
      <c r="M2398" s="7">
        <f t="shared" si="350"/>
        <v>1</v>
      </c>
      <c r="N2398" s="7">
        <f t="shared" si="351"/>
        <v>2033</v>
      </c>
      <c r="O2398" s="7">
        <f t="shared" si="352"/>
        <v>-23</v>
      </c>
      <c r="P2398" s="7">
        <f t="shared" si="353"/>
        <v>0</v>
      </c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</row>
    <row r="2399" spans="1:34" x14ac:dyDescent="0.35">
      <c r="A2399">
        <f t="shared" si="348"/>
        <v>2398</v>
      </c>
      <c r="B2399" t="s">
        <v>82</v>
      </c>
      <c r="C2399">
        <f t="shared" si="347"/>
        <v>88</v>
      </c>
      <c r="D2399" s="7">
        <f t="shared" si="354"/>
        <v>2011</v>
      </c>
      <c r="E2399">
        <v>8100</v>
      </c>
      <c r="F2399">
        <f>VLOOKUP(B2399, 'Population by Country'!$1:$266, 26, FALSE)</f>
        <v>2064166</v>
      </c>
      <c r="G2399">
        <v>0</v>
      </c>
      <c r="H2399">
        <v>0</v>
      </c>
      <c r="I2399" s="7">
        <f>INDEX('Developing Country'!$B$3:$B$175,MATCH('Stata Data'!B2399,'Developing Country'!$A$3:$A$175))</f>
        <v>1</v>
      </c>
      <c r="J2399" s="7">
        <f>INDEX('Developing Country'!$C$3:$C$175,MATCH('Stata Data'!B2399,'Developing Country'!$A$3:$A$175))</f>
        <v>0</v>
      </c>
      <c r="K2399" s="8">
        <f>VLOOKUP(B2399, 'TRIPS In Force'!$A$2:$B$166, 2, FALSE)</f>
        <v>34850</v>
      </c>
      <c r="L2399" s="7">
        <f t="shared" si="349"/>
        <v>1995</v>
      </c>
      <c r="M2399" s="7">
        <f t="shared" si="350"/>
        <v>1</v>
      </c>
      <c r="N2399" s="7">
        <f t="shared" si="351"/>
        <v>2033</v>
      </c>
      <c r="O2399" s="7">
        <f t="shared" si="352"/>
        <v>-22</v>
      </c>
      <c r="P2399" s="7">
        <f t="shared" si="353"/>
        <v>0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</row>
    <row r="2400" spans="1:34" x14ac:dyDescent="0.35">
      <c r="A2400">
        <f t="shared" si="348"/>
        <v>2399</v>
      </c>
      <c r="B2400" t="s">
        <v>82</v>
      </c>
      <c r="C2400">
        <f t="shared" si="347"/>
        <v>88</v>
      </c>
      <c r="D2400" s="7">
        <f t="shared" si="354"/>
        <v>2012</v>
      </c>
      <c r="E2400">
        <v>8800</v>
      </c>
      <c r="F2400">
        <f>VLOOKUP(B2400, 'Population by Country'!$1:$266, 27, FALSE)</f>
        <v>2089928</v>
      </c>
      <c r="G2400">
        <v>0</v>
      </c>
      <c r="H2400">
        <v>0</v>
      </c>
      <c r="I2400" s="7">
        <f>INDEX('Developing Country'!$B$3:$B$175,MATCH('Stata Data'!B2400,'Developing Country'!$A$3:$A$175))</f>
        <v>1</v>
      </c>
      <c r="J2400" s="7">
        <f>INDEX('Developing Country'!$C$3:$C$175,MATCH('Stata Data'!B2400,'Developing Country'!$A$3:$A$175))</f>
        <v>0</v>
      </c>
      <c r="K2400" s="8">
        <f>VLOOKUP(B2400, 'TRIPS In Force'!$A$2:$B$166, 2, FALSE)</f>
        <v>34850</v>
      </c>
      <c r="L2400" s="7">
        <f t="shared" si="349"/>
        <v>1995</v>
      </c>
      <c r="M2400" s="7">
        <f t="shared" si="350"/>
        <v>1</v>
      </c>
      <c r="N2400" s="7">
        <f t="shared" si="351"/>
        <v>2033</v>
      </c>
      <c r="O2400" s="7">
        <f t="shared" si="352"/>
        <v>-21</v>
      </c>
      <c r="P2400" s="7">
        <f t="shared" si="353"/>
        <v>0</v>
      </c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</row>
    <row r="2401" spans="1:34" x14ac:dyDescent="0.35">
      <c r="A2401">
        <f t="shared" si="348"/>
        <v>2400</v>
      </c>
      <c r="B2401" t="s">
        <v>82</v>
      </c>
      <c r="C2401">
        <f t="shared" si="347"/>
        <v>88</v>
      </c>
      <c r="D2401" s="7">
        <f t="shared" si="354"/>
        <v>2013</v>
      </c>
      <c r="E2401">
        <v>9400</v>
      </c>
      <c r="F2401">
        <f>VLOOKUP(B2401, 'Population by Country'!$1:$266, 28, FALSE)</f>
        <v>2117361</v>
      </c>
      <c r="G2401">
        <v>0</v>
      </c>
      <c r="H2401">
        <v>0</v>
      </c>
      <c r="I2401" s="7">
        <f>INDEX('Developing Country'!$B$3:$B$175,MATCH('Stata Data'!B2401,'Developing Country'!$A$3:$A$175))</f>
        <v>1</v>
      </c>
      <c r="J2401" s="7">
        <f>INDEX('Developing Country'!$C$3:$C$175,MATCH('Stata Data'!B2401,'Developing Country'!$A$3:$A$175))</f>
        <v>0</v>
      </c>
      <c r="K2401" s="8">
        <f>VLOOKUP(B2401, 'TRIPS In Force'!$A$2:$B$166, 2, FALSE)</f>
        <v>34850</v>
      </c>
      <c r="L2401" s="7">
        <f t="shared" si="349"/>
        <v>1995</v>
      </c>
      <c r="M2401" s="7">
        <f t="shared" si="350"/>
        <v>1</v>
      </c>
      <c r="N2401" s="7">
        <f t="shared" si="351"/>
        <v>2033</v>
      </c>
      <c r="O2401" s="7">
        <f t="shared" si="352"/>
        <v>-20</v>
      </c>
      <c r="P2401" s="7">
        <f t="shared" si="353"/>
        <v>0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</row>
    <row r="2402" spans="1:34" x14ac:dyDescent="0.35">
      <c r="A2402">
        <f t="shared" si="348"/>
        <v>2401</v>
      </c>
      <c r="B2402" t="s">
        <v>82</v>
      </c>
      <c r="C2402">
        <f t="shared" si="347"/>
        <v>88</v>
      </c>
      <c r="D2402" s="7">
        <f t="shared" si="354"/>
        <v>2014</v>
      </c>
      <c r="E2402">
        <v>10000</v>
      </c>
      <c r="F2402">
        <f>VLOOKUP(B2402, 'Population by Country'!$1:$266, 29, FALSE)</f>
        <v>2145785</v>
      </c>
      <c r="G2402">
        <v>0</v>
      </c>
      <c r="H2402">
        <v>0</v>
      </c>
      <c r="I2402" s="7">
        <f>INDEX('Developing Country'!$B$3:$B$175,MATCH('Stata Data'!B2402,'Developing Country'!$A$3:$A$175))</f>
        <v>1</v>
      </c>
      <c r="J2402" s="7">
        <f>INDEX('Developing Country'!$C$3:$C$175,MATCH('Stata Data'!B2402,'Developing Country'!$A$3:$A$175))</f>
        <v>0</v>
      </c>
      <c r="K2402" s="8">
        <f>VLOOKUP(B2402, 'TRIPS In Force'!$A$2:$B$166, 2, FALSE)</f>
        <v>34850</v>
      </c>
      <c r="L2402" s="7">
        <f t="shared" si="349"/>
        <v>1995</v>
      </c>
      <c r="M2402" s="7">
        <f t="shared" si="350"/>
        <v>1</v>
      </c>
      <c r="N2402" s="7">
        <f t="shared" si="351"/>
        <v>2033</v>
      </c>
      <c r="O2402" s="7">
        <f t="shared" si="352"/>
        <v>-19</v>
      </c>
      <c r="P2402" s="7">
        <f t="shared" si="353"/>
        <v>0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</row>
    <row r="2403" spans="1:34" x14ac:dyDescent="0.35">
      <c r="A2403">
        <f t="shared" si="348"/>
        <v>2402</v>
      </c>
      <c r="B2403" t="s">
        <v>82</v>
      </c>
      <c r="C2403">
        <f t="shared" si="347"/>
        <v>88</v>
      </c>
      <c r="D2403" s="7">
        <f t="shared" si="354"/>
        <v>2015</v>
      </c>
      <c r="E2403">
        <v>10000</v>
      </c>
      <c r="F2403">
        <f>VLOOKUP(B2403, 'Population by Country'!$1:$266, 30, FALSE)</f>
        <v>2174645</v>
      </c>
      <c r="G2403">
        <v>0</v>
      </c>
      <c r="H2403">
        <v>0</v>
      </c>
      <c r="I2403" s="7">
        <f>INDEX('Developing Country'!$B$3:$B$175,MATCH('Stata Data'!B2403,'Developing Country'!$A$3:$A$175))</f>
        <v>1</v>
      </c>
      <c r="J2403" s="7">
        <f>INDEX('Developing Country'!$C$3:$C$175,MATCH('Stata Data'!B2403,'Developing Country'!$A$3:$A$175))</f>
        <v>0</v>
      </c>
      <c r="K2403" s="8">
        <f>VLOOKUP(B2403, 'TRIPS In Force'!$A$2:$B$166, 2, FALSE)</f>
        <v>34850</v>
      </c>
      <c r="L2403" s="7">
        <f t="shared" si="349"/>
        <v>1995</v>
      </c>
      <c r="M2403" s="7">
        <f t="shared" si="350"/>
        <v>1</v>
      </c>
      <c r="N2403" s="7">
        <f t="shared" si="351"/>
        <v>2033</v>
      </c>
      <c r="O2403" s="7">
        <f t="shared" si="352"/>
        <v>-18</v>
      </c>
      <c r="P2403" s="7">
        <f t="shared" si="353"/>
        <v>0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</row>
    <row r="2404" spans="1:34" x14ac:dyDescent="0.35">
      <c r="A2404">
        <f t="shared" si="348"/>
        <v>2403</v>
      </c>
      <c r="B2404" t="s">
        <v>82</v>
      </c>
      <c r="C2404">
        <f t="shared" si="347"/>
        <v>88</v>
      </c>
      <c r="D2404" s="7">
        <f t="shared" si="354"/>
        <v>2016</v>
      </c>
      <c r="E2404">
        <v>9900</v>
      </c>
      <c r="F2404">
        <f>VLOOKUP(B2404, 'Population by Country'!$1:$266, 31, FALSE)</f>
        <v>2203821</v>
      </c>
      <c r="G2404">
        <v>0</v>
      </c>
      <c r="H2404">
        <v>0</v>
      </c>
      <c r="I2404" s="7">
        <f>INDEX('Developing Country'!$B$3:$B$175,MATCH('Stata Data'!B2404,'Developing Country'!$A$3:$A$175))</f>
        <v>1</v>
      </c>
      <c r="J2404" s="7">
        <f>INDEX('Developing Country'!$C$3:$C$175,MATCH('Stata Data'!B2404,'Developing Country'!$A$3:$A$175))</f>
        <v>0</v>
      </c>
      <c r="K2404" s="8">
        <f>VLOOKUP(B2404, 'TRIPS In Force'!$A$2:$B$166, 2, FALSE)</f>
        <v>34850</v>
      </c>
      <c r="L2404" s="7">
        <f t="shared" si="349"/>
        <v>1995</v>
      </c>
      <c r="M2404" s="7">
        <f t="shared" si="350"/>
        <v>1</v>
      </c>
      <c r="N2404" s="7">
        <f t="shared" si="351"/>
        <v>2033</v>
      </c>
      <c r="O2404" s="7">
        <f t="shared" si="352"/>
        <v>-17</v>
      </c>
      <c r="P2404" s="7">
        <f t="shared" si="353"/>
        <v>0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</row>
    <row r="2405" spans="1:34" x14ac:dyDescent="0.35">
      <c r="A2405">
        <f t="shared" si="348"/>
        <v>2404</v>
      </c>
      <c r="B2405" t="s">
        <v>83</v>
      </c>
      <c r="C2405">
        <f t="shared" si="347"/>
        <v>89</v>
      </c>
      <c r="D2405" s="7">
        <v>1990</v>
      </c>
      <c r="E2405">
        <v>1000</v>
      </c>
      <c r="F2405">
        <f>VLOOKUP(B2405, 'Population by Country'!$1:$266, 5,FALSE )</f>
        <v>2097232</v>
      </c>
      <c r="G2405">
        <v>0</v>
      </c>
      <c r="H2405">
        <v>0</v>
      </c>
      <c r="I2405" s="7">
        <f>INDEX('Developing Country'!$B$3:$B$175,MATCH('Stata Data'!B2405,'Developing Country'!$A$3:$A$175))</f>
        <v>1</v>
      </c>
      <c r="J2405" s="7">
        <f>INDEX('Developing Country'!$C$3:$C$175,MATCH('Stata Data'!B2405,'Developing Country'!$A$3:$A$175))</f>
        <v>0</v>
      </c>
      <c r="K2405" s="8">
        <f>VLOOKUP(B2405, 'TRIPS In Force'!$A$2:$B$166, 2, FALSE)</f>
        <v>42565</v>
      </c>
      <c r="L2405" s="7">
        <f t="shared" si="349"/>
        <v>2016</v>
      </c>
      <c r="M2405" s="7">
        <f t="shared" si="350"/>
        <v>0</v>
      </c>
      <c r="N2405" s="7">
        <f t="shared" si="351"/>
        <v>2033</v>
      </c>
      <c r="O2405" s="7">
        <f t="shared" si="352"/>
        <v>-43</v>
      </c>
      <c r="P2405" s="7">
        <f t="shared" si="353"/>
        <v>0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</row>
    <row r="2406" spans="1:34" x14ac:dyDescent="0.35">
      <c r="A2406">
        <f t="shared" si="348"/>
        <v>2405</v>
      </c>
      <c r="B2406" t="s">
        <v>83</v>
      </c>
      <c r="C2406">
        <f t="shared" si="347"/>
        <v>89</v>
      </c>
      <c r="D2406" s="7">
        <f>D2405+1</f>
        <v>1991</v>
      </c>
      <c r="E2406">
        <v>1000</v>
      </c>
      <c r="F2406">
        <f>VLOOKUP(B2406, 'Population by Country'!$1:$266, 6, FALSE)</f>
        <v>2060267</v>
      </c>
      <c r="G2406">
        <v>0</v>
      </c>
      <c r="H2406">
        <v>0</v>
      </c>
      <c r="I2406" s="7">
        <f>INDEX('Developing Country'!$B$3:$B$175,MATCH('Stata Data'!B2406,'Developing Country'!$A$3:$A$175))</f>
        <v>1</v>
      </c>
      <c r="J2406" s="7">
        <f>INDEX('Developing Country'!$C$3:$C$175,MATCH('Stata Data'!B2406,'Developing Country'!$A$3:$A$175))</f>
        <v>0</v>
      </c>
      <c r="K2406" s="8">
        <f>VLOOKUP(B2406, 'TRIPS In Force'!$A$2:$B$166, 2, FALSE)</f>
        <v>42565</v>
      </c>
      <c r="L2406" s="7">
        <f t="shared" si="349"/>
        <v>2016</v>
      </c>
      <c r="M2406" s="7">
        <f t="shared" si="350"/>
        <v>0</v>
      </c>
      <c r="N2406" s="7">
        <f t="shared" si="351"/>
        <v>2033</v>
      </c>
      <c r="O2406" s="7">
        <f t="shared" si="352"/>
        <v>-42</v>
      </c>
      <c r="P2406" s="7">
        <f t="shared" si="353"/>
        <v>0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</row>
    <row r="2407" spans="1:34" x14ac:dyDescent="0.35">
      <c r="A2407">
        <f t="shared" si="348"/>
        <v>2406</v>
      </c>
      <c r="B2407" t="s">
        <v>83</v>
      </c>
      <c r="C2407">
        <f t="shared" si="347"/>
        <v>89</v>
      </c>
      <c r="D2407" s="7">
        <f t="shared" ref="D2407:D2431" si="355">D2406+1</f>
        <v>1992</v>
      </c>
      <c r="E2407">
        <v>1100</v>
      </c>
      <c r="F2407">
        <f>VLOOKUP(B2407, 'Population by Country'!$1:$266, 7, FALSE)</f>
        <v>2022729</v>
      </c>
      <c r="G2407">
        <v>0</v>
      </c>
      <c r="H2407">
        <v>0</v>
      </c>
      <c r="I2407" s="7">
        <f>INDEX('Developing Country'!$B$3:$B$175,MATCH('Stata Data'!B2407,'Developing Country'!$A$3:$A$175))</f>
        <v>1</v>
      </c>
      <c r="J2407" s="7">
        <f>INDEX('Developing Country'!$C$3:$C$175,MATCH('Stata Data'!B2407,'Developing Country'!$A$3:$A$175))</f>
        <v>0</v>
      </c>
      <c r="K2407" s="8">
        <f>VLOOKUP(B2407, 'TRIPS In Force'!$A$2:$B$166, 2, FALSE)</f>
        <v>42565</v>
      </c>
      <c r="L2407" s="7">
        <f t="shared" si="349"/>
        <v>2016</v>
      </c>
      <c r="M2407" s="7">
        <f t="shared" si="350"/>
        <v>0</v>
      </c>
      <c r="N2407" s="7">
        <f t="shared" si="351"/>
        <v>2033</v>
      </c>
      <c r="O2407" s="7">
        <f t="shared" si="352"/>
        <v>-41</v>
      </c>
      <c r="P2407" s="7">
        <f t="shared" si="353"/>
        <v>0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</row>
    <row r="2408" spans="1:34" x14ac:dyDescent="0.35">
      <c r="A2408">
        <f t="shared" si="348"/>
        <v>2407</v>
      </c>
      <c r="B2408" t="s">
        <v>83</v>
      </c>
      <c r="C2408">
        <f t="shared" si="347"/>
        <v>89</v>
      </c>
      <c r="D2408" s="7">
        <f t="shared" si="355"/>
        <v>1993</v>
      </c>
      <c r="E2408">
        <v>1400</v>
      </c>
      <c r="F2408">
        <f>VLOOKUP(B2408, 'Population by Country'!$1:$266, 8, FALSE)</f>
        <v>2000248</v>
      </c>
      <c r="G2408">
        <v>0</v>
      </c>
      <c r="H2408">
        <v>0</v>
      </c>
      <c r="I2408" s="7">
        <f>INDEX('Developing Country'!$B$3:$B$175,MATCH('Stata Data'!B2408,'Developing Country'!$A$3:$A$175))</f>
        <v>1</v>
      </c>
      <c r="J2408" s="7">
        <f>INDEX('Developing Country'!$C$3:$C$175,MATCH('Stata Data'!B2408,'Developing Country'!$A$3:$A$175))</f>
        <v>0</v>
      </c>
      <c r="K2408" s="8">
        <f>VLOOKUP(B2408, 'TRIPS In Force'!$A$2:$B$166, 2, FALSE)</f>
        <v>42565</v>
      </c>
      <c r="L2408" s="7">
        <f t="shared" si="349"/>
        <v>2016</v>
      </c>
      <c r="M2408" s="7">
        <f t="shared" si="350"/>
        <v>0</v>
      </c>
      <c r="N2408" s="7">
        <f t="shared" si="351"/>
        <v>2033</v>
      </c>
      <c r="O2408" s="7">
        <f t="shared" si="352"/>
        <v>-40</v>
      </c>
      <c r="P2408" s="7">
        <f t="shared" si="353"/>
        <v>0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</row>
    <row r="2409" spans="1:34" x14ac:dyDescent="0.35">
      <c r="A2409">
        <f t="shared" si="348"/>
        <v>2408</v>
      </c>
      <c r="B2409" t="s">
        <v>83</v>
      </c>
      <c r="C2409">
        <f t="shared" si="347"/>
        <v>89</v>
      </c>
      <c r="D2409" s="7">
        <f t="shared" si="355"/>
        <v>1994</v>
      </c>
      <c r="E2409">
        <v>1800</v>
      </c>
      <c r="F2409">
        <f>VLOOKUP(B2409, 'Population by Country'!$1:$266, 9, FALSE)</f>
        <v>2012885</v>
      </c>
      <c r="G2409">
        <v>0</v>
      </c>
      <c r="H2409">
        <v>0</v>
      </c>
      <c r="I2409" s="7">
        <f>INDEX('Developing Country'!$B$3:$B$175,MATCH('Stata Data'!B2409,'Developing Country'!$A$3:$A$175))</f>
        <v>1</v>
      </c>
      <c r="J2409" s="7">
        <f>INDEX('Developing Country'!$C$3:$C$175,MATCH('Stata Data'!B2409,'Developing Country'!$A$3:$A$175))</f>
        <v>0</v>
      </c>
      <c r="K2409" s="8">
        <f>VLOOKUP(B2409, 'TRIPS In Force'!$A$2:$B$166, 2, FALSE)</f>
        <v>42565</v>
      </c>
      <c r="L2409" s="7">
        <f t="shared" si="349"/>
        <v>2016</v>
      </c>
      <c r="M2409" s="7">
        <f t="shared" si="350"/>
        <v>0</v>
      </c>
      <c r="N2409" s="7">
        <f t="shared" si="351"/>
        <v>2033</v>
      </c>
      <c r="O2409" s="7">
        <f t="shared" si="352"/>
        <v>-39</v>
      </c>
      <c r="P2409" s="7">
        <f t="shared" si="353"/>
        <v>0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</row>
    <row r="2410" spans="1:34" x14ac:dyDescent="0.35">
      <c r="A2410">
        <f t="shared" si="348"/>
        <v>2409</v>
      </c>
      <c r="B2410" t="s">
        <v>83</v>
      </c>
      <c r="C2410">
        <f t="shared" si="347"/>
        <v>89</v>
      </c>
      <c r="D2410" s="7">
        <f t="shared" si="355"/>
        <v>1995</v>
      </c>
      <c r="E2410">
        <v>2200</v>
      </c>
      <c r="F2410">
        <f>VLOOKUP(B2410, 'Population by Country'!$1:$266, 10, FALSE)</f>
        <v>2073482</v>
      </c>
      <c r="G2410">
        <v>0</v>
      </c>
      <c r="H2410">
        <v>0</v>
      </c>
      <c r="I2410" s="7">
        <f>INDEX('Developing Country'!$B$3:$B$175,MATCH('Stata Data'!B2410,'Developing Country'!$A$3:$A$175))</f>
        <v>1</v>
      </c>
      <c r="J2410" s="7">
        <f>INDEX('Developing Country'!$C$3:$C$175,MATCH('Stata Data'!B2410,'Developing Country'!$A$3:$A$175))</f>
        <v>0</v>
      </c>
      <c r="K2410" s="8">
        <f>VLOOKUP(B2410, 'TRIPS In Force'!$A$2:$B$166, 2, FALSE)</f>
        <v>42565</v>
      </c>
      <c r="L2410" s="7">
        <f t="shared" si="349"/>
        <v>2016</v>
      </c>
      <c r="M2410" s="7">
        <f t="shared" si="350"/>
        <v>0</v>
      </c>
      <c r="N2410" s="7">
        <f t="shared" si="351"/>
        <v>2033</v>
      </c>
      <c r="O2410" s="7">
        <f t="shared" si="352"/>
        <v>-38</v>
      </c>
      <c r="P2410" s="7">
        <f t="shared" si="353"/>
        <v>0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</row>
    <row r="2411" spans="1:34" x14ac:dyDescent="0.35">
      <c r="A2411">
        <f t="shared" si="348"/>
        <v>2410</v>
      </c>
      <c r="B2411" t="s">
        <v>83</v>
      </c>
      <c r="C2411">
        <f t="shared" si="347"/>
        <v>89</v>
      </c>
      <c r="D2411" s="7">
        <f t="shared" si="355"/>
        <v>1996</v>
      </c>
      <c r="E2411">
        <v>2700</v>
      </c>
      <c r="F2411">
        <f>VLOOKUP(B2411, 'Population by Country'!$1:$266, 11, FALSE)</f>
        <v>2191179</v>
      </c>
      <c r="G2411">
        <v>0</v>
      </c>
      <c r="H2411">
        <v>0</v>
      </c>
      <c r="I2411" s="7">
        <f>INDEX('Developing Country'!$B$3:$B$175,MATCH('Stata Data'!B2411,'Developing Country'!$A$3:$A$175))</f>
        <v>1</v>
      </c>
      <c r="J2411" s="7">
        <f>INDEX('Developing Country'!$C$3:$C$175,MATCH('Stata Data'!B2411,'Developing Country'!$A$3:$A$175))</f>
        <v>0</v>
      </c>
      <c r="K2411" s="8">
        <f>VLOOKUP(B2411, 'TRIPS In Force'!$A$2:$B$166, 2, FALSE)</f>
        <v>42565</v>
      </c>
      <c r="L2411" s="7">
        <f t="shared" si="349"/>
        <v>2016</v>
      </c>
      <c r="M2411" s="7">
        <f t="shared" si="350"/>
        <v>0</v>
      </c>
      <c r="N2411" s="7">
        <f t="shared" si="351"/>
        <v>2033</v>
      </c>
      <c r="O2411" s="7">
        <f t="shared" si="352"/>
        <v>-37</v>
      </c>
      <c r="P2411" s="7">
        <f t="shared" si="353"/>
        <v>0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</row>
    <row r="2412" spans="1:34" x14ac:dyDescent="0.35">
      <c r="A2412">
        <f t="shared" si="348"/>
        <v>2411</v>
      </c>
      <c r="B2412" t="s">
        <v>83</v>
      </c>
      <c r="C2412">
        <f t="shared" si="347"/>
        <v>89</v>
      </c>
      <c r="D2412" s="7">
        <f t="shared" si="355"/>
        <v>1997</v>
      </c>
      <c r="E2412">
        <v>3200</v>
      </c>
      <c r="F2412">
        <f>VLOOKUP(B2412, 'Population by Country'!$1:$266, 12, FALSE)</f>
        <v>2358469</v>
      </c>
      <c r="G2412">
        <v>0</v>
      </c>
      <c r="H2412">
        <v>0</v>
      </c>
      <c r="I2412" s="7">
        <f>INDEX('Developing Country'!$B$3:$B$175,MATCH('Stata Data'!B2412,'Developing Country'!$A$3:$A$175))</f>
        <v>1</v>
      </c>
      <c r="J2412" s="7">
        <f>INDEX('Developing Country'!$C$3:$C$175,MATCH('Stata Data'!B2412,'Developing Country'!$A$3:$A$175))</f>
        <v>0</v>
      </c>
      <c r="K2412" s="8">
        <f>VLOOKUP(B2412, 'TRIPS In Force'!$A$2:$B$166, 2, FALSE)</f>
        <v>42565</v>
      </c>
      <c r="L2412" s="7">
        <f t="shared" si="349"/>
        <v>2016</v>
      </c>
      <c r="M2412" s="7">
        <f t="shared" si="350"/>
        <v>0</v>
      </c>
      <c r="N2412" s="7">
        <f t="shared" si="351"/>
        <v>2033</v>
      </c>
      <c r="O2412" s="7">
        <f t="shared" si="352"/>
        <v>-36</v>
      </c>
      <c r="P2412" s="7">
        <f t="shared" si="353"/>
        <v>0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</row>
    <row r="2413" spans="1:34" x14ac:dyDescent="0.35">
      <c r="A2413">
        <f t="shared" si="348"/>
        <v>2412</v>
      </c>
      <c r="B2413" t="s">
        <v>83</v>
      </c>
      <c r="C2413">
        <f t="shared" si="347"/>
        <v>89</v>
      </c>
      <c r="D2413" s="7">
        <f t="shared" si="355"/>
        <v>1998</v>
      </c>
      <c r="E2413">
        <v>3700</v>
      </c>
      <c r="F2413">
        <f>VLOOKUP(B2413, 'Population by Country'!$1:$266, 13, FALSE)</f>
        <v>2551062</v>
      </c>
      <c r="G2413">
        <v>0</v>
      </c>
      <c r="H2413">
        <v>0</v>
      </c>
      <c r="I2413" s="7">
        <f>INDEX('Developing Country'!$B$3:$B$175,MATCH('Stata Data'!B2413,'Developing Country'!$A$3:$A$175))</f>
        <v>1</v>
      </c>
      <c r="J2413" s="7">
        <f>INDEX('Developing Country'!$C$3:$C$175,MATCH('Stata Data'!B2413,'Developing Country'!$A$3:$A$175))</f>
        <v>0</v>
      </c>
      <c r="K2413" s="8">
        <f>VLOOKUP(B2413, 'TRIPS In Force'!$A$2:$B$166, 2, FALSE)</f>
        <v>42565</v>
      </c>
      <c r="L2413" s="7">
        <f t="shared" si="349"/>
        <v>2016</v>
      </c>
      <c r="M2413" s="7">
        <f t="shared" si="350"/>
        <v>0</v>
      </c>
      <c r="N2413" s="7">
        <f t="shared" si="351"/>
        <v>2033</v>
      </c>
      <c r="O2413" s="7">
        <f t="shared" si="352"/>
        <v>-35</v>
      </c>
      <c r="P2413" s="7">
        <f t="shared" si="353"/>
        <v>0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</row>
    <row r="2414" spans="1:34" x14ac:dyDescent="0.35">
      <c r="A2414">
        <f t="shared" si="348"/>
        <v>2413</v>
      </c>
      <c r="B2414" t="s">
        <v>83</v>
      </c>
      <c r="C2414">
        <f t="shared" si="347"/>
        <v>89</v>
      </c>
      <c r="D2414" s="7">
        <f t="shared" si="355"/>
        <v>1999</v>
      </c>
      <c r="E2414">
        <v>4200</v>
      </c>
      <c r="F2414">
        <f>VLOOKUP(B2414, 'Population by Country'!$1:$266,14, FALSE)</f>
        <v>2734518</v>
      </c>
      <c r="G2414">
        <v>0</v>
      </c>
      <c r="H2414">
        <v>0</v>
      </c>
      <c r="I2414" s="7">
        <f>INDEX('Developing Country'!$B$3:$B$175,MATCH('Stata Data'!B2414,'Developing Country'!$A$3:$A$175))</f>
        <v>1</v>
      </c>
      <c r="J2414" s="7">
        <f>INDEX('Developing Country'!$C$3:$C$175,MATCH('Stata Data'!B2414,'Developing Country'!$A$3:$A$175))</f>
        <v>0</v>
      </c>
      <c r="K2414" s="8">
        <f>VLOOKUP(B2414, 'TRIPS In Force'!$A$2:$B$166, 2, FALSE)</f>
        <v>42565</v>
      </c>
      <c r="L2414" s="7">
        <f t="shared" si="349"/>
        <v>2016</v>
      </c>
      <c r="M2414" s="7">
        <f t="shared" si="350"/>
        <v>0</v>
      </c>
      <c r="N2414" s="7">
        <f t="shared" si="351"/>
        <v>2033</v>
      </c>
      <c r="O2414" s="7">
        <f t="shared" si="352"/>
        <v>-34</v>
      </c>
      <c r="P2414" s="7">
        <f t="shared" si="353"/>
        <v>0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</row>
    <row r="2415" spans="1:34" x14ac:dyDescent="0.35">
      <c r="A2415">
        <f t="shared" si="348"/>
        <v>2414</v>
      </c>
      <c r="B2415" t="s">
        <v>83</v>
      </c>
      <c r="C2415">
        <f t="shared" si="347"/>
        <v>89</v>
      </c>
      <c r="D2415" s="7">
        <f t="shared" si="355"/>
        <v>2000</v>
      </c>
      <c r="E2415">
        <v>4500</v>
      </c>
      <c r="F2415">
        <f>VLOOKUP(B2415, 'Population by Country'!$1:$266, 15, FALSE)</f>
        <v>2884522</v>
      </c>
      <c r="G2415">
        <v>0</v>
      </c>
      <c r="H2415">
        <v>0</v>
      </c>
      <c r="I2415" s="7">
        <f>INDEX('Developing Country'!$B$3:$B$175,MATCH('Stata Data'!B2415,'Developing Country'!$A$3:$A$175))</f>
        <v>1</v>
      </c>
      <c r="J2415" s="7">
        <f>INDEX('Developing Country'!$C$3:$C$175,MATCH('Stata Data'!B2415,'Developing Country'!$A$3:$A$175))</f>
        <v>0</v>
      </c>
      <c r="K2415" s="8">
        <f>VLOOKUP(B2415, 'TRIPS In Force'!$A$2:$B$166, 2, FALSE)</f>
        <v>42565</v>
      </c>
      <c r="L2415" s="7">
        <f t="shared" si="349"/>
        <v>2016</v>
      </c>
      <c r="M2415" s="7">
        <f t="shared" si="350"/>
        <v>0</v>
      </c>
      <c r="N2415" s="7">
        <f t="shared" si="351"/>
        <v>2033</v>
      </c>
      <c r="O2415" s="7">
        <f t="shared" si="352"/>
        <v>-33</v>
      </c>
      <c r="P2415" s="7">
        <f t="shared" si="353"/>
        <v>0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</row>
    <row r="2416" spans="1:34" x14ac:dyDescent="0.35">
      <c r="A2416">
        <f t="shared" si="348"/>
        <v>2415</v>
      </c>
      <c r="B2416" t="s">
        <v>83</v>
      </c>
      <c r="C2416">
        <f t="shared" si="347"/>
        <v>89</v>
      </c>
      <c r="D2416" s="7">
        <f t="shared" si="355"/>
        <v>2001</v>
      </c>
      <c r="E2416">
        <v>4700</v>
      </c>
      <c r="F2416">
        <f>VLOOKUP(B2416, 'Population by Country'!$1:$266, 16, FALSE)</f>
        <v>2991132</v>
      </c>
      <c r="G2416">
        <v>0</v>
      </c>
      <c r="H2416">
        <v>0</v>
      </c>
      <c r="I2416" s="7">
        <f>INDEX('Developing Country'!$B$3:$B$175,MATCH('Stata Data'!B2416,'Developing Country'!$A$3:$A$175))</f>
        <v>1</v>
      </c>
      <c r="J2416" s="7">
        <f>INDEX('Developing Country'!$C$3:$C$175,MATCH('Stata Data'!B2416,'Developing Country'!$A$3:$A$175))</f>
        <v>0</v>
      </c>
      <c r="K2416" s="8">
        <f>VLOOKUP(B2416, 'TRIPS In Force'!$A$2:$B$166, 2, FALSE)</f>
        <v>42565</v>
      </c>
      <c r="L2416" s="7">
        <f t="shared" si="349"/>
        <v>2016</v>
      </c>
      <c r="M2416" s="7">
        <f t="shared" si="350"/>
        <v>0</v>
      </c>
      <c r="N2416" s="7">
        <f t="shared" si="351"/>
        <v>2033</v>
      </c>
      <c r="O2416" s="7">
        <f t="shared" si="352"/>
        <v>-32</v>
      </c>
      <c r="P2416" s="7">
        <f t="shared" si="353"/>
        <v>0</v>
      </c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</row>
    <row r="2417" spans="1:34" x14ac:dyDescent="0.35">
      <c r="A2417">
        <f t="shared" si="348"/>
        <v>2416</v>
      </c>
      <c r="B2417" t="s">
        <v>83</v>
      </c>
      <c r="C2417">
        <f t="shared" si="347"/>
        <v>89</v>
      </c>
      <c r="D2417" s="7">
        <f t="shared" si="355"/>
        <v>2002</v>
      </c>
      <c r="E2417">
        <v>4800</v>
      </c>
      <c r="F2417">
        <f>VLOOKUP(B2417, 'Population by Country'!$1:$266, 17, FALSE)</f>
        <v>3062863</v>
      </c>
      <c r="G2417">
        <v>0</v>
      </c>
      <c r="H2417">
        <v>0</v>
      </c>
      <c r="I2417" s="7">
        <f>INDEX('Developing Country'!$B$3:$B$175,MATCH('Stata Data'!B2417,'Developing Country'!$A$3:$A$175))</f>
        <v>1</v>
      </c>
      <c r="J2417" s="7">
        <f>INDEX('Developing Country'!$C$3:$C$175,MATCH('Stata Data'!B2417,'Developing Country'!$A$3:$A$175))</f>
        <v>0</v>
      </c>
      <c r="K2417" s="8">
        <f>VLOOKUP(B2417, 'TRIPS In Force'!$A$2:$B$166, 2, FALSE)</f>
        <v>42565</v>
      </c>
      <c r="L2417" s="7">
        <f t="shared" si="349"/>
        <v>2016</v>
      </c>
      <c r="M2417" s="7">
        <f t="shared" si="350"/>
        <v>0</v>
      </c>
      <c r="N2417" s="7">
        <f t="shared" si="351"/>
        <v>2033</v>
      </c>
      <c r="O2417" s="7">
        <f t="shared" si="352"/>
        <v>-31</v>
      </c>
      <c r="P2417" s="7">
        <f t="shared" si="353"/>
        <v>0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</row>
    <row r="2418" spans="1:34" x14ac:dyDescent="0.35">
      <c r="A2418">
        <f t="shared" si="348"/>
        <v>2417</v>
      </c>
      <c r="B2418" t="s">
        <v>83</v>
      </c>
      <c r="C2418">
        <f t="shared" si="347"/>
        <v>89</v>
      </c>
      <c r="D2418" s="7">
        <f t="shared" si="355"/>
        <v>2003</v>
      </c>
      <c r="E2418">
        <v>4900</v>
      </c>
      <c r="F2418">
        <f>VLOOKUP(B2418, 'Population by Country'!$1:$266, 18, FALSE)</f>
        <v>3116233</v>
      </c>
      <c r="G2418">
        <v>0</v>
      </c>
      <c r="H2418">
        <v>0</v>
      </c>
      <c r="I2418" s="7">
        <f>INDEX('Developing Country'!$B$3:$B$175,MATCH('Stata Data'!B2418,'Developing Country'!$A$3:$A$175))</f>
        <v>1</v>
      </c>
      <c r="J2418" s="7">
        <f>INDEX('Developing Country'!$C$3:$C$175,MATCH('Stata Data'!B2418,'Developing Country'!$A$3:$A$175))</f>
        <v>0</v>
      </c>
      <c r="K2418" s="8">
        <f>VLOOKUP(B2418, 'TRIPS In Force'!$A$2:$B$166, 2, FALSE)</f>
        <v>42565</v>
      </c>
      <c r="L2418" s="7">
        <f t="shared" si="349"/>
        <v>2016</v>
      </c>
      <c r="M2418" s="7">
        <f t="shared" si="350"/>
        <v>0</v>
      </c>
      <c r="N2418" s="7">
        <f t="shared" si="351"/>
        <v>2033</v>
      </c>
      <c r="O2418" s="7">
        <f t="shared" si="352"/>
        <v>-30</v>
      </c>
      <c r="P2418" s="7">
        <f t="shared" si="353"/>
        <v>0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</row>
    <row r="2419" spans="1:34" x14ac:dyDescent="0.35">
      <c r="A2419">
        <f t="shared" si="348"/>
        <v>2418</v>
      </c>
      <c r="B2419" t="s">
        <v>83</v>
      </c>
      <c r="C2419">
        <f t="shared" si="347"/>
        <v>89</v>
      </c>
      <c r="D2419" s="7">
        <f t="shared" si="355"/>
        <v>2004</v>
      </c>
      <c r="E2419">
        <v>4900</v>
      </c>
      <c r="F2419">
        <f>VLOOKUP(B2419, 'Population by Country'!$1:$266,19, FALSE)</f>
        <v>3176414</v>
      </c>
      <c r="G2419">
        <v>0</v>
      </c>
      <c r="H2419">
        <v>0</v>
      </c>
      <c r="I2419" s="7">
        <f>INDEX('Developing Country'!$B$3:$B$175,MATCH('Stata Data'!B2419,'Developing Country'!$A$3:$A$175))</f>
        <v>1</v>
      </c>
      <c r="J2419" s="7">
        <f>INDEX('Developing Country'!$C$3:$C$175,MATCH('Stata Data'!B2419,'Developing Country'!$A$3:$A$175))</f>
        <v>0</v>
      </c>
      <c r="K2419" s="8">
        <f>VLOOKUP(B2419, 'TRIPS In Force'!$A$2:$B$166, 2, FALSE)</f>
        <v>42565</v>
      </c>
      <c r="L2419" s="7">
        <f t="shared" si="349"/>
        <v>2016</v>
      </c>
      <c r="M2419" s="7">
        <f t="shared" si="350"/>
        <v>0</v>
      </c>
      <c r="N2419" s="7">
        <f t="shared" si="351"/>
        <v>2033</v>
      </c>
      <c r="O2419" s="7">
        <f t="shared" si="352"/>
        <v>-29</v>
      </c>
      <c r="P2419" s="7">
        <f t="shared" si="353"/>
        <v>0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</row>
    <row r="2420" spans="1:34" x14ac:dyDescent="0.35">
      <c r="A2420">
        <f t="shared" si="348"/>
        <v>2419</v>
      </c>
      <c r="B2420" t="s">
        <v>83</v>
      </c>
      <c r="C2420">
        <f t="shared" si="347"/>
        <v>89</v>
      </c>
      <c r="D2420" s="7">
        <f t="shared" si="355"/>
        <v>2005</v>
      </c>
      <c r="E2420">
        <v>4900</v>
      </c>
      <c r="F2420">
        <f>VLOOKUP(B2420, 'Population by Country'!$1:$266, 20, FALSE)</f>
        <v>3261230</v>
      </c>
      <c r="G2420">
        <v>0</v>
      </c>
      <c r="H2420">
        <v>0</v>
      </c>
      <c r="I2420" s="7">
        <f>INDEX('Developing Country'!$B$3:$B$175,MATCH('Stata Data'!B2420,'Developing Country'!$A$3:$A$175))</f>
        <v>1</v>
      </c>
      <c r="J2420" s="7">
        <f>INDEX('Developing Country'!$C$3:$C$175,MATCH('Stata Data'!B2420,'Developing Country'!$A$3:$A$175))</f>
        <v>0</v>
      </c>
      <c r="K2420" s="8">
        <f>VLOOKUP(B2420, 'TRIPS In Force'!$A$2:$B$166, 2, FALSE)</f>
        <v>42565</v>
      </c>
      <c r="L2420" s="7">
        <f t="shared" si="349"/>
        <v>2016</v>
      </c>
      <c r="M2420" s="7">
        <f t="shared" si="350"/>
        <v>0</v>
      </c>
      <c r="N2420" s="7">
        <f t="shared" si="351"/>
        <v>2033</v>
      </c>
      <c r="O2420" s="7">
        <f t="shared" si="352"/>
        <v>-28</v>
      </c>
      <c r="P2420" s="7">
        <f t="shared" si="353"/>
        <v>0</v>
      </c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</row>
    <row r="2421" spans="1:34" x14ac:dyDescent="0.35">
      <c r="A2421">
        <f t="shared" si="348"/>
        <v>2420</v>
      </c>
      <c r="B2421" t="s">
        <v>83</v>
      </c>
      <c r="C2421">
        <f t="shared" si="347"/>
        <v>89</v>
      </c>
      <c r="D2421" s="7">
        <f t="shared" si="355"/>
        <v>2006</v>
      </c>
      <c r="E2421">
        <v>4900</v>
      </c>
      <c r="F2421">
        <f>VLOOKUP(B2421, 'Population by Country'!$1:$266, 21, FALSE)</f>
        <v>3375838</v>
      </c>
      <c r="G2421">
        <v>0</v>
      </c>
      <c r="H2421">
        <v>0</v>
      </c>
      <c r="I2421" s="7">
        <f>INDEX('Developing Country'!$B$3:$B$175,MATCH('Stata Data'!B2421,'Developing Country'!$A$3:$A$175))</f>
        <v>1</v>
      </c>
      <c r="J2421" s="7">
        <f>INDEX('Developing Country'!$C$3:$C$175,MATCH('Stata Data'!B2421,'Developing Country'!$A$3:$A$175))</f>
        <v>0</v>
      </c>
      <c r="K2421" s="8">
        <f>VLOOKUP(B2421, 'TRIPS In Force'!$A$2:$B$166, 2, FALSE)</f>
        <v>42565</v>
      </c>
      <c r="L2421" s="7">
        <f t="shared" si="349"/>
        <v>2016</v>
      </c>
      <c r="M2421" s="7">
        <f t="shared" si="350"/>
        <v>0</v>
      </c>
      <c r="N2421" s="7">
        <f t="shared" si="351"/>
        <v>2033</v>
      </c>
      <c r="O2421" s="7">
        <f t="shared" si="352"/>
        <v>-27</v>
      </c>
      <c r="P2421" s="7">
        <f t="shared" si="353"/>
        <v>0</v>
      </c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</row>
    <row r="2422" spans="1:34" x14ac:dyDescent="0.35">
      <c r="A2422">
        <f t="shared" si="348"/>
        <v>2421</v>
      </c>
      <c r="B2422" t="s">
        <v>83</v>
      </c>
      <c r="C2422">
        <f t="shared" si="347"/>
        <v>89</v>
      </c>
      <c r="D2422" s="7">
        <f t="shared" si="355"/>
        <v>2007</v>
      </c>
      <c r="E2422">
        <v>4600</v>
      </c>
      <c r="F2422">
        <f>VLOOKUP(B2422, 'Population by Country'!$1:$266, 22, FALSE)</f>
        <v>3512932</v>
      </c>
      <c r="G2422">
        <v>0</v>
      </c>
      <c r="H2422">
        <v>0</v>
      </c>
      <c r="I2422" s="7">
        <f>INDEX('Developing Country'!$B$3:$B$175,MATCH('Stata Data'!B2422,'Developing Country'!$A$3:$A$175))</f>
        <v>1</v>
      </c>
      <c r="J2422" s="7">
        <f>INDEX('Developing Country'!$C$3:$C$175,MATCH('Stata Data'!B2422,'Developing Country'!$A$3:$A$175))</f>
        <v>0</v>
      </c>
      <c r="K2422" s="8">
        <f>VLOOKUP(B2422, 'TRIPS In Force'!$A$2:$B$166, 2, FALSE)</f>
        <v>42565</v>
      </c>
      <c r="L2422" s="7">
        <f t="shared" si="349"/>
        <v>2016</v>
      </c>
      <c r="M2422" s="7">
        <f t="shared" si="350"/>
        <v>0</v>
      </c>
      <c r="N2422" s="7">
        <f t="shared" si="351"/>
        <v>2033</v>
      </c>
      <c r="O2422" s="7">
        <f t="shared" si="352"/>
        <v>-26</v>
      </c>
      <c r="P2422" s="7">
        <f t="shared" si="353"/>
        <v>0</v>
      </c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</row>
    <row r="2423" spans="1:34" x14ac:dyDescent="0.35">
      <c r="A2423">
        <f t="shared" si="348"/>
        <v>2422</v>
      </c>
      <c r="B2423" t="s">
        <v>83</v>
      </c>
      <c r="C2423">
        <f t="shared" si="347"/>
        <v>89</v>
      </c>
      <c r="D2423" s="7">
        <f t="shared" si="355"/>
        <v>2008</v>
      </c>
      <c r="E2423">
        <v>4400</v>
      </c>
      <c r="F2423">
        <f>VLOOKUP(B2423, 'Population by Country'!$1:$266, 23, FALSE)</f>
        <v>3662993</v>
      </c>
      <c r="G2423">
        <v>0</v>
      </c>
      <c r="H2423">
        <v>0</v>
      </c>
      <c r="I2423" s="7">
        <f>INDEX('Developing Country'!$B$3:$B$175,MATCH('Stata Data'!B2423,'Developing Country'!$A$3:$A$175))</f>
        <v>1</v>
      </c>
      <c r="J2423" s="7">
        <f>INDEX('Developing Country'!$C$3:$C$175,MATCH('Stata Data'!B2423,'Developing Country'!$A$3:$A$175))</f>
        <v>0</v>
      </c>
      <c r="K2423" s="8">
        <f>VLOOKUP(B2423, 'TRIPS In Force'!$A$2:$B$166, 2, FALSE)</f>
        <v>42565</v>
      </c>
      <c r="L2423" s="7">
        <f t="shared" si="349"/>
        <v>2016</v>
      </c>
      <c r="M2423" s="7">
        <f t="shared" si="350"/>
        <v>0</v>
      </c>
      <c r="N2423" s="7">
        <f t="shared" si="351"/>
        <v>2033</v>
      </c>
      <c r="O2423" s="7">
        <f t="shared" si="352"/>
        <v>-25</v>
      </c>
      <c r="P2423" s="7">
        <f t="shared" si="353"/>
        <v>0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</row>
    <row r="2424" spans="1:34" x14ac:dyDescent="0.35">
      <c r="A2424">
        <f t="shared" si="348"/>
        <v>2423</v>
      </c>
      <c r="B2424" t="s">
        <v>83</v>
      </c>
      <c r="C2424">
        <f t="shared" si="347"/>
        <v>89</v>
      </c>
      <c r="D2424" s="7">
        <f t="shared" si="355"/>
        <v>2009</v>
      </c>
      <c r="E2424">
        <v>4200</v>
      </c>
      <c r="F2424">
        <f>VLOOKUP(B2424, 'Population by Country'!$1:$266, 24, FALSE)</f>
        <v>3811528</v>
      </c>
      <c r="G2424">
        <v>0</v>
      </c>
      <c r="H2424">
        <v>0</v>
      </c>
      <c r="I2424" s="7">
        <f>INDEX('Developing Country'!$B$3:$B$175,MATCH('Stata Data'!B2424,'Developing Country'!$A$3:$A$175))</f>
        <v>1</v>
      </c>
      <c r="J2424" s="7">
        <f>INDEX('Developing Country'!$C$3:$C$175,MATCH('Stata Data'!B2424,'Developing Country'!$A$3:$A$175))</f>
        <v>0</v>
      </c>
      <c r="K2424" s="8">
        <f>VLOOKUP(B2424, 'TRIPS In Force'!$A$2:$B$166, 2, FALSE)</f>
        <v>42565</v>
      </c>
      <c r="L2424" s="7">
        <f t="shared" si="349"/>
        <v>2016</v>
      </c>
      <c r="M2424" s="7">
        <f t="shared" si="350"/>
        <v>0</v>
      </c>
      <c r="N2424" s="7">
        <f t="shared" si="351"/>
        <v>2033</v>
      </c>
      <c r="O2424" s="7">
        <f t="shared" si="352"/>
        <v>-24</v>
      </c>
      <c r="P2424" s="7">
        <f t="shared" si="353"/>
        <v>0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</row>
    <row r="2425" spans="1:34" x14ac:dyDescent="0.35">
      <c r="A2425">
        <f t="shared" si="348"/>
        <v>2424</v>
      </c>
      <c r="B2425" t="s">
        <v>83</v>
      </c>
      <c r="C2425">
        <f t="shared" si="347"/>
        <v>89</v>
      </c>
      <c r="D2425" s="7">
        <f t="shared" si="355"/>
        <v>2010</v>
      </c>
      <c r="E2425">
        <v>3900</v>
      </c>
      <c r="F2425">
        <f>VLOOKUP(B2425, 'Population by Country'!$1:$266, 25, FALSE)</f>
        <v>3948125</v>
      </c>
      <c r="G2425">
        <v>0</v>
      </c>
      <c r="H2425">
        <v>0</v>
      </c>
      <c r="I2425" s="7">
        <f>INDEX('Developing Country'!$B$3:$B$175,MATCH('Stata Data'!B2425,'Developing Country'!$A$3:$A$175))</f>
        <v>1</v>
      </c>
      <c r="J2425" s="7">
        <f>INDEX('Developing Country'!$C$3:$C$175,MATCH('Stata Data'!B2425,'Developing Country'!$A$3:$A$175))</f>
        <v>0</v>
      </c>
      <c r="K2425" s="8">
        <f>VLOOKUP(B2425, 'TRIPS In Force'!$A$2:$B$166, 2, FALSE)</f>
        <v>42565</v>
      </c>
      <c r="L2425" s="7">
        <f t="shared" si="349"/>
        <v>2016</v>
      </c>
      <c r="M2425" s="7">
        <f t="shared" si="350"/>
        <v>0</v>
      </c>
      <c r="N2425" s="7">
        <f t="shared" si="351"/>
        <v>2033</v>
      </c>
      <c r="O2425" s="7">
        <f t="shared" si="352"/>
        <v>-23</v>
      </c>
      <c r="P2425" s="7">
        <f t="shared" si="353"/>
        <v>0</v>
      </c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</row>
    <row r="2426" spans="1:34" x14ac:dyDescent="0.35">
      <c r="A2426">
        <f t="shared" si="348"/>
        <v>2425</v>
      </c>
      <c r="B2426" t="s">
        <v>83</v>
      </c>
      <c r="C2426">
        <f t="shared" si="347"/>
        <v>89</v>
      </c>
      <c r="D2426" s="7">
        <f t="shared" si="355"/>
        <v>2011</v>
      </c>
      <c r="E2426">
        <v>3500</v>
      </c>
      <c r="F2426">
        <f>VLOOKUP(B2426, 'Population by Country'!$1:$266, 26, FALSE)</f>
        <v>4070167</v>
      </c>
      <c r="G2426">
        <v>0</v>
      </c>
      <c r="H2426">
        <v>0</v>
      </c>
      <c r="I2426" s="7">
        <f>INDEX('Developing Country'!$B$3:$B$175,MATCH('Stata Data'!B2426,'Developing Country'!$A$3:$A$175))</f>
        <v>1</v>
      </c>
      <c r="J2426" s="7">
        <f>INDEX('Developing Country'!$C$3:$C$175,MATCH('Stata Data'!B2426,'Developing Country'!$A$3:$A$175))</f>
        <v>0</v>
      </c>
      <c r="K2426" s="8">
        <f>VLOOKUP(B2426, 'TRIPS In Force'!$A$2:$B$166, 2, FALSE)</f>
        <v>42565</v>
      </c>
      <c r="L2426" s="7">
        <f t="shared" si="349"/>
        <v>2016</v>
      </c>
      <c r="M2426" s="7">
        <f t="shared" si="350"/>
        <v>0</v>
      </c>
      <c r="N2426" s="7">
        <f t="shared" si="351"/>
        <v>2033</v>
      </c>
      <c r="O2426" s="7">
        <f t="shared" si="352"/>
        <v>-22</v>
      </c>
      <c r="P2426" s="7">
        <f t="shared" si="353"/>
        <v>0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</row>
    <row r="2427" spans="1:34" x14ac:dyDescent="0.35">
      <c r="A2427">
        <f t="shared" si="348"/>
        <v>2426</v>
      </c>
      <c r="B2427" t="s">
        <v>83</v>
      </c>
      <c r="C2427">
        <f t="shared" si="347"/>
        <v>89</v>
      </c>
      <c r="D2427" s="7">
        <f t="shared" si="355"/>
        <v>2012</v>
      </c>
      <c r="E2427">
        <v>3200</v>
      </c>
      <c r="F2427">
        <f>VLOOKUP(B2427, 'Population by Country'!$1:$266, 27, FALSE)</f>
        <v>4181563</v>
      </c>
      <c r="G2427">
        <v>0</v>
      </c>
      <c r="H2427">
        <v>0</v>
      </c>
      <c r="I2427" s="7">
        <f>INDEX('Developing Country'!$B$3:$B$175,MATCH('Stata Data'!B2427,'Developing Country'!$A$3:$A$175))</f>
        <v>1</v>
      </c>
      <c r="J2427" s="7">
        <f>INDEX('Developing Country'!$C$3:$C$175,MATCH('Stata Data'!B2427,'Developing Country'!$A$3:$A$175))</f>
        <v>0</v>
      </c>
      <c r="K2427" s="8">
        <f>VLOOKUP(B2427, 'TRIPS In Force'!$A$2:$B$166, 2, FALSE)</f>
        <v>42565</v>
      </c>
      <c r="L2427" s="7">
        <f t="shared" si="349"/>
        <v>2016</v>
      </c>
      <c r="M2427" s="7">
        <f t="shared" si="350"/>
        <v>0</v>
      </c>
      <c r="N2427" s="7">
        <f t="shared" si="351"/>
        <v>2033</v>
      </c>
      <c r="O2427" s="7">
        <f t="shared" si="352"/>
        <v>-21</v>
      </c>
      <c r="P2427" s="7">
        <f t="shared" si="353"/>
        <v>0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</row>
    <row r="2428" spans="1:34" x14ac:dyDescent="0.35">
      <c r="A2428">
        <f t="shared" si="348"/>
        <v>2427</v>
      </c>
      <c r="B2428" t="s">
        <v>83</v>
      </c>
      <c r="C2428">
        <f t="shared" si="347"/>
        <v>89</v>
      </c>
      <c r="D2428" s="7">
        <f t="shared" si="355"/>
        <v>2013</v>
      </c>
      <c r="E2428">
        <v>3000</v>
      </c>
      <c r="F2428">
        <f>VLOOKUP(B2428, 'Population by Country'!$1:$266, 28, FALSE)</f>
        <v>4286291</v>
      </c>
      <c r="G2428">
        <v>0</v>
      </c>
      <c r="H2428">
        <v>0</v>
      </c>
      <c r="I2428" s="7">
        <f>INDEX('Developing Country'!$B$3:$B$175,MATCH('Stata Data'!B2428,'Developing Country'!$A$3:$A$175))</f>
        <v>1</v>
      </c>
      <c r="J2428" s="7">
        <f>INDEX('Developing Country'!$C$3:$C$175,MATCH('Stata Data'!B2428,'Developing Country'!$A$3:$A$175))</f>
        <v>0</v>
      </c>
      <c r="K2428" s="8">
        <f>VLOOKUP(B2428, 'TRIPS In Force'!$A$2:$B$166, 2, FALSE)</f>
        <v>42565</v>
      </c>
      <c r="L2428" s="7">
        <f t="shared" si="349"/>
        <v>2016</v>
      </c>
      <c r="M2428" s="7">
        <f t="shared" si="350"/>
        <v>0</v>
      </c>
      <c r="N2428" s="7">
        <f t="shared" si="351"/>
        <v>2033</v>
      </c>
      <c r="O2428" s="7">
        <f t="shared" si="352"/>
        <v>-20</v>
      </c>
      <c r="P2428" s="7">
        <f t="shared" si="353"/>
        <v>0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</row>
    <row r="2429" spans="1:34" x14ac:dyDescent="0.35">
      <c r="A2429">
        <f t="shared" si="348"/>
        <v>2428</v>
      </c>
      <c r="B2429" t="s">
        <v>83</v>
      </c>
      <c r="C2429">
        <f t="shared" si="347"/>
        <v>89</v>
      </c>
      <c r="D2429" s="7">
        <f t="shared" si="355"/>
        <v>2014</v>
      </c>
      <c r="E2429">
        <v>2900</v>
      </c>
      <c r="F2429">
        <f>VLOOKUP(B2429, 'Population by Country'!$1:$266, 29, FALSE)</f>
        <v>4390737</v>
      </c>
      <c r="G2429">
        <v>0</v>
      </c>
      <c r="H2429">
        <v>0</v>
      </c>
      <c r="I2429" s="7">
        <f>INDEX('Developing Country'!$B$3:$B$175,MATCH('Stata Data'!B2429,'Developing Country'!$A$3:$A$175))</f>
        <v>1</v>
      </c>
      <c r="J2429" s="7">
        <f>INDEX('Developing Country'!$C$3:$C$175,MATCH('Stata Data'!B2429,'Developing Country'!$A$3:$A$175))</f>
        <v>0</v>
      </c>
      <c r="K2429" s="8">
        <f>VLOOKUP(B2429, 'TRIPS In Force'!$A$2:$B$166, 2, FALSE)</f>
        <v>42565</v>
      </c>
      <c r="L2429" s="7">
        <f t="shared" si="349"/>
        <v>2016</v>
      </c>
      <c r="M2429" s="7">
        <f t="shared" si="350"/>
        <v>0</v>
      </c>
      <c r="N2429" s="7">
        <f t="shared" si="351"/>
        <v>2033</v>
      </c>
      <c r="O2429" s="7">
        <f t="shared" si="352"/>
        <v>-19</v>
      </c>
      <c r="P2429" s="7">
        <f t="shared" si="353"/>
        <v>0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</row>
    <row r="2430" spans="1:34" x14ac:dyDescent="0.35">
      <c r="A2430">
        <f t="shared" si="348"/>
        <v>2429</v>
      </c>
      <c r="B2430" t="s">
        <v>83</v>
      </c>
      <c r="C2430">
        <f t="shared" si="347"/>
        <v>89</v>
      </c>
      <c r="D2430" s="7">
        <f t="shared" si="355"/>
        <v>2015</v>
      </c>
      <c r="E2430">
        <v>2900</v>
      </c>
      <c r="F2430">
        <f>VLOOKUP(B2430, 'Population by Country'!$1:$266, 30, FALSE)</f>
        <v>4499621</v>
      </c>
      <c r="G2430">
        <v>0</v>
      </c>
      <c r="H2430">
        <v>0</v>
      </c>
      <c r="I2430" s="7">
        <f>INDEX('Developing Country'!$B$3:$B$175,MATCH('Stata Data'!B2430,'Developing Country'!$A$3:$A$175))</f>
        <v>1</v>
      </c>
      <c r="J2430" s="7">
        <f>INDEX('Developing Country'!$C$3:$C$175,MATCH('Stata Data'!B2430,'Developing Country'!$A$3:$A$175))</f>
        <v>0</v>
      </c>
      <c r="K2430" s="8">
        <f>VLOOKUP(B2430, 'TRIPS In Force'!$A$2:$B$166, 2, FALSE)</f>
        <v>42565</v>
      </c>
      <c r="L2430" s="7">
        <f t="shared" si="349"/>
        <v>2016</v>
      </c>
      <c r="M2430" s="7">
        <f t="shared" si="350"/>
        <v>0</v>
      </c>
      <c r="N2430" s="7">
        <f t="shared" si="351"/>
        <v>2033</v>
      </c>
      <c r="O2430" s="7">
        <f t="shared" si="352"/>
        <v>-18</v>
      </c>
      <c r="P2430" s="7">
        <f t="shared" si="353"/>
        <v>0</v>
      </c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</row>
    <row r="2431" spans="1:34" x14ac:dyDescent="0.35">
      <c r="A2431">
        <f t="shared" si="348"/>
        <v>2430</v>
      </c>
      <c r="B2431" t="s">
        <v>83</v>
      </c>
      <c r="C2431">
        <f t="shared" si="347"/>
        <v>89</v>
      </c>
      <c r="D2431" s="7">
        <f t="shared" si="355"/>
        <v>2016</v>
      </c>
      <c r="E2431">
        <v>2800</v>
      </c>
      <c r="F2431">
        <f>VLOOKUP(B2431, 'Population by Country'!$1:$266, 31, FALSE)</f>
        <v>4613823</v>
      </c>
      <c r="G2431">
        <v>0</v>
      </c>
      <c r="H2431">
        <v>0</v>
      </c>
      <c r="I2431" s="7">
        <f>INDEX('Developing Country'!$B$3:$B$175,MATCH('Stata Data'!B2431,'Developing Country'!$A$3:$A$175))</f>
        <v>1</v>
      </c>
      <c r="J2431" s="7">
        <f>INDEX('Developing Country'!$C$3:$C$175,MATCH('Stata Data'!B2431,'Developing Country'!$A$3:$A$175))</f>
        <v>0</v>
      </c>
      <c r="K2431" s="8">
        <f>VLOOKUP(B2431, 'TRIPS In Force'!$A$2:$B$166, 2, FALSE)</f>
        <v>42565</v>
      </c>
      <c r="L2431" s="7">
        <f t="shared" si="349"/>
        <v>2016</v>
      </c>
      <c r="M2431" s="7">
        <f t="shared" si="350"/>
        <v>1</v>
      </c>
      <c r="N2431" s="7">
        <f t="shared" si="351"/>
        <v>2033</v>
      </c>
      <c r="O2431" s="7">
        <f t="shared" si="352"/>
        <v>-17</v>
      </c>
      <c r="P2431" s="7">
        <f t="shared" si="353"/>
        <v>0</v>
      </c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</row>
    <row r="2432" spans="1:34" x14ac:dyDescent="0.35">
      <c r="A2432">
        <f t="shared" si="348"/>
        <v>2431</v>
      </c>
      <c r="B2432" t="s">
        <v>85</v>
      </c>
      <c r="C2432">
        <f t="shared" si="347"/>
        <v>90</v>
      </c>
      <c r="D2432" s="7">
        <v>1990</v>
      </c>
      <c r="E2432">
        <v>100</v>
      </c>
      <c r="F2432">
        <f>VLOOKUP(B2432, 'Population by Country'!$1:$266, 5,FALSE )</f>
        <v>3697838</v>
      </c>
      <c r="G2432">
        <v>0</v>
      </c>
      <c r="H2432">
        <v>0</v>
      </c>
      <c r="I2432" s="7">
        <f>INDEX('Developing Country'!$B$3:$B$175,MATCH('Stata Data'!B2432,'Developing Country'!$A$3:$A$175))</f>
        <v>0</v>
      </c>
      <c r="J2432" s="7">
        <f>INDEX('Developing Country'!$C$3:$C$175,MATCH('Stata Data'!B2432,'Developing Country'!$A$3:$A$175))</f>
        <v>0</v>
      </c>
      <c r="K2432" s="8">
        <f>VLOOKUP(B2432, 'TRIPS In Force'!$A$2:$B$166, 2, FALSE)</f>
        <v>37042</v>
      </c>
      <c r="L2432" s="7">
        <f t="shared" si="349"/>
        <v>2001</v>
      </c>
      <c r="M2432" s="7">
        <f t="shared" si="350"/>
        <v>0</v>
      </c>
      <c r="N2432" s="7">
        <f t="shared" si="351"/>
        <v>2001</v>
      </c>
      <c r="O2432" s="7">
        <f t="shared" si="352"/>
        <v>-11</v>
      </c>
      <c r="P2432" s="7">
        <f t="shared" si="353"/>
        <v>0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</row>
    <row r="2433" spans="1:34" x14ac:dyDescent="0.35">
      <c r="A2433">
        <f t="shared" si="348"/>
        <v>2432</v>
      </c>
      <c r="B2433" t="s">
        <v>85</v>
      </c>
      <c r="C2433">
        <f t="shared" si="347"/>
        <v>90</v>
      </c>
      <c r="D2433" s="7">
        <f>D2432+1</f>
        <v>1991</v>
      </c>
      <c r="E2433">
        <v>100</v>
      </c>
      <c r="F2433">
        <f>VLOOKUP(B2433, 'Population by Country'!$1:$266, 6, FALSE)</f>
        <v>3704134</v>
      </c>
      <c r="G2433">
        <v>0</v>
      </c>
      <c r="H2433">
        <v>0</v>
      </c>
      <c r="I2433" s="7">
        <f>INDEX('Developing Country'!$B$3:$B$175,MATCH('Stata Data'!B2433,'Developing Country'!$A$3:$A$175))</f>
        <v>0</v>
      </c>
      <c r="J2433" s="7">
        <f>INDEX('Developing Country'!$C$3:$C$175,MATCH('Stata Data'!B2433,'Developing Country'!$A$3:$A$175))</f>
        <v>0</v>
      </c>
      <c r="K2433" s="8">
        <f>VLOOKUP(B2433, 'TRIPS In Force'!$A$2:$B$166, 2, FALSE)</f>
        <v>37042</v>
      </c>
      <c r="L2433" s="7">
        <f t="shared" si="349"/>
        <v>2001</v>
      </c>
      <c r="M2433" s="7">
        <f t="shared" si="350"/>
        <v>0</v>
      </c>
      <c r="N2433" s="7">
        <f t="shared" si="351"/>
        <v>2001</v>
      </c>
      <c r="O2433" s="7">
        <f t="shared" si="352"/>
        <v>-10</v>
      </c>
      <c r="P2433" s="7">
        <f t="shared" si="353"/>
        <v>0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</row>
    <row r="2434" spans="1:34" x14ac:dyDescent="0.35">
      <c r="A2434">
        <f t="shared" si="348"/>
        <v>2433</v>
      </c>
      <c r="B2434" t="s">
        <v>85</v>
      </c>
      <c r="C2434">
        <f t="shared" si="347"/>
        <v>90</v>
      </c>
      <c r="D2434" s="7">
        <f t="shared" ref="D2434:D2458" si="356">D2433+1</f>
        <v>1992</v>
      </c>
      <c r="E2434">
        <v>100</v>
      </c>
      <c r="F2434">
        <f>VLOOKUP(B2434, 'Population by Country'!$1:$266, 7, FALSE)</f>
        <v>3700114</v>
      </c>
      <c r="G2434">
        <v>0</v>
      </c>
      <c r="H2434">
        <v>0</v>
      </c>
      <c r="I2434" s="7">
        <f>INDEX('Developing Country'!$B$3:$B$175,MATCH('Stata Data'!B2434,'Developing Country'!$A$3:$A$175))</f>
        <v>0</v>
      </c>
      <c r="J2434" s="7">
        <f>INDEX('Developing Country'!$C$3:$C$175,MATCH('Stata Data'!B2434,'Developing Country'!$A$3:$A$175))</f>
        <v>0</v>
      </c>
      <c r="K2434" s="8">
        <f>VLOOKUP(B2434, 'TRIPS In Force'!$A$2:$B$166, 2, FALSE)</f>
        <v>37042</v>
      </c>
      <c r="L2434" s="7">
        <f t="shared" si="349"/>
        <v>2001</v>
      </c>
      <c r="M2434" s="7">
        <f t="shared" ref="M2434:M2497" si="357">IF(L2434&gt;D2434, 0, 1)</f>
        <v>0</v>
      </c>
      <c r="N2434" s="7">
        <f t="shared" ref="N2434:N2497" si="358">IF(L2434&gt;IF(I2434=1, 2033, IF(H2434=1, 2005, IF(J2434=1,2000, L2434))), L2434,IF(I2434=1, 2033, IF(H2434=1, 2005, IF(J2434=1,2000, L2434))))</f>
        <v>2001</v>
      </c>
      <c r="O2434" s="7">
        <f t="shared" ref="O2434:O2497" si="359">D2434-N2434</f>
        <v>-9</v>
      </c>
      <c r="P2434" s="7">
        <f t="shared" ref="P2434:P2497" si="360">IF(N2434&lt;=D2434,1,0)</f>
        <v>0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</row>
    <row r="2435" spans="1:34" x14ac:dyDescent="0.35">
      <c r="A2435">
        <f t="shared" si="348"/>
        <v>2434</v>
      </c>
      <c r="B2435" t="s">
        <v>85</v>
      </c>
      <c r="C2435">
        <f t="shared" ref="C2435:C2498" si="361">_xlfn.FLOOR.MATH((A2435-1)/27)</f>
        <v>90</v>
      </c>
      <c r="D2435" s="7">
        <f t="shared" si="356"/>
        <v>1993</v>
      </c>
      <c r="E2435">
        <v>100</v>
      </c>
      <c r="F2435">
        <f>VLOOKUP(B2435, 'Population by Country'!$1:$266, 8, FALSE)</f>
        <v>3682613</v>
      </c>
      <c r="G2435">
        <v>0</v>
      </c>
      <c r="H2435">
        <v>0</v>
      </c>
      <c r="I2435" s="7">
        <f>INDEX('Developing Country'!$B$3:$B$175,MATCH('Stata Data'!B2435,'Developing Country'!$A$3:$A$175))</f>
        <v>0</v>
      </c>
      <c r="J2435" s="7">
        <f>INDEX('Developing Country'!$C$3:$C$175,MATCH('Stata Data'!B2435,'Developing Country'!$A$3:$A$175))</f>
        <v>0</v>
      </c>
      <c r="K2435" s="8">
        <f>VLOOKUP(B2435, 'TRIPS In Force'!$A$2:$B$166, 2, FALSE)</f>
        <v>37042</v>
      </c>
      <c r="L2435" s="7">
        <f t="shared" ref="L2435:L2498" si="362">YEAR(K2435)</f>
        <v>2001</v>
      </c>
      <c r="M2435" s="7">
        <f t="shared" si="357"/>
        <v>0</v>
      </c>
      <c r="N2435" s="7">
        <f t="shared" si="358"/>
        <v>2001</v>
      </c>
      <c r="O2435" s="7">
        <f t="shared" si="359"/>
        <v>-8</v>
      </c>
      <c r="P2435" s="7">
        <f t="shared" si="360"/>
        <v>0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</row>
    <row r="2436" spans="1:34" x14ac:dyDescent="0.35">
      <c r="A2436">
        <f t="shared" ref="A2436:A2499" si="363">A2435+1</f>
        <v>2435</v>
      </c>
      <c r="B2436" t="s">
        <v>85</v>
      </c>
      <c r="C2436">
        <f t="shared" si="361"/>
        <v>90</v>
      </c>
      <c r="D2436" s="7">
        <f t="shared" si="356"/>
        <v>1994</v>
      </c>
      <c r="E2436">
        <v>100</v>
      </c>
      <c r="F2436">
        <f>VLOOKUP(B2436, 'Population by Country'!$1:$266, 9, FALSE)</f>
        <v>3657144</v>
      </c>
      <c r="G2436">
        <v>0</v>
      </c>
      <c r="H2436">
        <v>0</v>
      </c>
      <c r="I2436" s="7">
        <f>INDEX('Developing Country'!$B$3:$B$175,MATCH('Stata Data'!B2436,'Developing Country'!$A$3:$A$175))</f>
        <v>0</v>
      </c>
      <c r="J2436" s="7">
        <f>INDEX('Developing Country'!$C$3:$C$175,MATCH('Stata Data'!B2436,'Developing Country'!$A$3:$A$175))</f>
        <v>0</v>
      </c>
      <c r="K2436" s="8">
        <f>VLOOKUP(B2436, 'TRIPS In Force'!$A$2:$B$166, 2, FALSE)</f>
        <v>37042</v>
      </c>
      <c r="L2436" s="7">
        <f t="shared" si="362"/>
        <v>2001</v>
      </c>
      <c r="M2436" s="7">
        <f t="shared" si="357"/>
        <v>0</v>
      </c>
      <c r="N2436" s="7">
        <f t="shared" si="358"/>
        <v>2001</v>
      </c>
      <c r="O2436" s="7">
        <f t="shared" si="359"/>
        <v>-7</v>
      </c>
      <c r="P2436" s="7">
        <f t="shared" si="360"/>
        <v>0</v>
      </c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</row>
    <row r="2437" spans="1:34" x14ac:dyDescent="0.35">
      <c r="A2437">
        <f t="shared" si="363"/>
        <v>2436</v>
      </c>
      <c r="B2437" t="s">
        <v>85</v>
      </c>
      <c r="C2437">
        <f t="shared" si="361"/>
        <v>90</v>
      </c>
      <c r="D2437" s="7">
        <f t="shared" si="356"/>
        <v>1995</v>
      </c>
      <c r="E2437">
        <v>100</v>
      </c>
      <c r="F2437">
        <f>VLOOKUP(B2437, 'Population by Country'!$1:$266, 10, FALSE)</f>
        <v>3629102</v>
      </c>
      <c r="G2437">
        <v>0</v>
      </c>
      <c r="H2437">
        <v>0</v>
      </c>
      <c r="I2437" s="7">
        <f>INDEX('Developing Country'!$B$3:$B$175,MATCH('Stata Data'!B2437,'Developing Country'!$A$3:$A$175))</f>
        <v>0</v>
      </c>
      <c r="J2437" s="7">
        <f>INDEX('Developing Country'!$C$3:$C$175,MATCH('Stata Data'!B2437,'Developing Country'!$A$3:$A$175))</f>
        <v>0</v>
      </c>
      <c r="K2437" s="8">
        <f>VLOOKUP(B2437, 'TRIPS In Force'!$A$2:$B$166, 2, FALSE)</f>
        <v>37042</v>
      </c>
      <c r="L2437" s="7">
        <f t="shared" si="362"/>
        <v>2001</v>
      </c>
      <c r="M2437" s="7">
        <f t="shared" si="357"/>
        <v>0</v>
      </c>
      <c r="N2437" s="7">
        <f t="shared" si="358"/>
        <v>2001</v>
      </c>
      <c r="O2437" s="7">
        <f t="shared" si="359"/>
        <v>-6</v>
      </c>
      <c r="P2437" s="7">
        <f t="shared" si="360"/>
        <v>0</v>
      </c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</row>
    <row r="2438" spans="1:34" x14ac:dyDescent="0.35">
      <c r="A2438">
        <f t="shared" si="363"/>
        <v>2437</v>
      </c>
      <c r="B2438" t="s">
        <v>85</v>
      </c>
      <c r="C2438">
        <f t="shared" si="361"/>
        <v>90</v>
      </c>
      <c r="D2438" s="7">
        <f t="shared" si="356"/>
        <v>1996</v>
      </c>
      <c r="E2438">
        <v>100</v>
      </c>
      <c r="F2438">
        <f>VLOOKUP(B2438, 'Population by Country'!$1:$266, 11, FALSE)</f>
        <v>3601613</v>
      </c>
      <c r="G2438">
        <v>0</v>
      </c>
      <c r="H2438">
        <v>0</v>
      </c>
      <c r="I2438" s="7">
        <f>INDEX('Developing Country'!$B$3:$B$175,MATCH('Stata Data'!B2438,'Developing Country'!$A$3:$A$175))</f>
        <v>0</v>
      </c>
      <c r="J2438" s="7">
        <f>INDEX('Developing Country'!$C$3:$C$175,MATCH('Stata Data'!B2438,'Developing Country'!$A$3:$A$175))</f>
        <v>0</v>
      </c>
      <c r="K2438" s="8">
        <f>VLOOKUP(B2438, 'TRIPS In Force'!$A$2:$B$166, 2, FALSE)</f>
        <v>37042</v>
      </c>
      <c r="L2438" s="7">
        <f t="shared" si="362"/>
        <v>2001</v>
      </c>
      <c r="M2438" s="7">
        <f t="shared" si="357"/>
        <v>0</v>
      </c>
      <c r="N2438" s="7">
        <f t="shared" si="358"/>
        <v>2001</v>
      </c>
      <c r="O2438" s="7">
        <f t="shared" si="359"/>
        <v>-5</v>
      </c>
      <c r="P2438" s="7">
        <f t="shared" si="360"/>
        <v>0</v>
      </c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</row>
    <row r="2439" spans="1:34" x14ac:dyDescent="0.35">
      <c r="A2439">
        <f t="shared" si="363"/>
        <v>2438</v>
      </c>
      <c r="B2439" t="s">
        <v>85</v>
      </c>
      <c r="C2439">
        <f t="shared" si="361"/>
        <v>90</v>
      </c>
      <c r="D2439" s="7">
        <f t="shared" si="356"/>
        <v>1997</v>
      </c>
      <c r="E2439">
        <v>100</v>
      </c>
      <c r="F2439">
        <f>VLOOKUP(B2439, 'Population by Country'!$1:$266, 12, FALSE)</f>
        <v>3575137</v>
      </c>
      <c r="G2439">
        <v>0</v>
      </c>
      <c r="H2439">
        <v>0</v>
      </c>
      <c r="I2439" s="7">
        <f>INDEX('Developing Country'!$B$3:$B$175,MATCH('Stata Data'!B2439,'Developing Country'!$A$3:$A$175))</f>
        <v>0</v>
      </c>
      <c r="J2439" s="7">
        <f>INDEX('Developing Country'!$C$3:$C$175,MATCH('Stata Data'!B2439,'Developing Country'!$A$3:$A$175))</f>
        <v>0</v>
      </c>
      <c r="K2439" s="8">
        <f>VLOOKUP(B2439, 'TRIPS In Force'!$A$2:$B$166, 2, FALSE)</f>
        <v>37042</v>
      </c>
      <c r="L2439" s="7">
        <f t="shared" si="362"/>
        <v>2001</v>
      </c>
      <c r="M2439" s="7">
        <f t="shared" si="357"/>
        <v>0</v>
      </c>
      <c r="N2439" s="7">
        <f t="shared" si="358"/>
        <v>2001</v>
      </c>
      <c r="O2439" s="7">
        <f t="shared" si="359"/>
        <v>-4</v>
      </c>
      <c r="P2439" s="7">
        <f t="shared" si="360"/>
        <v>0</v>
      </c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</row>
    <row r="2440" spans="1:34" x14ac:dyDescent="0.35">
      <c r="A2440">
        <f t="shared" si="363"/>
        <v>2439</v>
      </c>
      <c r="B2440" t="s">
        <v>85</v>
      </c>
      <c r="C2440">
        <f t="shared" si="361"/>
        <v>90</v>
      </c>
      <c r="D2440" s="7">
        <f t="shared" si="356"/>
        <v>1998</v>
      </c>
      <c r="E2440">
        <v>100</v>
      </c>
      <c r="F2440">
        <f>VLOOKUP(B2440, 'Population by Country'!$1:$266, 13, FALSE)</f>
        <v>3549331</v>
      </c>
      <c r="G2440">
        <v>0</v>
      </c>
      <c r="H2440">
        <v>0</v>
      </c>
      <c r="I2440" s="7">
        <f>INDEX('Developing Country'!$B$3:$B$175,MATCH('Stata Data'!B2440,'Developing Country'!$A$3:$A$175))</f>
        <v>0</v>
      </c>
      <c r="J2440" s="7">
        <f>INDEX('Developing Country'!$C$3:$C$175,MATCH('Stata Data'!B2440,'Developing Country'!$A$3:$A$175))</f>
        <v>0</v>
      </c>
      <c r="K2440" s="8">
        <f>VLOOKUP(B2440, 'TRIPS In Force'!$A$2:$B$166, 2, FALSE)</f>
        <v>37042</v>
      </c>
      <c r="L2440" s="7">
        <f t="shared" si="362"/>
        <v>2001</v>
      </c>
      <c r="M2440" s="7">
        <f t="shared" si="357"/>
        <v>0</v>
      </c>
      <c r="N2440" s="7">
        <f t="shared" si="358"/>
        <v>2001</v>
      </c>
      <c r="O2440" s="7">
        <f t="shared" si="359"/>
        <v>-3</v>
      </c>
      <c r="P2440" s="7">
        <f t="shared" si="360"/>
        <v>0</v>
      </c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</row>
    <row r="2441" spans="1:34" x14ac:dyDescent="0.35">
      <c r="A2441">
        <f t="shared" si="363"/>
        <v>2440</v>
      </c>
      <c r="B2441" t="s">
        <v>85</v>
      </c>
      <c r="C2441">
        <f t="shared" si="361"/>
        <v>90</v>
      </c>
      <c r="D2441" s="7">
        <f t="shared" si="356"/>
        <v>1999</v>
      </c>
      <c r="E2441">
        <v>100</v>
      </c>
      <c r="F2441">
        <f>VLOOKUP(B2441, 'Population by Country'!$1:$266,14, FALSE)</f>
        <v>3524238</v>
      </c>
      <c r="G2441">
        <v>0</v>
      </c>
      <c r="H2441">
        <v>0</v>
      </c>
      <c r="I2441" s="7">
        <f>INDEX('Developing Country'!$B$3:$B$175,MATCH('Stata Data'!B2441,'Developing Country'!$A$3:$A$175))</f>
        <v>0</v>
      </c>
      <c r="J2441" s="7">
        <f>INDEX('Developing Country'!$C$3:$C$175,MATCH('Stata Data'!B2441,'Developing Country'!$A$3:$A$175))</f>
        <v>0</v>
      </c>
      <c r="K2441" s="8">
        <f>VLOOKUP(B2441, 'TRIPS In Force'!$A$2:$B$166, 2, FALSE)</f>
        <v>37042</v>
      </c>
      <c r="L2441" s="7">
        <f t="shared" si="362"/>
        <v>2001</v>
      </c>
      <c r="M2441" s="7">
        <f t="shared" si="357"/>
        <v>0</v>
      </c>
      <c r="N2441" s="7">
        <f t="shared" si="358"/>
        <v>2001</v>
      </c>
      <c r="O2441" s="7">
        <f t="shared" si="359"/>
        <v>-2</v>
      </c>
      <c r="P2441" s="7">
        <f t="shared" si="360"/>
        <v>0</v>
      </c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</row>
    <row r="2442" spans="1:34" x14ac:dyDescent="0.35">
      <c r="A2442">
        <f t="shared" si="363"/>
        <v>2441</v>
      </c>
      <c r="B2442" t="s">
        <v>85</v>
      </c>
      <c r="C2442">
        <f t="shared" si="361"/>
        <v>90</v>
      </c>
      <c r="D2442" s="7">
        <f t="shared" si="356"/>
        <v>2000</v>
      </c>
      <c r="E2442">
        <v>100</v>
      </c>
      <c r="F2442">
        <f>VLOOKUP(B2442, 'Population by Country'!$1:$266, 15, FALSE)</f>
        <v>3499536</v>
      </c>
      <c r="G2442">
        <v>0</v>
      </c>
      <c r="H2442">
        <v>0</v>
      </c>
      <c r="I2442" s="7">
        <f>INDEX('Developing Country'!$B$3:$B$175,MATCH('Stata Data'!B2442,'Developing Country'!$A$3:$A$175))</f>
        <v>0</v>
      </c>
      <c r="J2442" s="7">
        <f>INDEX('Developing Country'!$C$3:$C$175,MATCH('Stata Data'!B2442,'Developing Country'!$A$3:$A$175))</f>
        <v>0</v>
      </c>
      <c r="K2442" s="8">
        <f>VLOOKUP(B2442, 'TRIPS In Force'!$A$2:$B$166, 2, FALSE)</f>
        <v>37042</v>
      </c>
      <c r="L2442" s="7">
        <f t="shared" si="362"/>
        <v>2001</v>
      </c>
      <c r="M2442" s="7">
        <f t="shared" si="357"/>
        <v>0</v>
      </c>
      <c r="N2442" s="7">
        <f t="shared" si="358"/>
        <v>2001</v>
      </c>
      <c r="O2442" s="7">
        <f t="shared" si="359"/>
        <v>-1</v>
      </c>
      <c r="P2442" s="7">
        <f t="shared" si="360"/>
        <v>0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</row>
    <row r="2443" spans="1:34" x14ac:dyDescent="0.35">
      <c r="A2443">
        <f t="shared" si="363"/>
        <v>2442</v>
      </c>
      <c r="B2443" t="s">
        <v>85</v>
      </c>
      <c r="C2443">
        <f t="shared" si="361"/>
        <v>90</v>
      </c>
      <c r="D2443" s="7">
        <f t="shared" si="356"/>
        <v>2001</v>
      </c>
      <c r="E2443">
        <v>100</v>
      </c>
      <c r="F2443">
        <f>VLOOKUP(B2443, 'Population by Country'!$1:$266, 16, FALSE)</f>
        <v>3470818</v>
      </c>
      <c r="G2443">
        <v>0</v>
      </c>
      <c r="H2443">
        <v>0</v>
      </c>
      <c r="I2443" s="7">
        <f>INDEX('Developing Country'!$B$3:$B$175,MATCH('Stata Data'!B2443,'Developing Country'!$A$3:$A$175))</f>
        <v>0</v>
      </c>
      <c r="J2443" s="7">
        <f>INDEX('Developing Country'!$C$3:$C$175,MATCH('Stata Data'!B2443,'Developing Country'!$A$3:$A$175))</f>
        <v>0</v>
      </c>
      <c r="K2443" s="8">
        <f>VLOOKUP(B2443, 'TRIPS In Force'!$A$2:$B$166, 2, FALSE)</f>
        <v>37042</v>
      </c>
      <c r="L2443" s="7">
        <f t="shared" si="362"/>
        <v>2001</v>
      </c>
      <c r="M2443" s="7">
        <f t="shared" si="357"/>
        <v>1</v>
      </c>
      <c r="N2443" s="7">
        <f t="shared" si="358"/>
        <v>2001</v>
      </c>
      <c r="O2443" s="7">
        <f t="shared" si="359"/>
        <v>0</v>
      </c>
      <c r="P2443" s="7">
        <f t="shared" si="360"/>
        <v>1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</row>
    <row r="2444" spans="1:34" x14ac:dyDescent="0.35">
      <c r="A2444">
        <f t="shared" si="363"/>
        <v>2443</v>
      </c>
      <c r="B2444" t="s">
        <v>85</v>
      </c>
      <c r="C2444">
        <f t="shared" si="361"/>
        <v>90</v>
      </c>
      <c r="D2444" s="7">
        <f t="shared" si="356"/>
        <v>2002</v>
      </c>
      <c r="E2444">
        <v>100</v>
      </c>
      <c r="F2444">
        <f>VLOOKUP(B2444, 'Population by Country'!$1:$266, 17, FALSE)</f>
        <v>3443067</v>
      </c>
      <c r="G2444">
        <v>0</v>
      </c>
      <c r="H2444">
        <v>0</v>
      </c>
      <c r="I2444" s="7">
        <f>INDEX('Developing Country'!$B$3:$B$175,MATCH('Stata Data'!B2444,'Developing Country'!$A$3:$A$175))</f>
        <v>0</v>
      </c>
      <c r="J2444" s="7">
        <f>INDEX('Developing Country'!$C$3:$C$175,MATCH('Stata Data'!B2444,'Developing Country'!$A$3:$A$175))</f>
        <v>0</v>
      </c>
      <c r="K2444" s="8">
        <f>VLOOKUP(B2444, 'TRIPS In Force'!$A$2:$B$166, 2, FALSE)</f>
        <v>37042</v>
      </c>
      <c r="L2444" s="7">
        <f t="shared" si="362"/>
        <v>2001</v>
      </c>
      <c r="M2444" s="7">
        <f t="shared" si="357"/>
        <v>1</v>
      </c>
      <c r="N2444" s="7">
        <f t="shared" si="358"/>
        <v>2001</v>
      </c>
      <c r="O2444" s="7">
        <f t="shared" si="359"/>
        <v>1</v>
      </c>
      <c r="P2444" s="7">
        <f t="shared" si="360"/>
        <v>1</v>
      </c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</row>
    <row r="2445" spans="1:34" x14ac:dyDescent="0.35">
      <c r="A2445">
        <f t="shared" si="363"/>
        <v>2444</v>
      </c>
      <c r="B2445" t="s">
        <v>85</v>
      </c>
      <c r="C2445">
        <f t="shared" si="361"/>
        <v>90</v>
      </c>
      <c r="D2445" s="7">
        <f t="shared" si="356"/>
        <v>2003</v>
      </c>
      <c r="E2445">
        <v>100</v>
      </c>
      <c r="F2445">
        <f>VLOOKUP(B2445, 'Population by Country'!$1:$266, 18, FALSE)</f>
        <v>3415213</v>
      </c>
      <c r="G2445">
        <v>0</v>
      </c>
      <c r="H2445">
        <v>0</v>
      </c>
      <c r="I2445" s="7">
        <f>INDEX('Developing Country'!$B$3:$B$175,MATCH('Stata Data'!B2445,'Developing Country'!$A$3:$A$175))</f>
        <v>0</v>
      </c>
      <c r="J2445" s="7">
        <f>INDEX('Developing Country'!$C$3:$C$175,MATCH('Stata Data'!B2445,'Developing Country'!$A$3:$A$175))</f>
        <v>0</v>
      </c>
      <c r="K2445" s="8">
        <f>VLOOKUP(B2445, 'TRIPS In Force'!$A$2:$B$166, 2, FALSE)</f>
        <v>37042</v>
      </c>
      <c r="L2445" s="7">
        <f t="shared" si="362"/>
        <v>2001</v>
      </c>
      <c r="M2445" s="7">
        <f t="shared" si="357"/>
        <v>1</v>
      </c>
      <c r="N2445" s="7">
        <f t="shared" si="358"/>
        <v>2001</v>
      </c>
      <c r="O2445" s="7">
        <f t="shared" si="359"/>
        <v>2</v>
      </c>
      <c r="P2445" s="7">
        <f t="shared" si="360"/>
        <v>1</v>
      </c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</row>
    <row r="2446" spans="1:34" x14ac:dyDescent="0.35">
      <c r="A2446">
        <f t="shared" si="363"/>
        <v>2445</v>
      </c>
      <c r="B2446" t="s">
        <v>85</v>
      </c>
      <c r="C2446">
        <f t="shared" si="361"/>
        <v>90</v>
      </c>
      <c r="D2446" s="7">
        <f t="shared" si="356"/>
        <v>2004</v>
      </c>
      <c r="E2446">
        <v>100</v>
      </c>
      <c r="F2446">
        <f>VLOOKUP(B2446, 'Population by Country'!$1:$266,19, FALSE)</f>
        <v>3377075</v>
      </c>
      <c r="G2446">
        <v>0</v>
      </c>
      <c r="H2446">
        <v>0</v>
      </c>
      <c r="I2446" s="7">
        <f>INDEX('Developing Country'!$B$3:$B$175,MATCH('Stata Data'!B2446,'Developing Country'!$A$3:$A$175))</f>
        <v>0</v>
      </c>
      <c r="J2446" s="7">
        <f>INDEX('Developing Country'!$C$3:$C$175,MATCH('Stata Data'!B2446,'Developing Country'!$A$3:$A$175))</f>
        <v>0</v>
      </c>
      <c r="K2446" s="8">
        <f>VLOOKUP(B2446, 'TRIPS In Force'!$A$2:$B$166, 2, FALSE)</f>
        <v>37042</v>
      </c>
      <c r="L2446" s="7">
        <f t="shared" si="362"/>
        <v>2001</v>
      </c>
      <c r="M2446" s="7">
        <f t="shared" si="357"/>
        <v>1</v>
      </c>
      <c r="N2446" s="7">
        <f t="shared" si="358"/>
        <v>2001</v>
      </c>
      <c r="O2446" s="7">
        <f t="shared" si="359"/>
        <v>3</v>
      </c>
      <c r="P2446" s="7">
        <f t="shared" si="360"/>
        <v>1</v>
      </c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</row>
    <row r="2447" spans="1:34" x14ac:dyDescent="0.35">
      <c r="A2447">
        <f t="shared" si="363"/>
        <v>2446</v>
      </c>
      <c r="B2447" t="s">
        <v>85</v>
      </c>
      <c r="C2447">
        <f t="shared" si="361"/>
        <v>90</v>
      </c>
      <c r="D2447" s="7">
        <f t="shared" si="356"/>
        <v>2005</v>
      </c>
      <c r="E2447">
        <v>100</v>
      </c>
      <c r="F2447">
        <f>VLOOKUP(B2447, 'Population by Country'!$1:$266, 20, FALSE)</f>
        <v>3322528</v>
      </c>
      <c r="G2447">
        <v>0</v>
      </c>
      <c r="H2447">
        <v>0</v>
      </c>
      <c r="I2447" s="7">
        <f>INDEX('Developing Country'!$B$3:$B$175,MATCH('Stata Data'!B2447,'Developing Country'!$A$3:$A$175))</f>
        <v>0</v>
      </c>
      <c r="J2447" s="7">
        <f>INDEX('Developing Country'!$C$3:$C$175,MATCH('Stata Data'!B2447,'Developing Country'!$A$3:$A$175))</f>
        <v>0</v>
      </c>
      <c r="K2447" s="8">
        <f>VLOOKUP(B2447, 'TRIPS In Force'!$A$2:$B$166, 2, FALSE)</f>
        <v>37042</v>
      </c>
      <c r="L2447" s="7">
        <f t="shared" si="362"/>
        <v>2001</v>
      </c>
      <c r="M2447" s="7">
        <f t="shared" si="357"/>
        <v>1</v>
      </c>
      <c r="N2447" s="7">
        <f t="shared" si="358"/>
        <v>2001</v>
      </c>
      <c r="O2447" s="7">
        <f t="shared" si="359"/>
        <v>4</v>
      </c>
      <c r="P2447" s="7">
        <f t="shared" si="360"/>
        <v>1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</row>
    <row r="2448" spans="1:34" x14ac:dyDescent="0.35">
      <c r="A2448">
        <f t="shared" si="363"/>
        <v>2447</v>
      </c>
      <c r="B2448" t="s">
        <v>85</v>
      </c>
      <c r="C2448">
        <f t="shared" si="361"/>
        <v>90</v>
      </c>
      <c r="D2448" s="7">
        <f t="shared" si="356"/>
        <v>2006</v>
      </c>
      <c r="E2448">
        <v>100</v>
      </c>
      <c r="F2448">
        <f>VLOOKUP(B2448, 'Population by Country'!$1:$266, 21, FALSE)</f>
        <v>3269909</v>
      </c>
      <c r="G2448">
        <v>0</v>
      </c>
      <c r="H2448">
        <v>0</v>
      </c>
      <c r="I2448" s="7">
        <f>INDEX('Developing Country'!$B$3:$B$175,MATCH('Stata Data'!B2448,'Developing Country'!$A$3:$A$175))</f>
        <v>0</v>
      </c>
      <c r="J2448" s="7">
        <f>INDEX('Developing Country'!$C$3:$C$175,MATCH('Stata Data'!B2448,'Developing Country'!$A$3:$A$175))</f>
        <v>0</v>
      </c>
      <c r="K2448" s="8">
        <f>VLOOKUP(B2448, 'TRIPS In Force'!$A$2:$B$166, 2, FALSE)</f>
        <v>37042</v>
      </c>
      <c r="L2448" s="7">
        <f t="shared" si="362"/>
        <v>2001</v>
      </c>
      <c r="M2448" s="7">
        <f t="shared" si="357"/>
        <v>1</v>
      </c>
      <c r="N2448" s="7">
        <f t="shared" si="358"/>
        <v>2001</v>
      </c>
      <c r="O2448" s="7">
        <f t="shared" si="359"/>
        <v>5</v>
      </c>
      <c r="P2448" s="7">
        <f t="shared" si="360"/>
        <v>1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</row>
    <row r="2449" spans="1:34" x14ac:dyDescent="0.35">
      <c r="A2449">
        <f t="shared" si="363"/>
        <v>2448</v>
      </c>
      <c r="B2449" t="s">
        <v>85</v>
      </c>
      <c r="C2449">
        <f t="shared" si="361"/>
        <v>90</v>
      </c>
      <c r="D2449" s="7">
        <f t="shared" si="356"/>
        <v>2007</v>
      </c>
      <c r="E2449">
        <v>100</v>
      </c>
      <c r="F2449">
        <f>VLOOKUP(B2449, 'Population by Country'!$1:$266, 22, FALSE)</f>
        <v>3231294</v>
      </c>
      <c r="G2449">
        <v>0</v>
      </c>
      <c r="H2449">
        <v>0</v>
      </c>
      <c r="I2449" s="7">
        <f>INDEX('Developing Country'!$B$3:$B$175,MATCH('Stata Data'!B2449,'Developing Country'!$A$3:$A$175))</f>
        <v>0</v>
      </c>
      <c r="J2449" s="7">
        <f>INDEX('Developing Country'!$C$3:$C$175,MATCH('Stata Data'!B2449,'Developing Country'!$A$3:$A$175))</f>
        <v>0</v>
      </c>
      <c r="K2449" s="8">
        <f>VLOOKUP(B2449, 'TRIPS In Force'!$A$2:$B$166, 2, FALSE)</f>
        <v>37042</v>
      </c>
      <c r="L2449" s="7">
        <f t="shared" si="362"/>
        <v>2001</v>
      </c>
      <c r="M2449" s="7">
        <f t="shared" si="357"/>
        <v>1</v>
      </c>
      <c r="N2449" s="7">
        <f t="shared" si="358"/>
        <v>2001</v>
      </c>
      <c r="O2449" s="7">
        <f t="shared" si="359"/>
        <v>6</v>
      </c>
      <c r="P2449" s="7">
        <f t="shared" si="360"/>
        <v>1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</row>
    <row r="2450" spans="1:34" x14ac:dyDescent="0.35">
      <c r="A2450">
        <f t="shared" si="363"/>
        <v>2449</v>
      </c>
      <c r="B2450" t="s">
        <v>85</v>
      </c>
      <c r="C2450">
        <f t="shared" si="361"/>
        <v>90</v>
      </c>
      <c r="D2450" s="7">
        <f t="shared" si="356"/>
        <v>2008</v>
      </c>
      <c r="E2450">
        <v>100</v>
      </c>
      <c r="F2450">
        <f>VLOOKUP(B2450, 'Population by Country'!$1:$266, 23, FALSE)</f>
        <v>3198231</v>
      </c>
      <c r="G2450">
        <v>0</v>
      </c>
      <c r="H2450">
        <v>0</v>
      </c>
      <c r="I2450" s="7">
        <f>INDEX('Developing Country'!$B$3:$B$175,MATCH('Stata Data'!B2450,'Developing Country'!$A$3:$A$175))</f>
        <v>0</v>
      </c>
      <c r="J2450" s="7">
        <f>INDEX('Developing Country'!$C$3:$C$175,MATCH('Stata Data'!B2450,'Developing Country'!$A$3:$A$175))</f>
        <v>0</v>
      </c>
      <c r="K2450" s="8">
        <f>VLOOKUP(B2450, 'TRIPS In Force'!$A$2:$B$166, 2, FALSE)</f>
        <v>37042</v>
      </c>
      <c r="L2450" s="7">
        <f t="shared" si="362"/>
        <v>2001</v>
      </c>
      <c r="M2450" s="7">
        <f t="shared" si="357"/>
        <v>1</v>
      </c>
      <c r="N2450" s="7">
        <f t="shared" si="358"/>
        <v>2001</v>
      </c>
      <c r="O2450" s="7">
        <f t="shared" si="359"/>
        <v>7</v>
      </c>
      <c r="P2450" s="7">
        <f t="shared" si="360"/>
        <v>1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</row>
    <row r="2451" spans="1:34" x14ac:dyDescent="0.35">
      <c r="A2451">
        <f t="shared" si="363"/>
        <v>2450</v>
      </c>
      <c r="B2451" t="s">
        <v>85</v>
      </c>
      <c r="C2451">
        <f t="shared" si="361"/>
        <v>90</v>
      </c>
      <c r="D2451" s="7">
        <f t="shared" si="356"/>
        <v>2009</v>
      </c>
      <c r="E2451">
        <v>100</v>
      </c>
      <c r="F2451">
        <f>VLOOKUP(B2451, 'Population by Country'!$1:$266, 24, FALSE)</f>
        <v>3162916</v>
      </c>
      <c r="G2451">
        <v>0</v>
      </c>
      <c r="H2451">
        <v>0</v>
      </c>
      <c r="I2451" s="7">
        <f>INDEX('Developing Country'!$B$3:$B$175,MATCH('Stata Data'!B2451,'Developing Country'!$A$3:$A$175))</f>
        <v>0</v>
      </c>
      <c r="J2451" s="7">
        <f>INDEX('Developing Country'!$C$3:$C$175,MATCH('Stata Data'!B2451,'Developing Country'!$A$3:$A$175))</f>
        <v>0</v>
      </c>
      <c r="K2451" s="8">
        <f>VLOOKUP(B2451, 'TRIPS In Force'!$A$2:$B$166, 2, FALSE)</f>
        <v>37042</v>
      </c>
      <c r="L2451" s="7">
        <f t="shared" si="362"/>
        <v>2001</v>
      </c>
      <c r="M2451" s="7">
        <f t="shared" si="357"/>
        <v>1</v>
      </c>
      <c r="N2451" s="7">
        <f t="shared" si="358"/>
        <v>2001</v>
      </c>
      <c r="O2451" s="7">
        <f t="shared" si="359"/>
        <v>8</v>
      </c>
      <c r="P2451" s="7">
        <f t="shared" si="360"/>
        <v>1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</row>
    <row r="2452" spans="1:34" x14ac:dyDescent="0.35">
      <c r="A2452">
        <f t="shared" si="363"/>
        <v>2451</v>
      </c>
      <c r="B2452" t="s">
        <v>85</v>
      </c>
      <c r="C2452">
        <f t="shared" si="361"/>
        <v>90</v>
      </c>
      <c r="D2452" s="7">
        <f t="shared" si="356"/>
        <v>2010</v>
      </c>
      <c r="E2452">
        <v>200</v>
      </c>
      <c r="F2452">
        <f>VLOOKUP(B2452, 'Population by Country'!$1:$266, 25, FALSE)</f>
        <v>3097282</v>
      </c>
      <c r="G2452">
        <v>0</v>
      </c>
      <c r="H2452">
        <v>0</v>
      </c>
      <c r="I2452" s="7">
        <f>INDEX('Developing Country'!$B$3:$B$175,MATCH('Stata Data'!B2452,'Developing Country'!$A$3:$A$175))</f>
        <v>0</v>
      </c>
      <c r="J2452" s="7">
        <f>INDEX('Developing Country'!$C$3:$C$175,MATCH('Stata Data'!B2452,'Developing Country'!$A$3:$A$175))</f>
        <v>0</v>
      </c>
      <c r="K2452" s="8">
        <f>VLOOKUP(B2452, 'TRIPS In Force'!$A$2:$B$166, 2, FALSE)</f>
        <v>37042</v>
      </c>
      <c r="L2452" s="7">
        <f t="shared" si="362"/>
        <v>2001</v>
      </c>
      <c r="M2452" s="7">
        <f t="shared" si="357"/>
        <v>1</v>
      </c>
      <c r="N2452" s="7">
        <f t="shared" si="358"/>
        <v>2001</v>
      </c>
      <c r="O2452" s="7">
        <f t="shared" si="359"/>
        <v>9</v>
      </c>
      <c r="P2452" s="7">
        <f t="shared" si="360"/>
        <v>1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</row>
    <row r="2453" spans="1:34" x14ac:dyDescent="0.35">
      <c r="A2453">
        <f t="shared" si="363"/>
        <v>2452</v>
      </c>
      <c r="B2453" t="s">
        <v>85</v>
      </c>
      <c r="C2453">
        <f t="shared" si="361"/>
        <v>90</v>
      </c>
      <c r="D2453" s="7">
        <f t="shared" si="356"/>
        <v>2011</v>
      </c>
      <c r="E2453">
        <v>200</v>
      </c>
      <c r="F2453">
        <f>VLOOKUP(B2453, 'Population by Country'!$1:$266, 26, FALSE)</f>
        <v>3028115</v>
      </c>
      <c r="G2453">
        <v>0</v>
      </c>
      <c r="H2453">
        <v>0</v>
      </c>
      <c r="I2453" s="7">
        <f>INDEX('Developing Country'!$B$3:$B$175,MATCH('Stata Data'!B2453,'Developing Country'!$A$3:$A$175))</f>
        <v>0</v>
      </c>
      <c r="J2453" s="7">
        <f>INDEX('Developing Country'!$C$3:$C$175,MATCH('Stata Data'!B2453,'Developing Country'!$A$3:$A$175))</f>
        <v>0</v>
      </c>
      <c r="K2453" s="8">
        <f>VLOOKUP(B2453, 'TRIPS In Force'!$A$2:$B$166, 2, FALSE)</f>
        <v>37042</v>
      </c>
      <c r="L2453" s="7">
        <f t="shared" si="362"/>
        <v>2001</v>
      </c>
      <c r="M2453" s="7">
        <f t="shared" si="357"/>
        <v>1</v>
      </c>
      <c r="N2453" s="7">
        <f t="shared" si="358"/>
        <v>2001</v>
      </c>
      <c r="O2453" s="7">
        <f t="shared" si="359"/>
        <v>10</v>
      </c>
      <c r="P2453" s="7">
        <f t="shared" si="360"/>
        <v>1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</row>
    <row r="2454" spans="1:34" x14ac:dyDescent="0.35">
      <c r="A2454">
        <f t="shared" si="363"/>
        <v>2453</v>
      </c>
      <c r="B2454" t="s">
        <v>85</v>
      </c>
      <c r="C2454">
        <f t="shared" si="361"/>
        <v>90</v>
      </c>
      <c r="D2454" s="7">
        <f t="shared" si="356"/>
        <v>2012</v>
      </c>
      <c r="E2454">
        <v>200</v>
      </c>
      <c r="F2454">
        <f>VLOOKUP(B2454, 'Population by Country'!$1:$266, 27, FALSE)</f>
        <v>2987773</v>
      </c>
      <c r="G2454">
        <v>0</v>
      </c>
      <c r="H2454">
        <v>0</v>
      </c>
      <c r="I2454" s="7">
        <f>INDEX('Developing Country'!$B$3:$B$175,MATCH('Stata Data'!B2454,'Developing Country'!$A$3:$A$175))</f>
        <v>0</v>
      </c>
      <c r="J2454" s="7">
        <f>INDEX('Developing Country'!$C$3:$C$175,MATCH('Stata Data'!B2454,'Developing Country'!$A$3:$A$175))</f>
        <v>0</v>
      </c>
      <c r="K2454" s="8">
        <f>VLOOKUP(B2454, 'TRIPS In Force'!$A$2:$B$166, 2, FALSE)</f>
        <v>37042</v>
      </c>
      <c r="L2454" s="7">
        <f t="shared" si="362"/>
        <v>2001</v>
      </c>
      <c r="M2454" s="7">
        <f t="shared" si="357"/>
        <v>1</v>
      </c>
      <c r="N2454" s="7">
        <f t="shared" si="358"/>
        <v>2001</v>
      </c>
      <c r="O2454" s="7">
        <f t="shared" si="359"/>
        <v>11</v>
      </c>
      <c r="P2454" s="7">
        <f t="shared" si="360"/>
        <v>1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</row>
    <row r="2455" spans="1:34" x14ac:dyDescent="0.35">
      <c r="A2455">
        <f t="shared" si="363"/>
        <v>2454</v>
      </c>
      <c r="B2455" t="s">
        <v>85</v>
      </c>
      <c r="C2455">
        <f t="shared" si="361"/>
        <v>90</v>
      </c>
      <c r="D2455" s="7">
        <f t="shared" si="356"/>
        <v>2013</v>
      </c>
      <c r="E2455">
        <v>200</v>
      </c>
      <c r="F2455">
        <f>VLOOKUP(B2455, 'Population by Country'!$1:$266, 28, FALSE)</f>
        <v>2957689</v>
      </c>
      <c r="G2455">
        <v>0</v>
      </c>
      <c r="H2455">
        <v>0</v>
      </c>
      <c r="I2455" s="7">
        <f>INDEX('Developing Country'!$B$3:$B$175,MATCH('Stata Data'!B2455,'Developing Country'!$A$3:$A$175))</f>
        <v>0</v>
      </c>
      <c r="J2455" s="7">
        <f>INDEX('Developing Country'!$C$3:$C$175,MATCH('Stata Data'!B2455,'Developing Country'!$A$3:$A$175))</f>
        <v>0</v>
      </c>
      <c r="K2455" s="8">
        <f>VLOOKUP(B2455, 'TRIPS In Force'!$A$2:$B$166, 2, FALSE)</f>
        <v>37042</v>
      </c>
      <c r="L2455" s="7">
        <f t="shared" si="362"/>
        <v>2001</v>
      </c>
      <c r="M2455" s="7">
        <f t="shared" si="357"/>
        <v>1</v>
      </c>
      <c r="N2455" s="7">
        <f t="shared" si="358"/>
        <v>2001</v>
      </c>
      <c r="O2455" s="7">
        <f t="shared" si="359"/>
        <v>12</v>
      </c>
      <c r="P2455" s="7">
        <f t="shared" si="360"/>
        <v>1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</row>
    <row r="2456" spans="1:34" x14ac:dyDescent="0.35">
      <c r="A2456">
        <f t="shared" si="363"/>
        <v>2455</v>
      </c>
      <c r="B2456" t="s">
        <v>85</v>
      </c>
      <c r="C2456">
        <f t="shared" si="361"/>
        <v>90</v>
      </c>
      <c r="D2456" s="7">
        <f t="shared" si="356"/>
        <v>2014</v>
      </c>
      <c r="E2456">
        <v>100</v>
      </c>
      <c r="F2456">
        <f>VLOOKUP(B2456, 'Population by Country'!$1:$266, 29, FALSE)</f>
        <v>2932367</v>
      </c>
      <c r="G2456">
        <v>0</v>
      </c>
      <c r="H2456">
        <v>0</v>
      </c>
      <c r="I2456" s="7">
        <f>INDEX('Developing Country'!$B$3:$B$175,MATCH('Stata Data'!B2456,'Developing Country'!$A$3:$A$175))</f>
        <v>0</v>
      </c>
      <c r="J2456" s="7">
        <f>INDEX('Developing Country'!$C$3:$C$175,MATCH('Stata Data'!B2456,'Developing Country'!$A$3:$A$175))</f>
        <v>0</v>
      </c>
      <c r="K2456" s="8">
        <f>VLOOKUP(B2456, 'TRIPS In Force'!$A$2:$B$166, 2, FALSE)</f>
        <v>37042</v>
      </c>
      <c r="L2456" s="7">
        <f t="shared" si="362"/>
        <v>2001</v>
      </c>
      <c r="M2456" s="7">
        <f t="shared" si="357"/>
        <v>1</v>
      </c>
      <c r="N2456" s="7">
        <f t="shared" si="358"/>
        <v>2001</v>
      </c>
      <c r="O2456" s="7">
        <f t="shared" si="359"/>
        <v>13</v>
      </c>
      <c r="P2456" s="7">
        <f t="shared" si="360"/>
        <v>1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</row>
    <row r="2457" spans="1:34" x14ac:dyDescent="0.35">
      <c r="A2457">
        <f t="shared" si="363"/>
        <v>2456</v>
      </c>
      <c r="B2457" t="s">
        <v>85</v>
      </c>
      <c r="C2457">
        <f t="shared" si="361"/>
        <v>90</v>
      </c>
      <c r="D2457" s="7">
        <f t="shared" si="356"/>
        <v>2015</v>
      </c>
      <c r="E2457">
        <v>100</v>
      </c>
      <c r="F2457">
        <f>VLOOKUP(B2457, 'Population by Country'!$1:$266, 30, FALSE)</f>
        <v>2904910</v>
      </c>
      <c r="G2457">
        <v>0</v>
      </c>
      <c r="H2457">
        <v>0</v>
      </c>
      <c r="I2457" s="7">
        <f>INDEX('Developing Country'!$B$3:$B$175,MATCH('Stata Data'!B2457,'Developing Country'!$A$3:$A$175))</f>
        <v>0</v>
      </c>
      <c r="J2457" s="7">
        <f>INDEX('Developing Country'!$C$3:$C$175,MATCH('Stata Data'!B2457,'Developing Country'!$A$3:$A$175))</f>
        <v>0</v>
      </c>
      <c r="K2457" s="8">
        <f>VLOOKUP(B2457, 'TRIPS In Force'!$A$2:$B$166, 2, FALSE)</f>
        <v>37042</v>
      </c>
      <c r="L2457" s="7">
        <f t="shared" si="362"/>
        <v>2001</v>
      </c>
      <c r="M2457" s="7">
        <f t="shared" si="357"/>
        <v>1</v>
      </c>
      <c r="N2457" s="7">
        <f t="shared" si="358"/>
        <v>2001</v>
      </c>
      <c r="O2457" s="7">
        <f t="shared" si="359"/>
        <v>14</v>
      </c>
      <c r="P2457" s="7">
        <f t="shared" si="360"/>
        <v>1</v>
      </c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</row>
    <row r="2458" spans="1:34" x14ac:dyDescent="0.35">
      <c r="A2458">
        <f t="shared" si="363"/>
        <v>2457</v>
      </c>
      <c r="B2458" t="s">
        <v>85</v>
      </c>
      <c r="C2458">
        <f t="shared" si="361"/>
        <v>90</v>
      </c>
      <c r="D2458" s="7">
        <f t="shared" si="356"/>
        <v>2016</v>
      </c>
      <c r="E2458">
        <v>200</v>
      </c>
      <c r="F2458">
        <f>VLOOKUP(B2458, 'Population by Country'!$1:$266, 31, FALSE)</f>
        <v>2872298</v>
      </c>
      <c r="G2458">
        <v>0</v>
      </c>
      <c r="H2458">
        <v>0</v>
      </c>
      <c r="I2458" s="7">
        <f>INDEX('Developing Country'!$B$3:$B$175,MATCH('Stata Data'!B2458,'Developing Country'!$A$3:$A$175))</f>
        <v>0</v>
      </c>
      <c r="J2458" s="7">
        <f>INDEX('Developing Country'!$C$3:$C$175,MATCH('Stata Data'!B2458,'Developing Country'!$A$3:$A$175))</f>
        <v>0</v>
      </c>
      <c r="K2458" s="8">
        <f>VLOOKUP(B2458, 'TRIPS In Force'!$A$2:$B$166, 2, FALSE)</f>
        <v>37042</v>
      </c>
      <c r="L2458" s="7">
        <f t="shared" si="362"/>
        <v>2001</v>
      </c>
      <c r="M2458" s="7">
        <f t="shared" si="357"/>
        <v>1</v>
      </c>
      <c r="N2458" s="7">
        <f t="shared" si="358"/>
        <v>2001</v>
      </c>
      <c r="O2458" s="7">
        <f t="shared" si="359"/>
        <v>15</v>
      </c>
      <c r="P2458" s="7">
        <f t="shared" si="360"/>
        <v>1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</row>
    <row r="2459" spans="1:34" x14ac:dyDescent="0.35">
      <c r="A2459">
        <f t="shared" si="363"/>
        <v>2458</v>
      </c>
      <c r="B2459" t="s">
        <v>86</v>
      </c>
      <c r="C2459">
        <f t="shared" si="361"/>
        <v>91</v>
      </c>
      <c r="D2459" s="7">
        <v>1990</v>
      </c>
      <c r="E2459">
        <v>100</v>
      </c>
      <c r="F2459">
        <f>VLOOKUP(B2459, 'Population by Country'!$1:$266, 5,FALSE )</f>
        <v>381850</v>
      </c>
      <c r="G2459">
        <v>0</v>
      </c>
      <c r="H2459">
        <v>0</v>
      </c>
      <c r="I2459" s="7">
        <f>INDEX('Developing Country'!$B$3:$B$175,MATCH('Stata Data'!B2459,'Developing Country'!$A$3:$A$175))</f>
        <v>0</v>
      </c>
      <c r="J2459" s="7">
        <f>INDEX('Developing Country'!$C$3:$C$175,MATCH('Stata Data'!B2459,'Developing Country'!$A$3:$A$175))</f>
        <v>0</v>
      </c>
      <c r="K2459" s="8">
        <f>VLOOKUP(B2459, 'TRIPS In Force'!$A$2:$B$166, 2, FALSE)</f>
        <v>34700</v>
      </c>
      <c r="L2459" s="7">
        <f t="shared" si="362"/>
        <v>1995</v>
      </c>
      <c r="M2459" s="7">
        <f t="shared" si="357"/>
        <v>0</v>
      </c>
      <c r="N2459" s="7">
        <f t="shared" si="358"/>
        <v>1995</v>
      </c>
      <c r="O2459" s="7">
        <f t="shared" si="359"/>
        <v>-5</v>
      </c>
      <c r="P2459" s="7">
        <f t="shared" si="360"/>
        <v>0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</row>
    <row r="2460" spans="1:34" x14ac:dyDescent="0.35">
      <c r="A2460">
        <f t="shared" si="363"/>
        <v>2459</v>
      </c>
      <c r="B2460" t="s">
        <v>86</v>
      </c>
      <c r="C2460">
        <f t="shared" si="361"/>
        <v>91</v>
      </c>
      <c r="D2460" s="7">
        <f>D2459+1</f>
        <v>1991</v>
      </c>
      <c r="E2460">
        <v>100</v>
      </c>
      <c r="F2460">
        <f>VLOOKUP(B2460, 'Population by Country'!$1:$266, 6, FALSE)</f>
        <v>387000</v>
      </c>
      <c r="G2460">
        <v>0</v>
      </c>
      <c r="H2460">
        <v>0</v>
      </c>
      <c r="I2460" s="7">
        <f>INDEX('Developing Country'!$B$3:$B$175,MATCH('Stata Data'!B2460,'Developing Country'!$A$3:$A$175))</f>
        <v>0</v>
      </c>
      <c r="J2460" s="7">
        <f>INDEX('Developing Country'!$C$3:$C$175,MATCH('Stata Data'!B2460,'Developing Country'!$A$3:$A$175))</f>
        <v>0</v>
      </c>
      <c r="K2460" s="8">
        <f>VLOOKUP(B2460, 'TRIPS In Force'!$A$2:$B$166, 2, FALSE)</f>
        <v>34700</v>
      </c>
      <c r="L2460" s="7">
        <f t="shared" si="362"/>
        <v>1995</v>
      </c>
      <c r="M2460" s="7">
        <f t="shared" si="357"/>
        <v>0</v>
      </c>
      <c r="N2460" s="7">
        <f t="shared" si="358"/>
        <v>1995</v>
      </c>
      <c r="O2460" s="7">
        <f t="shared" si="359"/>
        <v>-4</v>
      </c>
      <c r="P2460" s="7">
        <f t="shared" si="360"/>
        <v>0</v>
      </c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</row>
    <row r="2461" spans="1:34" x14ac:dyDescent="0.35">
      <c r="A2461">
        <f t="shared" si="363"/>
        <v>2460</v>
      </c>
      <c r="B2461" t="s">
        <v>86</v>
      </c>
      <c r="C2461">
        <f t="shared" si="361"/>
        <v>91</v>
      </c>
      <c r="D2461" s="7">
        <f t="shared" ref="D2461:D2485" si="364">D2460+1</f>
        <v>1992</v>
      </c>
      <c r="E2461">
        <v>100</v>
      </c>
      <c r="F2461">
        <f>VLOOKUP(B2461, 'Population by Country'!$1:$266, 7, FALSE)</f>
        <v>392175</v>
      </c>
      <c r="G2461">
        <v>0</v>
      </c>
      <c r="H2461">
        <v>0</v>
      </c>
      <c r="I2461" s="7">
        <f>INDEX('Developing Country'!$B$3:$B$175,MATCH('Stata Data'!B2461,'Developing Country'!$A$3:$A$175))</f>
        <v>0</v>
      </c>
      <c r="J2461" s="7">
        <f>INDEX('Developing Country'!$C$3:$C$175,MATCH('Stata Data'!B2461,'Developing Country'!$A$3:$A$175))</f>
        <v>0</v>
      </c>
      <c r="K2461" s="8">
        <f>VLOOKUP(B2461, 'TRIPS In Force'!$A$2:$B$166, 2, FALSE)</f>
        <v>34700</v>
      </c>
      <c r="L2461" s="7">
        <f t="shared" si="362"/>
        <v>1995</v>
      </c>
      <c r="M2461" s="7">
        <f t="shared" si="357"/>
        <v>0</v>
      </c>
      <c r="N2461" s="7">
        <f t="shared" si="358"/>
        <v>1995</v>
      </c>
      <c r="O2461" s="7">
        <f t="shared" si="359"/>
        <v>-3</v>
      </c>
      <c r="P2461" s="7">
        <f t="shared" si="360"/>
        <v>0</v>
      </c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</row>
    <row r="2462" spans="1:34" x14ac:dyDescent="0.35">
      <c r="A2462">
        <f t="shared" si="363"/>
        <v>2461</v>
      </c>
      <c r="B2462" t="s">
        <v>86</v>
      </c>
      <c r="C2462">
        <f t="shared" si="361"/>
        <v>91</v>
      </c>
      <c r="D2462" s="7">
        <f t="shared" si="364"/>
        <v>1993</v>
      </c>
      <c r="E2462">
        <v>100</v>
      </c>
      <c r="F2462">
        <f>VLOOKUP(B2462, 'Population by Country'!$1:$266, 8, FALSE)</f>
        <v>397475</v>
      </c>
      <c r="G2462">
        <v>0</v>
      </c>
      <c r="H2462">
        <v>0</v>
      </c>
      <c r="I2462" s="7">
        <f>INDEX('Developing Country'!$B$3:$B$175,MATCH('Stata Data'!B2462,'Developing Country'!$A$3:$A$175))</f>
        <v>0</v>
      </c>
      <c r="J2462" s="7">
        <f>INDEX('Developing Country'!$C$3:$C$175,MATCH('Stata Data'!B2462,'Developing Country'!$A$3:$A$175))</f>
        <v>0</v>
      </c>
      <c r="K2462" s="8">
        <f>VLOOKUP(B2462, 'TRIPS In Force'!$A$2:$B$166, 2, FALSE)</f>
        <v>34700</v>
      </c>
      <c r="L2462" s="7">
        <f t="shared" si="362"/>
        <v>1995</v>
      </c>
      <c r="M2462" s="7">
        <f t="shared" si="357"/>
        <v>0</v>
      </c>
      <c r="N2462" s="7">
        <f t="shared" si="358"/>
        <v>1995</v>
      </c>
      <c r="O2462" s="7">
        <f t="shared" si="359"/>
        <v>-2</v>
      </c>
      <c r="P2462" s="7">
        <f t="shared" si="360"/>
        <v>0</v>
      </c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</row>
    <row r="2463" spans="1:34" x14ac:dyDescent="0.35">
      <c r="A2463">
        <f t="shared" si="363"/>
        <v>2462</v>
      </c>
      <c r="B2463" t="s">
        <v>86</v>
      </c>
      <c r="C2463">
        <f t="shared" si="361"/>
        <v>91</v>
      </c>
      <c r="D2463" s="7">
        <f t="shared" si="364"/>
        <v>1994</v>
      </c>
      <c r="E2463">
        <v>100</v>
      </c>
      <c r="F2463">
        <f>VLOOKUP(B2463, 'Population by Country'!$1:$266, 9, FALSE)</f>
        <v>402925</v>
      </c>
      <c r="G2463">
        <v>0</v>
      </c>
      <c r="H2463">
        <v>0</v>
      </c>
      <c r="I2463" s="7">
        <f>INDEX('Developing Country'!$B$3:$B$175,MATCH('Stata Data'!B2463,'Developing Country'!$A$3:$A$175))</f>
        <v>0</v>
      </c>
      <c r="J2463" s="7">
        <f>INDEX('Developing Country'!$C$3:$C$175,MATCH('Stata Data'!B2463,'Developing Country'!$A$3:$A$175))</f>
        <v>0</v>
      </c>
      <c r="K2463" s="8">
        <f>VLOOKUP(B2463, 'TRIPS In Force'!$A$2:$B$166, 2, FALSE)</f>
        <v>34700</v>
      </c>
      <c r="L2463" s="7">
        <f t="shared" si="362"/>
        <v>1995</v>
      </c>
      <c r="M2463" s="7">
        <f t="shared" si="357"/>
        <v>0</v>
      </c>
      <c r="N2463" s="7">
        <f t="shared" si="358"/>
        <v>1995</v>
      </c>
      <c r="O2463" s="7">
        <f t="shared" si="359"/>
        <v>-1</v>
      </c>
      <c r="P2463" s="7">
        <f t="shared" si="360"/>
        <v>0</v>
      </c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</row>
    <row r="2464" spans="1:34" x14ac:dyDescent="0.35">
      <c r="A2464">
        <f t="shared" si="363"/>
        <v>2463</v>
      </c>
      <c r="B2464" t="s">
        <v>86</v>
      </c>
      <c r="C2464">
        <f t="shared" si="361"/>
        <v>91</v>
      </c>
      <c r="D2464" s="7">
        <f t="shared" si="364"/>
        <v>1995</v>
      </c>
      <c r="E2464">
        <v>100</v>
      </c>
      <c r="F2464">
        <f>VLOOKUP(B2464, 'Population by Country'!$1:$266, 10, FALSE)</f>
        <v>408625</v>
      </c>
      <c r="G2464">
        <v>0</v>
      </c>
      <c r="H2464">
        <v>0</v>
      </c>
      <c r="I2464" s="7">
        <f>INDEX('Developing Country'!$B$3:$B$175,MATCH('Stata Data'!B2464,'Developing Country'!$A$3:$A$175))</f>
        <v>0</v>
      </c>
      <c r="J2464" s="7">
        <f>INDEX('Developing Country'!$C$3:$C$175,MATCH('Stata Data'!B2464,'Developing Country'!$A$3:$A$175))</f>
        <v>0</v>
      </c>
      <c r="K2464" s="8">
        <f>VLOOKUP(B2464, 'TRIPS In Force'!$A$2:$B$166, 2, FALSE)</f>
        <v>34700</v>
      </c>
      <c r="L2464" s="7">
        <f t="shared" si="362"/>
        <v>1995</v>
      </c>
      <c r="M2464" s="7">
        <f t="shared" si="357"/>
        <v>1</v>
      </c>
      <c r="N2464" s="7">
        <f t="shared" si="358"/>
        <v>1995</v>
      </c>
      <c r="O2464" s="7">
        <f t="shared" si="359"/>
        <v>0</v>
      </c>
      <c r="P2464" s="7">
        <f t="shared" si="360"/>
        <v>1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</row>
    <row r="2465" spans="1:34" x14ac:dyDescent="0.35">
      <c r="A2465">
        <f t="shared" si="363"/>
        <v>2464</v>
      </c>
      <c r="B2465" t="s">
        <v>86</v>
      </c>
      <c r="C2465">
        <f t="shared" si="361"/>
        <v>91</v>
      </c>
      <c r="D2465" s="7">
        <f t="shared" si="364"/>
        <v>1996</v>
      </c>
      <c r="E2465">
        <v>100</v>
      </c>
      <c r="F2465">
        <f>VLOOKUP(B2465, 'Population by Country'!$1:$266, 11, FALSE)</f>
        <v>414225</v>
      </c>
      <c r="G2465">
        <v>0</v>
      </c>
      <c r="H2465">
        <v>0</v>
      </c>
      <c r="I2465" s="7">
        <f>INDEX('Developing Country'!$B$3:$B$175,MATCH('Stata Data'!B2465,'Developing Country'!$A$3:$A$175))</f>
        <v>0</v>
      </c>
      <c r="J2465" s="7">
        <f>INDEX('Developing Country'!$C$3:$C$175,MATCH('Stata Data'!B2465,'Developing Country'!$A$3:$A$175))</f>
        <v>0</v>
      </c>
      <c r="K2465" s="8">
        <f>VLOOKUP(B2465, 'TRIPS In Force'!$A$2:$B$166, 2, FALSE)</f>
        <v>34700</v>
      </c>
      <c r="L2465" s="7">
        <f t="shared" si="362"/>
        <v>1995</v>
      </c>
      <c r="M2465" s="7">
        <f t="shared" si="357"/>
        <v>1</v>
      </c>
      <c r="N2465" s="7">
        <f t="shared" si="358"/>
        <v>1995</v>
      </c>
      <c r="O2465" s="7">
        <f t="shared" si="359"/>
        <v>1</v>
      </c>
      <c r="P2465" s="7">
        <f t="shared" si="360"/>
        <v>1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</row>
    <row r="2466" spans="1:34" x14ac:dyDescent="0.35">
      <c r="A2466">
        <f t="shared" si="363"/>
        <v>2465</v>
      </c>
      <c r="B2466" t="s">
        <v>86</v>
      </c>
      <c r="C2466">
        <f t="shared" si="361"/>
        <v>91</v>
      </c>
      <c r="D2466" s="7">
        <f t="shared" si="364"/>
        <v>1997</v>
      </c>
      <c r="E2466">
        <v>100</v>
      </c>
      <c r="F2466">
        <f>VLOOKUP(B2466, 'Population by Country'!$1:$266, 12, FALSE)</f>
        <v>419450</v>
      </c>
      <c r="G2466">
        <v>0</v>
      </c>
      <c r="H2466">
        <v>0</v>
      </c>
      <c r="I2466" s="7">
        <f>INDEX('Developing Country'!$B$3:$B$175,MATCH('Stata Data'!B2466,'Developing Country'!$A$3:$A$175))</f>
        <v>0</v>
      </c>
      <c r="J2466" s="7">
        <f>INDEX('Developing Country'!$C$3:$C$175,MATCH('Stata Data'!B2466,'Developing Country'!$A$3:$A$175))</f>
        <v>0</v>
      </c>
      <c r="K2466" s="8">
        <f>VLOOKUP(B2466, 'TRIPS In Force'!$A$2:$B$166, 2, FALSE)</f>
        <v>34700</v>
      </c>
      <c r="L2466" s="7">
        <f t="shared" si="362"/>
        <v>1995</v>
      </c>
      <c r="M2466" s="7">
        <f t="shared" si="357"/>
        <v>1</v>
      </c>
      <c r="N2466" s="7">
        <f t="shared" si="358"/>
        <v>1995</v>
      </c>
      <c r="O2466" s="7">
        <f t="shared" si="359"/>
        <v>2</v>
      </c>
      <c r="P2466" s="7">
        <f t="shared" si="360"/>
        <v>1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</row>
    <row r="2467" spans="1:34" x14ac:dyDescent="0.35">
      <c r="A2467">
        <f t="shared" si="363"/>
        <v>2466</v>
      </c>
      <c r="B2467" t="s">
        <v>86</v>
      </c>
      <c r="C2467">
        <f t="shared" si="361"/>
        <v>91</v>
      </c>
      <c r="D2467" s="7">
        <f t="shared" si="364"/>
        <v>1998</v>
      </c>
      <c r="E2467">
        <v>100</v>
      </c>
      <c r="F2467">
        <f>VLOOKUP(B2467, 'Population by Country'!$1:$266, 13, FALSE)</f>
        <v>424700</v>
      </c>
      <c r="G2467">
        <v>0</v>
      </c>
      <c r="H2467">
        <v>0</v>
      </c>
      <c r="I2467" s="7">
        <f>INDEX('Developing Country'!$B$3:$B$175,MATCH('Stata Data'!B2467,'Developing Country'!$A$3:$A$175))</f>
        <v>0</v>
      </c>
      <c r="J2467" s="7">
        <f>INDEX('Developing Country'!$C$3:$C$175,MATCH('Stata Data'!B2467,'Developing Country'!$A$3:$A$175))</f>
        <v>0</v>
      </c>
      <c r="K2467" s="8">
        <f>VLOOKUP(B2467, 'TRIPS In Force'!$A$2:$B$166, 2, FALSE)</f>
        <v>34700</v>
      </c>
      <c r="L2467" s="7">
        <f t="shared" si="362"/>
        <v>1995</v>
      </c>
      <c r="M2467" s="7">
        <f t="shared" si="357"/>
        <v>1</v>
      </c>
      <c r="N2467" s="7">
        <f t="shared" si="358"/>
        <v>1995</v>
      </c>
      <c r="O2467" s="7">
        <f t="shared" si="359"/>
        <v>3</v>
      </c>
      <c r="P2467" s="7">
        <f t="shared" si="360"/>
        <v>1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</row>
    <row r="2468" spans="1:34" x14ac:dyDescent="0.35">
      <c r="A2468">
        <f t="shared" si="363"/>
        <v>2467</v>
      </c>
      <c r="B2468" t="s">
        <v>86</v>
      </c>
      <c r="C2468">
        <f t="shared" si="361"/>
        <v>91</v>
      </c>
      <c r="D2468" s="7">
        <f t="shared" si="364"/>
        <v>1999</v>
      </c>
      <c r="E2468">
        <v>100</v>
      </c>
      <c r="F2468">
        <f>VLOOKUP(B2468, 'Population by Country'!$1:$266,14, FALSE)</f>
        <v>430475</v>
      </c>
      <c r="G2468">
        <v>0</v>
      </c>
      <c r="H2468">
        <v>0</v>
      </c>
      <c r="I2468" s="7">
        <f>INDEX('Developing Country'!$B$3:$B$175,MATCH('Stata Data'!B2468,'Developing Country'!$A$3:$A$175))</f>
        <v>0</v>
      </c>
      <c r="J2468" s="7">
        <f>INDEX('Developing Country'!$C$3:$C$175,MATCH('Stata Data'!B2468,'Developing Country'!$A$3:$A$175))</f>
        <v>0</v>
      </c>
      <c r="K2468" s="8">
        <f>VLOOKUP(B2468, 'TRIPS In Force'!$A$2:$B$166, 2, FALSE)</f>
        <v>34700</v>
      </c>
      <c r="L2468" s="7">
        <f t="shared" si="362"/>
        <v>1995</v>
      </c>
      <c r="M2468" s="7">
        <f t="shared" si="357"/>
        <v>1</v>
      </c>
      <c r="N2468" s="7">
        <f t="shared" si="358"/>
        <v>1995</v>
      </c>
      <c r="O2468" s="7">
        <f t="shared" si="359"/>
        <v>4</v>
      </c>
      <c r="P2468" s="7">
        <f t="shared" si="360"/>
        <v>1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</row>
    <row r="2469" spans="1:34" x14ac:dyDescent="0.35">
      <c r="A2469">
        <f t="shared" si="363"/>
        <v>2468</v>
      </c>
      <c r="B2469" t="s">
        <v>86</v>
      </c>
      <c r="C2469">
        <f t="shared" si="361"/>
        <v>91</v>
      </c>
      <c r="D2469" s="7">
        <f t="shared" si="364"/>
        <v>2000</v>
      </c>
      <c r="E2469">
        <v>100</v>
      </c>
      <c r="F2469">
        <f>VLOOKUP(B2469, 'Population by Country'!$1:$266, 15, FALSE)</f>
        <v>436300</v>
      </c>
      <c r="G2469">
        <v>0</v>
      </c>
      <c r="H2469">
        <v>0</v>
      </c>
      <c r="I2469" s="7">
        <f>INDEX('Developing Country'!$B$3:$B$175,MATCH('Stata Data'!B2469,'Developing Country'!$A$3:$A$175))</f>
        <v>0</v>
      </c>
      <c r="J2469" s="7">
        <f>INDEX('Developing Country'!$C$3:$C$175,MATCH('Stata Data'!B2469,'Developing Country'!$A$3:$A$175))</f>
        <v>0</v>
      </c>
      <c r="K2469" s="8">
        <f>VLOOKUP(B2469, 'TRIPS In Force'!$A$2:$B$166, 2, FALSE)</f>
        <v>34700</v>
      </c>
      <c r="L2469" s="7">
        <f t="shared" si="362"/>
        <v>1995</v>
      </c>
      <c r="M2469" s="7">
        <f t="shared" si="357"/>
        <v>1</v>
      </c>
      <c r="N2469" s="7">
        <f t="shared" si="358"/>
        <v>1995</v>
      </c>
      <c r="O2469" s="7">
        <f t="shared" si="359"/>
        <v>5</v>
      </c>
      <c r="P2469" s="7">
        <f t="shared" si="360"/>
        <v>1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</row>
    <row r="2470" spans="1:34" x14ac:dyDescent="0.35">
      <c r="A2470">
        <f t="shared" si="363"/>
        <v>2469</v>
      </c>
      <c r="B2470" t="s">
        <v>86</v>
      </c>
      <c r="C2470">
        <f t="shared" si="361"/>
        <v>91</v>
      </c>
      <c r="D2470" s="7">
        <f t="shared" si="364"/>
        <v>2001</v>
      </c>
      <c r="E2470">
        <v>100</v>
      </c>
      <c r="F2470">
        <f>VLOOKUP(B2470, 'Population by Country'!$1:$266, 16, FALSE)</f>
        <v>441525</v>
      </c>
      <c r="G2470">
        <v>0</v>
      </c>
      <c r="H2470">
        <v>0</v>
      </c>
      <c r="I2470" s="7">
        <f>INDEX('Developing Country'!$B$3:$B$175,MATCH('Stata Data'!B2470,'Developing Country'!$A$3:$A$175))</f>
        <v>0</v>
      </c>
      <c r="J2470" s="7">
        <f>INDEX('Developing Country'!$C$3:$C$175,MATCH('Stata Data'!B2470,'Developing Country'!$A$3:$A$175))</f>
        <v>0</v>
      </c>
      <c r="K2470" s="8">
        <f>VLOOKUP(B2470, 'TRIPS In Force'!$A$2:$B$166, 2, FALSE)</f>
        <v>34700</v>
      </c>
      <c r="L2470" s="7">
        <f t="shared" si="362"/>
        <v>1995</v>
      </c>
      <c r="M2470" s="7">
        <f t="shared" si="357"/>
        <v>1</v>
      </c>
      <c r="N2470" s="7">
        <f t="shared" si="358"/>
        <v>1995</v>
      </c>
      <c r="O2470" s="7">
        <f t="shared" si="359"/>
        <v>6</v>
      </c>
      <c r="P2470" s="7">
        <f t="shared" si="360"/>
        <v>1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</row>
    <row r="2471" spans="1:34" x14ac:dyDescent="0.35">
      <c r="A2471">
        <f t="shared" si="363"/>
        <v>2470</v>
      </c>
      <c r="B2471" t="s">
        <v>86</v>
      </c>
      <c r="C2471">
        <f t="shared" si="361"/>
        <v>91</v>
      </c>
      <c r="D2471" s="7">
        <f t="shared" si="364"/>
        <v>2002</v>
      </c>
      <c r="E2471">
        <v>100</v>
      </c>
      <c r="F2471">
        <f>VLOOKUP(B2471, 'Population by Country'!$1:$266, 17, FALSE)</f>
        <v>446175</v>
      </c>
      <c r="G2471">
        <v>0</v>
      </c>
      <c r="H2471">
        <v>0</v>
      </c>
      <c r="I2471" s="7">
        <f>INDEX('Developing Country'!$B$3:$B$175,MATCH('Stata Data'!B2471,'Developing Country'!$A$3:$A$175))</f>
        <v>0</v>
      </c>
      <c r="J2471" s="7">
        <f>INDEX('Developing Country'!$C$3:$C$175,MATCH('Stata Data'!B2471,'Developing Country'!$A$3:$A$175))</f>
        <v>0</v>
      </c>
      <c r="K2471" s="8">
        <f>VLOOKUP(B2471, 'TRIPS In Force'!$A$2:$B$166, 2, FALSE)</f>
        <v>34700</v>
      </c>
      <c r="L2471" s="7">
        <f t="shared" si="362"/>
        <v>1995</v>
      </c>
      <c r="M2471" s="7">
        <f t="shared" si="357"/>
        <v>1</v>
      </c>
      <c r="N2471" s="7">
        <f t="shared" si="358"/>
        <v>1995</v>
      </c>
      <c r="O2471" s="7">
        <f t="shared" si="359"/>
        <v>7</v>
      </c>
      <c r="P2471" s="7">
        <f t="shared" si="360"/>
        <v>1</v>
      </c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</row>
    <row r="2472" spans="1:34" x14ac:dyDescent="0.35">
      <c r="A2472">
        <f t="shared" si="363"/>
        <v>2471</v>
      </c>
      <c r="B2472" t="s">
        <v>86</v>
      </c>
      <c r="C2472">
        <f t="shared" si="361"/>
        <v>91</v>
      </c>
      <c r="D2472" s="7">
        <f t="shared" si="364"/>
        <v>2003</v>
      </c>
      <c r="E2472">
        <v>100</v>
      </c>
      <c r="F2472">
        <f>VLOOKUP(B2472, 'Population by Country'!$1:$266, 18, FALSE)</f>
        <v>451630</v>
      </c>
      <c r="G2472">
        <v>0</v>
      </c>
      <c r="H2472">
        <v>0</v>
      </c>
      <c r="I2472" s="7">
        <f>INDEX('Developing Country'!$B$3:$B$175,MATCH('Stata Data'!B2472,'Developing Country'!$A$3:$A$175))</f>
        <v>0</v>
      </c>
      <c r="J2472" s="7">
        <f>INDEX('Developing Country'!$C$3:$C$175,MATCH('Stata Data'!B2472,'Developing Country'!$A$3:$A$175))</f>
        <v>0</v>
      </c>
      <c r="K2472" s="8">
        <f>VLOOKUP(B2472, 'TRIPS In Force'!$A$2:$B$166, 2, FALSE)</f>
        <v>34700</v>
      </c>
      <c r="L2472" s="7">
        <f t="shared" si="362"/>
        <v>1995</v>
      </c>
      <c r="M2472" s="7">
        <f t="shared" si="357"/>
        <v>1</v>
      </c>
      <c r="N2472" s="7">
        <f t="shared" si="358"/>
        <v>1995</v>
      </c>
      <c r="O2472" s="7">
        <f t="shared" si="359"/>
        <v>8</v>
      </c>
      <c r="P2472" s="7">
        <f t="shared" si="360"/>
        <v>1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</row>
    <row r="2473" spans="1:34" x14ac:dyDescent="0.35">
      <c r="A2473">
        <f t="shared" si="363"/>
        <v>2472</v>
      </c>
      <c r="B2473" t="s">
        <v>86</v>
      </c>
      <c r="C2473">
        <f t="shared" si="361"/>
        <v>91</v>
      </c>
      <c r="D2473" s="7">
        <f t="shared" si="364"/>
        <v>2004</v>
      </c>
      <c r="E2473">
        <v>100</v>
      </c>
      <c r="F2473">
        <f>VLOOKUP(B2473, 'Population by Country'!$1:$266,19, FALSE)</f>
        <v>458095</v>
      </c>
      <c r="G2473">
        <v>0</v>
      </c>
      <c r="H2473">
        <v>0</v>
      </c>
      <c r="I2473" s="7">
        <f>INDEX('Developing Country'!$B$3:$B$175,MATCH('Stata Data'!B2473,'Developing Country'!$A$3:$A$175))</f>
        <v>0</v>
      </c>
      <c r="J2473" s="7">
        <f>INDEX('Developing Country'!$C$3:$C$175,MATCH('Stata Data'!B2473,'Developing Country'!$A$3:$A$175))</f>
        <v>0</v>
      </c>
      <c r="K2473" s="8">
        <f>VLOOKUP(B2473, 'TRIPS In Force'!$A$2:$B$166, 2, FALSE)</f>
        <v>34700</v>
      </c>
      <c r="L2473" s="7">
        <f t="shared" si="362"/>
        <v>1995</v>
      </c>
      <c r="M2473" s="7">
        <f t="shared" si="357"/>
        <v>1</v>
      </c>
      <c r="N2473" s="7">
        <f t="shared" si="358"/>
        <v>1995</v>
      </c>
      <c r="O2473" s="7">
        <f t="shared" si="359"/>
        <v>9</v>
      </c>
      <c r="P2473" s="7">
        <f t="shared" si="360"/>
        <v>1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</row>
    <row r="2474" spans="1:34" x14ac:dyDescent="0.35">
      <c r="A2474">
        <f t="shared" si="363"/>
        <v>2473</v>
      </c>
      <c r="B2474" t="s">
        <v>86</v>
      </c>
      <c r="C2474">
        <f t="shared" si="361"/>
        <v>91</v>
      </c>
      <c r="D2474" s="7">
        <f t="shared" si="364"/>
        <v>2005</v>
      </c>
      <c r="E2474">
        <v>100</v>
      </c>
      <c r="F2474">
        <f>VLOOKUP(B2474, 'Population by Country'!$1:$266, 20, FALSE)</f>
        <v>465158</v>
      </c>
      <c r="G2474">
        <v>0</v>
      </c>
      <c r="H2474">
        <v>0</v>
      </c>
      <c r="I2474" s="7">
        <f>INDEX('Developing Country'!$B$3:$B$175,MATCH('Stata Data'!B2474,'Developing Country'!$A$3:$A$175))</f>
        <v>0</v>
      </c>
      <c r="J2474" s="7">
        <f>INDEX('Developing Country'!$C$3:$C$175,MATCH('Stata Data'!B2474,'Developing Country'!$A$3:$A$175))</f>
        <v>0</v>
      </c>
      <c r="K2474" s="8">
        <f>VLOOKUP(B2474, 'TRIPS In Force'!$A$2:$B$166, 2, FALSE)</f>
        <v>34700</v>
      </c>
      <c r="L2474" s="7">
        <f t="shared" si="362"/>
        <v>1995</v>
      </c>
      <c r="M2474" s="7">
        <f t="shared" si="357"/>
        <v>1</v>
      </c>
      <c r="N2474" s="7">
        <f t="shared" si="358"/>
        <v>1995</v>
      </c>
      <c r="O2474" s="7">
        <f t="shared" si="359"/>
        <v>10</v>
      </c>
      <c r="P2474" s="7">
        <f t="shared" si="360"/>
        <v>1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</row>
    <row r="2475" spans="1:34" x14ac:dyDescent="0.35">
      <c r="A2475">
        <f t="shared" si="363"/>
        <v>2474</v>
      </c>
      <c r="B2475" t="s">
        <v>86</v>
      </c>
      <c r="C2475">
        <f t="shared" si="361"/>
        <v>91</v>
      </c>
      <c r="D2475" s="7">
        <f t="shared" si="364"/>
        <v>2006</v>
      </c>
      <c r="E2475">
        <v>100</v>
      </c>
      <c r="F2475">
        <f>VLOOKUP(B2475, 'Population by Country'!$1:$266, 21, FALSE)</f>
        <v>472637</v>
      </c>
      <c r="G2475">
        <v>0</v>
      </c>
      <c r="H2475">
        <v>0</v>
      </c>
      <c r="I2475" s="7">
        <f>INDEX('Developing Country'!$B$3:$B$175,MATCH('Stata Data'!B2475,'Developing Country'!$A$3:$A$175))</f>
        <v>0</v>
      </c>
      <c r="J2475" s="7">
        <f>INDEX('Developing Country'!$C$3:$C$175,MATCH('Stata Data'!B2475,'Developing Country'!$A$3:$A$175))</f>
        <v>0</v>
      </c>
      <c r="K2475" s="8">
        <f>VLOOKUP(B2475, 'TRIPS In Force'!$A$2:$B$166, 2, FALSE)</f>
        <v>34700</v>
      </c>
      <c r="L2475" s="7">
        <f t="shared" si="362"/>
        <v>1995</v>
      </c>
      <c r="M2475" s="7">
        <f t="shared" si="357"/>
        <v>1</v>
      </c>
      <c r="N2475" s="7">
        <f t="shared" si="358"/>
        <v>1995</v>
      </c>
      <c r="O2475" s="7">
        <f t="shared" si="359"/>
        <v>11</v>
      </c>
      <c r="P2475" s="7">
        <f t="shared" si="360"/>
        <v>1</v>
      </c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</row>
    <row r="2476" spans="1:34" x14ac:dyDescent="0.35">
      <c r="A2476">
        <f t="shared" si="363"/>
        <v>2475</v>
      </c>
      <c r="B2476" t="s">
        <v>86</v>
      </c>
      <c r="C2476">
        <f t="shared" si="361"/>
        <v>91</v>
      </c>
      <c r="D2476" s="7">
        <f t="shared" si="364"/>
        <v>2007</v>
      </c>
      <c r="E2476">
        <v>100</v>
      </c>
      <c r="F2476">
        <f>VLOOKUP(B2476, 'Population by Country'!$1:$266, 22, FALSE)</f>
        <v>479993</v>
      </c>
      <c r="G2476">
        <v>0</v>
      </c>
      <c r="H2476">
        <v>0</v>
      </c>
      <c r="I2476" s="7">
        <f>INDEX('Developing Country'!$B$3:$B$175,MATCH('Stata Data'!B2476,'Developing Country'!$A$3:$A$175))</f>
        <v>0</v>
      </c>
      <c r="J2476" s="7">
        <f>INDEX('Developing Country'!$C$3:$C$175,MATCH('Stata Data'!B2476,'Developing Country'!$A$3:$A$175))</f>
        <v>0</v>
      </c>
      <c r="K2476" s="8">
        <f>VLOOKUP(B2476, 'TRIPS In Force'!$A$2:$B$166, 2, FALSE)</f>
        <v>34700</v>
      </c>
      <c r="L2476" s="7">
        <f t="shared" si="362"/>
        <v>1995</v>
      </c>
      <c r="M2476" s="7">
        <f t="shared" si="357"/>
        <v>1</v>
      </c>
      <c r="N2476" s="7">
        <f t="shared" si="358"/>
        <v>1995</v>
      </c>
      <c r="O2476" s="7">
        <f t="shared" si="359"/>
        <v>12</v>
      </c>
      <c r="P2476" s="7">
        <f t="shared" si="360"/>
        <v>1</v>
      </c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</row>
    <row r="2477" spans="1:34" x14ac:dyDescent="0.35">
      <c r="A2477">
        <f t="shared" si="363"/>
        <v>2476</v>
      </c>
      <c r="B2477" t="s">
        <v>86</v>
      </c>
      <c r="C2477">
        <f t="shared" si="361"/>
        <v>91</v>
      </c>
      <c r="D2477" s="7">
        <f t="shared" si="364"/>
        <v>2008</v>
      </c>
      <c r="E2477">
        <v>100</v>
      </c>
      <c r="F2477">
        <f>VLOOKUP(B2477, 'Population by Country'!$1:$266, 23, FALSE)</f>
        <v>488650</v>
      </c>
      <c r="G2477">
        <v>0</v>
      </c>
      <c r="H2477">
        <v>0</v>
      </c>
      <c r="I2477" s="7">
        <f>INDEX('Developing Country'!$B$3:$B$175,MATCH('Stata Data'!B2477,'Developing Country'!$A$3:$A$175))</f>
        <v>0</v>
      </c>
      <c r="J2477" s="7">
        <f>INDEX('Developing Country'!$C$3:$C$175,MATCH('Stata Data'!B2477,'Developing Country'!$A$3:$A$175))</f>
        <v>0</v>
      </c>
      <c r="K2477" s="8">
        <f>VLOOKUP(B2477, 'TRIPS In Force'!$A$2:$B$166, 2, FALSE)</f>
        <v>34700</v>
      </c>
      <c r="L2477" s="7">
        <f t="shared" si="362"/>
        <v>1995</v>
      </c>
      <c r="M2477" s="7">
        <f t="shared" si="357"/>
        <v>1</v>
      </c>
      <c r="N2477" s="7">
        <f t="shared" si="358"/>
        <v>1995</v>
      </c>
      <c r="O2477" s="7">
        <f t="shared" si="359"/>
        <v>13</v>
      </c>
      <c r="P2477" s="7">
        <f t="shared" si="360"/>
        <v>1</v>
      </c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</row>
    <row r="2478" spans="1:34" x14ac:dyDescent="0.35">
      <c r="A2478">
        <f t="shared" si="363"/>
        <v>2477</v>
      </c>
      <c r="B2478" t="s">
        <v>86</v>
      </c>
      <c r="C2478">
        <f t="shared" si="361"/>
        <v>91</v>
      </c>
      <c r="D2478" s="7">
        <f t="shared" si="364"/>
        <v>2009</v>
      </c>
      <c r="E2478">
        <v>100</v>
      </c>
      <c r="F2478">
        <f>VLOOKUP(B2478, 'Population by Country'!$1:$266, 24, FALSE)</f>
        <v>497783</v>
      </c>
      <c r="G2478">
        <v>0</v>
      </c>
      <c r="H2478">
        <v>0</v>
      </c>
      <c r="I2478" s="7">
        <f>INDEX('Developing Country'!$B$3:$B$175,MATCH('Stata Data'!B2478,'Developing Country'!$A$3:$A$175))</f>
        <v>0</v>
      </c>
      <c r="J2478" s="7">
        <f>INDEX('Developing Country'!$C$3:$C$175,MATCH('Stata Data'!B2478,'Developing Country'!$A$3:$A$175))</f>
        <v>0</v>
      </c>
      <c r="K2478" s="8">
        <f>VLOOKUP(B2478, 'TRIPS In Force'!$A$2:$B$166, 2, FALSE)</f>
        <v>34700</v>
      </c>
      <c r="L2478" s="7">
        <f t="shared" si="362"/>
        <v>1995</v>
      </c>
      <c r="M2478" s="7">
        <f t="shared" si="357"/>
        <v>1</v>
      </c>
      <c r="N2478" s="7">
        <f t="shared" si="358"/>
        <v>1995</v>
      </c>
      <c r="O2478" s="7">
        <f t="shared" si="359"/>
        <v>14</v>
      </c>
      <c r="P2478" s="7">
        <f t="shared" si="360"/>
        <v>1</v>
      </c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</row>
    <row r="2479" spans="1:34" x14ac:dyDescent="0.35">
      <c r="A2479">
        <f t="shared" si="363"/>
        <v>2478</v>
      </c>
      <c r="B2479" t="s">
        <v>86</v>
      </c>
      <c r="C2479">
        <f t="shared" si="361"/>
        <v>91</v>
      </c>
      <c r="D2479" s="7">
        <f t="shared" si="364"/>
        <v>2010</v>
      </c>
      <c r="E2479">
        <v>100</v>
      </c>
      <c r="F2479">
        <f>VLOOKUP(B2479, 'Population by Country'!$1:$266, 25, FALSE)</f>
        <v>506953</v>
      </c>
      <c r="G2479">
        <v>0</v>
      </c>
      <c r="H2479">
        <v>0</v>
      </c>
      <c r="I2479" s="7">
        <f>INDEX('Developing Country'!$B$3:$B$175,MATCH('Stata Data'!B2479,'Developing Country'!$A$3:$A$175))</f>
        <v>0</v>
      </c>
      <c r="J2479" s="7">
        <f>INDEX('Developing Country'!$C$3:$C$175,MATCH('Stata Data'!B2479,'Developing Country'!$A$3:$A$175))</f>
        <v>0</v>
      </c>
      <c r="K2479" s="8">
        <f>VLOOKUP(B2479, 'TRIPS In Force'!$A$2:$B$166, 2, FALSE)</f>
        <v>34700</v>
      </c>
      <c r="L2479" s="7">
        <f t="shared" si="362"/>
        <v>1995</v>
      </c>
      <c r="M2479" s="7">
        <f t="shared" si="357"/>
        <v>1</v>
      </c>
      <c r="N2479" s="7">
        <f t="shared" si="358"/>
        <v>1995</v>
      </c>
      <c r="O2479" s="7">
        <f t="shared" si="359"/>
        <v>15</v>
      </c>
      <c r="P2479" s="7">
        <f t="shared" si="360"/>
        <v>1</v>
      </c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</row>
    <row r="2480" spans="1:34" x14ac:dyDescent="0.35">
      <c r="A2480">
        <f t="shared" si="363"/>
        <v>2479</v>
      </c>
      <c r="B2480" t="s">
        <v>86</v>
      </c>
      <c r="C2480">
        <f t="shared" si="361"/>
        <v>91</v>
      </c>
      <c r="D2480" s="7">
        <f t="shared" si="364"/>
        <v>2011</v>
      </c>
      <c r="E2480">
        <v>100</v>
      </c>
      <c r="F2480">
        <f>VLOOKUP(B2480, 'Population by Country'!$1:$266, 26, FALSE)</f>
        <v>518347</v>
      </c>
      <c r="G2480">
        <v>0</v>
      </c>
      <c r="H2480">
        <v>0</v>
      </c>
      <c r="I2480" s="7">
        <f>INDEX('Developing Country'!$B$3:$B$175,MATCH('Stata Data'!B2480,'Developing Country'!$A$3:$A$175))</f>
        <v>0</v>
      </c>
      <c r="J2480" s="7">
        <f>INDEX('Developing Country'!$C$3:$C$175,MATCH('Stata Data'!B2480,'Developing Country'!$A$3:$A$175))</f>
        <v>0</v>
      </c>
      <c r="K2480" s="8">
        <f>VLOOKUP(B2480, 'TRIPS In Force'!$A$2:$B$166, 2, FALSE)</f>
        <v>34700</v>
      </c>
      <c r="L2480" s="7">
        <f t="shared" si="362"/>
        <v>1995</v>
      </c>
      <c r="M2480" s="7">
        <f t="shared" si="357"/>
        <v>1</v>
      </c>
      <c r="N2480" s="7">
        <f t="shared" si="358"/>
        <v>1995</v>
      </c>
      <c r="O2480" s="7">
        <f t="shared" si="359"/>
        <v>16</v>
      </c>
      <c r="P2480" s="7">
        <f t="shared" si="360"/>
        <v>1</v>
      </c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</row>
    <row r="2481" spans="1:34" x14ac:dyDescent="0.35">
      <c r="A2481">
        <f t="shared" si="363"/>
        <v>2480</v>
      </c>
      <c r="B2481" t="s">
        <v>86</v>
      </c>
      <c r="C2481">
        <f t="shared" si="361"/>
        <v>91</v>
      </c>
      <c r="D2481" s="7">
        <f t="shared" si="364"/>
        <v>2012</v>
      </c>
      <c r="E2481">
        <v>100</v>
      </c>
      <c r="F2481">
        <f>VLOOKUP(B2481, 'Population by Country'!$1:$266, 27, FALSE)</f>
        <v>530946</v>
      </c>
      <c r="G2481">
        <v>0</v>
      </c>
      <c r="H2481">
        <v>0</v>
      </c>
      <c r="I2481" s="7">
        <f>INDEX('Developing Country'!$B$3:$B$175,MATCH('Stata Data'!B2481,'Developing Country'!$A$3:$A$175))</f>
        <v>0</v>
      </c>
      <c r="J2481" s="7">
        <f>INDEX('Developing Country'!$C$3:$C$175,MATCH('Stata Data'!B2481,'Developing Country'!$A$3:$A$175))</f>
        <v>0</v>
      </c>
      <c r="K2481" s="8">
        <f>VLOOKUP(B2481, 'TRIPS In Force'!$A$2:$B$166, 2, FALSE)</f>
        <v>34700</v>
      </c>
      <c r="L2481" s="7">
        <f t="shared" si="362"/>
        <v>1995</v>
      </c>
      <c r="M2481" s="7">
        <f t="shared" si="357"/>
        <v>1</v>
      </c>
      <c r="N2481" s="7">
        <f t="shared" si="358"/>
        <v>1995</v>
      </c>
      <c r="O2481" s="7">
        <f t="shared" si="359"/>
        <v>17</v>
      </c>
      <c r="P2481" s="7">
        <f t="shared" si="360"/>
        <v>1</v>
      </c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</row>
    <row r="2482" spans="1:34" x14ac:dyDescent="0.35">
      <c r="A2482">
        <f t="shared" si="363"/>
        <v>2481</v>
      </c>
      <c r="B2482" t="s">
        <v>86</v>
      </c>
      <c r="C2482">
        <f t="shared" si="361"/>
        <v>91</v>
      </c>
      <c r="D2482" s="7">
        <f t="shared" si="364"/>
        <v>2013</v>
      </c>
      <c r="E2482">
        <v>100</v>
      </c>
      <c r="F2482">
        <f>VLOOKUP(B2482, 'Population by Country'!$1:$266, 28, FALSE)</f>
        <v>543360</v>
      </c>
      <c r="G2482">
        <v>0</v>
      </c>
      <c r="H2482">
        <v>0</v>
      </c>
      <c r="I2482" s="7">
        <f>INDEX('Developing Country'!$B$3:$B$175,MATCH('Stata Data'!B2482,'Developing Country'!$A$3:$A$175))</f>
        <v>0</v>
      </c>
      <c r="J2482" s="7">
        <f>INDEX('Developing Country'!$C$3:$C$175,MATCH('Stata Data'!B2482,'Developing Country'!$A$3:$A$175))</f>
        <v>0</v>
      </c>
      <c r="K2482" s="8">
        <f>VLOOKUP(B2482, 'TRIPS In Force'!$A$2:$B$166, 2, FALSE)</f>
        <v>34700</v>
      </c>
      <c r="L2482" s="7">
        <f t="shared" si="362"/>
        <v>1995</v>
      </c>
      <c r="M2482" s="7">
        <f t="shared" si="357"/>
        <v>1</v>
      </c>
      <c r="N2482" s="7">
        <f t="shared" si="358"/>
        <v>1995</v>
      </c>
      <c r="O2482" s="7">
        <f t="shared" si="359"/>
        <v>18</v>
      </c>
      <c r="P2482" s="7">
        <f t="shared" si="360"/>
        <v>1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</row>
    <row r="2483" spans="1:34" x14ac:dyDescent="0.35">
      <c r="A2483">
        <f t="shared" si="363"/>
        <v>2482</v>
      </c>
      <c r="B2483" t="s">
        <v>86</v>
      </c>
      <c r="C2483">
        <f t="shared" si="361"/>
        <v>91</v>
      </c>
      <c r="D2483" s="7">
        <f t="shared" si="364"/>
        <v>2014</v>
      </c>
      <c r="E2483">
        <v>100</v>
      </c>
      <c r="F2483">
        <f>VLOOKUP(B2483, 'Population by Country'!$1:$266, 29, FALSE)</f>
        <v>556319</v>
      </c>
      <c r="G2483">
        <v>0</v>
      </c>
      <c r="H2483">
        <v>0</v>
      </c>
      <c r="I2483" s="7">
        <f>INDEX('Developing Country'!$B$3:$B$175,MATCH('Stata Data'!B2483,'Developing Country'!$A$3:$A$175))</f>
        <v>0</v>
      </c>
      <c r="J2483" s="7">
        <f>INDEX('Developing Country'!$C$3:$C$175,MATCH('Stata Data'!B2483,'Developing Country'!$A$3:$A$175))</f>
        <v>0</v>
      </c>
      <c r="K2483" s="8">
        <f>VLOOKUP(B2483, 'TRIPS In Force'!$A$2:$B$166, 2, FALSE)</f>
        <v>34700</v>
      </c>
      <c r="L2483" s="7">
        <f t="shared" si="362"/>
        <v>1995</v>
      </c>
      <c r="M2483" s="7">
        <f t="shared" si="357"/>
        <v>1</v>
      </c>
      <c r="N2483" s="7">
        <f t="shared" si="358"/>
        <v>1995</v>
      </c>
      <c r="O2483" s="7">
        <f t="shared" si="359"/>
        <v>19</v>
      </c>
      <c r="P2483" s="7">
        <f t="shared" si="360"/>
        <v>1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</row>
    <row r="2484" spans="1:34" x14ac:dyDescent="0.35">
      <c r="A2484">
        <f t="shared" si="363"/>
        <v>2483</v>
      </c>
      <c r="B2484" t="s">
        <v>86</v>
      </c>
      <c r="C2484">
        <f t="shared" si="361"/>
        <v>91</v>
      </c>
      <c r="D2484" s="7">
        <f t="shared" si="364"/>
        <v>2015</v>
      </c>
      <c r="E2484">
        <v>100</v>
      </c>
      <c r="F2484">
        <f>VLOOKUP(B2484, 'Population by Country'!$1:$266, 30, FALSE)</f>
        <v>569604</v>
      </c>
      <c r="G2484">
        <v>0</v>
      </c>
      <c r="H2484">
        <v>0</v>
      </c>
      <c r="I2484" s="7">
        <f>INDEX('Developing Country'!$B$3:$B$175,MATCH('Stata Data'!B2484,'Developing Country'!$A$3:$A$175))</f>
        <v>0</v>
      </c>
      <c r="J2484" s="7">
        <f>INDEX('Developing Country'!$C$3:$C$175,MATCH('Stata Data'!B2484,'Developing Country'!$A$3:$A$175))</f>
        <v>0</v>
      </c>
      <c r="K2484" s="8">
        <f>VLOOKUP(B2484, 'TRIPS In Force'!$A$2:$B$166, 2, FALSE)</f>
        <v>34700</v>
      </c>
      <c r="L2484" s="7">
        <f t="shared" si="362"/>
        <v>1995</v>
      </c>
      <c r="M2484" s="7">
        <f t="shared" si="357"/>
        <v>1</v>
      </c>
      <c r="N2484" s="7">
        <f t="shared" si="358"/>
        <v>1995</v>
      </c>
      <c r="O2484" s="7">
        <f t="shared" si="359"/>
        <v>20</v>
      </c>
      <c r="P2484" s="7">
        <f t="shared" si="360"/>
        <v>1</v>
      </c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</row>
    <row r="2485" spans="1:34" x14ac:dyDescent="0.35">
      <c r="A2485">
        <f t="shared" si="363"/>
        <v>2484</v>
      </c>
      <c r="B2485" t="s">
        <v>86</v>
      </c>
      <c r="C2485">
        <f t="shared" si="361"/>
        <v>91</v>
      </c>
      <c r="D2485" s="7">
        <f t="shared" si="364"/>
        <v>2016</v>
      </c>
      <c r="E2485">
        <v>100</v>
      </c>
      <c r="F2485">
        <f>VLOOKUP(B2485, 'Population by Country'!$1:$266, 31, FALSE)</f>
        <v>582972</v>
      </c>
      <c r="G2485">
        <v>0</v>
      </c>
      <c r="H2485">
        <v>0</v>
      </c>
      <c r="I2485" s="7">
        <f>INDEX('Developing Country'!$B$3:$B$175,MATCH('Stata Data'!B2485,'Developing Country'!$A$3:$A$175))</f>
        <v>0</v>
      </c>
      <c r="J2485" s="7">
        <f>INDEX('Developing Country'!$C$3:$C$175,MATCH('Stata Data'!B2485,'Developing Country'!$A$3:$A$175))</f>
        <v>0</v>
      </c>
      <c r="K2485" s="8">
        <f>VLOOKUP(B2485, 'TRIPS In Force'!$A$2:$B$166, 2, FALSE)</f>
        <v>34700</v>
      </c>
      <c r="L2485" s="7">
        <f t="shared" si="362"/>
        <v>1995</v>
      </c>
      <c r="M2485" s="7">
        <f t="shared" si="357"/>
        <v>1</v>
      </c>
      <c r="N2485" s="7">
        <f t="shared" si="358"/>
        <v>1995</v>
      </c>
      <c r="O2485" s="7">
        <f t="shared" si="359"/>
        <v>21</v>
      </c>
      <c r="P2485" s="7">
        <f t="shared" si="360"/>
        <v>1</v>
      </c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</row>
    <row r="2486" spans="1:34" x14ac:dyDescent="0.35">
      <c r="A2486">
        <f t="shared" si="363"/>
        <v>2485</v>
      </c>
      <c r="B2486" t="s">
        <v>88</v>
      </c>
      <c r="C2486">
        <f t="shared" si="361"/>
        <v>92</v>
      </c>
      <c r="D2486" s="7">
        <v>1990</v>
      </c>
      <c r="E2486">
        <v>100</v>
      </c>
      <c r="F2486">
        <f>VLOOKUP(B2486, 'Population by Country'!$1:$266, 5,FALSE )</f>
        <v>11598633</v>
      </c>
      <c r="G2486">
        <v>0</v>
      </c>
      <c r="H2486">
        <v>0</v>
      </c>
      <c r="I2486" s="7">
        <f>INDEX('Developing Country'!$B$3:$B$175,MATCH('Stata Data'!B2486,'Developing Country'!$A$3:$A$175))</f>
        <v>1</v>
      </c>
      <c r="J2486" s="7">
        <f>INDEX('Developing Country'!$C$3:$C$175,MATCH('Stata Data'!B2486,'Developing Country'!$A$3:$A$175))</f>
        <v>0</v>
      </c>
      <c r="K2486" s="8">
        <f>VLOOKUP(B2486, 'TRIPS In Force'!$A$2:$B$166, 2, FALSE)</f>
        <v>35020</v>
      </c>
      <c r="L2486" s="7">
        <f t="shared" si="362"/>
        <v>1995</v>
      </c>
      <c r="M2486" s="7">
        <f t="shared" si="357"/>
        <v>0</v>
      </c>
      <c r="N2486" s="7">
        <f t="shared" si="358"/>
        <v>2033</v>
      </c>
      <c r="O2486" s="7">
        <f t="shared" si="359"/>
        <v>-43</v>
      </c>
      <c r="P2486" s="7">
        <f t="shared" si="360"/>
        <v>0</v>
      </c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</row>
    <row r="2487" spans="1:34" x14ac:dyDescent="0.35">
      <c r="A2487">
        <f t="shared" si="363"/>
        <v>2486</v>
      </c>
      <c r="B2487" t="s">
        <v>88</v>
      </c>
      <c r="C2487">
        <f t="shared" si="361"/>
        <v>92</v>
      </c>
      <c r="D2487" s="7">
        <f>D2486+1</f>
        <v>1991</v>
      </c>
      <c r="E2487">
        <v>100</v>
      </c>
      <c r="F2487">
        <f>VLOOKUP(B2487, 'Population by Country'!$1:$266, 6, FALSE)</f>
        <v>11942819</v>
      </c>
      <c r="G2487">
        <v>0</v>
      </c>
      <c r="H2487">
        <v>0</v>
      </c>
      <c r="I2487" s="7">
        <f>INDEX('Developing Country'!$B$3:$B$175,MATCH('Stata Data'!B2487,'Developing Country'!$A$3:$A$175))</f>
        <v>1</v>
      </c>
      <c r="J2487" s="7">
        <f>INDEX('Developing Country'!$C$3:$C$175,MATCH('Stata Data'!B2487,'Developing Country'!$A$3:$A$175))</f>
        <v>0</v>
      </c>
      <c r="K2487" s="8">
        <f>VLOOKUP(B2487, 'TRIPS In Force'!$A$2:$B$166, 2, FALSE)</f>
        <v>35020</v>
      </c>
      <c r="L2487" s="7">
        <f t="shared" si="362"/>
        <v>1995</v>
      </c>
      <c r="M2487" s="7">
        <f t="shared" si="357"/>
        <v>0</v>
      </c>
      <c r="N2487" s="7">
        <f t="shared" si="358"/>
        <v>2033</v>
      </c>
      <c r="O2487" s="7">
        <f t="shared" si="359"/>
        <v>-42</v>
      </c>
      <c r="P2487" s="7">
        <f t="shared" si="360"/>
        <v>0</v>
      </c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</row>
    <row r="2488" spans="1:34" x14ac:dyDescent="0.35">
      <c r="A2488">
        <f t="shared" si="363"/>
        <v>2487</v>
      </c>
      <c r="B2488" t="s">
        <v>88</v>
      </c>
      <c r="C2488">
        <f t="shared" si="361"/>
        <v>92</v>
      </c>
      <c r="D2488" s="7">
        <f t="shared" ref="D2488:D2512" si="365">D2487+1</f>
        <v>1992</v>
      </c>
      <c r="E2488">
        <v>100</v>
      </c>
      <c r="F2488">
        <f>VLOOKUP(B2488, 'Population by Country'!$1:$266, 7, FALSE)</f>
        <v>12301336</v>
      </c>
      <c r="G2488">
        <v>0</v>
      </c>
      <c r="H2488">
        <v>0</v>
      </c>
      <c r="I2488" s="7">
        <f>INDEX('Developing Country'!$B$3:$B$175,MATCH('Stata Data'!B2488,'Developing Country'!$A$3:$A$175))</f>
        <v>1</v>
      </c>
      <c r="J2488" s="7">
        <f>INDEX('Developing Country'!$C$3:$C$175,MATCH('Stata Data'!B2488,'Developing Country'!$A$3:$A$175))</f>
        <v>0</v>
      </c>
      <c r="K2488" s="8">
        <f>VLOOKUP(B2488, 'TRIPS In Force'!$A$2:$B$166, 2, FALSE)</f>
        <v>35020</v>
      </c>
      <c r="L2488" s="7">
        <f t="shared" si="362"/>
        <v>1995</v>
      </c>
      <c r="M2488" s="7">
        <f t="shared" si="357"/>
        <v>0</v>
      </c>
      <c r="N2488" s="7">
        <f t="shared" si="358"/>
        <v>2033</v>
      </c>
      <c r="O2488" s="7">
        <f t="shared" si="359"/>
        <v>-41</v>
      </c>
      <c r="P2488" s="7">
        <f t="shared" si="360"/>
        <v>0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</row>
    <row r="2489" spans="1:34" x14ac:dyDescent="0.35">
      <c r="A2489">
        <f t="shared" si="363"/>
        <v>2488</v>
      </c>
      <c r="B2489" t="s">
        <v>88</v>
      </c>
      <c r="C2489">
        <f t="shared" si="361"/>
        <v>92</v>
      </c>
      <c r="D2489" s="7">
        <f t="shared" si="365"/>
        <v>1993</v>
      </c>
      <c r="E2489">
        <v>100</v>
      </c>
      <c r="F2489">
        <f>VLOOKUP(B2489, 'Population by Country'!$1:$266, 8, FALSE)</f>
        <v>12675460</v>
      </c>
      <c r="G2489">
        <v>0</v>
      </c>
      <c r="H2489">
        <v>0</v>
      </c>
      <c r="I2489" s="7">
        <f>INDEX('Developing Country'!$B$3:$B$175,MATCH('Stata Data'!B2489,'Developing Country'!$A$3:$A$175))</f>
        <v>1</v>
      </c>
      <c r="J2489" s="7">
        <f>INDEX('Developing Country'!$C$3:$C$175,MATCH('Stata Data'!B2489,'Developing Country'!$A$3:$A$175))</f>
        <v>0</v>
      </c>
      <c r="K2489" s="8">
        <f>VLOOKUP(B2489, 'TRIPS In Force'!$A$2:$B$166, 2, FALSE)</f>
        <v>35020</v>
      </c>
      <c r="L2489" s="7">
        <f t="shared" si="362"/>
        <v>1995</v>
      </c>
      <c r="M2489" s="7">
        <f t="shared" si="357"/>
        <v>0</v>
      </c>
      <c r="N2489" s="7">
        <f t="shared" si="358"/>
        <v>2033</v>
      </c>
      <c r="O2489" s="7">
        <f t="shared" si="359"/>
        <v>-40</v>
      </c>
      <c r="P2489" s="7">
        <f t="shared" si="360"/>
        <v>0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</row>
    <row r="2490" spans="1:34" x14ac:dyDescent="0.35">
      <c r="A2490">
        <f t="shared" si="363"/>
        <v>2489</v>
      </c>
      <c r="B2490" t="s">
        <v>88</v>
      </c>
      <c r="C2490">
        <f t="shared" si="361"/>
        <v>92</v>
      </c>
      <c r="D2490" s="7">
        <f t="shared" si="365"/>
        <v>1994</v>
      </c>
      <c r="E2490">
        <v>100</v>
      </c>
      <c r="F2490">
        <f>VLOOKUP(B2490, 'Population by Country'!$1:$266, 9, FALSE)</f>
        <v>13066543</v>
      </c>
      <c r="G2490">
        <v>0</v>
      </c>
      <c r="H2490">
        <v>0</v>
      </c>
      <c r="I2490" s="7">
        <f>INDEX('Developing Country'!$B$3:$B$175,MATCH('Stata Data'!B2490,'Developing Country'!$A$3:$A$175))</f>
        <v>1</v>
      </c>
      <c r="J2490" s="7">
        <f>INDEX('Developing Country'!$C$3:$C$175,MATCH('Stata Data'!B2490,'Developing Country'!$A$3:$A$175))</f>
        <v>0</v>
      </c>
      <c r="K2490" s="8">
        <f>VLOOKUP(B2490, 'TRIPS In Force'!$A$2:$B$166, 2, FALSE)</f>
        <v>35020</v>
      </c>
      <c r="L2490" s="7">
        <f t="shared" si="362"/>
        <v>1995</v>
      </c>
      <c r="M2490" s="7">
        <f t="shared" si="357"/>
        <v>0</v>
      </c>
      <c r="N2490" s="7">
        <f t="shared" si="358"/>
        <v>2033</v>
      </c>
      <c r="O2490" s="7">
        <f t="shared" si="359"/>
        <v>-39</v>
      </c>
      <c r="P2490" s="7">
        <f t="shared" si="360"/>
        <v>0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</row>
    <row r="2491" spans="1:34" x14ac:dyDescent="0.35">
      <c r="A2491">
        <f t="shared" si="363"/>
        <v>2490</v>
      </c>
      <c r="B2491" t="s">
        <v>88</v>
      </c>
      <c r="C2491">
        <f t="shared" si="361"/>
        <v>92</v>
      </c>
      <c r="D2491" s="7">
        <f t="shared" si="365"/>
        <v>1995</v>
      </c>
      <c r="E2491">
        <v>200</v>
      </c>
      <c r="F2491">
        <f>VLOOKUP(B2491, 'Population by Country'!$1:$266, 10, FALSE)</f>
        <v>13475400</v>
      </c>
      <c r="G2491">
        <v>0</v>
      </c>
      <c r="H2491">
        <v>0</v>
      </c>
      <c r="I2491" s="7">
        <f>INDEX('Developing Country'!$B$3:$B$175,MATCH('Stata Data'!B2491,'Developing Country'!$A$3:$A$175))</f>
        <v>1</v>
      </c>
      <c r="J2491" s="7">
        <f>INDEX('Developing Country'!$C$3:$C$175,MATCH('Stata Data'!B2491,'Developing Country'!$A$3:$A$175))</f>
        <v>0</v>
      </c>
      <c r="K2491" s="8">
        <f>VLOOKUP(B2491, 'TRIPS In Force'!$A$2:$B$166, 2, FALSE)</f>
        <v>35020</v>
      </c>
      <c r="L2491" s="7">
        <f t="shared" si="362"/>
        <v>1995</v>
      </c>
      <c r="M2491" s="7">
        <f t="shared" si="357"/>
        <v>1</v>
      </c>
      <c r="N2491" s="7">
        <f t="shared" si="358"/>
        <v>2033</v>
      </c>
      <c r="O2491" s="7">
        <f t="shared" si="359"/>
        <v>-38</v>
      </c>
      <c r="P2491" s="7">
        <f t="shared" si="360"/>
        <v>0</v>
      </c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</row>
    <row r="2492" spans="1:34" x14ac:dyDescent="0.35">
      <c r="A2492">
        <f t="shared" si="363"/>
        <v>2491</v>
      </c>
      <c r="B2492" t="s">
        <v>88</v>
      </c>
      <c r="C2492">
        <f t="shared" si="361"/>
        <v>92</v>
      </c>
      <c r="D2492" s="7">
        <f t="shared" si="365"/>
        <v>1996</v>
      </c>
      <c r="E2492">
        <v>200</v>
      </c>
      <c r="F2492">
        <f>VLOOKUP(B2492, 'Population by Country'!$1:$266, 11, FALSE)</f>
        <v>13902688</v>
      </c>
      <c r="G2492">
        <v>0</v>
      </c>
      <c r="H2492">
        <v>0</v>
      </c>
      <c r="I2492" s="7">
        <f>INDEX('Developing Country'!$B$3:$B$175,MATCH('Stata Data'!B2492,'Developing Country'!$A$3:$A$175))</f>
        <v>1</v>
      </c>
      <c r="J2492" s="7">
        <f>INDEX('Developing Country'!$C$3:$C$175,MATCH('Stata Data'!B2492,'Developing Country'!$A$3:$A$175))</f>
        <v>0</v>
      </c>
      <c r="K2492" s="8">
        <f>VLOOKUP(B2492, 'TRIPS In Force'!$A$2:$B$166, 2, FALSE)</f>
        <v>35020</v>
      </c>
      <c r="L2492" s="7">
        <f t="shared" si="362"/>
        <v>1995</v>
      </c>
      <c r="M2492" s="7">
        <f t="shared" si="357"/>
        <v>1</v>
      </c>
      <c r="N2492" s="7">
        <f t="shared" si="358"/>
        <v>2033</v>
      </c>
      <c r="O2492" s="7">
        <f t="shared" si="359"/>
        <v>-37</v>
      </c>
      <c r="P2492" s="7">
        <f t="shared" si="360"/>
        <v>0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</row>
    <row r="2493" spans="1:34" x14ac:dyDescent="0.35">
      <c r="A2493">
        <f t="shared" si="363"/>
        <v>2492</v>
      </c>
      <c r="B2493" t="s">
        <v>88</v>
      </c>
      <c r="C2493">
        <f t="shared" si="361"/>
        <v>92</v>
      </c>
      <c r="D2493" s="7">
        <f t="shared" si="365"/>
        <v>1997</v>
      </c>
      <c r="E2493">
        <v>500</v>
      </c>
      <c r="F2493">
        <f>VLOOKUP(B2493, 'Population by Country'!$1:$266, 12, FALSE)</f>
        <v>14347854</v>
      </c>
      <c r="G2493">
        <v>0</v>
      </c>
      <c r="H2493">
        <v>0</v>
      </c>
      <c r="I2493" s="7">
        <f>INDEX('Developing Country'!$B$3:$B$175,MATCH('Stata Data'!B2493,'Developing Country'!$A$3:$A$175))</f>
        <v>1</v>
      </c>
      <c r="J2493" s="7">
        <f>INDEX('Developing Country'!$C$3:$C$175,MATCH('Stata Data'!B2493,'Developing Country'!$A$3:$A$175))</f>
        <v>0</v>
      </c>
      <c r="K2493" s="8">
        <f>VLOOKUP(B2493, 'TRIPS In Force'!$A$2:$B$166, 2, FALSE)</f>
        <v>35020</v>
      </c>
      <c r="L2493" s="7">
        <f t="shared" si="362"/>
        <v>1995</v>
      </c>
      <c r="M2493" s="7">
        <f t="shared" si="357"/>
        <v>1</v>
      </c>
      <c r="N2493" s="7">
        <f t="shared" si="358"/>
        <v>2033</v>
      </c>
      <c r="O2493" s="7">
        <f t="shared" si="359"/>
        <v>-36</v>
      </c>
      <c r="P2493" s="7">
        <f t="shared" si="360"/>
        <v>0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</row>
    <row r="2494" spans="1:34" x14ac:dyDescent="0.35">
      <c r="A2494">
        <f t="shared" si="363"/>
        <v>2493</v>
      </c>
      <c r="B2494" t="s">
        <v>88</v>
      </c>
      <c r="C2494">
        <f t="shared" si="361"/>
        <v>92</v>
      </c>
      <c r="D2494" s="7">
        <f t="shared" si="365"/>
        <v>1998</v>
      </c>
      <c r="E2494">
        <v>500</v>
      </c>
      <c r="F2494">
        <f>VLOOKUP(B2494, 'Population by Country'!$1:$266, 13, FALSE)</f>
        <v>14808791</v>
      </c>
      <c r="G2494">
        <v>0</v>
      </c>
      <c r="H2494">
        <v>0</v>
      </c>
      <c r="I2494" s="7">
        <f>INDEX('Developing Country'!$B$3:$B$175,MATCH('Stata Data'!B2494,'Developing Country'!$A$3:$A$175))</f>
        <v>1</v>
      </c>
      <c r="J2494" s="7">
        <f>INDEX('Developing Country'!$C$3:$C$175,MATCH('Stata Data'!B2494,'Developing Country'!$A$3:$A$175))</f>
        <v>0</v>
      </c>
      <c r="K2494" s="8">
        <f>VLOOKUP(B2494, 'TRIPS In Force'!$A$2:$B$166, 2, FALSE)</f>
        <v>35020</v>
      </c>
      <c r="L2494" s="7">
        <f t="shared" si="362"/>
        <v>1995</v>
      </c>
      <c r="M2494" s="7">
        <f t="shared" si="357"/>
        <v>1</v>
      </c>
      <c r="N2494" s="7">
        <f t="shared" si="358"/>
        <v>2033</v>
      </c>
      <c r="O2494" s="7">
        <f t="shared" si="359"/>
        <v>-35</v>
      </c>
      <c r="P2494" s="7">
        <f t="shared" si="360"/>
        <v>0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</row>
    <row r="2495" spans="1:34" x14ac:dyDescent="0.35">
      <c r="A2495">
        <f t="shared" si="363"/>
        <v>2494</v>
      </c>
      <c r="B2495" t="s">
        <v>88</v>
      </c>
      <c r="C2495">
        <f t="shared" si="361"/>
        <v>92</v>
      </c>
      <c r="D2495" s="7">
        <f t="shared" si="365"/>
        <v>1999</v>
      </c>
      <c r="E2495">
        <v>500</v>
      </c>
      <c r="F2495">
        <f>VLOOKUP(B2495, 'Population by Country'!$1:$266,14, FALSE)</f>
        <v>15282521</v>
      </c>
      <c r="G2495">
        <v>0</v>
      </c>
      <c r="H2495">
        <v>0</v>
      </c>
      <c r="I2495" s="7">
        <f>INDEX('Developing Country'!$B$3:$B$175,MATCH('Stata Data'!B2495,'Developing Country'!$A$3:$A$175))</f>
        <v>1</v>
      </c>
      <c r="J2495" s="7">
        <f>INDEX('Developing Country'!$C$3:$C$175,MATCH('Stata Data'!B2495,'Developing Country'!$A$3:$A$175))</f>
        <v>0</v>
      </c>
      <c r="K2495" s="8">
        <f>VLOOKUP(B2495, 'TRIPS In Force'!$A$2:$B$166, 2, FALSE)</f>
        <v>35020</v>
      </c>
      <c r="L2495" s="7">
        <f t="shared" si="362"/>
        <v>1995</v>
      </c>
      <c r="M2495" s="7">
        <f t="shared" si="357"/>
        <v>1</v>
      </c>
      <c r="N2495" s="7">
        <f t="shared" si="358"/>
        <v>2033</v>
      </c>
      <c r="O2495" s="7">
        <f t="shared" si="359"/>
        <v>-34</v>
      </c>
      <c r="P2495" s="7">
        <f t="shared" si="360"/>
        <v>0</v>
      </c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</row>
    <row r="2496" spans="1:34" x14ac:dyDescent="0.35">
      <c r="A2496">
        <f t="shared" si="363"/>
        <v>2495</v>
      </c>
      <c r="B2496" t="s">
        <v>88</v>
      </c>
      <c r="C2496">
        <f t="shared" si="361"/>
        <v>92</v>
      </c>
      <c r="D2496" s="7">
        <f t="shared" si="365"/>
        <v>2000</v>
      </c>
      <c r="E2496">
        <v>1000</v>
      </c>
      <c r="F2496">
        <f>VLOOKUP(B2496, 'Population by Country'!$1:$266, 15, FALSE)</f>
        <v>15766806</v>
      </c>
      <c r="G2496">
        <v>0</v>
      </c>
      <c r="H2496">
        <v>0</v>
      </c>
      <c r="I2496" s="7">
        <f>INDEX('Developing Country'!$B$3:$B$175,MATCH('Stata Data'!B2496,'Developing Country'!$A$3:$A$175))</f>
        <v>1</v>
      </c>
      <c r="J2496" s="7">
        <f>INDEX('Developing Country'!$C$3:$C$175,MATCH('Stata Data'!B2496,'Developing Country'!$A$3:$A$175))</f>
        <v>0</v>
      </c>
      <c r="K2496" s="8">
        <f>VLOOKUP(B2496, 'TRIPS In Force'!$A$2:$B$166, 2, FALSE)</f>
        <v>35020</v>
      </c>
      <c r="L2496" s="7">
        <f t="shared" si="362"/>
        <v>1995</v>
      </c>
      <c r="M2496" s="7">
        <f t="shared" si="357"/>
        <v>1</v>
      </c>
      <c r="N2496" s="7">
        <f t="shared" si="358"/>
        <v>2033</v>
      </c>
      <c r="O2496" s="7">
        <f t="shared" si="359"/>
        <v>-33</v>
      </c>
      <c r="P2496" s="7">
        <f t="shared" si="360"/>
        <v>0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</row>
    <row r="2497" spans="1:34" x14ac:dyDescent="0.35">
      <c r="A2497">
        <f t="shared" si="363"/>
        <v>2496</v>
      </c>
      <c r="B2497" t="s">
        <v>88</v>
      </c>
      <c r="C2497">
        <f t="shared" si="361"/>
        <v>92</v>
      </c>
      <c r="D2497" s="7">
        <f t="shared" si="365"/>
        <v>2001</v>
      </c>
      <c r="E2497">
        <v>1000</v>
      </c>
      <c r="F2497">
        <f>VLOOKUP(B2497, 'Population by Country'!$1:$266, 16, FALSE)</f>
        <v>16260932</v>
      </c>
      <c r="G2497">
        <v>0</v>
      </c>
      <c r="H2497">
        <v>0</v>
      </c>
      <c r="I2497" s="7">
        <f>INDEX('Developing Country'!$B$3:$B$175,MATCH('Stata Data'!B2497,'Developing Country'!$A$3:$A$175))</f>
        <v>1</v>
      </c>
      <c r="J2497" s="7">
        <f>INDEX('Developing Country'!$C$3:$C$175,MATCH('Stata Data'!B2497,'Developing Country'!$A$3:$A$175))</f>
        <v>0</v>
      </c>
      <c r="K2497" s="8">
        <f>VLOOKUP(B2497, 'TRIPS In Force'!$A$2:$B$166, 2, FALSE)</f>
        <v>35020</v>
      </c>
      <c r="L2497" s="7">
        <f t="shared" si="362"/>
        <v>1995</v>
      </c>
      <c r="M2497" s="7">
        <f t="shared" si="357"/>
        <v>1</v>
      </c>
      <c r="N2497" s="7">
        <f t="shared" si="358"/>
        <v>2033</v>
      </c>
      <c r="O2497" s="7">
        <f t="shared" si="359"/>
        <v>-32</v>
      </c>
      <c r="P2497" s="7">
        <f t="shared" si="360"/>
        <v>0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</row>
    <row r="2498" spans="1:34" x14ac:dyDescent="0.35">
      <c r="A2498">
        <f t="shared" si="363"/>
        <v>2497</v>
      </c>
      <c r="B2498" t="s">
        <v>88</v>
      </c>
      <c r="C2498">
        <f t="shared" si="361"/>
        <v>92</v>
      </c>
      <c r="D2498" s="7">
        <f t="shared" si="365"/>
        <v>2002</v>
      </c>
      <c r="E2498">
        <v>1000</v>
      </c>
      <c r="F2498">
        <f>VLOOKUP(B2498, 'Population by Country'!$1:$266, 17, FALSE)</f>
        <v>16765117</v>
      </c>
      <c r="G2498">
        <v>0</v>
      </c>
      <c r="H2498">
        <v>0</v>
      </c>
      <c r="I2498" s="7">
        <f>INDEX('Developing Country'!$B$3:$B$175,MATCH('Stata Data'!B2498,'Developing Country'!$A$3:$A$175))</f>
        <v>1</v>
      </c>
      <c r="J2498" s="7">
        <f>INDEX('Developing Country'!$C$3:$C$175,MATCH('Stata Data'!B2498,'Developing Country'!$A$3:$A$175))</f>
        <v>0</v>
      </c>
      <c r="K2498" s="8">
        <f>VLOOKUP(B2498, 'TRIPS In Force'!$A$2:$B$166, 2, FALSE)</f>
        <v>35020</v>
      </c>
      <c r="L2498" s="7">
        <f t="shared" si="362"/>
        <v>1995</v>
      </c>
      <c r="M2498" s="7">
        <f t="shared" ref="M2498:M2561" si="366">IF(L2498&gt;D2498, 0, 1)</f>
        <v>1</v>
      </c>
      <c r="N2498" s="7">
        <f t="shared" ref="N2498:N2561" si="367">IF(L2498&gt;IF(I2498=1, 2033, IF(H2498=1, 2005, IF(J2498=1,2000, L2498))), L2498,IF(I2498=1, 2033, IF(H2498=1, 2005, IF(J2498=1,2000, L2498))))</f>
        <v>2033</v>
      </c>
      <c r="O2498" s="7">
        <f t="shared" ref="O2498:O2561" si="368">D2498-N2498</f>
        <v>-31</v>
      </c>
      <c r="P2498" s="7">
        <f t="shared" ref="P2498:P2561" si="369">IF(N2498&lt;=D2498,1,0)</f>
        <v>0</v>
      </c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</row>
    <row r="2499" spans="1:34" x14ac:dyDescent="0.35">
      <c r="A2499">
        <f t="shared" si="363"/>
        <v>2498</v>
      </c>
      <c r="B2499" t="s">
        <v>88</v>
      </c>
      <c r="C2499">
        <f t="shared" ref="C2499:C2562" si="370">_xlfn.FLOOR.MATH((A2499-1)/27)</f>
        <v>92</v>
      </c>
      <c r="D2499" s="7">
        <f t="shared" si="365"/>
        <v>2003</v>
      </c>
      <c r="E2499">
        <v>1000</v>
      </c>
      <c r="F2499">
        <f>VLOOKUP(B2499, 'Population by Country'!$1:$266, 18, FALSE)</f>
        <v>17279141</v>
      </c>
      <c r="G2499">
        <v>0</v>
      </c>
      <c r="H2499">
        <v>0</v>
      </c>
      <c r="I2499" s="7">
        <f>INDEX('Developing Country'!$B$3:$B$175,MATCH('Stata Data'!B2499,'Developing Country'!$A$3:$A$175))</f>
        <v>1</v>
      </c>
      <c r="J2499" s="7">
        <f>INDEX('Developing Country'!$C$3:$C$175,MATCH('Stata Data'!B2499,'Developing Country'!$A$3:$A$175))</f>
        <v>0</v>
      </c>
      <c r="K2499" s="8">
        <f>VLOOKUP(B2499, 'TRIPS In Force'!$A$2:$B$166, 2, FALSE)</f>
        <v>35020</v>
      </c>
      <c r="L2499" s="7">
        <f t="shared" ref="L2499:L2562" si="371">YEAR(K2499)</f>
        <v>1995</v>
      </c>
      <c r="M2499" s="7">
        <f t="shared" si="366"/>
        <v>1</v>
      </c>
      <c r="N2499" s="7">
        <f t="shared" si="367"/>
        <v>2033</v>
      </c>
      <c r="O2499" s="7">
        <f t="shared" si="368"/>
        <v>-30</v>
      </c>
      <c r="P2499" s="7">
        <f t="shared" si="369"/>
        <v>0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</row>
    <row r="2500" spans="1:34" x14ac:dyDescent="0.35">
      <c r="A2500">
        <f t="shared" ref="A2500:A2563" si="372">A2499+1</f>
        <v>2499</v>
      </c>
      <c r="B2500" t="s">
        <v>88</v>
      </c>
      <c r="C2500">
        <f t="shared" si="370"/>
        <v>92</v>
      </c>
      <c r="D2500" s="7">
        <f t="shared" si="365"/>
        <v>2004</v>
      </c>
      <c r="E2500">
        <v>1100</v>
      </c>
      <c r="F2500">
        <f>VLOOKUP(B2500, 'Population by Country'!$1:$266,19, FALSE)</f>
        <v>17802997</v>
      </c>
      <c r="G2500">
        <v>0</v>
      </c>
      <c r="H2500">
        <v>0</v>
      </c>
      <c r="I2500" s="7">
        <f>INDEX('Developing Country'!$B$3:$B$175,MATCH('Stata Data'!B2500,'Developing Country'!$A$3:$A$175))</f>
        <v>1</v>
      </c>
      <c r="J2500" s="7">
        <f>INDEX('Developing Country'!$C$3:$C$175,MATCH('Stata Data'!B2500,'Developing Country'!$A$3:$A$175))</f>
        <v>0</v>
      </c>
      <c r="K2500" s="8">
        <f>VLOOKUP(B2500, 'TRIPS In Force'!$A$2:$B$166, 2, FALSE)</f>
        <v>35020</v>
      </c>
      <c r="L2500" s="7">
        <f t="shared" si="371"/>
        <v>1995</v>
      </c>
      <c r="M2500" s="7">
        <f t="shared" si="366"/>
        <v>1</v>
      </c>
      <c r="N2500" s="7">
        <f t="shared" si="367"/>
        <v>2033</v>
      </c>
      <c r="O2500" s="7">
        <f t="shared" si="368"/>
        <v>-29</v>
      </c>
      <c r="P2500" s="7">
        <f t="shared" si="369"/>
        <v>0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</row>
    <row r="2501" spans="1:34" x14ac:dyDescent="0.35">
      <c r="A2501">
        <f t="shared" si="372"/>
        <v>2500</v>
      </c>
      <c r="B2501" t="s">
        <v>88</v>
      </c>
      <c r="C2501">
        <f t="shared" si="370"/>
        <v>92</v>
      </c>
      <c r="D2501" s="7">
        <f t="shared" si="365"/>
        <v>2005</v>
      </c>
      <c r="E2501">
        <v>1100</v>
      </c>
      <c r="F2501">
        <f>VLOOKUP(B2501, 'Population by Country'!$1:$266, 20, FALSE)</f>
        <v>18336724</v>
      </c>
      <c r="G2501">
        <v>0</v>
      </c>
      <c r="H2501">
        <v>0</v>
      </c>
      <c r="I2501" s="7">
        <f>INDEX('Developing Country'!$B$3:$B$175,MATCH('Stata Data'!B2501,'Developing Country'!$A$3:$A$175))</f>
        <v>1</v>
      </c>
      <c r="J2501" s="7">
        <f>INDEX('Developing Country'!$C$3:$C$175,MATCH('Stata Data'!B2501,'Developing Country'!$A$3:$A$175))</f>
        <v>0</v>
      </c>
      <c r="K2501" s="8">
        <f>VLOOKUP(B2501, 'TRIPS In Force'!$A$2:$B$166, 2, FALSE)</f>
        <v>35020</v>
      </c>
      <c r="L2501" s="7">
        <f t="shared" si="371"/>
        <v>1995</v>
      </c>
      <c r="M2501" s="7">
        <f t="shared" si="366"/>
        <v>1</v>
      </c>
      <c r="N2501" s="7">
        <f t="shared" si="367"/>
        <v>2033</v>
      </c>
      <c r="O2501" s="7">
        <f t="shared" si="368"/>
        <v>-28</v>
      </c>
      <c r="P2501" s="7">
        <f t="shared" si="369"/>
        <v>0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</row>
    <row r="2502" spans="1:34" x14ac:dyDescent="0.35">
      <c r="A2502">
        <f t="shared" si="372"/>
        <v>2501</v>
      </c>
      <c r="B2502" t="s">
        <v>88</v>
      </c>
      <c r="C2502">
        <f t="shared" si="370"/>
        <v>92</v>
      </c>
      <c r="D2502" s="7">
        <f t="shared" si="365"/>
        <v>2006</v>
      </c>
      <c r="E2502">
        <v>1200</v>
      </c>
      <c r="F2502">
        <f>VLOOKUP(B2502, 'Population by Country'!$1:$266, 21, FALSE)</f>
        <v>18880268</v>
      </c>
      <c r="G2502">
        <v>0</v>
      </c>
      <c r="H2502">
        <v>0</v>
      </c>
      <c r="I2502" s="7">
        <f>INDEX('Developing Country'!$B$3:$B$175,MATCH('Stata Data'!B2502,'Developing Country'!$A$3:$A$175))</f>
        <v>1</v>
      </c>
      <c r="J2502" s="7">
        <f>INDEX('Developing Country'!$C$3:$C$175,MATCH('Stata Data'!B2502,'Developing Country'!$A$3:$A$175))</f>
        <v>0</v>
      </c>
      <c r="K2502" s="8">
        <f>VLOOKUP(B2502, 'TRIPS In Force'!$A$2:$B$166, 2, FALSE)</f>
        <v>35020</v>
      </c>
      <c r="L2502" s="7">
        <f t="shared" si="371"/>
        <v>1995</v>
      </c>
      <c r="M2502" s="7">
        <f t="shared" si="366"/>
        <v>1</v>
      </c>
      <c r="N2502" s="7">
        <f t="shared" si="367"/>
        <v>2033</v>
      </c>
      <c r="O2502" s="7">
        <f t="shared" si="368"/>
        <v>-27</v>
      </c>
      <c r="P2502" s="7">
        <f t="shared" si="369"/>
        <v>0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</row>
    <row r="2503" spans="1:34" x14ac:dyDescent="0.35">
      <c r="A2503">
        <f t="shared" si="372"/>
        <v>2502</v>
      </c>
      <c r="B2503" t="s">
        <v>88</v>
      </c>
      <c r="C2503">
        <f t="shared" si="370"/>
        <v>92</v>
      </c>
      <c r="D2503" s="7">
        <f t="shared" si="365"/>
        <v>2007</v>
      </c>
      <c r="E2503">
        <v>1300</v>
      </c>
      <c r="F2503">
        <f>VLOOKUP(B2503, 'Population by Country'!$1:$266, 22, FALSE)</f>
        <v>19433523</v>
      </c>
      <c r="G2503">
        <v>0</v>
      </c>
      <c r="H2503">
        <v>0</v>
      </c>
      <c r="I2503" s="7">
        <f>INDEX('Developing Country'!$B$3:$B$175,MATCH('Stata Data'!B2503,'Developing Country'!$A$3:$A$175))</f>
        <v>1</v>
      </c>
      <c r="J2503" s="7">
        <f>INDEX('Developing Country'!$C$3:$C$175,MATCH('Stata Data'!B2503,'Developing Country'!$A$3:$A$175))</f>
        <v>0</v>
      </c>
      <c r="K2503" s="8">
        <f>VLOOKUP(B2503, 'TRIPS In Force'!$A$2:$B$166, 2, FALSE)</f>
        <v>35020</v>
      </c>
      <c r="L2503" s="7">
        <f t="shared" si="371"/>
        <v>1995</v>
      </c>
      <c r="M2503" s="7">
        <f t="shared" si="366"/>
        <v>1</v>
      </c>
      <c r="N2503" s="7">
        <f t="shared" si="367"/>
        <v>2033</v>
      </c>
      <c r="O2503" s="7">
        <f t="shared" si="368"/>
        <v>-26</v>
      </c>
      <c r="P2503" s="7">
        <f t="shared" si="369"/>
        <v>0</v>
      </c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</row>
    <row r="2504" spans="1:34" x14ac:dyDescent="0.35">
      <c r="A2504">
        <f t="shared" si="372"/>
        <v>2503</v>
      </c>
      <c r="B2504" t="s">
        <v>88</v>
      </c>
      <c r="C2504">
        <f t="shared" si="370"/>
        <v>92</v>
      </c>
      <c r="D2504" s="7">
        <f t="shared" si="365"/>
        <v>2008</v>
      </c>
      <c r="E2504">
        <v>1300</v>
      </c>
      <c r="F2504">
        <f>VLOOKUP(B2504, 'Population by Country'!$1:$266, 23, FALSE)</f>
        <v>19996469</v>
      </c>
      <c r="G2504">
        <v>0</v>
      </c>
      <c r="H2504">
        <v>0</v>
      </c>
      <c r="I2504" s="7">
        <f>INDEX('Developing Country'!$B$3:$B$175,MATCH('Stata Data'!B2504,'Developing Country'!$A$3:$A$175))</f>
        <v>1</v>
      </c>
      <c r="J2504" s="7">
        <f>INDEX('Developing Country'!$C$3:$C$175,MATCH('Stata Data'!B2504,'Developing Country'!$A$3:$A$175))</f>
        <v>0</v>
      </c>
      <c r="K2504" s="8">
        <f>VLOOKUP(B2504, 'TRIPS In Force'!$A$2:$B$166, 2, FALSE)</f>
        <v>35020</v>
      </c>
      <c r="L2504" s="7">
        <f t="shared" si="371"/>
        <v>1995</v>
      </c>
      <c r="M2504" s="7">
        <f t="shared" si="366"/>
        <v>1</v>
      </c>
      <c r="N2504" s="7">
        <f t="shared" si="367"/>
        <v>2033</v>
      </c>
      <c r="O2504" s="7">
        <f t="shared" si="368"/>
        <v>-25</v>
      </c>
      <c r="P2504" s="7">
        <f t="shared" si="369"/>
        <v>0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</row>
    <row r="2505" spans="1:34" x14ac:dyDescent="0.35">
      <c r="A2505">
        <f t="shared" si="372"/>
        <v>2504</v>
      </c>
      <c r="B2505" t="s">
        <v>88</v>
      </c>
      <c r="C2505">
        <f t="shared" si="370"/>
        <v>92</v>
      </c>
      <c r="D2505" s="7">
        <f t="shared" si="365"/>
        <v>2009</v>
      </c>
      <c r="E2505">
        <v>1400</v>
      </c>
      <c r="F2505">
        <f>VLOOKUP(B2505, 'Population by Country'!$1:$266, 24, FALSE)</f>
        <v>20569121</v>
      </c>
      <c r="G2505">
        <v>0</v>
      </c>
      <c r="H2505">
        <v>0</v>
      </c>
      <c r="I2505" s="7">
        <f>INDEX('Developing Country'!$B$3:$B$175,MATCH('Stata Data'!B2505,'Developing Country'!$A$3:$A$175))</f>
        <v>1</v>
      </c>
      <c r="J2505" s="7">
        <f>INDEX('Developing Country'!$C$3:$C$175,MATCH('Stata Data'!B2505,'Developing Country'!$A$3:$A$175))</f>
        <v>0</v>
      </c>
      <c r="K2505" s="8">
        <f>VLOOKUP(B2505, 'TRIPS In Force'!$A$2:$B$166, 2, FALSE)</f>
        <v>35020</v>
      </c>
      <c r="L2505" s="7">
        <f t="shared" si="371"/>
        <v>1995</v>
      </c>
      <c r="M2505" s="7">
        <f t="shared" si="366"/>
        <v>1</v>
      </c>
      <c r="N2505" s="7">
        <f t="shared" si="367"/>
        <v>2033</v>
      </c>
      <c r="O2505" s="7">
        <f t="shared" si="368"/>
        <v>-24</v>
      </c>
      <c r="P2505" s="7">
        <f t="shared" si="369"/>
        <v>0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</row>
    <row r="2506" spans="1:34" x14ac:dyDescent="0.35">
      <c r="A2506">
        <f t="shared" si="372"/>
        <v>2505</v>
      </c>
      <c r="B2506" t="s">
        <v>88</v>
      </c>
      <c r="C2506">
        <f t="shared" si="370"/>
        <v>92</v>
      </c>
      <c r="D2506" s="7">
        <f t="shared" si="365"/>
        <v>2010</v>
      </c>
      <c r="E2506">
        <v>1400</v>
      </c>
      <c r="F2506">
        <f>VLOOKUP(B2506, 'Population by Country'!$1:$266, 25, FALSE)</f>
        <v>21151640</v>
      </c>
      <c r="G2506">
        <v>0</v>
      </c>
      <c r="H2506">
        <v>0</v>
      </c>
      <c r="I2506" s="7">
        <f>INDEX('Developing Country'!$B$3:$B$175,MATCH('Stata Data'!B2506,'Developing Country'!$A$3:$A$175))</f>
        <v>1</v>
      </c>
      <c r="J2506" s="7">
        <f>INDEX('Developing Country'!$C$3:$C$175,MATCH('Stata Data'!B2506,'Developing Country'!$A$3:$A$175))</f>
        <v>0</v>
      </c>
      <c r="K2506" s="8">
        <f>VLOOKUP(B2506, 'TRIPS In Force'!$A$2:$B$166, 2, FALSE)</f>
        <v>35020</v>
      </c>
      <c r="L2506" s="7">
        <f t="shared" si="371"/>
        <v>1995</v>
      </c>
      <c r="M2506" s="7">
        <f t="shared" si="366"/>
        <v>1</v>
      </c>
      <c r="N2506" s="7">
        <f t="shared" si="367"/>
        <v>2033</v>
      </c>
      <c r="O2506" s="7">
        <f t="shared" si="368"/>
        <v>-23</v>
      </c>
      <c r="P2506" s="7">
        <f t="shared" si="369"/>
        <v>0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</row>
    <row r="2507" spans="1:34" x14ac:dyDescent="0.35">
      <c r="A2507">
        <f t="shared" si="372"/>
        <v>2506</v>
      </c>
      <c r="B2507" t="s">
        <v>88</v>
      </c>
      <c r="C2507">
        <f t="shared" si="370"/>
        <v>92</v>
      </c>
      <c r="D2507" s="7">
        <f t="shared" si="365"/>
        <v>2011</v>
      </c>
      <c r="E2507">
        <v>1400</v>
      </c>
      <c r="F2507">
        <f>VLOOKUP(B2507, 'Population by Country'!$1:$266, 26, FALSE)</f>
        <v>21743949</v>
      </c>
      <c r="G2507">
        <v>0</v>
      </c>
      <c r="H2507">
        <v>0</v>
      </c>
      <c r="I2507" s="7">
        <f>INDEX('Developing Country'!$B$3:$B$175,MATCH('Stata Data'!B2507,'Developing Country'!$A$3:$A$175))</f>
        <v>1</v>
      </c>
      <c r="J2507" s="7">
        <f>INDEX('Developing Country'!$C$3:$C$175,MATCH('Stata Data'!B2507,'Developing Country'!$A$3:$A$175))</f>
        <v>0</v>
      </c>
      <c r="K2507" s="8">
        <f>VLOOKUP(B2507, 'TRIPS In Force'!$A$2:$B$166, 2, FALSE)</f>
        <v>35020</v>
      </c>
      <c r="L2507" s="7">
        <f t="shared" si="371"/>
        <v>1995</v>
      </c>
      <c r="M2507" s="7">
        <f t="shared" si="366"/>
        <v>1</v>
      </c>
      <c r="N2507" s="7">
        <f t="shared" si="367"/>
        <v>2033</v>
      </c>
      <c r="O2507" s="7">
        <f t="shared" si="368"/>
        <v>-22</v>
      </c>
      <c r="P2507" s="7">
        <f t="shared" si="369"/>
        <v>0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</row>
    <row r="2508" spans="1:34" x14ac:dyDescent="0.35">
      <c r="A2508">
        <f t="shared" si="372"/>
        <v>2507</v>
      </c>
      <c r="B2508" t="s">
        <v>88</v>
      </c>
      <c r="C2508">
        <f t="shared" si="370"/>
        <v>92</v>
      </c>
      <c r="D2508" s="7">
        <f t="shared" si="365"/>
        <v>2012</v>
      </c>
      <c r="E2508">
        <v>1500</v>
      </c>
      <c r="F2508">
        <f>VLOOKUP(B2508, 'Population by Country'!$1:$266, 27, FALSE)</f>
        <v>22346573</v>
      </c>
      <c r="G2508">
        <v>0</v>
      </c>
      <c r="H2508">
        <v>0</v>
      </c>
      <c r="I2508" s="7">
        <f>INDEX('Developing Country'!$B$3:$B$175,MATCH('Stata Data'!B2508,'Developing Country'!$A$3:$A$175))</f>
        <v>1</v>
      </c>
      <c r="J2508" s="7">
        <f>INDEX('Developing Country'!$C$3:$C$175,MATCH('Stata Data'!B2508,'Developing Country'!$A$3:$A$175))</f>
        <v>0</v>
      </c>
      <c r="K2508" s="8">
        <f>VLOOKUP(B2508, 'TRIPS In Force'!$A$2:$B$166, 2, FALSE)</f>
        <v>35020</v>
      </c>
      <c r="L2508" s="7">
        <f t="shared" si="371"/>
        <v>1995</v>
      </c>
      <c r="M2508" s="7">
        <f t="shared" si="366"/>
        <v>1</v>
      </c>
      <c r="N2508" s="7">
        <f t="shared" si="367"/>
        <v>2033</v>
      </c>
      <c r="O2508" s="7">
        <f t="shared" si="368"/>
        <v>-21</v>
      </c>
      <c r="P2508" s="7">
        <f t="shared" si="369"/>
        <v>0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</row>
    <row r="2509" spans="1:34" x14ac:dyDescent="0.35">
      <c r="A2509">
        <f t="shared" si="372"/>
        <v>2508</v>
      </c>
      <c r="B2509" t="s">
        <v>88</v>
      </c>
      <c r="C2509">
        <f t="shared" si="370"/>
        <v>92</v>
      </c>
      <c r="D2509" s="7">
        <f t="shared" si="365"/>
        <v>2013</v>
      </c>
      <c r="E2509">
        <v>1500</v>
      </c>
      <c r="F2509">
        <f>VLOOKUP(B2509, 'Population by Country'!$1:$266, 28, FALSE)</f>
        <v>22961146</v>
      </c>
      <c r="G2509">
        <v>0</v>
      </c>
      <c r="H2509">
        <v>0</v>
      </c>
      <c r="I2509" s="7">
        <f>INDEX('Developing Country'!$B$3:$B$175,MATCH('Stata Data'!B2509,'Developing Country'!$A$3:$A$175))</f>
        <v>1</v>
      </c>
      <c r="J2509" s="7">
        <f>INDEX('Developing Country'!$C$3:$C$175,MATCH('Stata Data'!B2509,'Developing Country'!$A$3:$A$175))</f>
        <v>0</v>
      </c>
      <c r="K2509" s="8">
        <f>VLOOKUP(B2509, 'TRIPS In Force'!$A$2:$B$166, 2, FALSE)</f>
        <v>35020</v>
      </c>
      <c r="L2509" s="7">
        <f t="shared" si="371"/>
        <v>1995</v>
      </c>
      <c r="M2509" s="7">
        <f t="shared" si="366"/>
        <v>1</v>
      </c>
      <c r="N2509" s="7">
        <f t="shared" si="367"/>
        <v>2033</v>
      </c>
      <c r="O2509" s="7">
        <f t="shared" si="368"/>
        <v>-20</v>
      </c>
      <c r="P2509" s="7">
        <f t="shared" si="369"/>
        <v>0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</row>
    <row r="2510" spans="1:34" x14ac:dyDescent="0.35">
      <c r="A2510">
        <f t="shared" si="372"/>
        <v>2509</v>
      </c>
      <c r="B2510" t="s">
        <v>88</v>
      </c>
      <c r="C2510">
        <f t="shared" si="370"/>
        <v>92</v>
      </c>
      <c r="D2510" s="7">
        <f t="shared" si="365"/>
        <v>2014</v>
      </c>
      <c r="E2510">
        <v>1500</v>
      </c>
      <c r="F2510">
        <f>VLOOKUP(B2510, 'Population by Country'!$1:$266, 29, FALSE)</f>
        <v>23589801</v>
      </c>
      <c r="G2510">
        <v>0</v>
      </c>
      <c r="H2510">
        <v>0</v>
      </c>
      <c r="I2510" s="7">
        <f>INDEX('Developing Country'!$B$3:$B$175,MATCH('Stata Data'!B2510,'Developing Country'!$A$3:$A$175))</f>
        <v>1</v>
      </c>
      <c r="J2510" s="7">
        <f>INDEX('Developing Country'!$C$3:$C$175,MATCH('Stata Data'!B2510,'Developing Country'!$A$3:$A$175))</f>
        <v>0</v>
      </c>
      <c r="K2510" s="8">
        <f>VLOOKUP(B2510, 'TRIPS In Force'!$A$2:$B$166, 2, FALSE)</f>
        <v>35020</v>
      </c>
      <c r="L2510" s="7">
        <f t="shared" si="371"/>
        <v>1995</v>
      </c>
      <c r="M2510" s="7">
        <f t="shared" si="366"/>
        <v>1</v>
      </c>
      <c r="N2510" s="7">
        <f t="shared" si="367"/>
        <v>2033</v>
      </c>
      <c r="O2510" s="7">
        <f t="shared" si="368"/>
        <v>-19</v>
      </c>
      <c r="P2510" s="7">
        <f t="shared" si="369"/>
        <v>0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</row>
    <row r="2511" spans="1:34" x14ac:dyDescent="0.35">
      <c r="A2511">
        <f t="shared" si="372"/>
        <v>2510</v>
      </c>
      <c r="B2511" t="s">
        <v>88</v>
      </c>
      <c r="C2511">
        <f t="shared" si="370"/>
        <v>92</v>
      </c>
      <c r="D2511" s="7">
        <f t="shared" si="365"/>
        <v>2015</v>
      </c>
      <c r="E2511">
        <v>1600</v>
      </c>
      <c r="F2511">
        <f>VLOOKUP(B2511, 'Population by Country'!$1:$266, 30, FALSE)</f>
        <v>24234088</v>
      </c>
      <c r="G2511">
        <v>0</v>
      </c>
      <c r="H2511">
        <v>0</v>
      </c>
      <c r="I2511" s="7">
        <f>INDEX('Developing Country'!$B$3:$B$175,MATCH('Stata Data'!B2511,'Developing Country'!$A$3:$A$175))</f>
        <v>1</v>
      </c>
      <c r="J2511" s="7">
        <f>INDEX('Developing Country'!$C$3:$C$175,MATCH('Stata Data'!B2511,'Developing Country'!$A$3:$A$175))</f>
        <v>0</v>
      </c>
      <c r="K2511" s="8">
        <f>VLOOKUP(B2511, 'TRIPS In Force'!$A$2:$B$166, 2, FALSE)</f>
        <v>35020</v>
      </c>
      <c r="L2511" s="7">
        <f t="shared" si="371"/>
        <v>1995</v>
      </c>
      <c r="M2511" s="7">
        <f t="shared" si="366"/>
        <v>1</v>
      </c>
      <c r="N2511" s="7">
        <f t="shared" si="367"/>
        <v>2033</v>
      </c>
      <c r="O2511" s="7">
        <f t="shared" si="368"/>
        <v>-18</v>
      </c>
      <c r="P2511" s="7">
        <f t="shared" si="369"/>
        <v>0</v>
      </c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</row>
    <row r="2512" spans="1:34" x14ac:dyDescent="0.35">
      <c r="A2512">
        <f t="shared" si="372"/>
        <v>2511</v>
      </c>
      <c r="B2512" t="s">
        <v>88</v>
      </c>
      <c r="C2512">
        <f t="shared" si="370"/>
        <v>92</v>
      </c>
      <c r="D2512" s="7">
        <f t="shared" si="365"/>
        <v>2016</v>
      </c>
      <c r="E2512">
        <v>1600</v>
      </c>
      <c r="F2512">
        <f>VLOOKUP(B2512, 'Population by Country'!$1:$266, 31, FALSE)</f>
        <v>24894551</v>
      </c>
      <c r="G2512">
        <v>0</v>
      </c>
      <c r="H2512">
        <v>0</v>
      </c>
      <c r="I2512" s="7">
        <f>INDEX('Developing Country'!$B$3:$B$175,MATCH('Stata Data'!B2512,'Developing Country'!$A$3:$A$175))</f>
        <v>1</v>
      </c>
      <c r="J2512" s="7">
        <f>INDEX('Developing Country'!$C$3:$C$175,MATCH('Stata Data'!B2512,'Developing Country'!$A$3:$A$175))</f>
        <v>0</v>
      </c>
      <c r="K2512" s="8">
        <f>VLOOKUP(B2512, 'TRIPS In Force'!$A$2:$B$166, 2, FALSE)</f>
        <v>35020</v>
      </c>
      <c r="L2512" s="7">
        <f t="shared" si="371"/>
        <v>1995</v>
      </c>
      <c r="M2512" s="7">
        <f t="shared" si="366"/>
        <v>1</v>
      </c>
      <c r="N2512" s="7">
        <f t="shared" si="367"/>
        <v>2033</v>
      </c>
      <c r="O2512" s="7">
        <f t="shared" si="368"/>
        <v>-17</v>
      </c>
      <c r="P2512" s="7">
        <f t="shared" si="369"/>
        <v>0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</row>
    <row r="2513" spans="1:34" x14ac:dyDescent="0.35">
      <c r="A2513">
        <f t="shared" si="372"/>
        <v>2512</v>
      </c>
      <c r="B2513" t="s">
        <v>89</v>
      </c>
      <c r="C2513">
        <f t="shared" si="370"/>
        <v>93</v>
      </c>
      <c r="D2513" s="7">
        <v>1990</v>
      </c>
      <c r="E2513">
        <v>18000</v>
      </c>
      <c r="F2513">
        <f>VLOOKUP(B2513, 'Population by Country'!$1:$266, 5,FALSE )</f>
        <v>9437553</v>
      </c>
      <c r="G2513">
        <v>0</v>
      </c>
      <c r="H2513">
        <v>0</v>
      </c>
      <c r="I2513" s="7">
        <f>INDEX('Developing Country'!$B$3:$B$175,MATCH('Stata Data'!B2513,'Developing Country'!$A$3:$A$175))</f>
        <v>1</v>
      </c>
      <c r="J2513" s="7">
        <f>INDEX('Developing Country'!$C$3:$C$175,MATCH('Stata Data'!B2513,'Developing Country'!$A$3:$A$175))</f>
        <v>0</v>
      </c>
      <c r="K2513" s="8">
        <f>VLOOKUP(B2513, 'TRIPS In Force'!$A$2:$B$166, 2, FALSE)</f>
        <v>34850</v>
      </c>
      <c r="L2513" s="7">
        <f t="shared" si="371"/>
        <v>1995</v>
      </c>
      <c r="M2513" s="7">
        <f t="shared" si="366"/>
        <v>0</v>
      </c>
      <c r="N2513" s="7">
        <f t="shared" si="367"/>
        <v>2033</v>
      </c>
      <c r="O2513" s="7">
        <f t="shared" si="368"/>
        <v>-43</v>
      </c>
      <c r="P2513" s="7">
        <f t="shared" si="369"/>
        <v>0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</row>
    <row r="2514" spans="1:34" x14ac:dyDescent="0.35">
      <c r="A2514">
        <f t="shared" si="372"/>
        <v>2513</v>
      </c>
      <c r="B2514" t="s">
        <v>89</v>
      </c>
      <c r="C2514">
        <f t="shared" si="370"/>
        <v>93</v>
      </c>
      <c r="D2514" s="7">
        <f>D2513+1</f>
        <v>1991</v>
      </c>
      <c r="E2514">
        <v>22000</v>
      </c>
      <c r="F2514">
        <f>VLOOKUP(B2514, 'Population by Country'!$1:$266, 6, FALSE)</f>
        <v>9641153</v>
      </c>
      <c r="G2514">
        <v>0</v>
      </c>
      <c r="H2514">
        <v>0</v>
      </c>
      <c r="I2514" s="7">
        <f>INDEX('Developing Country'!$B$3:$B$175,MATCH('Stata Data'!B2514,'Developing Country'!$A$3:$A$175))</f>
        <v>1</v>
      </c>
      <c r="J2514" s="7">
        <f>INDEX('Developing Country'!$C$3:$C$175,MATCH('Stata Data'!B2514,'Developing Country'!$A$3:$A$175))</f>
        <v>0</v>
      </c>
      <c r="K2514" s="8">
        <f>VLOOKUP(B2514, 'TRIPS In Force'!$A$2:$B$166, 2, FALSE)</f>
        <v>34850</v>
      </c>
      <c r="L2514" s="7">
        <f t="shared" si="371"/>
        <v>1995</v>
      </c>
      <c r="M2514" s="7">
        <f t="shared" si="366"/>
        <v>0</v>
      </c>
      <c r="N2514" s="7">
        <f t="shared" si="367"/>
        <v>2033</v>
      </c>
      <c r="O2514" s="7">
        <f t="shared" si="368"/>
        <v>-42</v>
      </c>
      <c r="P2514" s="7">
        <f t="shared" si="369"/>
        <v>0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</row>
    <row r="2515" spans="1:34" x14ac:dyDescent="0.35">
      <c r="A2515">
        <f t="shared" si="372"/>
        <v>2514</v>
      </c>
      <c r="B2515" t="s">
        <v>89</v>
      </c>
      <c r="C2515">
        <f t="shared" si="370"/>
        <v>93</v>
      </c>
      <c r="D2515" s="7">
        <f t="shared" ref="D2515:D2539" si="373">D2514+1</f>
        <v>1992</v>
      </c>
      <c r="E2515">
        <v>26000</v>
      </c>
      <c r="F2515">
        <f>VLOOKUP(B2515, 'Population by Country'!$1:$266, 7, FALSE)</f>
        <v>9729717</v>
      </c>
      <c r="G2515">
        <v>0</v>
      </c>
      <c r="H2515">
        <v>0</v>
      </c>
      <c r="I2515" s="7">
        <f>INDEX('Developing Country'!$B$3:$B$175,MATCH('Stata Data'!B2515,'Developing Country'!$A$3:$A$175))</f>
        <v>1</v>
      </c>
      <c r="J2515" s="7">
        <f>INDEX('Developing Country'!$C$3:$C$175,MATCH('Stata Data'!B2515,'Developing Country'!$A$3:$A$175))</f>
        <v>0</v>
      </c>
      <c r="K2515" s="8">
        <f>VLOOKUP(B2515, 'TRIPS In Force'!$A$2:$B$166, 2, FALSE)</f>
        <v>34850</v>
      </c>
      <c r="L2515" s="7">
        <f t="shared" si="371"/>
        <v>1995</v>
      </c>
      <c r="M2515" s="7">
        <f t="shared" si="366"/>
        <v>0</v>
      </c>
      <c r="N2515" s="7">
        <f t="shared" si="367"/>
        <v>2033</v>
      </c>
      <c r="O2515" s="7">
        <f t="shared" si="368"/>
        <v>-41</v>
      </c>
      <c r="P2515" s="7">
        <f t="shared" si="369"/>
        <v>0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</row>
    <row r="2516" spans="1:34" x14ac:dyDescent="0.35">
      <c r="A2516">
        <f t="shared" si="372"/>
        <v>2515</v>
      </c>
      <c r="B2516" t="s">
        <v>89</v>
      </c>
      <c r="C2516">
        <f t="shared" si="370"/>
        <v>93</v>
      </c>
      <c r="D2516" s="7">
        <f t="shared" si="373"/>
        <v>1993</v>
      </c>
      <c r="E2516">
        <v>30000</v>
      </c>
      <c r="F2516">
        <f>VLOOKUP(B2516, 'Population by Country'!$1:$266, 8, FALSE)</f>
        <v>9755857</v>
      </c>
      <c r="G2516">
        <v>0</v>
      </c>
      <c r="H2516">
        <v>0</v>
      </c>
      <c r="I2516" s="7">
        <f>INDEX('Developing Country'!$B$3:$B$175,MATCH('Stata Data'!B2516,'Developing Country'!$A$3:$A$175))</f>
        <v>1</v>
      </c>
      <c r="J2516" s="7">
        <f>INDEX('Developing Country'!$C$3:$C$175,MATCH('Stata Data'!B2516,'Developing Country'!$A$3:$A$175))</f>
        <v>0</v>
      </c>
      <c r="K2516" s="8">
        <f>VLOOKUP(B2516, 'TRIPS In Force'!$A$2:$B$166, 2, FALSE)</f>
        <v>34850</v>
      </c>
      <c r="L2516" s="7">
        <f t="shared" si="371"/>
        <v>1995</v>
      </c>
      <c r="M2516" s="7">
        <f t="shared" si="366"/>
        <v>0</v>
      </c>
      <c r="N2516" s="7">
        <f t="shared" si="367"/>
        <v>2033</v>
      </c>
      <c r="O2516" s="7">
        <f t="shared" si="368"/>
        <v>-40</v>
      </c>
      <c r="P2516" s="7">
        <f t="shared" si="369"/>
        <v>0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</row>
    <row r="2517" spans="1:34" x14ac:dyDescent="0.35">
      <c r="A2517">
        <f t="shared" si="372"/>
        <v>2516</v>
      </c>
      <c r="B2517" t="s">
        <v>89</v>
      </c>
      <c r="C2517">
        <f t="shared" si="370"/>
        <v>93</v>
      </c>
      <c r="D2517" s="7">
        <f t="shared" si="373"/>
        <v>1994</v>
      </c>
      <c r="E2517">
        <v>34000</v>
      </c>
      <c r="F2517">
        <f>VLOOKUP(B2517, 'Population by Country'!$1:$266, 9, FALSE)</f>
        <v>9796976</v>
      </c>
      <c r="G2517">
        <v>0</v>
      </c>
      <c r="H2517">
        <v>0</v>
      </c>
      <c r="I2517" s="7">
        <f>INDEX('Developing Country'!$B$3:$B$175,MATCH('Stata Data'!B2517,'Developing Country'!$A$3:$A$175))</f>
        <v>1</v>
      </c>
      <c r="J2517" s="7">
        <f>INDEX('Developing Country'!$C$3:$C$175,MATCH('Stata Data'!B2517,'Developing Country'!$A$3:$A$175))</f>
        <v>0</v>
      </c>
      <c r="K2517" s="8">
        <f>VLOOKUP(B2517, 'TRIPS In Force'!$A$2:$B$166, 2, FALSE)</f>
        <v>34850</v>
      </c>
      <c r="L2517" s="7">
        <f t="shared" si="371"/>
        <v>1995</v>
      </c>
      <c r="M2517" s="7">
        <f t="shared" si="366"/>
        <v>0</v>
      </c>
      <c r="N2517" s="7">
        <f t="shared" si="367"/>
        <v>2033</v>
      </c>
      <c r="O2517" s="7">
        <f t="shared" si="368"/>
        <v>-39</v>
      </c>
      <c r="P2517" s="7">
        <f t="shared" si="369"/>
        <v>0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</row>
    <row r="2518" spans="1:34" x14ac:dyDescent="0.35">
      <c r="A2518">
        <f t="shared" si="372"/>
        <v>2517</v>
      </c>
      <c r="B2518" t="s">
        <v>89</v>
      </c>
      <c r="C2518">
        <f t="shared" si="370"/>
        <v>93</v>
      </c>
      <c r="D2518" s="7">
        <f t="shared" si="373"/>
        <v>1995</v>
      </c>
      <c r="E2518">
        <v>39000</v>
      </c>
      <c r="F2518">
        <f>VLOOKUP(B2518, 'Population by Country'!$1:$266, 10, FALSE)</f>
        <v>9909088</v>
      </c>
      <c r="G2518">
        <v>0</v>
      </c>
      <c r="H2518">
        <v>0</v>
      </c>
      <c r="I2518" s="7">
        <f>INDEX('Developing Country'!$B$3:$B$175,MATCH('Stata Data'!B2518,'Developing Country'!$A$3:$A$175))</f>
        <v>1</v>
      </c>
      <c r="J2518" s="7">
        <f>INDEX('Developing Country'!$C$3:$C$175,MATCH('Stata Data'!B2518,'Developing Country'!$A$3:$A$175))</f>
        <v>0</v>
      </c>
      <c r="K2518" s="8">
        <f>VLOOKUP(B2518, 'TRIPS In Force'!$A$2:$B$166, 2, FALSE)</f>
        <v>34850</v>
      </c>
      <c r="L2518" s="7">
        <f t="shared" si="371"/>
        <v>1995</v>
      </c>
      <c r="M2518" s="7">
        <f t="shared" si="366"/>
        <v>1</v>
      </c>
      <c r="N2518" s="7">
        <f t="shared" si="367"/>
        <v>2033</v>
      </c>
      <c r="O2518" s="7">
        <f t="shared" si="368"/>
        <v>-38</v>
      </c>
      <c r="P2518" s="7">
        <f t="shared" si="369"/>
        <v>0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</row>
    <row r="2519" spans="1:34" x14ac:dyDescent="0.35">
      <c r="A2519">
        <f t="shared" si="372"/>
        <v>2518</v>
      </c>
      <c r="B2519" t="s">
        <v>89</v>
      </c>
      <c r="C2519">
        <f t="shared" si="370"/>
        <v>93</v>
      </c>
      <c r="D2519" s="7">
        <f t="shared" si="373"/>
        <v>1996</v>
      </c>
      <c r="E2519">
        <v>44000</v>
      </c>
      <c r="F2519">
        <f>VLOOKUP(B2519, 'Population by Country'!$1:$266, 11, FALSE)</f>
        <v>10109789</v>
      </c>
      <c r="G2519">
        <v>0</v>
      </c>
      <c r="H2519">
        <v>0</v>
      </c>
      <c r="I2519" s="7">
        <f>INDEX('Developing Country'!$B$3:$B$175,MATCH('Stata Data'!B2519,'Developing Country'!$A$3:$A$175))</f>
        <v>1</v>
      </c>
      <c r="J2519" s="7">
        <f>INDEX('Developing Country'!$C$3:$C$175,MATCH('Stata Data'!B2519,'Developing Country'!$A$3:$A$175))</f>
        <v>0</v>
      </c>
      <c r="K2519" s="8">
        <f>VLOOKUP(B2519, 'TRIPS In Force'!$A$2:$B$166, 2, FALSE)</f>
        <v>34850</v>
      </c>
      <c r="L2519" s="7">
        <f t="shared" si="371"/>
        <v>1995</v>
      </c>
      <c r="M2519" s="7">
        <f t="shared" si="366"/>
        <v>1</v>
      </c>
      <c r="N2519" s="7">
        <f t="shared" si="367"/>
        <v>2033</v>
      </c>
      <c r="O2519" s="7">
        <f t="shared" si="368"/>
        <v>-37</v>
      </c>
      <c r="P2519" s="7">
        <f t="shared" si="369"/>
        <v>0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</row>
    <row r="2520" spans="1:34" x14ac:dyDescent="0.35">
      <c r="A2520">
        <f t="shared" si="372"/>
        <v>2519</v>
      </c>
      <c r="B2520" t="s">
        <v>89</v>
      </c>
      <c r="C2520">
        <f t="shared" si="370"/>
        <v>93</v>
      </c>
      <c r="D2520" s="7">
        <f t="shared" si="373"/>
        <v>1997</v>
      </c>
      <c r="E2520">
        <v>50000</v>
      </c>
      <c r="F2520">
        <f>VLOOKUP(B2520, 'Population by Country'!$1:$266, 12, FALSE)</f>
        <v>10381862</v>
      </c>
      <c r="G2520">
        <v>0</v>
      </c>
      <c r="H2520">
        <v>0</v>
      </c>
      <c r="I2520" s="7">
        <f>INDEX('Developing Country'!$B$3:$B$175,MATCH('Stata Data'!B2520,'Developing Country'!$A$3:$A$175))</f>
        <v>1</v>
      </c>
      <c r="J2520" s="7">
        <f>INDEX('Developing Country'!$C$3:$C$175,MATCH('Stata Data'!B2520,'Developing Country'!$A$3:$A$175))</f>
        <v>0</v>
      </c>
      <c r="K2520" s="8">
        <f>VLOOKUP(B2520, 'TRIPS In Force'!$A$2:$B$166, 2, FALSE)</f>
        <v>34850</v>
      </c>
      <c r="L2520" s="7">
        <f t="shared" si="371"/>
        <v>1995</v>
      </c>
      <c r="M2520" s="7">
        <f t="shared" si="366"/>
        <v>1</v>
      </c>
      <c r="N2520" s="7">
        <f t="shared" si="367"/>
        <v>2033</v>
      </c>
      <c r="O2520" s="7">
        <f t="shared" si="368"/>
        <v>-36</v>
      </c>
      <c r="P2520" s="7">
        <f t="shared" si="369"/>
        <v>0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</row>
    <row r="2521" spans="1:34" x14ac:dyDescent="0.35">
      <c r="A2521">
        <f t="shared" si="372"/>
        <v>2520</v>
      </c>
      <c r="B2521" t="s">
        <v>89</v>
      </c>
      <c r="C2521">
        <f t="shared" si="370"/>
        <v>93</v>
      </c>
      <c r="D2521" s="7">
        <f t="shared" si="373"/>
        <v>1998</v>
      </c>
      <c r="E2521">
        <v>55000</v>
      </c>
      <c r="F2521">
        <f>VLOOKUP(B2521, 'Population by Country'!$1:$266, 13, FALSE)</f>
        <v>10704744</v>
      </c>
      <c r="G2521">
        <v>0</v>
      </c>
      <c r="H2521">
        <v>0</v>
      </c>
      <c r="I2521" s="7">
        <f>INDEX('Developing Country'!$B$3:$B$175,MATCH('Stata Data'!B2521,'Developing Country'!$A$3:$A$175))</f>
        <v>1</v>
      </c>
      <c r="J2521" s="7">
        <f>INDEX('Developing Country'!$C$3:$C$175,MATCH('Stata Data'!B2521,'Developing Country'!$A$3:$A$175))</f>
        <v>0</v>
      </c>
      <c r="K2521" s="8">
        <f>VLOOKUP(B2521, 'TRIPS In Force'!$A$2:$B$166, 2, FALSE)</f>
        <v>34850</v>
      </c>
      <c r="L2521" s="7">
        <f t="shared" si="371"/>
        <v>1995</v>
      </c>
      <c r="M2521" s="7">
        <f t="shared" si="366"/>
        <v>1</v>
      </c>
      <c r="N2521" s="7">
        <f t="shared" si="367"/>
        <v>2033</v>
      </c>
      <c r="O2521" s="7">
        <f t="shared" si="368"/>
        <v>-35</v>
      </c>
      <c r="P2521" s="7">
        <f t="shared" si="369"/>
        <v>0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</row>
    <row r="2522" spans="1:34" x14ac:dyDescent="0.35">
      <c r="A2522">
        <f t="shared" si="372"/>
        <v>2521</v>
      </c>
      <c r="B2522" t="s">
        <v>89</v>
      </c>
      <c r="C2522">
        <f t="shared" si="370"/>
        <v>93</v>
      </c>
      <c r="D2522" s="7">
        <f t="shared" si="373"/>
        <v>1999</v>
      </c>
      <c r="E2522">
        <v>59000</v>
      </c>
      <c r="F2522">
        <f>VLOOKUP(B2522, 'Population by Country'!$1:$266,14, FALSE)</f>
        <v>11044356</v>
      </c>
      <c r="G2522">
        <v>0</v>
      </c>
      <c r="H2522">
        <v>0</v>
      </c>
      <c r="I2522" s="7">
        <f>INDEX('Developing Country'!$B$3:$B$175,MATCH('Stata Data'!B2522,'Developing Country'!$A$3:$A$175))</f>
        <v>1</v>
      </c>
      <c r="J2522" s="7">
        <f>INDEX('Developing Country'!$C$3:$C$175,MATCH('Stata Data'!B2522,'Developing Country'!$A$3:$A$175))</f>
        <v>0</v>
      </c>
      <c r="K2522" s="8">
        <f>VLOOKUP(B2522, 'TRIPS In Force'!$A$2:$B$166, 2, FALSE)</f>
        <v>34850</v>
      </c>
      <c r="L2522" s="7">
        <f t="shared" si="371"/>
        <v>1995</v>
      </c>
      <c r="M2522" s="7">
        <f t="shared" si="366"/>
        <v>1</v>
      </c>
      <c r="N2522" s="7">
        <f t="shared" si="367"/>
        <v>2033</v>
      </c>
      <c r="O2522" s="7">
        <f t="shared" si="368"/>
        <v>-34</v>
      </c>
      <c r="P2522" s="7">
        <f t="shared" si="369"/>
        <v>0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</row>
    <row r="2523" spans="1:34" x14ac:dyDescent="0.35">
      <c r="A2523">
        <f t="shared" si="372"/>
        <v>2522</v>
      </c>
      <c r="B2523" t="s">
        <v>89</v>
      </c>
      <c r="C2523">
        <f t="shared" si="370"/>
        <v>93</v>
      </c>
      <c r="D2523" s="7">
        <f t="shared" si="373"/>
        <v>2000</v>
      </c>
      <c r="E2523">
        <v>63000</v>
      </c>
      <c r="F2523">
        <f>VLOOKUP(B2523, 'Population by Country'!$1:$266, 15, FALSE)</f>
        <v>11376172</v>
      </c>
      <c r="G2523">
        <v>0</v>
      </c>
      <c r="H2523">
        <v>0</v>
      </c>
      <c r="I2523" s="7">
        <f>INDEX('Developing Country'!$B$3:$B$175,MATCH('Stata Data'!B2523,'Developing Country'!$A$3:$A$175))</f>
        <v>1</v>
      </c>
      <c r="J2523" s="7">
        <f>INDEX('Developing Country'!$C$3:$C$175,MATCH('Stata Data'!B2523,'Developing Country'!$A$3:$A$175))</f>
        <v>0</v>
      </c>
      <c r="K2523" s="8">
        <f>VLOOKUP(B2523, 'TRIPS In Force'!$A$2:$B$166, 2, FALSE)</f>
        <v>34850</v>
      </c>
      <c r="L2523" s="7">
        <f t="shared" si="371"/>
        <v>1995</v>
      </c>
      <c r="M2523" s="7">
        <f t="shared" si="366"/>
        <v>1</v>
      </c>
      <c r="N2523" s="7">
        <f t="shared" si="367"/>
        <v>2033</v>
      </c>
      <c r="O2523" s="7">
        <f t="shared" si="368"/>
        <v>-33</v>
      </c>
      <c r="P2523" s="7">
        <f t="shared" si="369"/>
        <v>0</v>
      </c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</row>
    <row r="2524" spans="1:34" x14ac:dyDescent="0.35">
      <c r="A2524">
        <f t="shared" si="372"/>
        <v>2523</v>
      </c>
      <c r="B2524" t="s">
        <v>89</v>
      </c>
      <c r="C2524">
        <f t="shared" si="370"/>
        <v>93</v>
      </c>
      <c r="D2524" s="7">
        <f t="shared" si="373"/>
        <v>2001</v>
      </c>
      <c r="E2524">
        <v>67000</v>
      </c>
      <c r="F2524">
        <f>VLOOKUP(B2524, 'Population by Country'!$1:$266, 16, FALSE)</f>
        <v>11695863</v>
      </c>
      <c r="G2524">
        <v>0</v>
      </c>
      <c r="H2524">
        <v>0</v>
      </c>
      <c r="I2524" s="7">
        <f>INDEX('Developing Country'!$B$3:$B$175,MATCH('Stata Data'!B2524,'Developing Country'!$A$3:$A$175))</f>
        <v>1</v>
      </c>
      <c r="J2524" s="7">
        <f>INDEX('Developing Country'!$C$3:$C$175,MATCH('Stata Data'!B2524,'Developing Country'!$A$3:$A$175))</f>
        <v>0</v>
      </c>
      <c r="K2524" s="8">
        <f>VLOOKUP(B2524, 'TRIPS In Force'!$A$2:$B$166, 2, FALSE)</f>
        <v>34850</v>
      </c>
      <c r="L2524" s="7">
        <f t="shared" si="371"/>
        <v>1995</v>
      </c>
      <c r="M2524" s="7">
        <f t="shared" si="366"/>
        <v>1</v>
      </c>
      <c r="N2524" s="7">
        <f t="shared" si="367"/>
        <v>2033</v>
      </c>
      <c r="O2524" s="7">
        <f t="shared" si="368"/>
        <v>-32</v>
      </c>
      <c r="P2524" s="7">
        <f t="shared" si="369"/>
        <v>0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</row>
    <row r="2525" spans="1:34" x14ac:dyDescent="0.35">
      <c r="A2525">
        <f t="shared" si="372"/>
        <v>2524</v>
      </c>
      <c r="B2525" t="s">
        <v>89</v>
      </c>
      <c r="C2525">
        <f t="shared" si="370"/>
        <v>93</v>
      </c>
      <c r="D2525" s="7">
        <f t="shared" si="373"/>
        <v>2002</v>
      </c>
      <c r="E2525">
        <v>70000</v>
      </c>
      <c r="F2525">
        <f>VLOOKUP(B2525, 'Population by Country'!$1:$266, 17, FALSE)</f>
        <v>12013711</v>
      </c>
      <c r="G2525">
        <v>0</v>
      </c>
      <c r="H2525">
        <v>0</v>
      </c>
      <c r="I2525" s="7">
        <f>INDEX('Developing Country'!$B$3:$B$175,MATCH('Stata Data'!B2525,'Developing Country'!$A$3:$A$175))</f>
        <v>1</v>
      </c>
      <c r="J2525" s="7">
        <f>INDEX('Developing Country'!$C$3:$C$175,MATCH('Stata Data'!B2525,'Developing Country'!$A$3:$A$175))</f>
        <v>0</v>
      </c>
      <c r="K2525" s="8">
        <f>VLOOKUP(B2525, 'TRIPS In Force'!$A$2:$B$166, 2, FALSE)</f>
        <v>34850</v>
      </c>
      <c r="L2525" s="7">
        <f t="shared" si="371"/>
        <v>1995</v>
      </c>
      <c r="M2525" s="7">
        <f t="shared" si="366"/>
        <v>1</v>
      </c>
      <c r="N2525" s="7">
        <f t="shared" si="367"/>
        <v>2033</v>
      </c>
      <c r="O2525" s="7">
        <f t="shared" si="368"/>
        <v>-31</v>
      </c>
      <c r="P2525" s="7">
        <f t="shared" si="369"/>
        <v>0</v>
      </c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</row>
    <row r="2526" spans="1:34" x14ac:dyDescent="0.35">
      <c r="A2526">
        <f t="shared" si="372"/>
        <v>2525</v>
      </c>
      <c r="B2526" t="s">
        <v>89</v>
      </c>
      <c r="C2526">
        <f t="shared" si="370"/>
        <v>93</v>
      </c>
      <c r="D2526" s="7">
        <f t="shared" si="373"/>
        <v>2003</v>
      </c>
      <c r="E2526">
        <v>73000</v>
      </c>
      <c r="F2526">
        <f>VLOOKUP(B2526, 'Population by Country'!$1:$266, 18, FALSE)</f>
        <v>12336687</v>
      </c>
      <c r="G2526">
        <v>0</v>
      </c>
      <c r="H2526">
        <v>0</v>
      </c>
      <c r="I2526" s="7">
        <f>INDEX('Developing Country'!$B$3:$B$175,MATCH('Stata Data'!B2526,'Developing Country'!$A$3:$A$175))</f>
        <v>1</v>
      </c>
      <c r="J2526" s="7">
        <f>INDEX('Developing Country'!$C$3:$C$175,MATCH('Stata Data'!B2526,'Developing Country'!$A$3:$A$175))</f>
        <v>0</v>
      </c>
      <c r="K2526" s="8">
        <f>VLOOKUP(B2526, 'TRIPS In Force'!$A$2:$B$166, 2, FALSE)</f>
        <v>34850</v>
      </c>
      <c r="L2526" s="7">
        <f t="shared" si="371"/>
        <v>1995</v>
      </c>
      <c r="M2526" s="7">
        <f t="shared" si="366"/>
        <v>1</v>
      </c>
      <c r="N2526" s="7">
        <f t="shared" si="367"/>
        <v>2033</v>
      </c>
      <c r="O2526" s="7">
        <f t="shared" si="368"/>
        <v>-30</v>
      </c>
      <c r="P2526" s="7">
        <f t="shared" si="369"/>
        <v>0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</row>
    <row r="2527" spans="1:34" x14ac:dyDescent="0.35">
      <c r="A2527">
        <f t="shared" si="372"/>
        <v>2526</v>
      </c>
      <c r="B2527" t="s">
        <v>89</v>
      </c>
      <c r="C2527">
        <f t="shared" si="370"/>
        <v>93</v>
      </c>
      <c r="D2527" s="7">
        <f t="shared" si="373"/>
        <v>2004</v>
      </c>
      <c r="E2527">
        <v>74000</v>
      </c>
      <c r="F2527">
        <f>VLOOKUP(B2527, 'Population by Country'!$1:$266,19, FALSE)</f>
        <v>12676038</v>
      </c>
      <c r="G2527">
        <v>0</v>
      </c>
      <c r="H2527">
        <v>0</v>
      </c>
      <c r="I2527" s="7">
        <f>INDEX('Developing Country'!$B$3:$B$175,MATCH('Stata Data'!B2527,'Developing Country'!$A$3:$A$175))</f>
        <v>1</v>
      </c>
      <c r="J2527" s="7">
        <f>INDEX('Developing Country'!$C$3:$C$175,MATCH('Stata Data'!B2527,'Developing Country'!$A$3:$A$175))</f>
        <v>0</v>
      </c>
      <c r="K2527" s="8">
        <f>VLOOKUP(B2527, 'TRIPS In Force'!$A$2:$B$166, 2, FALSE)</f>
        <v>34850</v>
      </c>
      <c r="L2527" s="7">
        <f t="shared" si="371"/>
        <v>1995</v>
      </c>
      <c r="M2527" s="7">
        <f t="shared" si="366"/>
        <v>1</v>
      </c>
      <c r="N2527" s="7">
        <f t="shared" si="367"/>
        <v>2033</v>
      </c>
      <c r="O2527" s="7">
        <f t="shared" si="368"/>
        <v>-29</v>
      </c>
      <c r="P2527" s="7">
        <f t="shared" si="369"/>
        <v>0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</row>
    <row r="2528" spans="1:34" x14ac:dyDescent="0.35">
      <c r="A2528">
        <f t="shared" si="372"/>
        <v>2527</v>
      </c>
      <c r="B2528" t="s">
        <v>89</v>
      </c>
      <c r="C2528">
        <f t="shared" si="370"/>
        <v>93</v>
      </c>
      <c r="D2528" s="7">
        <f t="shared" si="373"/>
        <v>2005</v>
      </c>
      <c r="E2528">
        <v>73000</v>
      </c>
      <c r="F2528">
        <f>VLOOKUP(B2528, 'Population by Country'!$1:$266, 20, FALSE)</f>
        <v>13039711</v>
      </c>
      <c r="G2528">
        <v>0</v>
      </c>
      <c r="H2528">
        <v>0</v>
      </c>
      <c r="I2528" s="7">
        <f>INDEX('Developing Country'!$B$3:$B$175,MATCH('Stata Data'!B2528,'Developing Country'!$A$3:$A$175))</f>
        <v>1</v>
      </c>
      <c r="J2528" s="7">
        <f>INDEX('Developing Country'!$C$3:$C$175,MATCH('Stata Data'!B2528,'Developing Country'!$A$3:$A$175))</f>
        <v>0</v>
      </c>
      <c r="K2528" s="8">
        <f>VLOOKUP(B2528, 'TRIPS In Force'!$A$2:$B$166, 2, FALSE)</f>
        <v>34850</v>
      </c>
      <c r="L2528" s="7">
        <f t="shared" si="371"/>
        <v>1995</v>
      </c>
      <c r="M2528" s="7">
        <f t="shared" si="366"/>
        <v>1</v>
      </c>
      <c r="N2528" s="7">
        <f t="shared" si="367"/>
        <v>2033</v>
      </c>
      <c r="O2528" s="7">
        <f t="shared" si="368"/>
        <v>-28</v>
      </c>
      <c r="P2528" s="7">
        <f t="shared" si="369"/>
        <v>0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</row>
    <row r="2529" spans="1:34" x14ac:dyDescent="0.35">
      <c r="A2529">
        <f t="shared" si="372"/>
        <v>2528</v>
      </c>
      <c r="B2529" t="s">
        <v>89</v>
      </c>
      <c r="C2529">
        <f t="shared" si="370"/>
        <v>93</v>
      </c>
      <c r="D2529" s="7">
        <f t="shared" si="373"/>
        <v>2006</v>
      </c>
      <c r="E2529">
        <v>70000</v>
      </c>
      <c r="F2529">
        <f>VLOOKUP(B2529, 'Population by Country'!$1:$266, 21, FALSE)</f>
        <v>13429262</v>
      </c>
      <c r="G2529">
        <v>0</v>
      </c>
      <c r="H2529">
        <v>0</v>
      </c>
      <c r="I2529" s="7">
        <f>INDEX('Developing Country'!$B$3:$B$175,MATCH('Stata Data'!B2529,'Developing Country'!$A$3:$A$175))</f>
        <v>1</v>
      </c>
      <c r="J2529" s="7">
        <f>INDEX('Developing Country'!$C$3:$C$175,MATCH('Stata Data'!B2529,'Developing Country'!$A$3:$A$175))</f>
        <v>0</v>
      </c>
      <c r="K2529" s="8">
        <f>VLOOKUP(B2529, 'TRIPS In Force'!$A$2:$B$166, 2, FALSE)</f>
        <v>34850</v>
      </c>
      <c r="L2529" s="7">
        <f t="shared" si="371"/>
        <v>1995</v>
      </c>
      <c r="M2529" s="7">
        <f t="shared" si="366"/>
        <v>1</v>
      </c>
      <c r="N2529" s="7">
        <f t="shared" si="367"/>
        <v>2033</v>
      </c>
      <c r="O2529" s="7">
        <f t="shared" si="368"/>
        <v>-27</v>
      </c>
      <c r="P2529" s="7">
        <f t="shared" si="369"/>
        <v>0</v>
      </c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</row>
    <row r="2530" spans="1:34" x14ac:dyDescent="0.35">
      <c r="A2530">
        <f t="shared" si="372"/>
        <v>2529</v>
      </c>
      <c r="B2530" t="s">
        <v>89</v>
      </c>
      <c r="C2530">
        <f t="shared" si="370"/>
        <v>93</v>
      </c>
      <c r="D2530" s="7">
        <f t="shared" si="373"/>
        <v>2007</v>
      </c>
      <c r="E2530">
        <v>64000</v>
      </c>
      <c r="F2530">
        <f>VLOOKUP(B2530, 'Population by Country'!$1:$266, 22, FALSE)</f>
        <v>13840969</v>
      </c>
      <c r="G2530">
        <v>0</v>
      </c>
      <c r="H2530">
        <v>0</v>
      </c>
      <c r="I2530" s="7">
        <f>INDEX('Developing Country'!$B$3:$B$175,MATCH('Stata Data'!B2530,'Developing Country'!$A$3:$A$175))</f>
        <v>1</v>
      </c>
      <c r="J2530" s="7">
        <f>INDEX('Developing Country'!$C$3:$C$175,MATCH('Stata Data'!B2530,'Developing Country'!$A$3:$A$175))</f>
        <v>0</v>
      </c>
      <c r="K2530" s="8">
        <f>VLOOKUP(B2530, 'TRIPS In Force'!$A$2:$B$166, 2, FALSE)</f>
        <v>34850</v>
      </c>
      <c r="L2530" s="7">
        <f t="shared" si="371"/>
        <v>1995</v>
      </c>
      <c r="M2530" s="7">
        <f t="shared" si="366"/>
        <v>1</v>
      </c>
      <c r="N2530" s="7">
        <f t="shared" si="367"/>
        <v>2033</v>
      </c>
      <c r="O2530" s="7">
        <f t="shared" si="368"/>
        <v>-26</v>
      </c>
      <c r="P2530" s="7">
        <f t="shared" si="369"/>
        <v>0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</row>
    <row r="2531" spans="1:34" x14ac:dyDescent="0.35">
      <c r="A2531">
        <f t="shared" si="372"/>
        <v>2530</v>
      </c>
      <c r="B2531" t="s">
        <v>89</v>
      </c>
      <c r="C2531">
        <f t="shared" si="370"/>
        <v>93</v>
      </c>
      <c r="D2531" s="7">
        <f t="shared" si="373"/>
        <v>2008</v>
      </c>
      <c r="E2531">
        <v>57000</v>
      </c>
      <c r="F2531">
        <f>VLOOKUP(B2531, 'Population by Country'!$1:$266, 23, FALSE)</f>
        <v>14271234</v>
      </c>
      <c r="G2531">
        <v>0</v>
      </c>
      <c r="H2531">
        <v>0</v>
      </c>
      <c r="I2531" s="7">
        <f>INDEX('Developing Country'!$B$3:$B$175,MATCH('Stata Data'!B2531,'Developing Country'!$A$3:$A$175))</f>
        <v>1</v>
      </c>
      <c r="J2531" s="7">
        <f>INDEX('Developing Country'!$C$3:$C$175,MATCH('Stata Data'!B2531,'Developing Country'!$A$3:$A$175))</f>
        <v>0</v>
      </c>
      <c r="K2531" s="8">
        <f>VLOOKUP(B2531, 'TRIPS In Force'!$A$2:$B$166, 2, FALSE)</f>
        <v>34850</v>
      </c>
      <c r="L2531" s="7">
        <f t="shared" si="371"/>
        <v>1995</v>
      </c>
      <c r="M2531" s="7">
        <f t="shared" si="366"/>
        <v>1</v>
      </c>
      <c r="N2531" s="7">
        <f t="shared" si="367"/>
        <v>2033</v>
      </c>
      <c r="O2531" s="7">
        <f t="shared" si="368"/>
        <v>-25</v>
      </c>
      <c r="P2531" s="7">
        <f t="shared" si="369"/>
        <v>0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</row>
    <row r="2532" spans="1:34" x14ac:dyDescent="0.35">
      <c r="A2532">
        <f t="shared" si="372"/>
        <v>2531</v>
      </c>
      <c r="B2532" t="s">
        <v>89</v>
      </c>
      <c r="C2532">
        <f t="shared" si="370"/>
        <v>93</v>
      </c>
      <c r="D2532" s="7">
        <f t="shared" si="373"/>
        <v>2009</v>
      </c>
      <c r="E2532">
        <v>51000</v>
      </c>
      <c r="F2532">
        <f>VLOOKUP(B2532, 'Population by Country'!$1:$266, 24, FALSE)</f>
        <v>14714602</v>
      </c>
      <c r="G2532">
        <v>0</v>
      </c>
      <c r="H2532">
        <v>0</v>
      </c>
      <c r="I2532" s="7">
        <f>INDEX('Developing Country'!$B$3:$B$175,MATCH('Stata Data'!B2532,'Developing Country'!$A$3:$A$175))</f>
        <v>1</v>
      </c>
      <c r="J2532" s="7">
        <f>INDEX('Developing Country'!$C$3:$C$175,MATCH('Stata Data'!B2532,'Developing Country'!$A$3:$A$175))</f>
        <v>0</v>
      </c>
      <c r="K2532" s="8">
        <f>VLOOKUP(B2532, 'TRIPS In Force'!$A$2:$B$166, 2, FALSE)</f>
        <v>34850</v>
      </c>
      <c r="L2532" s="7">
        <f t="shared" si="371"/>
        <v>1995</v>
      </c>
      <c r="M2532" s="7">
        <f t="shared" si="366"/>
        <v>1</v>
      </c>
      <c r="N2532" s="7">
        <f t="shared" si="367"/>
        <v>2033</v>
      </c>
      <c r="O2532" s="7">
        <f t="shared" si="368"/>
        <v>-24</v>
      </c>
      <c r="P2532" s="7">
        <f t="shared" si="369"/>
        <v>0</v>
      </c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</row>
    <row r="2533" spans="1:34" x14ac:dyDescent="0.35">
      <c r="A2533">
        <f t="shared" si="372"/>
        <v>2532</v>
      </c>
      <c r="B2533" t="s">
        <v>89</v>
      </c>
      <c r="C2533">
        <f t="shared" si="370"/>
        <v>93</v>
      </c>
      <c r="D2533" s="7">
        <f t="shared" si="373"/>
        <v>2010</v>
      </c>
      <c r="E2533">
        <v>45000</v>
      </c>
      <c r="F2533">
        <f>VLOOKUP(B2533, 'Population by Country'!$1:$266, 25, FALSE)</f>
        <v>15167095</v>
      </c>
      <c r="G2533">
        <v>0</v>
      </c>
      <c r="H2533">
        <v>0</v>
      </c>
      <c r="I2533" s="7">
        <f>INDEX('Developing Country'!$B$3:$B$175,MATCH('Stata Data'!B2533,'Developing Country'!$A$3:$A$175))</f>
        <v>1</v>
      </c>
      <c r="J2533" s="7">
        <f>INDEX('Developing Country'!$C$3:$C$175,MATCH('Stata Data'!B2533,'Developing Country'!$A$3:$A$175))</f>
        <v>0</v>
      </c>
      <c r="K2533" s="8">
        <f>VLOOKUP(B2533, 'TRIPS In Force'!$A$2:$B$166, 2, FALSE)</f>
        <v>34850</v>
      </c>
      <c r="L2533" s="7">
        <f t="shared" si="371"/>
        <v>1995</v>
      </c>
      <c r="M2533" s="7">
        <f t="shared" si="366"/>
        <v>1</v>
      </c>
      <c r="N2533" s="7">
        <f t="shared" si="367"/>
        <v>2033</v>
      </c>
      <c r="O2533" s="7">
        <f t="shared" si="368"/>
        <v>-23</v>
      </c>
      <c r="P2533" s="7">
        <f t="shared" si="369"/>
        <v>0</v>
      </c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</row>
    <row r="2534" spans="1:34" x14ac:dyDescent="0.35">
      <c r="A2534">
        <f t="shared" si="372"/>
        <v>2533</v>
      </c>
      <c r="B2534" t="s">
        <v>89</v>
      </c>
      <c r="C2534">
        <f t="shared" si="370"/>
        <v>93</v>
      </c>
      <c r="D2534" s="7">
        <f t="shared" si="373"/>
        <v>2011</v>
      </c>
      <c r="E2534">
        <v>41000</v>
      </c>
      <c r="F2534">
        <f>VLOOKUP(B2534, 'Population by Country'!$1:$266, 26, FALSE)</f>
        <v>15627618</v>
      </c>
      <c r="G2534">
        <v>0</v>
      </c>
      <c r="H2534">
        <v>0</v>
      </c>
      <c r="I2534" s="7">
        <f>INDEX('Developing Country'!$B$3:$B$175,MATCH('Stata Data'!B2534,'Developing Country'!$A$3:$A$175))</f>
        <v>1</v>
      </c>
      <c r="J2534" s="7">
        <f>INDEX('Developing Country'!$C$3:$C$175,MATCH('Stata Data'!B2534,'Developing Country'!$A$3:$A$175))</f>
        <v>0</v>
      </c>
      <c r="K2534" s="8">
        <f>VLOOKUP(B2534, 'TRIPS In Force'!$A$2:$B$166, 2, FALSE)</f>
        <v>34850</v>
      </c>
      <c r="L2534" s="7">
        <f t="shared" si="371"/>
        <v>1995</v>
      </c>
      <c r="M2534" s="7">
        <f t="shared" si="366"/>
        <v>1</v>
      </c>
      <c r="N2534" s="7">
        <f t="shared" si="367"/>
        <v>2033</v>
      </c>
      <c r="O2534" s="7">
        <f t="shared" si="368"/>
        <v>-22</v>
      </c>
      <c r="P2534" s="7">
        <f t="shared" si="369"/>
        <v>0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</row>
    <row r="2535" spans="1:34" x14ac:dyDescent="0.35">
      <c r="A2535">
        <f t="shared" si="372"/>
        <v>2534</v>
      </c>
      <c r="B2535" t="s">
        <v>89</v>
      </c>
      <c r="C2535">
        <f t="shared" si="370"/>
        <v>93</v>
      </c>
      <c r="D2535" s="7">
        <f t="shared" si="373"/>
        <v>2012</v>
      </c>
      <c r="E2535">
        <v>37000</v>
      </c>
      <c r="F2535">
        <f>VLOOKUP(B2535, 'Population by Country'!$1:$266, 27, FALSE)</f>
        <v>16097305</v>
      </c>
      <c r="G2535">
        <v>0</v>
      </c>
      <c r="H2535">
        <v>0</v>
      </c>
      <c r="I2535" s="7">
        <f>INDEX('Developing Country'!$B$3:$B$175,MATCH('Stata Data'!B2535,'Developing Country'!$A$3:$A$175))</f>
        <v>1</v>
      </c>
      <c r="J2535" s="7">
        <f>INDEX('Developing Country'!$C$3:$C$175,MATCH('Stata Data'!B2535,'Developing Country'!$A$3:$A$175))</f>
        <v>0</v>
      </c>
      <c r="K2535" s="8">
        <f>VLOOKUP(B2535, 'TRIPS In Force'!$A$2:$B$166, 2, FALSE)</f>
        <v>34850</v>
      </c>
      <c r="L2535" s="7">
        <f t="shared" si="371"/>
        <v>1995</v>
      </c>
      <c r="M2535" s="7">
        <f t="shared" si="366"/>
        <v>1</v>
      </c>
      <c r="N2535" s="7">
        <f t="shared" si="367"/>
        <v>2033</v>
      </c>
      <c r="O2535" s="7">
        <f t="shared" si="368"/>
        <v>-21</v>
      </c>
      <c r="P2535" s="7">
        <f t="shared" si="369"/>
        <v>0</v>
      </c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</row>
    <row r="2536" spans="1:34" x14ac:dyDescent="0.35">
      <c r="A2536">
        <f t="shared" si="372"/>
        <v>2535</v>
      </c>
      <c r="B2536" t="s">
        <v>89</v>
      </c>
      <c r="C2536">
        <f t="shared" si="370"/>
        <v>93</v>
      </c>
      <c r="D2536" s="7">
        <f t="shared" si="373"/>
        <v>2013</v>
      </c>
      <c r="E2536">
        <v>32000</v>
      </c>
      <c r="F2536">
        <f>VLOOKUP(B2536, 'Population by Country'!$1:$266, 28, FALSE)</f>
        <v>16577147</v>
      </c>
      <c r="G2536">
        <v>0</v>
      </c>
      <c r="H2536">
        <v>0</v>
      </c>
      <c r="I2536" s="7">
        <f>INDEX('Developing Country'!$B$3:$B$175,MATCH('Stata Data'!B2536,'Developing Country'!$A$3:$A$175))</f>
        <v>1</v>
      </c>
      <c r="J2536" s="7">
        <f>INDEX('Developing Country'!$C$3:$C$175,MATCH('Stata Data'!B2536,'Developing Country'!$A$3:$A$175))</f>
        <v>0</v>
      </c>
      <c r="K2536" s="8">
        <f>VLOOKUP(B2536, 'TRIPS In Force'!$A$2:$B$166, 2, FALSE)</f>
        <v>34850</v>
      </c>
      <c r="L2536" s="7">
        <f t="shared" si="371"/>
        <v>1995</v>
      </c>
      <c r="M2536" s="7">
        <f t="shared" si="366"/>
        <v>1</v>
      </c>
      <c r="N2536" s="7">
        <f t="shared" si="367"/>
        <v>2033</v>
      </c>
      <c r="O2536" s="7">
        <f t="shared" si="368"/>
        <v>-20</v>
      </c>
      <c r="P2536" s="7">
        <f t="shared" si="369"/>
        <v>0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</row>
    <row r="2537" spans="1:34" x14ac:dyDescent="0.35">
      <c r="A2537">
        <f t="shared" si="372"/>
        <v>2536</v>
      </c>
      <c r="B2537" t="s">
        <v>89</v>
      </c>
      <c r="C2537">
        <f t="shared" si="370"/>
        <v>93</v>
      </c>
      <c r="D2537" s="7">
        <f t="shared" si="373"/>
        <v>2014</v>
      </c>
      <c r="E2537">
        <v>28000</v>
      </c>
      <c r="F2537">
        <f>VLOOKUP(B2537, 'Population by Country'!$1:$266, 29, FALSE)</f>
        <v>17068838</v>
      </c>
      <c r="G2537">
        <v>0</v>
      </c>
      <c r="H2537">
        <v>0</v>
      </c>
      <c r="I2537" s="7">
        <f>INDEX('Developing Country'!$B$3:$B$175,MATCH('Stata Data'!B2537,'Developing Country'!$A$3:$A$175))</f>
        <v>1</v>
      </c>
      <c r="J2537" s="7">
        <f>INDEX('Developing Country'!$C$3:$C$175,MATCH('Stata Data'!B2537,'Developing Country'!$A$3:$A$175))</f>
        <v>0</v>
      </c>
      <c r="K2537" s="8">
        <f>VLOOKUP(B2537, 'TRIPS In Force'!$A$2:$B$166, 2, FALSE)</f>
        <v>34850</v>
      </c>
      <c r="L2537" s="7">
        <f t="shared" si="371"/>
        <v>1995</v>
      </c>
      <c r="M2537" s="7">
        <f t="shared" si="366"/>
        <v>1</v>
      </c>
      <c r="N2537" s="7">
        <f t="shared" si="367"/>
        <v>2033</v>
      </c>
      <c r="O2537" s="7">
        <f t="shared" si="368"/>
        <v>-19</v>
      </c>
      <c r="P2537" s="7">
        <f t="shared" si="369"/>
        <v>0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</row>
    <row r="2538" spans="1:34" x14ac:dyDescent="0.35">
      <c r="A2538">
        <f t="shared" si="372"/>
        <v>2537</v>
      </c>
      <c r="B2538" t="s">
        <v>89</v>
      </c>
      <c r="C2538">
        <f t="shared" si="370"/>
        <v>93</v>
      </c>
      <c r="D2538" s="7">
        <f t="shared" si="373"/>
        <v>2015</v>
      </c>
      <c r="E2538">
        <v>26000</v>
      </c>
      <c r="F2538">
        <f>VLOOKUP(B2538, 'Population by Country'!$1:$266, 30, FALSE)</f>
        <v>17573607</v>
      </c>
      <c r="G2538">
        <v>0</v>
      </c>
      <c r="H2538">
        <v>0</v>
      </c>
      <c r="I2538" s="7">
        <f>INDEX('Developing Country'!$B$3:$B$175,MATCH('Stata Data'!B2538,'Developing Country'!$A$3:$A$175))</f>
        <v>1</v>
      </c>
      <c r="J2538" s="7">
        <f>INDEX('Developing Country'!$C$3:$C$175,MATCH('Stata Data'!B2538,'Developing Country'!$A$3:$A$175))</f>
        <v>0</v>
      </c>
      <c r="K2538" s="8">
        <f>VLOOKUP(B2538, 'TRIPS In Force'!$A$2:$B$166, 2, FALSE)</f>
        <v>34850</v>
      </c>
      <c r="L2538" s="7">
        <f t="shared" si="371"/>
        <v>1995</v>
      </c>
      <c r="M2538" s="7">
        <f t="shared" si="366"/>
        <v>1</v>
      </c>
      <c r="N2538" s="7">
        <f t="shared" si="367"/>
        <v>2033</v>
      </c>
      <c r="O2538" s="7">
        <f t="shared" si="368"/>
        <v>-18</v>
      </c>
      <c r="P2538" s="7">
        <f t="shared" si="369"/>
        <v>0</v>
      </c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</row>
    <row r="2539" spans="1:34" x14ac:dyDescent="0.35">
      <c r="A2539">
        <f t="shared" si="372"/>
        <v>2538</v>
      </c>
      <c r="B2539" t="s">
        <v>89</v>
      </c>
      <c r="C2539">
        <f t="shared" si="370"/>
        <v>93</v>
      </c>
      <c r="D2539" s="7">
        <f t="shared" si="373"/>
        <v>2016</v>
      </c>
      <c r="E2539">
        <v>24000</v>
      </c>
      <c r="F2539">
        <f>VLOOKUP(B2539, 'Population by Country'!$1:$266, 31, FALSE)</f>
        <v>18091575</v>
      </c>
      <c r="G2539">
        <v>0</v>
      </c>
      <c r="H2539">
        <v>0</v>
      </c>
      <c r="I2539" s="7">
        <f>INDEX('Developing Country'!$B$3:$B$175,MATCH('Stata Data'!B2539,'Developing Country'!$A$3:$A$175))</f>
        <v>1</v>
      </c>
      <c r="J2539" s="7">
        <f>INDEX('Developing Country'!$C$3:$C$175,MATCH('Stata Data'!B2539,'Developing Country'!$A$3:$A$175))</f>
        <v>0</v>
      </c>
      <c r="K2539" s="8">
        <f>VLOOKUP(B2539, 'TRIPS In Force'!$A$2:$B$166, 2, FALSE)</f>
        <v>34850</v>
      </c>
      <c r="L2539" s="7">
        <f t="shared" si="371"/>
        <v>1995</v>
      </c>
      <c r="M2539" s="7">
        <f t="shared" si="366"/>
        <v>1</v>
      </c>
      <c r="N2539" s="7">
        <f t="shared" si="367"/>
        <v>2033</v>
      </c>
      <c r="O2539" s="7">
        <f t="shared" si="368"/>
        <v>-17</v>
      </c>
      <c r="P2539" s="7">
        <f t="shared" si="369"/>
        <v>0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</row>
    <row r="2540" spans="1:34" x14ac:dyDescent="0.35">
      <c r="A2540">
        <f t="shared" si="372"/>
        <v>2539</v>
      </c>
      <c r="B2540" t="s">
        <v>90</v>
      </c>
      <c r="C2540">
        <f t="shared" si="370"/>
        <v>94</v>
      </c>
      <c r="D2540" s="7">
        <v>1990</v>
      </c>
      <c r="E2540">
        <v>100</v>
      </c>
      <c r="F2540">
        <f>VLOOKUP(B2540, 'Population by Country'!$1:$266, 5,FALSE )</f>
        <v>18038321</v>
      </c>
      <c r="G2540">
        <v>0</v>
      </c>
      <c r="H2540">
        <v>0</v>
      </c>
      <c r="I2540" s="7">
        <f>INDEX('Developing Country'!$B$3:$B$175,MATCH('Stata Data'!B2540,'Developing Country'!$A$3:$A$175))</f>
        <v>0</v>
      </c>
      <c r="J2540" s="7">
        <f>INDEX('Developing Country'!$C$3:$C$175,MATCH('Stata Data'!B2540,'Developing Country'!$A$3:$A$175))</f>
        <v>1</v>
      </c>
      <c r="K2540" s="8">
        <f>VLOOKUP(B2540, 'TRIPS In Force'!$A$2:$B$166, 2, FALSE)</f>
        <v>34700</v>
      </c>
      <c r="L2540" s="7">
        <f t="shared" si="371"/>
        <v>1995</v>
      </c>
      <c r="M2540" s="7">
        <f t="shared" si="366"/>
        <v>0</v>
      </c>
      <c r="N2540" s="7">
        <f t="shared" si="367"/>
        <v>2000</v>
      </c>
      <c r="O2540" s="7">
        <f t="shared" si="368"/>
        <v>-10</v>
      </c>
      <c r="P2540" s="7">
        <f t="shared" si="369"/>
        <v>0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</row>
    <row r="2541" spans="1:34" x14ac:dyDescent="0.35">
      <c r="A2541">
        <f t="shared" si="372"/>
        <v>2540</v>
      </c>
      <c r="B2541" t="s">
        <v>90</v>
      </c>
      <c r="C2541">
        <f t="shared" si="370"/>
        <v>94</v>
      </c>
      <c r="D2541" s="7">
        <f>D2540+1</f>
        <v>1991</v>
      </c>
      <c r="E2541">
        <v>200</v>
      </c>
      <c r="F2541">
        <f>VLOOKUP(B2541, 'Population by Country'!$1:$266, 6, FALSE)</f>
        <v>18529454</v>
      </c>
      <c r="G2541">
        <v>0</v>
      </c>
      <c r="H2541">
        <v>0</v>
      </c>
      <c r="I2541" s="7">
        <f>INDEX('Developing Country'!$B$3:$B$175,MATCH('Stata Data'!B2541,'Developing Country'!$A$3:$A$175))</f>
        <v>0</v>
      </c>
      <c r="J2541" s="7">
        <f>INDEX('Developing Country'!$C$3:$C$175,MATCH('Stata Data'!B2541,'Developing Country'!$A$3:$A$175))</f>
        <v>1</v>
      </c>
      <c r="K2541" s="8">
        <f>VLOOKUP(B2541, 'TRIPS In Force'!$A$2:$B$166, 2, FALSE)</f>
        <v>34700</v>
      </c>
      <c r="L2541" s="7">
        <f t="shared" si="371"/>
        <v>1995</v>
      </c>
      <c r="M2541" s="7">
        <f t="shared" si="366"/>
        <v>0</v>
      </c>
      <c r="N2541" s="7">
        <f t="shared" si="367"/>
        <v>2000</v>
      </c>
      <c r="O2541" s="7">
        <f t="shared" si="368"/>
        <v>-9</v>
      </c>
      <c r="P2541" s="7">
        <f t="shared" si="369"/>
        <v>0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</row>
    <row r="2542" spans="1:34" x14ac:dyDescent="0.35">
      <c r="A2542">
        <f t="shared" si="372"/>
        <v>2541</v>
      </c>
      <c r="B2542" t="s">
        <v>90</v>
      </c>
      <c r="C2542">
        <f t="shared" si="370"/>
        <v>94</v>
      </c>
      <c r="D2542" s="7">
        <f t="shared" ref="D2542:D2566" si="374">D2541+1</f>
        <v>1992</v>
      </c>
      <c r="E2542">
        <v>1000</v>
      </c>
      <c r="F2542">
        <f>VLOOKUP(B2542, 'Population by Country'!$1:$266, 7, FALSE)</f>
        <v>19012724</v>
      </c>
      <c r="G2542">
        <v>0</v>
      </c>
      <c r="H2542">
        <v>0</v>
      </c>
      <c r="I2542" s="7">
        <f>INDEX('Developing Country'!$B$3:$B$175,MATCH('Stata Data'!B2542,'Developing Country'!$A$3:$A$175))</f>
        <v>0</v>
      </c>
      <c r="J2542" s="7">
        <f>INDEX('Developing Country'!$C$3:$C$175,MATCH('Stata Data'!B2542,'Developing Country'!$A$3:$A$175))</f>
        <v>1</v>
      </c>
      <c r="K2542" s="8">
        <f>VLOOKUP(B2542, 'TRIPS In Force'!$A$2:$B$166, 2, FALSE)</f>
        <v>34700</v>
      </c>
      <c r="L2542" s="7">
        <f t="shared" si="371"/>
        <v>1995</v>
      </c>
      <c r="M2542" s="7">
        <f t="shared" si="366"/>
        <v>0</v>
      </c>
      <c r="N2542" s="7">
        <f t="shared" si="367"/>
        <v>2000</v>
      </c>
      <c r="O2542" s="7">
        <f t="shared" si="368"/>
        <v>-8</v>
      </c>
      <c r="P2542" s="7">
        <f t="shared" si="369"/>
        <v>0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</row>
    <row r="2543" spans="1:34" x14ac:dyDescent="0.35">
      <c r="A2543">
        <f t="shared" si="372"/>
        <v>2542</v>
      </c>
      <c r="B2543" t="s">
        <v>90</v>
      </c>
      <c r="C2543">
        <f t="shared" si="370"/>
        <v>94</v>
      </c>
      <c r="D2543" s="7">
        <f t="shared" si="374"/>
        <v>1993</v>
      </c>
      <c r="E2543">
        <v>1200</v>
      </c>
      <c r="F2543">
        <f>VLOOKUP(B2543, 'Population by Country'!$1:$266, 8, FALSE)</f>
        <v>19494967</v>
      </c>
      <c r="G2543">
        <v>0</v>
      </c>
      <c r="H2543">
        <v>0</v>
      </c>
      <c r="I2543" s="7">
        <f>INDEX('Developing Country'!$B$3:$B$175,MATCH('Stata Data'!B2543,'Developing Country'!$A$3:$A$175))</f>
        <v>0</v>
      </c>
      <c r="J2543" s="7">
        <f>INDEX('Developing Country'!$C$3:$C$175,MATCH('Stata Data'!B2543,'Developing Country'!$A$3:$A$175))</f>
        <v>1</v>
      </c>
      <c r="K2543" s="8">
        <f>VLOOKUP(B2543, 'TRIPS In Force'!$A$2:$B$166, 2, FALSE)</f>
        <v>34700</v>
      </c>
      <c r="L2543" s="7">
        <f t="shared" si="371"/>
        <v>1995</v>
      </c>
      <c r="M2543" s="7">
        <f t="shared" si="366"/>
        <v>0</v>
      </c>
      <c r="N2543" s="7">
        <f t="shared" si="367"/>
        <v>2000</v>
      </c>
      <c r="O2543" s="7">
        <f t="shared" si="368"/>
        <v>-7</v>
      </c>
      <c r="P2543" s="7">
        <f t="shared" si="369"/>
        <v>0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</row>
    <row r="2544" spans="1:34" x14ac:dyDescent="0.35">
      <c r="A2544">
        <f t="shared" si="372"/>
        <v>2543</v>
      </c>
      <c r="B2544" t="s">
        <v>90</v>
      </c>
      <c r="C2544">
        <f t="shared" si="370"/>
        <v>94</v>
      </c>
      <c r="D2544" s="7">
        <f t="shared" si="374"/>
        <v>1994</v>
      </c>
      <c r="E2544">
        <v>2200</v>
      </c>
      <c r="F2544">
        <f>VLOOKUP(B2544, 'Population by Country'!$1:$266, 9, FALSE)</f>
        <v>19986894</v>
      </c>
      <c r="G2544">
        <v>0</v>
      </c>
      <c r="H2544">
        <v>0</v>
      </c>
      <c r="I2544" s="7">
        <f>INDEX('Developing Country'!$B$3:$B$175,MATCH('Stata Data'!B2544,'Developing Country'!$A$3:$A$175))</f>
        <v>0</v>
      </c>
      <c r="J2544" s="7">
        <f>INDEX('Developing Country'!$C$3:$C$175,MATCH('Stata Data'!B2544,'Developing Country'!$A$3:$A$175))</f>
        <v>1</v>
      </c>
      <c r="K2544" s="8">
        <f>VLOOKUP(B2544, 'TRIPS In Force'!$A$2:$B$166, 2, FALSE)</f>
        <v>34700</v>
      </c>
      <c r="L2544" s="7">
        <f t="shared" si="371"/>
        <v>1995</v>
      </c>
      <c r="M2544" s="7">
        <f t="shared" si="366"/>
        <v>0</v>
      </c>
      <c r="N2544" s="7">
        <f t="shared" si="367"/>
        <v>2000</v>
      </c>
      <c r="O2544" s="7">
        <f t="shared" si="368"/>
        <v>-6</v>
      </c>
      <c r="P2544" s="7">
        <f t="shared" si="369"/>
        <v>0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</row>
    <row r="2545" spans="1:34" x14ac:dyDescent="0.35">
      <c r="A2545">
        <f t="shared" si="372"/>
        <v>2544</v>
      </c>
      <c r="B2545" t="s">
        <v>90</v>
      </c>
      <c r="C2545">
        <f t="shared" si="370"/>
        <v>94</v>
      </c>
      <c r="D2545" s="7">
        <f t="shared" si="374"/>
        <v>1995</v>
      </c>
      <c r="E2545">
        <v>3300</v>
      </c>
      <c r="F2545">
        <f>VLOOKUP(B2545, 'Population by Country'!$1:$266, 10, FALSE)</f>
        <v>20495597</v>
      </c>
      <c r="G2545">
        <v>0</v>
      </c>
      <c r="H2545">
        <v>0</v>
      </c>
      <c r="I2545" s="7">
        <f>INDEX('Developing Country'!$B$3:$B$175,MATCH('Stata Data'!B2545,'Developing Country'!$A$3:$A$175))</f>
        <v>0</v>
      </c>
      <c r="J2545" s="7">
        <f>INDEX('Developing Country'!$C$3:$C$175,MATCH('Stata Data'!B2545,'Developing Country'!$A$3:$A$175))</f>
        <v>1</v>
      </c>
      <c r="K2545" s="8">
        <f>VLOOKUP(B2545, 'TRIPS In Force'!$A$2:$B$166, 2, FALSE)</f>
        <v>34700</v>
      </c>
      <c r="L2545" s="7">
        <f t="shared" si="371"/>
        <v>1995</v>
      </c>
      <c r="M2545" s="7">
        <f t="shared" si="366"/>
        <v>1</v>
      </c>
      <c r="N2545" s="7">
        <f t="shared" si="367"/>
        <v>2000</v>
      </c>
      <c r="O2545" s="7">
        <f t="shared" si="368"/>
        <v>-5</v>
      </c>
      <c r="P2545" s="7">
        <f t="shared" si="369"/>
        <v>0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</row>
    <row r="2546" spans="1:34" x14ac:dyDescent="0.35">
      <c r="A2546">
        <f t="shared" si="372"/>
        <v>2545</v>
      </c>
      <c r="B2546" t="s">
        <v>90</v>
      </c>
      <c r="C2546">
        <f t="shared" si="370"/>
        <v>94</v>
      </c>
      <c r="D2546" s="7">
        <f t="shared" si="374"/>
        <v>1996</v>
      </c>
      <c r="E2546">
        <v>4500</v>
      </c>
      <c r="F2546">
        <f>VLOOKUP(B2546, 'Population by Country'!$1:$266, 11, FALSE)</f>
        <v>21023321</v>
      </c>
      <c r="G2546">
        <v>0</v>
      </c>
      <c r="H2546">
        <v>0</v>
      </c>
      <c r="I2546" s="7">
        <f>INDEX('Developing Country'!$B$3:$B$175,MATCH('Stata Data'!B2546,'Developing Country'!$A$3:$A$175))</f>
        <v>0</v>
      </c>
      <c r="J2546" s="7">
        <f>INDEX('Developing Country'!$C$3:$C$175,MATCH('Stata Data'!B2546,'Developing Country'!$A$3:$A$175))</f>
        <v>1</v>
      </c>
      <c r="K2546" s="8">
        <f>VLOOKUP(B2546, 'TRIPS In Force'!$A$2:$B$166, 2, FALSE)</f>
        <v>34700</v>
      </c>
      <c r="L2546" s="7">
        <f t="shared" si="371"/>
        <v>1995</v>
      </c>
      <c r="M2546" s="7">
        <f t="shared" si="366"/>
        <v>1</v>
      </c>
      <c r="N2546" s="7">
        <f t="shared" si="367"/>
        <v>2000</v>
      </c>
      <c r="O2546" s="7">
        <f t="shared" si="368"/>
        <v>-4</v>
      </c>
      <c r="P2546" s="7">
        <f t="shared" si="369"/>
        <v>0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</row>
    <row r="2547" spans="1:34" x14ac:dyDescent="0.35">
      <c r="A2547">
        <f t="shared" si="372"/>
        <v>2546</v>
      </c>
      <c r="B2547" t="s">
        <v>90</v>
      </c>
      <c r="C2547">
        <f t="shared" si="370"/>
        <v>94</v>
      </c>
      <c r="D2547" s="7">
        <f t="shared" si="374"/>
        <v>1997</v>
      </c>
      <c r="E2547">
        <v>5500</v>
      </c>
      <c r="F2547">
        <f>VLOOKUP(B2547, 'Population by Country'!$1:$266, 12, FALSE)</f>
        <v>21565325</v>
      </c>
      <c r="G2547">
        <v>0</v>
      </c>
      <c r="H2547">
        <v>0</v>
      </c>
      <c r="I2547" s="7">
        <f>INDEX('Developing Country'!$B$3:$B$175,MATCH('Stata Data'!B2547,'Developing Country'!$A$3:$A$175))</f>
        <v>0</v>
      </c>
      <c r="J2547" s="7">
        <f>INDEX('Developing Country'!$C$3:$C$175,MATCH('Stata Data'!B2547,'Developing Country'!$A$3:$A$175))</f>
        <v>1</v>
      </c>
      <c r="K2547" s="8">
        <f>VLOOKUP(B2547, 'TRIPS In Force'!$A$2:$B$166, 2, FALSE)</f>
        <v>34700</v>
      </c>
      <c r="L2547" s="7">
        <f t="shared" si="371"/>
        <v>1995</v>
      </c>
      <c r="M2547" s="7">
        <f t="shared" si="366"/>
        <v>1</v>
      </c>
      <c r="N2547" s="7">
        <f t="shared" si="367"/>
        <v>2000</v>
      </c>
      <c r="O2547" s="7">
        <f t="shared" si="368"/>
        <v>-3</v>
      </c>
      <c r="P2547" s="7">
        <f t="shared" si="369"/>
        <v>0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</row>
    <row r="2548" spans="1:34" x14ac:dyDescent="0.35">
      <c r="A2548">
        <f t="shared" si="372"/>
        <v>2547</v>
      </c>
      <c r="B2548" t="s">
        <v>90</v>
      </c>
      <c r="C2548">
        <f t="shared" si="370"/>
        <v>94</v>
      </c>
      <c r="D2548" s="7">
        <f t="shared" si="374"/>
        <v>1998</v>
      </c>
      <c r="E2548">
        <v>6400</v>
      </c>
      <c r="F2548">
        <f>VLOOKUP(B2548, 'Population by Country'!$1:$266, 13, FALSE)</f>
        <v>22113464</v>
      </c>
      <c r="G2548">
        <v>0</v>
      </c>
      <c r="H2548">
        <v>0</v>
      </c>
      <c r="I2548" s="7">
        <f>INDEX('Developing Country'!$B$3:$B$175,MATCH('Stata Data'!B2548,'Developing Country'!$A$3:$A$175))</f>
        <v>0</v>
      </c>
      <c r="J2548" s="7">
        <f>INDEX('Developing Country'!$C$3:$C$175,MATCH('Stata Data'!B2548,'Developing Country'!$A$3:$A$175))</f>
        <v>1</v>
      </c>
      <c r="K2548" s="8">
        <f>VLOOKUP(B2548, 'TRIPS In Force'!$A$2:$B$166, 2, FALSE)</f>
        <v>34700</v>
      </c>
      <c r="L2548" s="7">
        <f t="shared" si="371"/>
        <v>1995</v>
      </c>
      <c r="M2548" s="7">
        <f t="shared" si="366"/>
        <v>1</v>
      </c>
      <c r="N2548" s="7">
        <f t="shared" si="367"/>
        <v>2000</v>
      </c>
      <c r="O2548" s="7">
        <f t="shared" si="368"/>
        <v>-2</v>
      </c>
      <c r="P2548" s="7">
        <f t="shared" si="369"/>
        <v>0</v>
      </c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</row>
    <row r="2549" spans="1:34" x14ac:dyDescent="0.35">
      <c r="A2549">
        <f t="shared" si="372"/>
        <v>2548</v>
      </c>
      <c r="B2549" t="s">
        <v>90</v>
      </c>
      <c r="C2549">
        <f t="shared" si="370"/>
        <v>94</v>
      </c>
      <c r="D2549" s="7">
        <f t="shared" si="374"/>
        <v>1999</v>
      </c>
      <c r="E2549">
        <v>7100</v>
      </c>
      <c r="F2549">
        <f>VLOOKUP(B2549, 'Population by Country'!$1:$266,14, FALSE)</f>
        <v>22656286</v>
      </c>
      <c r="G2549">
        <v>0</v>
      </c>
      <c r="H2549">
        <v>0</v>
      </c>
      <c r="I2549" s="7">
        <f>INDEX('Developing Country'!$B$3:$B$175,MATCH('Stata Data'!B2549,'Developing Country'!$A$3:$A$175))</f>
        <v>0</v>
      </c>
      <c r="J2549" s="7">
        <f>INDEX('Developing Country'!$C$3:$C$175,MATCH('Stata Data'!B2549,'Developing Country'!$A$3:$A$175))</f>
        <v>1</v>
      </c>
      <c r="K2549" s="8">
        <f>VLOOKUP(B2549, 'TRIPS In Force'!$A$2:$B$166, 2, FALSE)</f>
        <v>34700</v>
      </c>
      <c r="L2549" s="7">
        <f t="shared" si="371"/>
        <v>1995</v>
      </c>
      <c r="M2549" s="7">
        <f t="shared" si="366"/>
        <v>1</v>
      </c>
      <c r="N2549" s="7">
        <f t="shared" si="367"/>
        <v>2000</v>
      </c>
      <c r="O2549" s="7">
        <f t="shared" si="368"/>
        <v>-1</v>
      </c>
      <c r="P2549" s="7">
        <f t="shared" si="369"/>
        <v>0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</row>
    <row r="2550" spans="1:34" x14ac:dyDescent="0.35">
      <c r="A2550">
        <f t="shared" si="372"/>
        <v>2549</v>
      </c>
      <c r="B2550" t="s">
        <v>90</v>
      </c>
      <c r="C2550">
        <f t="shared" si="370"/>
        <v>94</v>
      </c>
      <c r="D2550" s="7">
        <f t="shared" si="374"/>
        <v>2000</v>
      </c>
      <c r="E2550">
        <v>7700</v>
      </c>
      <c r="F2550">
        <f>VLOOKUP(B2550, 'Population by Country'!$1:$266, 15, FALSE)</f>
        <v>23185608</v>
      </c>
      <c r="G2550">
        <v>0</v>
      </c>
      <c r="H2550">
        <v>0</v>
      </c>
      <c r="I2550" s="7">
        <f>INDEX('Developing Country'!$B$3:$B$175,MATCH('Stata Data'!B2550,'Developing Country'!$A$3:$A$175))</f>
        <v>0</v>
      </c>
      <c r="J2550" s="7">
        <f>INDEX('Developing Country'!$C$3:$C$175,MATCH('Stata Data'!B2550,'Developing Country'!$A$3:$A$175))</f>
        <v>1</v>
      </c>
      <c r="K2550" s="8">
        <f>VLOOKUP(B2550, 'TRIPS In Force'!$A$2:$B$166, 2, FALSE)</f>
        <v>34700</v>
      </c>
      <c r="L2550" s="7">
        <f t="shared" si="371"/>
        <v>1995</v>
      </c>
      <c r="M2550" s="7">
        <f t="shared" si="366"/>
        <v>1</v>
      </c>
      <c r="N2550" s="7">
        <f t="shared" si="367"/>
        <v>2000</v>
      </c>
      <c r="O2550" s="7">
        <f t="shared" si="368"/>
        <v>0</v>
      </c>
      <c r="P2550" s="7">
        <f t="shared" si="369"/>
        <v>1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</row>
    <row r="2551" spans="1:34" x14ac:dyDescent="0.35">
      <c r="A2551">
        <f t="shared" si="372"/>
        <v>2550</v>
      </c>
      <c r="B2551" t="s">
        <v>90</v>
      </c>
      <c r="C2551">
        <f t="shared" si="370"/>
        <v>94</v>
      </c>
      <c r="D2551" s="7">
        <f t="shared" si="374"/>
        <v>2001</v>
      </c>
      <c r="E2551">
        <v>8200</v>
      </c>
      <c r="F2551">
        <f>VLOOKUP(B2551, 'Population by Country'!$1:$266, 16, FALSE)</f>
        <v>23698907</v>
      </c>
      <c r="G2551">
        <v>0</v>
      </c>
      <c r="H2551">
        <v>0</v>
      </c>
      <c r="I2551" s="7">
        <f>INDEX('Developing Country'!$B$3:$B$175,MATCH('Stata Data'!B2551,'Developing Country'!$A$3:$A$175))</f>
        <v>0</v>
      </c>
      <c r="J2551" s="7">
        <f>INDEX('Developing Country'!$C$3:$C$175,MATCH('Stata Data'!B2551,'Developing Country'!$A$3:$A$175))</f>
        <v>1</v>
      </c>
      <c r="K2551" s="8">
        <f>VLOOKUP(B2551, 'TRIPS In Force'!$A$2:$B$166, 2, FALSE)</f>
        <v>34700</v>
      </c>
      <c r="L2551" s="7">
        <f t="shared" si="371"/>
        <v>1995</v>
      </c>
      <c r="M2551" s="7">
        <f t="shared" si="366"/>
        <v>1</v>
      </c>
      <c r="N2551" s="7">
        <f t="shared" si="367"/>
        <v>2000</v>
      </c>
      <c r="O2551" s="7">
        <f t="shared" si="368"/>
        <v>1</v>
      </c>
      <c r="P2551" s="7">
        <f t="shared" si="369"/>
        <v>1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</row>
    <row r="2552" spans="1:34" x14ac:dyDescent="0.35">
      <c r="A2552">
        <f t="shared" si="372"/>
        <v>2551</v>
      </c>
      <c r="B2552" t="s">
        <v>90</v>
      </c>
      <c r="C2552">
        <f t="shared" si="370"/>
        <v>94</v>
      </c>
      <c r="D2552" s="7">
        <f t="shared" si="374"/>
        <v>2002</v>
      </c>
      <c r="E2552">
        <v>8200</v>
      </c>
      <c r="F2552">
        <f>VLOOKUP(B2552, 'Population by Country'!$1:$266, 17, FALSE)</f>
        <v>24198811</v>
      </c>
      <c r="G2552">
        <v>0</v>
      </c>
      <c r="H2552">
        <v>0</v>
      </c>
      <c r="I2552" s="7">
        <f>INDEX('Developing Country'!$B$3:$B$175,MATCH('Stata Data'!B2552,'Developing Country'!$A$3:$A$175))</f>
        <v>0</v>
      </c>
      <c r="J2552" s="7">
        <f>INDEX('Developing Country'!$C$3:$C$175,MATCH('Stata Data'!B2552,'Developing Country'!$A$3:$A$175))</f>
        <v>1</v>
      </c>
      <c r="K2552" s="8">
        <f>VLOOKUP(B2552, 'TRIPS In Force'!$A$2:$B$166, 2, FALSE)</f>
        <v>34700</v>
      </c>
      <c r="L2552" s="7">
        <f t="shared" si="371"/>
        <v>1995</v>
      </c>
      <c r="M2552" s="7">
        <f t="shared" si="366"/>
        <v>1</v>
      </c>
      <c r="N2552" s="7">
        <f t="shared" si="367"/>
        <v>2000</v>
      </c>
      <c r="O2552" s="7">
        <f t="shared" si="368"/>
        <v>2</v>
      </c>
      <c r="P2552" s="7">
        <f t="shared" si="369"/>
        <v>1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</row>
    <row r="2553" spans="1:34" x14ac:dyDescent="0.35">
      <c r="A2553">
        <f t="shared" si="372"/>
        <v>2552</v>
      </c>
      <c r="B2553" t="s">
        <v>90</v>
      </c>
      <c r="C2553">
        <f t="shared" si="370"/>
        <v>94</v>
      </c>
      <c r="D2553" s="7">
        <f t="shared" si="374"/>
        <v>2003</v>
      </c>
      <c r="E2553">
        <v>8200</v>
      </c>
      <c r="F2553">
        <f>VLOOKUP(B2553, 'Population by Country'!$1:$266, 18, FALSE)</f>
        <v>24688703</v>
      </c>
      <c r="G2553">
        <v>1</v>
      </c>
      <c r="H2553">
        <v>0</v>
      </c>
      <c r="I2553" s="7">
        <f>INDEX('Developing Country'!$B$3:$B$175,MATCH('Stata Data'!B2553,'Developing Country'!$A$3:$A$175))</f>
        <v>0</v>
      </c>
      <c r="J2553" s="7">
        <f>INDEX('Developing Country'!$C$3:$C$175,MATCH('Stata Data'!B2553,'Developing Country'!$A$3:$A$175))</f>
        <v>1</v>
      </c>
      <c r="K2553" s="8">
        <f>VLOOKUP(B2553, 'TRIPS In Force'!$A$2:$B$166, 2, FALSE)</f>
        <v>34700</v>
      </c>
      <c r="L2553" s="7">
        <f t="shared" si="371"/>
        <v>1995</v>
      </c>
      <c r="M2553" s="7">
        <f t="shared" si="366"/>
        <v>1</v>
      </c>
      <c r="N2553" s="7">
        <f t="shared" si="367"/>
        <v>2000</v>
      </c>
      <c r="O2553" s="7">
        <f t="shared" si="368"/>
        <v>3</v>
      </c>
      <c r="P2553" s="7">
        <f t="shared" si="369"/>
        <v>1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</row>
    <row r="2554" spans="1:34" x14ac:dyDescent="0.35">
      <c r="A2554">
        <f t="shared" si="372"/>
        <v>2553</v>
      </c>
      <c r="B2554" t="s">
        <v>90</v>
      </c>
      <c r="C2554">
        <f t="shared" si="370"/>
        <v>94</v>
      </c>
      <c r="D2554" s="7">
        <f t="shared" si="374"/>
        <v>2004</v>
      </c>
      <c r="E2554">
        <v>8300</v>
      </c>
      <c r="F2554">
        <f>VLOOKUP(B2554, 'Population by Country'!$1:$266,19, FALSE)</f>
        <v>25174109</v>
      </c>
      <c r="G2554">
        <v>1</v>
      </c>
      <c r="H2554">
        <v>0</v>
      </c>
      <c r="I2554" s="7">
        <f>INDEX('Developing Country'!$B$3:$B$175,MATCH('Stata Data'!B2554,'Developing Country'!$A$3:$A$175))</f>
        <v>0</v>
      </c>
      <c r="J2554" s="7">
        <f>INDEX('Developing Country'!$C$3:$C$175,MATCH('Stata Data'!B2554,'Developing Country'!$A$3:$A$175))</f>
        <v>1</v>
      </c>
      <c r="K2554" s="8">
        <f>VLOOKUP(B2554, 'TRIPS In Force'!$A$2:$B$166, 2, FALSE)</f>
        <v>34700</v>
      </c>
      <c r="L2554" s="7">
        <f t="shared" si="371"/>
        <v>1995</v>
      </c>
      <c r="M2554" s="7">
        <f t="shared" si="366"/>
        <v>1</v>
      </c>
      <c r="N2554" s="7">
        <f t="shared" si="367"/>
        <v>2000</v>
      </c>
      <c r="O2554" s="7">
        <f t="shared" si="368"/>
        <v>4</v>
      </c>
      <c r="P2554" s="7">
        <f t="shared" si="369"/>
        <v>1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</row>
    <row r="2555" spans="1:34" x14ac:dyDescent="0.35">
      <c r="A2555">
        <f t="shared" si="372"/>
        <v>2554</v>
      </c>
      <c r="B2555" t="s">
        <v>90</v>
      </c>
      <c r="C2555">
        <f t="shared" si="370"/>
        <v>94</v>
      </c>
      <c r="D2555" s="7">
        <f t="shared" si="374"/>
        <v>2005</v>
      </c>
      <c r="E2555">
        <v>8400</v>
      </c>
      <c r="F2555">
        <f>VLOOKUP(B2555, 'Population by Country'!$1:$266, 20, FALSE)</f>
        <v>25659393</v>
      </c>
      <c r="G2555">
        <v>0</v>
      </c>
      <c r="H2555">
        <v>0</v>
      </c>
      <c r="I2555" s="7">
        <f>INDEX('Developing Country'!$B$3:$B$175,MATCH('Stata Data'!B2555,'Developing Country'!$A$3:$A$175))</f>
        <v>0</v>
      </c>
      <c r="J2555" s="7">
        <f>INDEX('Developing Country'!$C$3:$C$175,MATCH('Stata Data'!B2555,'Developing Country'!$A$3:$A$175))</f>
        <v>1</v>
      </c>
      <c r="K2555" s="8">
        <f>VLOOKUP(B2555, 'TRIPS In Force'!$A$2:$B$166, 2, FALSE)</f>
        <v>34700</v>
      </c>
      <c r="L2555" s="7">
        <f t="shared" si="371"/>
        <v>1995</v>
      </c>
      <c r="M2555" s="7">
        <f t="shared" si="366"/>
        <v>1</v>
      </c>
      <c r="N2555" s="7">
        <f t="shared" si="367"/>
        <v>2000</v>
      </c>
      <c r="O2555" s="7">
        <f t="shared" si="368"/>
        <v>5</v>
      </c>
      <c r="P2555" s="7">
        <f t="shared" si="369"/>
        <v>1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</row>
    <row r="2556" spans="1:34" x14ac:dyDescent="0.35">
      <c r="A2556">
        <f t="shared" si="372"/>
        <v>2555</v>
      </c>
      <c r="B2556" t="s">
        <v>90</v>
      </c>
      <c r="C2556">
        <f t="shared" si="370"/>
        <v>94</v>
      </c>
      <c r="D2556" s="7">
        <f t="shared" si="374"/>
        <v>2006</v>
      </c>
      <c r="E2556">
        <v>8500</v>
      </c>
      <c r="F2556">
        <f>VLOOKUP(B2556, 'Population by Country'!$1:$266, 21, FALSE)</f>
        <v>26143566</v>
      </c>
      <c r="G2556">
        <v>0</v>
      </c>
      <c r="H2556">
        <v>0</v>
      </c>
      <c r="I2556" s="7">
        <f>INDEX('Developing Country'!$B$3:$B$175,MATCH('Stata Data'!B2556,'Developing Country'!$A$3:$A$175))</f>
        <v>0</v>
      </c>
      <c r="J2556" s="7">
        <f>INDEX('Developing Country'!$C$3:$C$175,MATCH('Stata Data'!B2556,'Developing Country'!$A$3:$A$175))</f>
        <v>1</v>
      </c>
      <c r="K2556" s="8">
        <f>VLOOKUP(B2556, 'TRIPS In Force'!$A$2:$B$166, 2, FALSE)</f>
        <v>34700</v>
      </c>
      <c r="L2556" s="7">
        <f t="shared" si="371"/>
        <v>1995</v>
      </c>
      <c r="M2556" s="7">
        <f t="shared" si="366"/>
        <v>1</v>
      </c>
      <c r="N2556" s="7">
        <f t="shared" si="367"/>
        <v>2000</v>
      </c>
      <c r="O2556" s="7">
        <f t="shared" si="368"/>
        <v>6</v>
      </c>
      <c r="P2556" s="7">
        <f t="shared" si="369"/>
        <v>1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</row>
    <row r="2557" spans="1:34" x14ac:dyDescent="0.35">
      <c r="A2557">
        <f t="shared" si="372"/>
        <v>2556</v>
      </c>
      <c r="B2557" t="s">
        <v>90</v>
      </c>
      <c r="C2557">
        <f t="shared" si="370"/>
        <v>94</v>
      </c>
      <c r="D2557" s="7">
        <f t="shared" si="374"/>
        <v>2007</v>
      </c>
      <c r="E2557">
        <v>8500</v>
      </c>
      <c r="F2557">
        <f>VLOOKUP(B2557, 'Population by Country'!$1:$266, 22, FALSE)</f>
        <v>26625845</v>
      </c>
      <c r="G2557">
        <v>0</v>
      </c>
      <c r="H2557">
        <v>0</v>
      </c>
      <c r="I2557" s="7">
        <f>INDEX('Developing Country'!$B$3:$B$175,MATCH('Stata Data'!B2557,'Developing Country'!$A$3:$A$175))</f>
        <v>0</v>
      </c>
      <c r="J2557" s="7">
        <f>INDEX('Developing Country'!$C$3:$C$175,MATCH('Stata Data'!B2557,'Developing Country'!$A$3:$A$175))</f>
        <v>1</v>
      </c>
      <c r="K2557" s="8">
        <f>VLOOKUP(B2557, 'TRIPS In Force'!$A$2:$B$166, 2, FALSE)</f>
        <v>34700</v>
      </c>
      <c r="L2557" s="7">
        <f t="shared" si="371"/>
        <v>1995</v>
      </c>
      <c r="M2557" s="7">
        <f t="shared" si="366"/>
        <v>1</v>
      </c>
      <c r="N2557" s="7">
        <f t="shared" si="367"/>
        <v>2000</v>
      </c>
      <c r="O2557" s="7">
        <f t="shared" si="368"/>
        <v>7</v>
      </c>
      <c r="P2557" s="7">
        <f t="shared" si="369"/>
        <v>1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</row>
    <row r="2558" spans="1:34" x14ac:dyDescent="0.35">
      <c r="A2558">
        <f t="shared" si="372"/>
        <v>2557</v>
      </c>
      <c r="B2558" t="s">
        <v>90</v>
      </c>
      <c r="C2558">
        <f t="shared" si="370"/>
        <v>94</v>
      </c>
      <c r="D2558" s="7">
        <f t="shared" si="374"/>
        <v>2008</v>
      </c>
      <c r="E2558">
        <v>8500</v>
      </c>
      <c r="F2558">
        <f>VLOOKUP(B2558, 'Population by Country'!$1:$266, 23, FALSE)</f>
        <v>27111069</v>
      </c>
      <c r="G2558">
        <v>0</v>
      </c>
      <c r="H2558">
        <v>0</v>
      </c>
      <c r="I2558" s="7">
        <f>INDEX('Developing Country'!$B$3:$B$175,MATCH('Stata Data'!B2558,'Developing Country'!$A$3:$A$175))</f>
        <v>0</v>
      </c>
      <c r="J2558" s="7">
        <f>INDEX('Developing Country'!$C$3:$C$175,MATCH('Stata Data'!B2558,'Developing Country'!$A$3:$A$175))</f>
        <v>1</v>
      </c>
      <c r="K2558" s="8">
        <f>VLOOKUP(B2558, 'TRIPS In Force'!$A$2:$B$166, 2, FALSE)</f>
        <v>34700</v>
      </c>
      <c r="L2558" s="7">
        <f t="shared" si="371"/>
        <v>1995</v>
      </c>
      <c r="M2558" s="7">
        <f t="shared" si="366"/>
        <v>1</v>
      </c>
      <c r="N2558" s="7">
        <f t="shared" si="367"/>
        <v>2000</v>
      </c>
      <c r="O2558" s="7">
        <f t="shared" si="368"/>
        <v>8</v>
      </c>
      <c r="P2558" s="7">
        <f t="shared" si="369"/>
        <v>1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</row>
    <row r="2559" spans="1:34" x14ac:dyDescent="0.35">
      <c r="A2559">
        <f t="shared" si="372"/>
        <v>2558</v>
      </c>
      <c r="B2559" t="s">
        <v>90</v>
      </c>
      <c r="C2559">
        <f t="shared" si="370"/>
        <v>94</v>
      </c>
      <c r="D2559" s="7">
        <f t="shared" si="374"/>
        <v>2009</v>
      </c>
      <c r="E2559">
        <v>8500</v>
      </c>
      <c r="F2559">
        <f>VLOOKUP(B2559, 'Population by Country'!$1:$266, 24, FALSE)</f>
        <v>27605383</v>
      </c>
      <c r="G2559">
        <v>0</v>
      </c>
      <c r="H2559">
        <v>0</v>
      </c>
      <c r="I2559" s="7">
        <f>INDEX('Developing Country'!$B$3:$B$175,MATCH('Stata Data'!B2559,'Developing Country'!$A$3:$A$175))</f>
        <v>0</v>
      </c>
      <c r="J2559" s="7">
        <f>INDEX('Developing Country'!$C$3:$C$175,MATCH('Stata Data'!B2559,'Developing Country'!$A$3:$A$175))</f>
        <v>1</v>
      </c>
      <c r="K2559" s="8">
        <f>VLOOKUP(B2559, 'TRIPS In Force'!$A$2:$B$166, 2, FALSE)</f>
        <v>34700</v>
      </c>
      <c r="L2559" s="7">
        <f t="shared" si="371"/>
        <v>1995</v>
      </c>
      <c r="M2559" s="7">
        <f t="shared" si="366"/>
        <v>1</v>
      </c>
      <c r="N2559" s="7">
        <f t="shared" si="367"/>
        <v>2000</v>
      </c>
      <c r="O2559" s="7">
        <f t="shared" si="368"/>
        <v>9</v>
      </c>
      <c r="P2559" s="7">
        <f t="shared" si="369"/>
        <v>1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</row>
    <row r="2560" spans="1:34" x14ac:dyDescent="0.35">
      <c r="A2560">
        <f t="shared" si="372"/>
        <v>2559</v>
      </c>
      <c r="B2560" t="s">
        <v>90</v>
      </c>
      <c r="C2560">
        <f t="shared" si="370"/>
        <v>94</v>
      </c>
      <c r="D2560" s="7">
        <f t="shared" si="374"/>
        <v>2010</v>
      </c>
      <c r="E2560">
        <v>8500</v>
      </c>
      <c r="F2560">
        <f>VLOOKUP(B2560, 'Population by Country'!$1:$266, 25, FALSE)</f>
        <v>28112289</v>
      </c>
      <c r="G2560">
        <v>0</v>
      </c>
      <c r="H2560">
        <v>0</v>
      </c>
      <c r="I2560" s="7">
        <f>INDEX('Developing Country'!$B$3:$B$175,MATCH('Stata Data'!B2560,'Developing Country'!$A$3:$A$175))</f>
        <v>0</v>
      </c>
      <c r="J2560" s="7">
        <f>INDEX('Developing Country'!$C$3:$C$175,MATCH('Stata Data'!B2560,'Developing Country'!$A$3:$A$175))</f>
        <v>1</v>
      </c>
      <c r="K2560" s="8">
        <f>VLOOKUP(B2560, 'TRIPS In Force'!$A$2:$B$166, 2, FALSE)</f>
        <v>34700</v>
      </c>
      <c r="L2560" s="7">
        <f t="shared" si="371"/>
        <v>1995</v>
      </c>
      <c r="M2560" s="7">
        <f t="shared" si="366"/>
        <v>1</v>
      </c>
      <c r="N2560" s="7">
        <f t="shared" si="367"/>
        <v>2000</v>
      </c>
      <c r="O2560" s="7">
        <f t="shared" si="368"/>
        <v>10</v>
      </c>
      <c r="P2560" s="7">
        <f t="shared" si="369"/>
        <v>1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</row>
    <row r="2561" spans="1:34" x14ac:dyDescent="0.35">
      <c r="A2561">
        <f t="shared" si="372"/>
        <v>2560</v>
      </c>
      <c r="B2561" t="s">
        <v>90</v>
      </c>
      <c r="C2561">
        <f t="shared" si="370"/>
        <v>94</v>
      </c>
      <c r="D2561" s="7">
        <f t="shared" si="374"/>
        <v>2011</v>
      </c>
      <c r="E2561">
        <v>8500</v>
      </c>
      <c r="F2561">
        <f>VLOOKUP(B2561, 'Population by Country'!$1:$266, 26, FALSE)</f>
        <v>28635128</v>
      </c>
      <c r="G2561">
        <v>0</v>
      </c>
      <c r="H2561">
        <v>0</v>
      </c>
      <c r="I2561" s="7">
        <f>INDEX('Developing Country'!$B$3:$B$175,MATCH('Stata Data'!B2561,'Developing Country'!$A$3:$A$175))</f>
        <v>0</v>
      </c>
      <c r="J2561" s="7">
        <f>INDEX('Developing Country'!$C$3:$C$175,MATCH('Stata Data'!B2561,'Developing Country'!$A$3:$A$175))</f>
        <v>1</v>
      </c>
      <c r="K2561" s="8">
        <f>VLOOKUP(B2561, 'TRIPS In Force'!$A$2:$B$166, 2, FALSE)</f>
        <v>34700</v>
      </c>
      <c r="L2561" s="7">
        <f t="shared" si="371"/>
        <v>1995</v>
      </c>
      <c r="M2561" s="7">
        <f t="shared" si="366"/>
        <v>1</v>
      </c>
      <c r="N2561" s="7">
        <f t="shared" si="367"/>
        <v>2000</v>
      </c>
      <c r="O2561" s="7">
        <f t="shared" si="368"/>
        <v>11</v>
      </c>
      <c r="P2561" s="7">
        <f t="shared" si="369"/>
        <v>1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</row>
    <row r="2562" spans="1:34" x14ac:dyDescent="0.35">
      <c r="A2562">
        <f t="shared" si="372"/>
        <v>2561</v>
      </c>
      <c r="B2562" t="s">
        <v>90</v>
      </c>
      <c r="C2562">
        <f t="shared" si="370"/>
        <v>94</v>
      </c>
      <c r="D2562" s="7">
        <f t="shared" si="374"/>
        <v>2012</v>
      </c>
      <c r="E2562">
        <v>8400</v>
      </c>
      <c r="F2562">
        <f>VLOOKUP(B2562, 'Population by Country'!$1:$266, 27, FALSE)</f>
        <v>29170456</v>
      </c>
      <c r="G2562">
        <v>0</v>
      </c>
      <c r="H2562">
        <v>0</v>
      </c>
      <c r="I2562" s="7">
        <f>INDEX('Developing Country'!$B$3:$B$175,MATCH('Stata Data'!B2562,'Developing Country'!$A$3:$A$175))</f>
        <v>0</v>
      </c>
      <c r="J2562" s="7">
        <f>INDEX('Developing Country'!$C$3:$C$175,MATCH('Stata Data'!B2562,'Developing Country'!$A$3:$A$175))</f>
        <v>1</v>
      </c>
      <c r="K2562" s="8">
        <f>VLOOKUP(B2562, 'TRIPS In Force'!$A$2:$B$166, 2, FALSE)</f>
        <v>34700</v>
      </c>
      <c r="L2562" s="7">
        <f t="shared" si="371"/>
        <v>1995</v>
      </c>
      <c r="M2562" s="7">
        <f t="shared" ref="M2562:M2625" si="375">IF(L2562&gt;D2562, 0, 1)</f>
        <v>1</v>
      </c>
      <c r="N2562" s="7">
        <f t="shared" ref="N2562:N2625" si="376">IF(L2562&gt;IF(I2562=1, 2033, IF(H2562=1, 2005, IF(J2562=1,2000, L2562))), L2562,IF(I2562=1, 2033, IF(H2562=1, 2005, IF(J2562=1,2000, L2562))))</f>
        <v>2000</v>
      </c>
      <c r="O2562" s="7">
        <f t="shared" ref="O2562:O2625" si="377">D2562-N2562</f>
        <v>12</v>
      </c>
      <c r="P2562" s="7">
        <f t="shared" ref="P2562:P2625" si="378">IF(N2562&lt;=D2562,1,0)</f>
        <v>1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</row>
    <row r="2563" spans="1:34" x14ac:dyDescent="0.35">
      <c r="A2563">
        <f t="shared" si="372"/>
        <v>2562</v>
      </c>
      <c r="B2563" t="s">
        <v>90</v>
      </c>
      <c r="C2563">
        <f t="shared" ref="C2563:C2626" si="379">_xlfn.FLOOR.MATH((A2563-1)/27)</f>
        <v>94</v>
      </c>
      <c r="D2563" s="7">
        <f t="shared" si="374"/>
        <v>2013</v>
      </c>
      <c r="E2563">
        <v>8500</v>
      </c>
      <c r="F2563">
        <f>VLOOKUP(B2563, 'Population by Country'!$1:$266, 28, FALSE)</f>
        <v>29706724</v>
      </c>
      <c r="G2563">
        <v>0</v>
      </c>
      <c r="H2563">
        <v>0</v>
      </c>
      <c r="I2563" s="7">
        <f>INDEX('Developing Country'!$B$3:$B$175,MATCH('Stata Data'!B2563,'Developing Country'!$A$3:$A$175))</f>
        <v>0</v>
      </c>
      <c r="J2563" s="7">
        <f>INDEX('Developing Country'!$C$3:$C$175,MATCH('Stata Data'!B2563,'Developing Country'!$A$3:$A$175))</f>
        <v>1</v>
      </c>
      <c r="K2563" s="8">
        <f>VLOOKUP(B2563, 'TRIPS In Force'!$A$2:$B$166, 2, FALSE)</f>
        <v>34700</v>
      </c>
      <c r="L2563" s="7">
        <f t="shared" ref="L2563:L2626" si="380">YEAR(K2563)</f>
        <v>1995</v>
      </c>
      <c r="M2563" s="7">
        <f t="shared" si="375"/>
        <v>1</v>
      </c>
      <c r="N2563" s="7">
        <f t="shared" si="376"/>
        <v>2000</v>
      </c>
      <c r="O2563" s="7">
        <f t="shared" si="377"/>
        <v>13</v>
      </c>
      <c r="P2563" s="7">
        <f t="shared" si="378"/>
        <v>1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</row>
    <row r="2564" spans="1:34" x14ac:dyDescent="0.35">
      <c r="A2564">
        <f t="shared" ref="A2564:A2627" si="381">A2563+1</f>
        <v>2563</v>
      </c>
      <c r="B2564" t="s">
        <v>90</v>
      </c>
      <c r="C2564">
        <f t="shared" si="379"/>
        <v>94</v>
      </c>
      <c r="D2564" s="7">
        <f t="shared" si="374"/>
        <v>2014</v>
      </c>
      <c r="E2564">
        <v>8300</v>
      </c>
      <c r="F2564">
        <f>VLOOKUP(B2564, 'Population by Country'!$1:$266, 29, FALSE)</f>
        <v>30228017</v>
      </c>
      <c r="G2564">
        <v>0</v>
      </c>
      <c r="H2564">
        <v>0</v>
      </c>
      <c r="I2564" s="7">
        <f>INDEX('Developing Country'!$B$3:$B$175,MATCH('Stata Data'!B2564,'Developing Country'!$A$3:$A$175))</f>
        <v>0</v>
      </c>
      <c r="J2564" s="7">
        <f>INDEX('Developing Country'!$C$3:$C$175,MATCH('Stata Data'!B2564,'Developing Country'!$A$3:$A$175))</f>
        <v>1</v>
      </c>
      <c r="K2564" s="8">
        <f>VLOOKUP(B2564, 'TRIPS In Force'!$A$2:$B$166, 2, FALSE)</f>
        <v>34700</v>
      </c>
      <c r="L2564" s="7">
        <f t="shared" si="380"/>
        <v>1995</v>
      </c>
      <c r="M2564" s="7">
        <f t="shared" si="375"/>
        <v>1</v>
      </c>
      <c r="N2564" s="7">
        <f t="shared" si="376"/>
        <v>2000</v>
      </c>
      <c r="O2564" s="7">
        <f t="shared" si="377"/>
        <v>14</v>
      </c>
      <c r="P2564" s="7">
        <f t="shared" si="378"/>
        <v>1</v>
      </c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</row>
    <row r="2565" spans="1:34" x14ac:dyDescent="0.35">
      <c r="A2565">
        <f t="shared" si="381"/>
        <v>2564</v>
      </c>
      <c r="B2565" t="s">
        <v>90</v>
      </c>
      <c r="C2565">
        <f t="shared" si="379"/>
        <v>94</v>
      </c>
      <c r="D2565" s="7">
        <f t="shared" si="374"/>
        <v>2015</v>
      </c>
      <c r="E2565">
        <v>7800</v>
      </c>
      <c r="F2565">
        <f>VLOOKUP(B2565, 'Population by Country'!$1:$266, 30, FALSE)</f>
        <v>30723155</v>
      </c>
      <c r="G2565">
        <v>0</v>
      </c>
      <c r="H2565">
        <v>0</v>
      </c>
      <c r="I2565" s="7">
        <f>INDEX('Developing Country'!$B$3:$B$175,MATCH('Stata Data'!B2565,'Developing Country'!$A$3:$A$175))</f>
        <v>0</v>
      </c>
      <c r="J2565" s="7">
        <f>INDEX('Developing Country'!$C$3:$C$175,MATCH('Stata Data'!B2565,'Developing Country'!$A$3:$A$175))</f>
        <v>1</v>
      </c>
      <c r="K2565" s="8">
        <f>VLOOKUP(B2565, 'TRIPS In Force'!$A$2:$B$166, 2, FALSE)</f>
        <v>34700</v>
      </c>
      <c r="L2565" s="7">
        <f t="shared" si="380"/>
        <v>1995</v>
      </c>
      <c r="M2565" s="7">
        <f t="shared" si="375"/>
        <v>1</v>
      </c>
      <c r="N2565" s="7">
        <f t="shared" si="376"/>
        <v>2000</v>
      </c>
      <c r="O2565" s="7">
        <f t="shared" si="377"/>
        <v>15</v>
      </c>
      <c r="P2565" s="7">
        <f t="shared" si="378"/>
        <v>1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</row>
    <row r="2566" spans="1:34" x14ac:dyDescent="0.35">
      <c r="A2566">
        <f t="shared" si="381"/>
        <v>2565</v>
      </c>
      <c r="B2566" t="s">
        <v>90</v>
      </c>
      <c r="C2566">
        <f t="shared" si="379"/>
        <v>94</v>
      </c>
      <c r="D2566" s="7">
        <f t="shared" si="374"/>
        <v>2016</v>
      </c>
      <c r="E2566">
        <v>7000</v>
      </c>
      <c r="F2566">
        <f>VLOOKUP(B2566, 'Population by Country'!$1:$266, 31, FALSE)</f>
        <v>31187265</v>
      </c>
      <c r="G2566">
        <v>0</v>
      </c>
      <c r="H2566">
        <v>0</v>
      </c>
      <c r="I2566" s="7">
        <f>INDEX('Developing Country'!$B$3:$B$175,MATCH('Stata Data'!B2566,'Developing Country'!$A$3:$A$175))</f>
        <v>0</v>
      </c>
      <c r="J2566" s="7">
        <f>INDEX('Developing Country'!$C$3:$C$175,MATCH('Stata Data'!B2566,'Developing Country'!$A$3:$A$175))</f>
        <v>1</v>
      </c>
      <c r="K2566" s="8">
        <f>VLOOKUP(B2566, 'TRIPS In Force'!$A$2:$B$166, 2, FALSE)</f>
        <v>34700</v>
      </c>
      <c r="L2566" s="7">
        <f t="shared" si="380"/>
        <v>1995</v>
      </c>
      <c r="M2566" s="7">
        <f t="shared" si="375"/>
        <v>1</v>
      </c>
      <c r="N2566" s="7">
        <f t="shared" si="376"/>
        <v>2000</v>
      </c>
      <c r="O2566" s="7">
        <f t="shared" si="377"/>
        <v>16</v>
      </c>
      <c r="P2566" s="7">
        <f t="shared" si="378"/>
        <v>1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</row>
    <row r="2567" spans="1:34" x14ac:dyDescent="0.35">
      <c r="A2567">
        <f t="shared" si="381"/>
        <v>2566</v>
      </c>
      <c r="B2567" t="s">
        <v>91</v>
      </c>
      <c r="C2567">
        <f t="shared" si="379"/>
        <v>95</v>
      </c>
      <c r="D2567" s="7">
        <v>1990</v>
      </c>
      <c r="F2567">
        <f>VLOOKUP(B2567, 'Population by Country'!$1:$266, 5,FALSE )</f>
        <v>218000</v>
      </c>
      <c r="G2567">
        <v>0</v>
      </c>
      <c r="H2567">
        <v>0</v>
      </c>
      <c r="I2567" s="7">
        <f>INDEX('Developing Country'!$B$3:$B$175,MATCH('Stata Data'!B2567,'Developing Country'!$A$3:$A$175))</f>
        <v>0</v>
      </c>
      <c r="J2567" s="7">
        <f>INDEX('Developing Country'!$C$3:$C$175,MATCH('Stata Data'!B2567,'Developing Country'!$A$3:$A$175))</f>
        <v>0</v>
      </c>
      <c r="K2567" s="8">
        <f>VLOOKUP(B2567, 'TRIPS In Force'!$A$2:$B$166, 2, FALSE)</f>
        <v>34850</v>
      </c>
      <c r="L2567" s="7">
        <f t="shared" si="380"/>
        <v>1995</v>
      </c>
      <c r="M2567" s="7">
        <f t="shared" si="375"/>
        <v>0</v>
      </c>
      <c r="N2567" s="7">
        <f t="shared" si="376"/>
        <v>1995</v>
      </c>
      <c r="O2567" s="7">
        <f t="shared" si="377"/>
        <v>-5</v>
      </c>
      <c r="P2567" s="7">
        <f t="shared" si="378"/>
        <v>0</v>
      </c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</row>
    <row r="2568" spans="1:34" x14ac:dyDescent="0.35">
      <c r="A2568">
        <f t="shared" si="381"/>
        <v>2567</v>
      </c>
      <c r="B2568" t="s">
        <v>91</v>
      </c>
      <c r="C2568">
        <f t="shared" si="379"/>
        <v>95</v>
      </c>
      <c r="D2568" s="7">
        <f>D2567+1</f>
        <v>1991</v>
      </c>
      <c r="F2568">
        <f>VLOOKUP(B2568, 'Population by Country'!$1:$266, 6, FALSE)</f>
        <v>227000</v>
      </c>
      <c r="G2568">
        <v>0</v>
      </c>
      <c r="H2568">
        <v>0</v>
      </c>
      <c r="I2568" s="7">
        <f>INDEX('Developing Country'!$B$3:$B$175,MATCH('Stata Data'!B2568,'Developing Country'!$A$3:$A$175))</f>
        <v>0</v>
      </c>
      <c r="J2568" s="7">
        <f>INDEX('Developing Country'!$C$3:$C$175,MATCH('Stata Data'!B2568,'Developing Country'!$A$3:$A$175))</f>
        <v>0</v>
      </c>
      <c r="K2568" s="8">
        <f>VLOOKUP(B2568, 'TRIPS In Force'!$A$2:$B$166, 2, FALSE)</f>
        <v>34850</v>
      </c>
      <c r="L2568" s="7">
        <f t="shared" si="380"/>
        <v>1995</v>
      </c>
      <c r="M2568" s="7">
        <f t="shared" si="375"/>
        <v>0</v>
      </c>
      <c r="N2568" s="7">
        <f t="shared" si="376"/>
        <v>1995</v>
      </c>
      <c r="O2568" s="7">
        <f t="shared" si="377"/>
        <v>-4</v>
      </c>
      <c r="P2568" s="7">
        <f t="shared" si="378"/>
        <v>0</v>
      </c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</row>
    <row r="2569" spans="1:34" x14ac:dyDescent="0.35">
      <c r="A2569">
        <f t="shared" si="381"/>
        <v>2568</v>
      </c>
      <c r="B2569" t="s">
        <v>91</v>
      </c>
      <c r="C2569">
        <f t="shared" si="379"/>
        <v>95</v>
      </c>
      <c r="D2569" s="7">
        <f t="shared" ref="D2569:D2593" si="382">D2568+1</f>
        <v>1992</v>
      </c>
      <c r="F2569">
        <f>VLOOKUP(B2569, 'Population by Country'!$1:$266, 7, FALSE)</f>
        <v>234000</v>
      </c>
      <c r="G2569">
        <v>0</v>
      </c>
      <c r="H2569">
        <v>0</v>
      </c>
      <c r="I2569" s="7">
        <f>INDEX('Developing Country'!$B$3:$B$175,MATCH('Stata Data'!B2569,'Developing Country'!$A$3:$A$175))</f>
        <v>0</v>
      </c>
      <c r="J2569" s="7">
        <f>INDEX('Developing Country'!$C$3:$C$175,MATCH('Stata Data'!B2569,'Developing Country'!$A$3:$A$175))</f>
        <v>0</v>
      </c>
      <c r="K2569" s="8">
        <f>VLOOKUP(B2569, 'TRIPS In Force'!$A$2:$B$166, 2, FALSE)</f>
        <v>34850</v>
      </c>
      <c r="L2569" s="7">
        <f t="shared" si="380"/>
        <v>1995</v>
      </c>
      <c r="M2569" s="7">
        <f t="shared" si="375"/>
        <v>0</v>
      </c>
      <c r="N2569" s="7">
        <f t="shared" si="376"/>
        <v>1995</v>
      </c>
      <c r="O2569" s="7">
        <f t="shared" si="377"/>
        <v>-3</v>
      </c>
      <c r="P2569" s="7">
        <f t="shared" si="378"/>
        <v>0</v>
      </c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</row>
    <row r="2570" spans="1:34" x14ac:dyDescent="0.35">
      <c r="A2570">
        <f t="shared" si="381"/>
        <v>2569</v>
      </c>
      <c r="B2570" t="s">
        <v>91</v>
      </c>
      <c r="C2570">
        <f t="shared" si="379"/>
        <v>95</v>
      </c>
      <c r="D2570" s="7">
        <f t="shared" si="382"/>
        <v>1993</v>
      </c>
      <c r="F2570">
        <f>VLOOKUP(B2570, 'Population by Country'!$1:$266, 8, FALSE)</f>
        <v>242000</v>
      </c>
      <c r="G2570">
        <v>0</v>
      </c>
      <c r="H2570">
        <v>0</v>
      </c>
      <c r="I2570" s="7">
        <f>INDEX('Developing Country'!$B$3:$B$175,MATCH('Stata Data'!B2570,'Developing Country'!$A$3:$A$175))</f>
        <v>0</v>
      </c>
      <c r="J2570" s="7">
        <f>INDEX('Developing Country'!$C$3:$C$175,MATCH('Stata Data'!B2570,'Developing Country'!$A$3:$A$175))</f>
        <v>0</v>
      </c>
      <c r="K2570" s="8">
        <f>VLOOKUP(B2570, 'TRIPS In Force'!$A$2:$B$166, 2, FALSE)</f>
        <v>34850</v>
      </c>
      <c r="L2570" s="7">
        <f t="shared" si="380"/>
        <v>1995</v>
      </c>
      <c r="M2570" s="7">
        <f t="shared" si="375"/>
        <v>0</v>
      </c>
      <c r="N2570" s="7">
        <f t="shared" si="376"/>
        <v>1995</v>
      </c>
      <c r="O2570" s="7">
        <f t="shared" si="377"/>
        <v>-2</v>
      </c>
      <c r="P2570" s="7">
        <f t="shared" si="378"/>
        <v>0</v>
      </c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</row>
    <row r="2571" spans="1:34" x14ac:dyDescent="0.35">
      <c r="A2571">
        <f t="shared" si="381"/>
        <v>2570</v>
      </c>
      <c r="B2571" t="s">
        <v>91</v>
      </c>
      <c r="C2571">
        <f t="shared" si="379"/>
        <v>95</v>
      </c>
      <c r="D2571" s="7">
        <f t="shared" si="382"/>
        <v>1994</v>
      </c>
      <c r="F2571">
        <f>VLOOKUP(B2571, 'Population by Country'!$1:$266, 9, FALSE)</f>
        <v>245000</v>
      </c>
      <c r="G2571">
        <v>0</v>
      </c>
      <c r="H2571">
        <v>0</v>
      </c>
      <c r="I2571" s="7">
        <f>INDEX('Developing Country'!$B$3:$B$175,MATCH('Stata Data'!B2571,'Developing Country'!$A$3:$A$175))</f>
        <v>0</v>
      </c>
      <c r="J2571" s="7">
        <f>INDEX('Developing Country'!$C$3:$C$175,MATCH('Stata Data'!B2571,'Developing Country'!$A$3:$A$175))</f>
        <v>0</v>
      </c>
      <c r="K2571" s="8">
        <f>VLOOKUP(B2571, 'TRIPS In Force'!$A$2:$B$166, 2, FALSE)</f>
        <v>34850</v>
      </c>
      <c r="L2571" s="7">
        <f t="shared" si="380"/>
        <v>1995</v>
      </c>
      <c r="M2571" s="7">
        <f t="shared" si="375"/>
        <v>0</v>
      </c>
      <c r="N2571" s="7">
        <f t="shared" si="376"/>
        <v>1995</v>
      </c>
      <c r="O2571" s="7">
        <f t="shared" si="377"/>
        <v>-1</v>
      </c>
      <c r="P2571" s="7">
        <f t="shared" si="378"/>
        <v>0</v>
      </c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</row>
    <row r="2572" spans="1:34" x14ac:dyDescent="0.35">
      <c r="A2572">
        <f t="shared" si="381"/>
        <v>2571</v>
      </c>
      <c r="B2572" t="s">
        <v>91</v>
      </c>
      <c r="C2572">
        <f t="shared" si="379"/>
        <v>95</v>
      </c>
      <c r="D2572" s="7">
        <f t="shared" si="382"/>
        <v>1995</v>
      </c>
      <c r="F2572">
        <f>VLOOKUP(B2572, 'Population by Country'!$1:$266, 10, FALSE)</f>
        <v>255000</v>
      </c>
      <c r="G2572">
        <v>0</v>
      </c>
      <c r="H2572">
        <v>0</v>
      </c>
      <c r="I2572" s="7">
        <f>INDEX('Developing Country'!$B$3:$B$175,MATCH('Stata Data'!B2572,'Developing Country'!$A$3:$A$175))</f>
        <v>0</v>
      </c>
      <c r="J2572" s="7">
        <f>INDEX('Developing Country'!$C$3:$C$175,MATCH('Stata Data'!B2572,'Developing Country'!$A$3:$A$175))</f>
        <v>0</v>
      </c>
      <c r="K2572" s="8">
        <f>VLOOKUP(B2572, 'TRIPS In Force'!$A$2:$B$166, 2, FALSE)</f>
        <v>34850</v>
      </c>
      <c r="L2572" s="7">
        <f t="shared" si="380"/>
        <v>1995</v>
      </c>
      <c r="M2572" s="7">
        <f t="shared" si="375"/>
        <v>1</v>
      </c>
      <c r="N2572" s="7">
        <f t="shared" si="376"/>
        <v>1995</v>
      </c>
      <c r="O2572" s="7">
        <f t="shared" si="377"/>
        <v>0</v>
      </c>
      <c r="P2572" s="7">
        <f t="shared" si="378"/>
        <v>1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</row>
    <row r="2573" spans="1:34" x14ac:dyDescent="0.35">
      <c r="A2573">
        <f t="shared" si="381"/>
        <v>2572</v>
      </c>
      <c r="B2573" t="s">
        <v>91</v>
      </c>
      <c r="C2573">
        <f t="shared" si="379"/>
        <v>95</v>
      </c>
      <c r="D2573" s="7">
        <f t="shared" si="382"/>
        <v>1996</v>
      </c>
      <c r="F2573">
        <f>VLOOKUP(B2573, 'Population by Country'!$1:$266, 11, FALSE)</f>
        <v>262000</v>
      </c>
      <c r="G2573">
        <v>0</v>
      </c>
      <c r="H2573">
        <v>0</v>
      </c>
      <c r="I2573" s="7">
        <f>INDEX('Developing Country'!$B$3:$B$175,MATCH('Stata Data'!B2573,'Developing Country'!$A$3:$A$175))</f>
        <v>0</v>
      </c>
      <c r="J2573" s="7">
        <f>INDEX('Developing Country'!$C$3:$C$175,MATCH('Stata Data'!B2573,'Developing Country'!$A$3:$A$175))</f>
        <v>0</v>
      </c>
      <c r="K2573" s="8">
        <f>VLOOKUP(B2573, 'TRIPS In Force'!$A$2:$B$166, 2, FALSE)</f>
        <v>34850</v>
      </c>
      <c r="L2573" s="7">
        <f t="shared" si="380"/>
        <v>1995</v>
      </c>
      <c r="M2573" s="7">
        <f t="shared" si="375"/>
        <v>1</v>
      </c>
      <c r="N2573" s="7">
        <f t="shared" si="376"/>
        <v>1995</v>
      </c>
      <c r="O2573" s="7">
        <f t="shared" si="377"/>
        <v>1</v>
      </c>
      <c r="P2573" s="7">
        <f t="shared" si="378"/>
        <v>1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</row>
    <row r="2574" spans="1:34" x14ac:dyDescent="0.35">
      <c r="A2574">
        <f t="shared" si="381"/>
        <v>2573</v>
      </c>
      <c r="B2574" t="s">
        <v>91</v>
      </c>
      <c r="C2574">
        <f t="shared" si="379"/>
        <v>95</v>
      </c>
      <c r="D2574" s="7">
        <f t="shared" si="382"/>
        <v>1997</v>
      </c>
      <c r="F2574">
        <f>VLOOKUP(B2574, 'Population by Country'!$1:$266, 12, FALSE)</f>
        <v>264000</v>
      </c>
      <c r="G2574">
        <v>0</v>
      </c>
      <c r="H2574">
        <v>0</v>
      </c>
      <c r="I2574" s="7">
        <f>INDEX('Developing Country'!$B$3:$B$175,MATCH('Stata Data'!B2574,'Developing Country'!$A$3:$A$175))</f>
        <v>0</v>
      </c>
      <c r="J2574" s="7">
        <f>INDEX('Developing Country'!$C$3:$C$175,MATCH('Stata Data'!B2574,'Developing Country'!$A$3:$A$175))</f>
        <v>0</v>
      </c>
      <c r="K2574" s="8">
        <f>VLOOKUP(B2574, 'TRIPS In Force'!$A$2:$B$166, 2, FALSE)</f>
        <v>34850</v>
      </c>
      <c r="L2574" s="7">
        <f t="shared" si="380"/>
        <v>1995</v>
      </c>
      <c r="M2574" s="7">
        <f t="shared" si="375"/>
        <v>1</v>
      </c>
      <c r="N2574" s="7">
        <f t="shared" si="376"/>
        <v>1995</v>
      </c>
      <c r="O2574" s="7">
        <f t="shared" si="377"/>
        <v>2</v>
      </c>
      <c r="P2574" s="7">
        <f t="shared" si="378"/>
        <v>1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</row>
    <row r="2575" spans="1:34" x14ac:dyDescent="0.35">
      <c r="A2575">
        <f t="shared" si="381"/>
        <v>2574</v>
      </c>
      <c r="B2575" t="s">
        <v>91</v>
      </c>
      <c r="C2575">
        <f t="shared" si="379"/>
        <v>95</v>
      </c>
      <c r="D2575" s="7">
        <f t="shared" si="382"/>
        <v>1998</v>
      </c>
      <c r="F2575">
        <f>VLOOKUP(B2575, 'Population by Country'!$1:$266, 13, FALSE)</f>
        <v>271000</v>
      </c>
      <c r="G2575">
        <v>0</v>
      </c>
      <c r="H2575">
        <v>0</v>
      </c>
      <c r="I2575" s="7">
        <f>INDEX('Developing Country'!$B$3:$B$175,MATCH('Stata Data'!B2575,'Developing Country'!$A$3:$A$175))</f>
        <v>0</v>
      </c>
      <c r="J2575" s="7">
        <f>INDEX('Developing Country'!$C$3:$C$175,MATCH('Stata Data'!B2575,'Developing Country'!$A$3:$A$175))</f>
        <v>0</v>
      </c>
      <c r="K2575" s="8">
        <f>VLOOKUP(B2575, 'TRIPS In Force'!$A$2:$B$166, 2, FALSE)</f>
        <v>34850</v>
      </c>
      <c r="L2575" s="7">
        <f t="shared" si="380"/>
        <v>1995</v>
      </c>
      <c r="M2575" s="7">
        <f t="shared" si="375"/>
        <v>1</v>
      </c>
      <c r="N2575" s="7">
        <f t="shared" si="376"/>
        <v>1995</v>
      </c>
      <c r="O2575" s="7">
        <f t="shared" si="377"/>
        <v>3</v>
      </c>
      <c r="P2575" s="7">
        <f t="shared" si="378"/>
        <v>1</v>
      </c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</row>
    <row r="2576" spans="1:34" x14ac:dyDescent="0.35">
      <c r="A2576">
        <f t="shared" si="381"/>
        <v>2575</v>
      </c>
      <c r="B2576" t="s">
        <v>91</v>
      </c>
      <c r="C2576">
        <f t="shared" si="379"/>
        <v>95</v>
      </c>
      <c r="D2576" s="7">
        <f t="shared" si="382"/>
        <v>1999</v>
      </c>
      <c r="F2576">
        <f>VLOOKUP(B2576, 'Population by Country'!$1:$266,14, FALSE)</f>
        <v>280000</v>
      </c>
      <c r="G2576">
        <v>0</v>
      </c>
      <c r="H2576">
        <v>0</v>
      </c>
      <c r="I2576" s="7">
        <f>INDEX('Developing Country'!$B$3:$B$175,MATCH('Stata Data'!B2576,'Developing Country'!$A$3:$A$175))</f>
        <v>0</v>
      </c>
      <c r="J2576" s="7">
        <f>INDEX('Developing Country'!$C$3:$C$175,MATCH('Stata Data'!B2576,'Developing Country'!$A$3:$A$175))</f>
        <v>0</v>
      </c>
      <c r="K2576" s="8">
        <f>VLOOKUP(B2576, 'TRIPS In Force'!$A$2:$B$166, 2, FALSE)</f>
        <v>34850</v>
      </c>
      <c r="L2576" s="7">
        <f t="shared" si="380"/>
        <v>1995</v>
      </c>
      <c r="M2576" s="7">
        <f t="shared" si="375"/>
        <v>1</v>
      </c>
      <c r="N2576" s="7">
        <f t="shared" si="376"/>
        <v>1995</v>
      </c>
      <c r="O2576" s="7">
        <f t="shared" si="377"/>
        <v>4</v>
      </c>
      <c r="P2576" s="7">
        <f t="shared" si="378"/>
        <v>1</v>
      </c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</row>
    <row r="2577" spans="1:34" x14ac:dyDescent="0.35">
      <c r="A2577">
        <f t="shared" si="381"/>
        <v>2576</v>
      </c>
      <c r="B2577" t="s">
        <v>91</v>
      </c>
      <c r="C2577">
        <f t="shared" si="379"/>
        <v>95</v>
      </c>
      <c r="D2577" s="7">
        <f t="shared" si="382"/>
        <v>2000</v>
      </c>
      <c r="F2577">
        <f>VLOOKUP(B2577, 'Population by Country'!$1:$266, 15, FALSE)</f>
        <v>286000</v>
      </c>
      <c r="G2577">
        <v>0</v>
      </c>
      <c r="H2577">
        <v>0</v>
      </c>
      <c r="I2577" s="7">
        <f>INDEX('Developing Country'!$B$3:$B$175,MATCH('Stata Data'!B2577,'Developing Country'!$A$3:$A$175))</f>
        <v>0</v>
      </c>
      <c r="J2577" s="7">
        <f>INDEX('Developing Country'!$C$3:$C$175,MATCH('Stata Data'!B2577,'Developing Country'!$A$3:$A$175))</f>
        <v>0</v>
      </c>
      <c r="K2577" s="8">
        <f>VLOOKUP(B2577, 'TRIPS In Force'!$A$2:$B$166, 2, FALSE)</f>
        <v>34850</v>
      </c>
      <c r="L2577" s="7">
        <f t="shared" si="380"/>
        <v>1995</v>
      </c>
      <c r="M2577" s="7">
        <f t="shared" si="375"/>
        <v>1</v>
      </c>
      <c r="N2577" s="7">
        <f t="shared" si="376"/>
        <v>1995</v>
      </c>
      <c r="O2577" s="7">
        <f t="shared" si="377"/>
        <v>5</v>
      </c>
      <c r="P2577" s="7">
        <f t="shared" si="378"/>
        <v>1</v>
      </c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</row>
    <row r="2578" spans="1:34" x14ac:dyDescent="0.35">
      <c r="A2578">
        <f t="shared" si="381"/>
        <v>2577</v>
      </c>
      <c r="B2578" t="s">
        <v>91</v>
      </c>
      <c r="C2578">
        <f t="shared" si="379"/>
        <v>95</v>
      </c>
      <c r="D2578" s="7">
        <f t="shared" si="382"/>
        <v>2001</v>
      </c>
      <c r="F2578">
        <f>VLOOKUP(B2578, 'Population by Country'!$1:$266, 16, FALSE)</f>
        <v>292000</v>
      </c>
      <c r="G2578">
        <v>0</v>
      </c>
      <c r="H2578">
        <v>0</v>
      </c>
      <c r="I2578" s="7">
        <f>INDEX('Developing Country'!$B$3:$B$175,MATCH('Stata Data'!B2578,'Developing Country'!$A$3:$A$175))</f>
        <v>0</v>
      </c>
      <c r="J2578" s="7">
        <f>INDEX('Developing Country'!$C$3:$C$175,MATCH('Stata Data'!B2578,'Developing Country'!$A$3:$A$175))</f>
        <v>0</v>
      </c>
      <c r="K2578" s="8">
        <f>VLOOKUP(B2578, 'TRIPS In Force'!$A$2:$B$166, 2, FALSE)</f>
        <v>34850</v>
      </c>
      <c r="L2578" s="7">
        <f t="shared" si="380"/>
        <v>1995</v>
      </c>
      <c r="M2578" s="7">
        <f t="shared" si="375"/>
        <v>1</v>
      </c>
      <c r="N2578" s="7">
        <f t="shared" si="376"/>
        <v>1995</v>
      </c>
      <c r="O2578" s="7">
        <f t="shared" si="377"/>
        <v>6</v>
      </c>
      <c r="P2578" s="7">
        <f t="shared" si="378"/>
        <v>1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</row>
    <row r="2579" spans="1:34" x14ac:dyDescent="0.35">
      <c r="A2579">
        <f t="shared" si="381"/>
        <v>2578</v>
      </c>
      <c r="B2579" t="s">
        <v>91</v>
      </c>
      <c r="C2579">
        <f t="shared" si="379"/>
        <v>95</v>
      </c>
      <c r="D2579" s="7">
        <f t="shared" si="382"/>
        <v>2002</v>
      </c>
      <c r="F2579">
        <f>VLOOKUP(B2579, 'Population by Country'!$1:$266, 17, FALSE)</f>
        <v>297000</v>
      </c>
      <c r="G2579">
        <v>0</v>
      </c>
      <c r="H2579">
        <v>0</v>
      </c>
      <c r="I2579" s="7">
        <f>INDEX('Developing Country'!$B$3:$B$175,MATCH('Stata Data'!B2579,'Developing Country'!$A$3:$A$175))</f>
        <v>0</v>
      </c>
      <c r="J2579" s="7">
        <f>INDEX('Developing Country'!$C$3:$C$175,MATCH('Stata Data'!B2579,'Developing Country'!$A$3:$A$175))</f>
        <v>0</v>
      </c>
      <c r="K2579" s="8">
        <f>VLOOKUP(B2579, 'TRIPS In Force'!$A$2:$B$166, 2, FALSE)</f>
        <v>34850</v>
      </c>
      <c r="L2579" s="7">
        <f t="shared" si="380"/>
        <v>1995</v>
      </c>
      <c r="M2579" s="7">
        <f t="shared" si="375"/>
        <v>1</v>
      </c>
      <c r="N2579" s="7">
        <f t="shared" si="376"/>
        <v>1995</v>
      </c>
      <c r="O2579" s="7">
        <f t="shared" si="377"/>
        <v>7</v>
      </c>
      <c r="P2579" s="7">
        <f t="shared" si="378"/>
        <v>1</v>
      </c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</row>
    <row r="2580" spans="1:34" x14ac:dyDescent="0.35">
      <c r="A2580">
        <f t="shared" si="381"/>
        <v>2579</v>
      </c>
      <c r="B2580" t="s">
        <v>91</v>
      </c>
      <c r="C2580">
        <f t="shared" si="379"/>
        <v>95</v>
      </c>
      <c r="D2580" s="7">
        <f t="shared" si="382"/>
        <v>2003</v>
      </c>
      <c r="F2580">
        <f>VLOOKUP(B2580, 'Population by Country'!$1:$266, 18, FALSE)</f>
        <v>304000</v>
      </c>
      <c r="G2580">
        <v>0</v>
      </c>
      <c r="H2580">
        <v>0</v>
      </c>
      <c r="I2580" s="7">
        <f>INDEX('Developing Country'!$B$3:$B$175,MATCH('Stata Data'!B2580,'Developing Country'!$A$3:$A$175))</f>
        <v>0</v>
      </c>
      <c r="J2580" s="7">
        <f>INDEX('Developing Country'!$C$3:$C$175,MATCH('Stata Data'!B2580,'Developing Country'!$A$3:$A$175))</f>
        <v>0</v>
      </c>
      <c r="K2580" s="8">
        <f>VLOOKUP(B2580, 'TRIPS In Force'!$A$2:$B$166, 2, FALSE)</f>
        <v>34850</v>
      </c>
      <c r="L2580" s="7">
        <f t="shared" si="380"/>
        <v>1995</v>
      </c>
      <c r="M2580" s="7">
        <f t="shared" si="375"/>
        <v>1</v>
      </c>
      <c r="N2580" s="7">
        <f t="shared" si="376"/>
        <v>1995</v>
      </c>
      <c r="O2580" s="7">
        <f t="shared" si="377"/>
        <v>8</v>
      </c>
      <c r="P2580" s="7">
        <f t="shared" si="378"/>
        <v>1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</row>
    <row r="2581" spans="1:34" x14ac:dyDescent="0.35">
      <c r="A2581">
        <f t="shared" si="381"/>
        <v>2580</v>
      </c>
      <c r="B2581" t="s">
        <v>91</v>
      </c>
      <c r="C2581">
        <f t="shared" si="379"/>
        <v>95</v>
      </c>
      <c r="D2581" s="7">
        <f t="shared" si="382"/>
        <v>2004</v>
      </c>
      <c r="F2581">
        <f>VLOOKUP(B2581, 'Population by Country'!$1:$266,19, FALSE)</f>
        <v>312000</v>
      </c>
      <c r="G2581">
        <v>0</v>
      </c>
      <c r="H2581">
        <v>0</v>
      </c>
      <c r="I2581" s="7">
        <f>INDEX('Developing Country'!$B$3:$B$175,MATCH('Stata Data'!B2581,'Developing Country'!$A$3:$A$175))</f>
        <v>0</v>
      </c>
      <c r="J2581" s="7">
        <f>INDEX('Developing Country'!$C$3:$C$175,MATCH('Stata Data'!B2581,'Developing Country'!$A$3:$A$175))</f>
        <v>0</v>
      </c>
      <c r="K2581" s="8">
        <f>VLOOKUP(B2581, 'TRIPS In Force'!$A$2:$B$166, 2, FALSE)</f>
        <v>34850</v>
      </c>
      <c r="L2581" s="7">
        <f t="shared" si="380"/>
        <v>1995</v>
      </c>
      <c r="M2581" s="7">
        <f t="shared" si="375"/>
        <v>1</v>
      </c>
      <c r="N2581" s="7">
        <f t="shared" si="376"/>
        <v>1995</v>
      </c>
      <c r="O2581" s="7">
        <f t="shared" si="377"/>
        <v>9</v>
      </c>
      <c r="P2581" s="7">
        <f t="shared" si="378"/>
        <v>1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</row>
    <row r="2582" spans="1:34" x14ac:dyDescent="0.35">
      <c r="A2582">
        <f t="shared" si="381"/>
        <v>2581</v>
      </c>
      <c r="B2582" t="s">
        <v>91</v>
      </c>
      <c r="C2582">
        <f t="shared" si="379"/>
        <v>95</v>
      </c>
      <c r="D2582" s="7">
        <f t="shared" si="382"/>
        <v>2005</v>
      </c>
      <c r="F2582">
        <f>VLOOKUP(B2582, 'Population by Country'!$1:$266, 20, FALSE)</f>
        <v>321000</v>
      </c>
      <c r="G2582">
        <v>0</v>
      </c>
      <c r="H2582">
        <v>0</v>
      </c>
      <c r="I2582" s="7">
        <f>INDEX('Developing Country'!$B$3:$B$175,MATCH('Stata Data'!B2582,'Developing Country'!$A$3:$A$175))</f>
        <v>0</v>
      </c>
      <c r="J2582" s="7">
        <f>INDEX('Developing Country'!$C$3:$C$175,MATCH('Stata Data'!B2582,'Developing Country'!$A$3:$A$175))</f>
        <v>0</v>
      </c>
      <c r="K2582" s="8">
        <f>VLOOKUP(B2582, 'TRIPS In Force'!$A$2:$B$166, 2, FALSE)</f>
        <v>34850</v>
      </c>
      <c r="L2582" s="7">
        <f t="shared" si="380"/>
        <v>1995</v>
      </c>
      <c r="M2582" s="7">
        <f t="shared" si="375"/>
        <v>1</v>
      </c>
      <c r="N2582" s="7">
        <f t="shared" si="376"/>
        <v>1995</v>
      </c>
      <c r="O2582" s="7">
        <f t="shared" si="377"/>
        <v>10</v>
      </c>
      <c r="P2582" s="7">
        <f t="shared" si="378"/>
        <v>1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</row>
    <row r="2583" spans="1:34" x14ac:dyDescent="0.35">
      <c r="A2583">
        <f t="shared" si="381"/>
        <v>2582</v>
      </c>
      <c r="B2583" t="s">
        <v>91</v>
      </c>
      <c r="C2583">
        <f t="shared" si="379"/>
        <v>95</v>
      </c>
      <c r="D2583" s="7">
        <f t="shared" si="382"/>
        <v>2006</v>
      </c>
      <c r="F2583">
        <f>VLOOKUP(B2583, 'Population by Country'!$1:$266, 21, FALSE)</f>
        <v>333000</v>
      </c>
      <c r="G2583">
        <v>0</v>
      </c>
      <c r="H2583">
        <v>0</v>
      </c>
      <c r="I2583" s="7">
        <f>INDEX('Developing Country'!$B$3:$B$175,MATCH('Stata Data'!B2583,'Developing Country'!$A$3:$A$175))</f>
        <v>0</v>
      </c>
      <c r="J2583" s="7">
        <f>INDEX('Developing Country'!$C$3:$C$175,MATCH('Stata Data'!B2583,'Developing Country'!$A$3:$A$175))</f>
        <v>0</v>
      </c>
      <c r="K2583" s="8">
        <f>VLOOKUP(B2583, 'TRIPS In Force'!$A$2:$B$166, 2, FALSE)</f>
        <v>34850</v>
      </c>
      <c r="L2583" s="7">
        <f t="shared" si="380"/>
        <v>1995</v>
      </c>
      <c r="M2583" s="7">
        <f t="shared" si="375"/>
        <v>1</v>
      </c>
      <c r="N2583" s="7">
        <f t="shared" si="376"/>
        <v>1995</v>
      </c>
      <c r="O2583" s="7">
        <f t="shared" si="377"/>
        <v>11</v>
      </c>
      <c r="P2583" s="7">
        <f t="shared" si="378"/>
        <v>1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</row>
    <row r="2584" spans="1:34" x14ac:dyDescent="0.35">
      <c r="A2584">
        <f t="shared" si="381"/>
        <v>2583</v>
      </c>
      <c r="B2584" t="s">
        <v>91</v>
      </c>
      <c r="C2584">
        <f t="shared" si="379"/>
        <v>95</v>
      </c>
      <c r="D2584" s="7">
        <f t="shared" si="382"/>
        <v>2007</v>
      </c>
      <c r="F2584">
        <f>VLOOKUP(B2584, 'Population by Country'!$1:$266, 22, FALSE)</f>
        <v>349000</v>
      </c>
      <c r="G2584">
        <v>0</v>
      </c>
      <c r="H2584">
        <v>0</v>
      </c>
      <c r="I2584" s="7">
        <f>INDEX('Developing Country'!$B$3:$B$175,MATCH('Stata Data'!B2584,'Developing Country'!$A$3:$A$175))</f>
        <v>0</v>
      </c>
      <c r="J2584" s="7">
        <f>INDEX('Developing Country'!$C$3:$C$175,MATCH('Stata Data'!B2584,'Developing Country'!$A$3:$A$175))</f>
        <v>0</v>
      </c>
      <c r="K2584" s="8">
        <f>VLOOKUP(B2584, 'TRIPS In Force'!$A$2:$B$166, 2, FALSE)</f>
        <v>34850</v>
      </c>
      <c r="L2584" s="7">
        <f t="shared" si="380"/>
        <v>1995</v>
      </c>
      <c r="M2584" s="7">
        <f t="shared" si="375"/>
        <v>1</v>
      </c>
      <c r="N2584" s="7">
        <f t="shared" si="376"/>
        <v>1995</v>
      </c>
      <c r="O2584" s="7">
        <f t="shared" si="377"/>
        <v>12</v>
      </c>
      <c r="P2584" s="7">
        <f t="shared" si="378"/>
        <v>1</v>
      </c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</row>
    <row r="2585" spans="1:34" x14ac:dyDescent="0.35">
      <c r="A2585">
        <f t="shared" si="381"/>
        <v>2584</v>
      </c>
      <c r="B2585" t="s">
        <v>91</v>
      </c>
      <c r="C2585">
        <f t="shared" si="379"/>
        <v>95</v>
      </c>
      <c r="D2585" s="7">
        <f t="shared" si="382"/>
        <v>2008</v>
      </c>
      <c r="F2585">
        <f>VLOOKUP(B2585, 'Population by Country'!$1:$266, 23, FALSE)</f>
        <v>362000</v>
      </c>
      <c r="G2585">
        <v>0</v>
      </c>
      <c r="H2585">
        <v>0</v>
      </c>
      <c r="I2585" s="7">
        <f>INDEX('Developing Country'!$B$3:$B$175,MATCH('Stata Data'!B2585,'Developing Country'!$A$3:$A$175))</f>
        <v>0</v>
      </c>
      <c r="J2585" s="7">
        <f>INDEX('Developing Country'!$C$3:$C$175,MATCH('Stata Data'!B2585,'Developing Country'!$A$3:$A$175))</f>
        <v>0</v>
      </c>
      <c r="K2585" s="8">
        <f>VLOOKUP(B2585, 'TRIPS In Force'!$A$2:$B$166, 2, FALSE)</f>
        <v>34850</v>
      </c>
      <c r="L2585" s="7">
        <f t="shared" si="380"/>
        <v>1995</v>
      </c>
      <c r="M2585" s="7">
        <f t="shared" si="375"/>
        <v>1</v>
      </c>
      <c r="N2585" s="7">
        <f t="shared" si="376"/>
        <v>1995</v>
      </c>
      <c r="O2585" s="7">
        <f t="shared" si="377"/>
        <v>13</v>
      </c>
      <c r="P2585" s="7">
        <f t="shared" si="378"/>
        <v>1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</row>
    <row r="2586" spans="1:34" x14ac:dyDescent="0.35">
      <c r="A2586">
        <f t="shared" si="381"/>
        <v>2585</v>
      </c>
      <c r="B2586" t="s">
        <v>91</v>
      </c>
      <c r="C2586">
        <f t="shared" si="379"/>
        <v>95</v>
      </c>
      <c r="D2586" s="7">
        <f t="shared" si="382"/>
        <v>2009</v>
      </c>
      <c r="F2586">
        <f>VLOOKUP(B2586, 'Population by Country'!$1:$266, 24, FALSE)</f>
        <v>360000</v>
      </c>
      <c r="G2586">
        <v>0</v>
      </c>
      <c r="H2586">
        <v>0</v>
      </c>
      <c r="I2586" s="7">
        <f>INDEX('Developing Country'!$B$3:$B$175,MATCH('Stata Data'!B2586,'Developing Country'!$A$3:$A$175))</f>
        <v>0</v>
      </c>
      <c r="J2586" s="7">
        <f>INDEX('Developing Country'!$C$3:$C$175,MATCH('Stata Data'!B2586,'Developing Country'!$A$3:$A$175))</f>
        <v>0</v>
      </c>
      <c r="K2586" s="8">
        <f>VLOOKUP(B2586, 'TRIPS In Force'!$A$2:$B$166, 2, FALSE)</f>
        <v>34850</v>
      </c>
      <c r="L2586" s="7">
        <f t="shared" si="380"/>
        <v>1995</v>
      </c>
      <c r="M2586" s="7">
        <f t="shared" si="375"/>
        <v>1</v>
      </c>
      <c r="N2586" s="7">
        <f t="shared" si="376"/>
        <v>1995</v>
      </c>
      <c r="O2586" s="7">
        <f t="shared" si="377"/>
        <v>14</v>
      </c>
      <c r="P2586" s="7">
        <f t="shared" si="378"/>
        <v>1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</row>
    <row r="2587" spans="1:34" x14ac:dyDescent="0.35">
      <c r="A2587">
        <f t="shared" si="381"/>
        <v>2586</v>
      </c>
      <c r="B2587" t="s">
        <v>91</v>
      </c>
      <c r="C2587">
        <f t="shared" si="379"/>
        <v>95</v>
      </c>
      <c r="D2587" s="7">
        <f t="shared" si="382"/>
        <v>2010</v>
      </c>
      <c r="F2587">
        <f>VLOOKUP(B2587, 'Population by Country'!$1:$266, 25, FALSE)</f>
        <v>367000</v>
      </c>
      <c r="G2587">
        <v>0</v>
      </c>
      <c r="H2587">
        <v>0</v>
      </c>
      <c r="I2587" s="7">
        <f>INDEX('Developing Country'!$B$3:$B$175,MATCH('Stata Data'!B2587,'Developing Country'!$A$3:$A$175))</f>
        <v>0</v>
      </c>
      <c r="J2587" s="7">
        <f>INDEX('Developing Country'!$C$3:$C$175,MATCH('Stata Data'!B2587,'Developing Country'!$A$3:$A$175))</f>
        <v>0</v>
      </c>
      <c r="K2587" s="8">
        <f>VLOOKUP(B2587, 'TRIPS In Force'!$A$2:$B$166, 2, FALSE)</f>
        <v>34850</v>
      </c>
      <c r="L2587" s="7">
        <f t="shared" si="380"/>
        <v>1995</v>
      </c>
      <c r="M2587" s="7">
        <f t="shared" si="375"/>
        <v>1</v>
      </c>
      <c r="N2587" s="7">
        <f t="shared" si="376"/>
        <v>1995</v>
      </c>
      <c r="O2587" s="7">
        <f t="shared" si="377"/>
        <v>15</v>
      </c>
      <c r="P2587" s="7">
        <f t="shared" si="378"/>
        <v>1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</row>
    <row r="2588" spans="1:34" x14ac:dyDescent="0.35">
      <c r="A2588">
        <f t="shared" si="381"/>
        <v>2587</v>
      </c>
      <c r="B2588" t="s">
        <v>91</v>
      </c>
      <c r="C2588">
        <f t="shared" si="379"/>
        <v>95</v>
      </c>
      <c r="D2588" s="7">
        <f t="shared" si="382"/>
        <v>2011</v>
      </c>
      <c r="F2588">
        <f>VLOOKUP(B2588, 'Population by Country'!$1:$266, 26, FALSE)</f>
        <v>377000</v>
      </c>
      <c r="G2588">
        <v>0</v>
      </c>
      <c r="H2588">
        <v>0</v>
      </c>
      <c r="I2588" s="7">
        <f>INDEX('Developing Country'!$B$3:$B$175,MATCH('Stata Data'!B2588,'Developing Country'!$A$3:$A$175))</f>
        <v>0</v>
      </c>
      <c r="J2588" s="7">
        <f>INDEX('Developing Country'!$C$3:$C$175,MATCH('Stata Data'!B2588,'Developing Country'!$A$3:$A$175))</f>
        <v>0</v>
      </c>
      <c r="K2588" s="8">
        <f>VLOOKUP(B2588, 'TRIPS In Force'!$A$2:$B$166, 2, FALSE)</f>
        <v>34850</v>
      </c>
      <c r="L2588" s="7">
        <f t="shared" si="380"/>
        <v>1995</v>
      </c>
      <c r="M2588" s="7">
        <f t="shared" si="375"/>
        <v>1</v>
      </c>
      <c r="N2588" s="7">
        <f t="shared" si="376"/>
        <v>1995</v>
      </c>
      <c r="O2588" s="7">
        <f t="shared" si="377"/>
        <v>16</v>
      </c>
      <c r="P2588" s="7">
        <f t="shared" si="378"/>
        <v>1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</row>
    <row r="2589" spans="1:34" x14ac:dyDescent="0.35">
      <c r="A2589">
        <f t="shared" si="381"/>
        <v>2588</v>
      </c>
      <c r="B2589" t="s">
        <v>91</v>
      </c>
      <c r="C2589">
        <f t="shared" si="379"/>
        <v>95</v>
      </c>
      <c r="D2589" s="7">
        <f t="shared" si="382"/>
        <v>2012</v>
      </c>
      <c r="F2589">
        <f>VLOOKUP(B2589, 'Population by Country'!$1:$266, 27, FALSE)</f>
        <v>385000</v>
      </c>
      <c r="G2589">
        <v>0</v>
      </c>
      <c r="H2589">
        <v>0</v>
      </c>
      <c r="I2589" s="7">
        <f>INDEX('Developing Country'!$B$3:$B$175,MATCH('Stata Data'!B2589,'Developing Country'!$A$3:$A$175))</f>
        <v>0</v>
      </c>
      <c r="J2589" s="7">
        <f>INDEX('Developing Country'!$C$3:$C$175,MATCH('Stata Data'!B2589,'Developing Country'!$A$3:$A$175))</f>
        <v>0</v>
      </c>
      <c r="K2589" s="8">
        <f>VLOOKUP(B2589, 'TRIPS In Force'!$A$2:$B$166, 2, FALSE)</f>
        <v>34850</v>
      </c>
      <c r="L2589" s="7">
        <f t="shared" si="380"/>
        <v>1995</v>
      </c>
      <c r="M2589" s="7">
        <f t="shared" si="375"/>
        <v>1</v>
      </c>
      <c r="N2589" s="7">
        <f t="shared" si="376"/>
        <v>1995</v>
      </c>
      <c r="O2589" s="7">
        <f t="shared" si="377"/>
        <v>17</v>
      </c>
      <c r="P2589" s="7">
        <f t="shared" si="378"/>
        <v>1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</row>
    <row r="2590" spans="1:34" x14ac:dyDescent="0.35">
      <c r="A2590">
        <f t="shared" si="381"/>
        <v>2589</v>
      </c>
      <c r="B2590" t="s">
        <v>91</v>
      </c>
      <c r="C2590">
        <f t="shared" si="379"/>
        <v>95</v>
      </c>
      <c r="D2590" s="7">
        <f t="shared" si="382"/>
        <v>2013</v>
      </c>
      <c r="F2590">
        <f>VLOOKUP(B2590, 'Population by Country'!$1:$266, 28, FALSE)</f>
        <v>393000</v>
      </c>
      <c r="G2590">
        <v>0</v>
      </c>
      <c r="H2590">
        <v>0</v>
      </c>
      <c r="I2590" s="7">
        <f>INDEX('Developing Country'!$B$3:$B$175,MATCH('Stata Data'!B2590,'Developing Country'!$A$3:$A$175))</f>
        <v>0</v>
      </c>
      <c r="J2590" s="7">
        <f>INDEX('Developing Country'!$C$3:$C$175,MATCH('Stata Data'!B2590,'Developing Country'!$A$3:$A$175))</f>
        <v>0</v>
      </c>
      <c r="K2590" s="8">
        <f>VLOOKUP(B2590, 'TRIPS In Force'!$A$2:$B$166, 2, FALSE)</f>
        <v>34850</v>
      </c>
      <c r="L2590" s="7">
        <f t="shared" si="380"/>
        <v>1995</v>
      </c>
      <c r="M2590" s="7">
        <f t="shared" si="375"/>
        <v>1</v>
      </c>
      <c r="N2590" s="7">
        <f t="shared" si="376"/>
        <v>1995</v>
      </c>
      <c r="O2590" s="7">
        <f t="shared" si="377"/>
        <v>18</v>
      </c>
      <c r="P2590" s="7">
        <f t="shared" si="378"/>
        <v>1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</row>
    <row r="2591" spans="1:34" x14ac:dyDescent="0.35">
      <c r="A2591">
        <f t="shared" si="381"/>
        <v>2590</v>
      </c>
      <c r="B2591" t="s">
        <v>91</v>
      </c>
      <c r="C2591">
        <f t="shared" si="379"/>
        <v>95</v>
      </c>
      <c r="D2591" s="7">
        <f t="shared" si="382"/>
        <v>2014</v>
      </c>
      <c r="F2591">
        <f>VLOOKUP(B2591, 'Population by Country'!$1:$266, 29, FALSE)</f>
        <v>401000</v>
      </c>
      <c r="G2591">
        <v>0</v>
      </c>
      <c r="H2591">
        <v>0</v>
      </c>
      <c r="I2591" s="7">
        <f>INDEX('Developing Country'!$B$3:$B$175,MATCH('Stata Data'!B2591,'Developing Country'!$A$3:$A$175))</f>
        <v>0</v>
      </c>
      <c r="J2591" s="7">
        <f>INDEX('Developing Country'!$C$3:$C$175,MATCH('Stata Data'!B2591,'Developing Country'!$A$3:$A$175))</f>
        <v>0</v>
      </c>
      <c r="K2591" s="8">
        <f>VLOOKUP(B2591, 'TRIPS In Force'!$A$2:$B$166, 2, FALSE)</f>
        <v>34850</v>
      </c>
      <c r="L2591" s="7">
        <f t="shared" si="380"/>
        <v>1995</v>
      </c>
      <c r="M2591" s="7">
        <f t="shared" si="375"/>
        <v>1</v>
      </c>
      <c r="N2591" s="7">
        <f t="shared" si="376"/>
        <v>1995</v>
      </c>
      <c r="O2591" s="7">
        <f t="shared" si="377"/>
        <v>19</v>
      </c>
      <c r="P2591" s="7">
        <f t="shared" si="378"/>
        <v>1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</row>
    <row r="2592" spans="1:34" x14ac:dyDescent="0.35">
      <c r="A2592">
        <f t="shared" si="381"/>
        <v>2591</v>
      </c>
      <c r="B2592" t="s">
        <v>91</v>
      </c>
      <c r="C2592">
        <f t="shared" si="379"/>
        <v>95</v>
      </c>
      <c r="D2592" s="7">
        <f t="shared" si="382"/>
        <v>2015</v>
      </c>
      <c r="F2592">
        <f>VLOOKUP(B2592, 'Population by Country'!$1:$266, 30, FALSE)</f>
        <v>409163</v>
      </c>
      <c r="G2592">
        <v>0</v>
      </c>
      <c r="H2592">
        <v>0</v>
      </c>
      <c r="I2592" s="7">
        <f>INDEX('Developing Country'!$B$3:$B$175,MATCH('Stata Data'!B2592,'Developing Country'!$A$3:$A$175))</f>
        <v>0</v>
      </c>
      <c r="J2592" s="7">
        <f>INDEX('Developing Country'!$C$3:$C$175,MATCH('Stata Data'!B2592,'Developing Country'!$A$3:$A$175))</f>
        <v>0</v>
      </c>
      <c r="K2592" s="8">
        <f>VLOOKUP(B2592, 'TRIPS In Force'!$A$2:$B$166, 2, FALSE)</f>
        <v>34850</v>
      </c>
      <c r="L2592" s="7">
        <f t="shared" si="380"/>
        <v>1995</v>
      </c>
      <c r="M2592" s="7">
        <f t="shared" si="375"/>
        <v>1</v>
      </c>
      <c r="N2592" s="7">
        <f t="shared" si="376"/>
        <v>1995</v>
      </c>
      <c r="O2592" s="7">
        <f t="shared" si="377"/>
        <v>20</v>
      </c>
      <c r="P2592" s="7">
        <f t="shared" si="378"/>
        <v>1</v>
      </c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</row>
    <row r="2593" spans="1:34" x14ac:dyDescent="0.35">
      <c r="A2593">
        <f t="shared" si="381"/>
        <v>2592</v>
      </c>
      <c r="B2593" t="s">
        <v>91</v>
      </c>
      <c r="C2593">
        <f t="shared" si="379"/>
        <v>95</v>
      </c>
      <c r="D2593" s="7">
        <f t="shared" si="382"/>
        <v>2016</v>
      </c>
      <c r="F2593">
        <f>VLOOKUP(B2593, 'Population by Country'!$1:$266, 31, FALSE)</f>
        <v>417492</v>
      </c>
      <c r="G2593">
        <v>0</v>
      </c>
      <c r="H2593">
        <v>0</v>
      </c>
      <c r="I2593" s="7">
        <f>INDEX('Developing Country'!$B$3:$B$175,MATCH('Stata Data'!B2593,'Developing Country'!$A$3:$A$175))</f>
        <v>0</v>
      </c>
      <c r="J2593" s="7">
        <f>INDEX('Developing Country'!$C$3:$C$175,MATCH('Stata Data'!B2593,'Developing Country'!$A$3:$A$175))</f>
        <v>0</v>
      </c>
      <c r="K2593" s="8">
        <f>VLOOKUP(B2593, 'TRIPS In Force'!$A$2:$B$166, 2, FALSE)</f>
        <v>34850</v>
      </c>
      <c r="L2593" s="7">
        <f t="shared" si="380"/>
        <v>1995</v>
      </c>
      <c r="M2593" s="7">
        <f t="shared" si="375"/>
        <v>1</v>
      </c>
      <c r="N2593" s="7">
        <f t="shared" si="376"/>
        <v>1995</v>
      </c>
      <c r="O2593" s="7">
        <f t="shared" si="377"/>
        <v>21</v>
      </c>
      <c r="P2593" s="7">
        <f t="shared" si="378"/>
        <v>1</v>
      </c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</row>
    <row r="2594" spans="1:34" x14ac:dyDescent="0.35">
      <c r="A2594">
        <f t="shared" si="381"/>
        <v>2593</v>
      </c>
      <c r="B2594" t="s">
        <v>92</v>
      </c>
      <c r="C2594">
        <f t="shared" si="379"/>
        <v>96</v>
      </c>
      <c r="D2594" s="7">
        <v>1990</v>
      </c>
      <c r="E2594">
        <v>1600</v>
      </c>
      <c r="F2594">
        <f>VLOOKUP(B2594, 'Population by Country'!$1:$266, 5,FALSE )</f>
        <v>8465188</v>
      </c>
      <c r="G2594">
        <v>0</v>
      </c>
      <c r="H2594">
        <v>0</v>
      </c>
      <c r="I2594" s="7">
        <f>INDEX('Developing Country'!$B$3:$B$175,MATCH('Stata Data'!B2594,'Developing Country'!$A$3:$A$175))</f>
        <v>1</v>
      </c>
      <c r="J2594" s="7">
        <f>INDEX('Developing Country'!$C$3:$C$175,MATCH('Stata Data'!B2594,'Developing Country'!$A$3:$A$175))</f>
        <v>0</v>
      </c>
      <c r="K2594" s="8">
        <f>VLOOKUP(B2594, 'TRIPS In Force'!$A$2:$B$166, 2, FALSE)</f>
        <v>34850</v>
      </c>
      <c r="L2594" s="7">
        <f t="shared" si="380"/>
        <v>1995</v>
      </c>
      <c r="M2594" s="7">
        <f t="shared" si="375"/>
        <v>0</v>
      </c>
      <c r="N2594" s="7">
        <f t="shared" si="376"/>
        <v>2033</v>
      </c>
      <c r="O2594" s="7">
        <f t="shared" si="377"/>
        <v>-43</v>
      </c>
      <c r="P2594" s="7">
        <f t="shared" si="378"/>
        <v>0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</row>
    <row r="2595" spans="1:34" x14ac:dyDescent="0.35">
      <c r="A2595">
        <f t="shared" si="381"/>
        <v>2594</v>
      </c>
      <c r="B2595" t="s">
        <v>92</v>
      </c>
      <c r="C2595">
        <f t="shared" si="379"/>
        <v>96</v>
      </c>
      <c r="D2595" s="7">
        <f>D2594+1</f>
        <v>1991</v>
      </c>
      <c r="E2595">
        <v>1900</v>
      </c>
      <c r="F2595">
        <f>VLOOKUP(B2595, 'Population by Country'!$1:$266, 6, FALSE)</f>
        <v>8652514</v>
      </c>
      <c r="G2595">
        <v>0</v>
      </c>
      <c r="H2595">
        <v>0</v>
      </c>
      <c r="I2595" s="7">
        <f>INDEX('Developing Country'!$B$3:$B$175,MATCH('Stata Data'!B2595,'Developing Country'!$A$3:$A$175))</f>
        <v>1</v>
      </c>
      <c r="J2595" s="7">
        <f>INDEX('Developing Country'!$C$3:$C$175,MATCH('Stata Data'!B2595,'Developing Country'!$A$3:$A$175))</f>
        <v>0</v>
      </c>
      <c r="K2595" s="8">
        <f>VLOOKUP(B2595, 'TRIPS In Force'!$A$2:$B$166, 2, FALSE)</f>
        <v>34850</v>
      </c>
      <c r="L2595" s="7">
        <f t="shared" si="380"/>
        <v>1995</v>
      </c>
      <c r="M2595" s="7">
        <f t="shared" si="375"/>
        <v>0</v>
      </c>
      <c r="N2595" s="7">
        <f t="shared" si="376"/>
        <v>2033</v>
      </c>
      <c r="O2595" s="7">
        <f t="shared" si="377"/>
        <v>-42</v>
      </c>
      <c r="P2595" s="7">
        <f t="shared" si="378"/>
        <v>0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</row>
    <row r="2596" spans="1:34" x14ac:dyDescent="0.35">
      <c r="A2596">
        <f t="shared" si="381"/>
        <v>2595</v>
      </c>
      <c r="B2596" t="s">
        <v>92</v>
      </c>
      <c r="C2596">
        <f t="shared" si="379"/>
        <v>96</v>
      </c>
      <c r="D2596" s="7">
        <f t="shared" ref="D2596:D2620" si="383">D2595+1</f>
        <v>1992</v>
      </c>
      <c r="E2596">
        <v>2300</v>
      </c>
      <c r="F2596">
        <f>VLOOKUP(B2596, 'Population by Country'!$1:$266, 7, FALSE)</f>
        <v>8868263</v>
      </c>
      <c r="G2596">
        <v>0</v>
      </c>
      <c r="H2596">
        <v>0</v>
      </c>
      <c r="I2596" s="7">
        <f>INDEX('Developing Country'!$B$3:$B$175,MATCH('Stata Data'!B2596,'Developing Country'!$A$3:$A$175))</f>
        <v>1</v>
      </c>
      <c r="J2596" s="7">
        <f>INDEX('Developing Country'!$C$3:$C$175,MATCH('Stata Data'!B2596,'Developing Country'!$A$3:$A$175))</f>
        <v>0</v>
      </c>
      <c r="K2596" s="8">
        <f>VLOOKUP(B2596, 'TRIPS In Force'!$A$2:$B$166, 2, FALSE)</f>
        <v>34850</v>
      </c>
      <c r="L2596" s="7">
        <f t="shared" si="380"/>
        <v>1995</v>
      </c>
      <c r="M2596" s="7">
        <f t="shared" si="375"/>
        <v>0</v>
      </c>
      <c r="N2596" s="7">
        <f t="shared" si="376"/>
        <v>2033</v>
      </c>
      <c r="O2596" s="7">
        <f t="shared" si="377"/>
        <v>-41</v>
      </c>
      <c r="P2596" s="7">
        <f t="shared" si="378"/>
        <v>0</v>
      </c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</row>
    <row r="2597" spans="1:34" x14ac:dyDescent="0.35">
      <c r="A2597">
        <f t="shared" si="381"/>
        <v>2596</v>
      </c>
      <c r="B2597" t="s">
        <v>92</v>
      </c>
      <c r="C2597">
        <f t="shared" si="379"/>
        <v>96</v>
      </c>
      <c r="D2597" s="7">
        <f t="shared" si="383"/>
        <v>1993</v>
      </c>
      <c r="E2597">
        <v>2700</v>
      </c>
      <c r="F2597">
        <f>VLOOKUP(B2597, 'Population by Country'!$1:$266, 8, FALSE)</f>
        <v>9105472</v>
      </c>
      <c r="G2597">
        <v>0</v>
      </c>
      <c r="H2597">
        <v>0</v>
      </c>
      <c r="I2597" s="7">
        <f>INDEX('Developing Country'!$B$3:$B$175,MATCH('Stata Data'!B2597,'Developing Country'!$A$3:$A$175))</f>
        <v>1</v>
      </c>
      <c r="J2597" s="7">
        <f>INDEX('Developing Country'!$C$3:$C$175,MATCH('Stata Data'!B2597,'Developing Country'!$A$3:$A$175))</f>
        <v>0</v>
      </c>
      <c r="K2597" s="8">
        <f>VLOOKUP(B2597, 'TRIPS In Force'!$A$2:$B$166, 2, FALSE)</f>
        <v>34850</v>
      </c>
      <c r="L2597" s="7">
        <f t="shared" si="380"/>
        <v>1995</v>
      </c>
      <c r="M2597" s="7">
        <f t="shared" si="375"/>
        <v>0</v>
      </c>
      <c r="N2597" s="7">
        <f t="shared" si="376"/>
        <v>2033</v>
      </c>
      <c r="O2597" s="7">
        <f t="shared" si="377"/>
        <v>-40</v>
      </c>
      <c r="P2597" s="7">
        <f t="shared" si="378"/>
        <v>0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</row>
    <row r="2598" spans="1:34" x14ac:dyDescent="0.35">
      <c r="A2598">
        <f t="shared" si="381"/>
        <v>2597</v>
      </c>
      <c r="B2598" t="s">
        <v>92</v>
      </c>
      <c r="C2598">
        <f t="shared" si="379"/>
        <v>96</v>
      </c>
      <c r="D2598" s="7">
        <f t="shared" si="383"/>
        <v>1994</v>
      </c>
      <c r="E2598">
        <v>3100</v>
      </c>
      <c r="F2598">
        <f>VLOOKUP(B2598, 'Population by Country'!$1:$266, 9, FALSE)</f>
        <v>9353385</v>
      </c>
      <c r="G2598">
        <v>0</v>
      </c>
      <c r="H2598">
        <v>0</v>
      </c>
      <c r="I2598" s="7">
        <f>INDEX('Developing Country'!$B$3:$B$175,MATCH('Stata Data'!B2598,'Developing Country'!$A$3:$A$175))</f>
        <v>1</v>
      </c>
      <c r="J2598" s="7">
        <f>INDEX('Developing Country'!$C$3:$C$175,MATCH('Stata Data'!B2598,'Developing Country'!$A$3:$A$175))</f>
        <v>0</v>
      </c>
      <c r="K2598" s="8">
        <f>VLOOKUP(B2598, 'TRIPS In Force'!$A$2:$B$166, 2, FALSE)</f>
        <v>34850</v>
      </c>
      <c r="L2598" s="7">
        <f t="shared" si="380"/>
        <v>1995</v>
      </c>
      <c r="M2598" s="7">
        <f t="shared" si="375"/>
        <v>0</v>
      </c>
      <c r="N2598" s="7">
        <f t="shared" si="376"/>
        <v>2033</v>
      </c>
      <c r="O2598" s="7">
        <f t="shared" si="377"/>
        <v>-39</v>
      </c>
      <c r="P2598" s="7">
        <f t="shared" si="378"/>
        <v>0</v>
      </c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</row>
    <row r="2599" spans="1:34" x14ac:dyDescent="0.35">
      <c r="A2599">
        <f t="shared" si="381"/>
        <v>2598</v>
      </c>
      <c r="B2599" t="s">
        <v>92</v>
      </c>
      <c r="C2599">
        <f t="shared" si="379"/>
        <v>96</v>
      </c>
      <c r="D2599" s="7">
        <f t="shared" si="383"/>
        <v>1995</v>
      </c>
      <c r="E2599">
        <v>3600</v>
      </c>
      <c r="F2599">
        <f>VLOOKUP(B2599, 'Population by Country'!$1:$266, 10, FALSE)</f>
        <v>9604450</v>
      </c>
      <c r="G2599">
        <v>0</v>
      </c>
      <c r="H2599">
        <v>0</v>
      </c>
      <c r="I2599" s="7">
        <f>INDEX('Developing Country'!$B$3:$B$175,MATCH('Stata Data'!B2599,'Developing Country'!$A$3:$A$175))</f>
        <v>1</v>
      </c>
      <c r="J2599" s="7">
        <f>INDEX('Developing Country'!$C$3:$C$175,MATCH('Stata Data'!B2599,'Developing Country'!$A$3:$A$175))</f>
        <v>0</v>
      </c>
      <c r="K2599" s="8">
        <f>VLOOKUP(B2599, 'TRIPS In Force'!$A$2:$B$166, 2, FALSE)</f>
        <v>34850</v>
      </c>
      <c r="L2599" s="7">
        <f t="shared" si="380"/>
        <v>1995</v>
      </c>
      <c r="M2599" s="7">
        <f t="shared" si="375"/>
        <v>1</v>
      </c>
      <c r="N2599" s="7">
        <f t="shared" si="376"/>
        <v>2033</v>
      </c>
      <c r="O2599" s="7">
        <f t="shared" si="377"/>
        <v>-38</v>
      </c>
      <c r="P2599" s="7">
        <f t="shared" si="378"/>
        <v>0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</row>
    <row r="2600" spans="1:34" x14ac:dyDescent="0.35">
      <c r="A2600">
        <f t="shared" si="381"/>
        <v>2599</v>
      </c>
      <c r="B2600" t="s">
        <v>92</v>
      </c>
      <c r="C2600">
        <f t="shared" si="379"/>
        <v>96</v>
      </c>
      <c r="D2600" s="7">
        <f t="shared" si="383"/>
        <v>1996</v>
      </c>
      <c r="E2600">
        <v>4000</v>
      </c>
      <c r="F2600">
        <f>VLOOKUP(B2600, 'Population by Country'!$1:$266, 11, FALSE)</f>
        <v>9856810</v>
      </c>
      <c r="G2600">
        <v>0</v>
      </c>
      <c r="H2600">
        <v>0</v>
      </c>
      <c r="I2600" s="7">
        <f>INDEX('Developing Country'!$B$3:$B$175,MATCH('Stata Data'!B2600,'Developing Country'!$A$3:$A$175))</f>
        <v>1</v>
      </c>
      <c r="J2600" s="7">
        <f>INDEX('Developing Country'!$C$3:$C$175,MATCH('Stata Data'!B2600,'Developing Country'!$A$3:$A$175))</f>
        <v>0</v>
      </c>
      <c r="K2600" s="8">
        <f>VLOOKUP(B2600, 'TRIPS In Force'!$A$2:$B$166, 2, FALSE)</f>
        <v>34850</v>
      </c>
      <c r="L2600" s="7">
        <f t="shared" si="380"/>
        <v>1995</v>
      </c>
      <c r="M2600" s="7">
        <f t="shared" si="375"/>
        <v>1</v>
      </c>
      <c r="N2600" s="7">
        <f t="shared" si="376"/>
        <v>2033</v>
      </c>
      <c r="O2600" s="7">
        <f t="shared" si="377"/>
        <v>-37</v>
      </c>
      <c r="P2600" s="7">
        <f t="shared" si="378"/>
        <v>0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</row>
    <row r="2601" spans="1:34" x14ac:dyDescent="0.35">
      <c r="A2601">
        <f t="shared" si="381"/>
        <v>2600</v>
      </c>
      <c r="B2601" t="s">
        <v>92</v>
      </c>
      <c r="C2601">
        <f t="shared" si="379"/>
        <v>96</v>
      </c>
      <c r="D2601" s="7">
        <f t="shared" si="383"/>
        <v>1997</v>
      </c>
      <c r="E2601">
        <v>4500</v>
      </c>
      <c r="F2601">
        <f>VLOOKUP(B2601, 'Population by Country'!$1:$266, 12, FALSE)</f>
        <v>10114094</v>
      </c>
      <c r="G2601">
        <v>0</v>
      </c>
      <c r="H2601">
        <v>0</v>
      </c>
      <c r="I2601" s="7">
        <f>INDEX('Developing Country'!$B$3:$B$175,MATCH('Stata Data'!B2601,'Developing Country'!$A$3:$A$175))</f>
        <v>1</v>
      </c>
      <c r="J2601" s="7">
        <f>INDEX('Developing Country'!$C$3:$C$175,MATCH('Stata Data'!B2601,'Developing Country'!$A$3:$A$175))</f>
        <v>0</v>
      </c>
      <c r="K2601" s="8">
        <f>VLOOKUP(B2601, 'TRIPS In Force'!$A$2:$B$166, 2, FALSE)</f>
        <v>34850</v>
      </c>
      <c r="L2601" s="7">
        <f t="shared" si="380"/>
        <v>1995</v>
      </c>
      <c r="M2601" s="7">
        <f t="shared" si="375"/>
        <v>1</v>
      </c>
      <c r="N2601" s="7">
        <f t="shared" si="376"/>
        <v>2033</v>
      </c>
      <c r="O2601" s="7">
        <f t="shared" si="377"/>
        <v>-36</v>
      </c>
      <c r="P2601" s="7">
        <f t="shared" si="378"/>
        <v>0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</row>
    <row r="2602" spans="1:34" x14ac:dyDescent="0.35">
      <c r="A2602">
        <f t="shared" si="381"/>
        <v>2601</v>
      </c>
      <c r="B2602" t="s">
        <v>92</v>
      </c>
      <c r="C2602">
        <f t="shared" si="379"/>
        <v>96</v>
      </c>
      <c r="D2602" s="7">
        <f t="shared" si="383"/>
        <v>1998</v>
      </c>
      <c r="E2602">
        <v>4900</v>
      </c>
      <c r="F2602">
        <f>VLOOKUP(B2602, 'Population by Country'!$1:$266, 13, FALSE)</f>
        <v>10380835</v>
      </c>
      <c r="G2602">
        <v>0</v>
      </c>
      <c r="H2602">
        <v>0</v>
      </c>
      <c r="I2602" s="7">
        <f>INDEX('Developing Country'!$B$3:$B$175,MATCH('Stata Data'!B2602,'Developing Country'!$A$3:$A$175))</f>
        <v>1</v>
      </c>
      <c r="J2602" s="7">
        <f>INDEX('Developing Country'!$C$3:$C$175,MATCH('Stata Data'!B2602,'Developing Country'!$A$3:$A$175))</f>
        <v>0</v>
      </c>
      <c r="K2602" s="8">
        <f>VLOOKUP(B2602, 'TRIPS In Force'!$A$2:$B$166, 2, FALSE)</f>
        <v>34850</v>
      </c>
      <c r="L2602" s="7">
        <f t="shared" si="380"/>
        <v>1995</v>
      </c>
      <c r="M2602" s="7">
        <f t="shared" si="375"/>
        <v>1</v>
      </c>
      <c r="N2602" s="7">
        <f t="shared" si="376"/>
        <v>2033</v>
      </c>
      <c r="O2602" s="7">
        <f t="shared" si="377"/>
        <v>-35</v>
      </c>
      <c r="P2602" s="7">
        <f t="shared" si="378"/>
        <v>0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</row>
    <row r="2603" spans="1:34" x14ac:dyDescent="0.35">
      <c r="A2603">
        <f t="shared" si="381"/>
        <v>2602</v>
      </c>
      <c r="B2603" t="s">
        <v>92</v>
      </c>
      <c r="C2603">
        <f t="shared" si="379"/>
        <v>96</v>
      </c>
      <c r="D2603" s="7">
        <f t="shared" si="383"/>
        <v>1999</v>
      </c>
      <c r="E2603">
        <v>5300</v>
      </c>
      <c r="F2603">
        <f>VLOOKUP(B2603, 'Population by Country'!$1:$266,14, FALSE)</f>
        <v>10663723</v>
      </c>
      <c r="G2603">
        <v>0</v>
      </c>
      <c r="H2603">
        <v>0</v>
      </c>
      <c r="I2603" s="7">
        <f>INDEX('Developing Country'!$B$3:$B$175,MATCH('Stata Data'!B2603,'Developing Country'!$A$3:$A$175))</f>
        <v>1</v>
      </c>
      <c r="J2603" s="7">
        <f>INDEX('Developing Country'!$C$3:$C$175,MATCH('Stata Data'!B2603,'Developing Country'!$A$3:$A$175))</f>
        <v>0</v>
      </c>
      <c r="K2603" s="8">
        <f>VLOOKUP(B2603, 'TRIPS In Force'!$A$2:$B$166, 2, FALSE)</f>
        <v>34850</v>
      </c>
      <c r="L2603" s="7">
        <f t="shared" si="380"/>
        <v>1995</v>
      </c>
      <c r="M2603" s="7">
        <f t="shared" si="375"/>
        <v>1</v>
      </c>
      <c r="N2603" s="7">
        <f t="shared" si="376"/>
        <v>2033</v>
      </c>
      <c r="O2603" s="7">
        <f t="shared" si="377"/>
        <v>-34</v>
      </c>
      <c r="P2603" s="7">
        <f t="shared" si="378"/>
        <v>0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</row>
    <row r="2604" spans="1:34" x14ac:dyDescent="0.35">
      <c r="A2604">
        <f t="shared" si="381"/>
        <v>2603</v>
      </c>
      <c r="B2604" t="s">
        <v>92</v>
      </c>
      <c r="C2604">
        <f t="shared" si="379"/>
        <v>96</v>
      </c>
      <c r="D2604" s="7">
        <f t="shared" si="383"/>
        <v>2000</v>
      </c>
      <c r="E2604">
        <v>5800</v>
      </c>
      <c r="F2604">
        <f>VLOOKUP(B2604, 'Population by Country'!$1:$266, 15, FALSE)</f>
        <v>10967690</v>
      </c>
      <c r="G2604">
        <v>0</v>
      </c>
      <c r="H2604">
        <v>0</v>
      </c>
      <c r="I2604" s="7">
        <f>INDEX('Developing Country'!$B$3:$B$175,MATCH('Stata Data'!B2604,'Developing Country'!$A$3:$A$175))</f>
        <v>1</v>
      </c>
      <c r="J2604" s="7">
        <f>INDEX('Developing Country'!$C$3:$C$175,MATCH('Stata Data'!B2604,'Developing Country'!$A$3:$A$175))</f>
        <v>0</v>
      </c>
      <c r="K2604" s="8">
        <f>VLOOKUP(B2604, 'TRIPS In Force'!$A$2:$B$166, 2, FALSE)</f>
        <v>34850</v>
      </c>
      <c r="L2604" s="7">
        <f t="shared" si="380"/>
        <v>1995</v>
      </c>
      <c r="M2604" s="7">
        <f t="shared" si="375"/>
        <v>1</v>
      </c>
      <c r="N2604" s="7">
        <f t="shared" si="376"/>
        <v>2033</v>
      </c>
      <c r="O2604" s="7">
        <f t="shared" si="377"/>
        <v>-33</v>
      </c>
      <c r="P2604" s="7">
        <f t="shared" si="378"/>
        <v>0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</row>
    <row r="2605" spans="1:34" x14ac:dyDescent="0.35">
      <c r="A2605">
        <f t="shared" si="381"/>
        <v>2604</v>
      </c>
      <c r="B2605" t="s">
        <v>92</v>
      </c>
      <c r="C2605">
        <f t="shared" si="379"/>
        <v>96</v>
      </c>
      <c r="D2605" s="7">
        <f t="shared" si="383"/>
        <v>2001</v>
      </c>
      <c r="E2605">
        <v>6200</v>
      </c>
      <c r="F2605">
        <f>VLOOKUP(B2605, 'Population by Country'!$1:$266, 16, FALSE)</f>
        <v>11293258</v>
      </c>
      <c r="G2605">
        <v>0</v>
      </c>
      <c r="H2605">
        <v>0</v>
      </c>
      <c r="I2605" s="7">
        <f>INDEX('Developing Country'!$B$3:$B$175,MATCH('Stata Data'!B2605,'Developing Country'!$A$3:$A$175))</f>
        <v>1</v>
      </c>
      <c r="J2605" s="7">
        <f>INDEX('Developing Country'!$C$3:$C$175,MATCH('Stata Data'!B2605,'Developing Country'!$A$3:$A$175))</f>
        <v>0</v>
      </c>
      <c r="K2605" s="8">
        <f>VLOOKUP(B2605, 'TRIPS In Force'!$A$2:$B$166, 2, FALSE)</f>
        <v>34850</v>
      </c>
      <c r="L2605" s="7">
        <f t="shared" si="380"/>
        <v>1995</v>
      </c>
      <c r="M2605" s="7">
        <f t="shared" si="375"/>
        <v>1</v>
      </c>
      <c r="N2605" s="7">
        <f t="shared" si="376"/>
        <v>2033</v>
      </c>
      <c r="O2605" s="7">
        <f t="shared" si="377"/>
        <v>-32</v>
      </c>
      <c r="P2605" s="7">
        <f t="shared" si="378"/>
        <v>0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</row>
    <row r="2606" spans="1:34" x14ac:dyDescent="0.35">
      <c r="A2606">
        <f t="shared" si="381"/>
        <v>2605</v>
      </c>
      <c r="B2606" t="s">
        <v>92</v>
      </c>
      <c r="C2606">
        <f t="shared" si="379"/>
        <v>96</v>
      </c>
      <c r="D2606" s="7">
        <f t="shared" si="383"/>
        <v>2002</v>
      </c>
      <c r="E2606">
        <v>6600</v>
      </c>
      <c r="F2606">
        <f>VLOOKUP(B2606, 'Population by Country'!$1:$266, 17, FALSE)</f>
        <v>11638929</v>
      </c>
      <c r="G2606">
        <v>0</v>
      </c>
      <c r="H2606">
        <v>0</v>
      </c>
      <c r="I2606" s="7">
        <f>INDEX('Developing Country'!$B$3:$B$175,MATCH('Stata Data'!B2606,'Developing Country'!$A$3:$A$175))</f>
        <v>1</v>
      </c>
      <c r="J2606" s="7">
        <f>INDEX('Developing Country'!$C$3:$C$175,MATCH('Stata Data'!B2606,'Developing Country'!$A$3:$A$175))</f>
        <v>0</v>
      </c>
      <c r="K2606" s="8">
        <f>VLOOKUP(B2606, 'TRIPS In Force'!$A$2:$B$166, 2, FALSE)</f>
        <v>34850</v>
      </c>
      <c r="L2606" s="7">
        <f t="shared" si="380"/>
        <v>1995</v>
      </c>
      <c r="M2606" s="7">
        <f t="shared" si="375"/>
        <v>1</v>
      </c>
      <c r="N2606" s="7">
        <f t="shared" si="376"/>
        <v>2033</v>
      </c>
      <c r="O2606" s="7">
        <f t="shared" si="377"/>
        <v>-31</v>
      </c>
      <c r="P2606" s="7">
        <f t="shared" si="378"/>
        <v>0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</row>
    <row r="2607" spans="1:34" x14ac:dyDescent="0.35">
      <c r="A2607">
        <f t="shared" si="381"/>
        <v>2606</v>
      </c>
      <c r="B2607" t="s">
        <v>92</v>
      </c>
      <c r="C2607">
        <f t="shared" si="379"/>
        <v>96</v>
      </c>
      <c r="D2607" s="7">
        <f t="shared" si="383"/>
        <v>2003</v>
      </c>
      <c r="E2607">
        <v>6900</v>
      </c>
      <c r="F2607">
        <f>VLOOKUP(B2607, 'Population by Country'!$1:$266, 18, FALSE)</f>
        <v>12005128</v>
      </c>
      <c r="G2607">
        <v>0</v>
      </c>
      <c r="H2607">
        <v>0</v>
      </c>
      <c r="I2607" s="7">
        <f>INDEX('Developing Country'!$B$3:$B$175,MATCH('Stata Data'!B2607,'Developing Country'!$A$3:$A$175))</f>
        <v>1</v>
      </c>
      <c r="J2607" s="7">
        <f>INDEX('Developing Country'!$C$3:$C$175,MATCH('Stata Data'!B2607,'Developing Country'!$A$3:$A$175))</f>
        <v>0</v>
      </c>
      <c r="K2607" s="8">
        <f>VLOOKUP(B2607, 'TRIPS In Force'!$A$2:$B$166, 2, FALSE)</f>
        <v>34850</v>
      </c>
      <c r="L2607" s="7">
        <f t="shared" si="380"/>
        <v>1995</v>
      </c>
      <c r="M2607" s="7">
        <f t="shared" si="375"/>
        <v>1</v>
      </c>
      <c r="N2607" s="7">
        <f t="shared" si="376"/>
        <v>2033</v>
      </c>
      <c r="O2607" s="7">
        <f t="shared" si="377"/>
        <v>-30</v>
      </c>
      <c r="P2607" s="7">
        <f t="shared" si="378"/>
        <v>0</v>
      </c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</row>
    <row r="2608" spans="1:34" x14ac:dyDescent="0.35">
      <c r="A2608">
        <f t="shared" si="381"/>
        <v>2607</v>
      </c>
      <c r="B2608" t="s">
        <v>92</v>
      </c>
      <c r="C2608">
        <f t="shared" si="379"/>
        <v>96</v>
      </c>
      <c r="D2608" s="7">
        <f t="shared" si="383"/>
        <v>2004</v>
      </c>
      <c r="E2608">
        <v>7100</v>
      </c>
      <c r="F2608">
        <f>VLOOKUP(B2608, 'Population by Country'!$1:$266,19, FALSE)</f>
        <v>12391906</v>
      </c>
      <c r="G2608">
        <v>0</v>
      </c>
      <c r="H2608">
        <v>0</v>
      </c>
      <c r="I2608" s="7">
        <f>INDEX('Developing Country'!$B$3:$B$175,MATCH('Stata Data'!B2608,'Developing Country'!$A$3:$A$175))</f>
        <v>1</v>
      </c>
      <c r="J2608" s="7">
        <f>INDEX('Developing Country'!$C$3:$C$175,MATCH('Stata Data'!B2608,'Developing Country'!$A$3:$A$175))</f>
        <v>0</v>
      </c>
      <c r="K2608" s="8">
        <f>VLOOKUP(B2608, 'TRIPS In Force'!$A$2:$B$166, 2, FALSE)</f>
        <v>34850</v>
      </c>
      <c r="L2608" s="7">
        <f t="shared" si="380"/>
        <v>1995</v>
      </c>
      <c r="M2608" s="7">
        <f t="shared" si="375"/>
        <v>1</v>
      </c>
      <c r="N2608" s="7">
        <f t="shared" si="376"/>
        <v>2033</v>
      </c>
      <c r="O2608" s="7">
        <f t="shared" si="377"/>
        <v>-29</v>
      </c>
      <c r="P2608" s="7">
        <f t="shared" si="378"/>
        <v>0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</row>
    <row r="2609" spans="1:34" x14ac:dyDescent="0.35">
      <c r="A2609">
        <f t="shared" si="381"/>
        <v>2608</v>
      </c>
      <c r="B2609" t="s">
        <v>92</v>
      </c>
      <c r="C2609">
        <f t="shared" si="379"/>
        <v>96</v>
      </c>
      <c r="D2609" s="7">
        <f t="shared" si="383"/>
        <v>2005</v>
      </c>
      <c r="E2609">
        <v>6900</v>
      </c>
      <c r="F2609">
        <f>VLOOKUP(B2609, 'Population by Country'!$1:$266, 20, FALSE)</f>
        <v>12798763</v>
      </c>
      <c r="G2609">
        <v>0</v>
      </c>
      <c r="H2609">
        <v>0</v>
      </c>
      <c r="I2609" s="7">
        <f>INDEX('Developing Country'!$B$3:$B$175,MATCH('Stata Data'!B2609,'Developing Country'!$A$3:$A$175))</f>
        <v>1</v>
      </c>
      <c r="J2609" s="7">
        <f>INDEX('Developing Country'!$C$3:$C$175,MATCH('Stata Data'!B2609,'Developing Country'!$A$3:$A$175))</f>
        <v>0</v>
      </c>
      <c r="K2609" s="8">
        <f>VLOOKUP(B2609, 'TRIPS In Force'!$A$2:$B$166, 2, FALSE)</f>
        <v>34850</v>
      </c>
      <c r="L2609" s="7">
        <f t="shared" si="380"/>
        <v>1995</v>
      </c>
      <c r="M2609" s="7">
        <f t="shared" si="375"/>
        <v>1</v>
      </c>
      <c r="N2609" s="7">
        <f t="shared" si="376"/>
        <v>2033</v>
      </c>
      <c r="O2609" s="7">
        <f t="shared" si="377"/>
        <v>-28</v>
      </c>
      <c r="P2609" s="7">
        <f t="shared" si="378"/>
        <v>0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</row>
    <row r="2610" spans="1:34" x14ac:dyDescent="0.35">
      <c r="A2610">
        <f t="shared" si="381"/>
        <v>2609</v>
      </c>
      <c r="B2610" t="s">
        <v>92</v>
      </c>
      <c r="C2610">
        <f t="shared" si="379"/>
        <v>96</v>
      </c>
      <c r="D2610" s="7">
        <f t="shared" si="383"/>
        <v>2006</v>
      </c>
      <c r="E2610">
        <v>7000</v>
      </c>
      <c r="F2610">
        <f>VLOOKUP(B2610, 'Population by Country'!$1:$266, 21, FALSE)</f>
        <v>13227064</v>
      </c>
      <c r="G2610">
        <v>0</v>
      </c>
      <c r="H2610">
        <v>0</v>
      </c>
      <c r="I2610" s="7">
        <f>INDEX('Developing Country'!$B$3:$B$175,MATCH('Stata Data'!B2610,'Developing Country'!$A$3:$A$175))</f>
        <v>1</v>
      </c>
      <c r="J2610" s="7">
        <f>INDEX('Developing Country'!$C$3:$C$175,MATCH('Stata Data'!B2610,'Developing Country'!$A$3:$A$175))</f>
        <v>0</v>
      </c>
      <c r="K2610" s="8">
        <f>VLOOKUP(B2610, 'TRIPS In Force'!$A$2:$B$166, 2, FALSE)</f>
        <v>34850</v>
      </c>
      <c r="L2610" s="7">
        <f t="shared" si="380"/>
        <v>1995</v>
      </c>
      <c r="M2610" s="7">
        <f t="shared" si="375"/>
        <v>1</v>
      </c>
      <c r="N2610" s="7">
        <f t="shared" si="376"/>
        <v>2033</v>
      </c>
      <c r="O2610" s="7">
        <f t="shared" si="377"/>
        <v>-27</v>
      </c>
      <c r="P2610" s="7">
        <f t="shared" si="378"/>
        <v>0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</row>
    <row r="2611" spans="1:34" x14ac:dyDescent="0.35">
      <c r="A2611">
        <f t="shared" si="381"/>
        <v>2610</v>
      </c>
      <c r="B2611" t="s">
        <v>92</v>
      </c>
      <c r="C2611">
        <f t="shared" si="379"/>
        <v>96</v>
      </c>
      <c r="D2611" s="7">
        <f t="shared" si="383"/>
        <v>2007</v>
      </c>
      <c r="E2611">
        <v>6500</v>
      </c>
      <c r="F2611">
        <f>VLOOKUP(B2611, 'Population by Country'!$1:$266, 22, FALSE)</f>
        <v>13675606</v>
      </c>
      <c r="G2611">
        <v>0</v>
      </c>
      <c r="H2611">
        <v>0</v>
      </c>
      <c r="I2611" s="7">
        <f>INDEX('Developing Country'!$B$3:$B$175,MATCH('Stata Data'!B2611,'Developing Country'!$A$3:$A$175))</f>
        <v>1</v>
      </c>
      <c r="J2611" s="7">
        <f>INDEX('Developing Country'!$C$3:$C$175,MATCH('Stata Data'!B2611,'Developing Country'!$A$3:$A$175))</f>
        <v>0</v>
      </c>
      <c r="K2611" s="8">
        <f>VLOOKUP(B2611, 'TRIPS In Force'!$A$2:$B$166, 2, FALSE)</f>
        <v>34850</v>
      </c>
      <c r="L2611" s="7">
        <f t="shared" si="380"/>
        <v>1995</v>
      </c>
      <c r="M2611" s="7">
        <f t="shared" si="375"/>
        <v>1</v>
      </c>
      <c r="N2611" s="7">
        <f t="shared" si="376"/>
        <v>2033</v>
      </c>
      <c r="O2611" s="7">
        <f t="shared" si="377"/>
        <v>-26</v>
      </c>
      <c r="P2611" s="7">
        <f t="shared" si="378"/>
        <v>0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</row>
    <row r="2612" spans="1:34" x14ac:dyDescent="0.35">
      <c r="A2612">
        <f t="shared" si="381"/>
        <v>2611</v>
      </c>
      <c r="B2612" t="s">
        <v>92</v>
      </c>
      <c r="C2612">
        <f t="shared" si="379"/>
        <v>96</v>
      </c>
      <c r="D2612" s="7">
        <f t="shared" si="383"/>
        <v>2008</v>
      </c>
      <c r="E2612">
        <v>6100</v>
      </c>
      <c r="F2612">
        <f>VLOOKUP(B2612, 'Population by Country'!$1:$266, 23, FALSE)</f>
        <v>14138216</v>
      </c>
      <c r="G2612">
        <v>0</v>
      </c>
      <c r="H2612">
        <v>0</v>
      </c>
      <c r="I2612" s="7">
        <f>INDEX('Developing Country'!$B$3:$B$175,MATCH('Stata Data'!B2612,'Developing Country'!$A$3:$A$175))</f>
        <v>1</v>
      </c>
      <c r="J2612" s="7">
        <f>INDEX('Developing Country'!$C$3:$C$175,MATCH('Stata Data'!B2612,'Developing Country'!$A$3:$A$175))</f>
        <v>0</v>
      </c>
      <c r="K2612" s="8">
        <f>VLOOKUP(B2612, 'TRIPS In Force'!$A$2:$B$166, 2, FALSE)</f>
        <v>34850</v>
      </c>
      <c r="L2612" s="7">
        <f t="shared" si="380"/>
        <v>1995</v>
      </c>
      <c r="M2612" s="7">
        <f t="shared" si="375"/>
        <v>1</v>
      </c>
      <c r="N2612" s="7">
        <f t="shared" si="376"/>
        <v>2033</v>
      </c>
      <c r="O2612" s="7">
        <f t="shared" si="377"/>
        <v>-25</v>
      </c>
      <c r="P2612" s="7">
        <f t="shared" si="378"/>
        <v>0</v>
      </c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</row>
    <row r="2613" spans="1:34" x14ac:dyDescent="0.35">
      <c r="A2613">
        <f t="shared" si="381"/>
        <v>2612</v>
      </c>
      <c r="B2613" t="s">
        <v>92</v>
      </c>
      <c r="C2613">
        <f t="shared" si="379"/>
        <v>96</v>
      </c>
      <c r="D2613" s="7">
        <f t="shared" si="383"/>
        <v>2009</v>
      </c>
      <c r="E2613">
        <v>5700</v>
      </c>
      <c r="F2613">
        <f>VLOOKUP(B2613, 'Population by Country'!$1:$266, 24, FALSE)</f>
        <v>14606597</v>
      </c>
      <c r="G2613">
        <v>0</v>
      </c>
      <c r="H2613">
        <v>0</v>
      </c>
      <c r="I2613" s="7">
        <f>INDEX('Developing Country'!$B$3:$B$175,MATCH('Stata Data'!B2613,'Developing Country'!$A$3:$A$175))</f>
        <v>1</v>
      </c>
      <c r="J2613" s="7">
        <f>INDEX('Developing Country'!$C$3:$C$175,MATCH('Stata Data'!B2613,'Developing Country'!$A$3:$A$175))</f>
        <v>0</v>
      </c>
      <c r="K2613" s="8">
        <f>VLOOKUP(B2613, 'TRIPS In Force'!$A$2:$B$166, 2, FALSE)</f>
        <v>34850</v>
      </c>
      <c r="L2613" s="7">
        <f t="shared" si="380"/>
        <v>1995</v>
      </c>
      <c r="M2613" s="7">
        <f t="shared" si="375"/>
        <v>1</v>
      </c>
      <c r="N2613" s="7">
        <f t="shared" si="376"/>
        <v>2033</v>
      </c>
      <c r="O2613" s="7">
        <f t="shared" si="377"/>
        <v>-24</v>
      </c>
      <c r="P2613" s="7">
        <f t="shared" si="378"/>
        <v>0</v>
      </c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</row>
    <row r="2614" spans="1:34" x14ac:dyDescent="0.35">
      <c r="A2614">
        <f t="shared" si="381"/>
        <v>2613</v>
      </c>
      <c r="B2614" t="s">
        <v>92</v>
      </c>
      <c r="C2614">
        <f t="shared" si="379"/>
        <v>96</v>
      </c>
      <c r="D2614" s="7">
        <f t="shared" si="383"/>
        <v>2010</v>
      </c>
      <c r="E2614">
        <v>5500</v>
      </c>
      <c r="F2614">
        <f>VLOOKUP(B2614, 'Population by Country'!$1:$266, 25, FALSE)</f>
        <v>15075085</v>
      </c>
      <c r="G2614">
        <v>0</v>
      </c>
      <c r="H2614">
        <v>0</v>
      </c>
      <c r="I2614" s="7">
        <f>INDEX('Developing Country'!$B$3:$B$175,MATCH('Stata Data'!B2614,'Developing Country'!$A$3:$A$175))</f>
        <v>1</v>
      </c>
      <c r="J2614" s="7">
        <f>INDEX('Developing Country'!$C$3:$C$175,MATCH('Stata Data'!B2614,'Developing Country'!$A$3:$A$175))</f>
        <v>0</v>
      </c>
      <c r="K2614" s="8">
        <f>VLOOKUP(B2614, 'TRIPS In Force'!$A$2:$B$166, 2, FALSE)</f>
        <v>34850</v>
      </c>
      <c r="L2614" s="7">
        <f t="shared" si="380"/>
        <v>1995</v>
      </c>
      <c r="M2614" s="7">
        <f t="shared" si="375"/>
        <v>1</v>
      </c>
      <c r="N2614" s="7">
        <f t="shared" si="376"/>
        <v>2033</v>
      </c>
      <c r="O2614" s="7">
        <f t="shared" si="377"/>
        <v>-23</v>
      </c>
      <c r="P2614" s="7">
        <f t="shared" si="378"/>
        <v>0</v>
      </c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</row>
    <row r="2615" spans="1:34" x14ac:dyDescent="0.35">
      <c r="A2615">
        <f t="shared" si="381"/>
        <v>2614</v>
      </c>
      <c r="B2615" t="s">
        <v>92</v>
      </c>
      <c r="C2615">
        <f t="shared" si="379"/>
        <v>96</v>
      </c>
      <c r="D2615" s="7">
        <f t="shared" si="383"/>
        <v>2011</v>
      </c>
      <c r="E2615">
        <v>5200</v>
      </c>
      <c r="F2615">
        <f>VLOOKUP(B2615, 'Population by Country'!$1:$266, 26, FALSE)</f>
        <v>15540989</v>
      </c>
      <c r="G2615">
        <v>0</v>
      </c>
      <c r="H2615">
        <v>0</v>
      </c>
      <c r="I2615" s="7">
        <f>INDEX('Developing Country'!$B$3:$B$175,MATCH('Stata Data'!B2615,'Developing Country'!$A$3:$A$175))</f>
        <v>1</v>
      </c>
      <c r="J2615" s="7">
        <f>INDEX('Developing Country'!$C$3:$C$175,MATCH('Stata Data'!B2615,'Developing Country'!$A$3:$A$175))</f>
        <v>0</v>
      </c>
      <c r="K2615" s="8">
        <f>VLOOKUP(B2615, 'TRIPS In Force'!$A$2:$B$166, 2, FALSE)</f>
        <v>34850</v>
      </c>
      <c r="L2615" s="7">
        <f t="shared" si="380"/>
        <v>1995</v>
      </c>
      <c r="M2615" s="7">
        <f t="shared" si="375"/>
        <v>1</v>
      </c>
      <c r="N2615" s="7">
        <f t="shared" si="376"/>
        <v>2033</v>
      </c>
      <c r="O2615" s="7">
        <f t="shared" si="377"/>
        <v>-22</v>
      </c>
      <c r="P2615" s="7">
        <f t="shared" si="378"/>
        <v>0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</row>
    <row r="2616" spans="1:34" x14ac:dyDescent="0.35">
      <c r="A2616">
        <f t="shared" si="381"/>
        <v>2615</v>
      </c>
      <c r="B2616" t="s">
        <v>92</v>
      </c>
      <c r="C2616">
        <f t="shared" si="379"/>
        <v>96</v>
      </c>
      <c r="D2616" s="7">
        <f t="shared" si="383"/>
        <v>2012</v>
      </c>
      <c r="E2616">
        <v>4800</v>
      </c>
      <c r="F2616">
        <f>VLOOKUP(B2616, 'Population by Country'!$1:$266, 27, FALSE)</f>
        <v>16006670</v>
      </c>
      <c r="G2616">
        <v>0</v>
      </c>
      <c r="H2616">
        <v>0</v>
      </c>
      <c r="I2616" s="7">
        <f>INDEX('Developing Country'!$B$3:$B$175,MATCH('Stata Data'!B2616,'Developing Country'!$A$3:$A$175))</f>
        <v>1</v>
      </c>
      <c r="J2616" s="7">
        <f>INDEX('Developing Country'!$C$3:$C$175,MATCH('Stata Data'!B2616,'Developing Country'!$A$3:$A$175))</f>
        <v>0</v>
      </c>
      <c r="K2616" s="8">
        <f>VLOOKUP(B2616, 'TRIPS In Force'!$A$2:$B$166, 2, FALSE)</f>
        <v>34850</v>
      </c>
      <c r="L2616" s="7">
        <f t="shared" si="380"/>
        <v>1995</v>
      </c>
      <c r="M2616" s="7">
        <f t="shared" si="375"/>
        <v>1</v>
      </c>
      <c r="N2616" s="7">
        <f t="shared" si="376"/>
        <v>2033</v>
      </c>
      <c r="O2616" s="7">
        <f t="shared" si="377"/>
        <v>-21</v>
      </c>
      <c r="P2616" s="7">
        <f t="shared" si="378"/>
        <v>0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</row>
    <row r="2617" spans="1:34" x14ac:dyDescent="0.35">
      <c r="A2617">
        <f t="shared" si="381"/>
        <v>2616</v>
      </c>
      <c r="B2617" t="s">
        <v>92</v>
      </c>
      <c r="C2617">
        <f t="shared" si="379"/>
        <v>96</v>
      </c>
      <c r="D2617" s="7">
        <f t="shared" si="383"/>
        <v>2013</v>
      </c>
      <c r="E2617">
        <v>5300</v>
      </c>
      <c r="F2617">
        <f>VLOOKUP(B2617, 'Population by Country'!$1:$266, 28, FALSE)</f>
        <v>16477818</v>
      </c>
      <c r="G2617">
        <v>0</v>
      </c>
      <c r="H2617">
        <v>0</v>
      </c>
      <c r="I2617" s="7">
        <f>INDEX('Developing Country'!$B$3:$B$175,MATCH('Stata Data'!B2617,'Developing Country'!$A$3:$A$175))</f>
        <v>1</v>
      </c>
      <c r="J2617" s="7">
        <f>INDEX('Developing Country'!$C$3:$C$175,MATCH('Stata Data'!B2617,'Developing Country'!$A$3:$A$175))</f>
        <v>0</v>
      </c>
      <c r="K2617" s="8">
        <f>VLOOKUP(B2617, 'TRIPS In Force'!$A$2:$B$166, 2, FALSE)</f>
        <v>34850</v>
      </c>
      <c r="L2617" s="7">
        <f t="shared" si="380"/>
        <v>1995</v>
      </c>
      <c r="M2617" s="7">
        <f t="shared" si="375"/>
        <v>1</v>
      </c>
      <c r="N2617" s="7">
        <f t="shared" si="376"/>
        <v>2033</v>
      </c>
      <c r="O2617" s="7">
        <f t="shared" si="377"/>
        <v>-20</v>
      </c>
      <c r="P2617" s="7">
        <f t="shared" si="378"/>
        <v>0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</row>
    <row r="2618" spans="1:34" x14ac:dyDescent="0.35">
      <c r="A2618">
        <f t="shared" si="381"/>
        <v>2617</v>
      </c>
      <c r="B2618" t="s">
        <v>92</v>
      </c>
      <c r="C2618">
        <f t="shared" si="379"/>
        <v>96</v>
      </c>
      <c r="D2618" s="7">
        <f t="shared" si="383"/>
        <v>2014</v>
      </c>
      <c r="E2618">
        <v>6200</v>
      </c>
      <c r="F2618">
        <f>VLOOKUP(B2618, 'Population by Country'!$1:$266, 29, FALSE)</f>
        <v>16962846</v>
      </c>
      <c r="G2618">
        <v>0</v>
      </c>
      <c r="H2618">
        <v>0</v>
      </c>
      <c r="I2618" s="7">
        <f>INDEX('Developing Country'!$B$3:$B$175,MATCH('Stata Data'!B2618,'Developing Country'!$A$3:$A$175))</f>
        <v>1</v>
      </c>
      <c r="J2618" s="7">
        <f>INDEX('Developing Country'!$C$3:$C$175,MATCH('Stata Data'!B2618,'Developing Country'!$A$3:$A$175))</f>
        <v>0</v>
      </c>
      <c r="K2618" s="8">
        <f>VLOOKUP(B2618, 'TRIPS In Force'!$A$2:$B$166, 2, FALSE)</f>
        <v>34850</v>
      </c>
      <c r="L2618" s="7">
        <f t="shared" si="380"/>
        <v>1995</v>
      </c>
      <c r="M2618" s="7">
        <f t="shared" si="375"/>
        <v>1</v>
      </c>
      <c r="N2618" s="7">
        <f t="shared" si="376"/>
        <v>2033</v>
      </c>
      <c r="O2618" s="7">
        <f t="shared" si="377"/>
        <v>-19</v>
      </c>
      <c r="P2618" s="7">
        <f t="shared" si="378"/>
        <v>0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</row>
    <row r="2619" spans="1:34" x14ac:dyDescent="0.35">
      <c r="A2619">
        <f t="shared" si="381"/>
        <v>2618</v>
      </c>
      <c r="B2619" t="s">
        <v>92</v>
      </c>
      <c r="C2619">
        <f t="shared" si="379"/>
        <v>96</v>
      </c>
      <c r="D2619" s="7">
        <f t="shared" si="383"/>
        <v>2015</v>
      </c>
      <c r="E2619">
        <v>6400</v>
      </c>
      <c r="F2619">
        <f>VLOOKUP(B2619, 'Population by Country'!$1:$266, 30, FALSE)</f>
        <v>17467905</v>
      </c>
      <c r="G2619">
        <v>0</v>
      </c>
      <c r="H2619">
        <v>0</v>
      </c>
      <c r="I2619" s="7">
        <f>INDEX('Developing Country'!$B$3:$B$175,MATCH('Stata Data'!B2619,'Developing Country'!$A$3:$A$175))</f>
        <v>1</v>
      </c>
      <c r="J2619" s="7">
        <f>INDEX('Developing Country'!$C$3:$C$175,MATCH('Stata Data'!B2619,'Developing Country'!$A$3:$A$175))</f>
        <v>0</v>
      </c>
      <c r="K2619" s="8">
        <f>VLOOKUP(B2619, 'TRIPS In Force'!$A$2:$B$166, 2, FALSE)</f>
        <v>34850</v>
      </c>
      <c r="L2619" s="7">
        <f t="shared" si="380"/>
        <v>1995</v>
      </c>
      <c r="M2619" s="7">
        <f t="shared" si="375"/>
        <v>1</v>
      </c>
      <c r="N2619" s="7">
        <f t="shared" si="376"/>
        <v>2033</v>
      </c>
      <c r="O2619" s="7">
        <f t="shared" si="377"/>
        <v>-18</v>
      </c>
      <c r="P2619" s="7">
        <f t="shared" si="378"/>
        <v>0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</row>
    <row r="2620" spans="1:34" x14ac:dyDescent="0.35">
      <c r="A2620">
        <f t="shared" si="381"/>
        <v>2619</v>
      </c>
      <c r="B2620" t="s">
        <v>92</v>
      </c>
      <c r="C2620">
        <f t="shared" si="379"/>
        <v>96</v>
      </c>
      <c r="D2620" s="7">
        <f t="shared" si="383"/>
        <v>2016</v>
      </c>
      <c r="E2620">
        <v>6100</v>
      </c>
      <c r="F2620">
        <f>VLOOKUP(B2620, 'Population by Country'!$1:$266, 31, FALSE)</f>
        <v>17994837</v>
      </c>
      <c r="G2620">
        <v>0</v>
      </c>
      <c r="H2620">
        <v>0</v>
      </c>
      <c r="I2620" s="7">
        <f>INDEX('Developing Country'!$B$3:$B$175,MATCH('Stata Data'!B2620,'Developing Country'!$A$3:$A$175))</f>
        <v>1</v>
      </c>
      <c r="J2620" s="7">
        <f>INDEX('Developing Country'!$C$3:$C$175,MATCH('Stata Data'!B2620,'Developing Country'!$A$3:$A$175))</f>
        <v>0</v>
      </c>
      <c r="K2620" s="8">
        <f>VLOOKUP(B2620, 'TRIPS In Force'!$A$2:$B$166, 2, FALSE)</f>
        <v>34850</v>
      </c>
      <c r="L2620" s="7">
        <f t="shared" si="380"/>
        <v>1995</v>
      </c>
      <c r="M2620" s="7">
        <f t="shared" si="375"/>
        <v>1</v>
      </c>
      <c r="N2620" s="7">
        <f t="shared" si="376"/>
        <v>2033</v>
      </c>
      <c r="O2620" s="7">
        <f t="shared" si="377"/>
        <v>-17</v>
      </c>
      <c r="P2620" s="7">
        <f t="shared" si="378"/>
        <v>0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</row>
    <row r="2621" spans="1:34" x14ac:dyDescent="0.35">
      <c r="A2621">
        <f t="shared" si="381"/>
        <v>2620</v>
      </c>
      <c r="B2621" t="s">
        <v>93</v>
      </c>
      <c r="C2621">
        <f t="shared" si="379"/>
        <v>97</v>
      </c>
      <c r="D2621" s="7">
        <v>1990</v>
      </c>
      <c r="E2621">
        <v>100</v>
      </c>
      <c r="F2621">
        <f>VLOOKUP(B2621, 'Population by Country'!$1:$266, 5,FALSE )</f>
        <v>354170</v>
      </c>
      <c r="G2621">
        <v>0</v>
      </c>
      <c r="H2621">
        <v>0</v>
      </c>
      <c r="I2621" s="7">
        <f>INDEX('Developing Country'!$B$3:$B$175,MATCH('Stata Data'!B2621,'Developing Country'!$A$3:$A$175))</f>
        <v>0</v>
      </c>
      <c r="J2621" s="7">
        <f>INDEX('Developing Country'!$C$3:$C$175,MATCH('Stata Data'!B2621,'Developing Country'!$A$3:$A$175))</f>
        <v>0</v>
      </c>
      <c r="K2621" s="8">
        <f>VLOOKUP(B2621, 'TRIPS In Force'!$A$2:$B$166, 2, FALSE)</f>
        <v>34700</v>
      </c>
      <c r="L2621" s="7">
        <f t="shared" si="380"/>
        <v>1995</v>
      </c>
      <c r="M2621" s="7">
        <f t="shared" si="375"/>
        <v>0</v>
      </c>
      <c r="N2621" s="7">
        <f t="shared" si="376"/>
        <v>1995</v>
      </c>
      <c r="O2621" s="7">
        <f t="shared" si="377"/>
        <v>-5</v>
      </c>
      <c r="P2621" s="7">
        <f t="shared" si="378"/>
        <v>0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</row>
    <row r="2622" spans="1:34" x14ac:dyDescent="0.35">
      <c r="A2622">
        <f t="shared" si="381"/>
        <v>2621</v>
      </c>
      <c r="B2622" t="s">
        <v>93</v>
      </c>
      <c r="C2622">
        <f t="shared" si="379"/>
        <v>97</v>
      </c>
      <c r="D2622" s="7">
        <f>D2621+1</f>
        <v>1991</v>
      </c>
      <c r="E2622">
        <v>100</v>
      </c>
      <c r="F2622">
        <f>VLOOKUP(B2622, 'Population by Country'!$1:$266, 6, FALSE)</f>
        <v>363845</v>
      </c>
      <c r="G2622">
        <v>0</v>
      </c>
      <c r="H2622">
        <v>0</v>
      </c>
      <c r="I2622" s="7">
        <f>INDEX('Developing Country'!$B$3:$B$175,MATCH('Stata Data'!B2622,'Developing Country'!$A$3:$A$175))</f>
        <v>0</v>
      </c>
      <c r="J2622" s="7">
        <f>INDEX('Developing Country'!$C$3:$C$175,MATCH('Stata Data'!B2622,'Developing Country'!$A$3:$A$175))</f>
        <v>0</v>
      </c>
      <c r="K2622" s="8">
        <f>VLOOKUP(B2622, 'TRIPS In Force'!$A$2:$B$166, 2, FALSE)</f>
        <v>34700</v>
      </c>
      <c r="L2622" s="7">
        <f t="shared" si="380"/>
        <v>1995</v>
      </c>
      <c r="M2622" s="7">
        <f t="shared" si="375"/>
        <v>0</v>
      </c>
      <c r="N2622" s="7">
        <f t="shared" si="376"/>
        <v>1995</v>
      </c>
      <c r="O2622" s="7">
        <f t="shared" si="377"/>
        <v>-4</v>
      </c>
      <c r="P2622" s="7">
        <f t="shared" si="378"/>
        <v>0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</row>
    <row r="2623" spans="1:34" x14ac:dyDescent="0.35">
      <c r="A2623">
        <f t="shared" si="381"/>
        <v>2622</v>
      </c>
      <c r="B2623" t="s">
        <v>93</v>
      </c>
      <c r="C2623">
        <f t="shared" si="379"/>
        <v>97</v>
      </c>
      <c r="D2623" s="7">
        <f t="shared" ref="D2623:D2647" si="384">D2622+1</f>
        <v>1992</v>
      </c>
      <c r="E2623">
        <v>100</v>
      </c>
      <c r="F2623">
        <f>VLOOKUP(B2623, 'Population by Country'!$1:$266, 7, FALSE)</f>
        <v>367618</v>
      </c>
      <c r="G2623">
        <v>0</v>
      </c>
      <c r="H2623">
        <v>0</v>
      </c>
      <c r="I2623" s="7">
        <f>INDEX('Developing Country'!$B$3:$B$175,MATCH('Stata Data'!B2623,'Developing Country'!$A$3:$A$175))</f>
        <v>0</v>
      </c>
      <c r="J2623" s="7">
        <f>INDEX('Developing Country'!$C$3:$C$175,MATCH('Stata Data'!B2623,'Developing Country'!$A$3:$A$175))</f>
        <v>0</v>
      </c>
      <c r="K2623" s="8">
        <f>VLOOKUP(B2623, 'TRIPS In Force'!$A$2:$B$166, 2, FALSE)</f>
        <v>34700</v>
      </c>
      <c r="L2623" s="7">
        <f t="shared" si="380"/>
        <v>1995</v>
      </c>
      <c r="M2623" s="7">
        <f t="shared" si="375"/>
        <v>0</v>
      </c>
      <c r="N2623" s="7">
        <f t="shared" si="376"/>
        <v>1995</v>
      </c>
      <c r="O2623" s="7">
        <f t="shared" si="377"/>
        <v>-3</v>
      </c>
      <c r="P2623" s="7">
        <f t="shared" si="378"/>
        <v>0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</row>
    <row r="2624" spans="1:34" x14ac:dyDescent="0.35">
      <c r="A2624">
        <f t="shared" si="381"/>
        <v>2623</v>
      </c>
      <c r="B2624" t="s">
        <v>93</v>
      </c>
      <c r="C2624">
        <f t="shared" si="379"/>
        <v>97</v>
      </c>
      <c r="D2624" s="7">
        <f t="shared" si="384"/>
        <v>1993</v>
      </c>
      <c r="E2624">
        <v>100</v>
      </c>
      <c r="F2624">
        <f>VLOOKUP(B2624, 'Population by Country'!$1:$266, 8, FALSE)</f>
        <v>371308</v>
      </c>
      <c r="G2624">
        <v>0</v>
      </c>
      <c r="H2624">
        <v>0</v>
      </c>
      <c r="I2624" s="7">
        <f>INDEX('Developing Country'!$B$3:$B$175,MATCH('Stata Data'!B2624,'Developing Country'!$A$3:$A$175))</f>
        <v>0</v>
      </c>
      <c r="J2624" s="7">
        <f>INDEX('Developing Country'!$C$3:$C$175,MATCH('Stata Data'!B2624,'Developing Country'!$A$3:$A$175))</f>
        <v>0</v>
      </c>
      <c r="K2624" s="8">
        <f>VLOOKUP(B2624, 'TRIPS In Force'!$A$2:$B$166, 2, FALSE)</f>
        <v>34700</v>
      </c>
      <c r="L2624" s="7">
        <f t="shared" si="380"/>
        <v>1995</v>
      </c>
      <c r="M2624" s="7">
        <f t="shared" si="375"/>
        <v>0</v>
      </c>
      <c r="N2624" s="7">
        <f t="shared" si="376"/>
        <v>1995</v>
      </c>
      <c r="O2624" s="7">
        <f t="shared" si="377"/>
        <v>-2</v>
      </c>
      <c r="P2624" s="7">
        <f t="shared" si="378"/>
        <v>0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</row>
    <row r="2625" spans="1:34" x14ac:dyDescent="0.35">
      <c r="A2625">
        <f t="shared" si="381"/>
        <v>2624</v>
      </c>
      <c r="B2625" t="s">
        <v>93</v>
      </c>
      <c r="C2625">
        <f t="shared" si="379"/>
        <v>97</v>
      </c>
      <c r="D2625" s="7">
        <f t="shared" si="384"/>
        <v>1994</v>
      </c>
      <c r="E2625">
        <v>100</v>
      </c>
      <c r="F2625">
        <f>VLOOKUP(B2625, 'Population by Country'!$1:$266, 9, FALSE)</f>
        <v>374797</v>
      </c>
      <c r="G2625">
        <v>0</v>
      </c>
      <c r="H2625">
        <v>0</v>
      </c>
      <c r="I2625" s="7">
        <f>INDEX('Developing Country'!$B$3:$B$175,MATCH('Stata Data'!B2625,'Developing Country'!$A$3:$A$175))</f>
        <v>0</v>
      </c>
      <c r="J2625" s="7">
        <f>INDEX('Developing Country'!$C$3:$C$175,MATCH('Stata Data'!B2625,'Developing Country'!$A$3:$A$175))</f>
        <v>0</v>
      </c>
      <c r="K2625" s="8">
        <f>VLOOKUP(B2625, 'TRIPS In Force'!$A$2:$B$166, 2, FALSE)</f>
        <v>34700</v>
      </c>
      <c r="L2625" s="7">
        <f t="shared" si="380"/>
        <v>1995</v>
      </c>
      <c r="M2625" s="7">
        <f t="shared" si="375"/>
        <v>0</v>
      </c>
      <c r="N2625" s="7">
        <f t="shared" si="376"/>
        <v>1995</v>
      </c>
      <c r="O2625" s="7">
        <f t="shared" si="377"/>
        <v>-1</v>
      </c>
      <c r="P2625" s="7">
        <f t="shared" si="378"/>
        <v>0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</row>
    <row r="2626" spans="1:34" x14ac:dyDescent="0.35">
      <c r="A2626">
        <f t="shared" si="381"/>
        <v>2625</v>
      </c>
      <c r="B2626" t="s">
        <v>93</v>
      </c>
      <c r="C2626">
        <f t="shared" si="379"/>
        <v>97</v>
      </c>
      <c r="D2626" s="7">
        <f t="shared" si="384"/>
        <v>1995</v>
      </c>
      <c r="E2626">
        <v>100</v>
      </c>
      <c r="F2626">
        <f>VLOOKUP(B2626, 'Population by Country'!$1:$266, 10, FALSE)</f>
        <v>377419</v>
      </c>
      <c r="G2626">
        <v>0</v>
      </c>
      <c r="H2626">
        <v>0</v>
      </c>
      <c r="I2626" s="7">
        <f>INDEX('Developing Country'!$B$3:$B$175,MATCH('Stata Data'!B2626,'Developing Country'!$A$3:$A$175))</f>
        <v>0</v>
      </c>
      <c r="J2626" s="7">
        <f>INDEX('Developing Country'!$C$3:$C$175,MATCH('Stata Data'!B2626,'Developing Country'!$A$3:$A$175))</f>
        <v>0</v>
      </c>
      <c r="K2626" s="8">
        <f>VLOOKUP(B2626, 'TRIPS In Force'!$A$2:$B$166, 2, FALSE)</f>
        <v>34700</v>
      </c>
      <c r="L2626" s="7">
        <f t="shared" si="380"/>
        <v>1995</v>
      </c>
      <c r="M2626" s="7">
        <f t="shared" ref="M2626:M2689" si="385">IF(L2626&gt;D2626, 0, 1)</f>
        <v>1</v>
      </c>
      <c r="N2626" s="7">
        <f t="shared" ref="N2626:N2689" si="386">IF(L2626&gt;IF(I2626=1, 2033, IF(H2626=1, 2005, IF(J2626=1,2000, L2626))), L2626,IF(I2626=1, 2033, IF(H2626=1, 2005, IF(J2626=1,2000, L2626))))</f>
        <v>1995</v>
      </c>
      <c r="O2626" s="7">
        <f t="shared" ref="O2626:O2689" si="387">D2626-N2626</f>
        <v>0</v>
      </c>
      <c r="P2626" s="7">
        <f t="shared" ref="P2626:P2689" si="388">IF(N2626&lt;=D2626,1,0)</f>
        <v>1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</row>
    <row r="2627" spans="1:34" x14ac:dyDescent="0.35">
      <c r="A2627">
        <f t="shared" si="381"/>
        <v>2626</v>
      </c>
      <c r="B2627" t="s">
        <v>93</v>
      </c>
      <c r="C2627">
        <f t="shared" ref="C2627:C2690" si="389">_xlfn.FLOOR.MATH((A2627-1)/27)</f>
        <v>97</v>
      </c>
      <c r="D2627" s="7">
        <f t="shared" si="384"/>
        <v>1996</v>
      </c>
      <c r="E2627">
        <v>100</v>
      </c>
      <c r="F2627">
        <f>VLOOKUP(B2627, 'Population by Country'!$1:$266, 11, FALSE)</f>
        <v>379905</v>
      </c>
      <c r="G2627">
        <v>0</v>
      </c>
      <c r="H2627">
        <v>0</v>
      </c>
      <c r="I2627" s="7">
        <f>INDEX('Developing Country'!$B$3:$B$175,MATCH('Stata Data'!B2627,'Developing Country'!$A$3:$A$175))</f>
        <v>0</v>
      </c>
      <c r="J2627" s="7">
        <f>INDEX('Developing Country'!$C$3:$C$175,MATCH('Stata Data'!B2627,'Developing Country'!$A$3:$A$175))</f>
        <v>0</v>
      </c>
      <c r="K2627" s="8">
        <f>VLOOKUP(B2627, 'TRIPS In Force'!$A$2:$B$166, 2, FALSE)</f>
        <v>34700</v>
      </c>
      <c r="L2627" s="7">
        <f t="shared" ref="L2627:L2690" si="390">YEAR(K2627)</f>
        <v>1995</v>
      </c>
      <c r="M2627" s="7">
        <f t="shared" si="385"/>
        <v>1</v>
      </c>
      <c r="N2627" s="7">
        <f t="shared" si="386"/>
        <v>1995</v>
      </c>
      <c r="O2627" s="7">
        <f t="shared" si="387"/>
        <v>1</v>
      </c>
      <c r="P2627" s="7">
        <f t="shared" si="388"/>
        <v>1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</row>
    <row r="2628" spans="1:34" x14ac:dyDescent="0.35">
      <c r="A2628">
        <f t="shared" ref="A2628:A2691" si="391">A2627+1</f>
        <v>2627</v>
      </c>
      <c r="B2628" t="s">
        <v>93</v>
      </c>
      <c r="C2628">
        <f t="shared" si="389"/>
        <v>97</v>
      </c>
      <c r="D2628" s="7">
        <f t="shared" si="384"/>
        <v>1997</v>
      </c>
      <c r="E2628">
        <v>100</v>
      </c>
      <c r="F2628">
        <f>VLOOKUP(B2628, 'Population by Country'!$1:$266, 12, FALSE)</f>
        <v>382791</v>
      </c>
      <c r="G2628">
        <v>0</v>
      </c>
      <c r="H2628">
        <v>0</v>
      </c>
      <c r="I2628" s="7">
        <f>INDEX('Developing Country'!$B$3:$B$175,MATCH('Stata Data'!B2628,'Developing Country'!$A$3:$A$175))</f>
        <v>0</v>
      </c>
      <c r="J2628" s="7">
        <f>INDEX('Developing Country'!$C$3:$C$175,MATCH('Stata Data'!B2628,'Developing Country'!$A$3:$A$175))</f>
        <v>0</v>
      </c>
      <c r="K2628" s="8">
        <f>VLOOKUP(B2628, 'TRIPS In Force'!$A$2:$B$166, 2, FALSE)</f>
        <v>34700</v>
      </c>
      <c r="L2628" s="7">
        <f t="shared" si="390"/>
        <v>1995</v>
      </c>
      <c r="M2628" s="7">
        <f t="shared" si="385"/>
        <v>1</v>
      </c>
      <c r="N2628" s="7">
        <f t="shared" si="386"/>
        <v>1995</v>
      </c>
      <c r="O2628" s="7">
        <f t="shared" si="387"/>
        <v>2</v>
      </c>
      <c r="P2628" s="7">
        <f t="shared" si="388"/>
        <v>1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</row>
    <row r="2629" spans="1:34" x14ac:dyDescent="0.35">
      <c r="A2629">
        <f t="shared" si="391"/>
        <v>2628</v>
      </c>
      <c r="B2629" t="s">
        <v>93</v>
      </c>
      <c r="C2629">
        <f t="shared" si="389"/>
        <v>97</v>
      </c>
      <c r="D2629" s="7">
        <f t="shared" si="384"/>
        <v>1998</v>
      </c>
      <c r="E2629">
        <v>100</v>
      </c>
      <c r="F2629">
        <f>VLOOKUP(B2629, 'Population by Country'!$1:$266, 13, FALSE)</f>
        <v>385287</v>
      </c>
      <c r="G2629">
        <v>0</v>
      </c>
      <c r="H2629">
        <v>0</v>
      </c>
      <c r="I2629" s="7">
        <f>INDEX('Developing Country'!$B$3:$B$175,MATCH('Stata Data'!B2629,'Developing Country'!$A$3:$A$175))</f>
        <v>0</v>
      </c>
      <c r="J2629" s="7">
        <f>INDEX('Developing Country'!$C$3:$C$175,MATCH('Stata Data'!B2629,'Developing Country'!$A$3:$A$175))</f>
        <v>0</v>
      </c>
      <c r="K2629" s="8">
        <f>VLOOKUP(B2629, 'TRIPS In Force'!$A$2:$B$166, 2, FALSE)</f>
        <v>34700</v>
      </c>
      <c r="L2629" s="7">
        <f t="shared" si="390"/>
        <v>1995</v>
      </c>
      <c r="M2629" s="7">
        <f t="shared" si="385"/>
        <v>1</v>
      </c>
      <c r="N2629" s="7">
        <f t="shared" si="386"/>
        <v>1995</v>
      </c>
      <c r="O2629" s="7">
        <f t="shared" si="387"/>
        <v>3</v>
      </c>
      <c r="P2629" s="7">
        <f t="shared" si="388"/>
        <v>1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</row>
    <row r="2630" spans="1:34" x14ac:dyDescent="0.35">
      <c r="A2630">
        <f t="shared" si="391"/>
        <v>2629</v>
      </c>
      <c r="B2630" t="s">
        <v>93</v>
      </c>
      <c r="C2630">
        <f t="shared" si="389"/>
        <v>97</v>
      </c>
      <c r="D2630" s="7">
        <f t="shared" si="384"/>
        <v>1999</v>
      </c>
      <c r="E2630">
        <v>100</v>
      </c>
      <c r="F2630">
        <f>VLOOKUP(B2630, 'Population by Country'!$1:$266,14, FALSE)</f>
        <v>387578</v>
      </c>
      <c r="G2630">
        <v>0</v>
      </c>
      <c r="H2630">
        <v>0</v>
      </c>
      <c r="I2630" s="7">
        <f>INDEX('Developing Country'!$B$3:$B$175,MATCH('Stata Data'!B2630,'Developing Country'!$A$3:$A$175))</f>
        <v>0</v>
      </c>
      <c r="J2630" s="7">
        <f>INDEX('Developing Country'!$C$3:$C$175,MATCH('Stata Data'!B2630,'Developing Country'!$A$3:$A$175))</f>
        <v>0</v>
      </c>
      <c r="K2630" s="8">
        <f>VLOOKUP(B2630, 'TRIPS In Force'!$A$2:$B$166, 2, FALSE)</f>
        <v>34700</v>
      </c>
      <c r="L2630" s="7">
        <f t="shared" si="390"/>
        <v>1995</v>
      </c>
      <c r="M2630" s="7">
        <f t="shared" si="385"/>
        <v>1</v>
      </c>
      <c r="N2630" s="7">
        <f t="shared" si="386"/>
        <v>1995</v>
      </c>
      <c r="O2630" s="7">
        <f t="shared" si="387"/>
        <v>4</v>
      </c>
      <c r="P2630" s="7">
        <f t="shared" si="388"/>
        <v>1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</row>
    <row r="2631" spans="1:34" x14ac:dyDescent="0.35">
      <c r="A2631">
        <f t="shared" si="391"/>
        <v>2630</v>
      </c>
      <c r="B2631" t="s">
        <v>93</v>
      </c>
      <c r="C2631">
        <f t="shared" si="389"/>
        <v>97</v>
      </c>
      <c r="D2631" s="7">
        <f t="shared" si="384"/>
        <v>2000</v>
      </c>
      <c r="E2631">
        <v>100</v>
      </c>
      <c r="F2631">
        <f>VLOOKUP(B2631, 'Population by Country'!$1:$266, 15, FALSE)</f>
        <v>390087</v>
      </c>
      <c r="G2631">
        <v>0</v>
      </c>
      <c r="H2631">
        <v>0</v>
      </c>
      <c r="I2631" s="7">
        <f>INDEX('Developing Country'!$B$3:$B$175,MATCH('Stata Data'!B2631,'Developing Country'!$A$3:$A$175))</f>
        <v>0</v>
      </c>
      <c r="J2631" s="7">
        <f>INDEX('Developing Country'!$C$3:$C$175,MATCH('Stata Data'!B2631,'Developing Country'!$A$3:$A$175))</f>
        <v>0</v>
      </c>
      <c r="K2631" s="8">
        <f>VLOOKUP(B2631, 'TRIPS In Force'!$A$2:$B$166, 2, FALSE)</f>
        <v>34700</v>
      </c>
      <c r="L2631" s="7">
        <f t="shared" si="390"/>
        <v>1995</v>
      </c>
      <c r="M2631" s="7">
        <f t="shared" si="385"/>
        <v>1</v>
      </c>
      <c r="N2631" s="7">
        <f t="shared" si="386"/>
        <v>1995</v>
      </c>
      <c r="O2631" s="7">
        <f t="shared" si="387"/>
        <v>5</v>
      </c>
      <c r="P2631" s="7">
        <f t="shared" si="388"/>
        <v>1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</row>
    <row r="2632" spans="1:34" x14ac:dyDescent="0.35">
      <c r="A2632">
        <f t="shared" si="391"/>
        <v>2631</v>
      </c>
      <c r="B2632" t="s">
        <v>93</v>
      </c>
      <c r="C2632">
        <f t="shared" si="389"/>
        <v>97</v>
      </c>
      <c r="D2632" s="7">
        <f t="shared" si="384"/>
        <v>2001</v>
      </c>
      <c r="E2632">
        <v>100</v>
      </c>
      <c r="F2632">
        <f>VLOOKUP(B2632, 'Population by Country'!$1:$266, 16, FALSE)</f>
        <v>393028</v>
      </c>
      <c r="G2632">
        <v>0</v>
      </c>
      <c r="H2632">
        <v>0</v>
      </c>
      <c r="I2632" s="7">
        <f>INDEX('Developing Country'!$B$3:$B$175,MATCH('Stata Data'!B2632,'Developing Country'!$A$3:$A$175))</f>
        <v>0</v>
      </c>
      <c r="J2632" s="7">
        <f>INDEX('Developing Country'!$C$3:$C$175,MATCH('Stata Data'!B2632,'Developing Country'!$A$3:$A$175))</f>
        <v>0</v>
      </c>
      <c r="K2632" s="8">
        <f>VLOOKUP(B2632, 'TRIPS In Force'!$A$2:$B$166, 2, FALSE)</f>
        <v>34700</v>
      </c>
      <c r="L2632" s="7">
        <f t="shared" si="390"/>
        <v>1995</v>
      </c>
      <c r="M2632" s="7">
        <f t="shared" si="385"/>
        <v>1</v>
      </c>
      <c r="N2632" s="7">
        <f t="shared" si="386"/>
        <v>1995</v>
      </c>
      <c r="O2632" s="7">
        <f t="shared" si="387"/>
        <v>6</v>
      </c>
      <c r="P2632" s="7">
        <f t="shared" si="388"/>
        <v>1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</row>
    <row r="2633" spans="1:34" x14ac:dyDescent="0.35">
      <c r="A2633">
        <f t="shared" si="391"/>
        <v>2632</v>
      </c>
      <c r="B2633" t="s">
        <v>93</v>
      </c>
      <c r="C2633">
        <f t="shared" si="389"/>
        <v>97</v>
      </c>
      <c r="D2633" s="7">
        <f t="shared" si="384"/>
        <v>2002</v>
      </c>
      <c r="E2633">
        <v>100</v>
      </c>
      <c r="F2633">
        <f>VLOOKUP(B2633, 'Population by Country'!$1:$266, 17, FALSE)</f>
        <v>395969</v>
      </c>
      <c r="G2633">
        <v>0</v>
      </c>
      <c r="H2633">
        <v>0</v>
      </c>
      <c r="I2633" s="7">
        <f>INDEX('Developing Country'!$B$3:$B$175,MATCH('Stata Data'!B2633,'Developing Country'!$A$3:$A$175))</f>
        <v>0</v>
      </c>
      <c r="J2633" s="7">
        <f>INDEX('Developing Country'!$C$3:$C$175,MATCH('Stata Data'!B2633,'Developing Country'!$A$3:$A$175))</f>
        <v>0</v>
      </c>
      <c r="K2633" s="8">
        <f>VLOOKUP(B2633, 'TRIPS In Force'!$A$2:$B$166, 2, FALSE)</f>
        <v>34700</v>
      </c>
      <c r="L2633" s="7">
        <f t="shared" si="390"/>
        <v>1995</v>
      </c>
      <c r="M2633" s="7">
        <f t="shared" si="385"/>
        <v>1</v>
      </c>
      <c r="N2633" s="7">
        <f t="shared" si="386"/>
        <v>1995</v>
      </c>
      <c r="O2633" s="7">
        <f t="shared" si="387"/>
        <v>7</v>
      </c>
      <c r="P2633" s="7">
        <f t="shared" si="388"/>
        <v>1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</row>
    <row r="2634" spans="1:34" x14ac:dyDescent="0.35">
      <c r="A2634">
        <f t="shared" si="391"/>
        <v>2633</v>
      </c>
      <c r="B2634" t="s">
        <v>93</v>
      </c>
      <c r="C2634">
        <f t="shared" si="389"/>
        <v>97</v>
      </c>
      <c r="D2634" s="7">
        <f t="shared" si="384"/>
        <v>2003</v>
      </c>
      <c r="E2634">
        <v>100</v>
      </c>
      <c r="F2634">
        <f>VLOOKUP(B2634, 'Population by Country'!$1:$266, 18, FALSE)</f>
        <v>398582</v>
      </c>
      <c r="G2634">
        <v>0</v>
      </c>
      <c r="H2634">
        <v>0</v>
      </c>
      <c r="I2634" s="7">
        <f>INDEX('Developing Country'!$B$3:$B$175,MATCH('Stata Data'!B2634,'Developing Country'!$A$3:$A$175))</f>
        <v>0</v>
      </c>
      <c r="J2634" s="7">
        <f>INDEX('Developing Country'!$C$3:$C$175,MATCH('Stata Data'!B2634,'Developing Country'!$A$3:$A$175))</f>
        <v>0</v>
      </c>
      <c r="K2634" s="8">
        <f>VLOOKUP(B2634, 'TRIPS In Force'!$A$2:$B$166, 2, FALSE)</f>
        <v>34700</v>
      </c>
      <c r="L2634" s="7">
        <f t="shared" si="390"/>
        <v>1995</v>
      </c>
      <c r="M2634" s="7">
        <f t="shared" si="385"/>
        <v>1</v>
      </c>
      <c r="N2634" s="7">
        <f t="shared" si="386"/>
        <v>1995</v>
      </c>
      <c r="O2634" s="7">
        <f t="shared" si="387"/>
        <v>8</v>
      </c>
      <c r="P2634" s="7">
        <f t="shared" si="388"/>
        <v>1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</row>
    <row r="2635" spans="1:34" x14ac:dyDescent="0.35">
      <c r="A2635">
        <f t="shared" si="391"/>
        <v>2634</v>
      </c>
      <c r="B2635" t="s">
        <v>93</v>
      </c>
      <c r="C2635">
        <f t="shared" si="389"/>
        <v>97</v>
      </c>
      <c r="D2635" s="7">
        <f t="shared" si="384"/>
        <v>2004</v>
      </c>
      <c r="E2635">
        <v>100</v>
      </c>
      <c r="F2635">
        <f>VLOOKUP(B2635, 'Population by Country'!$1:$266,19, FALSE)</f>
        <v>401268</v>
      </c>
      <c r="G2635">
        <v>0</v>
      </c>
      <c r="H2635">
        <v>0</v>
      </c>
      <c r="I2635" s="7">
        <f>INDEX('Developing Country'!$B$3:$B$175,MATCH('Stata Data'!B2635,'Developing Country'!$A$3:$A$175))</f>
        <v>0</v>
      </c>
      <c r="J2635" s="7">
        <f>INDEX('Developing Country'!$C$3:$C$175,MATCH('Stata Data'!B2635,'Developing Country'!$A$3:$A$175))</f>
        <v>0</v>
      </c>
      <c r="K2635" s="8">
        <f>VLOOKUP(B2635, 'TRIPS In Force'!$A$2:$B$166, 2, FALSE)</f>
        <v>34700</v>
      </c>
      <c r="L2635" s="7">
        <f t="shared" si="390"/>
        <v>1995</v>
      </c>
      <c r="M2635" s="7">
        <f t="shared" si="385"/>
        <v>1</v>
      </c>
      <c r="N2635" s="7">
        <f t="shared" si="386"/>
        <v>1995</v>
      </c>
      <c r="O2635" s="7">
        <f t="shared" si="387"/>
        <v>9</v>
      </c>
      <c r="P2635" s="7">
        <f t="shared" si="388"/>
        <v>1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</row>
    <row r="2636" spans="1:34" x14ac:dyDescent="0.35">
      <c r="A2636">
        <f t="shared" si="391"/>
        <v>2635</v>
      </c>
      <c r="B2636" t="s">
        <v>93</v>
      </c>
      <c r="C2636">
        <f t="shared" si="389"/>
        <v>97</v>
      </c>
      <c r="D2636" s="7">
        <f t="shared" si="384"/>
        <v>2005</v>
      </c>
      <c r="E2636">
        <v>100</v>
      </c>
      <c r="F2636">
        <f>VLOOKUP(B2636, 'Population by Country'!$1:$266, 20, FALSE)</f>
        <v>403834</v>
      </c>
      <c r="G2636">
        <v>0</v>
      </c>
      <c r="H2636">
        <v>0</v>
      </c>
      <c r="I2636" s="7">
        <f>INDEX('Developing Country'!$B$3:$B$175,MATCH('Stata Data'!B2636,'Developing Country'!$A$3:$A$175))</f>
        <v>0</v>
      </c>
      <c r="J2636" s="7">
        <f>INDEX('Developing Country'!$C$3:$C$175,MATCH('Stata Data'!B2636,'Developing Country'!$A$3:$A$175))</f>
        <v>0</v>
      </c>
      <c r="K2636" s="8">
        <f>VLOOKUP(B2636, 'TRIPS In Force'!$A$2:$B$166, 2, FALSE)</f>
        <v>34700</v>
      </c>
      <c r="L2636" s="7">
        <f t="shared" si="390"/>
        <v>1995</v>
      </c>
      <c r="M2636" s="7">
        <f t="shared" si="385"/>
        <v>1</v>
      </c>
      <c r="N2636" s="7">
        <f t="shared" si="386"/>
        <v>1995</v>
      </c>
      <c r="O2636" s="7">
        <f t="shared" si="387"/>
        <v>10</v>
      </c>
      <c r="P2636" s="7">
        <f t="shared" si="388"/>
        <v>1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</row>
    <row r="2637" spans="1:34" x14ac:dyDescent="0.35">
      <c r="A2637">
        <f t="shared" si="391"/>
        <v>2636</v>
      </c>
      <c r="B2637" t="s">
        <v>93</v>
      </c>
      <c r="C2637">
        <f t="shared" si="389"/>
        <v>97</v>
      </c>
      <c r="D2637" s="7">
        <f t="shared" si="384"/>
        <v>2006</v>
      </c>
      <c r="E2637">
        <v>100</v>
      </c>
      <c r="F2637">
        <f>VLOOKUP(B2637, 'Population by Country'!$1:$266, 21, FALSE)</f>
        <v>405308</v>
      </c>
      <c r="G2637">
        <v>0</v>
      </c>
      <c r="H2637">
        <v>0</v>
      </c>
      <c r="I2637" s="7">
        <f>INDEX('Developing Country'!$B$3:$B$175,MATCH('Stata Data'!B2637,'Developing Country'!$A$3:$A$175))</f>
        <v>0</v>
      </c>
      <c r="J2637" s="7">
        <f>INDEX('Developing Country'!$C$3:$C$175,MATCH('Stata Data'!B2637,'Developing Country'!$A$3:$A$175))</f>
        <v>0</v>
      </c>
      <c r="K2637" s="8">
        <f>VLOOKUP(B2637, 'TRIPS In Force'!$A$2:$B$166, 2, FALSE)</f>
        <v>34700</v>
      </c>
      <c r="L2637" s="7">
        <f t="shared" si="390"/>
        <v>1995</v>
      </c>
      <c r="M2637" s="7">
        <f t="shared" si="385"/>
        <v>1</v>
      </c>
      <c r="N2637" s="7">
        <f t="shared" si="386"/>
        <v>1995</v>
      </c>
      <c r="O2637" s="7">
        <f t="shared" si="387"/>
        <v>11</v>
      </c>
      <c r="P2637" s="7">
        <f t="shared" si="388"/>
        <v>1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</row>
    <row r="2638" spans="1:34" x14ac:dyDescent="0.35">
      <c r="A2638">
        <f t="shared" si="391"/>
        <v>2637</v>
      </c>
      <c r="B2638" t="s">
        <v>93</v>
      </c>
      <c r="C2638">
        <f t="shared" si="389"/>
        <v>97</v>
      </c>
      <c r="D2638" s="7">
        <f t="shared" si="384"/>
        <v>2007</v>
      </c>
      <c r="E2638">
        <v>100</v>
      </c>
      <c r="F2638">
        <f>VLOOKUP(B2638, 'Population by Country'!$1:$266, 22, FALSE)</f>
        <v>406724</v>
      </c>
      <c r="G2638">
        <v>0</v>
      </c>
      <c r="H2638">
        <v>0</v>
      </c>
      <c r="I2638" s="7">
        <f>INDEX('Developing Country'!$B$3:$B$175,MATCH('Stata Data'!B2638,'Developing Country'!$A$3:$A$175))</f>
        <v>0</v>
      </c>
      <c r="J2638" s="7">
        <f>INDEX('Developing Country'!$C$3:$C$175,MATCH('Stata Data'!B2638,'Developing Country'!$A$3:$A$175))</f>
        <v>0</v>
      </c>
      <c r="K2638" s="8">
        <f>VLOOKUP(B2638, 'TRIPS In Force'!$A$2:$B$166, 2, FALSE)</f>
        <v>34700</v>
      </c>
      <c r="L2638" s="7">
        <f t="shared" si="390"/>
        <v>1995</v>
      </c>
      <c r="M2638" s="7">
        <f t="shared" si="385"/>
        <v>1</v>
      </c>
      <c r="N2638" s="7">
        <f t="shared" si="386"/>
        <v>1995</v>
      </c>
      <c r="O2638" s="7">
        <f t="shared" si="387"/>
        <v>12</v>
      </c>
      <c r="P2638" s="7">
        <f t="shared" si="388"/>
        <v>1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</row>
    <row r="2639" spans="1:34" x14ac:dyDescent="0.35">
      <c r="A2639">
        <f t="shared" si="391"/>
        <v>2638</v>
      </c>
      <c r="B2639" t="s">
        <v>93</v>
      </c>
      <c r="C2639">
        <f t="shared" si="389"/>
        <v>97</v>
      </c>
      <c r="D2639" s="7">
        <f t="shared" si="384"/>
        <v>2008</v>
      </c>
      <c r="E2639">
        <v>100</v>
      </c>
      <c r="F2639">
        <f>VLOOKUP(B2639, 'Population by Country'!$1:$266, 23, FALSE)</f>
        <v>409379</v>
      </c>
      <c r="G2639">
        <v>0</v>
      </c>
      <c r="H2639">
        <v>0</v>
      </c>
      <c r="I2639" s="7">
        <f>INDEX('Developing Country'!$B$3:$B$175,MATCH('Stata Data'!B2639,'Developing Country'!$A$3:$A$175))</f>
        <v>0</v>
      </c>
      <c r="J2639" s="7">
        <f>INDEX('Developing Country'!$C$3:$C$175,MATCH('Stata Data'!B2639,'Developing Country'!$A$3:$A$175))</f>
        <v>0</v>
      </c>
      <c r="K2639" s="8">
        <f>VLOOKUP(B2639, 'TRIPS In Force'!$A$2:$B$166, 2, FALSE)</f>
        <v>34700</v>
      </c>
      <c r="L2639" s="7">
        <f t="shared" si="390"/>
        <v>1995</v>
      </c>
      <c r="M2639" s="7">
        <f t="shared" si="385"/>
        <v>1</v>
      </c>
      <c r="N2639" s="7">
        <f t="shared" si="386"/>
        <v>1995</v>
      </c>
      <c r="O2639" s="7">
        <f t="shared" si="387"/>
        <v>13</v>
      </c>
      <c r="P2639" s="7">
        <f t="shared" si="388"/>
        <v>1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</row>
    <row r="2640" spans="1:34" x14ac:dyDescent="0.35">
      <c r="A2640">
        <f t="shared" si="391"/>
        <v>2639</v>
      </c>
      <c r="B2640" t="s">
        <v>93</v>
      </c>
      <c r="C2640">
        <f t="shared" si="389"/>
        <v>97</v>
      </c>
      <c r="D2640" s="7">
        <f t="shared" si="384"/>
        <v>2009</v>
      </c>
      <c r="E2640">
        <v>100</v>
      </c>
      <c r="F2640">
        <f>VLOOKUP(B2640, 'Population by Country'!$1:$266, 24, FALSE)</f>
        <v>412477</v>
      </c>
      <c r="G2640">
        <v>0</v>
      </c>
      <c r="H2640">
        <v>0</v>
      </c>
      <c r="I2640" s="7">
        <f>INDEX('Developing Country'!$B$3:$B$175,MATCH('Stata Data'!B2640,'Developing Country'!$A$3:$A$175))</f>
        <v>0</v>
      </c>
      <c r="J2640" s="7">
        <f>INDEX('Developing Country'!$C$3:$C$175,MATCH('Stata Data'!B2640,'Developing Country'!$A$3:$A$175))</f>
        <v>0</v>
      </c>
      <c r="K2640" s="8">
        <f>VLOOKUP(B2640, 'TRIPS In Force'!$A$2:$B$166, 2, FALSE)</f>
        <v>34700</v>
      </c>
      <c r="L2640" s="7">
        <f t="shared" si="390"/>
        <v>1995</v>
      </c>
      <c r="M2640" s="7">
        <f t="shared" si="385"/>
        <v>1</v>
      </c>
      <c r="N2640" s="7">
        <f t="shared" si="386"/>
        <v>1995</v>
      </c>
      <c r="O2640" s="7">
        <f t="shared" si="387"/>
        <v>14</v>
      </c>
      <c r="P2640" s="7">
        <f t="shared" si="388"/>
        <v>1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</row>
    <row r="2641" spans="1:34" x14ac:dyDescent="0.35">
      <c r="A2641">
        <f t="shared" si="391"/>
        <v>2640</v>
      </c>
      <c r="B2641" t="s">
        <v>93</v>
      </c>
      <c r="C2641">
        <f t="shared" si="389"/>
        <v>97</v>
      </c>
      <c r="D2641" s="7">
        <f t="shared" si="384"/>
        <v>2010</v>
      </c>
      <c r="E2641">
        <v>100</v>
      </c>
      <c r="F2641">
        <f>VLOOKUP(B2641, 'Population by Country'!$1:$266, 25, FALSE)</f>
        <v>414508</v>
      </c>
      <c r="G2641">
        <v>0</v>
      </c>
      <c r="H2641">
        <v>0</v>
      </c>
      <c r="I2641" s="7">
        <f>INDEX('Developing Country'!$B$3:$B$175,MATCH('Stata Data'!B2641,'Developing Country'!$A$3:$A$175))</f>
        <v>0</v>
      </c>
      <c r="J2641" s="7">
        <f>INDEX('Developing Country'!$C$3:$C$175,MATCH('Stata Data'!B2641,'Developing Country'!$A$3:$A$175))</f>
        <v>0</v>
      </c>
      <c r="K2641" s="8">
        <f>VLOOKUP(B2641, 'TRIPS In Force'!$A$2:$B$166, 2, FALSE)</f>
        <v>34700</v>
      </c>
      <c r="L2641" s="7">
        <f t="shared" si="390"/>
        <v>1995</v>
      </c>
      <c r="M2641" s="7">
        <f t="shared" si="385"/>
        <v>1</v>
      </c>
      <c r="N2641" s="7">
        <f t="shared" si="386"/>
        <v>1995</v>
      </c>
      <c r="O2641" s="7">
        <f t="shared" si="387"/>
        <v>15</v>
      </c>
      <c r="P2641" s="7">
        <f t="shared" si="388"/>
        <v>1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</row>
    <row r="2642" spans="1:34" x14ac:dyDescent="0.35">
      <c r="A2642">
        <f t="shared" si="391"/>
        <v>2641</v>
      </c>
      <c r="B2642" t="s">
        <v>93</v>
      </c>
      <c r="C2642">
        <f t="shared" si="389"/>
        <v>97</v>
      </c>
      <c r="D2642" s="7">
        <f t="shared" si="384"/>
        <v>2011</v>
      </c>
      <c r="E2642">
        <v>100</v>
      </c>
      <c r="F2642">
        <f>VLOOKUP(B2642, 'Population by Country'!$1:$266, 26, FALSE)</f>
        <v>416268</v>
      </c>
      <c r="G2642">
        <v>0</v>
      </c>
      <c r="H2642">
        <v>0</v>
      </c>
      <c r="I2642" s="7">
        <f>INDEX('Developing Country'!$B$3:$B$175,MATCH('Stata Data'!B2642,'Developing Country'!$A$3:$A$175))</f>
        <v>0</v>
      </c>
      <c r="J2642" s="7">
        <f>INDEX('Developing Country'!$C$3:$C$175,MATCH('Stata Data'!B2642,'Developing Country'!$A$3:$A$175))</f>
        <v>0</v>
      </c>
      <c r="K2642" s="8">
        <f>VLOOKUP(B2642, 'TRIPS In Force'!$A$2:$B$166, 2, FALSE)</f>
        <v>34700</v>
      </c>
      <c r="L2642" s="7">
        <f t="shared" si="390"/>
        <v>1995</v>
      </c>
      <c r="M2642" s="7">
        <f t="shared" si="385"/>
        <v>1</v>
      </c>
      <c r="N2642" s="7">
        <f t="shared" si="386"/>
        <v>1995</v>
      </c>
      <c r="O2642" s="7">
        <f t="shared" si="387"/>
        <v>16</v>
      </c>
      <c r="P2642" s="7">
        <f t="shared" si="388"/>
        <v>1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</row>
    <row r="2643" spans="1:34" x14ac:dyDescent="0.35">
      <c r="A2643">
        <f t="shared" si="391"/>
        <v>2642</v>
      </c>
      <c r="B2643" t="s">
        <v>93</v>
      </c>
      <c r="C2643">
        <f t="shared" si="389"/>
        <v>97</v>
      </c>
      <c r="D2643" s="7">
        <f t="shared" si="384"/>
        <v>2012</v>
      </c>
      <c r="E2643">
        <v>100</v>
      </c>
      <c r="F2643">
        <f>VLOOKUP(B2643, 'Population by Country'!$1:$266, 27, FALSE)</f>
        <v>419455</v>
      </c>
      <c r="G2643">
        <v>0</v>
      </c>
      <c r="H2643">
        <v>0</v>
      </c>
      <c r="I2643" s="7">
        <f>INDEX('Developing Country'!$B$3:$B$175,MATCH('Stata Data'!B2643,'Developing Country'!$A$3:$A$175))</f>
        <v>0</v>
      </c>
      <c r="J2643" s="7">
        <f>INDEX('Developing Country'!$C$3:$C$175,MATCH('Stata Data'!B2643,'Developing Country'!$A$3:$A$175))</f>
        <v>0</v>
      </c>
      <c r="K2643" s="8">
        <f>VLOOKUP(B2643, 'TRIPS In Force'!$A$2:$B$166, 2, FALSE)</f>
        <v>34700</v>
      </c>
      <c r="L2643" s="7">
        <f t="shared" si="390"/>
        <v>1995</v>
      </c>
      <c r="M2643" s="7">
        <f t="shared" si="385"/>
        <v>1</v>
      </c>
      <c r="N2643" s="7">
        <f t="shared" si="386"/>
        <v>1995</v>
      </c>
      <c r="O2643" s="7">
        <f t="shared" si="387"/>
        <v>17</v>
      </c>
      <c r="P2643" s="7">
        <f t="shared" si="388"/>
        <v>1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</row>
    <row r="2644" spans="1:34" x14ac:dyDescent="0.35">
      <c r="A2644">
        <f t="shared" si="391"/>
        <v>2643</v>
      </c>
      <c r="B2644" t="s">
        <v>93</v>
      </c>
      <c r="C2644">
        <f t="shared" si="389"/>
        <v>97</v>
      </c>
      <c r="D2644" s="7">
        <f t="shared" si="384"/>
        <v>2013</v>
      </c>
      <c r="E2644">
        <v>100</v>
      </c>
      <c r="F2644">
        <f>VLOOKUP(B2644, 'Population by Country'!$1:$266, 28, FALSE)</f>
        <v>423374</v>
      </c>
      <c r="G2644">
        <v>0</v>
      </c>
      <c r="H2644">
        <v>0</v>
      </c>
      <c r="I2644" s="7">
        <f>INDEX('Developing Country'!$B$3:$B$175,MATCH('Stata Data'!B2644,'Developing Country'!$A$3:$A$175))</f>
        <v>0</v>
      </c>
      <c r="J2644" s="7">
        <f>INDEX('Developing Country'!$C$3:$C$175,MATCH('Stata Data'!B2644,'Developing Country'!$A$3:$A$175))</f>
        <v>0</v>
      </c>
      <c r="K2644" s="8">
        <f>VLOOKUP(B2644, 'TRIPS In Force'!$A$2:$B$166, 2, FALSE)</f>
        <v>34700</v>
      </c>
      <c r="L2644" s="7">
        <f t="shared" si="390"/>
        <v>1995</v>
      </c>
      <c r="M2644" s="7">
        <f t="shared" si="385"/>
        <v>1</v>
      </c>
      <c r="N2644" s="7">
        <f t="shared" si="386"/>
        <v>1995</v>
      </c>
      <c r="O2644" s="7">
        <f t="shared" si="387"/>
        <v>18</v>
      </c>
      <c r="P2644" s="7">
        <f t="shared" si="388"/>
        <v>1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</row>
    <row r="2645" spans="1:34" x14ac:dyDescent="0.35">
      <c r="A2645">
        <f t="shared" si="391"/>
        <v>2644</v>
      </c>
      <c r="B2645" t="s">
        <v>93</v>
      </c>
      <c r="C2645">
        <f t="shared" si="389"/>
        <v>97</v>
      </c>
      <c r="D2645" s="7">
        <f t="shared" si="384"/>
        <v>2014</v>
      </c>
      <c r="E2645">
        <v>100</v>
      </c>
      <c r="F2645">
        <f>VLOOKUP(B2645, 'Population by Country'!$1:$266, 29, FALSE)</f>
        <v>427364</v>
      </c>
      <c r="G2645">
        <v>0</v>
      </c>
      <c r="H2645">
        <v>0</v>
      </c>
      <c r="I2645" s="7">
        <f>INDEX('Developing Country'!$B$3:$B$175,MATCH('Stata Data'!B2645,'Developing Country'!$A$3:$A$175))</f>
        <v>0</v>
      </c>
      <c r="J2645" s="7">
        <f>INDEX('Developing Country'!$C$3:$C$175,MATCH('Stata Data'!B2645,'Developing Country'!$A$3:$A$175))</f>
        <v>0</v>
      </c>
      <c r="K2645" s="8">
        <f>VLOOKUP(B2645, 'TRIPS In Force'!$A$2:$B$166, 2, FALSE)</f>
        <v>34700</v>
      </c>
      <c r="L2645" s="7">
        <f t="shared" si="390"/>
        <v>1995</v>
      </c>
      <c r="M2645" s="7">
        <f t="shared" si="385"/>
        <v>1</v>
      </c>
      <c r="N2645" s="7">
        <f t="shared" si="386"/>
        <v>1995</v>
      </c>
      <c r="O2645" s="7">
        <f t="shared" si="387"/>
        <v>19</v>
      </c>
      <c r="P2645" s="7">
        <f t="shared" si="388"/>
        <v>1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</row>
    <row r="2646" spans="1:34" x14ac:dyDescent="0.35">
      <c r="A2646">
        <f t="shared" si="391"/>
        <v>2645</v>
      </c>
      <c r="B2646" t="s">
        <v>93</v>
      </c>
      <c r="C2646">
        <f t="shared" si="389"/>
        <v>97</v>
      </c>
      <c r="D2646" s="7">
        <f t="shared" si="384"/>
        <v>2015</v>
      </c>
      <c r="E2646">
        <v>100</v>
      </c>
      <c r="F2646">
        <f>VLOOKUP(B2646, 'Population by Country'!$1:$266, 30, FALSE)</f>
        <v>431874</v>
      </c>
      <c r="G2646">
        <v>0</v>
      </c>
      <c r="H2646">
        <v>0</v>
      </c>
      <c r="I2646" s="7">
        <f>INDEX('Developing Country'!$B$3:$B$175,MATCH('Stata Data'!B2646,'Developing Country'!$A$3:$A$175))</f>
        <v>0</v>
      </c>
      <c r="J2646" s="7">
        <f>INDEX('Developing Country'!$C$3:$C$175,MATCH('Stata Data'!B2646,'Developing Country'!$A$3:$A$175))</f>
        <v>0</v>
      </c>
      <c r="K2646" s="8">
        <f>VLOOKUP(B2646, 'TRIPS In Force'!$A$2:$B$166, 2, FALSE)</f>
        <v>34700</v>
      </c>
      <c r="L2646" s="7">
        <f t="shared" si="390"/>
        <v>1995</v>
      </c>
      <c r="M2646" s="7">
        <f t="shared" si="385"/>
        <v>1</v>
      </c>
      <c r="N2646" s="7">
        <f t="shared" si="386"/>
        <v>1995</v>
      </c>
      <c r="O2646" s="7">
        <f t="shared" si="387"/>
        <v>20</v>
      </c>
      <c r="P2646" s="7">
        <f t="shared" si="388"/>
        <v>1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</row>
    <row r="2647" spans="1:34" x14ac:dyDescent="0.35">
      <c r="A2647">
        <f t="shared" si="391"/>
        <v>2646</v>
      </c>
      <c r="B2647" t="s">
        <v>93</v>
      </c>
      <c r="C2647">
        <f t="shared" si="389"/>
        <v>97</v>
      </c>
      <c r="D2647" s="7">
        <f t="shared" si="384"/>
        <v>2016</v>
      </c>
      <c r="E2647">
        <v>100</v>
      </c>
      <c r="F2647">
        <f>VLOOKUP(B2647, 'Population by Country'!$1:$266, 31, FALSE)</f>
        <v>436947</v>
      </c>
      <c r="G2647">
        <v>0</v>
      </c>
      <c r="H2647">
        <v>0</v>
      </c>
      <c r="I2647" s="7">
        <f>INDEX('Developing Country'!$B$3:$B$175,MATCH('Stata Data'!B2647,'Developing Country'!$A$3:$A$175))</f>
        <v>0</v>
      </c>
      <c r="J2647" s="7">
        <f>INDEX('Developing Country'!$C$3:$C$175,MATCH('Stata Data'!B2647,'Developing Country'!$A$3:$A$175))</f>
        <v>0</v>
      </c>
      <c r="K2647" s="8">
        <f>VLOOKUP(B2647, 'TRIPS In Force'!$A$2:$B$166, 2, FALSE)</f>
        <v>34700</v>
      </c>
      <c r="L2647" s="7">
        <f t="shared" si="390"/>
        <v>1995</v>
      </c>
      <c r="M2647" s="7">
        <f t="shared" si="385"/>
        <v>1</v>
      </c>
      <c r="N2647" s="7">
        <f t="shared" si="386"/>
        <v>1995</v>
      </c>
      <c r="O2647" s="7">
        <f t="shared" si="387"/>
        <v>21</v>
      </c>
      <c r="P2647" s="7">
        <f t="shared" si="388"/>
        <v>1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</row>
    <row r="2648" spans="1:34" x14ac:dyDescent="0.35">
      <c r="A2648">
        <f t="shared" si="391"/>
        <v>2647</v>
      </c>
      <c r="B2648" t="s">
        <v>94</v>
      </c>
      <c r="C2648">
        <f t="shared" si="389"/>
        <v>98</v>
      </c>
      <c r="D2648" s="7">
        <v>1990</v>
      </c>
      <c r="E2648">
        <v>100</v>
      </c>
      <c r="F2648">
        <f>VLOOKUP(B2648, 'Population by Country'!$1:$266, 5,FALSE )</f>
        <v>2030140</v>
      </c>
      <c r="G2648">
        <v>0</v>
      </c>
      <c r="H2648">
        <v>0</v>
      </c>
      <c r="I2648" s="7">
        <f>INDEX('Developing Country'!$B$3:$B$175,MATCH('Stata Data'!B2648,'Developing Country'!$A$3:$A$175))</f>
        <v>1</v>
      </c>
      <c r="J2648" s="7">
        <f>INDEX('Developing Country'!$C$3:$C$175,MATCH('Stata Data'!B2648,'Developing Country'!$A$3:$A$175))</f>
        <v>0</v>
      </c>
      <c r="K2648" s="8">
        <f>VLOOKUP(B2648, 'TRIPS In Force'!$A$2:$B$166, 2, FALSE)</f>
        <v>34850</v>
      </c>
      <c r="L2648" s="7">
        <f t="shared" si="390"/>
        <v>1995</v>
      </c>
      <c r="M2648" s="7">
        <f t="shared" si="385"/>
        <v>0</v>
      </c>
      <c r="N2648" s="7">
        <f t="shared" si="386"/>
        <v>2033</v>
      </c>
      <c r="O2648" s="7">
        <f t="shared" si="387"/>
        <v>-43</v>
      </c>
      <c r="P2648" s="7">
        <f t="shared" si="388"/>
        <v>0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</row>
    <row r="2649" spans="1:34" x14ac:dyDescent="0.35">
      <c r="A2649">
        <f t="shared" si="391"/>
        <v>2648</v>
      </c>
      <c r="B2649" t="s">
        <v>94</v>
      </c>
      <c r="C2649">
        <f t="shared" si="389"/>
        <v>98</v>
      </c>
      <c r="D2649" s="7">
        <f>D2648+1</f>
        <v>1991</v>
      </c>
      <c r="E2649">
        <v>100</v>
      </c>
      <c r="F2649">
        <f>VLOOKUP(B2649, 'Population by Country'!$1:$266, 6, FALSE)</f>
        <v>2085202</v>
      </c>
      <c r="G2649">
        <v>0</v>
      </c>
      <c r="H2649">
        <v>0</v>
      </c>
      <c r="I2649" s="7">
        <f>INDEX('Developing Country'!$B$3:$B$175,MATCH('Stata Data'!B2649,'Developing Country'!$A$3:$A$175))</f>
        <v>1</v>
      </c>
      <c r="J2649" s="7">
        <f>INDEX('Developing Country'!$C$3:$C$175,MATCH('Stata Data'!B2649,'Developing Country'!$A$3:$A$175))</f>
        <v>0</v>
      </c>
      <c r="K2649" s="8">
        <f>VLOOKUP(B2649, 'TRIPS In Force'!$A$2:$B$166, 2, FALSE)</f>
        <v>34850</v>
      </c>
      <c r="L2649" s="7">
        <f t="shared" si="390"/>
        <v>1995</v>
      </c>
      <c r="M2649" s="7">
        <f t="shared" si="385"/>
        <v>0</v>
      </c>
      <c r="N2649" s="7">
        <f t="shared" si="386"/>
        <v>2033</v>
      </c>
      <c r="O2649" s="7">
        <f t="shared" si="387"/>
        <v>-42</v>
      </c>
      <c r="P2649" s="7">
        <f t="shared" si="388"/>
        <v>0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</row>
    <row r="2650" spans="1:34" x14ac:dyDescent="0.35">
      <c r="A2650">
        <f t="shared" si="391"/>
        <v>2649</v>
      </c>
      <c r="B2650" t="s">
        <v>94</v>
      </c>
      <c r="C2650">
        <f t="shared" si="389"/>
        <v>98</v>
      </c>
      <c r="D2650" s="7">
        <f t="shared" ref="D2650:D2674" si="392">D2649+1</f>
        <v>1992</v>
      </c>
      <c r="E2650">
        <v>100</v>
      </c>
      <c r="F2650">
        <f>VLOOKUP(B2650, 'Population by Country'!$1:$266, 7, FALSE)</f>
        <v>2141445</v>
      </c>
      <c r="G2650">
        <v>0</v>
      </c>
      <c r="H2650">
        <v>0</v>
      </c>
      <c r="I2650" s="7">
        <f>INDEX('Developing Country'!$B$3:$B$175,MATCH('Stata Data'!B2650,'Developing Country'!$A$3:$A$175))</f>
        <v>1</v>
      </c>
      <c r="J2650" s="7">
        <f>INDEX('Developing Country'!$C$3:$C$175,MATCH('Stata Data'!B2650,'Developing Country'!$A$3:$A$175))</f>
        <v>0</v>
      </c>
      <c r="K2650" s="8">
        <f>VLOOKUP(B2650, 'TRIPS In Force'!$A$2:$B$166, 2, FALSE)</f>
        <v>34850</v>
      </c>
      <c r="L2650" s="7">
        <f t="shared" si="390"/>
        <v>1995</v>
      </c>
      <c r="M2650" s="7">
        <f t="shared" si="385"/>
        <v>0</v>
      </c>
      <c r="N2650" s="7">
        <f t="shared" si="386"/>
        <v>2033</v>
      </c>
      <c r="O2650" s="7">
        <f t="shared" si="387"/>
        <v>-41</v>
      </c>
      <c r="P2650" s="7">
        <f t="shared" si="388"/>
        <v>0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</row>
    <row r="2651" spans="1:34" x14ac:dyDescent="0.35">
      <c r="A2651">
        <f t="shared" si="391"/>
        <v>2650</v>
      </c>
      <c r="B2651" t="s">
        <v>94</v>
      </c>
      <c r="C2651">
        <f t="shared" si="389"/>
        <v>98</v>
      </c>
      <c r="D2651" s="7">
        <f t="shared" si="392"/>
        <v>1993</v>
      </c>
      <c r="E2651">
        <v>100</v>
      </c>
      <c r="F2651">
        <f>VLOOKUP(B2651, 'Population by Country'!$1:$266, 8, FALSE)</f>
        <v>2199791</v>
      </c>
      <c r="G2651">
        <v>0</v>
      </c>
      <c r="H2651">
        <v>0</v>
      </c>
      <c r="I2651" s="7">
        <f>INDEX('Developing Country'!$B$3:$B$175,MATCH('Stata Data'!B2651,'Developing Country'!$A$3:$A$175))</f>
        <v>1</v>
      </c>
      <c r="J2651" s="7">
        <f>INDEX('Developing Country'!$C$3:$C$175,MATCH('Stata Data'!B2651,'Developing Country'!$A$3:$A$175))</f>
        <v>0</v>
      </c>
      <c r="K2651" s="8">
        <f>VLOOKUP(B2651, 'TRIPS In Force'!$A$2:$B$166, 2, FALSE)</f>
        <v>34850</v>
      </c>
      <c r="L2651" s="7">
        <f t="shared" si="390"/>
        <v>1995</v>
      </c>
      <c r="M2651" s="7">
        <f t="shared" si="385"/>
        <v>0</v>
      </c>
      <c r="N2651" s="7">
        <f t="shared" si="386"/>
        <v>2033</v>
      </c>
      <c r="O2651" s="7">
        <f t="shared" si="387"/>
        <v>-40</v>
      </c>
      <c r="P2651" s="7">
        <f t="shared" si="388"/>
        <v>0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</row>
    <row r="2652" spans="1:34" x14ac:dyDescent="0.35">
      <c r="A2652">
        <f t="shared" si="391"/>
        <v>2651</v>
      </c>
      <c r="B2652" t="s">
        <v>94</v>
      </c>
      <c r="C2652">
        <f t="shared" si="389"/>
        <v>98</v>
      </c>
      <c r="D2652" s="7">
        <f t="shared" si="392"/>
        <v>1994</v>
      </c>
      <c r="E2652">
        <v>100</v>
      </c>
      <c r="F2652">
        <f>VLOOKUP(B2652, 'Population by Country'!$1:$266, 9, FALSE)</f>
        <v>2261403</v>
      </c>
      <c r="G2652">
        <v>0</v>
      </c>
      <c r="H2652">
        <v>0</v>
      </c>
      <c r="I2652" s="7">
        <f>INDEX('Developing Country'!$B$3:$B$175,MATCH('Stata Data'!B2652,'Developing Country'!$A$3:$A$175))</f>
        <v>1</v>
      </c>
      <c r="J2652" s="7">
        <f>INDEX('Developing Country'!$C$3:$C$175,MATCH('Stata Data'!B2652,'Developing Country'!$A$3:$A$175))</f>
        <v>0</v>
      </c>
      <c r="K2652" s="8">
        <f>VLOOKUP(B2652, 'TRIPS In Force'!$A$2:$B$166, 2, FALSE)</f>
        <v>34850</v>
      </c>
      <c r="L2652" s="7">
        <f t="shared" si="390"/>
        <v>1995</v>
      </c>
      <c r="M2652" s="7">
        <f t="shared" si="385"/>
        <v>0</v>
      </c>
      <c r="N2652" s="7">
        <f t="shared" si="386"/>
        <v>2033</v>
      </c>
      <c r="O2652" s="7">
        <f t="shared" si="387"/>
        <v>-39</v>
      </c>
      <c r="P2652" s="7">
        <f t="shared" si="388"/>
        <v>0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</row>
    <row r="2653" spans="1:34" x14ac:dyDescent="0.35">
      <c r="A2653">
        <f t="shared" si="391"/>
        <v>2652</v>
      </c>
      <c r="B2653" t="s">
        <v>94</v>
      </c>
      <c r="C2653">
        <f t="shared" si="389"/>
        <v>98</v>
      </c>
      <c r="D2653" s="7">
        <f t="shared" si="392"/>
        <v>1995</v>
      </c>
      <c r="E2653">
        <v>200</v>
      </c>
      <c r="F2653">
        <f>VLOOKUP(B2653, 'Population by Country'!$1:$266, 10, FALSE)</f>
        <v>2327075</v>
      </c>
      <c r="G2653">
        <v>0</v>
      </c>
      <c r="H2653">
        <v>0</v>
      </c>
      <c r="I2653" s="7">
        <f>INDEX('Developing Country'!$B$3:$B$175,MATCH('Stata Data'!B2653,'Developing Country'!$A$3:$A$175))</f>
        <v>1</v>
      </c>
      <c r="J2653" s="7">
        <f>INDEX('Developing Country'!$C$3:$C$175,MATCH('Stata Data'!B2653,'Developing Country'!$A$3:$A$175))</f>
        <v>0</v>
      </c>
      <c r="K2653" s="8">
        <f>VLOOKUP(B2653, 'TRIPS In Force'!$A$2:$B$166, 2, FALSE)</f>
        <v>34850</v>
      </c>
      <c r="L2653" s="7">
        <f t="shared" si="390"/>
        <v>1995</v>
      </c>
      <c r="M2653" s="7">
        <f t="shared" si="385"/>
        <v>1</v>
      </c>
      <c r="N2653" s="7">
        <f t="shared" si="386"/>
        <v>2033</v>
      </c>
      <c r="O2653" s="7">
        <f t="shared" si="387"/>
        <v>-38</v>
      </c>
      <c r="P2653" s="7">
        <f t="shared" si="388"/>
        <v>0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</row>
    <row r="2654" spans="1:34" x14ac:dyDescent="0.35">
      <c r="A2654">
        <f t="shared" si="391"/>
        <v>2653</v>
      </c>
      <c r="B2654" t="s">
        <v>94</v>
      </c>
      <c r="C2654">
        <f t="shared" si="389"/>
        <v>98</v>
      </c>
      <c r="D2654" s="7">
        <f t="shared" si="392"/>
        <v>1996</v>
      </c>
      <c r="E2654">
        <v>200</v>
      </c>
      <c r="F2654">
        <f>VLOOKUP(B2654, 'Population by Country'!$1:$266, 11, FALSE)</f>
        <v>2397245</v>
      </c>
      <c r="G2654">
        <v>0</v>
      </c>
      <c r="H2654">
        <v>0</v>
      </c>
      <c r="I2654" s="7">
        <f>INDEX('Developing Country'!$B$3:$B$175,MATCH('Stata Data'!B2654,'Developing Country'!$A$3:$A$175))</f>
        <v>1</v>
      </c>
      <c r="J2654" s="7">
        <f>INDEX('Developing Country'!$C$3:$C$175,MATCH('Stata Data'!B2654,'Developing Country'!$A$3:$A$175))</f>
        <v>0</v>
      </c>
      <c r="K2654" s="8">
        <f>VLOOKUP(B2654, 'TRIPS In Force'!$A$2:$B$166, 2, FALSE)</f>
        <v>34850</v>
      </c>
      <c r="L2654" s="7">
        <f t="shared" si="390"/>
        <v>1995</v>
      </c>
      <c r="M2654" s="7">
        <f t="shared" si="385"/>
        <v>1</v>
      </c>
      <c r="N2654" s="7">
        <f t="shared" si="386"/>
        <v>2033</v>
      </c>
      <c r="O2654" s="7">
        <f t="shared" si="387"/>
        <v>-37</v>
      </c>
      <c r="P2654" s="7">
        <f t="shared" si="388"/>
        <v>0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</row>
    <row r="2655" spans="1:34" x14ac:dyDescent="0.35">
      <c r="A2655">
        <f t="shared" si="391"/>
        <v>2654</v>
      </c>
      <c r="B2655" t="s">
        <v>94</v>
      </c>
      <c r="C2655">
        <f t="shared" si="389"/>
        <v>98</v>
      </c>
      <c r="D2655" s="7">
        <f t="shared" si="392"/>
        <v>1997</v>
      </c>
      <c r="E2655">
        <v>500</v>
      </c>
      <c r="F2655">
        <f>VLOOKUP(B2655, 'Population by Country'!$1:$266, 12, FALSE)</f>
        <v>2471598</v>
      </c>
      <c r="G2655">
        <v>0</v>
      </c>
      <c r="H2655">
        <v>0</v>
      </c>
      <c r="I2655" s="7">
        <f>INDEX('Developing Country'!$B$3:$B$175,MATCH('Stata Data'!B2655,'Developing Country'!$A$3:$A$175))</f>
        <v>1</v>
      </c>
      <c r="J2655" s="7">
        <f>INDEX('Developing Country'!$C$3:$C$175,MATCH('Stata Data'!B2655,'Developing Country'!$A$3:$A$175))</f>
        <v>0</v>
      </c>
      <c r="K2655" s="8">
        <f>VLOOKUP(B2655, 'TRIPS In Force'!$A$2:$B$166, 2, FALSE)</f>
        <v>34850</v>
      </c>
      <c r="L2655" s="7">
        <f t="shared" si="390"/>
        <v>1995</v>
      </c>
      <c r="M2655" s="7">
        <f t="shared" si="385"/>
        <v>1</v>
      </c>
      <c r="N2655" s="7">
        <f t="shared" si="386"/>
        <v>2033</v>
      </c>
      <c r="O2655" s="7">
        <f t="shared" si="387"/>
        <v>-36</v>
      </c>
      <c r="P2655" s="7">
        <f t="shared" si="388"/>
        <v>0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</row>
    <row r="2656" spans="1:34" x14ac:dyDescent="0.35">
      <c r="A2656">
        <f t="shared" si="391"/>
        <v>2655</v>
      </c>
      <c r="B2656" t="s">
        <v>94</v>
      </c>
      <c r="C2656">
        <f t="shared" si="389"/>
        <v>98</v>
      </c>
      <c r="D2656" s="7">
        <f t="shared" si="392"/>
        <v>1998</v>
      </c>
      <c r="E2656">
        <v>500</v>
      </c>
      <c r="F2656">
        <f>VLOOKUP(B2656, 'Population by Country'!$1:$266, 13, FALSE)</f>
        <v>2549223</v>
      </c>
      <c r="G2656">
        <v>0</v>
      </c>
      <c r="H2656">
        <v>0</v>
      </c>
      <c r="I2656" s="7">
        <f>INDEX('Developing Country'!$B$3:$B$175,MATCH('Stata Data'!B2656,'Developing Country'!$A$3:$A$175))</f>
        <v>1</v>
      </c>
      <c r="J2656" s="7">
        <f>INDEX('Developing Country'!$C$3:$C$175,MATCH('Stata Data'!B2656,'Developing Country'!$A$3:$A$175))</f>
        <v>0</v>
      </c>
      <c r="K2656" s="8">
        <f>VLOOKUP(B2656, 'TRIPS In Force'!$A$2:$B$166, 2, FALSE)</f>
        <v>34850</v>
      </c>
      <c r="L2656" s="7">
        <f t="shared" si="390"/>
        <v>1995</v>
      </c>
      <c r="M2656" s="7">
        <f t="shared" si="385"/>
        <v>1</v>
      </c>
      <c r="N2656" s="7">
        <f t="shared" si="386"/>
        <v>2033</v>
      </c>
      <c r="O2656" s="7">
        <f t="shared" si="387"/>
        <v>-35</v>
      </c>
      <c r="P2656" s="7">
        <f t="shared" si="388"/>
        <v>0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</row>
    <row r="2657" spans="1:34" x14ac:dyDescent="0.35">
      <c r="A2657">
        <f t="shared" si="391"/>
        <v>2656</v>
      </c>
      <c r="B2657" t="s">
        <v>94</v>
      </c>
      <c r="C2657">
        <f t="shared" si="389"/>
        <v>98</v>
      </c>
      <c r="D2657" s="7">
        <f t="shared" si="392"/>
        <v>1999</v>
      </c>
      <c r="E2657">
        <v>500</v>
      </c>
      <c r="F2657">
        <f>VLOOKUP(B2657, 'Population by Country'!$1:$266,14, FALSE)</f>
        <v>2628803</v>
      </c>
      <c r="G2657">
        <v>0</v>
      </c>
      <c r="H2657">
        <v>0</v>
      </c>
      <c r="I2657" s="7">
        <f>INDEX('Developing Country'!$B$3:$B$175,MATCH('Stata Data'!B2657,'Developing Country'!$A$3:$A$175))</f>
        <v>1</v>
      </c>
      <c r="J2657" s="7">
        <f>INDEX('Developing Country'!$C$3:$C$175,MATCH('Stata Data'!B2657,'Developing Country'!$A$3:$A$175))</f>
        <v>0</v>
      </c>
      <c r="K2657" s="8">
        <f>VLOOKUP(B2657, 'TRIPS In Force'!$A$2:$B$166, 2, FALSE)</f>
        <v>34850</v>
      </c>
      <c r="L2657" s="7">
        <f t="shared" si="390"/>
        <v>1995</v>
      </c>
      <c r="M2657" s="7">
        <f t="shared" si="385"/>
        <v>1</v>
      </c>
      <c r="N2657" s="7">
        <f t="shared" si="386"/>
        <v>2033</v>
      </c>
      <c r="O2657" s="7">
        <f t="shared" si="387"/>
        <v>-34</v>
      </c>
      <c r="P2657" s="7">
        <f t="shared" si="388"/>
        <v>0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</row>
    <row r="2658" spans="1:34" x14ac:dyDescent="0.35">
      <c r="A2658">
        <f t="shared" si="391"/>
        <v>2657</v>
      </c>
      <c r="B2658" t="s">
        <v>94</v>
      </c>
      <c r="C2658">
        <f t="shared" si="389"/>
        <v>98</v>
      </c>
      <c r="D2658" s="7">
        <f t="shared" si="392"/>
        <v>2000</v>
      </c>
      <c r="E2658">
        <v>500</v>
      </c>
      <c r="F2658">
        <f>VLOOKUP(B2658, 'Population by Country'!$1:$266, 15, FALSE)</f>
        <v>2709359</v>
      </c>
      <c r="G2658">
        <v>0</v>
      </c>
      <c r="H2658">
        <v>0</v>
      </c>
      <c r="I2658" s="7">
        <f>INDEX('Developing Country'!$B$3:$B$175,MATCH('Stata Data'!B2658,'Developing Country'!$A$3:$A$175))</f>
        <v>1</v>
      </c>
      <c r="J2658" s="7">
        <f>INDEX('Developing Country'!$C$3:$C$175,MATCH('Stata Data'!B2658,'Developing Country'!$A$3:$A$175))</f>
        <v>0</v>
      </c>
      <c r="K2658" s="8">
        <f>VLOOKUP(B2658, 'TRIPS In Force'!$A$2:$B$166, 2, FALSE)</f>
        <v>34850</v>
      </c>
      <c r="L2658" s="7">
        <f t="shared" si="390"/>
        <v>1995</v>
      </c>
      <c r="M2658" s="7">
        <f t="shared" si="385"/>
        <v>1</v>
      </c>
      <c r="N2658" s="7">
        <f t="shared" si="386"/>
        <v>2033</v>
      </c>
      <c r="O2658" s="7">
        <f t="shared" si="387"/>
        <v>-33</v>
      </c>
      <c r="P2658" s="7">
        <f t="shared" si="388"/>
        <v>0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</row>
    <row r="2659" spans="1:34" x14ac:dyDescent="0.35">
      <c r="A2659">
        <f t="shared" si="391"/>
        <v>2658</v>
      </c>
      <c r="B2659" t="s">
        <v>94</v>
      </c>
      <c r="C2659">
        <f t="shared" si="389"/>
        <v>98</v>
      </c>
      <c r="D2659" s="7">
        <f t="shared" si="392"/>
        <v>2001</v>
      </c>
      <c r="E2659">
        <v>1000</v>
      </c>
      <c r="F2659">
        <f>VLOOKUP(B2659, 'Population by Country'!$1:$266, 16, FALSE)</f>
        <v>2790729</v>
      </c>
      <c r="G2659">
        <v>0</v>
      </c>
      <c r="H2659">
        <v>0</v>
      </c>
      <c r="I2659" s="7">
        <f>INDEX('Developing Country'!$B$3:$B$175,MATCH('Stata Data'!B2659,'Developing Country'!$A$3:$A$175))</f>
        <v>1</v>
      </c>
      <c r="J2659" s="7">
        <f>INDEX('Developing Country'!$C$3:$C$175,MATCH('Stata Data'!B2659,'Developing Country'!$A$3:$A$175))</f>
        <v>0</v>
      </c>
      <c r="K2659" s="8">
        <f>VLOOKUP(B2659, 'TRIPS In Force'!$A$2:$B$166, 2, FALSE)</f>
        <v>34850</v>
      </c>
      <c r="L2659" s="7">
        <f t="shared" si="390"/>
        <v>1995</v>
      </c>
      <c r="M2659" s="7">
        <f t="shared" si="385"/>
        <v>1</v>
      </c>
      <c r="N2659" s="7">
        <f t="shared" si="386"/>
        <v>2033</v>
      </c>
      <c r="O2659" s="7">
        <f t="shared" si="387"/>
        <v>-32</v>
      </c>
      <c r="P2659" s="7">
        <f t="shared" si="388"/>
        <v>0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</row>
    <row r="2660" spans="1:34" x14ac:dyDescent="0.35">
      <c r="A2660">
        <f t="shared" si="391"/>
        <v>2659</v>
      </c>
      <c r="B2660" t="s">
        <v>94</v>
      </c>
      <c r="C2660">
        <f t="shared" si="389"/>
        <v>98</v>
      </c>
      <c r="D2660" s="7">
        <f t="shared" si="392"/>
        <v>2002</v>
      </c>
      <c r="E2660">
        <v>1000</v>
      </c>
      <c r="F2660">
        <f>VLOOKUP(B2660, 'Population by Country'!$1:$266, 17, FALSE)</f>
        <v>2873228</v>
      </c>
      <c r="G2660">
        <v>0</v>
      </c>
      <c r="H2660">
        <v>0</v>
      </c>
      <c r="I2660" s="7">
        <f>INDEX('Developing Country'!$B$3:$B$175,MATCH('Stata Data'!B2660,'Developing Country'!$A$3:$A$175))</f>
        <v>1</v>
      </c>
      <c r="J2660" s="7">
        <f>INDEX('Developing Country'!$C$3:$C$175,MATCH('Stata Data'!B2660,'Developing Country'!$A$3:$A$175))</f>
        <v>0</v>
      </c>
      <c r="K2660" s="8">
        <f>VLOOKUP(B2660, 'TRIPS In Force'!$A$2:$B$166, 2, FALSE)</f>
        <v>34850</v>
      </c>
      <c r="L2660" s="7">
        <f t="shared" si="390"/>
        <v>1995</v>
      </c>
      <c r="M2660" s="7">
        <f t="shared" si="385"/>
        <v>1</v>
      </c>
      <c r="N2660" s="7">
        <f t="shared" si="386"/>
        <v>2033</v>
      </c>
      <c r="O2660" s="7">
        <f t="shared" si="387"/>
        <v>-31</v>
      </c>
      <c r="P2660" s="7">
        <f t="shared" si="388"/>
        <v>0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</row>
    <row r="2661" spans="1:34" x14ac:dyDescent="0.35">
      <c r="A2661">
        <f t="shared" si="391"/>
        <v>2660</v>
      </c>
      <c r="B2661" t="s">
        <v>94</v>
      </c>
      <c r="C2661">
        <f t="shared" si="389"/>
        <v>98</v>
      </c>
      <c r="D2661" s="7">
        <f t="shared" si="392"/>
        <v>2003</v>
      </c>
      <c r="E2661">
        <v>1000</v>
      </c>
      <c r="F2661">
        <f>VLOOKUP(B2661, 'Population by Country'!$1:$266, 18, FALSE)</f>
        <v>2957117</v>
      </c>
      <c r="G2661">
        <v>0</v>
      </c>
      <c r="H2661">
        <v>0</v>
      </c>
      <c r="I2661" s="7">
        <f>INDEX('Developing Country'!$B$3:$B$175,MATCH('Stata Data'!B2661,'Developing Country'!$A$3:$A$175))</f>
        <v>1</v>
      </c>
      <c r="J2661" s="7">
        <f>INDEX('Developing Country'!$C$3:$C$175,MATCH('Stata Data'!B2661,'Developing Country'!$A$3:$A$175))</f>
        <v>0</v>
      </c>
      <c r="K2661" s="8">
        <f>VLOOKUP(B2661, 'TRIPS In Force'!$A$2:$B$166, 2, FALSE)</f>
        <v>34850</v>
      </c>
      <c r="L2661" s="7">
        <f t="shared" si="390"/>
        <v>1995</v>
      </c>
      <c r="M2661" s="7">
        <f t="shared" si="385"/>
        <v>1</v>
      </c>
      <c r="N2661" s="7">
        <f t="shared" si="386"/>
        <v>2033</v>
      </c>
      <c r="O2661" s="7">
        <f t="shared" si="387"/>
        <v>-30</v>
      </c>
      <c r="P2661" s="7">
        <f t="shared" si="388"/>
        <v>0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</row>
    <row r="2662" spans="1:34" x14ac:dyDescent="0.35">
      <c r="A2662">
        <f t="shared" si="391"/>
        <v>2661</v>
      </c>
      <c r="B2662" t="s">
        <v>94</v>
      </c>
      <c r="C2662">
        <f t="shared" si="389"/>
        <v>98</v>
      </c>
      <c r="D2662" s="7">
        <f t="shared" si="392"/>
        <v>2004</v>
      </c>
      <c r="E2662">
        <v>1000</v>
      </c>
      <c r="F2662">
        <f>VLOOKUP(B2662, 'Population by Country'!$1:$266,19, FALSE)</f>
        <v>3042823</v>
      </c>
      <c r="G2662">
        <v>0</v>
      </c>
      <c r="H2662">
        <v>0</v>
      </c>
      <c r="I2662" s="7">
        <f>INDEX('Developing Country'!$B$3:$B$175,MATCH('Stata Data'!B2662,'Developing Country'!$A$3:$A$175))</f>
        <v>1</v>
      </c>
      <c r="J2662" s="7">
        <f>INDEX('Developing Country'!$C$3:$C$175,MATCH('Stata Data'!B2662,'Developing Country'!$A$3:$A$175))</f>
        <v>0</v>
      </c>
      <c r="K2662" s="8">
        <f>VLOOKUP(B2662, 'TRIPS In Force'!$A$2:$B$166, 2, FALSE)</f>
        <v>34850</v>
      </c>
      <c r="L2662" s="7">
        <f t="shared" si="390"/>
        <v>1995</v>
      </c>
      <c r="M2662" s="7">
        <f t="shared" si="385"/>
        <v>1</v>
      </c>
      <c r="N2662" s="7">
        <f t="shared" si="386"/>
        <v>2033</v>
      </c>
      <c r="O2662" s="7">
        <f t="shared" si="387"/>
        <v>-29</v>
      </c>
      <c r="P2662" s="7">
        <f t="shared" si="388"/>
        <v>0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</row>
    <row r="2663" spans="1:34" x14ac:dyDescent="0.35">
      <c r="A2663">
        <f t="shared" si="391"/>
        <v>2662</v>
      </c>
      <c r="B2663" t="s">
        <v>94</v>
      </c>
      <c r="C2663">
        <f t="shared" si="389"/>
        <v>98</v>
      </c>
      <c r="D2663" s="7">
        <f t="shared" si="392"/>
        <v>2005</v>
      </c>
      <c r="E2663">
        <v>1000</v>
      </c>
      <c r="F2663">
        <f>VLOOKUP(B2663, 'Population by Country'!$1:$266, 20, FALSE)</f>
        <v>3130720</v>
      </c>
      <c r="G2663">
        <v>0</v>
      </c>
      <c r="H2663">
        <v>0</v>
      </c>
      <c r="I2663" s="7">
        <f>INDEX('Developing Country'!$B$3:$B$175,MATCH('Stata Data'!B2663,'Developing Country'!$A$3:$A$175))</f>
        <v>1</v>
      </c>
      <c r="J2663" s="7">
        <f>INDEX('Developing Country'!$C$3:$C$175,MATCH('Stata Data'!B2663,'Developing Country'!$A$3:$A$175))</f>
        <v>0</v>
      </c>
      <c r="K2663" s="8">
        <f>VLOOKUP(B2663, 'TRIPS In Force'!$A$2:$B$166, 2, FALSE)</f>
        <v>34850</v>
      </c>
      <c r="L2663" s="7">
        <f t="shared" si="390"/>
        <v>1995</v>
      </c>
      <c r="M2663" s="7">
        <f t="shared" si="385"/>
        <v>1</v>
      </c>
      <c r="N2663" s="7">
        <f t="shared" si="386"/>
        <v>2033</v>
      </c>
      <c r="O2663" s="7">
        <f t="shared" si="387"/>
        <v>-28</v>
      </c>
      <c r="P2663" s="7">
        <f t="shared" si="388"/>
        <v>0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</row>
    <row r="2664" spans="1:34" x14ac:dyDescent="0.35">
      <c r="A2664">
        <f t="shared" si="391"/>
        <v>2663</v>
      </c>
      <c r="B2664" t="s">
        <v>94</v>
      </c>
      <c r="C2664">
        <f t="shared" si="389"/>
        <v>98</v>
      </c>
      <c r="D2664" s="7">
        <f t="shared" si="392"/>
        <v>2006</v>
      </c>
      <c r="E2664">
        <v>1000</v>
      </c>
      <c r="F2664">
        <f>VLOOKUP(B2664, 'Population by Country'!$1:$266, 21, FALSE)</f>
        <v>3220653</v>
      </c>
      <c r="G2664">
        <v>0</v>
      </c>
      <c r="H2664">
        <v>0</v>
      </c>
      <c r="I2664" s="7">
        <f>INDEX('Developing Country'!$B$3:$B$175,MATCH('Stata Data'!B2664,'Developing Country'!$A$3:$A$175))</f>
        <v>1</v>
      </c>
      <c r="J2664" s="7">
        <f>INDEX('Developing Country'!$C$3:$C$175,MATCH('Stata Data'!B2664,'Developing Country'!$A$3:$A$175))</f>
        <v>0</v>
      </c>
      <c r="K2664" s="8">
        <f>VLOOKUP(B2664, 'TRIPS In Force'!$A$2:$B$166, 2, FALSE)</f>
        <v>34850</v>
      </c>
      <c r="L2664" s="7">
        <f t="shared" si="390"/>
        <v>1995</v>
      </c>
      <c r="M2664" s="7">
        <f t="shared" si="385"/>
        <v>1</v>
      </c>
      <c r="N2664" s="7">
        <f t="shared" si="386"/>
        <v>2033</v>
      </c>
      <c r="O2664" s="7">
        <f t="shared" si="387"/>
        <v>-27</v>
      </c>
      <c r="P2664" s="7">
        <f t="shared" si="388"/>
        <v>0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</row>
    <row r="2665" spans="1:34" x14ac:dyDescent="0.35">
      <c r="A2665">
        <f t="shared" si="391"/>
        <v>2664</v>
      </c>
      <c r="B2665" t="s">
        <v>94</v>
      </c>
      <c r="C2665">
        <f t="shared" si="389"/>
        <v>98</v>
      </c>
      <c r="D2665" s="7">
        <f t="shared" si="392"/>
        <v>2007</v>
      </c>
      <c r="E2665">
        <v>1000</v>
      </c>
      <c r="F2665">
        <f>VLOOKUP(B2665, 'Population by Country'!$1:$266, 22, FALSE)</f>
        <v>3312665</v>
      </c>
      <c r="G2665">
        <v>0</v>
      </c>
      <c r="H2665">
        <v>0</v>
      </c>
      <c r="I2665" s="7">
        <f>INDEX('Developing Country'!$B$3:$B$175,MATCH('Stata Data'!B2665,'Developing Country'!$A$3:$A$175))</f>
        <v>1</v>
      </c>
      <c r="J2665" s="7">
        <f>INDEX('Developing Country'!$C$3:$C$175,MATCH('Stata Data'!B2665,'Developing Country'!$A$3:$A$175))</f>
        <v>0</v>
      </c>
      <c r="K2665" s="8">
        <f>VLOOKUP(B2665, 'TRIPS In Force'!$A$2:$B$166, 2, FALSE)</f>
        <v>34850</v>
      </c>
      <c r="L2665" s="7">
        <f t="shared" si="390"/>
        <v>1995</v>
      </c>
      <c r="M2665" s="7">
        <f t="shared" si="385"/>
        <v>1</v>
      </c>
      <c r="N2665" s="7">
        <f t="shared" si="386"/>
        <v>2033</v>
      </c>
      <c r="O2665" s="7">
        <f t="shared" si="387"/>
        <v>-26</v>
      </c>
      <c r="P2665" s="7">
        <f t="shared" si="388"/>
        <v>0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</row>
    <row r="2666" spans="1:34" x14ac:dyDescent="0.35">
      <c r="A2666">
        <f t="shared" si="391"/>
        <v>2665</v>
      </c>
      <c r="B2666" t="s">
        <v>94</v>
      </c>
      <c r="C2666">
        <f t="shared" si="389"/>
        <v>98</v>
      </c>
      <c r="D2666" s="7">
        <f t="shared" si="392"/>
        <v>2008</v>
      </c>
      <c r="E2666">
        <v>1000</v>
      </c>
      <c r="F2666">
        <f>VLOOKUP(B2666, 'Population by Country'!$1:$266, 23, FALSE)</f>
        <v>3407541</v>
      </c>
      <c r="G2666">
        <v>0</v>
      </c>
      <c r="H2666">
        <v>0</v>
      </c>
      <c r="I2666" s="7">
        <f>INDEX('Developing Country'!$B$3:$B$175,MATCH('Stata Data'!B2666,'Developing Country'!$A$3:$A$175))</f>
        <v>1</v>
      </c>
      <c r="J2666" s="7">
        <f>INDEX('Developing Country'!$C$3:$C$175,MATCH('Stata Data'!B2666,'Developing Country'!$A$3:$A$175))</f>
        <v>0</v>
      </c>
      <c r="K2666" s="8">
        <f>VLOOKUP(B2666, 'TRIPS In Force'!$A$2:$B$166, 2, FALSE)</f>
        <v>34850</v>
      </c>
      <c r="L2666" s="7">
        <f t="shared" si="390"/>
        <v>1995</v>
      </c>
      <c r="M2666" s="7">
        <f t="shared" si="385"/>
        <v>1</v>
      </c>
      <c r="N2666" s="7">
        <f t="shared" si="386"/>
        <v>2033</v>
      </c>
      <c r="O2666" s="7">
        <f t="shared" si="387"/>
        <v>-25</v>
      </c>
      <c r="P2666" s="7">
        <f t="shared" si="388"/>
        <v>0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</row>
    <row r="2667" spans="1:34" x14ac:dyDescent="0.35">
      <c r="A2667">
        <f t="shared" si="391"/>
        <v>2666</v>
      </c>
      <c r="B2667" t="s">
        <v>94</v>
      </c>
      <c r="C2667">
        <f t="shared" si="389"/>
        <v>98</v>
      </c>
      <c r="D2667" s="7">
        <f t="shared" si="392"/>
        <v>2009</v>
      </c>
      <c r="E2667">
        <v>1000</v>
      </c>
      <c r="F2667">
        <f>VLOOKUP(B2667, 'Population by Country'!$1:$266, 24, FALSE)</f>
        <v>3506288</v>
      </c>
      <c r="G2667">
        <v>0</v>
      </c>
      <c r="H2667">
        <v>0</v>
      </c>
      <c r="I2667" s="7">
        <f>INDEX('Developing Country'!$B$3:$B$175,MATCH('Stata Data'!B2667,'Developing Country'!$A$3:$A$175))</f>
        <v>1</v>
      </c>
      <c r="J2667" s="7">
        <f>INDEX('Developing Country'!$C$3:$C$175,MATCH('Stata Data'!B2667,'Developing Country'!$A$3:$A$175))</f>
        <v>0</v>
      </c>
      <c r="K2667" s="8">
        <f>VLOOKUP(B2667, 'TRIPS In Force'!$A$2:$B$166, 2, FALSE)</f>
        <v>34850</v>
      </c>
      <c r="L2667" s="7">
        <f t="shared" si="390"/>
        <v>1995</v>
      </c>
      <c r="M2667" s="7">
        <f t="shared" si="385"/>
        <v>1</v>
      </c>
      <c r="N2667" s="7">
        <f t="shared" si="386"/>
        <v>2033</v>
      </c>
      <c r="O2667" s="7">
        <f t="shared" si="387"/>
        <v>-24</v>
      </c>
      <c r="P2667" s="7">
        <f t="shared" si="388"/>
        <v>0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</row>
    <row r="2668" spans="1:34" x14ac:dyDescent="0.35">
      <c r="A2668">
        <f t="shared" si="391"/>
        <v>2667</v>
      </c>
      <c r="B2668" t="s">
        <v>94</v>
      </c>
      <c r="C2668">
        <f t="shared" si="389"/>
        <v>98</v>
      </c>
      <c r="D2668" s="7">
        <f t="shared" si="392"/>
        <v>2010</v>
      </c>
      <c r="E2668">
        <v>1000</v>
      </c>
      <c r="F2668">
        <f>VLOOKUP(B2668, 'Population by Country'!$1:$266, 25, FALSE)</f>
        <v>3609543</v>
      </c>
      <c r="G2668">
        <v>0</v>
      </c>
      <c r="H2668">
        <v>0</v>
      </c>
      <c r="I2668" s="7">
        <f>INDEX('Developing Country'!$B$3:$B$175,MATCH('Stata Data'!B2668,'Developing Country'!$A$3:$A$175))</f>
        <v>1</v>
      </c>
      <c r="J2668" s="7">
        <f>INDEX('Developing Country'!$C$3:$C$175,MATCH('Stata Data'!B2668,'Developing Country'!$A$3:$A$175))</f>
        <v>0</v>
      </c>
      <c r="K2668" s="8">
        <f>VLOOKUP(B2668, 'TRIPS In Force'!$A$2:$B$166, 2, FALSE)</f>
        <v>34850</v>
      </c>
      <c r="L2668" s="7">
        <f t="shared" si="390"/>
        <v>1995</v>
      </c>
      <c r="M2668" s="7">
        <f t="shared" si="385"/>
        <v>1</v>
      </c>
      <c r="N2668" s="7">
        <f t="shared" si="386"/>
        <v>2033</v>
      </c>
      <c r="O2668" s="7">
        <f t="shared" si="387"/>
        <v>-23</v>
      </c>
      <c r="P2668" s="7">
        <f t="shared" si="388"/>
        <v>0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</row>
    <row r="2669" spans="1:34" x14ac:dyDescent="0.35">
      <c r="A2669">
        <f t="shared" si="391"/>
        <v>2668</v>
      </c>
      <c r="B2669" t="s">
        <v>94</v>
      </c>
      <c r="C2669">
        <f t="shared" si="389"/>
        <v>98</v>
      </c>
      <c r="D2669" s="7">
        <f t="shared" si="392"/>
        <v>2011</v>
      </c>
      <c r="E2669">
        <v>1000</v>
      </c>
      <c r="F2669">
        <f>VLOOKUP(B2669, 'Population by Country'!$1:$266, 26, FALSE)</f>
        <v>3717672</v>
      </c>
      <c r="G2669">
        <v>0</v>
      </c>
      <c r="H2669">
        <v>0</v>
      </c>
      <c r="I2669" s="7">
        <f>INDEX('Developing Country'!$B$3:$B$175,MATCH('Stata Data'!B2669,'Developing Country'!$A$3:$A$175))</f>
        <v>1</v>
      </c>
      <c r="J2669" s="7">
        <f>INDEX('Developing Country'!$C$3:$C$175,MATCH('Stata Data'!B2669,'Developing Country'!$A$3:$A$175))</f>
        <v>0</v>
      </c>
      <c r="K2669" s="8">
        <f>VLOOKUP(B2669, 'TRIPS In Force'!$A$2:$B$166, 2, FALSE)</f>
        <v>34850</v>
      </c>
      <c r="L2669" s="7">
        <f t="shared" si="390"/>
        <v>1995</v>
      </c>
      <c r="M2669" s="7">
        <f t="shared" si="385"/>
        <v>1</v>
      </c>
      <c r="N2669" s="7">
        <f t="shared" si="386"/>
        <v>2033</v>
      </c>
      <c r="O2669" s="7">
        <f t="shared" si="387"/>
        <v>-22</v>
      </c>
      <c r="P2669" s="7">
        <f t="shared" si="388"/>
        <v>0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</row>
    <row r="2670" spans="1:34" x14ac:dyDescent="0.35">
      <c r="A2670">
        <f t="shared" si="391"/>
        <v>2669</v>
      </c>
      <c r="B2670" t="s">
        <v>94</v>
      </c>
      <c r="C2670">
        <f t="shared" si="389"/>
        <v>98</v>
      </c>
      <c r="D2670" s="7">
        <f t="shared" si="392"/>
        <v>2012</v>
      </c>
      <c r="E2670">
        <v>1000</v>
      </c>
      <c r="F2670">
        <f>VLOOKUP(B2670, 'Population by Country'!$1:$266, 27, FALSE)</f>
        <v>3830239</v>
      </c>
      <c r="G2670">
        <v>0</v>
      </c>
      <c r="H2670">
        <v>0</v>
      </c>
      <c r="I2670" s="7">
        <f>INDEX('Developing Country'!$B$3:$B$175,MATCH('Stata Data'!B2670,'Developing Country'!$A$3:$A$175))</f>
        <v>1</v>
      </c>
      <c r="J2670" s="7">
        <f>INDEX('Developing Country'!$C$3:$C$175,MATCH('Stata Data'!B2670,'Developing Country'!$A$3:$A$175))</f>
        <v>0</v>
      </c>
      <c r="K2670" s="8">
        <f>VLOOKUP(B2670, 'TRIPS In Force'!$A$2:$B$166, 2, FALSE)</f>
        <v>34850</v>
      </c>
      <c r="L2670" s="7">
        <f t="shared" si="390"/>
        <v>1995</v>
      </c>
      <c r="M2670" s="7">
        <f t="shared" si="385"/>
        <v>1</v>
      </c>
      <c r="N2670" s="7">
        <f t="shared" si="386"/>
        <v>2033</v>
      </c>
      <c r="O2670" s="7">
        <f t="shared" si="387"/>
        <v>-21</v>
      </c>
      <c r="P2670" s="7">
        <f t="shared" si="388"/>
        <v>0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</row>
    <row r="2671" spans="1:34" x14ac:dyDescent="0.35">
      <c r="A2671">
        <f t="shared" si="391"/>
        <v>2670</v>
      </c>
      <c r="B2671" t="s">
        <v>94</v>
      </c>
      <c r="C2671">
        <f t="shared" si="389"/>
        <v>98</v>
      </c>
      <c r="D2671" s="7">
        <f t="shared" si="392"/>
        <v>2013</v>
      </c>
      <c r="E2671">
        <v>1000</v>
      </c>
      <c r="F2671">
        <f>VLOOKUP(B2671, 'Population by Country'!$1:$266, 28, FALSE)</f>
        <v>3946170</v>
      </c>
      <c r="G2671">
        <v>0</v>
      </c>
      <c r="H2671">
        <v>0</v>
      </c>
      <c r="I2671" s="7">
        <f>INDEX('Developing Country'!$B$3:$B$175,MATCH('Stata Data'!B2671,'Developing Country'!$A$3:$A$175))</f>
        <v>1</v>
      </c>
      <c r="J2671" s="7">
        <f>INDEX('Developing Country'!$C$3:$C$175,MATCH('Stata Data'!B2671,'Developing Country'!$A$3:$A$175))</f>
        <v>0</v>
      </c>
      <c r="K2671" s="8">
        <f>VLOOKUP(B2671, 'TRIPS In Force'!$A$2:$B$166, 2, FALSE)</f>
        <v>34850</v>
      </c>
      <c r="L2671" s="7">
        <f t="shared" si="390"/>
        <v>1995</v>
      </c>
      <c r="M2671" s="7">
        <f t="shared" si="385"/>
        <v>1</v>
      </c>
      <c r="N2671" s="7">
        <f t="shared" si="386"/>
        <v>2033</v>
      </c>
      <c r="O2671" s="7">
        <f t="shared" si="387"/>
        <v>-20</v>
      </c>
      <c r="P2671" s="7">
        <f t="shared" si="388"/>
        <v>0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</row>
    <row r="2672" spans="1:34" x14ac:dyDescent="0.35">
      <c r="A2672">
        <f t="shared" si="391"/>
        <v>2671</v>
      </c>
      <c r="B2672" t="s">
        <v>94</v>
      </c>
      <c r="C2672">
        <f t="shared" si="389"/>
        <v>98</v>
      </c>
      <c r="D2672" s="7">
        <f t="shared" si="392"/>
        <v>2014</v>
      </c>
      <c r="E2672">
        <v>1000</v>
      </c>
      <c r="F2672">
        <f>VLOOKUP(B2672, 'Population by Country'!$1:$266, 29, FALSE)</f>
        <v>4063920</v>
      </c>
      <c r="G2672">
        <v>0</v>
      </c>
      <c r="H2672">
        <v>0</v>
      </c>
      <c r="I2672" s="7">
        <f>INDEX('Developing Country'!$B$3:$B$175,MATCH('Stata Data'!B2672,'Developing Country'!$A$3:$A$175))</f>
        <v>1</v>
      </c>
      <c r="J2672" s="7">
        <f>INDEX('Developing Country'!$C$3:$C$175,MATCH('Stata Data'!B2672,'Developing Country'!$A$3:$A$175))</f>
        <v>0</v>
      </c>
      <c r="K2672" s="8">
        <f>VLOOKUP(B2672, 'TRIPS In Force'!$A$2:$B$166, 2, FALSE)</f>
        <v>34850</v>
      </c>
      <c r="L2672" s="7">
        <f t="shared" si="390"/>
        <v>1995</v>
      </c>
      <c r="M2672" s="7">
        <f t="shared" si="385"/>
        <v>1</v>
      </c>
      <c r="N2672" s="7">
        <f t="shared" si="386"/>
        <v>2033</v>
      </c>
      <c r="O2672" s="7">
        <f t="shared" si="387"/>
        <v>-19</v>
      </c>
      <c r="P2672" s="7">
        <f t="shared" si="388"/>
        <v>0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</row>
    <row r="2673" spans="1:34" x14ac:dyDescent="0.35">
      <c r="A2673">
        <f t="shared" si="391"/>
        <v>2672</v>
      </c>
      <c r="B2673" t="s">
        <v>94</v>
      </c>
      <c r="C2673">
        <f t="shared" si="389"/>
        <v>98</v>
      </c>
      <c r="D2673" s="7">
        <f t="shared" si="392"/>
        <v>2015</v>
      </c>
      <c r="E2673">
        <v>1000</v>
      </c>
      <c r="F2673">
        <f>VLOOKUP(B2673, 'Population by Country'!$1:$266, 30, FALSE)</f>
        <v>4182341</v>
      </c>
      <c r="G2673">
        <v>0</v>
      </c>
      <c r="H2673">
        <v>0</v>
      </c>
      <c r="I2673" s="7">
        <f>INDEX('Developing Country'!$B$3:$B$175,MATCH('Stata Data'!B2673,'Developing Country'!$A$3:$A$175))</f>
        <v>1</v>
      </c>
      <c r="J2673" s="7">
        <f>INDEX('Developing Country'!$C$3:$C$175,MATCH('Stata Data'!B2673,'Developing Country'!$A$3:$A$175))</f>
        <v>0</v>
      </c>
      <c r="K2673" s="8">
        <f>VLOOKUP(B2673, 'TRIPS In Force'!$A$2:$B$166, 2, FALSE)</f>
        <v>34850</v>
      </c>
      <c r="L2673" s="7">
        <f t="shared" si="390"/>
        <v>1995</v>
      </c>
      <c r="M2673" s="7">
        <f t="shared" si="385"/>
        <v>1</v>
      </c>
      <c r="N2673" s="7">
        <f t="shared" si="386"/>
        <v>2033</v>
      </c>
      <c r="O2673" s="7">
        <f t="shared" si="387"/>
        <v>-18</v>
      </c>
      <c r="P2673" s="7">
        <f t="shared" si="388"/>
        <v>0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</row>
    <row r="2674" spans="1:34" x14ac:dyDescent="0.35">
      <c r="A2674">
        <f t="shared" si="391"/>
        <v>2673</v>
      </c>
      <c r="B2674" t="s">
        <v>94</v>
      </c>
      <c r="C2674">
        <f t="shared" si="389"/>
        <v>98</v>
      </c>
      <c r="D2674" s="7">
        <f t="shared" si="392"/>
        <v>2016</v>
      </c>
      <c r="E2674">
        <v>1000</v>
      </c>
      <c r="F2674">
        <f>VLOOKUP(B2674, 'Population by Country'!$1:$266, 31, FALSE)</f>
        <v>4301018</v>
      </c>
      <c r="G2674">
        <v>0</v>
      </c>
      <c r="H2674">
        <v>0</v>
      </c>
      <c r="I2674" s="7">
        <f>INDEX('Developing Country'!$B$3:$B$175,MATCH('Stata Data'!B2674,'Developing Country'!$A$3:$A$175))</f>
        <v>1</v>
      </c>
      <c r="J2674" s="7">
        <f>INDEX('Developing Country'!$C$3:$C$175,MATCH('Stata Data'!B2674,'Developing Country'!$A$3:$A$175))</f>
        <v>0</v>
      </c>
      <c r="K2674" s="8">
        <f>VLOOKUP(B2674, 'TRIPS In Force'!$A$2:$B$166, 2, FALSE)</f>
        <v>34850</v>
      </c>
      <c r="L2674" s="7">
        <f t="shared" si="390"/>
        <v>1995</v>
      </c>
      <c r="M2674" s="7">
        <f t="shared" si="385"/>
        <v>1</v>
      </c>
      <c r="N2674" s="7">
        <f t="shared" si="386"/>
        <v>2033</v>
      </c>
      <c r="O2674" s="7">
        <f t="shared" si="387"/>
        <v>-17</v>
      </c>
      <c r="P2674" s="7">
        <f t="shared" si="388"/>
        <v>0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</row>
    <row r="2675" spans="1:34" x14ac:dyDescent="0.35">
      <c r="A2675">
        <f t="shared" si="391"/>
        <v>2674</v>
      </c>
      <c r="B2675" t="s">
        <v>96</v>
      </c>
      <c r="C2675">
        <f t="shared" si="389"/>
        <v>99</v>
      </c>
      <c r="D2675" s="7">
        <v>1990</v>
      </c>
      <c r="E2675">
        <v>2500</v>
      </c>
      <c r="F2675">
        <f>VLOOKUP(B2675, 'Population by Country'!$1:$266, 5,FALSE )</f>
        <v>85357874</v>
      </c>
      <c r="G2675">
        <v>0</v>
      </c>
      <c r="H2675">
        <v>0</v>
      </c>
      <c r="I2675" s="7">
        <f>INDEX('Developing Country'!$B$3:$B$175,MATCH('Stata Data'!B2675,'Developing Country'!$A$3:$A$175))</f>
        <v>0</v>
      </c>
      <c r="J2675" s="7">
        <f>INDEX('Developing Country'!$C$3:$C$175,MATCH('Stata Data'!B2675,'Developing Country'!$A$3:$A$175))</f>
        <v>1</v>
      </c>
      <c r="K2675" s="8">
        <f>VLOOKUP(B2675, 'TRIPS In Force'!$A$2:$B$166, 2, FALSE)</f>
        <v>34700</v>
      </c>
      <c r="L2675" s="7">
        <f t="shared" si="390"/>
        <v>1995</v>
      </c>
      <c r="M2675" s="7">
        <f t="shared" si="385"/>
        <v>0</v>
      </c>
      <c r="N2675" s="7">
        <f t="shared" si="386"/>
        <v>2000</v>
      </c>
      <c r="O2675" s="7">
        <f t="shared" si="387"/>
        <v>-10</v>
      </c>
      <c r="P2675" s="7">
        <f t="shared" si="388"/>
        <v>0</v>
      </c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</row>
    <row r="2676" spans="1:34" x14ac:dyDescent="0.35">
      <c r="A2676">
        <f t="shared" si="391"/>
        <v>2675</v>
      </c>
      <c r="B2676" t="s">
        <v>96</v>
      </c>
      <c r="C2676">
        <f t="shared" si="389"/>
        <v>99</v>
      </c>
      <c r="D2676" s="7">
        <f>D2675+1</f>
        <v>1991</v>
      </c>
      <c r="E2676">
        <v>2900</v>
      </c>
      <c r="F2676">
        <f>VLOOKUP(B2676, 'Population by Country'!$1:$266, 6, FALSE)</f>
        <v>87071512</v>
      </c>
      <c r="G2676">
        <v>0</v>
      </c>
      <c r="H2676">
        <v>0</v>
      </c>
      <c r="I2676" s="7">
        <f>INDEX('Developing Country'!$B$3:$B$175,MATCH('Stata Data'!B2676,'Developing Country'!$A$3:$A$175))</f>
        <v>0</v>
      </c>
      <c r="J2676" s="7">
        <f>INDEX('Developing Country'!$C$3:$C$175,MATCH('Stata Data'!B2676,'Developing Country'!$A$3:$A$175))</f>
        <v>1</v>
      </c>
      <c r="K2676" s="8">
        <f>VLOOKUP(B2676, 'TRIPS In Force'!$A$2:$B$166, 2, FALSE)</f>
        <v>34700</v>
      </c>
      <c r="L2676" s="7">
        <f t="shared" si="390"/>
        <v>1995</v>
      </c>
      <c r="M2676" s="7">
        <f t="shared" si="385"/>
        <v>0</v>
      </c>
      <c r="N2676" s="7">
        <f t="shared" si="386"/>
        <v>2000</v>
      </c>
      <c r="O2676" s="7">
        <f t="shared" si="387"/>
        <v>-9</v>
      </c>
      <c r="P2676" s="7">
        <f t="shared" si="388"/>
        <v>0</v>
      </c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</row>
    <row r="2677" spans="1:34" x14ac:dyDescent="0.35">
      <c r="A2677">
        <f t="shared" si="391"/>
        <v>2676</v>
      </c>
      <c r="B2677" t="s">
        <v>96</v>
      </c>
      <c r="C2677">
        <f t="shared" si="389"/>
        <v>99</v>
      </c>
      <c r="D2677" s="7">
        <f t="shared" ref="D2677:D2701" si="393">D2676+1</f>
        <v>1992</v>
      </c>
      <c r="E2677">
        <v>3400</v>
      </c>
      <c r="F2677">
        <f>VLOOKUP(B2677, 'Population by Country'!$1:$266, 7, FALSE)</f>
        <v>88828310</v>
      </c>
      <c r="G2677">
        <v>0</v>
      </c>
      <c r="H2677">
        <v>0</v>
      </c>
      <c r="I2677" s="7">
        <f>INDEX('Developing Country'!$B$3:$B$175,MATCH('Stata Data'!B2677,'Developing Country'!$A$3:$A$175))</f>
        <v>0</v>
      </c>
      <c r="J2677" s="7">
        <f>INDEX('Developing Country'!$C$3:$C$175,MATCH('Stata Data'!B2677,'Developing Country'!$A$3:$A$175))</f>
        <v>1</v>
      </c>
      <c r="K2677" s="8">
        <f>VLOOKUP(B2677, 'TRIPS In Force'!$A$2:$B$166, 2, FALSE)</f>
        <v>34700</v>
      </c>
      <c r="L2677" s="7">
        <f t="shared" si="390"/>
        <v>1995</v>
      </c>
      <c r="M2677" s="7">
        <f t="shared" si="385"/>
        <v>0</v>
      </c>
      <c r="N2677" s="7">
        <f t="shared" si="386"/>
        <v>2000</v>
      </c>
      <c r="O2677" s="7">
        <f t="shared" si="387"/>
        <v>-8</v>
      </c>
      <c r="P2677" s="7">
        <f t="shared" si="388"/>
        <v>0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</row>
    <row r="2678" spans="1:34" x14ac:dyDescent="0.35">
      <c r="A2678">
        <f t="shared" si="391"/>
        <v>2677</v>
      </c>
      <c r="B2678" t="s">
        <v>96</v>
      </c>
      <c r="C2678">
        <f t="shared" si="389"/>
        <v>99</v>
      </c>
      <c r="D2678" s="7">
        <f t="shared" si="393"/>
        <v>1993</v>
      </c>
      <c r="E2678">
        <v>3900</v>
      </c>
      <c r="F2678">
        <f>VLOOKUP(B2678, 'Population by Country'!$1:$266, 8, FALSE)</f>
        <v>90600453</v>
      </c>
      <c r="G2678">
        <v>0</v>
      </c>
      <c r="H2678">
        <v>0</v>
      </c>
      <c r="I2678" s="7">
        <f>INDEX('Developing Country'!$B$3:$B$175,MATCH('Stata Data'!B2678,'Developing Country'!$A$3:$A$175))</f>
        <v>0</v>
      </c>
      <c r="J2678" s="7">
        <f>INDEX('Developing Country'!$C$3:$C$175,MATCH('Stata Data'!B2678,'Developing Country'!$A$3:$A$175))</f>
        <v>1</v>
      </c>
      <c r="K2678" s="8">
        <f>VLOOKUP(B2678, 'TRIPS In Force'!$A$2:$B$166, 2, FALSE)</f>
        <v>34700</v>
      </c>
      <c r="L2678" s="7">
        <f t="shared" si="390"/>
        <v>1995</v>
      </c>
      <c r="M2678" s="7">
        <f t="shared" si="385"/>
        <v>0</v>
      </c>
      <c r="N2678" s="7">
        <f t="shared" si="386"/>
        <v>2000</v>
      </c>
      <c r="O2678" s="7">
        <f t="shared" si="387"/>
        <v>-7</v>
      </c>
      <c r="P2678" s="7">
        <f t="shared" si="388"/>
        <v>0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</row>
    <row r="2679" spans="1:34" x14ac:dyDescent="0.35">
      <c r="A2679">
        <f t="shared" si="391"/>
        <v>2678</v>
      </c>
      <c r="B2679" t="s">
        <v>96</v>
      </c>
      <c r="C2679">
        <f t="shared" si="389"/>
        <v>99</v>
      </c>
      <c r="D2679" s="7">
        <f t="shared" si="393"/>
        <v>1994</v>
      </c>
      <c r="E2679">
        <v>4300</v>
      </c>
      <c r="F2679">
        <f>VLOOKUP(B2679, 'Population by Country'!$1:$266, 9, FALSE)</f>
        <v>92349147</v>
      </c>
      <c r="G2679">
        <v>0</v>
      </c>
      <c r="H2679">
        <v>0</v>
      </c>
      <c r="I2679" s="7">
        <f>INDEX('Developing Country'!$B$3:$B$175,MATCH('Stata Data'!B2679,'Developing Country'!$A$3:$A$175))</f>
        <v>0</v>
      </c>
      <c r="J2679" s="7">
        <f>INDEX('Developing Country'!$C$3:$C$175,MATCH('Stata Data'!B2679,'Developing Country'!$A$3:$A$175))</f>
        <v>1</v>
      </c>
      <c r="K2679" s="8">
        <f>VLOOKUP(B2679, 'TRIPS In Force'!$A$2:$B$166, 2, FALSE)</f>
        <v>34700</v>
      </c>
      <c r="L2679" s="7">
        <f t="shared" si="390"/>
        <v>1995</v>
      </c>
      <c r="M2679" s="7">
        <f t="shared" si="385"/>
        <v>0</v>
      </c>
      <c r="N2679" s="7">
        <f t="shared" si="386"/>
        <v>2000</v>
      </c>
      <c r="O2679" s="7">
        <f t="shared" si="387"/>
        <v>-6</v>
      </c>
      <c r="P2679" s="7">
        <f t="shared" si="388"/>
        <v>0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</row>
    <row r="2680" spans="1:34" x14ac:dyDescent="0.35">
      <c r="A2680">
        <f t="shared" si="391"/>
        <v>2679</v>
      </c>
      <c r="B2680" t="s">
        <v>96</v>
      </c>
      <c r="C2680">
        <f t="shared" si="389"/>
        <v>99</v>
      </c>
      <c r="D2680" s="7">
        <f t="shared" si="393"/>
        <v>1995</v>
      </c>
      <c r="E2680">
        <v>4500</v>
      </c>
      <c r="F2680">
        <f>VLOOKUP(B2680, 'Population by Country'!$1:$266, 10, FALSE)</f>
        <v>94045579</v>
      </c>
      <c r="G2680">
        <v>0</v>
      </c>
      <c r="H2680">
        <v>0</v>
      </c>
      <c r="I2680" s="7">
        <f>INDEX('Developing Country'!$B$3:$B$175,MATCH('Stata Data'!B2680,'Developing Country'!$A$3:$A$175))</f>
        <v>0</v>
      </c>
      <c r="J2680" s="7">
        <f>INDEX('Developing Country'!$C$3:$C$175,MATCH('Stata Data'!B2680,'Developing Country'!$A$3:$A$175))</f>
        <v>1</v>
      </c>
      <c r="K2680" s="8">
        <f>VLOOKUP(B2680, 'TRIPS In Force'!$A$2:$B$166, 2, FALSE)</f>
        <v>34700</v>
      </c>
      <c r="L2680" s="7">
        <f t="shared" si="390"/>
        <v>1995</v>
      </c>
      <c r="M2680" s="7">
        <f t="shared" si="385"/>
        <v>1</v>
      </c>
      <c r="N2680" s="7">
        <f t="shared" si="386"/>
        <v>2000</v>
      </c>
      <c r="O2680" s="7">
        <f t="shared" si="387"/>
        <v>-5</v>
      </c>
      <c r="P2680" s="7">
        <f t="shared" si="388"/>
        <v>0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</row>
    <row r="2681" spans="1:34" x14ac:dyDescent="0.35">
      <c r="A2681">
        <f t="shared" si="391"/>
        <v>2680</v>
      </c>
      <c r="B2681" t="s">
        <v>96</v>
      </c>
      <c r="C2681">
        <f t="shared" si="389"/>
        <v>99</v>
      </c>
      <c r="D2681" s="7">
        <f t="shared" si="393"/>
        <v>1996</v>
      </c>
      <c r="E2681">
        <v>4700</v>
      </c>
      <c r="F2681">
        <f>VLOOKUP(B2681, 'Population by Country'!$1:$266, 11, FALSE)</f>
        <v>95687452</v>
      </c>
      <c r="G2681">
        <v>0</v>
      </c>
      <c r="H2681">
        <v>0</v>
      </c>
      <c r="I2681" s="7">
        <f>INDEX('Developing Country'!$B$3:$B$175,MATCH('Stata Data'!B2681,'Developing Country'!$A$3:$A$175))</f>
        <v>0</v>
      </c>
      <c r="J2681" s="7">
        <f>INDEX('Developing Country'!$C$3:$C$175,MATCH('Stata Data'!B2681,'Developing Country'!$A$3:$A$175))</f>
        <v>1</v>
      </c>
      <c r="K2681" s="8">
        <f>VLOOKUP(B2681, 'TRIPS In Force'!$A$2:$B$166, 2, FALSE)</f>
        <v>34700</v>
      </c>
      <c r="L2681" s="7">
        <f t="shared" si="390"/>
        <v>1995</v>
      </c>
      <c r="M2681" s="7">
        <f t="shared" si="385"/>
        <v>1</v>
      </c>
      <c r="N2681" s="7">
        <f t="shared" si="386"/>
        <v>2000</v>
      </c>
      <c r="O2681" s="7">
        <f t="shared" si="387"/>
        <v>-4</v>
      </c>
      <c r="P2681" s="7">
        <f t="shared" si="388"/>
        <v>0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</row>
    <row r="2682" spans="1:34" x14ac:dyDescent="0.35">
      <c r="A2682">
        <f t="shared" si="391"/>
        <v>2681</v>
      </c>
      <c r="B2682" t="s">
        <v>96</v>
      </c>
      <c r="C2682">
        <f t="shared" si="389"/>
        <v>99</v>
      </c>
      <c r="D2682" s="7">
        <f t="shared" si="393"/>
        <v>1997</v>
      </c>
      <c r="E2682">
        <v>5100</v>
      </c>
      <c r="F2682">
        <f>VLOOKUP(B2682, 'Population by Country'!$1:$266, 12, FALSE)</f>
        <v>97281739</v>
      </c>
      <c r="G2682">
        <v>0</v>
      </c>
      <c r="H2682">
        <v>0</v>
      </c>
      <c r="I2682" s="7">
        <f>INDEX('Developing Country'!$B$3:$B$175,MATCH('Stata Data'!B2682,'Developing Country'!$A$3:$A$175))</f>
        <v>0</v>
      </c>
      <c r="J2682" s="7">
        <f>INDEX('Developing Country'!$C$3:$C$175,MATCH('Stata Data'!B2682,'Developing Country'!$A$3:$A$175))</f>
        <v>1</v>
      </c>
      <c r="K2682" s="8">
        <f>VLOOKUP(B2682, 'TRIPS In Force'!$A$2:$B$166, 2, FALSE)</f>
        <v>34700</v>
      </c>
      <c r="L2682" s="7">
        <f t="shared" si="390"/>
        <v>1995</v>
      </c>
      <c r="M2682" s="7">
        <f t="shared" si="385"/>
        <v>1</v>
      </c>
      <c r="N2682" s="7">
        <f t="shared" si="386"/>
        <v>2000</v>
      </c>
      <c r="O2682" s="7">
        <f t="shared" si="387"/>
        <v>-3</v>
      </c>
      <c r="P2682" s="7">
        <f t="shared" si="388"/>
        <v>0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</row>
    <row r="2683" spans="1:34" x14ac:dyDescent="0.35">
      <c r="A2683">
        <f t="shared" si="391"/>
        <v>2682</v>
      </c>
      <c r="B2683" t="s">
        <v>96</v>
      </c>
      <c r="C2683">
        <f t="shared" si="389"/>
        <v>99</v>
      </c>
      <c r="D2683" s="7">
        <f t="shared" si="393"/>
        <v>1998</v>
      </c>
      <c r="E2683">
        <v>5600</v>
      </c>
      <c r="F2683">
        <f>VLOOKUP(B2683, 'Population by Country'!$1:$266, 13, FALSE)</f>
        <v>98821456</v>
      </c>
      <c r="G2683">
        <v>0</v>
      </c>
      <c r="H2683">
        <v>0</v>
      </c>
      <c r="I2683" s="7">
        <f>INDEX('Developing Country'!$B$3:$B$175,MATCH('Stata Data'!B2683,'Developing Country'!$A$3:$A$175))</f>
        <v>0</v>
      </c>
      <c r="J2683" s="7">
        <f>INDEX('Developing Country'!$C$3:$C$175,MATCH('Stata Data'!B2683,'Developing Country'!$A$3:$A$175))</f>
        <v>1</v>
      </c>
      <c r="K2683" s="8">
        <f>VLOOKUP(B2683, 'TRIPS In Force'!$A$2:$B$166, 2, FALSE)</f>
        <v>34700</v>
      </c>
      <c r="L2683" s="7">
        <f t="shared" si="390"/>
        <v>1995</v>
      </c>
      <c r="M2683" s="7">
        <f t="shared" si="385"/>
        <v>1</v>
      </c>
      <c r="N2683" s="7">
        <f t="shared" si="386"/>
        <v>2000</v>
      </c>
      <c r="O2683" s="7">
        <f t="shared" si="387"/>
        <v>-2</v>
      </c>
      <c r="P2683" s="7">
        <f t="shared" si="388"/>
        <v>0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</row>
    <row r="2684" spans="1:34" x14ac:dyDescent="0.35">
      <c r="A2684">
        <f t="shared" si="391"/>
        <v>2683</v>
      </c>
      <c r="B2684" t="s">
        <v>96</v>
      </c>
      <c r="C2684">
        <f t="shared" si="389"/>
        <v>99</v>
      </c>
      <c r="D2684" s="7">
        <f t="shared" si="393"/>
        <v>1999</v>
      </c>
      <c r="E2684">
        <v>6100</v>
      </c>
      <c r="F2684">
        <f>VLOOKUP(B2684, 'Population by Country'!$1:$266,14, FALSE)</f>
        <v>100300579</v>
      </c>
      <c r="G2684">
        <v>0</v>
      </c>
      <c r="H2684">
        <v>0</v>
      </c>
      <c r="I2684" s="7">
        <f>INDEX('Developing Country'!$B$3:$B$175,MATCH('Stata Data'!B2684,'Developing Country'!$A$3:$A$175))</f>
        <v>0</v>
      </c>
      <c r="J2684" s="7">
        <f>INDEX('Developing Country'!$C$3:$C$175,MATCH('Stata Data'!B2684,'Developing Country'!$A$3:$A$175))</f>
        <v>1</v>
      </c>
      <c r="K2684" s="8">
        <f>VLOOKUP(B2684, 'TRIPS In Force'!$A$2:$B$166, 2, FALSE)</f>
        <v>34700</v>
      </c>
      <c r="L2684" s="7">
        <f t="shared" si="390"/>
        <v>1995</v>
      </c>
      <c r="M2684" s="7">
        <f t="shared" si="385"/>
        <v>1</v>
      </c>
      <c r="N2684" s="7">
        <f t="shared" si="386"/>
        <v>2000</v>
      </c>
      <c r="O2684" s="7">
        <f t="shared" si="387"/>
        <v>-1</v>
      </c>
      <c r="P2684" s="7">
        <f t="shared" si="388"/>
        <v>0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</row>
    <row r="2685" spans="1:34" x14ac:dyDescent="0.35">
      <c r="A2685">
        <f t="shared" si="391"/>
        <v>2684</v>
      </c>
      <c r="B2685" t="s">
        <v>96</v>
      </c>
      <c r="C2685">
        <f t="shared" si="389"/>
        <v>99</v>
      </c>
      <c r="D2685" s="7">
        <f t="shared" si="393"/>
        <v>2000</v>
      </c>
      <c r="E2685">
        <v>6400</v>
      </c>
      <c r="F2685">
        <f>VLOOKUP(B2685, 'Population by Country'!$1:$266, 15, FALSE)</f>
        <v>101719673</v>
      </c>
      <c r="G2685">
        <v>0</v>
      </c>
      <c r="H2685">
        <v>0</v>
      </c>
      <c r="I2685" s="7">
        <f>INDEX('Developing Country'!$B$3:$B$175,MATCH('Stata Data'!B2685,'Developing Country'!$A$3:$A$175))</f>
        <v>0</v>
      </c>
      <c r="J2685" s="7">
        <f>INDEX('Developing Country'!$C$3:$C$175,MATCH('Stata Data'!B2685,'Developing Country'!$A$3:$A$175))</f>
        <v>1</v>
      </c>
      <c r="K2685" s="8">
        <f>VLOOKUP(B2685, 'TRIPS In Force'!$A$2:$B$166, 2, FALSE)</f>
        <v>34700</v>
      </c>
      <c r="L2685" s="7">
        <f t="shared" si="390"/>
        <v>1995</v>
      </c>
      <c r="M2685" s="7">
        <f t="shared" si="385"/>
        <v>1</v>
      </c>
      <c r="N2685" s="7">
        <f t="shared" si="386"/>
        <v>2000</v>
      </c>
      <c r="O2685" s="7">
        <f t="shared" si="387"/>
        <v>0</v>
      </c>
      <c r="P2685" s="7">
        <f t="shared" si="388"/>
        <v>1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</row>
    <row r="2686" spans="1:34" x14ac:dyDescent="0.35">
      <c r="A2686">
        <f t="shared" si="391"/>
        <v>2685</v>
      </c>
      <c r="B2686" t="s">
        <v>96</v>
      </c>
      <c r="C2686">
        <f t="shared" si="389"/>
        <v>99</v>
      </c>
      <c r="D2686" s="7">
        <f t="shared" si="393"/>
        <v>2001</v>
      </c>
      <c r="E2686">
        <v>6200</v>
      </c>
      <c r="F2686">
        <f>VLOOKUP(B2686, 'Population by Country'!$1:$266, 16, FALSE)</f>
        <v>103067068</v>
      </c>
      <c r="G2686">
        <v>0</v>
      </c>
      <c r="H2686">
        <v>0</v>
      </c>
      <c r="I2686" s="7">
        <f>INDEX('Developing Country'!$B$3:$B$175,MATCH('Stata Data'!B2686,'Developing Country'!$A$3:$A$175))</f>
        <v>0</v>
      </c>
      <c r="J2686" s="7">
        <f>INDEX('Developing Country'!$C$3:$C$175,MATCH('Stata Data'!B2686,'Developing Country'!$A$3:$A$175))</f>
        <v>1</v>
      </c>
      <c r="K2686" s="8">
        <f>VLOOKUP(B2686, 'TRIPS In Force'!$A$2:$B$166, 2, FALSE)</f>
        <v>34700</v>
      </c>
      <c r="L2686" s="7">
        <f t="shared" si="390"/>
        <v>1995</v>
      </c>
      <c r="M2686" s="7">
        <f t="shared" si="385"/>
        <v>1</v>
      </c>
      <c r="N2686" s="7">
        <f t="shared" si="386"/>
        <v>2000</v>
      </c>
      <c r="O2686" s="7">
        <f t="shared" si="387"/>
        <v>1</v>
      </c>
      <c r="P2686" s="7">
        <f t="shared" si="388"/>
        <v>1</v>
      </c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</row>
    <row r="2687" spans="1:34" x14ac:dyDescent="0.35">
      <c r="A2687">
        <f t="shared" si="391"/>
        <v>2686</v>
      </c>
      <c r="B2687" t="s">
        <v>96</v>
      </c>
      <c r="C2687">
        <f t="shared" si="389"/>
        <v>99</v>
      </c>
      <c r="D2687" s="7">
        <f t="shared" si="393"/>
        <v>2002</v>
      </c>
      <c r="E2687">
        <v>6100</v>
      </c>
      <c r="F2687">
        <f>VLOOKUP(B2687, 'Population by Country'!$1:$266, 17, FALSE)</f>
        <v>104355608</v>
      </c>
      <c r="G2687">
        <v>0</v>
      </c>
      <c r="H2687">
        <v>0</v>
      </c>
      <c r="I2687" s="7">
        <f>INDEX('Developing Country'!$B$3:$B$175,MATCH('Stata Data'!B2687,'Developing Country'!$A$3:$A$175))</f>
        <v>0</v>
      </c>
      <c r="J2687" s="7">
        <f>INDEX('Developing Country'!$C$3:$C$175,MATCH('Stata Data'!B2687,'Developing Country'!$A$3:$A$175))</f>
        <v>1</v>
      </c>
      <c r="K2687" s="8">
        <f>VLOOKUP(B2687, 'TRIPS In Force'!$A$2:$B$166, 2, FALSE)</f>
        <v>34700</v>
      </c>
      <c r="L2687" s="7">
        <f t="shared" si="390"/>
        <v>1995</v>
      </c>
      <c r="M2687" s="7">
        <f t="shared" si="385"/>
        <v>1</v>
      </c>
      <c r="N2687" s="7">
        <f t="shared" si="386"/>
        <v>2000</v>
      </c>
      <c r="O2687" s="7">
        <f t="shared" si="387"/>
        <v>2</v>
      </c>
      <c r="P2687" s="7">
        <f t="shared" si="388"/>
        <v>1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</row>
    <row r="2688" spans="1:34" x14ac:dyDescent="0.35">
      <c r="A2688">
        <f t="shared" si="391"/>
        <v>2687</v>
      </c>
      <c r="B2688" t="s">
        <v>96</v>
      </c>
      <c r="C2688">
        <f t="shared" si="389"/>
        <v>99</v>
      </c>
      <c r="D2688" s="7">
        <f t="shared" si="393"/>
        <v>2003</v>
      </c>
      <c r="E2688">
        <v>5800</v>
      </c>
      <c r="F2688">
        <f>VLOOKUP(B2688, 'Population by Country'!$1:$266, 18, FALSE)</f>
        <v>105640453</v>
      </c>
      <c r="G2688">
        <v>0</v>
      </c>
      <c r="H2688">
        <v>0</v>
      </c>
      <c r="I2688" s="7">
        <f>INDEX('Developing Country'!$B$3:$B$175,MATCH('Stata Data'!B2688,'Developing Country'!$A$3:$A$175))</f>
        <v>0</v>
      </c>
      <c r="J2688" s="7">
        <f>INDEX('Developing Country'!$C$3:$C$175,MATCH('Stata Data'!B2688,'Developing Country'!$A$3:$A$175))</f>
        <v>1</v>
      </c>
      <c r="K2688" s="8">
        <f>VLOOKUP(B2688, 'TRIPS In Force'!$A$2:$B$166, 2, FALSE)</f>
        <v>34700</v>
      </c>
      <c r="L2688" s="7">
        <f t="shared" si="390"/>
        <v>1995</v>
      </c>
      <c r="M2688" s="7">
        <f t="shared" si="385"/>
        <v>1</v>
      </c>
      <c r="N2688" s="7">
        <f t="shared" si="386"/>
        <v>2000</v>
      </c>
      <c r="O2688" s="7">
        <f t="shared" si="387"/>
        <v>3</v>
      </c>
      <c r="P2688" s="7">
        <f t="shared" si="388"/>
        <v>1</v>
      </c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</row>
    <row r="2689" spans="1:34" x14ac:dyDescent="0.35">
      <c r="A2689">
        <f t="shared" si="391"/>
        <v>2688</v>
      </c>
      <c r="B2689" t="s">
        <v>96</v>
      </c>
      <c r="C2689">
        <f t="shared" si="389"/>
        <v>99</v>
      </c>
      <c r="D2689" s="7">
        <f t="shared" si="393"/>
        <v>2004</v>
      </c>
      <c r="E2689">
        <v>5400</v>
      </c>
      <c r="F2689">
        <f>VLOOKUP(B2689, 'Population by Country'!$1:$266,19, FALSE)</f>
        <v>106995583</v>
      </c>
      <c r="G2689">
        <v>0</v>
      </c>
      <c r="H2689">
        <v>0</v>
      </c>
      <c r="I2689" s="7">
        <f>INDEX('Developing Country'!$B$3:$B$175,MATCH('Stata Data'!B2689,'Developing Country'!$A$3:$A$175))</f>
        <v>0</v>
      </c>
      <c r="J2689" s="7">
        <f>INDEX('Developing Country'!$C$3:$C$175,MATCH('Stata Data'!B2689,'Developing Country'!$A$3:$A$175))</f>
        <v>1</v>
      </c>
      <c r="K2689" s="8">
        <f>VLOOKUP(B2689, 'TRIPS In Force'!$A$2:$B$166, 2, FALSE)</f>
        <v>34700</v>
      </c>
      <c r="L2689" s="7">
        <f t="shared" si="390"/>
        <v>1995</v>
      </c>
      <c r="M2689" s="7">
        <f t="shared" si="385"/>
        <v>1</v>
      </c>
      <c r="N2689" s="7">
        <f t="shared" si="386"/>
        <v>2000</v>
      </c>
      <c r="O2689" s="7">
        <f t="shared" si="387"/>
        <v>4</v>
      </c>
      <c r="P2689" s="7">
        <f t="shared" si="388"/>
        <v>1</v>
      </c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</row>
    <row r="2690" spans="1:34" x14ac:dyDescent="0.35">
      <c r="A2690">
        <f t="shared" si="391"/>
        <v>2689</v>
      </c>
      <c r="B2690" t="s">
        <v>96</v>
      </c>
      <c r="C2690">
        <f t="shared" si="389"/>
        <v>99</v>
      </c>
      <c r="D2690" s="7">
        <f t="shared" si="393"/>
        <v>2005</v>
      </c>
      <c r="E2690">
        <v>5700</v>
      </c>
      <c r="F2690">
        <f>VLOOKUP(B2690, 'Population by Country'!$1:$266, 20, FALSE)</f>
        <v>108472228</v>
      </c>
      <c r="G2690">
        <v>0</v>
      </c>
      <c r="H2690">
        <v>0</v>
      </c>
      <c r="I2690" s="7">
        <f>INDEX('Developing Country'!$B$3:$B$175,MATCH('Stata Data'!B2690,'Developing Country'!$A$3:$A$175))</f>
        <v>0</v>
      </c>
      <c r="J2690" s="7">
        <f>INDEX('Developing Country'!$C$3:$C$175,MATCH('Stata Data'!B2690,'Developing Country'!$A$3:$A$175))</f>
        <v>1</v>
      </c>
      <c r="K2690" s="8">
        <f>VLOOKUP(B2690, 'TRIPS In Force'!$A$2:$B$166, 2, FALSE)</f>
        <v>34700</v>
      </c>
      <c r="L2690" s="7">
        <f t="shared" si="390"/>
        <v>1995</v>
      </c>
      <c r="M2690" s="7">
        <f t="shared" ref="M2690:M2753" si="394">IF(L2690&gt;D2690, 0, 1)</f>
        <v>1</v>
      </c>
      <c r="N2690" s="7">
        <f t="shared" ref="N2690:N2753" si="395">IF(L2690&gt;IF(I2690=1, 2033, IF(H2690=1, 2005, IF(J2690=1,2000, L2690))), L2690,IF(I2690=1, 2033, IF(H2690=1, 2005, IF(J2690=1,2000, L2690))))</f>
        <v>2000</v>
      </c>
      <c r="O2690" s="7">
        <f t="shared" ref="O2690:O2753" si="396">D2690-N2690</f>
        <v>5</v>
      </c>
      <c r="P2690" s="7">
        <f t="shared" ref="P2690:P2753" si="397">IF(N2690&lt;=D2690,1,0)</f>
        <v>1</v>
      </c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</row>
    <row r="2691" spans="1:34" x14ac:dyDescent="0.35">
      <c r="A2691">
        <f t="shared" si="391"/>
        <v>2690</v>
      </c>
      <c r="B2691" t="s">
        <v>96</v>
      </c>
      <c r="C2691">
        <f t="shared" ref="C2691:C2754" si="398">_xlfn.FLOOR.MATH((A2691-1)/27)</f>
        <v>99</v>
      </c>
      <c r="D2691" s="7">
        <f t="shared" si="393"/>
        <v>2006</v>
      </c>
      <c r="E2691">
        <v>5700</v>
      </c>
      <c r="F2691">
        <f>VLOOKUP(B2691, 'Population by Country'!$1:$266, 21, FALSE)</f>
        <v>110092378</v>
      </c>
      <c r="G2691">
        <v>0</v>
      </c>
      <c r="H2691">
        <v>0</v>
      </c>
      <c r="I2691" s="7">
        <f>INDEX('Developing Country'!$B$3:$B$175,MATCH('Stata Data'!B2691,'Developing Country'!$A$3:$A$175))</f>
        <v>0</v>
      </c>
      <c r="J2691" s="7">
        <f>INDEX('Developing Country'!$C$3:$C$175,MATCH('Stata Data'!B2691,'Developing Country'!$A$3:$A$175))</f>
        <v>1</v>
      </c>
      <c r="K2691" s="8">
        <f>VLOOKUP(B2691, 'TRIPS In Force'!$A$2:$B$166, 2, FALSE)</f>
        <v>34700</v>
      </c>
      <c r="L2691" s="7">
        <f t="shared" ref="L2691:L2754" si="399">YEAR(K2691)</f>
        <v>1995</v>
      </c>
      <c r="M2691" s="7">
        <f t="shared" si="394"/>
        <v>1</v>
      </c>
      <c r="N2691" s="7">
        <f t="shared" si="395"/>
        <v>2000</v>
      </c>
      <c r="O2691" s="7">
        <f t="shared" si="396"/>
        <v>6</v>
      </c>
      <c r="P2691" s="7">
        <f t="shared" si="397"/>
        <v>1</v>
      </c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</row>
    <row r="2692" spans="1:34" x14ac:dyDescent="0.35">
      <c r="A2692">
        <f t="shared" ref="A2692:A2755" si="400">A2691+1</f>
        <v>2691</v>
      </c>
      <c r="B2692" t="s">
        <v>96</v>
      </c>
      <c r="C2692">
        <f t="shared" si="398"/>
        <v>99</v>
      </c>
      <c r="D2692" s="7">
        <f t="shared" si="393"/>
        <v>2007</v>
      </c>
      <c r="E2692">
        <v>5400</v>
      </c>
      <c r="F2692">
        <f>VLOOKUP(B2692, 'Population by Country'!$1:$266, 22, FALSE)</f>
        <v>111836346</v>
      </c>
      <c r="G2692">
        <v>0</v>
      </c>
      <c r="H2692">
        <v>0</v>
      </c>
      <c r="I2692" s="7">
        <f>INDEX('Developing Country'!$B$3:$B$175,MATCH('Stata Data'!B2692,'Developing Country'!$A$3:$A$175))</f>
        <v>0</v>
      </c>
      <c r="J2692" s="7">
        <f>INDEX('Developing Country'!$C$3:$C$175,MATCH('Stata Data'!B2692,'Developing Country'!$A$3:$A$175))</f>
        <v>1</v>
      </c>
      <c r="K2692" s="8">
        <f>VLOOKUP(B2692, 'TRIPS In Force'!$A$2:$B$166, 2, FALSE)</f>
        <v>34700</v>
      </c>
      <c r="L2692" s="7">
        <f t="shared" si="399"/>
        <v>1995</v>
      </c>
      <c r="M2692" s="7">
        <f t="shared" si="394"/>
        <v>1</v>
      </c>
      <c r="N2692" s="7">
        <f t="shared" si="395"/>
        <v>2000</v>
      </c>
      <c r="O2692" s="7">
        <f t="shared" si="396"/>
        <v>7</v>
      </c>
      <c r="P2692" s="7">
        <f t="shared" si="397"/>
        <v>1</v>
      </c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</row>
    <row r="2693" spans="1:34" x14ac:dyDescent="0.35">
      <c r="A2693">
        <f t="shared" si="400"/>
        <v>2692</v>
      </c>
      <c r="B2693" t="s">
        <v>96</v>
      </c>
      <c r="C2693">
        <f t="shared" si="398"/>
        <v>99</v>
      </c>
      <c r="D2693" s="7">
        <f t="shared" si="393"/>
        <v>2008</v>
      </c>
      <c r="E2693">
        <v>5200</v>
      </c>
      <c r="F2693">
        <f>VLOOKUP(B2693, 'Population by Country'!$1:$266, 23, FALSE)</f>
        <v>113661809</v>
      </c>
      <c r="G2693">
        <v>0</v>
      </c>
      <c r="H2693">
        <v>0</v>
      </c>
      <c r="I2693" s="7">
        <f>INDEX('Developing Country'!$B$3:$B$175,MATCH('Stata Data'!B2693,'Developing Country'!$A$3:$A$175))</f>
        <v>0</v>
      </c>
      <c r="J2693" s="7">
        <f>INDEX('Developing Country'!$C$3:$C$175,MATCH('Stata Data'!B2693,'Developing Country'!$A$3:$A$175))</f>
        <v>1</v>
      </c>
      <c r="K2693" s="8">
        <f>VLOOKUP(B2693, 'TRIPS In Force'!$A$2:$B$166, 2, FALSE)</f>
        <v>34700</v>
      </c>
      <c r="L2693" s="7">
        <f t="shared" si="399"/>
        <v>1995</v>
      </c>
      <c r="M2693" s="7">
        <f t="shared" si="394"/>
        <v>1</v>
      </c>
      <c r="N2693" s="7">
        <f t="shared" si="395"/>
        <v>2000</v>
      </c>
      <c r="O2693" s="7">
        <f t="shared" si="396"/>
        <v>8</v>
      </c>
      <c r="P2693" s="7">
        <f t="shared" si="397"/>
        <v>1</v>
      </c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</row>
    <row r="2694" spans="1:34" x14ac:dyDescent="0.35">
      <c r="A2694">
        <f t="shared" si="400"/>
        <v>2693</v>
      </c>
      <c r="B2694" t="s">
        <v>96</v>
      </c>
      <c r="C2694">
        <f t="shared" si="398"/>
        <v>99</v>
      </c>
      <c r="D2694" s="7">
        <f t="shared" si="393"/>
        <v>2009</v>
      </c>
      <c r="E2694">
        <v>5100</v>
      </c>
      <c r="F2694">
        <f>VLOOKUP(B2694, 'Population by Country'!$1:$266, 24, FALSE)</f>
        <v>115505228</v>
      </c>
      <c r="G2694">
        <v>0</v>
      </c>
      <c r="H2694">
        <v>0</v>
      </c>
      <c r="I2694" s="7">
        <f>INDEX('Developing Country'!$B$3:$B$175,MATCH('Stata Data'!B2694,'Developing Country'!$A$3:$A$175))</f>
        <v>0</v>
      </c>
      <c r="J2694" s="7">
        <f>INDEX('Developing Country'!$C$3:$C$175,MATCH('Stata Data'!B2694,'Developing Country'!$A$3:$A$175))</f>
        <v>1</v>
      </c>
      <c r="K2694" s="8">
        <f>VLOOKUP(B2694, 'TRIPS In Force'!$A$2:$B$166, 2, FALSE)</f>
        <v>34700</v>
      </c>
      <c r="L2694" s="7">
        <f t="shared" si="399"/>
        <v>1995</v>
      </c>
      <c r="M2694" s="7">
        <f t="shared" si="394"/>
        <v>1</v>
      </c>
      <c r="N2694" s="7">
        <f t="shared" si="395"/>
        <v>2000</v>
      </c>
      <c r="O2694" s="7">
        <f t="shared" si="396"/>
        <v>9</v>
      </c>
      <c r="P2694" s="7">
        <f t="shared" si="397"/>
        <v>1</v>
      </c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</row>
    <row r="2695" spans="1:34" x14ac:dyDescent="0.35">
      <c r="A2695">
        <f t="shared" si="400"/>
        <v>2694</v>
      </c>
      <c r="B2695" t="s">
        <v>96</v>
      </c>
      <c r="C2695">
        <f t="shared" si="398"/>
        <v>99</v>
      </c>
      <c r="D2695" s="7">
        <f t="shared" si="393"/>
        <v>2010</v>
      </c>
      <c r="E2695">
        <v>5400</v>
      </c>
      <c r="F2695">
        <f>VLOOKUP(B2695, 'Population by Country'!$1:$266, 25, FALSE)</f>
        <v>117318941</v>
      </c>
      <c r="G2695">
        <v>0</v>
      </c>
      <c r="H2695">
        <v>0</v>
      </c>
      <c r="I2695" s="7">
        <f>INDEX('Developing Country'!$B$3:$B$175,MATCH('Stata Data'!B2695,'Developing Country'!$A$3:$A$175))</f>
        <v>0</v>
      </c>
      <c r="J2695" s="7">
        <f>INDEX('Developing Country'!$C$3:$C$175,MATCH('Stata Data'!B2695,'Developing Country'!$A$3:$A$175))</f>
        <v>1</v>
      </c>
      <c r="K2695" s="8">
        <f>VLOOKUP(B2695, 'TRIPS In Force'!$A$2:$B$166, 2, FALSE)</f>
        <v>34700</v>
      </c>
      <c r="L2695" s="7">
        <f t="shared" si="399"/>
        <v>1995</v>
      </c>
      <c r="M2695" s="7">
        <f t="shared" si="394"/>
        <v>1</v>
      </c>
      <c r="N2695" s="7">
        <f t="shared" si="395"/>
        <v>2000</v>
      </c>
      <c r="O2695" s="7">
        <f t="shared" si="396"/>
        <v>10</v>
      </c>
      <c r="P2695" s="7">
        <f t="shared" si="397"/>
        <v>1</v>
      </c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</row>
    <row r="2696" spans="1:34" x14ac:dyDescent="0.35">
      <c r="A2696">
        <f t="shared" si="400"/>
        <v>2695</v>
      </c>
      <c r="B2696" t="s">
        <v>96</v>
      </c>
      <c r="C2696">
        <f t="shared" si="398"/>
        <v>99</v>
      </c>
      <c r="D2696" s="7">
        <f t="shared" si="393"/>
        <v>2011</v>
      </c>
      <c r="E2696">
        <v>5700</v>
      </c>
      <c r="F2696">
        <f>VLOOKUP(B2696, 'Population by Country'!$1:$266, 26, FALSE)</f>
        <v>119090017</v>
      </c>
      <c r="G2696">
        <v>0</v>
      </c>
      <c r="H2696">
        <v>0</v>
      </c>
      <c r="I2696" s="7">
        <f>INDEX('Developing Country'!$B$3:$B$175,MATCH('Stata Data'!B2696,'Developing Country'!$A$3:$A$175))</f>
        <v>0</v>
      </c>
      <c r="J2696" s="7">
        <f>INDEX('Developing Country'!$C$3:$C$175,MATCH('Stata Data'!B2696,'Developing Country'!$A$3:$A$175))</f>
        <v>1</v>
      </c>
      <c r="K2696" s="8">
        <f>VLOOKUP(B2696, 'TRIPS In Force'!$A$2:$B$166, 2, FALSE)</f>
        <v>34700</v>
      </c>
      <c r="L2696" s="7">
        <f t="shared" si="399"/>
        <v>1995</v>
      </c>
      <c r="M2696" s="7">
        <f t="shared" si="394"/>
        <v>1</v>
      </c>
      <c r="N2696" s="7">
        <f t="shared" si="395"/>
        <v>2000</v>
      </c>
      <c r="O2696" s="7">
        <f t="shared" si="396"/>
        <v>11</v>
      </c>
      <c r="P2696" s="7">
        <f t="shared" si="397"/>
        <v>1</v>
      </c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</row>
    <row r="2697" spans="1:34" x14ac:dyDescent="0.35">
      <c r="A2697">
        <f t="shared" si="400"/>
        <v>2696</v>
      </c>
      <c r="B2697" t="s">
        <v>96</v>
      </c>
      <c r="C2697">
        <f t="shared" si="398"/>
        <v>99</v>
      </c>
      <c r="D2697" s="7">
        <f t="shared" si="393"/>
        <v>2012</v>
      </c>
      <c r="E2697">
        <v>5700</v>
      </c>
      <c r="F2697">
        <f>VLOOKUP(B2697, 'Population by Country'!$1:$266, 27, FALSE)</f>
        <v>120828307</v>
      </c>
      <c r="G2697">
        <v>0</v>
      </c>
      <c r="H2697">
        <v>0</v>
      </c>
      <c r="I2697" s="7">
        <f>INDEX('Developing Country'!$B$3:$B$175,MATCH('Stata Data'!B2697,'Developing Country'!$A$3:$A$175))</f>
        <v>0</v>
      </c>
      <c r="J2697" s="7">
        <f>INDEX('Developing Country'!$C$3:$C$175,MATCH('Stata Data'!B2697,'Developing Country'!$A$3:$A$175))</f>
        <v>1</v>
      </c>
      <c r="K2697" s="8">
        <f>VLOOKUP(B2697, 'TRIPS In Force'!$A$2:$B$166, 2, FALSE)</f>
        <v>34700</v>
      </c>
      <c r="L2697" s="7">
        <f t="shared" si="399"/>
        <v>1995</v>
      </c>
      <c r="M2697" s="7">
        <f t="shared" si="394"/>
        <v>1</v>
      </c>
      <c r="N2697" s="7">
        <f t="shared" si="395"/>
        <v>2000</v>
      </c>
      <c r="O2697" s="7">
        <f t="shared" si="396"/>
        <v>12</v>
      </c>
      <c r="P2697" s="7">
        <f t="shared" si="397"/>
        <v>1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</row>
    <row r="2698" spans="1:34" x14ac:dyDescent="0.35">
      <c r="A2698">
        <f t="shared" si="400"/>
        <v>2697</v>
      </c>
      <c r="B2698" t="s">
        <v>96</v>
      </c>
      <c r="C2698">
        <f t="shared" si="398"/>
        <v>99</v>
      </c>
      <c r="D2698" s="7">
        <f t="shared" si="393"/>
        <v>2013</v>
      </c>
      <c r="E2698">
        <v>5000</v>
      </c>
      <c r="F2698">
        <f>VLOOKUP(B2698, 'Population by Country'!$1:$266, 28, FALSE)</f>
        <v>122535969</v>
      </c>
      <c r="G2698">
        <v>0</v>
      </c>
      <c r="H2698">
        <v>0</v>
      </c>
      <c r="I2698" s="7">
        <f>INDEX('Developing Country'!$B$3:$B$175,MATCH('Stata Data'!B2698,'Developing Country'!$A$3:$A$175))</f>
        <v>0</v>
      </c>
      <c r="J2698" s="7">
        <f>INDEX('Developing Country'!$C$3:$C$175,MATCH('Stata Data'!B2698,'Developing Country'!$A$3:$A$175))</f>
        <v>1</v>
      </c>
      <c r="K2698" s="8">
        <f>VLOOKUP(B2698, 'TRIPS In Force'!$A$2:$B$166, 2, FALSE)</f>
        <v>34700</v>
      </c>
      <c r="L2698" s="7">
        <f t="shared" si="399"/>
        <v>1995</v>
      </c>
      <c r="M2698" s="7">
        <f t="shared" si="394"/>
        <v>1</v>
      </c>
      <c r="N2698" s="7">
        <f t="shared" si="395"/>
        <v>2000</v>
      </c>
      <c r="O2698" s="7">
        <f t="shared" si="396"/>
        <v>13</v>
      </c>
      <c r="P2698" s="7">
        <f t="shared" si="397"/>
        <v>1</v>
      </c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</row>
    <row r="2699" spans="1:34" x14ac:dyDescent="0.35">
      <c r="A2699">
        <f t="shared" si="400"/>
        <v>2698</v>
      </c>
      <c r="B2699" t="s">
        <v>96</v>
      </c>
      <c r="C2699">
        <f t="shared" si="398"/>
        <v>99</v>
      </c>
      <c r="D2699" s="7">
        <f t="shared" si="393"/>
        <v>2014</v>
      </c>
      <c r="E2699">
        <v>4900</v>
      </c>
      <c r="F2699">
        <f>VLOOKUP(B2699, 'Population by Country'!$1:$266, 29, FALSE)</f>
        <v>124221600</v>
      </c>
      <c r="G2699">
        <v>0</v>
      </c>
      <c r="H2699">
        <v>0</v>
      </c>
      <c r="I2699" s="7">
        <f>INDEX('Developing Country'!$B$3:$B$175,MATCH('Stata Data'!B2699,'Developing Country'!$A$3:$A$175))</f>
        <v>0</v>
      </c>
      <c r="J2699" s="7">
        <f>INDEX('Developing Country'!$C$3:$C$175,MATCH('Stata Data'!B2699,'Developing Country'!$A$3:$A$175))</f>
        <v>1</v>
      </c>
      <c r="K2699" s="8">
        <f>VLOOKUP(B2699, 'TRIPS In Force'!$A$2:$B$166, 2, FALSE)</f>
        <v>34700</v>
      </c>
      <c r="L2699" s="7">
        <f t="shared" si="399"/>
        <v>1995</v>
      </c>
      <c r="M2699" s="7">
        <f t="shared" si="394"/>
        <v>1</v>
      </c>
      <c r="N2699" s="7">
        <f t="shared" si="395"/>
        <v>2000</v>
      </c>
      <c r="O2699" s="7">
        <f t="shared" si="396"/>
        <v>14</v>
      </c>
      <c r="P2699" s="7">
        <f t="shared" si="397"/>
        <v>1</v>
      </c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</row>
    <row r="2700" spans="1:34" x14ac:dyDescent="0.35">
      <c r="A2700">
        <f t="shared" si="400"/>
        <v>2699</v>
      </c>
      <c r="B2700" t="s">
        <v>96</v>
      </c>
      <c r="C2700">
        <f t="shared" si="398"/>
        <v>99</v>
      </c>
      <c r="D2700" s="7">
        <f t="shared" si="393"/>
        <v>2015</v>
      </c>
      <c r="E2700">
        <v>4800</v>
      </c>
      <c r="F2700">
        <f>VLOOKUP(B2700, 'Population by Country'!$1:$266, 30, FALSE)</f>
        <v>125890949</v>
      </c>
      <c r="G2700">
        <v>0</v>
      </c>
      <c r="H2700">
        <v>0</v>
      </c>
      <c r="I2700" s="7">
        <f>INDEX('Developing Country'!$B$3:$B$175,MATCH('Stata Data'!B2700,'Developing Country'!$A$3:$A$175))</f>
        <v>0</v>
      </c>
      <c r="J2700" s="7">
        <f>INDEX('Developing Country'!$C$3:$C$175,MATCH('Stata Data'!B2700,'Developing Country'!$A$3:$A$175))</f>
        <v>1</v>
      </c>
      <c r="K2700" s="8">
        <f>VLOOKUP(B2700, 'TRIPS In Force'!$A$2:$B$166, 2, FALSE)</f>
        <v>34700</v>
      </c>
      <c r="L2700" s="7">
        <f t="shared" si="399"/>
        <v>1995</v>
      </c>
      <c r="M2700" s="7">
        <f t="shared" si="394"/>
        <v>1</v>
      </c>
      <c r="N2700" s="7">
        <f t="shared" si="395"/>
        <v>2000</v>
      </c>
      <c r="O2700" s="7">
        <f t="shared" si="396"/>
        <v>15</v>
      </c>
      <c r="P2700" s="7">
        <f t="shared" si="397"/>
        <v>1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</row>
    <row r="2701" spans="1:34" x14ac:dyDescent="0.35">
      <c r="A2701">
        <f t="shared" si="400"/>
        <v>2700</v>
      </c>
      <c r="B2701" t="s">
        <v>96</v>
      </c>
      <c r="C2701">
        <f t="shared" si="398"/>
        <v>99</v>
      </c>
      <c r="D2701" s="7">
        <f t="shared" si="393"/>
        <v>2016</v>
      </c>
      <c r="E2701">
        <v>4200</v>
      </c>
      <c r="F2701">
        <f>VLOOKUP(B2701, 'Population by Country'!$1:$266, 31, FALSE)</f>
        <v>127540423</v>
      </c>
      <c r="G2701">
        <v>0</v>
      </c>
      <c r="H2701">
        <v>0</v>
      </c>
      <c r="I2701" s="7">
        <f>INDEX('Developing Country'!$B$3:$B$175,MATCH('Stata Data'!B2701,'Developing Country'!$A$3:$A$175))</f>
        <v>0</v>
      </c>
      <c r="J2701" s="7">
        <f>INDEX('Developing Country'!$C$3:$C$175,MATCH('Stata Data'!B2701,'Developing Country'!$A$3:$A$175))</f>
        <v>1</v>
      </c>
      <c r="K2701" s="8">
        <f>VLOOKUP(B2701, 'TRIPS In Force'!$A$2:$B$166, 2, FALSE)</f>
        <v>34700</v>
      </c>
      <c r="L2701" s="7">
        <f t="shared" si="399"/>
        <v>1995</v>
      </c>
      <c r="M2701" s="7">
        <f t="shared" si="394"/>
        <v>1</v>
      </c>
      <c r="N2701" s="7">
        <f t="shared" si="395"/>
        <v>2000</v>
      </c>
      <c r="O2701" s="7">
        <f t="shared" si="396"/>
        <v>16</v>
      </c>
      <c r="P2701" s="7">
        <f t="shared" si="397"/>
        <v>1</v>
      </c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</row>
    <row r="2702" spans="1:34" x14ac:dyDescent="0.35">
      <c r="A2702">
        <f t="shared" si="400"/>
        <v>2701</v>
      </c>
      <c r="B2702" t="s">
        <v>97</v>
      </c>
      <c r="C2702">
        <f t="shared" si="398"/>
        <v>100</v>
      </c>
      <c r="D2702" s="7">
        <v>1990</v>
      </c>
      <c r="E2702">
        <v>100</v>
      </c>
      <c r="F2702">
        <f>VLOOKUP(B2702, 'Population by Country'!$1:$266, 5,FALSE )</f>
        <v>2184145</v>
      </c>
      <c r="G2702">
        <v>0</v>
      </c>
      <c r="H2702">
        <v>0</v>
      </c>
      <c r="I2702" s="7">
        <f>INDEX('Developing Country'!$B$3:$B$175,MATCH('Stata Data'!B2702,'Developing Country'!$A$3:$A$175))</f>
        <v>0</v>
      </c>
      <c r="J2702" s="7">
        <f>INDEX('Developing Country'!$C$3:$C$175,MATCH('Stata Data'!B2702,'Developing Country'!$A$3:$A$175))</f>
        <v>1</v>
      </c>
      <c r="K2702" s="8">
        <f>VLOOKUP(B2702, 'TRIPS In Force'!$A$2:$B$166, 2, FALSE)</f>
        <v>35459</v>
      </c>
      <c r="L2702" s="7">
        <f t="shared" si="399"/>
        <v>1997</v>
      </c>
      <c r="M2702" s="7">
        <f t="shared" si="394"/>
        <v>0</v>
      </c>
      <c r="N2702" s="7">
        <f t="shared" si="395"/>
        <v>2000</v>
      </c>
      <c r="O2702" s="7">
        <f t="shared" si="396"/>
        <v>-10</v>
      </c>
      <c r="P2702" s="7">
        <f t="shared" si="397"/>
        <v>0</v>
      </c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</row>
    <row r="2703" spans="1:34" x14ac:dyDescent="0.35">
      <c r="A2703">
        <f t="shared" si="400"/>
        <v>2702</v>
      </c>
      <c r="B2703" t="s">
        <v>97</v>
      </c>
      <c r="C2703">
        <f t="shared" si="398"/>
        <v>100</v>
      </c>
      <c r="D2703" s="7">
        <f>D2702+1</f>
        <v>1991</v>
      </c>
      <c r="E2703">
        <v>100</v>
      </c>
      <c r="F2703">
        <f>VLOOKUP(B2703, 'Population by Country'!$1:$266, 6, FALSE)</f>
        <v>2217918</v>
      </c>
      <c r="G2703">
        <v>0</v>
      </c>
      <c r="H2703">
        <v>0</v>
      </c>
      <c r="I2703" s="7">
        <f>INDEX('Developing Country'!$B$3:$B$175,MATCH('Stata Data'!B2703,'Developing Country'!$A$3:$A$175))</f>
        <v>0</v>
      </c>
      <c r="J2703" s="7">
        <f>INDEX('Developing Country'!$C$3:$C$175,MATCH('Stata Data'!B2703,'Developing Country'!$A$3:$A$175))</f>
        <v>1</v>
      </c>
      <c r="K2703" s="8">
        <f>VLOOKUP(B2703, 'TRIPS In Force'!$A$2:$B$166, 2, FALSE)</f>
        <v>35459</v>
      </c>
      <c r="L2703" s="7">
        <f t="shared" si="399"/>
        <v>1997</v>
      </c>
      <c r="M2703" s="7">
        <f t="shared" si="394"/>
        <v>0</v>
      </c>
      <c r="N2703" s="7">
        <f t="shared" si="395"/>
        <v>2000</v>
      </c>
      <c r="O2703" s="7">
        <f t="shared" si="396"/>
        <v>-9</v>
      </c>
      <c r="P2703" s="7">
        <f t="shared" si="397"/>
        <v>0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</row>
    <row r="2704" spans="1:34" x14ac:dyDescent="0.35">
      <c r="A2704">
        <f t="shared" si="400"/>
        <v>2703</v>
      </c>
      <c r="B2704" t="s">
        <v>97</v>
      </c>
      <c r="C2704">
        <f t="shared" si="398"/>
        <v>100</v>
      </c>
      <c r="D2704" s="7">
        <f t="shared" ref="D2704:D2728" si="401">D2703+1</f>
        <v>1992</v>
      </c>
      <c r="E2704">
        <v>100</v>
      </c>
      <c r="F2704">
        <f>VLOOKUP(B2704, 'Population by Country'!$1:$266, 7, FALSE)</f>
        <v>2243502</v>
      </c>
      <c r="G2704">
        <v>0</v>
      </c>
      <c r="H2704">
        <v>0</v>
      </c>
      <c r="I2704" s="7">
        <f>INDEX('Developing Country'!$B$3:$B$175,MATCH('Stata Data'!B2704,'Developing Country'!$A$3:$A$175))</f>
        <v>0</v>
      </c>
      <c r="J2704" s="7">
        <f>INDEX('Developing Country'!$C$3:$C$175,MATCH('Stata Data'!B2704,'Developing Country'!$A$3:$A$175))</f>
        <v>1</v>
      </c>
      <c r="K2704" s="8">
        <f>VLOOKUP(B2704, 'TRIPS In Force'!$A$2:$B$166, 2, FALSE)</f>
        <v>35459</v>
      </c>
      <c r="L2704" s="7">
        <f t="shared" si="399"/>
        <v>1997</v>
      </c>
      <c r="M2704" s="7">
        <f t="shared" si="394"/>
        <v>0</v>
      </c>
      <c r="N2704" s="7">
        <f t="shared" si="395"/>
        <v>2000</v>
      </c>
      <c r="O2704" s="7">
        <f t="shared" si="396"/>
        <v>-8</v>
      </c>
      <c r="P2704" s="7">
        <f t="shared" si="397"/>
        <v>0</v>
      </c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</row>
    <row r="2705" spans="1:34" x14ac:dyDescent="0.35">
      <c r="A2705">
        <f t="shared" si="400"/>
        <v>2704</v>
      </c>
      <c r="B2705" t="s">
        <v>97</v>
      </c>
      <c r="C2705">
        <f t="shared" si="398"/>
        <v>100</v>
      </c>
      <c r="D2705" s="7">
        <f t="shared" si="401"/>
        <v>1993</v>
      </c>
      <c r="E2705">
        <v>100</v>
      </c>
      <c r="F2705">
        <f>VLOOKUP(B2705, 'Population by Country'!$1:$266, 8, FALSE)</f>
        <v>2263200</v>
      </c>
      <c r="G2705">
        <v>0</v>
      </c>
      <c r="H2705">
        <v>0</v>
      </c>
      <c r="I2705" s="7">
        <f>INDEX('Developing Country'!$B$3:$B$175,MATCH('Stata Data'!B2705,'Developing Country'!$A$3:$A$175))</f>
        <v>0</v>
      </c>
      <c r="J2705" s="7">
        <f>INDEX('Developing Country'!$C$3:$C$175,MATCH('Stata Data'!B2705,'Developing Country'!$A$3:$A$175))</f>
        <v>1</v>
      </c>
      <c r="K2705" s="8">
        <f>VLOOKUP(B2705, 'TRIPS In Force'!$A$2:$B$166, 2, FALSE)</f>
        <v>35459</v>
      </c>
      <c r="L2705" s="7">
        <f t="shared" si="399"/>
        <v>1997</v>
      </c>
      <c r="M2705" s="7">
        <f t="shared" si="394"/>
        <v>0</v>
      </c>
      <c r="N2705" s="7">
        <f t="shared" si="395"/>
        <v>2000</v>
      </c>
      <c r="O2705" s="7">
        <f t="shared" si="396"/>
        <v>-7</v>
      </c>
      <c r="P2705" s="7">
        <f t="shared" si="397"/>
        <v>0</v>
      </c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</row>
    <row r="2706" spans="1:34" x14ac:dyDescent="0.35">
      <c r="A2706">
        <f t="shared" si="400"/>
        <v>2705</v>
      </c>
      <c r="B2706" t="s">
        <v>97</v>
      </c>
      <c r="C2706">
        <f t="shared" si="398"/>
        <v>100</v>
      </c>
      <c r="D2706" s="7">
        <f t="shared" si="401"/>
        <v>1994</v>
      </c>
      <c r="E2706">
        <v>100</v>
      </c>
      <c r="F2706">
        <f>VLOOKUP(B2706, 'Population by Country'!$1:$266, 9, FALSE)</f>
        <v>2280496</v>
      </c>
      <c r="G2706">
        <v>0</v>
      </c>
      <c r="H2706">
        <v>0</v>
      </c>
      <c r="I2706" s="7">
        <f>INDEX('Developing Country'!$B$3:$B$175,MATCH('Stata Data'!B2706,'Developing Country'!$A$3:$A$175))</f>
        <v>0</v>
      </c>
      <c r="J2706" s="7">
        <f>INDEX('Developing Country'!$C$3:$C$175,MATCH('Stata Data'!B2706,'Developing Country'!$A$3:$A$175))</f>
        <v>1</v>
      </c>
      <c r="K2706" s="8">
        <f>VLOOKUP(B2706, 'TRIPS In Force'!$A$2:$B$166, 2, FALSE)</f>
        <v>35459</v>
      </c>
      <c r="L2706" s="7">
        <f t="shared" si="399"/>
        <v>1997</v>
      </c>
      <c r="M2706" s="7">
        <f t="shared" si="394"/>
        <v>0</v>
      </c>
      <c r="N2706" s="7">
        <f t="shared" si="395"/>
        <v>2000</v>
      </c>
      <c r="O2706" s="7">
        <f t="shared" si="396"/>
        <v>-6</v>
      </c>
      <c r="P2706" s="7">
        <f t="shared" si="397"/>
        <v>0</v>
      </c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</row>
    <row r="2707" spans="1:34" x14ac:dyDescent="0.35">
      <c r="A2707">
        <f t="shared" si="400"/>
        <v>2706</v>
      </c>
      <c r="B2707" t="s">
        <v>97</v>
      </c>
      <c r="C2707">
        <f t="shared" si="398"/>
        <v>100</v>
      </c>
      <c r="D2707" s="7">
        <f t="shared" si="401"/>
        <v>1995</v>
      </c>
      <c r="E2707">
        <v>100</v>
      </c>
      <c r="F2707">
        <f>VLOOKUP(B2707, 'Population by Country'!$1:$266, 10, FALSE)</f>
        <v>2298039</v>
      </c>
      <c r="G2707">
        <v>0</v>
      </c>
      <c r="H2707">
        <v>0</v>
      </c>
      <c r="I2707" s="7">
        <f>INDEX('Developing Country'!$B$3:$B$175,MATCH('Stata Data'!B2707,'Developing Country'!$A$3:$A$175))</f>
        <v>0</v>
      </c>
      <c r="J2707" s="7">
        <f>INDEX('Developing Country'!$C$3:$C$175,MATCH('Stata Data'!B2707,'Developing Country'!$A$3:$A$175))</f>
        <v>1</v>
      </c>
      <c r="K2707" s="8">
        <f>VLOOKUP(B2707, 'TRIPS In Force'!$A$2:$B$166, 2, FALSE)</f>
        <v>35459</v>
      </c>
      <c r="L2707" s="7">
        <f t="shared" si="399"/>
        <v>1997</v>
      </c>
      <c r="M2707" s="7">
        <f t="shared" si="394"/>
        <v>0</v>
      </c>
      <c r="N2707" s="7">
        <f t="shared" si="395"/>
        <v>2000</v>
      </c>
      <c r="O2707" s="7">
        <f t="shared" si="396"/>
        <v>-5</v>
      </c>
      <c r="P2707" s="7">
        <f t="shared" si="397"/>
        <v>0</v>
      </c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</row>
    <row r="2708" spans="1:34" x14ac:dyDescent="0.35">
      <c r="A2708">
        <f t="shared" si="400"/>
        <v>2707</v>
      </c>
      <c r="B2708" t="s">
        <v>97</v>
      </c>
      <c r="C2708">
        <f t="shared" si="398"/>
        <v>100</v>
      </c>
      <c r="D2708" s="7">
        <f t="shared" si="401"/>
        <v>1996</v>
      </c>
      <c r="E2708">
        <v>100</v>
      </c>
      <c r="F2708">
        <f>VLOOKUP(B2708, 'Population by Country'!$1:$266, 11, FALSE)</f>
        <v>2316567</v>
      </c>
      <c r="G2708">
        <v>0</v>
      </c>
      <c r="H2708">
        <v>0</v>
      </c>
      <c r="I2708" s="7">
        <f>INDEX('Developing Country'!$B$3:$B$175,MATCH('Stata Data'!B2708,'Developing Country'!$A$3:$A$175))</f>
        <v>0</v>
      </c>
      <c r="J2708" s="7">
        <f>INDEX('Developing Country'!$C$3:$C$175,MATCH('Stata Data'!B2708,'Developing Country'!$A$3:$A$175))</f>
        <v>1</v>
      </c>
      <c r="K2708" s="8">
        <f>VLOOKUP(B2708, 'TRIPS In Force'!$A$2:$B$166, 2, FALSE)</f>
        <v>35459</v>
      </c>
      <c r="L2708" s="7">
        <f t="shared" si="399"/>
        <v>1997</v>
      </c>
      <c r="M2708" s="7">
        <f t="shared" si="394"/>
        <v>0</v>
      </c>
      <c r="N2708" s="7">
        <f t="shared" si="395"/>
        <v>2000</v>
      </c>
      <c r="O2708" s="7">
        <f t="shared" si="396"/>
        <v>-4</v>
      </c>
      <c r="P2708" s="7">
        <f t="shared" si="397"/>
        <v>0</v>
      </c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</row>
    <row r="2709" spans="1:34" x14ac:dyDescent="0.35">
      <c r="A2709">
        <f t="shared" si="400"/>
        <v>2708</v>
      </c>
      <c r="B2709" t="s">
        <v>97</v>
      </c>
      <c r="C2709">
        <f t="shared" si="398"/>
        <v>100</v>
      </c>
      <c r="D2709" s="7">
        <f t="shared" si="401"/>
        <v>1997</v>
      </c>
      <c r="E2709">
        <v>100</v>
      </c>
      <c r="F2709">
        <f>VLOOKUP(B2709, 'Population by Country'!$1:$266, 12, FALSE)</f>
        <v>2335695</v>
      </c>
      <c r="G2709">
        <v>0</v>
      </c>
      <c r="H2709">
        <v>0</v>
      </c>
      <c r="I2709" s="7">
        <f>INDEX('Developing Country'!$B$3:$B$175,MATCH('Stata Data'!B2709,'Developing Country'!$A$3:$A$175))</f>
        <v>0</v>
      </c>
      <c r="J2709" s="7">
        <f>INDEX('Developing Country'!$C$3:$C$175,MATCH('Stata Data'!B2709,'Developing Country'!$A$3:$A$175))</f>
        <v>1</v>
      </c>
      <c r="K2709" s="8">
        <f>VLOOKUP(B2709, 'TRIPS In Force'!$A$2:$B$166, 2, FALSE)</f>
        <v>35459</v>
      </c>
      <c r="L2709" s="7">
        <f t="shared" si="399"/>
        <v>1997</v>
      </c>
      <c r="M2709" s="7">
        <f t="shared" si="394"/>
        <v>1</v>
      </c>
      <c r="N2709" s="7">
        <f t="shared" si="395"/>
        <v>2000</v>
      </c>
      <c r="O2709" s="7">
        <f t="shared" si="396"/>
        <v>-3</v>
      </c>
      <c r="P2709" s="7">
        <f t="shared" si="397"/>
        <v>0</v>
      </c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</row>
    <row r="2710" spans="1:34" x14ac:dyDescent="0.35">
      <c r="A2710">
        <f t="shared" si="400"/>
        <v>2709</v>
      </c>
      <c r="B2710" t="s">
        <v>97</v>
      </c>
      <c r="C2710">
        <f t="shared" si="398"/>
        <v>100</v>
      </c>
      <c r="D2710" s="7">
        <f t="shared" si="401"/>
        <v>1998</v>
      </c>
      <c r="E2710">
        <v>100</v>
      </c>
      <c r="F2710">
        <f>VLOOKUP(B2710, 'Population by Country'!$1:$266, 13, FALSE)</f>
        <v>2355590</v>
      </c>
      <c r="G2710">
        <v>0</v>
      </c>
      <c r="H2710">
        <v>0</v>
      </c>
      <c r="I2710" s="7">
        <f>INDEX('Developing Country'!$B$3:$B$175,MATCH('Stata Data'!B2710,'Developing Country'!$A$3:$A$175))</f>
        <v>0</v>
      </c>
      <c r="J2710" s="7">
        <f>INDEX('Developing Country'!$C$3:$C$175,MATCH('Stata Data'!B2710,'Developing Country'!$A$3:$A$175))</f>
        <v>1</v>
      </c>
      <c r="K2710" s="8">
        <f>VLOOKUP(B2710, 'TRIPS In Force'!$A$2:$B$166, 2, FALSE)</f>
        <v>35459</v>
      </c>
      <c r="L2710" s="7">
        <f t="shared" si="399"/>
        <v>1997</v>
      </c>
      <c r="M2710" s="7">
        <f t="shared" si="394"/>
        <v>1</v>
      </c>
      <c r="N2710" s="7">
        <f t="shared" si="395"/>
        <v>2000</v>
      </c>
      <c r="O2710" s="7">
        <f t="shared" si="396"/>
        <v>-2</v>
      </c>
      <c r="P2710" s="7">
        <f t="shared" si="397"/>
        <v>0</v>
      </c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</row>
    <row r="2711" spans="1:34" x14ac:dyDescent="0.35">
      <c r="A2711">
        <f t="shared" si="400"/>
        <v>2710</v>
      </c>
      <c r="B2711" t="s">
        <v>97</v>
      </c>
      <c r="C2711">
        <f t="shared" si="398"/>
        <v>100</v>
      </c>
      <c r="D2711" s="7">
        <f t="shared" si="401"/>
        <v>1999</v>
      </c>
      <c r="E2711">
        <v>100</v>
      </c>
      <c r="F2711">
        <f>VLOOKUP(B2711, 'Population by Country'!$1:$266,14, FALSE)</f>
        <v>2376162</v>
      </c>
      <c r="G2711">
        <v>0</v>
      </c>
      <c r="H2711">
        <v>0</v>
      </c>
      <c r="I2711" s="7">
        <f>INDEX('Developing Country'!$B$3:$B$175,MATCH('Stata Data'!B2711,'Developing Country'!$A$3:$A$175))</f>
        <v>0</v>
      </c>
      <c r="J2711" s="7">
        <f>INDEX('Developing Country'!$C$3:$C$175,MATCH('Stata Data'!B2711,'Developing Country'!$A$3:$A$175))</f>
        <v>1</v>
      </c>
      <c r="K2711" s="8">
        <f>VLOOKUP(B2711, 'TRIPS In Force'!$A$2:$B$166, 2, FALSE)</f>
        <v>35459</v>
      </c>
      <c r="L2711" s="7">
        <f t="shared" si="399"/>
        <v>1997</v>
      </c>
      <c r="M2711" s="7">
        <f t="shared" si="394"/>
        <v>1</v>
      </c>
      <c r="N2711" s="7">
        <f t="shared" si="395"/>
        <v>2000</v>
      </c>
      <c r="O2711" s="7">
        <f t="shared" si="396"/>
        <v>-1</v>
      </c>
      <c r="P2711" s="7">
        <f t="shared" si="397"/>
        <v>0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</row>
    <row r="2712" spans="1:34" x14ac:dyDescent="0.35">
      <c r="A2712">
        <f t="shared" si="400"/>
        <v>2711</v>
      </c>
      <c r="B2712" t="s">
        <v>97</v>
      </c>
      <c r="C2712">
        <f t="shared" si="398"/>
        <v>100</v>
      </c>
      <c r="D2712" s="7">
        <f t="shared" si="401"/>
        <v>2000</v>
      </c>
      <c r="E2712">
        <v>100</v>
      </c>
      <c r="F2712">
        <f>VLOOKUP(B2712, 'Population by Country'!$1:$266, 15, FALSE)</f>
        <v>2397436</v>
      </c>
      <c r="G2712">
        <v>0</v>
      </c>
      <c r="H2712">
        <v>0</v>
      </c>
      <c r="I2712" s="7">
        <f>INDEX('Developing Country'!$B$3:$B$175,MATCH('Stata Data'!B2712,'Developing Country'!$A$3:$A$175))</f>
        <v>0</v>
      </c>
      <c r="J2712" s="7">
        <f>INDEX('Developing Country'!$C$3:$C$175,MATCH('Stata Data'!B2712,'Developing Country'!$A$3:$A$175))</f>
        <v>1</v>
      </c>
      <c r="K2712" s="8">
        <f>VLOOKUP(B2712, 'TRIPS In Force'!$A$2:$B$166, 2, FALSE)</f>
        <v>35459</v>
      </c>
      <c r="L2712" s="7">
        <f t="shared" si="399"/>
        <v>1997</v>
      </c>
      <c r="M2712" s="7">
        <f t="shared" si="394"/>
        <v>1</v>
      </c>
      <c r="N2712" s="7">
        <f t="shared" si="395"/>
        <v>2000</v>
      </c>
      <c r="O2712" s="7">
        <f t="shared" si="396"/>
        <v>0</v>
      </c>
      <c r="P2712" s="7">
        <f t="shared" si="397"/>
        <v>1</v>
      </c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</row>
    <row r="2713" spans="1:34" x14ac:dyDescent="0.35">
      <c r="A2713">
        <f t="shared" si="400"/>
        <v>2712</v>
      </c>
      <c r="B2713" t="s">
        <v>97</v>
      </c>
      <c r="C2713">
        <f t="shared" si="398"/>
        <v>100</v>
      </c>
      <c r="D2713" s="7">
        <f t="shared" si="401"/>
        <v>2001</v>
      </c>
      <c r="E2713">
        <v>100</v>
      </c>
      <c r="F2713">
        <f>VLOOKUP(B2713, 'Population by Country'!$1:$266, 16, FALSE)</f>
        <v>2419776</v>
      </c>
      <c r="G2713">
        <v>0</v>
      </c>
      <c r="H2713">
        <v>0</v>
      </c>
      <c r="I2713" s="7">
        <f>INDEX('Developing Country'!$B$3:$B$175,MATCH('Stata Data'!B2713,'Developing Country'!$A$3:$A$175))</f>
        <v>0</v>
      </c>
      <c r="J2713" s="7">
        <f>INDEX('Developing Country'!$C$3:$C$175,MATCH('Stata Data'!B2713,'Developing Country'!$A$3:$A$175))</f>
        <v>1</v>
      </c>
      <c r="K2713" s="8">
        <f>VLOOKUP(B2713, 'TRIPS In Force'!$A$2:$B$166, 2, FALSE)</f>
        <v>35459</v>
      </c>
      <c r="L2713" s="7">
        <f t="shared" si="399"/>
        <v>1997</v>
      </c>
      <c r="M2713" s="7">
        <f t="shared" si="394"/>
        <v>1</v>
      </c>
      <c r="N2713" s="7">
        <f t="shared" si="395"/>
        <v>2000</v>
      </c>
      <c r="O2713" s="7">
        <f t="shared" si="396"/>
        <v>1</v>
      </c>
      <c r="P2713" s="7">
        <f t="shared" si="397"/>
        <v>1</v>
      </c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</row>
    <row r="2714" spans="1:34" x14ac:dyDescent="0.35">
      <c r="A2714">
        <f t="shared" si="400"/>
        <v>2713</v>
      </c>
      <c r="B2714" t="s">
        <v>97</v>
      </c>
      <c r="C2714">
        <f t="shared" si="398"/>
        <v>100</v>
      </c>
      <c r="D2714" s="7">
        <f t="shared" si="401"/>
        <v>2002</v>
      </c>
      <c r="E2714">
        <v>100</v>
      </c>
      <c r="F2714">
        <f>VLOOKUP(B2714, 'Population by Country'!$1:$266, 17, FALSE)</f>
        <v>2443659</v>
      </c>
      <c r="G2714">
        <v>0</v>
      </c>
      <c r="H2714">
        <v>0</v>
      </c>
      <c r="I2714" s="7">
        <f>INDEX('Developing Country'!$B$3:$B$175,MATCH('Stata Data'!B2714,'Developing Country'!$A$3:$A$175))</f>
        <v>0</v>
      </c>
      <c r="J2714" s="7">
        <f>INDEX('Developing Country'!$C$3:$C$175,MATCH('Stata Data'!B2714,'Developing Country'!$A$3:$A$175))</f>
        <v>1</v>
      </c>
      <c r="K2714" s="8">
        <f>VLOOKUP(B2714, 'TRIPS In Force'!$A$2:$B$166, 2, FALSE)</f>
        <v>35459</v>
      </c>
      <c r="L2714" s="7">
        <f t="shared" si="399"/>
        <v>1997</v>
      </c>
      <c r="M2714" s="7">
        <f t="shared" si="394"/>
        <v>1</v>
      </c>
      <c r="N2714" s="7">
        <f t="shared" si="395"/>
        <v>2000</v>
      </c>
      <c r="O2714" s="7">
        <f t="shared" si="396"/>
        <v>2</v>
      </c>
      <c r="P2714" s="7">
        <f t="shared" si="397"/>
        <v>1</v>
      </c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</row>
    <row r="2715" spans="1:34" x14ac:dyDescent="0.35">
      <c r="A2715">
        <f t="shared" si="400"/>
        <v>2714</v>
      </c>
      <c r="B2715" t="s">
        <v>97</v>
      </c>
      <c r="C2715">
        <f t="shared" si="398"/>
        <v>100</v>
      </c>
      <c r="D2715" s="7">
        <f t="shared" si="401"/>
        <v>2003</v>
      </c>
      <c r="E2715">
        <v>100</v>
      </c>
      <c r="F2715">
        <f>VLOOKUP(B2715, 'Population by Country'!$1:$266, 18, FALSE)</f>
        <v>2469286</v>
      </c>
      <c r="G2715">
        <v>0</v>
      </c>
      <c r="H2715">
        <v>0</v>
      </c>
      <c r="I2715" s="7">
        <f>INDEX('Developing Country'!$B$3:$B$175,MATCH('Stata Data'!B2715,'Developing Country'!$A$3:$A$175))</f>
        <v>0</v>
      </c>
      <c r="J2715" s="7">
        <f>INDEX('Developing Country'!$C$3:$C$175,MATCH('Stata Data'!B2715,'Developing Country'!$A$3:$A$175))</f>
        <v>1</v>
      </c>
      <c r="K2715" s="8">
        <f>VLOOKUP(B2715, 'TRIPS In Force'!$A$2:$B$166, 2, FALSE)</f>
        <v>35459</v>
      </c>
      <c r="L2715" s="7">
        <f t="shared" si="399"/>
        <v>1997</v>
      </c>
      <c r="M2715" s="7">
        <f t="shared" si="394"/>
        <v>1</v>
      </c>
      <c r="N2715" s="7">
        <f t="shared" si="395"/>
        <v>2000</v>
      </c>
      <c r="O2715" s="7">
        <f t="shared" si="396"/>
        <v>3</v>
      </c>
      <c r="P2715" s="7">
        <f t="shared" si="397"/>
        <v>1</v>
      </c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</row>
    <row r="2716" spans="1:34" x14ac:dyDescent="0.35">
      <c r="A2716">
        <f t="shared" si="400"/>
        <v>2715</v>
      </c>
      <c r="B2716" t="s">
        <v>97</v>
      </c>
      <c r="C2716">
        <f t="shared" si="398"/>
        <v>100</v>
      </c>
      <c r="D2716" s="7">
        <f t="shared" si="401"/>
        <v>2004</v>
      </c>
      <c r="E2716">
        <v>100</v>
      </c>
      <c r="F2716">
        <f>VLOOKUP(B2716, 'Population by Country'!$1:$266,19, FALSE)</f>
        <v>2496832</v>
      </c>
      <c r="G2716">
        <v>0</v>
      </c>
      <c r="H2716">
        <v>0</v>
      </c>
      <c r="I2716" s="7">
        <f>INDEX('Developing Country'!$B$3:$B$175,MATCH('Stata Data'!B2716,'Developing Country'!$A$3:$A$175))</f>
        <v>0</v>
      </c>
      <c r="J2716" s="7">
        <f>INDEX('Developing Country'!$C$3:$C$175,MATCH('Stata Data'!B2716,'Developing Country'!$A$3:$A$175))</f>
        <v>1</v>
      </c>
      <c r="K2716" s="8">
        <f>VLOOKUP(B2716, 'TRIPS In Force'!$A$2:$B$166, 2, FALSE)</f>
        <v>35459</v>
      </c>
      <c r="L2716" s="7">
        <f t="shared" si="399"/>
        <v>1997</v>
      </c>
      <c r="M2716" s="7">
        <f t="shared" si="394"/>
        <v>1</v>
      </c>
      <c r="N2716" s="7">
        <f t="shared" si="395"/>
        <v>2000</v>
      </c>
      <c r="O2716" s="7">
        <f t="shared" si="396"/>
        <v>4</v>
      </c>
      <c r="P2716" s="7">
        <f t="shared" si="397"/>
        <v>1</v>
      </c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</row>
    <row r="2717" spans="1:34" x14ac:dyDescent="0.35">
      <c r="A2717">
        <f t="shared" si="400"/>
        <v>2716</v>
      </c>
      <c r="B2717" t="s">
        <v>97</v>
      </c>
      <c r="C2717">
        <f t="shared" si="398"/>
        <v>100</v>
      </c>
      <c r="D2717" s="7">
        <f t="shared" si="401"/>
        <v>2005</v>
      </c>
      <c r="E2717">
        <v>100</v>
      </c>
      <c r="F2717">
        <f>VLOOKUP(B2717, 'Population by Country'!$1:$266, 20, FALSE)</f>
        <v>2526446</v>
      </c>
      <c r="G2717">
        <v>0</v>
      </c>
      <c r="H2717">
        <v>0</v>
      </c>
      <c r="I2717" s="7">
        <f>INDEX('Developing Country'!$B$3:$B$175,MATCH('Stata Data'!B2717,'Developing Country'!$A$3:$A$175))</f>
        <v>0</v>
      </c>
      <c r="J2717" s="7">
        <f>INDEX('Developing Country'!$C$3:$C$175,MATCH('Stata Data'!B2717,'Developing Country'!$A$3:$A$175))</f>
        <v>1</v>
      </c>
      <c r="K2717" s="8">
        <f>VLOOKUP(B2717, 'TRIPS In Force'!$A$2:$B$166, 2, FALSE)</f>
        <v>35459</v>
      </c>
      <c r="L2717" s="7">
        <f t="shared" si="399"/>
        <v>1997</v>
      </c>
      <c r="M2717" s="7">
        <f t="shared" si="394"/>
        <v>1</v>
      </c>
      <c r="N2717" s="7">
        <f t="shared" si="395"/>
        <v>2000</v>
      </c>
      <c r="O2717" s="7">
        <f t="shared" si="396"/>
        <v>5</v>
      </c>
      <c r="P2717" s="7">
        <f t="shared" si="397"/>
        <v>1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</row>
    <row r="2718" spans="1:34" x14ac:dyDescent="0.35">
      <c r="A2718">
        <f t="shared" si="400"/>
        <v>2717</v>
      </c>
      <c r="B2718" t="s">
        <v>97</v>
      </c>
      <c r="C2718">
        <f t="shared" si="398"/>
        <v>100</v>
      </c>
      <c r="D2718" s="7">
        <f t="shared" si="401"/>
        <v>2006</v>
      </c>
      <c r="E2718">
        <v>100</v>
      </c>
      <c r="F2718">
        <f>VLOOKUP(B2718, 'Population by Country'!$1:$266, 21, FALSE)</f>
        <v>2558012</v>
      </c>
      <c r="G2718">
        <v>0</v>
      </c>
      <c r="H2718">
        <v>0</v>
      </c>
      <c r="I2718" s="7">
        <f>INDEX('Developing Country'!$B$3:$B$175,MATCH('Stata Data'!B2718,'Developing Country'!$A$3:$A$175))</f>
        <v>0</v>
      </c>
      <c r="J2718" s="7">
        <f>INDEX('Developing Country'!$C$3:$C$175,MATCH('Stata Data'!B2718,'Developing Country'!$A$3:$A$175))</f>
        <v>1</v>
      </c>
      <c r="K2718" s="8">
        <f>VLOOKUP(B2718, 'TRIPS In Force'!$A$2:$B$166, 2, FALSE)</f>
        <v>35459</v>
      </c>
      <c r="L2718" s="7">
        <f t="shared" si="399"/>
        <v>1997</v>
      </c>
      <c r="M2718" s="7">
        <f t="shared" si="394"/>
        <v>1</v>
      </c>
      <c r="N2718" s="7">
        <f t="shared" si="395"/>
        <v>2000</v>
      </c>
      <c r="O2718" s="7">
        <f t="shared" si="396"/>
        <v>6</v>
      </c>
      <c r="P2718" s="7">
        <f t="shared" si="397"/>
        <v>1</v>
      </c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</row>
    <row r="2719" spans="1:34" x14ac:dyDescent="0.35">
      <c r="A2719">
        <f t="shared" si="400"/>
        <v>2718</v>
      </c>
      <c r="B2719" t="s">
        <v>97</v>
      </c>
      <c r="C2719">
        <f t="shared" si="398"/>
        <v>100</v>
      </c>
      <c r="D2719" s="7">
        <f t="shared" si="401"/>
        <v>2007</v>
      </c>
      <c r="E2719">
        <v>100</v>
      </c>
      <c r="F2719">
        <f>VLOOKUP(B2719, 'Population by Country'!$1:$266, 22, FALSE)</f>
        <v>2591670</v>
      </c>
      <c r="G2719">
        <v>0</v>
      </c>
      <c r="H2719">
        <v>0</v>
      </c>
      <c r="I2719" s="7">
        <f>INDEX('Developing Country'!$B$3:$B$175,MATCH('Stata Data'!B2719,'Developing Country'!$A$3:$A$175))</f>
        <v>0</v>
      </c>
      <c r="J2719" s="7">
        <f>INDEX('Developing Country'!$C$3:$C$175,MATCH('Stata Data'!B2719,'Developing Country'!$A$3:$A$175))</f>
        <v>1</v>
      </c>
      <c r="K2719" s="8">
        <f>VLOOKUP(B2719, 'TRIPS In Force'!$A$2:$B$166, 2, FALSE)</f>
        <v>35459</v>
      </c>
      <c r="L2719" s="7">
        <f t="shared" si="399"/>
        <v>1997</v>
      </c>
      <c r="M2719" s="7">
        <f t="shared" si="394"/>
        <v>1</v>
      </c>
      <c r="N2719" s="7">
        <f t="shared" si="395"/>
        <v>2000</v>
      </c>
      <c r="O2719" s="7">
        <f t="shared" si="396"/>
        <v>7</v>
      </c>
      <c r="P2719" s="7">
        <f t="shared" si="397"/>
        <v>1</v>
      </c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</row>
    <row r="2720" spans="1:34" x14ac:dyDescent="0.35">
      <c r="A2720">
        <f t="shared" si="400"/>
        <v>2719</v>
      </c>
      <c r="B2720" t="s">
        <v>97</v>
      </c>
      <c r="C2720">
        <f t="shared" si="398"/>
        <v>100</v>
      </c>
      <c r="D2720" s="7">
        <f t="shared" si="401"/>
        <v>2008</v>
      </c>
      <c r="E2720">
        <v>100</v>
      </c>
      <c r="F2720">
        <f>VLOOKUP(B2720, 'Population by Country'!$1:$266, 23, FALSE)</f>
        <v>2628131</v>
      </c>
      <c r="G2720">
        <v>0</v>
      </c>
      <c r="H2720">
        <v>0</v>
      </c>
      <c r="I2720" s="7">
        <f>INDEX('Developing Country'!$B$3:$B$175,MATCH('Stata Data'!B2720,'Developing Country'!$A$3:$A$175))</f>
        <v>0</v>
      </c>
      <c r="J2720" s="7">
        <f>INDEX('Developing Country'!$C$3:$C$175,MATCH('Stata Data'!B2720,'Developing Country'!$A$3:$A$175))</f>
        <v>1</v>
      </c>
      <c r="K2720" s="8">
        <f>VLOOKUP(B2720, 'TRIPS In Force'!$A$2:$B$166, 2, FALSE)</f>
        <v>35459</v>
      </c>
      <c r="L2720" s="7">
        <f t="shared" si="399"/>
        <v>1997</v>
      </c>
      <c r="M2720" s="7">
        <f t="shared" si="394"/>
        <v>1</v>
      </c>
      <c r="N2720" s="7">
        <f t="shared" si="395"/>
        <v>2000</v>
      </c>
      <c r="O2720" s="7">
        <f t="shared" si="396"/>
        <v>8</v>
      </c>
      <c r="P2720" s="7">
        <f t="shared" si="397"/>
        <v>1</v>
      </c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</row>
    <row r="2721" spans="1:34" x14ac:dyDescent="0.35">
      <c r="A2721">
        <f t="shared" si="400"/>
        <v>2720</v>
      </c>
      <c r="B2721" t="s">
        <v>97</v>
      </c>
      <c r="C2721">
        <f t="shared" si="398"/>
        <v>100</v>
      </c>
      <c r="D2721" s="7">
        <f t="shared" si="401"/>
        <v>2009</v>
      </c>
      <c r="E2721">
        <v>100</v>
      </c>
      <c r="F2721">
        <f>VLOOKUP(B2721, 'Population by Country'!$1:$266, 24, FALSE)</f>
        <v>2668289</v>
      </c>
      <c r="G2721">
        <v>0</v>
      </c>
      <c r="H2721">
        <v>0</v>
      </c>
      <c r="I2721" s="7">
        <f>INDEX('Developing Country'!$B$3:$B$175,MATCH('Stata Data'!B2721,'Developing Country'!$A$3:$A$175))</f>
        <v>0</v>
      </c>
      <c r="J2721" s="7">
        <f>INDEX('Developing Country'!$C$3:$C$175,MATCH('Stata Data'!B2721,'Developing Country'!$A$3:$A$175))</f>
        <v>1</v>
      </c>
      <c r="K2721" s="8">
        <f>VLOOKUP(B2721, 'TRIPS In Force'!$A$2:$B$166, 2, FALSE)</f>
        <v>35459</v>
      </c>
      <c r="L2721" s="7">
        <f t="shared" si="399"/>
        <v>1997</v>
      </c>
      <c r="M2721" s="7">
        <f t="shared" si="394"/>
        <v>1</v>
      </c>
      <c r="N2721" s="7">
        <f t="shared" si="395"/>
        <v>2000</v>
      </c>
      <c r="O2721" s="7">
        <f t="shared" si="396"/>
        <v>9</v>
      </c>
      <c r="P2721" s="7">
        <f t="shared" si="397"/>
        <v>1</v>
      </c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</row>
    <row r="2722" spans="1:34" x14ac:dyDescent="0.35">
      <c r="A2722">
        <f t="shared" si="400"/>
        <v>2721</v>
      </c>
      <c r="B2722" t="s">
        <v>97</v>
      </c>
      <c r="C2722">
        <f t="shared" si="398"/>
        <v>100</v>
      </c>
      <c r="D2722" s="7">
        <f t="shared" si="401"/>
        <v>2010</v>
      </c>
      <c r="E2722">
        <v>100</v>
      </c>
      <c r="F2722">
        <f>VLOOKUP(B2722, 'Population by Country'!$1:$266, 25, FALSE)</f>
        <v>2712650</v>
      </c>
      <c r="G2722">
        <v>0</v>
      </c>
      <c r="H2722">
        <v>0</v>
      </c>
      <c r="I2722" s="7">
        <f>INDEX('Developing Country'!$B$3:$B$175,MATCH('Stata Data'!B2722,'Developing Country'!$A$3:$A$175))</f>
        <v>0</v>
      </c>
      <c r="J2722" s="7">
        <f>INDEX('Developing Country'!$C$3:$C$175,MATCH('Stata Data'!B2722,'Developing Country'!$A$3:$A$175))</f>
        <v>1</v>
      </c>
      <c r="K2722" s="8">
        <f>VLOOKUP(B2722, 'TRIPS In Force'!$A$2:$B$166, 2, FALSE)</f>
        <v>35459</v>
      </c>
      <c r="L2722" s="7">
        <f t="shared" si="399"/>
        <v>1997</v>
      </c>
      <c r="M2722" s="7">
        <f t="shared" si="394"/>
        <v>1</v>
      </c>
      <c r="N2722" s="7">
        <f t="shared" si="395"/>
        <v>2000</v>
      </c>
      <c r="O2722" s="7">
        <f t="shared" si="396"/>
        <v>10</v>
      </c>
      <c r="P2722" s="7">
        <f t="shared" si="397"/>
        <v>1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</row>
    <row r="2723" spans="1:34" x14ac:dyDescent="0.35">
      <c r="A2723">
        <f t="shared" si="400"/>
        <v>2722</v>
      </c>
      <c r="B2723" t="s">
        <v>97</v>
      </c>
      <c r="C2723">
        <f t="shared" si="398"/>
        <v>100</v>
      </c>
      <c r="D2723" s="7">
        <f t="shared" si="401"/>
        <v>2011</v>
      </c>
      <c r="E2723">
        <v>100</v>
      </c>
      <c r="F2723">
        <f>VLOOKUP(B2723, 'Population by Country'!$1:$266, 26, FALSE)</f>
        <v>2761516</v>
      </c>
      <c r="G2723">
        <v>0</v>
      </c>
      <c r="H2723">
        <v>0</v>
      </c>
      <c r="I2723" s="7">
        <f>INDEX('Developing Country'!$B$3:$B$175,MATCH('Stata Data'!B2723,'Developing Country'!$A$3:$A$175))</f>
        <v>0</v>
      </c>
      <c r="J2723" s="7">
        <f>INDEX('Developing Country'!$C$3:$C$175,MATCH('Stata Data'!B2723,'Developing Country'!$A$3:$A$175))</f>
        <v>1</v>
      </c>
      <c r="K2723" s="8">
        <f>VLOOKUP(B2723, 'TRIPS In Force'!$A$2:$B$166, 2, FALSE)</f>
        <v>35459</v>
      </c>
      <c r="L2723" s="7">
        <f t="shared" si="399"/>
        <v>1997</v>
      </c>
      <c r="M2723" s="7">
        <f t="shared" si="394"/>
        <v>1</v>
      </c>
      <c r="N2723" s="7">
        <f t="shared" si="395"/>
        <v>2000</v>
      </c>
      <c r="O2723" s="7">
        <f t="shared" si="396"/>
        <v>11</v>
      </c>
      <c r="P2723" s="7">
        <f t="shared" si="397"/>
        <v>1</v>
      </c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</row>
    <row r="2724" spans="1:34" x14ac:dyDescent="0.35">
      <c r="A2724">
        <f t="shared" si="400"/>
        <v>2723</v>
      </c>
      <c r="B2724" t="s">
        <v>97</v>
      </c>
      <c r="C2724">
        <f t="shared" si="398"/>
        <v>100</v>
      </c>
      <c r="D2724" s="7">
        <f t="shared" si="401"/>
        <v>2012</v>
      </c>
      <c r="E2724">
        <v>100</v>
      </c>
      <c r="F2724">
        <f>VLOOKUP(B2724, 'Population by Country'!$1:$266, 27, FALSE)</f>
        <v>2814226</v>
      </c>
      <c r="G2724">
        <v>0</v>
      </c>
      <c r="H2724">
        <v>0</v>
      </c>
      <c r="I2724" s="7">
        <f>INDEX('Developing Country'!$B$3:$B$175,MATCH('Stata Data'!B2724,'Developing Country'!$A$3:$A$175))</f>
        <v>0</v>
      </c>
      <c r="J2724" s="7">
        <f>INDEX('Developing Country'!$C$3:$C$175,MATCH('Stata Data'!B2724,'Developing Country'!$A$3:$A$175))</f>
        <v>1</v>
      </c>
      <c r="K2724" s="8">
        <f>VLOOKUP(B2724, 'TRIPS In Force'!$A$2:$B$166, 2, FALSE)</f>
        <v>35459</v>
      </c>
      <c r="L2724" s="7">
        <f t="shared" si="399"/>
        <v>1997</v>
      </c>
      <c r="M2724" s="7">
        <f t="shared" si="394"/>
        <v>1</v>
      </c>
      <c r="N2724" s="7">
        <f t="shared" si="395"/>
        <v>2000</v>
      </c>
      <c r="O2724" s="7">
        <f t="shared" si="396"/>
        <v>12</v>
      </c>
      <c r="P2724" s="7">
        <f t="shared" si="397"/>
        <v>1</v>
      </c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</row>
    <row r="2725" spans="1:34" x14ac:dyDescent="0.35">
      <c r="A2725">
        <f t="shared" si="400"/>
        <v>2724</v>
      </c>
      <c r="B2725" t="s">
        <v>97</v>
      </c>
      <c r="C2725">
        <f t="shared" si="398"/>
        <v>100</v>
      </c>
      <c r="D2725" s="7">
        <f t="shared" si="401"/>
        <v>2013</v>
      </c>
      <c r="E2725">
        <v>100</v>
      </c>
      <c r="F2725">
        <f>VLOOKUP(B2725, 'Population by Country'!$1:$266, 28, FALSE)</f>
        <v>2869107</v>
      </c>
      <c r="G2725">
        <v>0</v>
      </c>
      <c r="H2725">
        <v>0</v>
      </c>
      <c r="I2725" s="7">
        <f>INDEX('Developing Country'!$B$3:$B$175,MATCH('Stata Data'!B2725,'Developing Country'!$A$3:$A$175))</f>
        <v>0</v>
      </c>
      <c r="J2725" s="7">
        <f>INDEX('Developing Country'!$C$3:$C$175,MATCH('Stata Data'!B2725,'Developing Country'!$A$3:$A$175))</f>
        <v>1</v>
      </c>
      <c r="K2725" s="8">
        <f>VLOOKUP(B2725, 'TRIPS In Force'!$A$2:$B$166, 2, FALSE)</f>
        <v>35459</v>
      </c>
      <c r="L2725" s="7">
        <f t="shared" si="399"/>
        <v>1997</v>
      </c>
      <c r="M2725" s="7">
        <f t="shared" si="394"/>
        <v>1</v>
      </c>
      <c r="N2725" s="7">
        <f t="shared" si="395"/>
        <v>2000</v>
      </c>
      <c r="O2725" s="7">
        <f t="shared" si="396"/>
        <v>13</v>
      </c>
      <c r="P2725" s="7">
        <f t="shared" si="397"/>
        <v>1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</row>
    <row r="2726" spans="1:34" x14ac:dyDescent="0.35">
      <c r="A2726">
        <f t="shared" si="400"/>
        <v>2725</v>
      </c>
      <c r="B2726" t="s">
        <v>97</v>
      </c>
      <c r="C2726">
        <f t="shared" si="398"/>
        <v>100</v>
      </c>
      <c r="D2726" s="7">
        <f t="shared" si="401"/>
        <v>2014</v>
      </c>
      <c r="E2726">
        <v>100</v>
      </c>
      <c r="F2726">
        <f>VLOOKUP(B2726, 'Population by Country'!$1:$266, 29, FALSE)</f>
        <v>2923896</v>
      </c>
      <c r="G2726">
        <v>0</v>
      </c>
      <c r="H2726">
        <v>0</v>
      </c>
      <c r="I2726" s="7">
        <f>INDEX('Developing Country'!$B$3:$B$175,MATCH('Stata Data'!B2726,'Developing Country'!$A$3:$A$175))</f>
        <v>0</v>
      </c>
      <c r="J2726" s="7">
        <f>INDEX('Developing Country'!$C$3:$C$175,MATCH('Stata Data'!B2726,'Developing Country'!$A$3:$A$175))</f>
        <v>1</v>
      </c>
      <c r="K2726" s="8">
        <f>VLOOKUP(B2726, 'TRIPS In Force'!$A$2:$B$166, 2, FALSE)</f>
        <v>35459</v>
      </c>
      <c r="L2726" s="7">
        <f t="shared" si="399"/>
        <v>1997</v>
      </c>
      <c r="M2726" s="7">
        <f t="shared" si="394"/>
        <v>1</v>
      </c>
      <c r="N2726" s="7">
        <f t="shared" si="395"/>
        <v>2000</v>
      </c>
      <c r="O2726" s="7">
        <f t="shared" si="396"/>
        <v>14</v>
      </c>
      <c r="P2726" s="7">
        <f t="shared" si="397"/>
        <v>1</v>
      </c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</row>
    <row r="2727" spans="1:34" x14ac:dyDescent="0.35">
      <c r="A2727">
        <f t="shared" si="400"/>
        <v>2726</v>
      </c>
      <c r="B2727" t="s">
        <v>97</v>
      </c>
      <c r="C2727">
        <f t="shared" si="398"/>
        <v>100</v>
      </c>
      <c r="D2727" s="7">
        <f t="shared" si="401"/>
        <v>2015</v>
      </c>
      <c r="E2727">
        <v>100</v>
      </c>
      <c r="F2727">
        <f>VLOOKUP(B2727, 'Population by Country'!$1:$266, 30, FALSE)</f>
        <v>2976877</v>
      </c>
      <c r="G2727">
        <v>0</v>
      </c>
      <c r="H2727">
        <v>0</v>
      </c>
      <c r="I2727" s="7">
        <f>INDEX('Developing Country'!$B$3:$B$175,MATCH('Stata Data'!B2727,'Developing Country'!$A$3:$A$175))</f>
        <v>0</v>
      </c>
      <c r="J2727" s="7">
        <f>INDEX('Developing Country'!$C$3:$C$175,MATCH('Stata Data'!B2727,'Developing Country'!$A$3:$A$175))</f>
        <v>1</v>
      </c>
      <c r="K2727" s="8">
        <f>VLOOKUP(B2727, 'TRIPS In Force'!$A$2:$B$166, 2, FALSE)</f>
        <v>35459</v>
      </c>
      <c r="L2727" s="7">
        <f t="shared" si="399"/>
        <v>1997</v>
      </c>
      <c r="M2727" s="7">
        <f t="shared" si="394"/>
        <v>1</v>
      </c>
      <c r="N2727" s="7">
        <f t="shared" si="395"/>
        <v>2000</v>
      </c>
      <c r="O2727" s="7">
        <f t="shared" si="396"/>
        <v>15</v>
      </c>
      <c r="P2727" s="7">
        <f t="shared" si="397"/>
        <v>1</v>
      </c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</row>
    <row r="2728" spans="1:34" x14ac:dyDescent="0.35">
      <c r="A2728">
        <f t="shared" si="400"/>
        <v>2727</v>
      </c>
      <c r="B2728" t="s">
        <v>97</v>
      </c>
      <c r="C2728">
        <f t="shared" si="398"/>
        <v>100</v>
      </c>
      <c r="D2728" s="7">
        <f t="shared" si="401"/>
        <v>2016</v>
      </c>
      <c r="E2728">
        <v>100</v>
      </c>
      <c r="F2728">
        <f>VLOOKUP(B2728, 'Population by Country'!$1:$266, 31, FALSE)</f>
        <v>3027398</v>
      </c>
      <c r="G2728">
        <v>0</v>
      </c>
      <c r="H2728">
        <v>0</v>
      </c>
      <c r="I2728" s="7">
        <f>INDEX('Developing Country'!$B$3:$B$175,MATCH('Stata Data'!B2728,'Developing Country'!$A$3:$A$175))</f>
        <v>0</v>
      </c>
      <c r="J2728" s="7">
        <f>INDEX('Developing Country'!$C$3:$C$175,MATCH('Stata Data'!B2728,'Developing Country'!$A$3:$A$175))</f>
        <v>1</v>
      </c>
      <c r="K2728" s="8">
        <f>VLOOKUP(B2728, 'TRIPS In Force'!$A$2:$B$166, 2, FALSE)</f>
        <v>35459</v>
      </c>
      <c r="L2728" s="7">
        <f t="shared" si="399"/>
        <v>1997</v>
      </c>
      <c r="M2728" s="7">
        <f t="shared" si="394"/>
        <v>1</v>
      </c>
      <c r="N2728" s="7">
        <f t="shared" si="395"/>
        <v>2000</v>
      </c>
      <c r="O2728" s="7">
        <f t="shared" si="396"/>
        <v>16</v>
      </c>
      <c r="P2728" s="7">
        <f t="shared" si="397"/>
        <v>1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</row>
    <row r="2729" spans="1:34" x14ac:dyDescent="0.35">
      <c r="A2729">
        <f t="shared" si="400"/>
        <v>2728</v>
      </c>
      <c r="B2729" t="s">
        <v>98</v>
      </c>
      <c r="C2729">
        <f t="shared" si="398"/>
        <v>101</v>
      </c>
      <c r="D2729" s="7">
        <v>1990</v>
      </c>
      <c r="E2729">
        <v>100</v>
      </c>
      <c r="F2729">
        <f>VLOOKUP(B2729, 'Population by Country'!$1:$266, 5,FALSE )</f>
        <v>606372</v>
      </c>
      <c r="G2729">
        <v>0</v>
      </c>
      <c r="H2729">
        <v>0</v>
      </c>
      <c r="I2729" s="7">
        <f>INDEX('Developing Country'!$B$3:$B$175,MATCH('Stata Data'!B2729,'Developing Country'!$A$3:$A$175))</f>
        <v>0</v>
      </c>
      <c r="J2729" s="7">
        <f>INDEX('Developing Country'!$C$3:$C$175,MATCH('Stata Data'!B2729,'Developing Country'!$A$3:$A$175))</f>
        <v>0</v>
      </c>
      <c r="K2729" s="8">
        <f>VLOOKUP(B2729, 'TRIPS In Force'!$A$2:$B$166, 2, FALSE)</f>
        <v>41028</v>
      </c>
      <c r="L2729" s="7">
        <f t="shared" si="399"/>
        <v>2012</v>
      </c>
      <c r="M2729" s="7">
        <f t="shared" si="394"/>
        <v>0</v>
      </c>
      <c r="N2729" s="7">
        <f t="shared" si="395"/>
        <v>2012</v>
      </c>
      <c r="O2729" s="7">
        <f t="shared" si="396"/>
        <v>-22</v>
      </c>
      <c r="P2729" s="7">
        <f t="shared" si="397"/>
        <v>0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</row>
    <row r="2730" spans="1:34" x14ac:dyDescent="0.35">
      <c r="A2730">
        <f t="shared" si="400"/>
        <v>2729</v>
      </c>
      <c r="B2730" t="s">
        <v>98</v>
      </c>
      <c r="C2730">
        <f t="shared" si="398"/>
        <v>101</v>
      </c>
      <c r="D2730" s="7">
        <f>D2729+1</f>
        <v>1991</v>
      </c>
      <c r="E2730">
        <v>100</v>
      </c>
      <c r="F2730">
        <f>VLOOKUP(B2730, 'Population by Country'!$1:$266, 6, FALSE)</f>
        <v>607105</v>
      </c>
      <c r="G2730">
        <v>0</v>
      </c>
      <c r="H2730">
        <v>0</v>
      </c>
      <c r="I2730" s="7">
        <f>INDEX('Developing Country'!$B$3:$B$175,MATCH('Stata Data'!B2730,'Developing Country'!$A$3:$A$175))</f>
        <v>0</v>
      </c>
      <c r="J2730" s="7">
        <f>INDEX('Developing Country'!$C$3:$C$175,MATCH('Stata Data'!B2730,'Developing Country'!$A$3:$A$175))</f>
        <v>0</v>
      </c>
      <c r="K2730" s="8">
        <f>VLOOKUP(B2730, 'TRIPS In Force'!$A$2:$B$166, 2, FALSE)</f>
        <v>41028</v>
      </c>
      <c r="L2730" s="7">
        <f t="shared" si="399"/>
        <v>2012</v>
      </c>
      <c r="M2730" s="7">
        <f t="shared" si="394"/>
        <v>0</v>
      </c>
      <c r="N2730" s="7">
        <f t="shared" si="395"/>
        <v>2012</v>
      </c>
      <c r="O2730" s="7">
        <f t="shared" si="396"/>
        <v>-21</v>
      </c>
      <c r="P2730" s="7">
        <f t="shared" si="397"/>
        <v>0</v>
      </c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</row>
    <row r="2731" spans="1:34" x14ac:dyDescent="0.35">
      <c r="A2731">
        <f t="shared" si="400"/>
        <v>2730</v>
      </c>
      <c r="B2731" t="s">
        <v>98</v>
      </c>
      <c r="C2731">
        <f t="shared" si="398"/>
        <v>101</v>
      </c>
      <c r="D2731" s="7">
        <f t="shared" ref="D2731:D2755" si="402">D2730+1</f>
        <v>1992</v>
      </c>
      <c r="E2731">
        <v>100</v>
      </c>
      <c r="F2731">
        <f>VLOOKUP(B2731, 'Population by Country'!$1:$266, 7, FALSE)</f>
        <v>608516</v>
      </c>
      <c r="G2731">
        <v>0</v>
      </c>
      <c r="H2731">
        <v>0</v>
      </c>
      <c r="I2731" s="7">
        <f>INDEX('Developing Country'!$B$3:$B$175,MATCH('Stata Data'!B2731,'Developing Country'!$A$3:$A$175))</f>
        <v>0</v>
      </c>
      <c r="J2731" s="7">
        <f>INDEX('Developing Country'!$C$3:$C$175,MATCH('Stata Data'!B2731,'Developing Country'!$A$3:$A$175))</f>
        <v>0</v>
      </c>
      <c r="K2731" s="8">
        <f>VLOOKUP(B2731, 'TRIPS In Force'!$A$2:$B$166, 2, FALSE)</f>
        <v>41028</v>
      </c>
      <c r="L2731" s="7">
        <f t="shared" si="399"/>
        <v>2012</v>
      </c>
      <c r="M2731" s="7">
        <f t="shared" si="394"/>
        <v>0</v>
      </c>
      <c r="N2731" s="7">
        <f t="shared" si="395"/>
        <v>2012</v>
      </c>
      <c r="O2731" s="7">
        <f t="shared" si="396"/>
        <v>-20</v>
      </c>
      <c r="P2731" s="7">
        <f t="shared" si="397"/>
        <v>0</v>
      </c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</row>
    <row r="2732" spans="1:34" x14ac:dyDescent="0.35">
      <c r="A2732">
        <f t="shared" si="400"/>
        <v>2731</v>
      </c>
      <c r="B2732" t="s">
        <v>98</v>
      </c>
      <c r="C2732">
        <f t="shared" si="398"/>
        <v>101</v>
      </c>
      <c r="D2732" s="7">
        <f t="shared" si="402"/>
        <v>1993</v>
      </c>
      <c r="E2732">
        <v>100</v>
      </c>
      <c r="F2732">
        <f>VLOOKUP(B2732, 'Population by Country'!$1:$266, 8, FALSE)</f>
        <v>610170</v>
      </c>
      <c r="G2732">
        <v>0</v>
      </c>
      <c r="H2732">
        <v>0</v>
      </c>
      <c r="I2732" s="7">
        <f>INDEX('Developing Country'!$B$3:$B$175,MATCH('Stata Data'!B2732,'Developing Country'!$A$3:$A$175))</f>
        <v>0</v>
      </c>
      <c r="J2732" s="7">
        <f>INDEX('Developing Country'!$C$3:$C$175,MATCH('Stata Data'!B2732,'Developing Country'!$A$3:$A$175))</f>
        <v>0</v>
      </c>
      <c r="K2732" s="8">
        <f>VLOOKUP(B2732, 'TRIPS In Force'!$A$2:$B$166, 2, FALSE)</f>
        <v>41028</v>
      </c>
      <c r="L2732" s="7">
        <f t="shared" si="399"/>
        <v>2012</v>
      </c>
      <c r="M2732" s="7">
        <f t="shared" si="394"/>
        <v>0</v>
      </c>
      <c r="N2732" s="7">
        <f t="shared" si="395"/>
        <v>2012</v>
      </c>
      <c r="O2732" s="7">
        <f t="shared" si="396"/>
        <v>-19</v>
      </c>
      <c r="P2732" s="7">
        <f t="shared" si="397"/>
        <v>0</v>
      </c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</row>
    <row r="2733" spans="1:34" x14ac:dyDescent="0.35">
      <c r="A2733">
        <f t="shared" si="400"/>
        <v>2732</v>
      </c>
      <c r="B2733" t="s">
        <v>98</v>
      </c>
      <c r="C2733">
        <f t="shared" si="398"/>
        <v>101</v>
      </c>
      <c r="D2733" s="7">
        <f t="shared" si="402"/>
        <v>1994</v>
      </c>
      <c r="E2733">
        <v>100</v>
      </c>
      <c r="F2733">
        <f>VLOOKUP(B2733, 'Population by Country'!$1:$266, 9, FALSE)</f>
        <v>611389</v>
      </c>
      <c r="G2733">
        <v>0</v>
      </c>
      <c r="H2733">
        <v>0</v>
      </c>
      <c r="I2733" s="7">
        <f>INDEX('Developing Country'!$B$3:$B$175,MATCH('Stata Data'!B2733,'Developing Country'!$A$3:$A$175))</f>
        <v>0</v>
      </c>
      <c r="J2733" s="7">
        <f>INDEX('Developing Country'!$C$3:$C$175,MATCH('Stata Data'!B2733,'Developing Country'!$A$3:$A$175))</f>
        <v>0</v>
      </c>
      <c r="K2733" s="8">
        <f>VLOOKUP(B2733, 'TRIPS In Force'!$A$2:$B$166, 2, FALSE)</f>
        <v>41028</v>
      </c>
      <c r="L2733" s="7">
        <f t="shared" si="399"/>
        <v>2012</v>
      </c>
      <c r="M2733" s="7">
        <f t="shared" si="394"/>
        <v>0</v>
      </c>
      <c r="N2733" s="7">
        <f t="shared" si="395"/>
        <v>2012</v>
      </c>
      <c r="O2733" s="7">
        <f t="shared" si="396"/>
        <v>-18</v>
      </c>
      <c r="P2733" s="7">
        <f t="shared" si="397"/>
        <v>0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</row>
    <row r="2734" spans="1:34" x14ac:dyDescent="0.35">
      <c r="A2734">
        <f t="shared" si="400"/>
        <v>2733</v>
      </c>
      <c r="B2734" t="s">
        <v>98</v>
      </c>
      <c r="C2734">
        <f t="shared" si="398"/>
        <v>101</v>
      </c>
      <c r="D2734" s="7">
        <f t="shared" si="402"/>
        <v>1995</v>
      </c>
      <c r="E2734">
        <v>100</v>
      </c>
      <c r="F2734">
        <f>VLOOKUP(B2734, 'Population by Country'!$1:$266, 10, FALSE)</f>
        <v>611712</v>
      </c>
      <c r="G2734">
        <v>0</v>
      </c>
      <c r="H2734">
        <v>0</v>
      </c>
      <c r="I2734" s="7">
        <f>INDEX('Developing Country'!$B$3:$B$175,MATCH('Stata Data'!B2734,'Developing Country'!$A$3:$A$175))</f>
        <v>0</v>
      </c>
      <c r="J2734" s="7">
        <f>INDEX('Developing Country'!$C$3:$C$175,MATCH('Stata Data'!B2734,'Developing Country'!$A$3:$A$175))</f>
        <v>0</v>
      </c>
      <c r="K2734" s="8">
        <f>VLOOKUP(B2734, 'TRIPS In Force'!$A$2:$B$166, 2, FALSE)</f>
        <v>41028</v>
      </c>
      <c r="L2734" s="7">
        <f t="shared" si="399"/>
        <v>2012</v>
      </c>
      <c r="M2734" s="7">
        <f t="shared" si="394"/>
        <v>0</v>
      </c>
      <c r="N2734" s="7">
        <f t="shared" si="395"/>
        <v>2012</v>
      </c>
      <c r="O2734" s="7">
        <f t="shared" si="396"/>
        <v>-17</v>
      </c>
      <c r="P2734" s="7">
        <f t="shared" si="397"/>
        <v>0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</row>
    <row r="2735" spans="1:34" x14ac:dyDescent="0.35">
      <c r="A2735">
        <f t="shared" si="400"/>
        <v>2734</v>
      </c>
      <c r="B2735" t="s">
        <v>98</v>
      </c>
      <c r="C2735">
        <f t="shared" si="398"/>
        <v>101</v>
      </c>
      <c r="D2735" s="7">
        <f t="shared" si="402"/>
        <v>1996</v>
      </c>
      <c r="E2735">
        <v>100</v>
      </c>
      <c r="F2735">
        <f>VLOOKUP(B2735, 'Population by Country'!$1:$266, 11, FALSE)</f>
        <v>611003</v>
      </c>
      <c r="G2735">
        <v>0</v>
      </c>
      <c r="H2735">
        <v>0</v>
      </c>
      <c r="I2735" s="7">
        <f>INDEX('Developing Country'!$B$3:$B$175,MATCH('Stata Data'!B2735,'Developing Country'!$A$3:$A$175))</f>
        <v>0</v>
      </c>
      <c r="J2735" s="7">
        <f>INDEX('Developing Country'!$C$3:$C$175,MATCH('Stata Data'!B2735,'Developing Country'!$A$3:$A$175))</f>
        <v>0</v>
      </c>
      <c r="K2735" s="8">
        <f>VLOOKUP(B2735, 'TRIPS In Force'!$A$2:$B$166, 2, FALSE)</f>
        <v>41028</v>
      </c>
      <c r="L2735" s="7">
        <f t="shared" si="399"/>
        <v>2012</v>
      </c>
      <c r="M2735" s="7">
        <f t="shared" si="394"/>
        <v>0</v>
      </c>
      <c r="N2735" s="7">
        <f t="shared" si="395"/>
        <v>2012</v>
      </c>
      <c r="O2735" s="7">
        <f t="shared" si="396"/>
        <v>-16</v>
      </c>
      <c r="P2735" s="7">
        <f t="shared" si="397"/>
        <v>0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</row>
    <row r="2736" spans="1:34" x14ac:dyDescent="0.35">
      <c r="A2736">
        <f t="shared" si="400"/>
        <v>2735</v>
      </c>
      <c r="B2736" t="s">
        <v>98</v>
      </c>
      <c r="C2736">
        <f t="shared" si="398"/>
        <v>101</v>
      </c>
      <c r="D2736" s="7">
        <f t="shared" si="402"/>
        <v>1997</v>
      </c>
      <c r="E2736">
        <v>100</v>
      </c>
      <c r="F2736">
        <f>VLOOKUP(B2736, 'Population by Country'!$1:$266, 12, FALSE)</f>
        <v>609520</v>
      </c>
      <c r="G2736">
        <v>0</v>
      </c>
      <c r="H2736">
        <v>0</v>
      </c>
      <c r="I2736" s="7">
        <f>INDEX('Developing Country'!$B$3:$B$175,MATCH('Stata Data'!B2736,'Developing Country'!$A$3:$A$175))</f>
        <v>0</v>
      </c>
      <c r="J2736" s="7">
        <f>INDEX('Developing Country'!$C$3:$C$175,MATCH('Stata Data'!B2736,'Developing Country'!$A$3:$A$175))</f>
        <v>0</v>
      </c>
      <c r="K2736" s="8">
        <f>VLOOKUP(B2736, 'TRIPS In Force'!$A$2:$B$166, 2, FALSE)</f>
        <v>41028</v>
      </c>
      <c r="L2736" s="7">
        <f t="shared" si="399"/>
        <v>2012</v>
      </c>
      <c r="M2736" s="7">
        <f t="shared" si="394"/>
        <v>0</v>
      </c>
      <c r="N2736" s="7">
        <f t="shared" si="395"/>
        <v>2012</v>
      </c>
      <c r="O2736" s="7">
        <f t="shared" si="396"/>
        <v>-15</v>
      </c>
      <c r="P2736" s="7">
        <f t="shared" si="397"/>
        <v>0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</row>
    <row r="2737" spans="1:34" x14ac:dyDescent="0.35">
      <c r="A2737">
        <f t="shared" si="400"/>
        <v>2736</v>
      </c>
      <c r="B2737" t="s">
        <v>98</v>
      </c>
      <c r="C2737">
        <f t="shared" si="398"/>
        <v>101</v>
      </c>
      <c r="D2737" s="7">
        <f t="shared" si="402"/>
        <v>1998</v>
      </c>
      <c r="E2737">
        <v>100</v>
      </c>
      <c r="F2737">
        <f>VLOOKUP(B2737, 'Population by Country'!$1:$266, 13, FALSE)</f>
        <v>607662</v>
      </c>
      <c r="G2737">
        <v>0</v>
      </c>
      <c r="H2737">
        <v>0</v>
      </c>
      <c r="I2737" s="7">
        <f>INDEX('Developing Country'!$B$3:$B$175,MATCH('Stata Data'!B2737,'Developing Country'!$A$3:$A$175))</f>
        <v>0</v>
      </c>
      <c r="J2737" s="7">
        <f>INDEX('Developing Country'!$C$3:$C$175,MATCH('Stata Data'!B2737,'Developing Country'!$A$3:$A$175))</f>
        <v>0</v>
      </c>
      <c r="K2737" s="8">
        <f>VLOOKUP(B2737, 'TRIPS In Force'!$A$2:$B$166, 2, FALSE)</f>
        <v>41028</v>
      </c>
      <c r="L2737" s="7">
        <f t="shared" si="399"/>
        <v>2012</v>
      </c>
      <c r="M2737" s="7">
        <f t="shared" si="394"/>
        <v>0</v>
      </c>
      <c r="N2737" s="7">
        <f t="shared" si="395"/>
        <v>2012</v>
      </c>
      <c r="O2737" s="7">
        <f t="shared" si="396"/>
        <v>-14</v>
      </c>
      <c r="P2737" s="7">
        <f t="shared" si="397"/>
        <v>0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</row>
    <row r="2738" spans="1:34" x14ac:dyDescent="0.35">
      <c r="A2738">
        <f t="shared" si="400"/>
        <v>2737</v>
      </c>
      <c r="B2738" t="s">
        <v>98</v>
      </c>
      <c r="C2738">
        <f t="shared" si="398"/>
        <v>101</v>
      </c>
      <c r="D2738" s="7">
        <f t="shared" si="402"/>
        <v>1999</v>
      </c>
      <c r="E2738">
        <v>100</v>
      </c>
      <c r="F2738">
        <f>VLOOKUP(B2738, 'Population by Country'!$1:$266,14, FALSE)</f>
        <v>606001</v>
      </c>
      <c r="G2738">
        <v>0</v>
      </c>
      <c r="H2738">
        <v>0</v>
      </c>
      <c r="I2738" s="7">
        <f>INDEX('Developing Country'!$B$3:$B$175,MATCH('Stata Data'!B2738,'Developing Country'!$A$3:$A$175))</f>
        <v>0</v>
      </c>
      <c r="J2738" s="7">
        <f>INDEX('Developing Country'!$C$3:$C$175,MATCH('Stata Data'!B2738,'Developing Country'!$A$3:$A$175))</f>
        <v>0</v>
      </c>
      <c r="K2738" s="8">
        <f>VLOOKUP(B2738, 'TRIPS In Force'!$A$2:$B$166, 2, FALSE)</f>
        <v>41028</v>
      </c>
      <c r="L2738" s="7">
        <f t="shared" si="399"/>
        <v>2012</v>
      </c>
      <c r="M2738" s="7">
        <f t="shared" si="394"/>
        <v>0</v>
      </c>
      <c r="N2738" s="7">
        <f t="shared" si="395"/>
        <v>2012</v>
      </c>
      <c r="O2738" s="7">
        <f t="shared" si="396"/>
        <v>-13</v>
      </c>
      <c r="P2738" s="7">
        <f t="shared" si="397"/>
        <v>0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</row>
    <row r="2739" spans="1:34" x14ac:dyDescent="0.35">
      <c r="A2739">
        <f t="shared" si="400"/>
        <v>2738</v>
      </c>
      <c r="B2739" t="s">
        <v>98</v>
      </c>
      <c r="C2739">
        <f t="shared" si="398"/>
        <v>101</v>
      </c>
      <c r="D2739" s="7">
        <f t="shared" si="402"/>
        <v>2000</v>
      </c>
      <c r="E2739">
        <v>100</v>
      </c>
      <c r="F2739">
        <f>VLOOKUP(B2739, 'Population by Country'!$1:$266, 15, FALSE)</f>
        <v>604950</v>
      </c>
      <c r="G2739">
        <v>0</v>
      </c>
      <c r="H2739">
        <v>0</v>
      </c>
      <c r="I2739" s="7">
        <f>INDEX('Developing Country'!$B$3:$B$175,MATCH('Stata Data'!B2739,'Developing Country'!$A$3:$A$175))</f>
        <v>0</v>
      </c>
      <c r="J2739" s="7">
        <f>INDEX('Developing Country'!$C$3:$C$175,MATCH('Stata Data'!B2739,'Developing Country'!$A$3:$A$175))</f>
        <v>0</v>
      </c>
      <c r="K2739" s="8">
        <f>VLOOKUP(B2739, 'TRIPS In Force'!$A$2:$B$166, 2, FALSE)</f>
        <v>41028</v>
      </c>
      <c r="L2739" s="7">
        <f t="shared" si="399"/>
        <v>2012</v>
      </c>
      <c r="M2739" s="7">
        <f t="shared" si="394"/>
        <v>0</v>
      </c>
      <c r="N2739" s="7">
        <f t="shared" si="395"/>
        <v>2012</v>
      </c>
      <c r="O2739" s="7">
        <f t="shared" si="396"/>
        <v>-12</v>
      </c>
      <c r="P2739" s="7">
        <f t="shared" si="397"/>
        <v>0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</row>
    <row r="2740" spans="1:34" x14ac:dyDescent="0.35">
      <c r="A2740">
        <f t="shared" si="400"/>
        <v>2739</v>
      </c>
      <c r="B2740" t="s">
        <v>98</v>
      </c>
      <c r="C2740">
        <f t="shared" si="398"/>
        <v>101</v>
      </c>
      <c r="D2740" s="7">
        <f t="shared" si="402"/>
        <v>2001</v>
      </c>
      <c r="E2740">
        <v>100</v>
      </c>
      <c r="F2740">
        <f>VLOOKUP(B2740, 'Population by Country'!$1:$266, 16, FALSE)</f>
        <v>607389</v>
      </c>
      <c r="G2740">
        <v>0</v>
      </c>
      <c r="H2740">
        <v>0</v>
      </c>
      <c r="I2740" s="7">
        <f>INDEX('Developing Country'!$B$3:$B$175,MATCH('Stata Data'!B2740,'Developing Country'!$A$3:$A$175))</f>
        <v>0</v>
      </c>
      <c r="J2740" s="7">
        <f>INDEX('Developing Country'!$C$3:$C$175,MATCH('Stata Data'!B2740,'Developing Country'!$A$3:$A$175))</f>
        <v>0</v>
      </c>
      <c r="K2740" s="8">
        <f>VLOOKUP(B2740, 'TRIPS In Force'!$A$2:$B$166, 2, FALSE)</f>
        <v>41028</v>
      </c>
      <c r="L2740" s="7">
        <f t="shared" si="399"/>
        <v>2012</v>
      </c>
      <c r="M2740" s="7">
        <f t="shared" si="394"/>
        <v>0</v>
      </c>
      <c r="N2740" s="7">
        <f t="shared" si="395"/>
        <v>2012</v>
      </c>
      <c r="O2740" s="7">
        <f t="shared" si="396"/>
        <v>-11</v>
      </c>
      <c r="P2740" s="7">
        <f t="shared" si="397"/>
        <v>0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</row>
    <row r="2741" spans="1:34" x14ac:dyDescent="0.35">
      <c r="A2741">
        <f t="shared" si="400"/>
        <v>2740</v>
      </c>
      <c r="B2741" t="s">
        <v>98</v>
      </c>
      <c r="C2741">
        <f t="shared" si="398"/>
        <v>101</v>
      </c>
      <c r="D2741" s="7">
        <f t="shared" si="402"/>
        <v>2002</v>
      </c>
      <c r="E2741">
        <v>100</v>
      </c>
      <c r="F2741">
        <f>VLOOKUP(B2741, 'Population by Country'!$1:$266, 17, FALSE)</f>
        <v>609828</v>
      </c>
      <c r="G2741">
        <v>0</v>
      </c>
      <c r="H2741">
        <v>0</v>
      </c>
      <c r="I2741" s="7">
        <f>INDEX('Developing Country'!$B$3:$B$175,MATCH('Stata Data'!B2741,'Developing Country'!$A$3:$A$175))</f>
        <v>0</v>
      </c>
      <c r="J2741" s="7">
        <f>INDEX('Developing Country'!$C$3:$C$175,MATCH('Stata Data'!B2741,'Developing Country'!$A$3:$A$175))</f>
        <v>0</v>
      </c>
      <c r="K2741" s="8">
        <f>VLOOKUP(B2741, 'TRIPS In Force'!$A$2:$B$166, 2, FALSE)</f>
        <v>41028</v>
      </c>
      <c r="L2741" s="7">
        <f t="shared" si="399"/>
        <v>2012</v>
      </c>
      <c r="M2741" s="7">
        <f t="shared" si="394"/>
        <v>0</v>
      </c>
      <c r="N2741" s="7">
        <f t="shared" si="395"/>
        <v>2012</v>
      </c>
      <c r="O2741" s="7">
        <f t="shared" si="396"/>
        <v>-10</v>
      </c>
      <c r="P2741" s="7">
        <f t="shared" si="397"/>
        <v>0</v>
      </c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</row>
    <row r="2742" spans="1:34" x14ac:dyDescent="0.35">
      <c r="A2742">
        <f t="shared" si="400"/>
        <v>2741</v>
      </c>
      <c r="B2742" t="s">
        <v>98</v>
      </c>
      <c r="C2742">
        <f t="shared" si="398"/>
        <v>101</v>
      </c>
      <c r="D2742" s="7">
        <f t="shared" si="402"/>
        <v>2003</v>
      </c>
      <c r="E2742">
        <v>100</v>
      </c>
      <c r="F2742">
        <f>VLOOKUP(B2742, 'Population by Country'!$1:$266, 18, FALSE)</f>
        <v>612267</v>
      </c>
      <c r="G2742">
        <v>0</v>
      </c>
      <c r="H2742">
        <v>0</v>
      </c>
      <c r="I2742" s="7">
        <f>INDEX('Developing Country'!$B$3:$B$175,MATCH('Stata Data'!B2742,'Developing Country'!$A$3:$A$175))</f>
        <v>0</v>
      </c>
      <c r="J2742" s="7">
        <f>INDEX('Developing Country'!$C$3:$C$175,MATCH('Stata Data'!B2742,'Developing Country'!$A$3:$A$175))</f>
        <v>0</v>
      </c>
      <c r="K2742" s="8">
        <f>VLOOKUP(B2742, 'TRIPS In Force'!$A$2:$B$166, 2, FALSE)</f>
        <v>41028</v>
      </c>
      <c r="L2742" s="7">
        <f t="shared" si="399"/>
        <v>2012</v>
      </c>
      <c r="M2742" s="7">
        <f t="shared" si="394"/>
        <v>0</v>
      </c>
      <c r="N2742" s="7">
        <f t="shared" si="395"/>
        <v>2012</v>
      </c>
      <c r="O2742" s="7">
        <f t="shared" si="396"/>
        <v>-9</v>
      </c>
      <c r="P2742" s="7">
        <f t="shared" si="397"/>
        <v>0</v>
      </c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</row>
    <row r="2743" spans="1:34" x14ac:dyDescent="0.35">
      <c r="A2743">
        <f t="shared" si="400"/>
        <v>2742</v>
      </c>
      <c r="B2743" t="s">
        <v>98</v>
      </c>
      <c r="C2743">
        <f t="shared" si="398"/>
        <v>101</v>
      </c>
      <c r="D2743" s="7">
        <f t="shared" si="402"/>
        <v>2004</v>
      </c>
      <c r="E2743">
        <v>100</v>
      </c>
      <c r="F2743">
        <f>VLOOKUP(B2743, 'Population by Country'!$1:$266,19, FALSE)</f>
        <v>613353</v>
      </c>
      <c r="G2743">
        <v>0</v>
      </c>
      <c r="H2743">
        <v>0</v>
      </c>
      <c r="I2743" s="7">
        <f>INDEX('Developing Country'!$B$3:$B$175,MATCH('Stata Data'!B2743,'Developing Country'!$A$3:$A$175))</f>
        <v>0</v>
      </c>
      <c r="J2743" s="7">
        <f>INDEX('Developing Country'!$C$3:$C$175,MATCH('Stata Data'!B2743,'Developing Country'!$A$3:$A$175))</f>
        <v>0</v>
      </c>
      <c r="K2743" s="8">
        <f>VLOOKUP(B2743, 'TRIPS In Force'!$A$2:$B$166, 2, FALSE)</f>
        <v>41028</v>
      </c>
      <c r="L2743" s="7">
        <f t="shared" si="399"/>
        <v>2012</v>
      </c>
      <c r="M2743" s="7">
        <f t="shared" si="394"/>
        <v>0</v>
      </c>
      <c r="N2743" s="7">
        <f t="shared" si="395"/>
        <v>2012</v>
      </c>
      <c r="O2743" s="7">
        <f t="shared" si="396"/>
        <v>-8</v>
      </c>
      <c r="P2743" s="7">
        <f t="shared" si="397"/>
        <v>0</v>
      </c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</row>
    <row r="2744" spans="1:34" x14ac:dyDescent="0.35">
      <c r="A2744">
        <f t="shared" si="400"/>
        <v>2743</v>
      </c>
      <c r="B2744" t="s">
        <v>98</v>
      </c>
      <c r="C2744">
        <f t="shared" si="398"/>
        <v>101</v>
      </c>
      <c r="D2744" s="7">
        <f t="shared" si="402"/>
        <v>2005</v>
      </c>
      <c r="E2744">
        <v>100</v>
      </c>
      <c r="F2744">
        <f>VLOOKUP(B2744, 'Population by Country'!$1:$266, 20, FALSE)</f>
        <v>614261</v>
      </c>
      <c r="G2744">
        <v>0</v>
      </c>
      <c r="H2744">
        <v>0</v>
      </c>
      <c r="I2744" s="7">
        <f>INDEX('Developing Country'!$B$3:$B$175,MATCH('Stata Data'!B2744,'Developing Country'!$A$3:$A$175))</f>
        <v>0</v>
      </c>
      <c r="J2744" s="7">
        <f>INDEX('Developing Country'!$C$3:$C$175,MATCH('Stata Data'!B2744,'Developing Country'!$A$3:$A$175))</f>
        <v>0</v>
      </c>
      <c r="K2744" s="8">
        <f>VLOOKUP(B2744, 'TRIPS In Force'!$A$2:$B$166, 2, FALSE)</f>
        <v>41028</v>
      </c>
      <c r="L2744" s="7">
        <f t="shared" si="399"/>
        <v>2012</v>
      </c>
      <c r="M2744" s="7">
        <f t="shared" si="394"/>
        <v>0</v>
      </c>
      <c r="N2744" s="7">
        <f t="shared" si="395"/>
        <v>2012</v>
      </c>
      <c r="O2744" s="7">
        <f t="shared" si="396"/>
        <v>-7</v>
      </c>
      <c r="P2744" s="7">
        <f t="shared" si="397"/>
        <v>0</v>
      </c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</row>
    <row r="2745" spans="1:34" x14ac:dyDescent="0.35">
      <c r="A2745">
        <f t="shared" si="400"/>
        <v>2744</v>
      </c>
      <c r="B2745" t="s">
        <v>98</v>
      </c>
      <c r="C2745">
        <f t="shared" si="398"/>
        <v>101</v>
      </c>
      <c r="D2745" s="7">
        <f t="shared" si="402"/>
        <v>2006</v>
      </c>
      <c r="E2745">
        <v>100</v>
      </c>
      <c r="F2745">
        <f>VLOOKUP(B2745, 'Population by Country'!$1:$266, 21, FALSE)</f>
        <v>615025</v>
      </c>
      <c r="G2745">
        <v>0</v>
      </c>
      <c r="H2745">
        <v>0</v>
      </c>
      <c r="I2745" s="7">
        <f>INDEX('Developing Country'!$B$3:$B$175,MATCH('Stata Data'!B2745,'Developing Country'!$A$3:$A$175))</f>
        <v>0</v>
      </c>
      <c r="J2745" s="7">
        <f>INDEX('Developing Country'!$C$3:$C$175,MATCH('Stata Data'!B2745,'Developing Country'!$A$3:$A$175))</f>
        <v>0</v>
      </c>
      <c r="K2745" s="8">
        <f>VLOOKUP(B2745, 'TRIPS In Force'!$A$2:$B$166, 2, FALSE)</f>
        <v>41028</v>
      </c>
      <c r="L2745" s="7">
        <f t="shared" si="399"/>
        <v>2012</v>
      </c>
      <c r="M2745" s="7">
        <f t="shared" si="394"/>
        <v>0</v>
      </c>
      <c r="N2745" s="7">
        <f t="shared" si="395"/>
        <v>2012</v>
      </c>
      <c r="O2745" s="7">
        <f t="shared" si="396"/>
        <v>-6</v>
      </c>
      <c r="P2745" s="7">
        <f t="shared" si="397"/>
        <v>0</v>
      </c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</row>
    <row r="2746" spans="1:34" x14ac:dyDescent="0.35">
      <c r="A2746">
        <f t="shared" si="400"/>
        <v>2745</v>
      </c>
      <c r="B2746" t="s">
        <v>98</v>
      </c>
      <c r="C2746">
        <f t="shared" si="398"/>
        <v>101</v>
      </c>
      <c r="D2746" s="7">
        <f t="shared" si="402"/>
        <v>2007</v>
      </c>
      <c r="E2746">
        <v>100</v>
      </c>
      <c r="F2746">
        <f>VLOOKUP(B2746, 'Population by Country'!$1:$266, 22, FALSE)</f>
        <v>615875</v>
      </c>
      <c r="G2746">
        <v>0</v>
      </c>
      <c r="H2746">
        <v>0</v>
      </c>
      <c r="I2746" s="7">
        <f>INDEX('Developing Country'!$B$3:$B$175,MATCH('Stata Data'!B2746,'Developing Country'!$A$3:$A$175))</f>
        <v>0</v>
      </c>
      <c r="J2746" s="7">
        <f>INDEX('Developing Country'!$C$3:$C$175,MATCH('Stata Data'!B2746,'Developing Country'!$A$3:$A$175))</f>
        <v>0</v>
      </c>
      <c r="K2746" s="8">
        <f>VLOOKUP(B2746, 'TRIPS In Force'!$A$2:$B$166, 2, FALSE)</f>
        <v>41028</v>
      </c>
      <c r="L2746" s="7">
        <f t="shared" si="399"/>
        <v>2012</v>
      </c>
      <c r="M2746" s="7">
        <f t="shared" si="394"/>
        <v>0</v>
      </c>
      <c r="N2746" s="7">
        <f t="shared" si="395"/>
        <v>2012</v>
      </c>
      <c r="O2746" s="7">
        <f t="shared" si="396"/>
        <v>-5</v>
      </c>
      <c r="P2746" s="7">
        <f t="shared" si="397"/>
        <v>0</v>
      </c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</row>
    <row r="2747" spans="1:34" x14ac:dyDescent="0.35">
      <c r="A2747">
        <f t="shared" si="400"/>
        <v>2746</v>
      </c>
      <c r="B2747" t="s">
        <v>98</v>
      </c>
      <c r="C2747">
        <f t="shared" si="398"/>
        <v>101</v>
      </c>
      <c r="D2747" s="7">
        <f t="shared" si="402"/>
        <v>2008</v>
      </c>
      <c r="E2747">
        <v>100</v>
      </c>
      <c r="F2747">
        <f>VLOOKUP(B2747, 'Population by Country'!$1:$266, 23, FALSE)</f>
        <v>616969</v>
      </c>
      <c r="G2747">
        <v>0</v>
      </c>
      <c r="H2747">
        <v>0</v>
      </c>
      <c r="I2747" s="7">
        <f>INDEX('Developing Country'!$B$3:$B$175,MATCH('Stata Data'!B2747,'Developing Country'!$A$3:$A$175))</f>
        <v>0</v>
      </c>
      <c r="J2747" s="7">
        <f>INDEX('Developing Country'!$C$3:$C$175,MATCH('Stata Data'!B2747,'Developing Country'!$A$3:$A$175))</f>
        <v>0</v>
      </c>
      <c r="K2747" s="8">
        <f>VLOOKUP(B2747, 'TRIPS In Force'!$A$2:$B$166, 2, FALSE)</f>
        <v>41028</v>
      </c>
      <c r="L2747" s="7">
        <f t="shared" si="399"/>
        <v>2012</v>
      </c>
      <c r="M2747" s="7">
        <f t="shared" si="394"/>
        <v>0</v>
      </c>
      <c r="N2747" s="7">
        <f t="shared" si="395"/>
        <v>2012</v>
      </c>
      <c r="O2747" s="7">
        <f t="shared" si="396"/>
        <v>-4</v>
      </c>
      <c r="P2747" s="7">
        <f t="shared" si="397"/>
        <v>0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</row>
    <row r="2748" spans="1:34" x14ac:dyDescent="0.35">
      <c r="A2748">
        <f t="shared" si="400"/>
        <v>2747</v>
      </c>
      <c r="B2748" t="s">
        <v>98</v>
      </c>
      <c r="C2748">
        <f t="shared" si="398"/>
        <v>101</v>
      </c>
      <c r="D2748" s="7">
        <f t="shared" si="402"/>
        <v>2009</v>
      </c>
      <c r="E2748">
        <v>100</v>
      </c>
      <c r="F2748">
        <f>VLOOKUP(B2748, 'Population by Country'!$1:$266, 24, FALSE)</f>
        <v>618294</v>
      </c>
      <c r="G2748">
        <v>0</v>
      </c>
      <c r="H2748">
        <v>0</v>
      </c>
      <c r="I2748" s="7">
        <f>INDEX('Developing Country'!$B$3:$B$175,MATCH('Stata Data'!B2748,'Developing Country'!$A$3:$A$175))</f>
        <v>0</v>
      </c>
      <c r="J2748" s="7">
        <f>INDEX('Developing Country'!$C$3:$C$175,MATCH('Stata Data'!B2748,'Developing Country'!$A$3:$A$175))</f>
        <v>0</v>
      </c>
      <c r="K2748" s="8">
        <f>VLOOKUP(B2748, 'TRIPS In Force'!$A$2:$B$166, 2, FALSE)</f>
        <v>41028</v>
      </c>
      <c r="L2748" s="7">
        <f t="shared" si="399"/>
        <v>2012</v>
      </c>
      <c r="M2748" s="7">
        <f t="shared" si="394"/>
        <v>0</v>
      </c>
      <c r="N2748" s="7">
        <f t="shared" si="395"/>
        <v>2012</v>
      </c>
      <c r="O2748" s="7">
        <f t="shared" si="396"/>
        <v>-3</v>
      </c>
      <c r="P2748" s="7">
        <f t="shared" si="397"/>
        <v>0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</row>
    <row r="2749" spans="1:34" x14ac:dyDescent="0.35">
      <c r="A2749">
        <f t="shared" si="400"/>
        <v>2748</v>
      </c>
      <c r="B2749" t="s">
        <v>98</v>
      </c>
      <c r="C2749">
        <f t="shared" si="398"/>
        <v>101</v>
      </c>
      <c r="D2749" s="7">
        <f t="shared" si="402"/>
        <v>2010</v>
      </c>
      <c r="E2749">
        <v>100</v>
      </c>
      <c r="F2749">
        <f>VLOOKUP(B2749, 'Population by Country'!$1:$266, 25, FALSE)</f>
        <v>619428</v>
      </c>
      <c r="G2749">
        <v>0</v>
      </c>
      <c r="H2749">
        <v>0</v>
      </c>
      <c r="I2749" s="7">
        <f>INDEX('Developing Country'!$B$3:$B$175,MATCH('Stata Data'!B2749,'Developing Country'!$A$3:$A$175))</f>
        <v>0</v>
      </c>
      <c r="J2749" s="7">
        <f>INDEX('Developing Country'!$C$3:$C$175,MATCH('Stata Data'!B2749,'Developing Country'!$A$3:$A$175))</f>
        <v>0</v>
      </c>
      <c r="K2749" s="8">
        <f>VLOOKUP(B2749, 'TRIPS In Force'!$A$2:$B$166, 2, FALSE)</f>
        <v>41028</v>
      </c>
      <c r="L2749" s="7">
        <f t="shared" si="399"/>
        <v>2012</v>
      </c>
      <c r="M2749" s="7">
        <f t="shared" si="394"/>
        <v>0</v>
      </c>
      <c r="N2749" s="7">
        <f t="shared" si="395"/>
        <v>2012</v>
      </c>
      <c r="O2749" s="7">
        <f t="shared" si="396"/>
        <v>-2</v>
      </c>
      <c r="P2749" s="7">
        <f t="shared" si="397"/>
        <v>0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</row>
    <row r="2750" spans="1:34" x14ac:dyDescent="0.35">
      <c r="A2750">
        <f t="shared" si="400"/>
        <v>2749</v>
      </c>
      <c r="B2750" t="s">
        <v>98</v>
      </c>
      <c r="C2750">
        <f t="shared" si="398"/>
        <v>101</v>
      </c>
      <c r="D2750" s="7">
        <f t="shared" si="402"/>
        <v>2011</v>
      </c>
      <c r="E2750">
        <v>100</v>
      </c>
      <c r="F2750">
        <f>VLOOKUP(B2750, 'Population by Country'!$1:$266, 26, FALSE)</f>
        <v>620079</v>
      </c>
      <c r="G2750">
        <v>0</v>
      </c>
      <c r="H2750">
        <v>0</v>
      </c>
      <c r="I2750" s="7">
        <f>INDEX('Developing Country'!$B$3:$B$175,MATCH('Stata Data'!B2750,'Developing Country'!$A$3:$A$175))</f>
        <v>0</v>
      </c>
      <c r="J2750" s="7">
        <f>INDEX('Developing Country'!$C$3:$C$175,MATCH('Stata Data'!B2750,'Developing Country'!$A$3:$A$175))</f>
        <v>0</v>
      </c>
      <c r="K2750" s="8">
        <f>VLOOKUP(B2750, 'TRIPS In Force'!$A$2:$B$166, 2, FALSE)</f>
        <v>41028</v>
      </c>
      <c r="L2750" s="7">
        <f t="shared" si="399"/>
        <v>2012</v>
      </c>
      <c r="M2750" s="7">
        <f t="shared" si="394"/>
        <v>0</v>
      </c>
      <c r="N2750" s="7">
        <f t="shared" si="395"/>
        <v>2012</v>
      </c>
      <c r="O2750" s="7">
        <f t="shared" si="396"/>
        <v>-1</v>
      </c>
      <c r="P2750" s="7">
        <f t="shared" si="397"/>
        <v>0</v>
      </c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</row>
    <row r="2751" spans="1:34" x14ac:dyDescent="0.35">
      <c r="A2751">
        <f t="shared" si="400"/>
        <v>2750</v>
      </c>
      <c r="B2751" t="s">
        <v>98</v>
      </c>
      <c r="C2751">
        <f t="shared" si="398"/>
        <v>101</v>
      </c>
      <c r="D2751" s="7">
        <f t="shared" si="402"/>
        <v>2012</v>
      </c>
      <c r="E2751">
        <v>100</v>
      </c>
      <c r="F2751">
        <f>VLOOKUP(B2751, 'Population by Country'!$1:$266, 27, FALSE)</f>
        <v>620601</v>
      </c>
      <c r="G2751">
        <v>0</v>
      </c>
      <c r="H2751">
        <v>0</v>
      </c>
      <c r="I2751" s="7">
        <f>INDEX('Developing Country'!$B$3:$B$175,MATCH('Stata Data'!B2751,'Developing Country'!$A$3:$A$175))</f>
        <v>0</v>
      </c>
      <c r="J2751" s="7">
        <f>INDEX('Developing Country'!$C$3:$C$175,MATCH('Stata Data'!B2751,'Developing Country'!$A$3:$A$175))</f>
        <v>0</v>
      </c>
      <c r="K2751" s="8">
        <f>VLOOKUP(B2751, 'TRIPS In Force'!$A$2:$B$166, 2, FALSE)</f>
        <v>41028</v>
      </c>
      <c r="L2751" s="7">
        <f t="shared" si="399"/>
        <v>2012</v>
      </c>
      <c r="M2751" s="7">
        <f t="shared" si="394"/>
        <v>1</v>
      </c>
      <c r="N2751" s="7">
        <f t="shared" si="395"/>
        <v>2012</v>
      </c>
      <c r="O2751" s="7">
        <f t="shared" si="396"/>
        <v>0</v>
      </c>
      <c r="P2751" s="7">
        <f t="shared" si="397"/>
        <v>1</v>
      </c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</row>
    <row r="2752" spans="1:34" x14ac:dyDescent="0.35">
      <c r="A2752">
        <f t="shared" si="400"/>
        <v>2751</v>
      </c>
      <c r="B2752" t="s">
        <v>98</v>
      </c>
      <c r="C2752">
        <f t="shared" si="398"/>
        <v>101</v>
      </c>
      <c r="D2752" s="7">
        <f t="shared" si="402"/>
        <v>2013</v>
      </c>
      <c r="E2752">
        <v>100</v>
      </c>
      <c r="F2752">
        <f>VLOOKUP(B2752, 'Population by Country'!$1:$266, 28, FALSE)</f>
        <v>621207</v>
      </c>
      <c r="G2752">
        <v>0</v>
      </c>
      <c r="H2752">
        <v>0</v>
      </c>
      <c r="I2752" s="7">
        <f>INDEX('Developing Country'!$B$3:$B$175,MATCH('Stata Data'!B2752,'Developing Country'!$A$3:$A$175))</f>
        <v>0</v>
      </c>
      <c r="J2752" s="7">
        <f>INDEX('Developing Country'!$C$3:$C$175,MATCH('Stata Data'!B2752,'Developing Country'!$A$3:$A$175))</f>
        <v>0</v>
      </c>
      <c r="K2752" s="8">
        <f>VLOOKUP(B2752, 'TRIPS In Force'!$A$2:$B$166, 2, FALSE)</f>
        <v>41028</v>
      </c>
      <c r="L2752" s="7">
        <f t="shared" si="399"/>
        <v>2012</v>
      </c>
      <c r="M2752" s="7">
        <f t="shared" si="394"/>
        <v>1</v>
      </c>
      <c r="N2752" s="7">
        <f t="shared" si="395"/>
        <v>2012</v>
      </c>
      <c r="O2752" s="7">
        <f t="shared" si="396"/>
        <v>1</v>
      </c>
      <c r="P2752" s="7">
        <f t="shared" si="397"/>
        <v>1</v>
      </c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</row>
    <row r="2753" spans="1:34" x14ac:dyDescent="0.35">
      <c r="A2753">
        <f t="shared" si="400"/>
        <v>2752</v>
      </c>
      <c r="B2753" t="s">
        <v>98</v>
      </c>
      <c r="C2753">
        <f t="shared" si="398"/>
        <v>101</v>
      </c>
      <c r="D2753" s="7">
        <f t="shared" si="402"/>
        <v>2014</v>
      </c>
      <c r="E2753">
        <v>100</v>
      </c>
      <c r="F2753">
        <f>VLOOKUP(B2753, 'Population by Country'!$1:$266, 29, FALSE)</f>
        <v>621810</v>
      </c>
      <c r="G2753">
        <v>0</v>
      </c>
      <c r="H2753">
        <v>0</v>
      </c>
      <c r="I2753" s="7">
        <f>INDEX('Developing Country'!$B$3:$B$175,MATCH('Stata Data'!B2753,'Developing Country'!$A$3:$A$175))</f>
        <v>0</v>
      </c>
      <c r="J2753" s="7">
        <f>INDEX('Developing Country'!$C$3:$C$175,MATCH('Stata Data'!B2753,'Developing Country'!$A$3:$A$175))</f>
        <v>0</v>
      </c>
      <c r="K2753" s="8">
        <f>VLOOKUP(B2753, 'TRIPS In Force'!$A$2:$B$166, 2, FALSE)</f>
        <v>41028</v>
      </c>
      <c r="L2753" s="7">
        <f t="shared" si="399"/>
        <v>2012</v>
      </c>
      <c r="M2753" s="7">
        <f t="shared" si="394"/>
        <v>1</v>
      </c>
      <c r="N2753" s="7">
        <f t="shared" si="395"/>
        <v>2012</v>
      </c>
      <c r="O2753" s="7">
        <f t="shared" si="396"/>
        <v>2</v>
      </c>
      <c r="P2753" s="7">
        <f t="shared" si="397"/>
        <v>1</v>
      </c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</row>
    <row r="2754" spans="1:34" x14ac:dyDescent="0.35">
      <c r="A2754">
        <f t="shared" si="400"/>
        <v>2753</v>
      </c>
      <c r="B2754" t="s">
        <v>98</v>
      </c>
      <c r="C2754">
        <f t="shared" si="398"/>
        <v>101</v>
      </c>
      <c r="D2754" s="7">
        <f t="shared" si="402"/>
        <v>2015</v>
      </c>
      <c r="E2754">
        <v>100</v>
      </c>
      <c r="F2754">
        <f>VLOOKUP(B2754, 'Population by Country'!$1:$266, 30, FALSE)</f>
        <v>622159</v>
      </c>
      <c r="G2754">
        <v>0</v>
      </c>
      <c r="H2754">
        <v>0</v>
      </c>
      <c r="I2754" s="7">
        <f>INDEX('Developing Country'!$B$3:$B$175,MATCH('Stata Data'!B2754,'Developing Country'!$A$3:$A$175))</f>
        <v>0</v>
      </c>
      <c r="J2754" s="7">
        <f>INDEX('Developing Country'!$C$3:$C$175,MATCH('Stata Data'!B2754,'Developing Country'!$A$3:$A$175))</f>
        <v>0</v>
      </c>
      <c r="K2754" s="8">
        <f>VLOOKUP(B2754, 'TRIPS In Force'!$A$2:$B$166, 2, FALSE)</f>
        <v>41028</v>
      </c>
      <c r="L2754" s="7">
        <f t="shared" si="399"/>
        <v>2012</v>
      </c>
      <c r="M2754" s="7">
        <f t="shared" ref="M2754:M2817" si="403">IF(L2754&gt;D2754, 0, 1)</f>
        <v>1</v>
      </c>
      <c r="N2754" s="7">
        <f t="shared" ref="N2754:N2817" si="404">IF(L2754&gt;IF(I2754=1, 2033, IF(H2754=1, 2005, IF(J2754=1,2000, L2754))), L2754,IF(I2754=1, 2033, IF(H2754=1, 2005, IF(J2754=1,2000, L2754))))</f>
        <v>2012</v>
      </c>
      <c r="O2754" s="7">
        <f t="shared" ref="O2754:O2817" si="405">D2754-N2754</f>
        <v>3</v>
      </c>
      <c r="P2754" s="7">
        <f t="shared" ref="P2754:P2817" si="406">IF(N2754&lt;=D2754,1,0)</f>
        <v>1</v>
      </c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</row>
    <row r="2755" spans="1:34" x14ac:dyDescent="0.35">
      <c r="A2755">
        <f t="shared" si="400"/>
        <v>2754</v>
      </c>
      <c r="B2755" t="s">
        <v>98</v>
      </c>
      <c r="C2755">
        <f t="shared" ref="C2755:C2818" si="407">_xlfn.FLOOR.MATH((A2755-1)/27)</f>
        <v>101</v>
      </c>
      <c r="D2755" s="7">
        <f t="shared" si="402"/>
        <v>2016</v>
      </c>
      <c r="E2755">
        <v>100</v>
      </c>
      <c r="F2755">
        <f>VLOOKUP(B2755, 'Population by Country'!$1:$266, 31, FALSE)</f>
        <v>622781</v>
      </c>
      <c r="G2755">
        <v>0</v>
      </c>
      <c r="H2755">
        <v>0</v>
      </c>
      <c r="I2755" s="7">
        <f>INDEX('Developing Country'!$B$3:$B$175,MATCH('Stata Data'!B2755,'Developing Country'!$A$3:$A$175))</f>
        <v>0</v>
      </c>
      <c r="J2755" s="7">
        <f>INDEX('Developing Country'!$C$3:$C$175,MATCH('Stata Data'!B2755,'Developing Country'!$A$3:$A$175))</f>
        <v>0</v>
      </c>
      <c r="K2755" s="8">
        <f>VLOOKUP(B2755, 'TRIPS In Force'!$A$2:$B$166, 2, FALSE)</f>
        <v>41028</v>
      </c>
      <c r="L2755" s="7">
        <f t="shared" ref="L2755:L2818" si="408">YEAR(K2755)</f>
        <v>2012</v>
      </c>
      <c r="M2755" s="7">
        <f t="shared" si="403"/>
        <v>1</v>
      </c>
      <c r="N2755" s="7">
        <f t="shared" si="404"/>
        <v>2012</v>
      </c>
      <c r="O2755" s="7">
        <f t="shared" si="405"/>
        <v>4</v>
      </c>
      <c r="P2755" s="7">
        <f t="shared" si="406"/>
        <v>1</v>
      </c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</row>
    <row r="2756" spans="1:34" x14ac:dyDescent="0.35">
      <c r="A2756">
        <f t="shared" ref="A2756:A2819" si="409">A2755+1</f>
        <v>2755</v>
      </c>
      <c r="B2756" t="s">
        <v>99</v>
      </c>
      <c r="C2756">
        <f t="shared" si="407"/>
        <v>102</v>
      </c>
      <c r="D2756" s="7">
        <v>1990</v>
      </c>
      <c r="E2756">
        <v>100</v>
      </c>
      <c r="F2756">
        <f>VLOOKUP(B2756, 'Population by Country'!$1:$266, 5,FALSE )</f>
        <v>24879136</v>
      </c>
      <c r="G2756">
        <v>0</v>
      </c>
      <c r="H2756">
        <v>1</v>
      </c>
      <c r="I2756" s="7">
        <f>INDEX('Developing Country'!$B$3:$B$175,MATCH('Stata Data'!B2756,'Developing Country'!$A$3:$A$175))</f>
        <v>0</v>
      </c>
      <c r="J2756" s="7">
        <f>INDEX('Developing Country'!$C$3:$C$175,MATCH('Stata Data'!B2756,'Developing Country'!$A$3:$A$175))</f>
        <v>1</v>
      </c>
      <c r="K2756" s="8">
        <f>VLOOKUP(B2756, 'TRIPS In Force'!$A$2:$B$166, 2, FALSE)</f>
        <v>34700</v>
      </c>
      <c r="L2756" s="7">
        <f t="shared" si="408"/>
        <v>1995</v>
      </c>
      <c r="M2756" s="7">
        <f t="shared" si="403"/>
        <v>0</v>
      </c>
      <c r="N2756" s="7">
        <f t="shared" si="404"/>
        <v>2005</v>
      </c>
      <c r="O2756" s="7">
        <f t="shared" si="405"/>
        <v>-15</v>
      </c>
      <c r="P2756" s="7">
        <f t="shared" si="406"/>
        <v>0</v>
      </c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</row>
    <row r="2757" spans="1:34" x14ac:dyDescent="0.35">
      <c r="A2757">
        <f t="shared" si="409"/>
        <v>2756</v>
      </c>
      <c r="B2757" t="s">
        <v>99</v>
      </c>
      <c r="C2757">
        <f t="shared" si="407"/>
        <v>102</v>
      </c>
      <c r="D2757" s="7">
        <f>D2756+1</f>
        <v>1991</v>
      </c>
      <c r="E2757">
        <v>100</v>
      </c>
      <c r="F2757">
        <f>VLOOKUP(B2757, 'Population by Country'!$1:$266, 6, FALSE)</f>
        <v>25336862</v>
      </c>
      <c r="G2757">
        <v>0</v>
      </c>
      <c r="H2757">
        <v>1</v>
      </c>
      <c r="I2757" s="7">
        <f>INDEX('Developing Country'!$B$3:$B$175,MATCH('Stata Data'!B2757,'Developing Country'!$A$3:$A$175))</f>
        <v>0</v>
      </c>
      <c r="J2757" s="7">
        <f>INDEX('Developing Country'!$C$3:$C$175,MATCH('Stata Data'!B2757,'Developing Country'!$A$3:$A$175))</f>
        <v>1</v>
      </c>
      <c r="K2757" s="8">
        <f>VLOOKUP(B2757, 'TRIPS In Force'!$A$2:$B$166, 2, FALSE)</f>
        <v>34700</v>
      </c>
      <c r="L2757" s="7">
        <f t="shared" si="408"/>
        <v>1995</v>
      </c>
      <c r="M2757" s="7">
        <f t="shared" si="403"/>
        <v>0</v>
      </c>
      <c r="N2757" s="7">
        <f t="shared" si="404"/>
        <v>2005</v>
      </c>
      <c r="O2757" s="7">
        <f t="shared" si="405"/>
        <v>-14</v>
      </c>
      <c r="P2757" s="7">
        <f t="shared" si="406"/>
        <v>0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</row>
    <row r="2758" spans="1:34" x14ac:dyDescent="0.35">
      <c r="A2758">
        <f t="shared" si="409"/>
        <v>2757</v>
      </c>
      <c r="B2758" t="s">
        <v>99</v>
      </c>
      <c r="C2758">
        <f t="shared" si="407"/>
        <v>102</v>
      </c>
      <c r="D2758" s="7">
        <f t="shared" ref="D2758:D2782" si="410">D2757+1</f>
        <v>1992</v>
      </c>
      <c r="E2758">
        <v>100</v>
      </c>
      <c r="F2758">
        <f>VLOOKUP(B2758, 'Population by Country'!$1:$266, 7, FALSE)</f>
        <v>25791494</v>
      </c>
      <c r="G2758">
        <v>0</v>
      </c>
      <c r="H2758">
        <v>1</v>
      </c>
      <c r="I2758" s="7">
        <f>INDEX('Developing Country'!$B$3:$B$175,MATCH('Stata Data'!B2758,'Developing Country'!$A$3:$A$175))</f>
        <v>0</v>
      </c>
      <c r="J2758" s="7">
        <f>INDEX('Developing Country'!$C$3:$C$175,MATCH('Stata Data'!B2758,'Developing Country'!$A$3:$A$175))</f>
        <v>1</v>
      </c>
      <c r="K2758" s="8">
        <f>VLOOKUP(B2758, 'TRIPS In Force'!$A$2:$B$166, 2, FALSE)</f>
        <v>34700</v>
      </c>
      <c r="L2758" s="7">
        <f t="shared" si="408"/>
        <v>1995</v>
      </c>
      <c r="M2758" s="7">
        <f t="shared" si="403"/>
        <v>0</v>
      </c>
      <c r="N2758" s="7">
        <f t="shared" si="404"/>
        <v>2005</v>
      </c>
      <c r="O2758" s="7">
        <f t="shared" si="405"/>
        <v>-13</v>
      </c>
      <c r="P2758" s="7">
        <f t="shared" si="406"/>
        <v>0</v>
      </c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</row>
    <row r="2759" spans="1:34" x14ac:dyDescent="0.35">
      <c r="A2759">
        <f t="shared" si="409"/>
        <v>2758</v>
      </c>
      <c r="B2759" t="s">
        <v>99</v>
      </c>
      <c r="C2759">
        <f t="shared" si="407"/>
        <v>102</v>
      </c>
      <c r="D2759" s="7">
        <f t="shared" si="410"/>
        <v>1993</v>
      </c>
      <c r="E2759">
        <v>100</v>
      </c>
      <c r="F2759">
        <f>VLOOKUP(B2759, 'Population by Country'!$1:$266, 8, FALSE)</f>
        <v>26237417</v>
      </c>
      <c r="G2759">
        <v>0</v>
      </c>
      <c r="H2759">
        <v>1</v>
      </c>
      <c r="I2759" s="7">
        <f>INDEX('Developing Country'!$B$3:$B$175,MATCH('Stata Data'!B2759,'Developing Country'!$A$3:$A$175))</f>
        <v>0</v>
      </c>
      <c r="J2759" s="7">
        <f>INDEX('Developing Country'!$C$3:$C$175,MATCH('Stata Data'!B2759,'Developing Country'!$A$3:$A$175))</f>
        <v>1</v>
      </c>
      <c r="K2759" s="8">
        <f>VLOOKUP(B2759, 'TRIPS In Force'!$A$2:$B$166, 2, FALSE)</f>
        <v>34700</v>
      </c>
      <c r="L2759" s="7">
        <f t="shared" si="408"/>
        <v>1995</v>
      </c>
      <c r="M2759" s="7">
        <f t="shared" si="403"/>
        <v>0</v>
      </c>
      <c r="N2759" s="7">
        <f t="shared" si="404"/>
        <v>2005</v>
      </c>
      <c r="O2759" s="7">
        <f t="shared" si="405"/>
        <v>-12</v>
      </c>
      <c r="P2759" s="7">
        <f t="shared" si="406"/>
        <v>0</v>
      </c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</row>
    <row r="2760" spans="1:34" x14ac:dyDescent="0.35">
      <c r="A2760">
        <f t="shared" si="409"/>
        <v>2759</v>
      </c>
      <c r="B2760" t="s">
        <v>99</v>
      </c>
      <c r="C2760">
        <f t="shared" si="407"/>
        <v>102</v>
      </c>
      <c r="D2760" s="7">
        <f t="shared" si="410"/>
        <v>1994</v>
      </c>
      <c r="E2760">
        <v>100</v>
      </c>
      <c r="F2760">
        <f>VLOOKUP(B2760, 'Population by Country'!$1:$266, 9, FALSE)</f>
        <v>26667048</v>
      </c>
      <c r="G2760">
        <v>0</v>
      </c>
      <c r="H2760">
        <v>1</v>
      </c>
      <c r="I2760" s="7">
        <f>INDEX('Developing Country'!$B$3:$B$175,MATCH('Stata Data'!B2760,'Developing Country'!$A$3:$A$175))</f>
        <v>0</v>
      </c>
      <c r="J2760" s="7">
        <f>INDEX('Developing Country'!$C$3:$C$175,MATCH('Stata Data'!B2760,'Developing Country'!$A$3:$A$175))</f>
        <v>1</v>
      </c>
      <c r="K2760" s="8">
        <f>VLOOKUP(B2760, 'TRIPS In Force'!$A$2:$B$166, 2, FALSE)</f>
        <v>34700</v>
      </c>
      <c r="L2760" s="7">
        <f t="shared" si="408"/>
        <v>1995</v>
      </c>
      <c r="M2760" s="7">
        <f t="shared" si="403"/>
        <v>0</v>
      </c>
      <c r="N2760" s="7">
        <f t="shared" si="404"/>
        <v>2005</v>
      </c>
      <c r="O2760" s="7">
        <f t="shared" si="405"/>
        <v>-11</v>
      </c>
      <c r="P2760" s="7">
        <f t="shared" si="406"/>
        <v>0</v>
      </c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</row>
    <row r="2761" spans="1:34" x14ac:dyDescent="0.35">
      <c r="A2761">
        <f t="shared" si="409"/>
        <v>2760</v>
      </c>
      <c r="B2761" t="s">
        <v>99</v>
      </c>
      <c r="C2761">
        <f t="shared" si="407"/>
        <v>102</v>
      </c>
      <c r="D2761" s="7">
        <f t="shared" si="410"/>
        <v>1995</v>
      </c>
      <c r="E2761">
        <v>200</v>
      </c>
      <c r="F2761">
        <f>VLOOKUP(B2761, 'Population by Country'!$1:$266, 10, FALSE)</f>
        <v>27075232</v>
      </c>
      <c r="G2761">
        <v>0</v>
      </c>
      <c r="H2761">
        <v>1</v>
      </c>
      <c r="I2761" s="7">
        <f>INDEX('Developing Country'!$B$3:$B$175,MATCH('Stata Data'!B2761,'Developing Country'!$A$3:$A$175))</f>
        <v>0</v>
      </c>
      <c r="J2761" s="7">
        <f>INDEX('Developing Country'!$C$3:$C$175,MATCH('Stata Data'!B2761,'Developing Country'!$A$3:$A$175))</f>
        <v>1</v>
      </c>
      <c r="K2761" s="8">
        <f>VLOOKUP(B2761, 'TRIPS In Force'!$A$2:$B$166, 2, FALSE)</f>
        <v>34700</v>
      </c>
      <c r="L2761" s="7">
        <f t="shared" si="408"/>
        <v>1995</v>
      </c>
      <c r="M2761" s="7">
        <f t="shared" si="403"/>
        <v>1</v>
      </c>
      <c r="N2761" s="7">
        <f t="shared" si="404"/>
        <v>2005</v>
      </c>
      <c r="O2761" s="7">
        <f t="shared" si="405"/>
        <v>-10</v>
      </c>
      <c r="P2761" s="7">
        <f t="shared" si="406"/>
        <v>0</v>
      </c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</row>
    <row r="2762" spans="1:34" x14ac:dyDescent="0.35">
      <c r="A2762">
        <f t="shared" si="409"/>
        <v>2761</v>
      </c>
      <c r="B2762" t="s">
        <v>99</v>
      </c>
      <c r="C2762">
        <f t="shared" si="407"/>
        <v>102</v>
      </c>
      <c r="D2762" s="7">
        <f t="shared" si="410"/>
        <v>1996</v>
      </c>
      <c r="E2762">
        <v>200</v>
      </c>
      <c r="F2762">
        <f>VLOOKUP(B2762, 'Population by Country'!$1:$266, 11, FALSE)</f>
        <v>27460603</v>
      </c>
      <c r="G2762">
        <v>0</v>
      </c>
      <c r="H2762">
        <v>1</v>
      </c>
      <c r="I2762" s="7">
        <f>INDEX('Developing Country'!$B$3:$B$175,MATCH('Stata Data'!B2762,'Developing Country'!$A$3:$A$175))</f>
        <v>0</v>
      </c>
      <c r="J2762" s="7">
        <f>INDEX('Developing Country'!$C$3:$C$175,MATCH('Stata Data'!B2762,'Developing Country'!$A$3:$A$175))</f>
        <v>1</v>
      </c>
      <c r="K2762" s="8">
        <f>VLOOKUP(B2762, 'TRIPS In Force'!$A$2:$B$166, 2, FALSE)</f>
        <v>34700</v>
      </c>
      <c r="L2762" s="7">
        <f t="shared" si="408"/>
        <v>1995</v>
      </c>
      <c r="M2762" s="7">
        <f t="shared" si="403"/>
        <v>1</v>
      </c>
      <c r="N2762" s="7">
        <f t="shared" si="404"/>
        <v>2005</v>
      </c>
      <c r="O2762" s="7">
        <f t="shared" si="405"/>
        <v>-9</v>
      </c>
      <c r="P2762" s="7">
        <f t="shared" si="406"/>
        <v>0</v>
      </c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</row>
    <row r="2763" spans="1:34" x14ac:dyDescent="0.35">
      <c r="A2763">
        <f t="shared" si="409"/>
        <v>2762</v>
      </c>
      <c r="B2763" t="s">
        <v>99</v>
      </c>
      <c r="C2763">
        <f t="shared" si="407"/>
        <v>102</v>
      </c>
      <c r="D2763" s="7">
        <f t="shared" si="410"/>
        <v>1997</v>
      </c>
      <c r="E2763">
        <v>200</v>
      </c>
      <c r="F2763">
        <f>VLOOKUP(B2763, 'Population by Country'!$1:$266, 12, FALSE)</f>
        <v>27825901</v>
      </c>
      <c r="G2763">
        <v>0</v>
      </c>
      <c r="H2763">
        <v>1</v>
      </c>
      <c r="I2763" s="7">
        <f>INDEX('Developing Country'!$B$3:$B$175,MATCH('Stata Data'!B2763,'Developing Country'!$A$3:$A$175))</f>
        <v>0</v>
      </c>
      <c r="J2763" s="7">
        <f>INDEX('Developing Country'!$C$3:$C$175,MATCH('Stata Data'!B2763,'Developing Country'!$A$3:$A$175))</f>
        <v>1</v>
      </c>
      <c r="K2763" s="8">
        <f>VLOOKUP(B2763, 'TRIPS In Force'!$A$2:$B$166, 2, FALSE)</f>
        <v>34700</v>
      </c>
      <c r="L2763" s="7">
        <f t="shared" si="408"/>
        <v>1995</v>
      </c>
      <c r="M2763" s="7">
        <f t="shared" si="403"/>
        <v>1</v>
      </c>
      <c r="N2763" s="7">
        <f t="shared" si="404"/>
        <v>2005</v>
      </c>
      <c r="O2763" s="7">
        <f t="shared" si="405"/>
        <v>-8</v>
      </c>
      <c r="P2763" s="7">
        <f t="shared" si="406"/>
        <v>0</v>
      </c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</row>
    <row r="2764" spans="1:34" x14ac:dyDescent="0.35">
      <c r="A2764">
        <f t="shared" si="409"/>
        <v>2763</v>
      </c>
      <c r="B2764" t="s">
        <v>99</v>
      </c>
      <c r="C2764">
        <f t="shared" si="407"/>
        <v>102</v>
      </c>
      <c r="D2764" s="7">
        <f t="shared" si="410"/>
        <v>1998</v>
      </c>
      <c r="E2764">
        <v>200</v>
      </c>
      <c r="F2764">
        <f>VLOOKUP(B2764, 'Population by Country'!$1:$266, 13, FALSE)</f>
        <v>28175263</v>
      </c>
      <c r="G2764">
        <v>0</v>
      </c>
      <c r="H2764">
        <v>1</v>
      </c>
      <c r="I2764" s="7">
        <f>INDEX('Developing Country'!$B$3:$B$175,MATCH('Stata Data'!B2764,'Developing Country'!$A$3:$A$175))</f>
        <v>0</v>
      </c>
      <c r="J2764" s="7">
        <f>INDEX('Developing Country'!$C$3:$C$175,MATCH('Stata Data'!B2764,'Developing Country'!$A$3:$A$175))</f>
        <v>1</v>
      </c>
      <c r="K2764" s="8">
        <f>VLOOKUP(B2764, 'TRIPS In Force'!$A$2:$B$166, 2, FALSE)</f>
        <v>34700</v>
      </c>
      <c r="L2764" s="7">
        <f t="shared" si="408"/>
        <v>1995</v>
      </c>
      <c r="M2764" s="7">
        <f t="shared" si="403"/>
        <v>1</v>
      </c>
      <c r="N2764" s="7">
        <f t="shared" si="404"/>
        <v>2005</v>
      </c>
      <c r="O2764" s="7">
        <f t="shared" si="405"/>
        <v>-7</v>
      </c>
      <c r="P2764" s="7">
        <f t="shared" si="406"/>
        <v>0</v>
      </c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</row>
    <row r="2765" spans="1:34" x14ac:dyDescent="0.35">
      <c r="A2765">
        <f t="shared" si="409"/>
        <v>2764</v>
      </c>
      <c r="B2765" t="s">
        <v>99</v>
      </c>
      <c r="C2765">
        <f t="shared" si="407"/>
        <v>102</v>
      </c>
      <c r="D2765" s="7">
        <f t="shared" si="410"/>
        <v>1999</v>
      </c>
      <c r="E2765">
        <v>500</v>
      </c>
      <c r="F2765">
        <f>VLOOKUP(B2765, 'Population by Country'!$1:$266,14, FALSE)</f>
        <v>28514798</v>
      </c>
      <c r="G2765">
        <v>0</v>
      </c>
      <c r="H2765">
        <v>1</v>
      </c>
      <c r="I2765" s="7">
        <f>INDEX('Developing Country'!$B$3:$B$175,MATCH('Stata Data'!B2765,'Developing Country'!$A$3:$A$175))</f>
        <v>0</v>
      </c>
      <c r="J2765" s="7">
        <f>INDEX('Developing Country'!$C$3:$C$175,MATCH('Stata Data'!B2765,'Developing Country'!$A$3:$A$175))</f>
        <v>1</v>
      </c>
      <c r="K2765" s="8">
        <f>VLOOKUP(B2765, 'TRIPS In Force'!$A$2:$B$166, 2, FALSE)</f>
        <v>34700</v>
      </c>
      <c r="L2765" s="7">
        <f t="shared" si="408"/>
        <v>1995</v>
      </c>
      <c r="M2765" s="7">
        <f t="shared" si="403"/>
        <v>1</v>
      </c>
      <c r="N2765" s="7">
        <f t="shared" si="404"/>
        <v>2005</v>
      </c>
      <c r="O2765" s="7">
        <f t="shared" si="405"/>
        <v>-6</v>
      </c>
      <c r="P2765" s="7">
        <f t="shared" si="406"/>
        <v>0</v>
      </c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</row>
    <row r="2766" spans="1:34" x14ac:dyDescent="0.35">
      <c r="A2766">
        <f t="shared" si="409"/>
        <v>2765</v>
      </c>
      <c r="B2766" t="s">
        <v>99</v>
      </c>
      <c r="C2766">
        <f t="shared" si="407"/>
        <v>102</v>
      </c>
      <c r="D2766" s="7">
        <f t="shared" si="410"/>
        <v>2000</v>
      </c>
      <c r="E2766">
        <v>500</v>
      </c>
      <c r="F2766">
        <f>VLOOKUP(B2766, 'Population by Country'!$1:$266, 15, FALSE)</f>
        <v>28849621</v>
      </c>
      <c r="G2766">
        <v>0</v>
      </c>
      <c r="H2766">
        <v>1</v>
      </c>
      <c r="I2766" s="7">
        <f>INDEX('Developing Country'!$B$3:$B$175,MATCH('Stata Data'!B2766,'Developing Country'!$A$3:$A$175))</f>
        <v>0</v>
      </c>
      <c r="J2766" s="7">
        <f>INDEX('Developing Country'!$C$3:$C$175,MATCH('Stata Data'!B2766,'Developing Country'!$A$3:$A$175))</f>
        <v>1</v>
      </c>
      <c r="K2766" s="8">
        <f>VLOOKUP(B2766, 'TRIPS In Force'!$A$2:$B$166, 2, FALSE)</f>
        <v>34700</v>
      </c>
      <c r="L2766" s="7">
        <f t="shared" si="408"/>
        <v>1995</v>
      </c>
      <c r="M2766" s="7">
        <f t="shared" si="403"/>
        <v>1</v>
      </c>
      <c r="N2766" s="7">
        <f t="shared" si="404"/>
        <v>2005</v>
      </c>
      <c r="O2766" s="7">
        <f t="shared" si="405"/>
        <v>-5</v>
      </c>
      <c r="P2766" s="7">
        <f t="shared" si="406"/>
        <v>0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</row>
    <row r="2767" spans="1:34" x14ac:dyDescent="0.35">
      <c r="A2767">
        <f t="shared" si="409"/>
        <v>2766</v>
      </c>
      <c r="B2767" t="s">
        <v>99</v>
      </c>
      <c r="C2767">
        <f t="shared" si="407"/>
        <v>102</v>
      </c>
      <c r="D2767" s="7">
        <f t="shared" si="410"/>
        <v>2001</v>
      </c>
      <c r="E2767">
        <v>500</v>
      </c>
      <c r="F2767">
        <f>VLOOKUP(B2767, 'Population by Country'!$1:$266, 16, FALSE)</f>
        <v>29181832</v>
      </c>
      <c r="G2767">
        <v>0</v>
      </c>
      <c r="H2767">
        <v>1</v>
      </c>
      <c r="I2767" s="7">
        <f>INDEX('Developing Country'!$B$3:$B$175,MATCH('Stata Data'!B2767,'Developing Country'!$A$3:$A$175))</f>
        <v>0</v>
      </c>
      <c r="J2767" s="7">
        <f>INDEX('Developing Country'!$C$3:$C$175,MATCH('Stata Data'!B2767,'Developing Country'!$A$3:$A$175))</f>
        <v>1</v>
      </c>
      <c r="K2767" s="8">
        <f>VLOOKUP(B2767, 'TRIPS In Force'!$A$2:$B$166, 2, FALSE)</f>
        <v>34700</v>
      </c>
      <c r="L2767" s="7">
        <f t="shared" si="408"/>
        <v>1995</v>
      </c>
      <c r="M2767" s="7">
        <f t="shared" si="403"/>
        <v>1</v>
      </c>
      <c r="N2767" s="7">
        <f t="shared" si="404"/>
        <v>2005</v>
      </c>
      <c r="O2767" s="7">
        <f t="shared" si="405"/>
        <v>-4</v>
      </c>
      <c r="P2767" s="7">
        <f t="shared" si="406"/>
        <v>0</v>
      </c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</row>
    <row r="2768" spans="1:34" x14ac:dyDescent="0.35">
      <c r="A2768">
        <f t="shared" si="409"/>
        <v>2767</v>
      </c>
      <c r="B2768" t="s">
        <v>99</v>
      </c>
      <c r="C2768">
        <f t="shared" si="407"/>
        <v>102</v>
      </c>
      <c r="D2768" s="7">
        <f t="shared" si="410"/>
        <v>2002</v>
      </c>
      <c r="E2768">
        <v>500</v>
      </c>
      <c r="F2768">
        <f>VLOOKUP(B2768, 'Population by Country'!$1:$266, 17, FALSE)</f>
        <v>29512368</v>
      </c>
      <c r="G2768">
        <v>0</v>
      </c>
      <c r="H2768">
        <v>1</v>
      </c>
      <c r="I2768" s="7">
        <f>INDEX('Developing Country'!$B$3:$B$175,MATCH('Stata Data'!B2768,'Developing Country'!$A$3:$A$175))</f>
        <v>0</v>
      </c>
      <c r="J2768" s="7">
        <f>INDEX('Developing Country'!$C$3:$C$175,MATCH('Stata Data'!B2768,'Developing Country'!$A$3:$A$175))</f>
        <v>1</v>
      </c>
      <c r="K2768" s="8">
        <f>VLOOKUP(B2768, 'TRIPS In Force'!$A$2:$B$166, 2, FALSE)</f>
        <v>34700</v>
      </c>
      <c r="L2768" s="7">
        <f t="shared" si="408"/>
        <v>1995</v>
      </c>
      <c r="M2768" s="7">
        <f t="shared" si="403"/>
        <v>1</v>
      </c>
      <c r="N2768" s="7">
        <f t="shared" si="404"/>
        <v>2005</v>
      </c>
      <c r="O2768" s="7">
        <f t="shared" si="405"/>
        <v>-3</v>
      </c>
      <c r="P2768" s="7">
        <f t="shared" si="406"/>
        <v>0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</row>
    <row r="2769" spans="1:34" x14ac:dyDescent="0.35">
      <c r="A2769">
        <f t="shared" si="409"/>
        <v>2768</v>
      </c>
      <c r="B2769" t="s">
        <v>99</v>
      </c>
      <c r="C2769">
        <f t="shared" si="407"/>
        <v>102</v>
      </c>
      <c r="D2769" s="7">
        <f t="shared" si="410"/>
        <v>2003</v>
      </c>
      <c r="E2769">
        <v>500</v>
      </c>
      <c r="F2769">
        <f>VLOOKUP(B2769, 'Population by Country'!$1:$266, 18, FALSE)</f>
        <v>29843937</v>
      </c>
      <c r="G2769">
        <v>0</v>
      </c>
      <c r="H2769">
        <v>1</v>
      </c>
      <c r="I2769" s="7">
        <f>INDEX('Developing Country'!$B$3:$B$175,MATCH('Stata Data'!B2769,'Developing Country'!$A$3:$A$175))</f>
        <v>0</v>
      </c>
      <c r="J2769" s="7">
        <f>INDEX('Developing Country'!$C$3:$C$175,MATCH('Stata Data'!B2769,'Developing Country'!$A$3:$A$175))</f>
        <v>1</v>
      </c>
      <c r="K2769" s="8">
        <f>VLOOKUP(B2769, 'TRIPS In Force'!$A$2:$B$166, 2, FALSE)</f>
        <v>34700</v>
      </c>
      <c r="L2769" s="7">
        <f t="shared" si="408"/>
        <v>1995</v>
      </c>
      <c r="M2769" s="7">
        <f t="shared" si="403"/>
        <v>1</v>
      </c>
      <c r="N2769" s="7">
        <f t="shared" si="404"/>
        <v>2005</v>
      </c>
      <c r="O2769" s="7">
        <f t="shared" si="405"/>
        <v>-2</v>
      </c>
      <c r="P2769" s="7">
        <f t="shared" si="406"/>
        <v>0</v>
      </c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</row>
    <row r="2770" spans="1:34" x14ac:dyDescent="0.35">
      <c r="A2770">
        <f t="shared" si="409"/>
        <v>2769</v>
      </c>
      <c r="B2770" t="s">
        <v>99</v>
      </c>
      <c r="C2770">
        <f t="shared" si="407"/>
        <v>102</v>
      </c>
      <c r="D2770" s="7">
        <f t="shared" si="410"/>
        <v>2004</v>
      </c>
      <c r="E2770">
        <v>500</v>
      </c>
      <c r="F2770">
        <f>VLOOKUP(B2770, 'Population by Country'!$1:$266,19, FALSE)</f>
        <v>30179285</v>
      </c>
      <c r="G2770">
        <v>0</v>
      </c>
      <c r="H2770">
        <v>1</v>
      </c>
      <c r="I2770" s="7">
        <f>INDEX('Developing Country'!$B$3:$B$175,MATCH('Stata Data'!B2770,'Developing Country'!$A$3:$A$175))</f>
        <v>0</v>
      </c>
      <c r="J2770" s="7">
        <f>INDEX('Developing Country'!$C$3:$C$175,MATCH('Stata Data'!B2770,'Developing Country'!$A$3:$A$175))</f>
        <v>1</v>
      </c>
      <c r="K2770" s="8">
        <f>VLOOKUP(B2770, 'TRIPS In Force'!$A$2:$B$166, 2, FALSE)</f>
        <v>34700</v>
      </c>
      <c r="L2770" s="7">
        <f t="shared" si="408"/>
        <v>1995</v>
      </c>
      <c r="M2770" s="7">
        <f t="shared" si="403"/>
        <v>1</v>
      </c>
      <c r="N2770" s="7">
        <f t="shared" si="404"/>
        <v>2005</v>
      </c>
      <c r="O2770" s="7">
        <f t="shared" si="405"/>
        <v>-1</v>
      </c>
      <c r="P2770" s="7">
        <f t="shared" si="406"/>
        <v>0</v>
      </c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</row>
    <row r="2771" spans="1:34" x14ac:dyDescent="0.35">
      <c r="A2771">
        <f t="shared" si="409"/>
        <v>2770</v>
      </c>
      <c r="B2771" t="s">
        <v>99</v>
      </c>
      <c r="C2771">
        <f t="shared" si="407"/>
        <v>102</v>
      </c>
      <c r="D2771" s="7">
        <f t="shared" si="410"/>
        <v>2005</v>
      </c>
      <c r="E2771">
        <v>500</v>
      </c>
      <c r="F2771">
        <f>VLOOKUP(B2771, 'Population by Country'!$1:$266, 20, FALSE)</f>
        <v>30521070</v>
      </c>
      <c r="G2771">
        <v>0</v>
      </c>
      <c r="H2771">
        <v>1</v>
      </c>
      <c r="I2771" s="7">
        <f>INDEX('Developing Country'!$B$3:$B$175,MATCH('Stata Data'!B2771,'Developing Country'!$A$3:$A$175))</f>
        <v>0</v>
      </c>
      <c r="J2771" s="7">
        <f>INDEX('Developing Country'!$C$3:$C$175,MATCH('Stata Data'!B2771,'Developing Country'!$A$3:$A$175))</f>
        <v>1</v>
      </c>
      <c r="K2771" s="8">
        <f>VLOOKUP(B2771, 'TRIPS In Force'!$A$2:$B$166, 2, FALSE)</f>
        <v>34700</v>
      </c>
      <c r="L2771" s="7">
        <f t="shared" si="408"/>
        <v>1995</v>
      </c>
      <c r="M2771" s="7">
        <f t="shared" si="403"/>
        <v>1</v>
      </c>
      <c r="N2771" s="7">
        <f t="shared" si="404"/>
        <v>2005</v>
      </c>
      <c r="O2771" s="7">
        <f t="shared" si="405"/>
        <v>0</v>
      </c>
      <c r="P2771" s="7">
        <f t="shared" si="406"/>
        <v>1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</row>
    <row r="2772" spans="1:34" x14ac:dyDescent="0.35">
      <c r="A2772">
        <f t="shared" si="409"/>
        <v>2771</v>
      </c>
      <c r="B2772" t="s">
        <v>99</v>
      </c>
      <c r="C2772">
        <f t="shared" si="407"/>
        <v>102</v>
      </c>
      <c r="D2772" s="7">
        <f t="shared" si="410"/>
        <v>2006</v>
      </c>
      <c r="E2772">
        <v>500</v>
      </c>
      <c r="F2772">
        <f>VLOOKUP(B2772, 'Population by Country'!$1:$266, 21, FALSE)</f>
        <v>30869346</v>
      </c>
      <c r="G2772">
        <v>0</v>
      </c>
      <c r="H2772">
        <v>1</v>
      </c>
      <c r="I2772" s="7">
        <f>INDEX('Developing Country'!$B$3:$B$175,MATCH('Stata Data'!B2772,'Developing Country'!$A$3:$A$175))</f>
        <v>0</v>
      </c>
      <c r="J2772" s="7">
        <f>INDEX('Developing Country'!$C$3:$C$175,MATCH('Stata Data'!B2772,'Developing Country'!$A$3:$A$175))</f>
        <v>1</v>
      </c>
      <c r="K2772" s="8">
        <f>VLOOKUP(B2772, 'TRIPS In Force'!$A$2:$B$166, 2, FALSE)</f>
        <v>34700</v>
      </c>
      <c r="L2772" s="7">
        <f t="shared" si="408"/>
        <v>1995</v>
      </c>
      <c r="M2772" s="7">
        <f t="shared" si="403"/>
        <v>1</v>
      </c>
      <c r="N2772" s="7">
        <f t="shared" si="404"/>
        <v>2005</v>
      </c>
      <c r="O2772" s="7">
        <f t="shared" si="405"/>
        <v>1</v>
      </c>
      <c r="P2772" s="7">
        <f t="shared" si="406"/>
        <v>1</v>
      </c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</row>
    <row r="2773" spans="1:34" x14ac:dyDescent="0.35">
      <c r="A2773">
        <f t="shared" si="409"/>
        <v>2772</v>
      </c>
      <c r="B2773" t="s">
        <v>99</v>
      </c>
      <c r="C2773">
        <f t="shared" si="407"/>
        <v>102</v>
      </c>
      <c r="D2773" s="7">
        <f t="shared" si="410"/>
        <v>2007</v>
      </c>
      <c r="E2773">
        <v>1000</v>
      </c>
      <c r="F2773">
        <f>VLOOKUP(B2773, 'Population by Country'!$1:$266, 22, FALSE)</f>
        <v>31225881</v>
      </c>
      <c r="G2773">
        <v>0</v>
      </c>
      <c r="H2773">
        <v>1</v>
      </c>
      <c r="I2773" s="7">
        <f>INDEX('Developing Country'!$B$3:$B$175,MATCH('Stata Data'!B2773,'Developing Country'!$A$3:$A$175))</f>
        <v>0</v>
      </c>
      <c r="J2773" s="7">
        <f>INDEX('Developing Country'!$C$3:$C$175,MATCH('Stata Data'!B2773,'Developing Country'!$A$3:$A$175))</f>
        <v>1</v>
      </c>
      <c r="K2773" s="8">
        <f>VLOOKUP(B2773, 'TRIPS In Force'!$A$2:$B$166, 2, FALSE)</f>
        <v>34700</v>
      </c>
      <c r="L2773" s="7">
        <f t="shared" si="408"/>
        <v>1995</v>
      </c>
      <c r="M2773" s="7">
        <f t="shared" si="403"/>
        <v>1</v>
      </c>
      <c r="N2773" s="7">
        <f t="shared" si="404"/>
        <v>2005</v>
      </c>
      <c r="O2773" s="7">
        <f t="shared" si="405"/>
        <v>2</v>
      </c>
      <c r="P2773" s="7">
        <f t="shared" si="406"/>
        <v>1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</row>
    <row r="2774" spans="1:34" x14ac:dyDescent="0.35">
      <c r="A2774">
        <f t="shared" si="409"/>
        <v>2773</v>
      </c>
      <c r="B2774" t="s">
        <v>99</v>
      </c>
      <c r="C2774">
        <f t="shared" si="407"/>
        <v>102</v>
      </c>
      <c r="D2774" s="7">
        <f t="shared" si="410"/>
        <v>2008</v>
      </c>
      <c r="E2774">
        <v>1000</v>
      </c>
      <c r="F2774">
        <f>VLOOKUP(B2774, 'Population by Country'!$1:$266, 23, FALSE)</f>
        <v>31596855</v>
      </c>
      <c r="G2774">
        <v>0</v>
      </c>
      <c r="H2774">
        <v>1</v>
      </c>
      <c r="I2774" s="7">
        <f>INDEX('Developing Country'!$B$3:$B$175,MATCH('Stata Data'!B2774,'Developing Country'!$A$3:$A$175))</f>
        <v>0</v>
      </c>
      <c r="J2774" s="7">
        <f>INDEX('Developing Country'!$C$3:$C$175,MATCH('Stata Data'!B2774,'Developing Country'!$A$3:$A$175))</f>
        <v>1</v>
      </c>
      <c r="K2774" s="8">
        <f>VLOOKUP(B2774, 'TRIPS In Force'!$A$2:$B$166, 2, FALSE)</f>
        <v>34700</v>
      </c>
      <c r="L2774" s="7">
        <f t="shared" si="408"/>
        <v>1995</v>
      </c>
      <c r="M2774" s="7">
        <f t="shared" si="403"/>
        <v>1</v>
      </c>
      <c r="N2774" s="7">
        <f t="shared" si="404"/>
        <v>2005</v>
      </c>
      <c r="O2774" s="7">
        <f t="shared" si="405"/>
        <v>3</v>
      </c>
      <c r="P2774" s="7">
        <f t="shared" si="406"/>
        <v>1</v>
      </c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</row>
    <row r="2775" spans="1:34" x14ac:dyDescent="0.35">
      <c r="A2775">
        <f t="shared" si="409"/>
        <v>2774</v>
      </c>
      <c r="B2775" t="s">
        <v>99</v>
      </c>
      <c r="C2775">
        <f t="shared" si="407"/>
        <v>102</v>
      </c>
      <c r="D2775" s="7">
        <f t="shared" si="410"/>
        <v>2009</v>
      </c>
      <c r="E2775">
        <v>1000</v>
      </c>
      <c r="F2775">
        <f>VLOOKUP(B2775, 'Population by Country'!$1:$266, 24, FALSE)</f>
        <v>31989897</v>
      </c>
      <c r="G2775">
        <v>0</v>
      </c>
      <c r="H2775">
        <v>1</v>
      </c>
      <c r="I2775" s="7">
        <f>INDEX('Developing Country'!$B$3:$B$175,MATCH('Stata Data'!B2775,'Developing Country'!$A$3:$A$175))</f>
        <v>0</v>
      </c>
      <c r="J2775" s="7">
        <f>INDEX('Developing Country'!$C$3:$C$175,MATCH('Stata Data'!B2775,'Developing Country'!$A$3:$A$175))</f>
        <v>1</v>
      </c>
      <c r="K2775" s="8">
        <f>VLOOKUP(B2775, 'TRIPS In Force'!$A$2:$B$166, 2, FALSE)</f>
        <v>34700</v>
      </c>
      <c r="L2775" s="7">
        <f t="shared" si="408"/>
        <v>1995</v>
      </c>
      <c r="M2775" s="7">
        <f t="shared" si="403"/>
        <v>1</v>
      </c>
      <c r="N2775" s="7">
        <f t="shared" si="404"/>
        <v>2005</v>
      </c>
      <c r="O2775" s="7">
        <f t="shared" si="405"/>
        <v>4</v>
      </c>
      <c r="P2775" s="7">
        <f t="shared" si="406"/>
        <v>1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</row>
    <row r="2776" spans="1:34" x14ac:dyDescent="0.35">
      <c r="A2776">
        <f t="shared" si="409"/>
        <v>2775</v>
      </c>
      <c r="B2776" t="s">
        <v>99</v>
      </c>
      <c r="C2776">
        <f t="shared" si="407"/>
        <v>102</v>
      </c>
      <c r="D2776" s="7">
        <f t="shared" si="410"/>
        <v>2010</v>
      </c>
      <c r="E2776">
        <v>1000</v>
      </c>
      <c r="F2776">
        <f>VLOOKUP(B2776, 'Population by Country'!$1:$266, 25, FALSE)</f>
        <v>32409639</v>
      </c>
      <c r="G2776">
        <v>0</v>
      </c>
      <c r="H2776">
        <v>1</v>
      </c>
      <c r="I2776" s="7">
        <f>INDEX('Developing Country'!$B$3:$B$175,MATCH('Stata Data'!B2776,'Developing Country'!$A$3:$A$175))</f>
        <v>0</v>
      </c>
      <c r="J2776" s="7">
        <f>INDEX('Developing Country'!$C$3:$C$175,MATCH('Stata Data'!B2776,'Developing Country'!$A$3:$A$175))</f>
        <v>1</v>
      </c>
      <c r="K2776" s="8">
        <f>VLOOKUP(B2776, 'TRIPS In Force'!$A$2:$B$166, 2, FALSE)</f>
        <v>34700</v>
      </c>
      <c r="L2776" s="7">
        <f t="shared" si="408"/>
        <v>1995</v>
      </c>
      <c r="M2776" s="7">
        <f t="shared" si="403"/>
        <v>1</v>
      </c>
      <c r="N2776" s="7">
        <f t="shared" si="404"/>
        <v>2005</v>
      </c>
      <c r="O2776" s="7">
        <f t="shared" si="405"/>
        <v>5</v>
      </c>
      <c r="P2776" s="7">
        <f t="shared" si="406"/>
        <v>1</v>
      </c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</row>
    <row r="2777" spans="1:34" x14ac:dyDescent="0.35">
      <c r="A2777">
        <f t="shared" si="409"/>
        <v>2776</v>
      </c>
      <c r="B2777" t="s">
        <v>99</v>
      </c>
      <c r="C2777">
        <f t="shared" si="407"/>
        <v>102</v>
      </c>
      <c r="D2777" s="7">
        <f t="shared" si="410"/>
        <v>2011</v>
      </c>
      <c r="E2777">
        <v>1000</v>
      </c>
      <c r="F2777">
        <f>VLOOKUP(B2777, 'Population by Country'!$1:$266, 26, FALSE)</f>
        <v>32858823</v>
      </c>
      <c r="G2777">
        <v>0</v>
      </c>
      <c r="H2777">
        <v>1</v>
      </c>
      <c r="I2777" s="7">
        <f>INDEX('Developing Country'!$B$3:$B$175,MATCH('Stata Data'!B2777,'Developing Country'!$A$3:$A$175))</f>
        <v>0</v>
      </c>
      <c r="J2777" s="7">
        <f>INDEX('Developing Country'!$C$3:$C$175,MATCH('Stata Data'!B2777,'Developing Country'!$A$3:$A$175))</f>
        <v>1</v>
      </c>
      <c r="K2777" s="8">
        <f>VLOOKUP(B2777, 'TRIPS In Force'!$A$2:$B$166, 2, FALSE)</f>
        <v>34700</v>
      </c>
      <c r="L2777" s="7">
        <f t="shared" si="408"/>
        <v>1995</v>
      </c>
      <c r="M2777" s="7">
        <f t="shared" si="403"/>
        <v>1</v>
      </c>
      <c r="N2777" s="7">
        <f t="shared" si="404"/>
        <v>2005</v>
      </c>
      <c r="O2777" s="7">
        <f t="shared" si="405"/>
        <v>6</v>
      </c>
      <c r="P2777" s="7">
        <f t="shared" si="406"/>
        <v>1</v>
      </c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</row>
    <row r="2778" spans="1:34" x14ac:dyDescent="0.35">
      <c r="A2778">
        <f t="shared" si="409"/>
        <v>2777</v>
      </c>
      <c r="B2778" t="s">
        <v>99</v>
      </c>
      <c r="C2778">
        <f t="shared" si="407"/>
        <v>102</v>
      </c>
      <c r="D2778" s="7">
        <f t="shared" si="410"/>
        <v>2012</v>
      </c>
      <c r="E2778">
        <v>1000</v>
      </c>
      <c r="F2778">
        <f>VLOOKUP(B2778, 'Population by Country'!$1:$266, 27, FALSE)</f>
        <v>33333789</v>
      </c>
      <c r="G2778">
        <v>0</v>
      </c>
      <c r="H2778">
        <v>1</v>
      </c>
      <c r="I2778" s="7">
        <f>INDEX('Developing Country'!$B$3:$B$175,MATCH('Stata Data'!B2778,'Developing Country'!$A$3:$A$175))</f>
        <v>0</v>
      </c>
      <c r="J2778" s="7">
        <f>INDEX('Developing Country'!$C$3:$C$175,MATCH('Stata Data'!B2778,'Developing Country'!$A$3:$A$175))</f>
        <v>1</v>
      </c>
      <c r="K2778" s="8">
        <f>VLOOKUP(B2778, 'TRIPS In Force'!$A$2:$B$166, 2, FALSE)</f>
        <v>34700</v>
      </c>
      <c r="L2778" s="7">
        <f t="shared" si="408"/>
        <v>1995</v>
      </c>
      <c r="M2778" s="7">
        <f t="shared" si="403"/>
        <v>1</v>
      </c>
      <c r="N2778" s="7">
        <f t="shared" si="404"/>
        <v>2005</v>
      </c>
      <c r="O2778" s="7">
        <f t="shared" si="405"/>
        <v>7</v>
      </c>
      <c r="P2778" s="7">
        <f t="shared" si="406"/>
        <v>1</v>
      </c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</row>
    <row r="2779" spans="1:34" x14ac:dyDescent="0.35">
      <c r="A2779">
        <f t="shared" si="409"/>
        <v>2778</v>
      </c>
      <c r="B2779" t="s">
        <v>99</v>
      </c>
      <c r="C2779">
        <f t="shared" si="407"/>
        <v>102</v>
      </c>
      <c r="D2779" s="7">
        <f t="shared" si="410"/>
        <v>2013</v>
      </c>
      <c r="E2779">
        <v>1000</v>
      </c>
      <c r="F2779">
        <f>VLOOKUP(B2779, 'Population by Country'!$1:$266, 28, FALSE)</f>
        <v>33824769</v>
      </c>
      <c r="G2779">
        <v>0</v>
      </c>
      <c r="H2779">
        <v>1</v>
      </c>
      <c r="I2779" s="7">
        <f>INDEX('Developing Country'!$B$3:$B$175,MATCH('Stata Data'!B2779,'Developing Country'!$A$3:$A$175))</f>
        <v>0</v>
      </c>
      <c r="J2779" s="7">
        <f>INDEX('Developing Country'!$C$3:$C$175,MATCH('Stata Data'!B2779,'Developing Country'!$A$3:$A$175))</f>
        <v>1</v>
      </c>
      <c r="K2779" s="8">
        <f>VLOOKUP(B2779, 'TRIPS In Force'!$A$2:$B$166, 2, FALSE)</f>
        <v>34700</v>
      </c>
      <c r="L2779" s="7">
        <f t="shared" si="408"/>
        <v>1995</v>
      </c>
      <c r="M2779" s="7">
        <f t="shared" si="403"/>
        <v>1</v>
      </c>
      <c r="N2779" s="7">
        <f t="shared" si="404"/>
        <v>2005</v>
      </c>
      <c r="O2779" s="7">
        <f t="shared" si="405"/>
        <v>8</v>
      </c>
      <c r="P2779" s="7">
        <f t="shared" si="406"/>
        <v>1</v>
      </c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</row>
    <row r="2780" spans="1:34" x14ac:dyDescent="0.35">
      <c r="A2780">
        <f t="shared" si="409"/>
        <v>2779</v>
      </c>
      <c r="B2780" t="s">
        <v>99</v>
      </c>
      <c r="C2780">
        <f t="shared" si="407"/>
        <v>102</v>
      </c>
      <c r="D2780" s="7">
        <f t="shared" si="410"/>
        <v>2014</v>
      </c>
      <c r="E2780">
        <v>1000</v>
      </c>
      <c r="F2780">
        <f>VLOOKUP(B2780, 'Population by Country'!$1:$266, 29, FALSE)</f>
        <v>34318082</v>
      </c>
      <c r="G2780">
        <v>0</v>
      </c>
      <c r="H2780">
        <v>1</v>
      </c>
      <c r="I2780" s="7">
        <f>INDEX('Developing Country'!$B$3:$B$175,MATCH('Stata Data'!B2780,'Developing Country'!$A$3:$A$175))</f>
        <v>0</v>
      </c>
      <c r="J2780" s="7">
        <f>INDEX('Developing Country'!$C$3:$C$175,MATCH('Stata Data'!B2780,'Developing Country'!$A$3:$A$175))</f>
        <v>1</v>
      </c>
      <c r="K2780" s="8">
        <f>VLOOKUP(B2780, 'TRIPS In Force'!$A$2:$B$166, 2, FALSE)</f>
        <v>34700</v>
      </c>
      <c r="L2780" s="7">
        <f t="shared" si="408"/>
        <v>1995</v>
      </c>
      <c r="M2780" s="7">
        <f t="shared" si="403"/>
        <v>1</v>
      </c>
      <c r="N2780" s="7">
        <f t="shared" si="404"/>
        <v>2005</v>
      </c>
      <c r="O2780" s="7">
        <f t="shared" si="405"/>
        <v>9</v>
      </c>
      <c r="P2780" s="7">
        <f t="shared" si="406"/>
        <v>1</v>
      </c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</row>
    <row r="2781" spans="1:34" x14ac:dyDescent="0.35">
      <c r="A2781">
        <f t="shared" si="409"/>
        <v>2780</v>
      </c>
      <c r="B2781" t="s">
        <v>99</v>
      </c>
      <c r="C2781">
        <f t="shared" si="407"/>
        <v>102</v>
      </c>
      <c r="D2781" s="7">
        <f t="shared" si="410"/>
        <v>2015</v>
      </c>
      <c r="E2781">
        <v>1000</v>
      </c>
      <c r="F2781">
        <f>VLOOKUP(B2781, 'Population by Country'!$1:$266, 30, FALSE)</f>
        <v>34803322</v>
      </c>
      <c r="G2781">
        <v>0</v>
      </c>
      <c r="H2781">
        <v>1</v>
      </c>
      <c r="I2781" s="7">
        <f>INDEX('Developing Country'!$B$3:$B$175,MATCH('Stata Data'!B2781,'Developing Country'!$A$3:$A$175))</f>
        <v>0</v>
      </c>
      <c r="J2781" s="7">
        <f>INDEX('Developing Country'!$C$3:$C$175,MATCH('Stata Data'!B2781,'Developing Country'!$A$3:$A$175))</f>
        <v>1</v>
      </c>
      <c r="K2781" s="8">
        <f>VLOOKUP(B2781, 'TRIPS In Force'!$A$2:$B$166, 2, FALSE)</f>
        <v>34700</v>
      </c>
      <c r="L2781" s="7">
        <f t="shared" si="408"/>
        <v>1995</v>
      </c>
      <c r="M2781" s="7">
        <f t="shared" si="403"/>
        <v>1</v>
      </c>
      <c r="N2781" s="7">
        <f t="shared" si="404"/>
        <v>2005</v>
      </c>
      <c r="O2781" s="7">
        <f t="shared" si="405"/>
        <v>10</v>
      </c>
      <c r="P2781" s="7">
        <f t="shared" si="406"/>
        <v>1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</row>
    <row r="2782" spans="1:34" x14ac:dyDescent="0.35">
      <c r="A2782">
        <f t="shared" si="409"/>
        <v>2781</v>
      </c>
      <c r="B2782" t="s">
        <v>99</v>
      </c>
      <c r="C2782">
        <f t="shared" si="407"/>
        <v>102</v>
      </c>
      <c r="D2782" s="7">
        <f t="shared" si="410"/>
        <v>2016</v>
      </c>
      <c r="E2782">
        <v>1000</v>
      </c>
      <c r="F2782">
        <f>VLOOKUP(B2782, 'Population by Country'!$1:$266, 31, FALSE)</f>
        <v>35276786</v>
      </c>
      <c r="G2782">
        <v>0</v>
      </c>
      <c r="H2782">
        <v>1</v>
      </c>
      <c r="I2782" s="7">
        <f>INDEX('Developing Country'!$B$3:$B$175,MATCH('Stata Data'!B2782,'Developing Country'!$A$3:$A$175))</f>
        <v>0</v>
      </c>
      <c r="J2782" s="7">
        <f>INDEX('Developing Country'!$C$3:$C$175,MATCH('Stata Data'!B2782,'Developing Country'!$A$3:$A$175))</f>
        <v>1</v>
      </c>
      <c r="K2782" s="8">
        <f>VLOOKUP(B2782, 'TRIPS In Force'!$A$2:$B$166, 2, FALSE)</f>
        <v>34700</v>
      </c>
      <c r="L2782" s="7">
        <f t="shared" si="408"/>
        <v>1995</v>
      </c>
      <c r="M2782" s="7">
        <f t="shared" si="403"/>
        <v>1</v>
      </c>
      <c r="N2782" s="7">
        <f t="shared" si="404"/>
        <v>2005</v>
      </c>
      <c r="O2782" s="7">
        <f t="shared" si="405"/>
        <v>11</v>
      </c>
      <c r="P2782" s="7">
        <f t="shared" si="406"/>
        <v>1</v>
      </c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</row>
    <row r="2783" spans="1:34" x14ac:dyDescent="0.35">
      <c r="A2783">
        <f t="shared" si="409"/>
        <v>2782</v>
      </c>
      <c r="B2783" t="s">
        <v>100</v>
      </c>
      <c r="C2783">
        <f t="shared" si="407"/>
        <v>103</v>
      </c>
      <c r="D2783" s="7">
        <v>1990</v>
      </c>
      <c r="E2783">
        <v>3000</v>
      </c>
      <c r="F2783">
        <f>VLOOKUP(B2783, 'Population by Country'!$1:$266, 5,FALSE )</f>
        <v>13247649</v>
      </c>
      <c r="G2783">
        <v>0</v>
      </c>
      <c r="H2783">
        <v>0</v>
      </c>
      <c r="I2783" s="7">
        <f>INDEX('Developing Country'!$B$3:$B$175,MATCH('Stata Data'!B2783,'Developing Country'!$A$3:$A$175))</f>
        <v>1</v>
      </c>
      <c r="J2783" s="7">
        <f>INDEX('Developing Country'!$C$3:$C$175,MATCH('Stata Data'!B2783,'Developing Country'!$A$3:$A$175))</f>
        <v>0</v>
      </c>
      <c r="K2783" s="8">
        <f>VLOOKUP(B2783, 'TRIPS In Force'!$A$2:$B$166, 2, FALSE)</f>
        <v>34937</v>
      </c>
      <c r="L2783" s="7">
        <f t="shared" si="408"/>
        <v>1995</v>
      </c>
      <c r="M2783" s="7">
        <f t="shared" si="403"/>
        <v>0</v>
      </c>
      <c r="N2783" s="7">
        <f t="shared" si="404"/>
        <v>2033</v>
      </c>
      <c r="O2783" s="7">
        <f t="shared" si="405"/>
        <v>-43</v>
      </c>
      <c r="P2783" s="7">
        <f t="shared" si="406"/>
        <v>0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</row>
    <row r="2784" spans="1:34" x14ac:dyDescent="0.35">
      <c r="A2784">
        <f t="shared" si="409"/>
        <v>2783</v>
      </c>
      <c r="B2784" t="s">
        <v>100</v>
      </c>
      <c r="C2784">
        <f t="shared" si="407"/>
        <v>103</v>
      </c>
      <c r="D2784" s="7">
        <f>D2783+1</f>
        <v>1991</v>
      </c>
      <c r="E2784">
        <v>4200</v>
      </c>
      <c r="F2784">
        <f>VLOOKUP(B2784, 'Population by Country'!$1:$266, 6, FALSE)</f>
        <v>13591970</v>
      </c>
      <c r="G2784">
        <v>0</v>
      </c>
      <c r="H2784">
        <v>0</v>
      </c>
      <c r="I2784" s="7">
        <f>INDEX('Developing Country'!$B$3:$B$175,MATCH('Stata Data'!B2784,'Developing Country'!$A$3:$A$175))</f>
        <v>1</v>
      </c>
      <c r="J2784" s="7">
        <f>INDEX('Developing Country'!$C$3:$C$175,MATCH('Stata Data'!B2784,'Developing Country'!$A$3:$A$175))</f>
        <v>0</v>
      </c>
      <c r="K2784" s="8">
        <f>VLOOKUP(B2784, 'TRIPS In Force'!$A$2:$B$166, 2, FALSE)</f>
        <v>34937</v>
      </c>
      <c r="L2784" s="7">
        <f t="shared" si="408"/>
        <v>1995</v>
      </c>
      <c r="M2784" s="7">
        <f t="shared" si="403"/>
        <v>0</v>
      </c>
      <c r="N2784" s="7">
        <f t="shared" si="404"/>
        <v>2033</v>
      </c>
      <c r="O2784" s="7">
        <f t="shared" si="405"/>
        <v>-42</v>
      </c>
      <c r="P2784" s="7">
        <f t="shared" si="406"/>
        <v>0</v>
      </c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</row>
    <row r="2785" spans="1:34" x14ac:dyDescent="0.35">
      <c r="A2785">
        <f t="shared" si="409"/>
        <v>2784</v>
      </c>
      <c r="B2785" t="s">
        <v>100</v>
      </c>
      <c r="C2785">
        <f t="shared" si="407"/>
        <v>103</v>
      </c>
      <c r="D2785" s="7">
        <f t="shared" ref="D2785:D2809" si="411">D2784+1</f>
        <v>1992</v>
      </c>
      <c r="E2785">
        <v>5900</v>
      </c>
      <c r="F2785">
        <f>VLOOKUP(B2785, 'Population by Country'!$1:$266, 7, FALSE)</f>
        <v>14071231</v>
      </c>
      <c r="G2785">
        <v>0</v>
      </c>
      <c r="H2785">
        <v>0</v>
      </c>
      <c r="I2785" s="7">
        <f>INDEX('Developing Country'!$B$3:$B$175,MATCH('Stata Data'!B2785,'Developing Country'!$A$3:$A$175))</f>
        <v>1</v>
      </c>
      <c r="J2785" s="7">
        <f>INDEX('Developing Country'!$C$3:$C$175,MATCH('Stata Data'!B2785,'Developing Country'!$A$3:$A$175))</f>
        <v>0</v>
      </c>
      <c r="K2785" s="8">
        <f>VLOOKUP(B2785, 'TRIPS In Force'!$A$2:$B$166, 2, FALSE)</f>
        <v>34937</v>
      </c>
      <c r="L2785" s="7">
        <f t="shared" si="408"/>
        <v>1995</v>
      </c>
      <c r="M2785" s="7">
        <f t="shared" si="403"/>
        <v>0</v>
      </c>
      <c r="N2785" s="7">
        <f t="shared" si="404"/>
        <v>2033</v>
      </c>
      <c r="O2785" s="7">
        <f t="shared" si="405"/>
        <v>-41</v>
      </c>
      <c r="P2785" s="7">
        <f t="shared" si="406"/>
        <v>0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</row>
    <row r="2786" spans="1:34" x14ac:dyDescent="0.35">
      <c r="A2786">
        <f t="shared" si="409"/>
        <v>2785</v>
      </c>
      <c r="B2786" t="s">
        <v>100</v>
      </c>
      <c r="C2786">
        <f t="shared" si="407"/>
        <v>103</v>
      </c>
      <c r="D2786" s="7">
        <f t="shared" si="411"/>
        <v>1993</v>
      </c>
      <c r="E2786">
        <v>8200</v>
      </c>
      <c r="F2786">
        <f>VLOOKUP(B2786, 'Population by Country'!$1:$266, 8, FALSE)</f>
        <v>14636995</v>
      </c>
      <c r="G2786">
        <v>0</v>
      </c>
      <c r="H2786">
        <v>0</v>
      </c>
      <c r="I2786" s="7">
        <f>INDEX('Developing Country'!$B$3:$B$175,MATCH('Stata Data'!B2786,'Developing Country'!$A$3:$A$175))</f>
        <v>1</v>
      </c>
      <c r="J2786" s="7">
        <f>INDEX('Developing Country'!$C$3:$C$175,MATCH('Stata Data'!B2786,'Developing Country'!$A$3:$A$175))</f>
        <v>0</v>
      </c>
      <c r="K2786" s="8">
        <f>VLOOKUP(B2786, 'TRIPS In Force'!$A$2:$B$166, 2, FALSE)</f>
        <v>34937</v>
      </c>
      <c r="L2786" s="7">
        <f t="shared" si="408"/>
        <v>1995</v>
      </c>
      <c r="M2786" s="7">
        <f t="shared" si="403"/>
        <v>0</v>
      </c>
      <c r="N2786" s="7">
        <f t="shared" si="404"/>
        <v>2033</v>
      </c>
      <c r="O2786" s="7">
        <f t="shared" si="405"/>
        <v>-40</v>
      </c>
      <c r="P2786" s="7">
        <f t="shared" si="406"/>
        <v>0</v>
      </c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</row>
    <row r="2787" spans="1:34" x14ac:dyDescent="0.35">
      <c r="A2787">
        <f t="shared" si="409"/>
        <v>2786</v>
      </c>
      <c r="B2787" t="s">
        <v>100</v>
      </c>
      <c r="C2787">
        <f t="shared" si="407"/>
        <v>103</v>
      </c>
      <c r="D2787" s="7">
        <f t="shared" si="411"/>
        <v>1994</v>
      </c>
      <c r="E2787">
        <v>11000</v>
      </c>
      <c r="F2787">
        <f>VLOOKUP(B2787, 'Population by Country'!$1:$266, 9, FALSE)</f>
        <v>15217044</v>
      </c>
      <c r="G2787">
        <v>0</v>
      </c>
      <c r="H2787">
        <v>0</v>
      </c>
      <c r="I2787" s="7">
        <f>INDEX('Developing Country'!$B$3:$B$175,MATCH('Stata Data'!B2787,'Developing Country'!$A$3:$A$175))</f>
        <v>1</v>
      </c>
      <c r="J2787" s="7">
        <f>INDEX('Developing Country'!$C$3:$C$175,MATCH('Stata Data'!B2787,'Developing Country'!$A$3:$A$175))</f>
        <v>0</v>
      </c>
      <c r="K2787" s="8">
        <f>VLOOKUP(B2787, 'TRIPS In Force'!$A$2:$B$166, 2, FALSE)</f>
        <v>34937</v>
      </c>
      <c r="L2787" s="7">
        <f t="shared" si="408"/>
        <v>1995</v>
      </c>
      <c r="M2787" s="7">
        <f t="shared" si="403"/>
        <v>0</v>
      </c>
      <c r="N2787" s="7">
        <f t="shared" si="404"/>
        <v>2033</v>
      </c>
      <c r="O2787" s="7">
        <f t="shared" si="405"/>
        <v>-39</v>
      </c>
      <c r="P2787" s="7">
        <f t="shared" si="406"/>
        <v>0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</row>
    <row r="2788" spans="1:34" x14ac:dyDescent="0.35">
      <c r="A2788">
        <f t="shared" si="409"/>
        <v>2787</v>
      </c>
      <c r="B2788" t="s">
        <v>100</v>
      </c>
      <c r="C2788">
        <f t="shared" si="407"/>
        <v>103</v>
      </c>
      <c r="D2788" s="7">
        <f t="shared" si="411"/>
        <v>1995</v>
      </c>
      <c r="E2788">
        <v>14000</v>
      </c>
      <c r="F2788">
        <f>VLOOKUP(B2788, 'Population by Country'!$1:$266, 10, FALSE)</f>
        <v>15759132</v>
      </c>
      <c r="G2788">
        <v>0</v>
      </c>
      <c r="H2788">
        <v>0</v>
      </c>
      <c r="I2788" s="7">
        <f>INDEX('Developing Country'!$B$3:$B$175,MATCH('Stata Data'!B2788,'Developing Country'!$A$3:$A$175))</f>
        <v>1</v>
      </c>
      <c r="J2788" s="7">
        <f>INDEX('Developing Country'!$C$3:$C$175,MATCH('Stata Data'!B2788,'Developing Country'!$A$3:$A$175))</f>
        <v>0</v>
      </c>
      <c r="K2788" s="8">
        <f>VLOOKUP(B2788, 'TRIPS In Force'!$A$2:$B$166, 2, FALSE)</f>
        <v>34937</v>
      </c>
      <c r="L2788" s="7">
        <f t="shared" si="408"/>
        <v>1995</v>
      </c>
      <c r="M2788" s="7">
        <f t="shared" si="403"/>
        <v>1</v>
      </c>
      <c r="N2788" s="7">
        <f t="shared" si="404"/>
        <v>2033</v>
      </c>
      <c r="O2788" s="7">
        <f t="shared" si="405"/>
        <v>-38</v>
      </c>
      <c r="P2788" s="7">
        <f t="shared" si="406"/>
        <v>0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</row>
    <row r="2789" spans="1:34" x14ac:dyDescent="0.35">
      <c r="A2789">
        <f t="shared" si="409"/>
        <v>2788</v>
      </c>
      <c r="B2789" t="s">
        <v>100</v>
      </c>
      <c r="C2789">
        <f t="shared" si="407"/>
        <v>103</v>
      </c>
      <c r="D2789" s="7">
        <f t="shared" si="411"/>
        <v>1996</v>
      </c>
      <c r="E2789">
        <v>19000</v>
      </c>
      <c r="F2789">
        <f>VLOOKUP(B2789, 'Population by Country'!$1:$266, 11, FALSE)</f>
        <v>16248232</v>
      </c>
      <c r="G2789">
        <v>0</v>
      </c>
      <c r="H2789">
        <v>0</v>
      </c>
      <c r="I2789" s="7">
        <f>INDEX('Developing Country'!$B$3:$B$175,MATCH('Stata Data'!B2789,'Developing Country'!$A$3:$A$175))</f>
        <v>1</v>
      </c>
      <c r="J2789" s="7">
        <f>INDEX('Developing Country'!$C$3:$C$175,MATCH('Stata Data'!B2789,'Developing Country'!$A$3:$A$175))</f>
        <v>0</v>
      </c>
      <c r="K2789" s="8">
        <f>VLOOKUP(B2789, 'TRIPS In Force'!$A$2:$B$166, 2, FALSE)</f>
        <v>34937</v>
      </c>
      <c r="L2789" s="7">
        <f t="shared" si="408"/>
        <v>1995</v>
      </c>
      <c r="M2789" s="7">
        <f t="shared" si="403"/>
        <v>1</v>
      </c>
      <c r="N2789" s="7">
        <f t="shared" si="404"/>
        <v>2033</v>
      </c>
      <c r="O2789" s="7">
        <f t="shared" si="405"/>
        <v>-37</v>
      </c>
      <c r="P2789" s="7">
        <f t="shared" si="406"/>
        <v>0</v>
      </c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</row>
    <row r="2790" spans="1:34" x14ac:dyDescent="0.35">
      <c r="A2790">
        <f t="shared" si="409"/>
        <v>2789</v>
      </c>
      <c r="B2790" t="s">
        <v>100</v>
      </c>
      <c r="C2790">
        <f t="shared" si="407"/>
        <v>103</v>
      </c>
      <c r="D2790" s="7">
        <f t="shared" si="411"/>
        <v>1997</v>
      </c>
      <c r="E2790">
        <v>23000</v>
      </c>
      <c r="F2790">
        <f>VLOOKUP(B2790, 'Population by Country'!$1:$266, 12, FALSE)</f>
        <v>16701351</v>
      </c>
      <c r="G2790">
        <v>0</v>
      </c>
      <c r="H2790">
        <v>0</v>
      </c>
      <c r="I2790" s="7">
        <f>INDEX('Developing Country'!$B$3:$B$175,MATCH('Stata Data'!B2790,'Developing Country'!$A$3:$A$175))</f>
        <v>1</v>
      </c>
      <c r="J2790" s="7">
        <f>INDEX('Developing Country'!$C$3:$C$175,MATCH('Stata Data'!B2790,'Developing Country'!$A$3:$A$175))</f>
        <v>0</v>
      </c>
      <c r="K2790" s="8">
        <f>VLOOKUP(B2790, 'TRIPS In Force'!$A$2:$B$166, 2, FALSE)</f>
        <v>34937</v>
      </c>
      <c r="L2790" s="7">
        <f t="shared" si="408"/>
        <v>1995</v>
      </c>
      <c r="M2790" s="7">
        <f t="shared" si="403"/>
        <v>1</v>
      </c>
      <c r="N2790" s="7">
        <f t="shared" si="404"/>
        <v>2033</v>
      </c>
      <c r="O2790" s="7">
        <f t="shared" si="405"/>
        <v>-36</v>
      </c>
      <c r="P2790" s="7">
        <f t="shared" si="406"/>
        <v>0</v>
      </c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</row>
    <row r="2791" spans="1:34" x14ac:dyDescent="0.35">
      <c r="A2791">
        <f t="shared" si="409"/>
        <v>2790</v>
      </c>
      <c r="B2791" t="s">
        <v>100</v>
      </c>
      <c r="C2791">
        <f t="shared" si="407"/>
        <v>103</v>
      </c>
      <c r="D2791" s="7">
        <f t="shared" si="411"/>
        <v>1998</v>
      </c>
      <c r="E2791">
        <v>29000</v>
      </c>
      <c r="F2791">
        <f>VLOOKUP(B2791, 'Population by Country'!$1:$266, 13, FALSE)</f>
        <v>17136780</v>
      </c>
      <c r="G2791">
        <v>0</v>
      </c>
      <c r="H2791">
        <v>0</v>
      </c>
      <c r="I2791" s="7">
        <f>INDEX('Developing Country'!$B$3:$B$175,MATCH('Stata Data'!B2791,'Developing Country'!$A$3:$A$175))</f>
        <v>1</v>
      </c>
      <c r="J2791" s="7">
        <f>INDEX('Developing Country'!$C$3:$C$175,MATCH('Stata Data'!B2791,'Developing Country'!$A$3:$A$175))</f>
        <v>0</v>
      </c>
      <c r="K2791" s="8">
        <f>VLOOKUP(B2791, 'TRIPS In Force'!$A$2:$B$166, 2, FALSE)</f>
        <v>34937</v>
      </c>
      <c r="L2791" s="7">
        <f t="shared" si="408"/>
        <v>1995</v>
      </c>
      <c r="M2791" s="7">
        <f t="shared" si="403"/>
        <v>1</v>
      </c>
      <c r="N2791" s="7">
        <f t="shared" si="404"/>
        <v>2033</v>
      </c>
      <c r="O2791" s="7">
        <f t="shared" si="405"/>
        <v>-35</v>
      </c>
      <c r="P2791" s="7">
        <f t="shared" si="406"/>
        <v>0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</row>
    <row r="2792" spans="1:34" x14ac:dyDescent="0.35">
      <c r="A2792">
        <f t="shared" si="409"/>
        <v>2791</v>
      </c>
      <c r="B2792" t="s">
        <v>100</v>
      </c>
      <c r="C2792">
        <f t="shared" si="407"/>
        <v>103</v>
      </c>
      <c r="D2792" s="7">
        <f t="shared" si="411"/>
        <v>1999</v>
      </c>
      <c r="E2792">
        <v>35000</v>
      </c>
      <c r="F2792">
        <f>VLOOKUP(B2792, 'Population by Country'!$1:$266,14, FALSE)</f>
        <v>17584869</v>
      </c>
      <c r="G2792">
        <v>0</v>
      </c>
      <c r="H2792">
        <v>0</v>
      </c>
      <c r="I2792" s="7">
        <f>INDEX('Developing Country'!$B$3:$B$175,MATCH('Stata Data'!B2792,'Developing Country'!$A$3:$A$175))</f>
        <v>1</v>
      </c>
      <c r="J2792" s="7">
        <f>INDEX('Developing Country'!$C$3:$C$175,MATCH('Stata Data'!B2792,'Developing Country'!$A$3:$A$175))</f>
        <v>0</v>
      </c>
      <c r="K2792" s="8">
        <f>VLOOKUP(B2792, 'TRIPS In Force'!$A$2:$B$166, 2, FALSE)</f>
        <v>34937</v>
      </c>
      <c r="L2792" s="7">
        <f t="shared" si="408"/>
        <v>1995</v>
      </c>
      <c r="M2792" s="7">
        <f t="shared" si="403"/>
        <v>1</v>
      </c>
      <c r="N2792" s="7">
        <f t="shared" si="404"/>
        <v>2033</v>
      </c>
      <c r="O2792" s="7">
        <f t="shared" si="405"/>
        <v>-34</v>
      </c>
      <c r="P2792" s="7">
        <f t="shared" si="406"/>
        <v>0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</row>
    <row r="2793" spans="1:34" x14ac:dyDescent="0.35">
      <c r="A2793">
        <f t="shared" si="409"/>
        <v>2792</v>
      </c>
      <c r="B2793" t="s">
        <v>100</v>
      </c>
      <c r="C2793">
        <f t="shared" si="407"/>
        <v>103</v>
      </c>
      <c r="D2793" s="7">
        <f t="shared" si="411"/>
        <v>2000</v>
      </c>
      <c r="E2793">
        <v>42000</v>
      </c>
      <c r="F2793">
        <f>VLOOKUP(B2793, 'Population by Country'!$1:$266, 15, FALSE)</f>
        <v>18067687</v>
      </c>
      <c r="G2793">
        <v>0</v>
      </c>
      <c r="H2793">
        <v>0</v>
      </c>
      <c r="I2793" s="7">
        <f>INDEX('Developing Country'!$B$3:$B$175,MATCH('Stata Data'!B2793,'Developing Country'!$A$3:$A$175))</f>
        <v>1</v>
      </c>
      <c r="J2793" s="7">
        <f>INDEX('Developing Country'!$C$3:$C$175,MATCH('Stata Data'!B2793,'Developing Country'!$A$3:$A$175))</f>
        <v>0</v>
      </c>
      <c r="K2793" s="8">
        <f>VLOOKUP(B2793, 'TRIPS In Force'!$A$2:$B$166, 2, FALSE)</f>
        <v>34937</v>
      </c>
      <c r="L2793" s="7">
        <f t="shared" si="408"/>
        <v>1995</v>
      </c>
      <c r="M2793" s="7">
        <f t="shared" si="403"/>
        <v>1</v>
      </c>
      <c r="N2793" s="7">
        <f t="shared" si="404"/>
        <v>2033</v>
      </c>
      <c r="O2793" s="7">
        <f t="shared" si="405"/>
        <v>-33</v>
      </c>
      <c r="P2793" s="7">
        <f t="shared" si="406"/>
        <v>0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</row>
    <row r="2794" spans="1:34" x14ac:dyDescent="0.35">
      <c r="A2794">
        <f t="shared" si="409"/>
        <v>2793</v>
      </c>
      <c r="B2794" t="s">
        <v>100</v>
      </c>
      <c r="C2794">
        <f t="shared" si="407"/>
        <v>103</v>
      </c>
      <c r="D2794" s="7">
        <f t="shared" si="411"/>
        <v>2001</v>
      </c>
      <c r="E2794">
        <v>49000</v>
      </c>
      <c r="F2794">
        <f>VLOOKUP(B2794, 'Population by Country'!$1:$266, 16, FALSE)</f>
        <v>18588758</v>
      </c>
      <c r="G2794">
        <v>0</v>
      </c>
      <c r="H2794">
        <v>0</v>
      </c>
      <c r="I2794" s="7">
        <f>INDEX('Developing Country'!$B$3:$B$175,MATCH('Stata Data'!B2794,'Developing Country'!$A$3:$A$175))</f>
        <v>1</v>
      </c>
      <c r="J2794" s="7">
        <f>INDEX('Developing Country'!$C$3:$C$175,MATCH('Stata Data'!B2794,'Developing Country'!$A$3:$A$175))</f>
        <v>0</v>
      </c>
      <c r="K2794" s="8">
        <f>VLOOKUP(B2794, 'TRIPS In Force'!$A$2:$B$166, 2, FALSE)</f>
        <v>34937</v>
      </c>
      <c r="L2794" s="7">
        <f t="shared" si="408"/>
        <v>1995</v>
      </c>
      <c r="M2794" s="7">
        <f t="shared" si="403"/>
        <v>1</v>
      </c>
      <c r="N2794" s="7">
        <f t="shared" si="404"/>
        <v>2033</v>
      </c>
      <c r="O2794" s="7">
        <f t="shared" si="405"/>
        <v>-32</v>
      </c>
      <c r="P2794" s="7">
        <f t="shared" si="406"/>
        <v>0</v>
      </c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</row>
    <row r="2795" spans="1:34" x14ac:dyDescent="0.35">
      <c r="A2795">
        <f t="shared" si="409"/>
        <v>2794</v>
      </c>
      <c r="B2795" t="s">
        <v>100</v>
      </c>
      <c r="C2795">
        <f t="shared" si="407"/>
        <v>103</v>
      </c>
      <c r="D2795" s="7">
        <f t="shared" si="411"/>
        <v>2002</v>
      </c>
      <c r="E2795">
        <v>57000</v>
      </c>
      <c r="F2795">
        <f>VLOOKUP(B2795, 'Population by Country'!$1:$266, 17, FALSE)</f>
        <v>19139658</v>
      </c>
      <c r="G2795">
        <v>0</v>
      </c>
      <c r="H2795">
        <v>0</v>
      </c>
      <c r="I2795" s="7">
        <f>INDEX('Developing Country'!$B$3:$B$175,MATCH('Stata Data'!B2795,'Developing Country'!$A$3:$A$175))</f>
        <v>1</v>
      </c>
      <c r="J2795" s="7">
        <f>INDEX('Developing Country'!$C$3:$C$175,MATCH('Stata Data'!B2795,'Developing Country'!$A$3:$A$175))</f>
        <v>0</v>
      </c>
      <c r="K2795" s="8">
        <f>VLOOKUP(B2795, 'TRIPS In Force'!$A$2:$B$166, 2, FALSE)</f>
        <v>34937</v>
      </c>
      <c r="L2795" s="7">
        <f t="shared" si="408"/>
        <v>1995</v>
      </c>
      <c r="M2795" s="7">
        <f t="shared" si="403"/>
        <v>1</v>
      </c>
      <c r="N2795" s="7">
        <f t="shared" si="404"/>
        <v>2033</v>
      </c>
      <c r="O2795" s="7">
        <f t="shared" si="405"/>
        <v>-31</v>
      </c>
      <c r="P2795" s="7">
        <f t="shared" si="406"/>
        <v>0</v>
      </c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</row>
    <row r="2796" spans="1:34" x14ac:dyDescent="0.35">
      <c r="A2796">
        <f t="shared" si="409"/>
        <v>2795</v>
      </c>
      <c r="B2796" t="s">
        <v>100</v>
      </c>
      <c r="C2796">
        <f t="shared" si="407"/>
        <v>103</v>
      </c>
      <c r="D2796" s="7">
        <f t="shared" si="411"/>
        <v>2003</v>
      </c>
      <c r="E2796">
        <v>65000</v>
      </c>
      <c r="F2796">
        <f>VLOOKUP(B2796, 'Population by Country'!$1:$266, 18, FALSE)</f>
        <v>19716598</v>
      </c>
      <c r="G2796">
        <v>0</v>
      </c>
      <c r="H2796">
        <v>0</v>
      </c>
      <c r="I2796" s="7">
        <f>INDEX('Developing Country'!$B$3:$B$175,MATCH('Stata Data'!B2796,'Developing Country'!$A$3:$A$175))</f>
        <v>1</v>
      </c>
      <c r="J2796" s="7">
        <f>INDEX('Developing Country'!$C$3:$C$175,MATCH('Stata Data'!B2796,'Developing Country'!$A$3:$A$175))</f>
        <v>0</v>
      </c>
      <c r="K2796" s="8">
        <f>VLOOKUP(B2796, 'TRIPS In Force'!$A$2:$B$166, 2, FALSE)</f>
        <v>34937</v>
      </c>
      <c r="L2796" s="7">
        <f t="shared" si="408"/>
        <v>1995</v>
      </c>
      <c r="M2796" s="7">
        <f t="shared" si="403"/>
        <v>1</v>
      </c>
      <c r="N2796" s="7">
        <f t="shared" si="404"/>
        <v>2033</v>
      </c>
      <c r="O2796" s="7">
        <f t="shared" si="405"/>
        <v>-30</v>
      </c>
      <c r="P2796" s="7">
        <f t="shared" si="406"/>
        <v>0</v>
      </c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</row>
    <row r="2797" spans="1:34" x14ac:dyDescent="0.35">
      <c r="A2797">
        <f t="shared" si="409"/>
        <v>2796</v>
      </c>
      <c r="B2797" t="s">
        <v>100</v>
      </c>
      <c r="C2797">
        <f t="shared" si="407"/>
        <v>103</v>
      </c>
      <c r="D2797" s="7">
        <f t="shared" si="411"/>
        <v>2004</v>
      </c>
      <c r="E2797">
        <v>72000</v>
      </c>
      <c r="F2797">
        <f>VLOOKUP(B2797, 'Population by Country'!$1:$266,19, FALSE)</f>
        <v>20312705</v>
      </c>
      <c r="G2797">
        <v>0</v>
      </c>
      <c r="H2797">
        <v>0</v>
      </c>
      <c r="I2797" s="7">
        <f>INDEX('Developing Country'!$B$3:$B$175,MATCH('Stata Data'!B2797,'Developing Country'!$A$3:$A$175))</f>
        <v>1</v>
      </c>
      <c r="J2797" s="7">
        <f>INDEX('Developing Country'!$C$3:$C$175,MATCH('Stata Data'!B2797,'Developing Country'!$A$3:$A$175))</f>
        <v>0</v>
      </c>
      <c r="K2797" s="8">
        <f>VLOOKUP(B2797, 'TRIPS In Force'!$A$2:$B$166, 2, FALSE)</f>
        <v>34937</v>
      </c>
      <c r="L2797" s="7">
        <f t="shared" si="408"/>
        <v>1995</v>
      </c>
      <c r="M2797" s="7">
        <f t="shared" si="403"/>
        <v>1</v>
      </c>
      <c r="N2797" s="7">
        <f t="shared" si="404"/>
        <v>2033</v>
      </c>
      <c r="O2797" s="7">
        <f t="shared" si="405"/>
        <v>-29</v>
      </c>
      <c r="P2797" s="7">
        <f t="shared" si="406"/>
        <v>0</v>
      </c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</row>
    <row r="2798" spans="1:34" x14ac:dyDescent="0.35">
      <c r="A2798">
        <f t="shared" si="409"/>
        <v>2797</v>
      </c>
      <c r="B2798" t="s">
        <v>100</v>
      </c>
      <c r="C2798">
        <f t="shared" si="407"/>
        <v>103</v>
      </c>
      <c r="D2798" s="7">
        <f t="shared" si="411"/>
        <v>2005</v>
      </c>
      <c r="E2798">
        <v>78000</v>
      </c>
      <c r="F2798">
        <f>VLOOKUP(B2798, 'Population by Country'!$1:$266, 20, FALSE)</f>
        <v>20923070</v>
      </c>
      <c r="G2798">
        <v>0</v>
      </c>
      <c r="H2798">
        <v>0</v>
      </c>
      <c r="I2798" s="7">
        <f>INDEX('Developing Country'!$B$3:$B$175,MATCH('Stata Data'!B2798,'Developing Country'!$A$3:$A$175))</f>
        <v>1</v>
      </c>
      <c r="J2798" s="7">
        <f>INDEX('Developing Country'!$C$3:$C$175,MATCH('Stata Data'!B2798,'Developing Country'!$A$3:$A$175))</f>
        <v>0</v>
      </c>
      <c r="K2798" s="8">
        <f>VLOOKUP(B2798, 'TRIPS In Force'!$A$2:$B$166, 2, FALSE)</f>
        <v>34937</v>
      </c>
      <c r="L2798" s="7">
        <f t="shared" si="408"/>
        <v>1995</v>
      </c>
      <c r="M2798" s="7">
        <f t="shared" si="403"/>
        <v>1</v>
      </c>
      <c r="N2798" s="7">
        <f t="shared" si="404"/>
        <v>2033</v>
      </c>
      <c r="O2798" s="7">
        <f t="shared" si="405"/>
        <v>-28</v>
      </c>
      <c r="P2798" s="7">
        <f t="shared" si="406"/>
        <v>0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</row>
    <row r="2799" spans="1:34" x14ac:dyDescent="0.35">
      <c r="A2799">
        <f t="shared" si="409"/>
        <v>2798</v>
      </c>
      <c r="B2799" t="s">
        <v>100</v>
      </c>
      <c r="C2799">
        <f t="shared" si="407"/>
        <v>103</v>
      </c>
      <c r="D2799" s="7">
        <f t="shared" si="411"/>
        <v>2006</v>
      </c>
      <c r="E2799">
        <v>84000</v>
      </c>
      <c r="F2799">
        <f>VLOOKUP(B2799, 'Population by Country'!$1:$266, 21, FALSE)</f>
        <v>21547463</v>
      </c>
      <c r="G2799">
        <v>0</v>
      </c>
      <c r="H2799">
        <v>0</v>
      </c>
      <c r="I2799" s="7">
        <f>INDEX('Developing Country'!$B$3:$B$175,MATCH('Stata Data'!B2799,'Developing Country'!$A$3:$A$175))</f>
        <v>1</v>
      </c>
      <c r="J2799" s="7">
        <f>INDEX('Developing Country'!$C$3:$C$175,MATCH('Stata Data'!B2799,'Developing Country'!$A$3:$A$175))</f>
        <v>0</v>
      </c>
      <c r="K2799" s="8">
        <f>VLOOKUP(B2799, 'TRIPS In Force'!$A$2:$B$166, 2, FALSE)</f>
        <v>34937</v>
      </c>
      <c r="L2799" s="7">
        <f t="shared" si="408"/>
        <v>1995</v>
      </c>
      <c r="M2799" s="7">
        <f t="shared" si="403"/>
        <v>1</v>
      </c>
      <c r="N2799" s="7">
        <f t="shared" si="404"/>
        <v>2033</v>
      </c>
      <c r="O2799" s="7">
        <f t="shared" si="405"/>
        <v>-27</v>
      </c>
      <c r="P2799" s="7">
        <f t="shared" si="406"/>
        <v>0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</row>
    <row r="2800" spans="1:34" x14ac:dyDescent="0.35">
      <c r="A2800">
        <f t="shared" si="409"/>
        <v>2799</v>
      </c>
      <c r="B2800" t="s">
        <v>100</v>
      </c>
      <c r="C2800">
        <f t="shared" si="407"/>
        <v>103</v>
      </c>
      <c r="D2800" s="7">
        <f t="shared" si="411"/>
        <v>2007</v>
      </c>
      <c r="E2800">
        <v>84000</v>
      </c>
      <c r="F2800">
        <f>VLOOKUP(B2800, 'Population by Country'!$1:$266, 22, FALSE)</f>
        <v>22188387</v>
      </c>
      <c r="G2800">
        <v>0</v>
      </c>
      <c r="H2800">
        <v>0</v>
      </c>
      <c r="I2800" s="7">
        <f>INDEX('Developing Country'!$B$3:$B$175,MATCH('Stata Data'!B2800,'Developing Country'!$A$3:$A$175))</f>
        <v>1</v>
      </c>
      <c r="J2800" s="7">
        <f>INDEX('Developing Country'!$C$3:$C$175,MATCH('Stata Data'!B2800,'Developing Country'!$A$3:$A$175))</f>
        <v>0</v>
      </c>
      <c r="K2800" s="8">
        <f>VLOOKUP(B2800, 'TRIPS In Force'!$A$2:$B$166, 2, FALSE)</f>
        <v>34937</v>
      </c>
      <c r="L2800" s="7">
        <f t="shared" si="408"/>
        <v>1995</v>
      </c>
      <c r="M2800" s="7">
        <f t="shared" si="403"/>
        <v>1</v>
      </c>
      <c r="N2800" s="7">
        <f t="shared" si="404"/>
        <v>2033</v>
      </c>
      <c r="O2800" s="7">
        <f t="shared" si="405"/>
        <v>-26</v>
      </c>
      <c r="P2800" s="7">
        <f t="shared" si="406"/>
        <v>0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</row>
    <row r="2801" spans="1:34" x14ac:dyDescent="0.35">
      <c r="A2801">
        <f t="shared" si="409"/>
        <v>2800</v>
      </c>
      <c r="B2801" t="s">
        <v>100</v>
      </c>
      <c r="C2801">
        <f t="shared" si="407"/>
        <v>103</v>
      </c>
      <c r="D2801" s="7">
        <f t="shared" si="411"/>
        <v>2008</v>
      </c>
      <c r="E2801">
        <v>81000</v>
      </c>
      <c r="F2801">
        <f>VLOOKUP(B2801, 'Population by Country'!$1:$266, 23, FALSE)</f>
        <v>22846758</v>
      </c>
      <c r="G2801">
        <v>0</v>
      </c>
      <c r="H2801">
        <v>0</v>
      </c>
      <c r="I2801" s="7">
        <f>INDEX('Developing Country'!$B$3:$B$175,MATCH('Stata Data'!B2801,'Developing Country'!$A$3:$A$175))</f>
        <v>1</v>
      </c>
      <c r="J2801" s="7">
        <f>INDEX('Developing Country'!$C$3:$C$175,MATCH('Stata Data'!B2801,'Developing Country'!$A$3:$A$175))</f>
        <v>0</v>
      </c>
      <c r="K2801" s="8">
        <f>VLOOKUP(B2801, 'TRIPS In Force'!$A$2:$B$166, 2, FALSE)</f>
        <v>34937</v>
      </c>
      <c r="L2801" s="7">
        <f t="shared" si="408"/>
        <v>1995</v>
      </c>
      <c r="M2801" s="7">
        <f t="shared" si="403"/>
        <v>1</v>
      </c>
      <c r="N2801" s="7">
        <f t="shared" si="404"/>
        <v>2033</v>
      </c>
      <c r="O2801" s="7">
        <f t="shared" si="405"/>
        <v>-25</v>
      </c>
      <c r="P2801" s="7">
        <f t="shared" si="406"/>
        <v>0</v>
      </c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</row>
    <row r="2802" spans="1:34" x14ac:dyDescent="0.35">
      <c r="A2802">
        <f t="shared" si="409"/>
        <v>2801</v>
      </c>
      <c r="B2802" t="s">
        <v>100</v>
      </c>
      <c r="C2802">
        <f t="shared" si="407"/>
        <v>103</v>
      </c>
      <c r="D2802" s="7">
        <f t="shared" si="411"/>
        <v>2009</v>
      </c>
      <c r="E2802">
        <v>79000</v>
      </c>
      <c r="F2802">
        <f>VLOOKUP(B2802, 'Population by Country'!$1:$266, 24, FALSE)</f>
        <v>23524063</v>
      </c>
      <c r="G2802">
        <v>0</v>
      </c>
      <c r="H2802">
        <v>0</v>
      </c>
      <c r="I2802" s="7">
        <f>INDEX('Developing Country'!$B$3:$B$175,MATCH('Stata Data'!B2802,'Developing Country'!$A$3:$A$175))</f>
        <v>1</v>
      </c>
      <c r="J2802" s="7">
        <f>INDEX('Developing Country'!$C$3:$C$175,MATCH('Stata Data'!B2802,'Developing Country'!$A$3:$A$175))</f>
        <v>0</v>
      </c>
      <c r="K2802" s="8">
        <f>VLOOKUP(B2802, 'TRIPS In Force'!$A$2:$B$166, 2, FALSE)</f>
        <v>34937</v>
      </c>
      <c r="L2802" s="7">
        <f t="shared" si="408"/>
        <v>1995</v>
      </c>
      <c r="M2802" s="7">
        <f t="shared" si="403"/>
        <v>1</v>
      </c>
      <c r="N2802" s="7">
        <f t="shared" si="404"/>
        <v>2033</v>
      </c>
      <c r="O2802" s="7">
        <f t="shared" si="405"/>
        <v>-24</v>
      </c>
      <c r="P2802" s="7">
        <f t="shared" si="406"/>
        <v>0</v>
      </c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</row>
    <row r="2803" spans="1:34" x14ac:dyDescent="0.35">
      <c r="A2803">
        <f t="shared" si="409"/>
        <v>2802</v>
      </c>
      <c r="B2803" t="s">
        <v>100</v>
      </c>
      <c r="C2803">
        <f t="shared" si="407"/>
        <v>103</v>
      </c>
      <c r="D2803" s="7">
        <f t="shared" si="411"/>
        <v>2010</v>
      </c>
      <c r="E2803">
        <v>81000</v>
      </c>
      <c r="F2803">
        <f>VLOOKUP(B2803, 'Population by Country'!$1:$266, 25, FALSE)</f>
        <v>24221405</v>
      </c>
      <c r="G2803">
        <v>0</v>
      </c>
      <c r="H2803">
        <v>0</v>
      </c>
      <c r="I2803" s="7">
        <f>INDEX('Developing Country'!$B$3:$B$175,MATCH('Stata Data'!B2803,'Developing Country'!$A$3:$A$175))</f>
        <v>1</v>
      </c>
      <c r="J2803" s="7">
        <f>INDEX('Developing Country'!$C$3:$C$175,MATCH('Stata Data'!B2803,'Developing Country'!$A$3:$A$175))</f>
        <v>0</v>
      </c>
      <c r="K2803" s="8">
        <f>VLOOKUP(B2803, 'TRIPS In Force'!$A$2:$B$166, 2, FALSE)</f>
        <v>34937</v>
      </c>
      <c r="L2803" s="7">
        <f t="shared" si="408"/>
        <v>1995</v>
      </c>
      <c r="M2803" s="7">
        <f t="shared" si="403"/>
        <v>1</v>
      </c>
      <c r="N2803" s="7">
        <f t="shared" si="404"/>
        <v>2033</v>
      </c>
      <c r="O2803" s="7">
        <f t="shared" si="405"/>
        <v>-23</v>
      </c>
      <c r="P2803" s="7">
        <f t="shared" si="406"/>
        <v>0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</row>
    <row r="2804" spans="1:34" x14ac:dyDescent="0.35">
      <c r="A2804">
        <f t="shared" si="409"/>
        <v>2803</v>
      </c>
      <c r="B2804" t="s">
        <v>100</v>
      </c>
      <c r="C2804">
        <f t="shared" si="407"/>
        <v>103</v>
      </c>
      <c r="D2804" s="7">
        <f t="shared" si="411"/>
        <v>2011</v>
      </c>
      <c r="E2804">
        <v>82000</v>
      </c>
      <c r="F2804">
        <f>VLOOKUP(B2804, 'Population by Country'!$1:$266, 26, FALSE)</f>
        <v>24939005</v>
      </c>
      <c r="G2804">
        <v>0</v>
      </c>
      <c r="H2804">
        <v>0</v>
      </c>
      <c r="I2804" s="7">
        <f>INDEX('Developing Country'!$B$3:$B$175,MATCH('Stata Data'!B2804,'Developing Country'!$A$3:$A$175))</f>
        <v>1</v>
      </c>
      <c r="J2804" s="7">
        <f>INDEX('Developing Country'!$C$3:$C$175,MATCH('Stata Data'!B2804,'Developing Country'!$A$3:$A$175))</f>
        <v>0</v>
      </c>
      <c r="K2804" s="8">
        <f>VLOOKUP(B2804, 'TRIPS In Force'!$A$2:$B$166, 2, FALSE)</f>
        <v>34937</v>
      </c>
      <c r="L2804" s="7">
        <f t="shared" si="408"/>
        <v>1995</v>
      </c>
      <c r="M2804" s="7">
        <f t="shared" si="403"/>
        <v>1</v>
      </c>
      <c r="N2804" s="7">
        <f t="shared" si="404"/>
        <v>2033</v>
      </c>
      <c r="O2804" s="7">
        <f t="shared" si="405"/>
        <v>-22</v>
      </c>
      <c r="P2804" s="7">
        <f t="shared" si="406"/>
        <v>0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</row>
    <row r="2805" spans="1:34" x14ac:dyDescent="0.35">
      <c r="A2805">
        <f t="shared" si="409"/>
        <v>2804</v>
      </c>
      <c r="B2805" t="s">
        <v>100</v>
      </c>
      <c r="C2805">
        <f t="shared" si="407"/>
        <v>103</v>
      </c>
      <c r="D2805" s="7">
        <f t="shared" si="411"/>
        <v>2012</v>
      </c>
      <c r="E2805">
        <v>83000</v>
      </c>
      <c r="F2805">
        <f>VLOOKUP(B2805, 'Population by Country'!$1:$266, 27, FALSE)</f>
        <v>25676606</v>
      </c>
      <c r="G2805">
        <v>0</v>
      </c>
      <c r="H2805">
        <v>0</v>
      </c>
      <c r="I2805" s="7">
        <f>INDEX('Developing Country'!$B$3:$B$175,MATCH('Stata Data'!B2805,'Developing Country'!$A$3:$A$175))</f>
        <v>1</v>
      </c>
      <c r="J2805" s="7">
        <f>INDEX('Developing Country'!$C$3:$C$175,MATCH('Stata Data'!B2805,'Developing Country'!$A$3:$A$175))</f>
        <v>0</v>
      </c>
      <c r="K2805" s="8">
        <f>VLOOKUP(B2805, 'TRIPS In Force'!$A$2:$B$166, 2, FALSE)</f>
        <v>34937</v>
      </c>
      <c r="L2805" s="7">
        <f t="shared" si="408"/>
        <v>1995</v>
      </c>
      <c r="M2805" s="7">
        <f t="shared" si="403"/>
        <v>1</v>
      </c>
      <c r="N2805" s="7">
        <f t="shared" si="404"/>
        <v>2033</v>
      </c>
      <c r="O2805" s="7">
        <f t="shared" si="405"/>
        <v>-21</v>
      </c>
      <c r="P2805" s="7">
        <f t="shared" si="406"/>
        <v>0</v>
      </c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</row>
    <row r="2806" spans="1:34" x14ac:dyDescent="0.35">
      <c r="A2806">
        <f t="shared" si="409"/>
        <v>2805</v>
      </c>
      <c r="B2806" t="s">
        <v>100</v>
      </c>
      <c r="C2806">
        <f t="shared" si="407"/>
        <v>103</v>
      </c>
      <c r="D2806" s="7">
        <f t="shared" si="411"/>
        <v>2013</v>
      </c>
      <c r="E2806">
        <v>84000</v>
      </c>
      <c r="F2806">
        <f>VLOOKUP(B2806, 'Population by Country'!$1:$266, 28, FALSE)</f>
        <v>26434372</v>
      </c>
      <c r="G2806">
        <v>0</v>
      </c>
      <c r="H2806">
        <v>0</v>
      </c>
      <c r="I2806" s="7">
        <f>INDEX('Developing Country'!$B$3:$B$175,MATCH('Stata Data'!B2806,'Developing Country'!$A$3:$A$175))</f>
        <v>1</v>
      </c>
      <c r="J2806" s="7">
        <f>INDEX('Developing Country'!$C$3:$C$175,MATCH('Stata Data'!B2806,'Developing Country'!$A$3:$A$175))</f>
        <v>0</v>
      </c>
      <c r="K2806" s="8">
        <f>VLOOKUP(B2806, 'TRIPS In Force'!$A$2:$B$166, 2, FALSE)</f>
        <v>34937</v>
      </c>
      <c r="L2806" s="7">
        <f t="shared" si="408"/>
        <v>1995</v>
      </c>
      <c r="M2806" s="7">
        <f t="shared" si="403"/>
        <v>1</v>
      </c>
      <c r="N2806" s="7">
        <f t="shared" si="404"/>
        <v>2033</v>
      </c>
      <c r="O2806" s="7">
        <f t="shared" si="405"/>
        <v>-20</v>
      </c>
      <c r="P2806" s="7">
        <f t="shared" si="406"/>
        <v>0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</row>
    <row r="2807" spans="1:34" x14ac:dyDescent="0.35">
      <c r="A2807">
        <f t="shared" si="409"/>
        <v>2806</v>
      </c>
      <c r="B2807" t="s">
        <v>100</v>
      </c>
      <c r="C2807">
        <f t="shared" si="407"/>
        <v>103</v>
      </c>
      <c r="D2807" s="7">
        <f t="shared" si="411"/>
        <v>2014</v>
      </c>
      <c r="E2807">
        <v>79000</v>
      </c>
      <c r="F2807">
        <f>VLOOKUP(B2807, 'Population by Country'!$1:$266, 29, FALSE)</f>
        <v>27212382</v>
      </c>
      <c r="G2807">
        <v>0</v>
      </c>
      <c r="H2807">
        <v>0</v>
      </c>
      <c r="I2807" s="7">
        <f>INDEX('Developing Country'!$B$3:$B$175,MATCH('Stata Data'!B2807,'Developing Country'!$A$3:$A$175))</f>
        <v>1</v>
      </c>
      <c r="J2807" s="7">
        <f>INDEX('Developing Country'!$C$3:$C$175,MATCH('Stata Data'!B2807,'Developing Country'!$A$3:$A$175))</f>
        <v>0</v>
      </c>
      <c r="K2807" s="8">
        <f>VLOOKUP(B2807, 'TRIPS In Force'!$A$2:$B$166, 2, FALSE)</f>
        <v>34937</v>
      </c>
      <c r="L2807" s="7">
        <f t="shared" si="408"/>
        <v>1995</v>
      </c>
      <c r="M2807" s="7">
        <f t="shared" si="403"/>
        <v>1</v>
      </c>
      <c r="N2807" s="7">
        <f t="shared" si="404"/>
        <v>2033</v>
      </c>
      <c r="O2807" s="7">
        <f t="shared" si="405"/>
        <v>-19</v>
      </c>
      <c r="P2807" s="7">
        <f t="shared" si="406"/>
        <v>0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</row>
    <row r="2808" spans="1:34" x14ac:dyDescent="0.35">
      <c r="A2808">
        <f t="shared" si="409"/>
        <v>2807</v>
      </c>
      <c r="B2808" t="s">
        <v>100</v>
      </c>
      <c r="C2808">
        <f t="shared" si="407"/>
        <v>103</v>
      </c>
      <c r="D2808" s="7">
        <f t="shared" si="411"/>
        <v>2015</v>
      </c>
      <c r="E2808">
        <v>70000</v>
      </c>
      <c r="F2808">
        <f>VLOOKUP(B2808, 'Population by Country'!$1:$266, 30, FALSE)</f>
        <v>28010691</v>
      </c>
      <c r="G2808">
        <v>0</v>
      </c>
      <c r="H2808">
        <v>0</v>
      </c>
      <c r="I2808" s="7">
        <f>INDEX('Developing Country'!$B$3:$B$175,MATCH('Stata Data'!B2808,'Developing Country'!$A$3:$A$175))</f>
        <v>1</v>
      </c>
      <c r="J2808" s="7">
        <f>INDEX('Developing Country'!$C$3:$C$175,MATCH('Stata Data'!B2808,'Developing Country'!$A$3:$A$175))</f>
        <v>0</v>
      </c>
      <c r="K2808" s="8">
        <f>VLOOKUP(B2808, 'TRIPS In Force'!$A$2:$B$166, 2, FALSE)</f>
        <v>34937</v>
      </c>
      <c r="L2808" s="7">
        <f t="shared" si="408"/>
        <v>1995</v>
      </c>
      <c r="M2808" s="7">
        <f t="shared" si="403"/>
        <v>1</v>
      </c>
      <c r="N2808" s="7">
        <f t="shared" si="404"/>
        <v>2033</v>
      </c>
      <c r="O2808" s="7">
        <f t="shared" si="405"/>
        <v>-18</v>
      </c>
      <c r="P2808" s="7">
        <f t="shared" si="406"/>
        <v>0</v>
      </c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</row>
    <row r="2809" spans="1:34" x14ac:dyDescent="0.35">
      <c r="A2809">
        <f t="shared" si="409"/>
        <v>2808</v>
      </c>
      <c r="B2809" t="s">
        <v>100</v>
      </c>
      <c r="C2809">
        <f t="shared" si="407"/>
        <v>103</v>
      </c>
      <c r="D2809" s="7">
        <f t="shared" si="411"/>
        <v>2016</v>
      </c>
      <c r="E2809">
        <v>62000</v>
      </c>
      <c r="F2809">
        <f>VLOOKUP(B2809, 'Population by Country'!$1:$266, 31, FALSE)</f>
        <v>28829476</v>
      </c>
      <c r="G2809">
        <v>0</v>
      </c>
      <c r="H2809">
        <v>0</v>
      </c>
      <c r="I2809" s="7">
        <f>INDEX('Developing Country'!$B$3:$B$175,MATCH('Stata Data'!B2809,'Developing Country'!$A$3:$A$175))</f>
        <v>1</v>
      </c>
      <c r="J2809" s="7">
        <f>INDEX('Developing Country'!$C$3:$C$175,MATCH('Stata Data'!B2809,'Developing Country'!$A$3:$A$175))</f>
        <v>0</v>
      </c>
      <c r="K2809" s="8">
        <f>VLOOKUP(B2809, 'TRIPS In Force'!$A$2:$B$166, 2, FALSE)</f>
        <v>34937</v>
      </c>
      <c r="L2809" s="7">
        <f t="shared" si="408"/>
        <v>1995</v>
      </c>
      <c r="M2809" s="7">
        <f t="shared" si="403"/>
        <v>1</v>
      </c>
      <c r="N2809" s="7">
        <f t="shared" si="404"/>
        <v>2033</v>
      </c>
      <c r="O2809" s="7">
        <f t="shared" si="405"/>
        <v>-17</v>
      </c>
      <c r="P2809" s="7">
        <f t="shared" si="406"/>
        <v>0</v>
      </c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</row>
    <row r="2810" spans="1:34" x14ac:dyDescent="0.35">
      <c r="A2810">
        <f t="shared" si="409"/>
        <v>2809</v>
      </c>
      <c r="B2810" t="s">
        <v>101</v>
      </c>
      <c r="C2810">
        <f t="shared" si="407"/>
        <v>104</v>
      </c>
      <c r="D2810" s="7">
        <v>1990</v>
      </c>
      <c r="E2810">
        <v>100</v>
      </c>
      <c r="F2810">
        <f>VLOOKUP(B2810, 'Population by Country'!$1:$266, 5,FALSE )</f>
        <v>40626250</v>
      </c>
      <c r="G2810">
        <v>0</v>
      </c>
      <c r="H2810">
        <v>0</v>
      </c>
      <c r="I2810" s="7">
        <f>INDEX('Developing Country'!$B$3:$B$175,MATCH('Stata Data'!B2810,'Developing Country'!$A$3:$A$175))</f>
        <v>1</v>
      </c>
      <c r="J2810" s="7">
        <f>INDEX('Developing Country'!$C$3:$C$175,MATCH('Stata Data'!B2810,'Developing Country'!$A$3:$A$175))</f>
        <v>0</v>
      </c>
      <c r="K2810" s="8">
        <f>VLOOKUP(B2810, 'TRIPS In Force'!$A$2:$B$166, 2, FALSE)</f>
        <v>34700</v>
      </c>
      <c r="L2810" s="7">
        <f t="shared" si="408"/>
        <v>1995</v>
      </c>
      <c r="M2810" s="7">
        <f t="shared" si="403"/>
        <v>0</v>
      </c>
      <c r="N2810" s="7">
        <f t="shared" si="404"/>
        <v>2033</v>
      </c>
      <c r="O2810" s="7">
        <f t="shared" si="405"/>
        <v>-43</v>
      </c>
      <c r="P2810" s="7">
        <f t="shared" si="406"/>
        <v>0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</row>
    <row r="2811" spans="1:34" x14ac:dyDescent="0.35">
      <c r="A2811">
        <f t="shared" si="409"/>
        <v>2810</v>
      </c>
      <c r="B2811" t="s">
        <v>101</v>
      </c>
      <c r="C2811">
        <f t="shared" si="407"/>
        <v>104</v>
      </c>
      <c r="D2811" s="7">
        <f>D2810+1</f>
        <v>1991</v>
      </c>
      <c r="E2811">
        <v>200</v>
      </c>
      <c r="F2811">
        <f>VLOOKUP(B2811, 'Population by Country'!$1:$266, 6, FALSE)</f>
        <v>41190156</v>
      </c>
      <c r="G2811">
        <v>0</v>
      </c>
      <c r="H2811">
        <v>0</v>
      </c>
      <c r="I2811" s="7">
        <f>INDEX('Developing Country'!$B$3:$B$175,MATCH('Stata Data'!B2811,'Developing Country'!$A$3:$A$175))</f>
        <v>1</v>
      </c>
      <c r="J2811" s="7">
        <f>INDEX('Developing Country'!$C$3:$C$175,MATCH('Stata Data'!B2811,'Developing Country'!$A$3:$A$175))</f>
        <v>0</v>
      </c>
      <c r="K2811" s="8">
        <f>VLOOKUP(B2811, 'TRIPS In Force'!$A$2:$B$166, 2, FALSE)</f>
        <v>34700</v>
      </c>
      <c r="L2811" s="7">
        <f t="shared" si="408"/>
        <v>1995</v>
      </c>
      <c r="M2811" s="7">
        <f t="shared" si="403"/>
        <v>0</v>
      </c>
      <c r="N2811" s="7">
        <f t="shared" si="404"/>
        <v>2033</v>
      </c>
      <c r="O2811" s="7">
        <f t="shared" si="405"/>
        <v>-42</v>
      </c>
      <c r="P2811" s="7">
        <f t="shared" si="406"/>
        <v>0</v>
      </c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</row>
    <row r="2812" spans="1:34" x14ac:dyDescent="0.35">
      <c r="A2812">
        <f t="shared" si="409"/>
        <v>2811</v>
      </c>
      <c r="B2812" t="s">
        <v>101</v>
      </c>
      <c r="C2812">
        <f t="shared" si="407"/>
        <v>104</v>
      </c>
      <c r="D2812" s="7">
        <f t="shared" ref="D2812:D2836" si="412">D2811+1</f>
        <v>1992</v>
      </c>
      <c r="E2812">
        <v>500</v>
      </c>
      <c r="F2812">
        <f>VLOOKUP(B2812, 'Population by Country'!$1:$266, 7, FALSE)</f>
        <v>41711465</v>
      </c>
      <c r="G2812">
        <v>0</v>
      </c>
      <c r="H2812">
        <v>0</v>
      </c>
      <c r="I2812" s="7">
        <f>INDEX('Developing Country'!$B$3:$B$175,MATCH('Stata Data'!B2812,'Developing Country'!$A$3:$A$175))</f>
        <v>1</v>
      </c>
      <c r="J2812" s="7">
        <f>INDEX('Developing Country'!$C$3:$C$175,MATCH('Stata Data'!B2812,'Developing Country'!$A$3:$A$175))</f>
        <v>0</v>
      </c>
      <c r="K2812" s="8">
        <f>VLOOKUP(B2812, 'TRIPS In Force'!$A$2:$B$166, 2, FALSE)</f>
        <v>34700</v>
      </c>
      <c r="L2812" s="7">
        <f t="shared" si="408"/>
        <v>1995</v>
      </c>
      <c r="M2812" s="7">
        <f t="shared" si="403"/>
        <v>0</v>
      </c>
      <c r="N2812" s="7">
        <f t="shared" si="404"/>
        <v>2033</v>
      </c>
      <c r="O2812" s="7">
        <f t="shared" si="405"/>
        <v>-41</v>
      </c>
      <c r="P2812" s="7">
        <f t="shared" si="406"/>
        <v>0</v>
      </c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</row>
    <row r="2813" spans="1:34" x14ac:dyDescent="0.35">
      <c r="A2813">
        <f t="shared" si="409"/>
        <v>2812</v>
      </c>
      <c r="B2813" t="s">
        <v>101</v>
      </c>
      <c r="C2813">
        <f t="shared" si="407"/>
        <v>104</v>
      </c>
      <c r="D2813" s="7">
        <f t="shared" si="412"/>
        <v>1993</v>
      </c>
      <c r="E2813">
        <v>1000</v>
      </c>
      <c r="F2813">
        <f>VLOOKUP(B2813, 'Population by Country'!$1:$266, 8, FALSE)</f>
        <v>42209778</v>
      </c>
      <c r="G2813">
        <v>0</v>
      </c>
      <c r="H2813">
        <v>0</v>
      </c>
      <c r="I2813" s="7">
        <f>INDEX('Developing Country'!$B$3:$B$175,MATCH('Stata Data'!B2813,'Developing Country'!$A$3:$A$175))</f>
        <v>1</v>
      </c>
      <c r="J2813" s="7">
        <f>INDEX('Developing Country'!$C$3:$C$175,MATCH('Stata Data'!B2813,'Developing Country'!$A$3:$A$175))</f>
        <v>0</v>
      </c>
      <c r="K2813" s="8">
        <f>VLOOKUP(B2813, 'TRIPS In Force'!$A$2:$B$166, 2, FALSE)</f>
        <v>34700</v>
      </c>
      <c r="L2813" s="7">
        <f t="shared" si="408"/>
        <v>1995</v>
      </c>
      <c r="M2813" s="7">
        <f t="shared" si="403"/>
        <v>0</v>
      </c>
      <c r="N2813" s="7">
        <f t="shared" si="404"/>
        <v>2033</v>
      </c>
      <c r="O2813" s="7">
        <f t="shared" si="405"/>
        <v>-40</v>
      </c>
      <c r="P2813" s="7">
        <f t="shared" si="406"/>
        <v>0</v>
      </c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</row>
    <row r="2814" spans="1:34" x14ac:dyDescent="0.35">
      <c r="A2814">
        <f t="shared" si="409"/>
        <v>2813</v>
      </c>
      <c r="B2814" t="s">
        <v>101</v>
      </c>
      <c r="C2814">
        <f t="shared" si="407"/>
        <v>104</v>
      </c>
      <c r="D2814" s="7">
        <f t="shared" si="412"/>
        <v>1994</v>
      </c>
      <c r="E2814">
        <v>1200</v>
      </c>
      <c r="F2814">
        <f>VLOOKUP(B2814, 'Population by Country'!$1:$266, 9, FALSE)</f>
        <v>42712223</v>
      </c>
      <c r="G2814">
        <v>0</v>
      </c>
      <c r="H2814">
        <v>0</v>
      </c>
      <c r="I2814" s="7">
        <f>INDEX('Developing Country'!$B$3:$B$175,MATCH('Stata Data'!B2814,'Developing Country'!$A$3:$A$175))</f>
        <v>1</v>
      </c>
      <c r="J2814" s="7">
        <f>INDEX('Developing Country'!$C$3:$C$175,MATCH('Stata Data'!B2814,'Developing Country'!$A$3:$A$175))</f>
        <v>0</v>
      </c>
      <c r="K2814" s="8">
        <f>VLOOKUP(B2814, 'TRIPS In Force'!$A$2:$B$166, 2, FALSE)</f>
        <v>34700</v>
      </c>
      <c r="L2814" s="7">
        <f t="shared" si="408"/>
        <v>1995</v>
      </c>
      <c r="M2814" s="7">
        <f t="shared" si="403"/>
        <v>0</v>
      </c>
      <c r="N2814" s="7">
        <f t="shared" si="404"/>
        <v>2033</v>
      </c>
      <c r="O2814" s="7">
        <f t="shared" si="405"/>
        <v>-39</v>
      </c>
      <c r="P2814" s="7">
        <f t="shared" si="406"/>
        <v>0</v>
      </c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</row>
    <row r="2815" spans="1:34" x14ac:dyDescent="0.35">
      <c r="A2815">
        <f t="shared" si="409"/>
        <v>2814</v>
      </c>
      <c r="B2815" t="s">
        <v>101</v>
      </c>
      <c r="C2815">
        <f t="shared" si="407"/>
        <v>104</v>
      </c>
      <c r="D2815" s="7">
        <f t="shared" si="412"/>
        <v>1995</v>
      </c>
      <c r="E2815">
        <v>2000</v>
      </c>
      <c r="F2815">
        <f>VLOOKUP(B2815, 'Population by Country'!$1:$266, 10, FALSE)</f>
        <v>43237792</v>
      </c>
      <c r="G2815">
        <v>0</v>
      </c>
      <c r="H2815">
        <v>0</v>
      </c>
      <c r="I2815" s="7">
        <f>INDEX('Developing Country'!$B$3:$B$175,MATCH('Stata Data'!B2815,'Developing Country'!$A$3:$A$175))</f>
        <v>1</v>
      </c>
      <c r="J2815" s="7">
        <f>INDEX('Developing Country'!$C$3:$C$175,MATCH('Stata Data'!B2815,'Developing Country'!$A$3:$A$175))</f>
        <v>0</v>
      </c>
      <c r="K2815" s="8">
        <f>VLOOKUP(B2815, 'TRIPS In Force'!$A$2:$B$166, 2, FALSE)</f>
        <v>34700</v>
      </c>
      <c r="L2815" s="7">
        <f t="shared" si="408"/>
        <v>1995</v>
      </c>
      <c r="M2815" s="7">
        <f t="shared" si="403"/>
        <v>1</v>
      </c>
      <c r="N2815" s="7">
        <f t="shared" si="404"/>
        <v>2033</v>
      </c>
      <c r="O2815" s="7">
        <f t="shared" si="405"/>
        <v>-38</v>
      </c>
      <c r="P2815" s="7">
        <f t="shared" si="406"/>
        <v>0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</row>
    <row r="2816" spans="1:34" x14ac:dyDescent="0.35">
      <c r="A2816">
        <f t="shared" si="409"/>
        <v>2815</v>
      </c>
      <c r="B2816" t="s">
        <v>101</v>
      </c>
      <c r="C2816">
        <f t="shared" si="407"/>
        <v>104</v>
      </c>
      <c r="D2816" s="7">
        <f t="shared" si="412"/>
        <v>1996</v>
      </c>
      <c r="E2816">
        <v>3000</v>
      </c>
      <c r="F2816">
        <f>VLOOKUP(B2816, 'Population by Country'!$1:$266, 11, FALSE)</f>
        <v>43793310</v>
      </c>
      <c r="G2816">
        <v>0</v>
      </c>
      <c r="H2816">
        <v>0</v>
      </c>
      <c r="I2816" s="7">
        <f>INDEX('Developing Country'!$B$3:$B$175,MATCH('Stata Data'!B2816,'Developing Country'!$A$3:$A$175))</f>
        <v>1</v>
      </c>
      <c r="J2816" s="7">
        <f>INDEX('Developing Country'!$C$3:$C$175,MATCH('Stata Data'!B2816,'Developing Country'!$A$3:$A$175))</f>
        <v>0</v>
      </c>
      <c r="K2816" s="8">
        <f>VLOOKUP(B2816, 'TRIPS In Force'!$A$2:$B$166, 2, FALSE)</f>
        <v>34700</v>
      </c>
      <c r="L2816" s="7">
        <f t="shared" si="408"/>
        <v>1995</v>
      </c>
      <c r="M2816" s="7">
        <f t="shared" si="403"/>
        <v>1</v>
      </c>
      <c r="N2816" s="7">
        <f t="shared" si="404"/>
        <v>2033</v>
      </c>
      <c r="O2816" s="7">
        <f t="shared" si="405"/>
        <v>-37</v>
      </c>
      <c r="P2816" s="7">
        <f t="shared" si="406"/>
        <v>0</v>
      </c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</row>
    <row r="2817" spans="1:34" x14ac:dyDescent="0.35">
      <c r="A2817">
        <f t="shared" si="409"/>
        <v>2816</v>
      </c>
      <c r="B2817" t="s">
        <v>101</v>
      </c>
      <c r="C2817">
        <f t="shared" si="407"/>
        <v>104</v>
      </c>
      <c r="D2817" s="7">
        <f t="shared" si="412"/>
        <v>1997</v>
      </c>
      <c r="E2817">
        <v>4100</v>
      </c>
      <c r="F2817">
        <f>VLOOKUP(B2817, 'Population by Country'!$1:$266, 12, FALSE)</f>
        <v>44371525</v>
      </c>
      <c r="G2817">
        <v>0</v>
      </c>
      <c r="H2817">
        <v>0</v>
      </c>
      <c r="I2817" s="7">
        <f>INDEX('Developing Country'!$B$3:$B$175,MATCH('Stata Data'!B2817,'Developing Country'!$A$3:$A$175))</f>
        <v>1</v>
      </c>
      <c r="J2817" s="7">
        <f>INDEX('Developing Country'!$C$3:$C$175,MATCH('Stata Data'!B2817,'Developing Country'!$A$3:$A$175))</f>
        <v>0</v>
      </c>
      <c r="K2817" s="8">
        <f>VLOOKUP(B2817, 'TRIPS In Force'!$A$2:$B$166, 2, FALSE)</f>
        <v>34700</v>
      </c>
      <c r="L2817" s="7">
        <f t="shared" si="408"/>
        <v>1995</v>
      </c>
      <c r="M2817" s="7">
        <f t="shared" si="403"/>
        <v>1</v>
      </c>
      <c r="N2817" s="7">
        <f t="shared" si="404"/>
        <v>2033</v>
      </c>
      <c r="O2817" s="7">
        <f t="shared" si="405"/>
        <v>-36</v>
      </c>
      <c r="P2817" s="7">
        <f t="shared" si="406"/>
        <v>0</v>
      </c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</row>
    <row r="2818" spans="1:34" x14ac:dyDescent="0.35">
      <c r="A2818">
        <f t="shared" si="409"/>
        <v>2817</v>
      </c>
      <c r="B2818" t="s">
        <v>101</v>
      </c>
      <c r="C2818">
        <f t="shared" si="407"/>
        <v>104</v>
      </c>
      <c r="D2818" s="7">
        <f t="shared" si="412"/>
        <v>1998</v>
      </c>
      <c r="E2818">
        <v>5400</v>
      </c>
      <c r="F2818">
        <f>VLOOKUP(B2818, 'Population by Country'!$1:$266, 13, FALSE)</f>
        <v>44959935</v>
      </c>
      <c r="G2818">
        <v>0</v>
      </c>
      <c r="H2818">
        <v>0</v>
      </c>
      <c r="I2818" s="7">
        <f>INDEX('Developing Country'!$B$3:$B$175,MATCH('Stata Data'!B2818,'Developing Country'!$A$3:$A$175))</f>
        <v>1</v>
      </c>
      <c r="J2818" s="7">
        <f>INDEX('Developing Country'!$C$3:$C$175,MATCH('Stata Data'!B2818,'Developing Country'!$A$3:$A$175))</f>
        <v>0</v>
      </c>
      <c r="K2818" s="8">
        <f>VLOOKUP(B2818, 'TRIPS In Force'!$A$2:$B$166, 2, FALSE)</f>
        <v>34700</v>
      </c>
      <c r="L2818" s="7">
        <f t="shared" si="408"/>
        <v>1995</v>
      </c>
      <c r="M2818" s="7">
        <f t="shared" ref="M2818:M2881" si="413">IF(L2818&gt;D2818, 0, 1)</f>
        <v>1</v>
      </c>
      <c r="N2818" s="7">
        <f t="shared" ref="N2818:N2881" si="414">IF(L2818&gt;IF(I2818=1, 2033, IF(H2818=1, 2005, IF(J2818=1,2000, L2818))), L2818,IF(I2818=1, 2033, IF(H2818=1, 2005, IF(J2818=1,2000, L2818))))</f>
        <v>2033</v>
      </c>
      <c r="O2818" s="7">
        <f t="shared" ref="O2818:O2881" si="415">D2818-N2818</f>
        <v>-35</v>
      </c>
      <c r="P2818" s="7">
        <f t="shared" ref="P2818:P2881" si="416">IF(N2818&lt;=D2818,1,0)</f>
        <v>0</v>
      </c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</row>
    <row r="2819" spans="1:34" x14ac:dyDescent="0.35">
      <c r="A2819">
        <f t="shared" si="409"/>
        <v>2818</v>
      </c>
      <c r="B2819" t="s">
        <v>101</v>
      </c>
      <c r="C2819">
        <f t="shared" ref="C2819:C2882" si="417">_xlfn.FLOOR.MATH((A2819-1)/27)</f>
        <v>104</v>
      </c>
      <c r="D2819" s="7">
        <f t="shared" si="412"/>
        <v>1999</v>
      </c>
      <c r="E2819">
        <v>6800</v>
      </c>
      <c r="F2819">
        <f>VLOOKUP(B2819, 'Population by Country'!$1:$266,14, FALSE)</f>
        <v>45539435</v>
      </c>
      <c r="G2819">
        <v>0</v>
      </c>
      <c r="H2819">
        <v>0</v>
      </c>
      <c r="I2819" s="7">
        <f>INDEX('Developing Country'!$B$3:$B$175,MATCH('Stata Data'!B2819,'Developing Country'!$A$3:$A$175))</f>
        <v>1</v>
      </c>
      <c r="J2819" s="7">
        <f>INDEX('Developing Country'!$C$3:$C$175,MATCH('Stata Data'!B2819,'Developing Country'!$A$3:$A$175))</f>
        <v>0</v>
      </c>
      <c r="K2819" s="8">
        <f>VLOOKUP(B2819, 'TRIPS In Force'!$A$2:$B$166, 2, FALSE)</f>
        <v>34700</v>
      </c>
      <c r="L2819" s="7">
        <f t="shared" ref="L2819:L2882" si="418">YEAR(K2819)</f>
        <v>1995</v>
      </c>
      <c r="M2819" s="7">
        <f t="shared" si="413"/>
        <v>1</v>
      </c>
      <c r="N2819" s="7">
        <f t="shared" si="414"/>
        <v>2033</v>
      </c>
      <c r="O2819" s="7">
        <f t="shared" si="415"/>
        <v>-34</v>
      </c>
      <c r="P2819" s="7">
        <f t="shared" si="416"/>
        <v>0</v>
      </c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</row>
    <row r="2820" spans="1:34" x14ac:dyDescent="0.35">
      <c r="A2820">
        <f t="shared" ref="A2820:A2883" si="419">A2819+1</f>
        <v>2819</v>
      </c>
      <c r="B2820" t="s">
        <v>101</v>
      </c>
      <c r="C2820">
        <f t="shared" si="417"/>
        <v>104</v>
      </c>
      <c r="D2820" s="7">
        <f t="shared" si="412"/>
        <v>2000</v>
      </c>
      <c r="E2820">
        <v>8300</v>
      </c>
      <c r="F2820">
        <f>VLOOKUP(B2820, 'Population by Country'!$1:$266, 15, FALSE)</f>
        <v>46095462</v>
      </c>
      <c r="G2820">
        <v>0</v>
      </c>
      <c r="H2820">
        <v>0</v>
      </c>
      <c r="I2820" s="7">
        <f>INDEX('Developing Country'!$B$3:$B$175,MATCH('Stata Data'!B2820,'Developing Country'!$A$3:$A$175))</f>
        <v>1</v>
      </c>
      <c r="J2820" s="7">
        <f>INDEX('Developing Country'!$C$3:$C$175,MATCH('Stata Data'!B2820,'Developing Country'!$A$3:$A$175))</f>
        <v>0</v>
      </c>
      <c r="K2820" s="8">
        <f>VLOOKUP(B2820, 'TRIPS In Force'!$A$2:$B$166, 2, FALSE)</f>
        <v>34700</v>
      </c>
      <c r="L2820" s="7">
        <f t="shared" si="418"/>
        <v>1995</v>
      </c>
      <c r="M2820" s="7">
        <f t="shared" si="413"/>
        <v>1</v>
      </c>
      <c r="N2820" s="7">
        <f t="shared" si="414"/>
        <v>2033</v>
      </c>
      <c r="O2820" s="7">
        <f t="shared" si="415"/>
        <v>-33</v>
      </c>
      <c r="P2820" s="7">
        <f t="shared" si="416"/>
        <v>0</v>
      </c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</row>
    <row r="2821" spans="1:34" x14ac:dyDescent="0.35">
      <c r="A2821">
        <f t="shared" si="419"/>
        <v>2820</v>
      </c>
      <c r="B2821" t="s">
        <v>101</v>
      </c>
      <c r="C2821">
        <f t="shared" si="417"/>
        <v>104</v>
      </c>
      <c r="D2821" s="7">
        <f t="shared" si="412"/>
        <v>2001</v>
      </c>
      <c r="E2821">
        <v>9900</v>
      </c>
      <c r="F2821">
        <f>VLOOKUP(B2821, 'Population by Country'!$1:$266, 16, FALSE)</f>
        <v>46627994</v>
      </c>
      <c r="G2821">
        <v>0</v>
      </c>
      <c r="H2821">
        <v>0</v>
      </c>
      <c r="I2821" s="7">
        <f>INDEX('Developing Country'!$B$3:$B$175,MATCH('Stata Data'!B2821,'Developing Country'!$A$3:$A$175))</f>
        <v>1</v>
      </c>
      <c r="J2821" s="7">
        <f>INDEX('Developing Country'!$C$3:$C$175,MATCH('Stata Data'!B2821,'Developing Country'!$A$3:$A$175))</f>
        <v>0</v>
      </c>
      <c r="K2821" s="8">
        <f>VLOOKUP(B2821, 'TRIPS In Force'!$A$2:$B$166, 2, FALSE)</f>
        <v>34700</v>
      </c>
      <c r="L2821" s="7">
        <f t="shared" si="418"/>
        <v>1995</v>
      </c>
      <c r="M2821" s="7">
        <f t="shared" si="413"/>
        <v>1</v>
      </c>
      <c r="N2821" s="7">
        <f t="shared" si="414"/>
        <v>2033</v>
      </c>
      <c r="O2821" s="7">
        <f t="shared" si="415"/>
        <v>-32</v>
      </c>
      <c r="P2821" s="7">
        <f t="shared" si="416"/>
        <v>0</v>
      </c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</row>
    <row r="2822" spans="1:34" x14ac:dyDescent="0.35">
      <c r="A2822">
        <f t="shared" si="419"/>
        <v>2821</v>
      </c>
      <c r="B2822" t="s">
        <v>101</v>
      </c>
      <c r="C2822">
        <f t="shared" si="417"/>
        <v>104</v>
      </c>
      <c r="D2822" s="7">
        <f t="shared" si="412"/>
        <v>2002</v>
      </c>
      <c r="E2822">
        <v>12000</v>
      </c>
      <c r="F2822">
        <f>VLOOKUP(B2822, 'Population by Country'!$1:$266, 17, FALSE)</f>
        <v>47140220</v>
      </c>
      <c r="G2822">
        <v>0</v>
      </c>
      <c r="H2822">
        <v>0</v>
      </c>
      <c r="I2822" s="7">
        <f>INDEX('Developing Country'!$B$3:$B$175,MATCH('Stata Data'!B2822,'Developing Country'!$A$3:$A$175))</f>
        <v>1</v>
      </c>
      <c r="J2822" s="7">
        <f>INDEX('Developing Country'!$C$3:$C$175,MATCH('Stata Data'!B2822,'Developing Country'!$A$3:$A$175))</f>
        <v>0</v>
      </c>
      <c r="K2822" s="8">
        <f>VLOOKUP(B2822, 'TRIPS In Force'!$A$2:$B$166, 2, FALSE)</f>
        <v>34700</v>
      </c>
      <c r="L2822" s="7">
        <f t="shared" si="418"/>
        <v>1995</v>
      </c>
      <c r="M2822" s="7">
        <f t="shared" si="413"/>
        <v>1</v>
      </c>
      <c r="N2822" s="7">
        <f t="shared" si="414"/>
        <v>2033</v>
      </c>
      <c r="O2822" s="7">
        <f t="shared" si="415"/>
        <v>-31</v>
      </c>
      <c r="P2822" s="7">
        <f t="shared" si="416"/>
        <v>0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</row>
    <row r="2823" spans="1:34" x14ac:dyDescent="0.35">
      <c r="A2823">
        <f t="shared" si="419"/>
        <v>2822</v>
      </c>
      <c r="B2823" t="s">
        <v>101</v>
      </c>
      <c r="C2823">
        <f t="shared" si="417"/>
        <v>104</v>
      </c>
      <c r="D2823" s="7">
        <f t="shared" si="412"/>
        <v>2003</v>
      </c>
      <c r="E2823">
        <v>13000</v>
      </c>
      <c r="F2823">
        <f>VLOOKUP(B2823, 'Population by Country'!$1:$266, 18, FALSE)</f>
        <v>47624894</v>
      </c>
      <c r="G2823">
        <v>0</v>
      </c>
      <c r="H2823">
        <v>0</v>
      </c>
      <c r="I2823" s="7">
        <f>INDEX('Developing Country'!$B$3:$B$175,MATCH('Stata Data'!B2823,'Developing Country'!$A$3:$A$175))</f>
        <v>1</v>
      </c>
      <c r="J2823" s="7">
        <f>INDEX('Developing Country'!$C$3:$C$175,MATCH('Stata Data'!B2823,'Developing Country'!$A$3:$A$175))</f>
        <v>0</v>
      </c>
      <c r="K2823" s="8">
        <f>VLOOKUP(B2823, 'TRIPS In Force'!$A$2:$B$166, 2, FALSE)</f>
        <v>34700</v>
      </c>
      <c r="L2823" s="7">
        <f t="shared" si="418"/>
        <v>1995</v>
      </c>
      <c r="M2823" s="7">
        <f t="shared" si="413"/>
        <v>1</v>
      </c>
      <c r="N2823" s="7">
        <f t="shared" si="414"/>
        <v>2033</v>
      </c>
      <c r="O2823" s="7">
        <f t="shared" si="415"/>
        <v>-30</v>
      </c>
      <c r="P2823" s="7">
        <f t="shared" si="416"/>
        <v>0</v>
      </c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</row>
    <row r="2824" spans="1:34" x14ac:dyDescent="0.35">
      <c r="A2824">
        <f t="shared" si="419"/>
        <v>2823</v>
      </c>
      <c r="B2824" t="s">
        <v>101</v>
      </c>
      <c r="C2824">
        <f t="shared" si="417"/>
        <v>104</v>
      </c>
      <c r="D2824" s="7">
        <f t="shared" si="412"/>
        <v>2004</v>
      </c>
      <c r="E2824">
        <v>15000</v>
      </c>
      <c r="F2824">
        <f>VLOOKUP(B2824, 'Population by Country'!$1:$266,19, FALSE)</f>
        <v>48073707</v>
      </c>
      <c r="G2824">
        <v>0</v>
      </c>
      <c r="H2824">
        <v>0</v>
      </c>
      <c r="I2824" s="7">
        <f>INDEX('Developing Country'!$B$3:$B$175,MATCH('Stata Data'!B2824,'Developing Country'!$A$3:$A$175))</f>
        <v>1</v>
      </c>
      <c r="J2824" s="7">
        <f>INDEX('Developing Country'!$C$3:$C$175,MATCH('Stata Data'!B2824,'Developing Country'!$A$3:$A$175))</f>
        <v>0</v>
      </c>
      <c r="K2824" s="8">
        <f>VLOOKUP(B2824, 'TRIPS In Force'!$A$2:$B$166, 2, FALSE)</f>
        <v>34700</v>
      </c>
      <c r="L2824" s="7">
        <f t="shared" si="418"/>
        <v>1995</v>
      </c>
      <c r="M2824" s="7">
        <f t="shared" si="413"/>
        <v>1</v>
      </c>
      <c r="N2824" s="7">
        <f t="shared" si="414"/>
        <v>2033</v>
      </c>
      <c r="O2824" s="7">
        <f t="shared" si="415"/>
        <v>-29</v>
      </c>
      <c r="P2824" s="7">
        <f t="shared" si="416"/>
        <v>0</v>
      </c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</row>
    <row r="2825" spans="1:34" x14ac:dyDescent="0.35">
      <c r="A2825">
        <f t="shared" si="419"/>
        <v>2824</v>
      </c>
      <c r="B2825" t="s">
        <v>101</v>
      </c>
      <c r="C2825">
        <f t="shared" si="417"/>
        <v>104</v>
      </c>
      <c r="D2825" s="7">
        <f t="shared" si="412"/>
        <v>2005</v>
      </c>
      <c r="E2825">
        <v>16000</v>
      </c>
      <c r="F2825">
        <f>VLOOKUP(B2825, 'Population by Country'!$1:$266, 20, FALSE)</f>
        <v>48482614</v>
      </c>
      <c r="G2825">
        <v>0</v>
      </c>
      <c r="H2825">
        <v>0</v>
      </c>
      <c r="I2825" s="7">
        <f>INDEX('Developing Country'!$B$3:$B$175,MATCH('Stata Data'!B2825,'Developing Country'!$A$3:$A$175))</f>
        <v>1</v>
      </c>
      <c r="J2825" s="7">
        <f>INDEX('Developing Country'!$C$3:$C$175,MATCH('Stata Data'!B2825,'Developing Country'!$A$3:$A$175))</f>
        <v>0</v>
      </c>
      <c r="K2825" s="8">
        <f>VLOOKUP(B2825, 'TRIPS In Force'!$A$2:$B$166, 2, FALSE)</f>
        <v>34700</v>
      </c>
      <c r="L2825" s="7">
        <f t="shared" si="418"/>
        <v>1995</v>
      </c>
      <c r="M2825" s="7">
        <f t="shared" si="413"/>
        <v>1</v>
      </c>
      <c r="N2825" s="7">
        <f t="shared" si="414"/>
        <v>2033</v>
      </c>
      <c r="O2825" s="7">
        <f t="shared" si="415"/>
        <v>-28</v>
      </c>
      <c r="P2825" s="7">
        <f t="shared" si="416"/>
        <v>0</v>
      </c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</row>
    <row r="2826" spans="1:34" x14ac:dyDescent="0.35">
      <c r="A2826">
        <f t="shared" si="419"/>
        <v>2825</v>
      </c>
      <c r="B2826" t="s">
        <v>101</v>
      </c>
      <c r="C2826">
        <f t="shared" si="417"/>
        <v>104</v>
      </c>
      <c r="D2826" s="7">
        <f t="shared" si="412"/>
        <v>2006</v>
      </c>
      <c r="E2826">
        <v>17000</v>
      </c>
      <c r="F2826">
        <f>VLOOKUP(B2826, 'Population by Country'!$1:$266, 21, FALSE)</f>
        <v>48846474</v>
      </c>
      <c r="G2826">
        <v>0</v>
      </c>
      <c r="H2826">
        <v>0</v>
      </c>
      <c r="I2826" s="7">
        <f>INDEX('Developing Country'!$B$3:$B$175,MATCH('Stata Data'!B2826,'Developing Country'!$A$3:$A$175))</f>
        <v>1</v>
      </c>
      <c r="J2826" s="7">
        <f>INDEX('Developing Country'!$C$3:$C$175,MATCH('Stata Data'!B2826,'Developing Country'!$A$3:$A$175))</f>
        <v>0</v>
      </c>
      <c r="K2826" s="8">
        <f>VLOOKUP(B2826, 'TRIPS In Force'!$A$2:$B$166, 2, FALSE)</f>
        <v>34700</v>
      </c>
      <c r="L2826" s="7">
        <f t="shared" si="418"/>
        <v>1995</v>
      </c>
      <c r="M2826" s="7">
        <f t="shared" si="413"/>
        <v>1</v>
      </c>
      <c r="N2826" s="7">
        <f t="shared" si="414"/>
        <v>2033</v>
      </c>
      <c r="O2826" s="7">
        <f t="shared" si="415"/>
        <v>-27</v>
      </c>
      <c r="P2826" s="7">
        <f t="shared" si="416"/>
        <v>0</v>
      </c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</row>
    <row r="2827" spans="1:34" x14ac:dyDescent="0.35">
      <c r="A2827">
        <f t="shared" si="419"/>
        <v>2826</v>
      </c>
      <c r="B2827" t="s">
        <v>101</v>
      </c>
      <c r="C2827">
        <f t="shared" si="417"/>
        <v>104</v>
      </c>
      <c r="D2827" s="7">
        <f t="shared" si="412"/>
        <v>2007</v>
      </c>
      <c r="E2827">
        <v>17000</v>
      </c>
      <c r="F2827">
        <f>VLOOKUP(B2827, 'Population by Country'!$1:$266, 22, FALSE)</f>
        <v>49171586</v>
      </c>
      <c r="G2827">
        <v>0</v>
      </c>
      <c r="H2827">
        <v>0</v>
      </c>
      <c r="I2827" s="7">
        <f>INDEX('Developing Country'!$B$3:$B$175,MATCH('Stata Data'!B2827,'Developing Country'!$A$3:$A$175))</f>
        <v>1</v>
      </c>
      <c r="J2827" s="7">
        <f>INDEX('Developing Country'!$C$3:$C$175,MATCH('Stata Data'!B2827,'Developing Country'!$A$3:$A$175))</f>
        <v>0</v>
      </c>
      <c r="K2827" s="8">
        <f>VLOOKUP(B2827, 'TRIPS In Force'!$A$2:$B$166, 2, FALSE)</f>
        <v>34700</v>
      </c>
      <c r="L2827" s="7">
        <f t="shared" si="418"/>
        <v>1995</v>
      </c>
      <c r="M2827" s="7">
        <f t="shared" si="413"/>
        <v>1</v>
      </c>
      <c r="N2827" s="7">
        <f t="shared" si="414"/>
        <v>2033</v>
      </c>
      <c r="O2827" s="7">
        <f t="shared" si="415"/>
        <v>-26</v>
      </c>
      <c r="P2827" s="7">
        <f t="shared" si="416"/>
        <v>0</v>
      </c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</row>
    <row r="2828" spans="1:34" x14ac:dyDescent="0.35">
      <c r="A2828">
        <f t="shared" si="419"/>
        <v>2827</v>
      </c>
      <c r="B2828" t="s">
        <v>101</v>
      </c>
      <c r="C2828">
        <f t="shared" si="417"/>
        <v>104</v>
      </c>
      <c r="D2828" s="7">
        <f t="shared" si="412"/>
        <v>2008</v>
      </c>
      <c r="E2828">
        <v>17000</v>
      </c>
      <c r="F2828">
        <f>VLOOKUP(B2828, 'Population by Country'!$1:$266, 23, FALSE)</f>
        <v>49479752</v>
      </c>
      <c r="G2828">
        <v>0</v>
      </c>
      <c r="H2828">
        <v>0</v>
      </c>
      <c r="I2828" s="7">
        <f>INDEX('Developing Country'!$B$3:$B$175,MATCH('Stata Data'!B2828,'Developing Country'!$A$3:$A$175))</f>
        <v>1</v>
      </c>
      <c r="J2828" s="7">
        <f>INDEX('Developing Country'!$C$3:$C$175,MATCH('Stata Data'!B2828,'Developing Country'!$A$3:$A$175))</f>
        <v>0</v>
      </c>
      <c r="K2828" s="8">
        <f>VLOOKUP(B2828, 'TRIPS In Force'!$A$2:$B$166, 2, FALSE)</f>
        <v>34700</v>
      </c>
      <c r="L2828" s="7">
        <f t="shared" si="418"/>
        <v>1995</v>
      </c>
      <c r="M2828" s="7">
        <f t="shared" si="413"/>
        <v>1</v>
      </c>
      <c r="N2828" s="7">
        <f t="shared" si="414"/>
        <v>2033</v>
      </c>
      <c r="O2828" s="7">
        <f t="shared" si="415"/>
        <v>-25</v>
      </c>
      <c r="P2828" s="7">
        <f t="shared" si="416"/>
        <v>0</v>
      </c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</row>
    <row r="2829" spans="1:34" x14ac:dyDescent="0.35">
      <c r="A2829">
        <f t="shared" si="419"/>
        <v>2828</v>
      </c>
      <c r="B2829" t="s">
        <v>101</v>
      </c>
      <c r="C2829">
        <f t="shared" si="417"/>
        <v>104</v>
      </c>
      <c r="D2829" s="7">
        <f t="shared" si="412"/>
        <v>2009</v>
      </c>
      <c r="E2829">
        <v>17000</v>
      </c>
      <c r="F2829">
        <f>VLOOKUP(B2829, 'Population by Country'!$1:$266, 24, FALSE)</f>
        <v>49800690</v>
      </c>
      <c r="G2829">
        <v>0</v>
      </c>
      <c r="H2829">
        <v>0</v>
      </c>
      <c r="I2829" s="7">
        <f>INDEX('Developing Country'!$B$3:$B$175,MATCH('Stata Data'!B2829,'Developing Country'!$A$3:$A$175))</f>
        <v>1</v>
      </c>
      <c r="J2829" s="7">
        <f>INDEX('Developing Country'!$C$3:$C$175,MATCH('Stata Data'!B2829,'Developing Country'!$A$3:$A$175))</f>
        <v>0</v>
      </c>
      <c r="K2829" s="8">
        <f>VLOOKUP(B2829, 'TRIPS In Force'!$A$2:$B$166, 2, FALSE)</f>
        <v>34700</v>
      </c>
      <c r="L2829" s="7">
        <f t="shared" si="418"/>
        <v>1995</v>
      </c>
      <c r="M2829" s="7">
        <f t="shared" si="413"/>
        <v>1</v>
      </c>
      <c r="N2829" s="7">
        <f t="shared" si="414"/>
        <v>2033</v>
      </c>
      <c r="O2829" s="7">
        <f t="shared" si="415"/>
        <v>-24</v>
      </c>
      <c r="P2829" s="7">
        <f t="shared" si="416"/>
        <v>0</v>
      </c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</row>
    <row r="2830" spans="1:34" x14ac:dyDescent="0.35">
      <c r="A2830">
        <f t="shared" si="419"/>
        <v>2829</v>
      </c>
      <c r="B2830" t="s">
        <v>101</v>
      </c>
      <c r="C2830">
        <f t="shared" si="417"/>
        <v>104</v>
      </c>
      <c r="D2830" s="7">
        <f t="shared" si="412"/>
        <v>2010</v>
      </c>
      <c r="E2830">
        <v>16000</v>
      </c>
      <c r="F2830">
        <f>VLOOKUP(B2830, 'Population by Country'!$1:$266, 25, FALSE)</f>
        <v>50155896</v>
      </c>
      <c r="G2830">
        <v>0</v>
      </c>
      <c r="H2830">
        <v>0</v>
      </c>
      <c r="I2830" s="7">
        <f>INDEX('Developing Country'!$B$3:$B$175,MATCH('Stata Data'!B2830,'Developing Country'!$A$3:$A$175))</f>
        <v>1</v>
      </c>
      <c r="J2830" s="7">
        <f>INDEX('Developing Country'!$C$3:$C$175,MATCH('Stata Data'!B2830,'Developing Country'!$A$3:$A$175))</f>
        <v>0</v>
      </c>
      <c r="K2830" s="8">
        <f>VLOOKUP(B2830, 'TRIPS In Force'!$A$2:$B$166, 2, FALSE)</f>
        <v>34700</v>
      </c>
      <c r="L2830" s="7">
        <f t="shared" si="418"/>
        <v>1995</v>
      </c>
      <c r="M2830" s="7">
        <f t="shared" si="413"/>
        <v>1</v>
      </c>
      <c r="N2830" s="7">
        <f t="shared" si="414"/>
        <v>2033</v>
      </c>
      <c r="O2830" s="7">
        <f t="shared" si="415"/>
        <v>-23</v>
      </c>
      <c r="P2830" s="7">
        <f t="shared" si="416"/>
        <v>0</v>
      </c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</row>
    <row r="2831" spans="1:34" x14ac:dyDescent="0.35">
      <c r="A2831">
        <f t="shared" si="419"/>
        <v>2830</v>
      </c>
      <c r="B2831" t="s">
        <v>101</v>
      </c>
      <c r="C2831">
        <f t="shared" si="417"/>
        <v>104</v>
      </c>
      <c r="D2831" s="7">
        <f t="shared" si="412"/>
        <v>2011</v>
      </c>
      <c r="E2831">
        <v>15000</v>
      </c>
      <c r="F2831">
        <f>VLOOKUP(B2831, 'Population by Country'!$1:$266, 26, FALSE)</f>
        <v>50553031</v>
      </c>
      <c r="G2831">
        <v>0</v>
      </c>
      <c r="H2831">
        <v>0</v>
      </c>
      <c r="I2831" s="7">
        <f>INDEX('Developing Country'!$B$3:$B$175,MATCH('Stata Data'!B2831,'Developing Country'!$A$3:$A$175))</f>
        <v>1</v>
      </c>
      <c r="J2831" s="7">
        <f>INDEX('Developing Country'!$C$3:$C$175,MATCH('Stata Data'!B2831,'Developing Country'!$A$3:$A$175))</f>
        <v>0</v>
      </c>
      <c r="K2831" s="8">
        <f>VLOOKUP(B2831, 'TRIPS In Force'!$A$2:$B$166, 2, FALSE)</f>
        <v>34700</v>
      </c>
      <c r="L2831" s="7">
        <f t="shared" si="418"/>
        <v>1995</v>
      </c>
      <c r="M2831" s="7">
        <f t="shared" si="413"/>
        <v>1</v>
      </c>
      <c r="N2831" s="7">
        <f t="shared" si="414"/>
        <v>2033</v>
      </c>
      <c r="O2831" s="7">
        <f t="shared" si="415"/>
        <v>-22</v>
      </c>
      <c r="P2831" s="7">
        <f t="shared" si="416"/>
        <v>0</v>
      </c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</row>
    <row r="2832" spans="1:34" x14ac:dyDescent="0.35">
      <c r="A2832">
        <f t="shared" si="419"/>
        <v>2831</v>
      </c>
      <c r="B2832" t="s">
        <v>101</v>
      </c>
      <c r="C2832">
        <f t="shared" si="417"/>
        <v>104</v>
      </c>
      <c r="D2832" s="7">
        <f t="shared" si="412"/>
        <v>2012</v>
      </c>
      <c r="E2832">
        <v>14000</v>
      </c>
      <c r="F2832">
        <f>VLOOKUP(B2832, 'Population by Country'!$1:$266, 27, FALSE)</f>
        <v>50986514</v>
      </c>
      <c r="G2832">
        <v>0</v>
      </c>
      <c r="H2832">
        <v>0</v>
      </c>
      <c r="I2832" s="7">
        <f>INDEX('Developing Country'!$B$3:$B$175,MATCH('Stata Data'!B2832,'Developing Country'!$A$3:$A$175))</f>
        <v>1</v>
      </c>
      <c r="J2832" s="7">
        <f>INDEX('Developing Country'!$C$3:$C$175,MATCH('Stata Data'!B2832,'Developing Country'!$A$3:$A$175))</f>
        <v>0</v>
      </c>
      <c r="K2832" s="8">
        <f>VLOOKUP(B2832, 'TRIPS In Force'!$A$2:$B$166, 2, FALSE)</f>
        <v>34700</v>
      </c>
      <c r="L2832" s="7">
        <f t="shared" si="418"/>
        <v>1995</v>
      </c>
      <c r="M2832" s="7">
        <f t="shared" si="413"/>
        <v>1</v>
      </c>
      <c r="N2832" s="7">
        <f t="shared" si="414"/>
        <v>2033</v>
      </c>
      <c r="O2832" s="7">
        <f t="shared" si="415"/>
        <v>-21</v>
      </c>
      <c r="P2832" s="7">
        <f t="shared" si="416"/>
        <v>0</v>
      </c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</row>
    <row r="2833" spans="1:34" x14ac:dyDescent="0.35">
      <c r="A2833">
        <f t="shared" si="419"/>
        <v>2832</v>
      </c>
      <c r="B2833" t="s">
        <v>101</v>
      </c>
      <c r="C2833">
        <f t="shared" si="417"/>
        <v>104</v>
      </c>
      <c r="D2833" s="7">
        <f t="shared" si="412"/>
        <v>2013</v>
      </c>
      <c r="E2833">
        <v>12000</v>
      </c>
      <c r="F2833">
        <f>VLOOKUP(B2833, 'Population by Country'!$1:$266, 28, FALSE)</f>
        <v>51448196</v>
      </c>
      <c r="G2833">
        <v>0</v>
      </c>
      <c r="H2833">
        <v>0</v>
      </c>
      <c r="I2833" s="7">
        <f>INDEX('Developing Country'!$B$3:$B$175,MATCH('Stata Data'!B2833,'Developing Country'!$A$3:$A$175))</f>
        <v>1</v>
      </c>
      <c r="J2833" s="7">
        <f>INDEX('Developing Country'!$C$3:$C$175,MATCH('Stata Data'!B2833,'Developing Country'!$A$3:$A$175))</f>
        <v>0</v>
      </c>
      <c r="K2833" s="8">
        <f>VLOOKUP(B2833, 'TRIPS In Force'!$A$2:$B$166, 2, FALSE)</f>
        <v>34700</v>
      </c>
      <c r="L2833" s="7">
        <f t="shared" si="418"/>
        <v>1995</v>
      </c>
      <c r="M2833" s="7">
        <f t="shared" si="413"/>
        <v>1</v>
      </c>
      <c r="N2833" s="7">
        <f t="shared" si="414"/>
        <v>2033</v>
      </c>
      <c r="O2833" s="7">
        <f t="shared" si="415"/>
        <v>-20</v>
      </c>
      <c r="P2833" s="7">
        <f t="shared" si="416"/>
        <v>0</v>
      </c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</row>
    <row r="2834" spans="1:34" x14ac:dyDescent="0.35">
      <c r="A2834">
        <f t="shared" si="419"/>
        <v>2833</v>
      </c>
      <c r="B2834" t="s">
        <v>101</v>
      </c>
      <c r="C2834">
        <f t="shared" si="417"/>
        <v>104</v>
      </c>
      <c r="D2834" s="7">
        <f t="shared" si="412"/>
        <v>2014</v>
      </c>
      <c r="E2834">
        <v>10000</v>
      </c>
      <c r="F2834">
        <f>VLOOKUP(B2834, 'Population by Country'!$1:$266, 29, FALSE)</f>
        <v>51924182</v>
      </c>
      <c r="G2834">
        <v>0</v>
      </c>
      <c r="H2834">
        <v>0</v>
      </c>
      <c r="I2834" s="7">
        <f>INDEX('Developing Country'!$B$3:$B$175,MATCH('Stata Data'!B2834,'Developing Country'!$A$3:$A$175))</f>
        <v>1</v>
      </c>
      <c r="J2834" s="7">
        <f>INDEX('Developing Country'!$C$3:$C$175,MATCH('Stata Data'!B2834,'Developing Country'!$A$3:$A$175))</f>
        <v>0</v>
      </c>
      <c r="K2834" s="8">
        <f>VLOOKUP(B2834, 'TRIPS In Force'!$A$2:$B$166, 2, FALSE)</f>
        <v>34700</v>
      </c>
      <c r="L2834" s="7">
        <f t="shared" si="418"/>
        <v>1995</v>
      </c>
      <c r="M2834" s="7">
        <f t="shared" si="413"/>
        <v>1</v>
      </c>
      <c r="N2834" s="7">
        <f t="shared" si="414"/>
        <v>2033</v>
      </c>
      <c r="O2834" s="7">
        <f t="shared" si="415"/>
        <v>-19</v>
      </c>
      <c r="P2834" s="7">
        <f t="shared" si="416"/>
        <v>0</v>
      </c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</row>
    <row r="2835" spans="1:34" x14ac:dyDescent="0.35">
      <c r="A2835">
        <f t="shared" si="419"/>
        <v>2834</v>
      </c>
      <c r="B2835" t="s">
        <v>101</v>
      </c>
      <c r="C2835">
        <f t="shared" si="417"/>
        <v>104</v>
      </c>
      <c r="D2835" s="7">
        <f t="shared" si="412"/>
        <v>2015</v>
      </c>
      <c r="E2835">
        <v>8900</v>
      </c>
      <c r="F2835">
        <f>VLOOKUP(B2835, 'Population by Country'!$1:$266, 30, FALSE)</f>
        <v>52403669</v>
      </c>
      <c r="G2835">
        <v>0</v>
      </c>
      <c r="H2835">
        <v>0</v>
      </c>
      <c r="I2835" s="7">
        <f>INDEX('Developing Country'!$B$3:$B$175,MATCH('Stata Data'!B2835,'Developing Country'!$A$3:$A$175))</f>
        <v>1</v>
      </c>
      <c r="J2835" s="7">
        <f>INDEX('Developing Country'!$C$3:$C$175,MATCH('Stata Data'!B2835,'Developing Country'!$A$3:$A$175))</f>
        <v>0</v>
      </c>
      <c r="K2835" s="8">
        <f>VLOOKUP(B2835, 'TRIPS In Force'!$A$2:$B$166, 2, FALSE)</f>
        <v>34700</v>
      </c>
      <c r="L2835" s="7">
        <f t="shared" si="418"/>
        <v>1995</v>
      </c>
      <c r="M2835" s="7">
        <f t="shared" si="413"/>
        <v>1</v>
      </c>
      <c r="N2835" s="7">
        <f t="shared" si="414"/>
        <v>2033</v>
      </c>
      <c r="O2835" s="7">
        <f t="shared" si="415"/>
        <v>-18</v>
      </c>
      <c r="P2835" s="7">
        <f t="shared" si="416"/>
        <v>0</v>
      </c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</row>
    <row r="2836" spans="1:34" x14ac:dyDescent="0.35">
      <c r="A2836">
        <f t="shared" si="419"/>
        <v>2835</v>
      </c>
      <c r="B2836" t="s">
        <v>101</v>
      </c>
      <c r="C2836">
        <f t="shared" si="417"/>
        <v>104</v>
      </c>
      <c r="D2836" s="7">
        <f t="shared" si="412"/>
        <v>2016</v>
      </c>
      <c r="E2836">
        <v>7800</v>
      </c>
      <c r="F2836">
        <f>VLOOKUP(B2836, 'Population by Country'!$1:$266, 31, FALSE)</f>
        <v>52885223</v>
      </c>
      <c r="G2836">
        <v>0</v>
      </c>
      <c r="H2836">
        <v>0</v>
      </c>
      <c r="I2836" s="7">
        <f>INDEX('Developing Country'!$B$3:$B$175,MATCH('Stata Data'!B2836,'Developing Country'!$A$3:$A$175))</f>
        <v>1</v>
      </c>
      <c r="J2836" s="7">
        <f>INDEX('Developing Country'!$C$3:$C$175,MATCH('Stata Data'!B2836,'Developing Country'!$A$3:$A$175))</f>
        <v>0</v>
      </c>
      <c r="K2836" s="8">
        <f>VLOOKUP(B2836, 'TRIPS In Force'!$A$2:$B$166, 2, FALSE)</f>
        <v>34700</v>
      </c>
      <c r="L2836" s="7">
        <f t="shared" si="418"/>
        <v>1995</v>
      </c>
      <c r="M2836" s="7">
        <f t="shared" si="413"/>
        <v>1</v>
      </c>
      <c r="N2836" s="7">
        <f t="shared" si="414"/>
        <v>2033</v>
      </c>
      <c r="O2836" s="7">
        <f t="shared" si="415"/>
        <v>-17</v>
      </c>
      <c r="P2836" s="7">
        <f t="shared" si="416"/>
        <v>0</v>
      </c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</row>
    <row r="2837" spans="1:34" x14ac:dyDescent="0.35">
      <c r="A2837">
        <f t="shared" si="419"/>
        <v>2836</v>
      </c>
      <c r="B2837" t="s">
        <v>102</v>
      </c>
      <c r="C2837">
        <f t="shared" si="417"/>
        <v>105</v>
      </c>
      <c r="D2837" s="7">
        <v>1990</v>
      </c>
      <c r="E2837">
        <v>500</v>
      </c>
      <c r="F2837">
        <f>VLOOKUP(B2837, 'Population by Country'!$1:$266, 5,FALSE )</f>
        <v>1414692</v>
      </c>
      <c r="G2837">
        <v>0</v>
      </c>
      <c r="H2837">
        <v>0</v>
      </c>
      <c r="I2837" s="7">
        <f>INDEX('Developing Country'!$B$3:$B$175,MATCH('Stata Data'!B2837,'Developing Country'!$A$3:$A$175))</f>
        <v>0</v>
      </c>
      <c r="J2837" s="7">
        <f>INDEX('Developing Country'!$C$3:$C$175,MATCH('Stata Data'!B2837,'Developing Country'!$A$3:$A$175))</f>
        <v>1</v>
      </c>
      <c r="K2837" s="8">
        <f>VLOOKUP(B2837, 'TRIPS In Force'!$A$2:$B$166, 2, FALSE)</f>
        <v>34700</v>
      </c>
      <c r="L2837" s="7">
        <f t="shared" si="418"/>
        <v>1995</v>
      </c>
      <c r="M2837" s="7">
        <f t="shared" si="413"/>
        <v>0</v>
      </c>
      <c r="N2837" s="7">
        <f t="shared" si="414"/>
        <v>2000</v>
      </c>
      <c r="O2837" s="7">
        <f t="shared" si="415"/>
        <v>-10</v>
      </c>
      <c r="P2837" s="7">
        <f t="shared" si="416"/>
        <v>0</v>
      </c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</row>
    <row r="2838" spans="1:34" x14ac:dyDescent="0.35">
      <c r="A2838">
        <f t="shared" si="419"/>
        <v>2837</v>
      </c>
      <c r="B2838" t="s">
        <v>102</v>
      </c>
      <c r="C2838">
        <f t="shared" si="417"/>
        <v>105</v>
      </c>
      <c r="D2838" s="7">
        <f>D2837+1</f>
        <v>1991</v>
      </c>
      <c r="E2838">
        <v>500</v>
      </c>
      <c r="F2838">
        <f>VLOOKUP(B2838, 'Population by Country'!$1:$266, 6, FALSE)</f>
        <v>1465740</v>
      </c>
      <c r="G2838">
        <v>0</v>
      </c>
      <c r="H2838">
        <v>0</v>
      </c>
      <c r="I2838" s="7">
        <f>INDEX('Developing Country'!$B$3:$B$175,MATCH('Stata Data'!B2838,'Developing Country'!$A$3:$A$175))</f>
        <v>0</v>
      </c>
      <c r="J2838" s="7">
        <f>INDEX('Developing Country'!$C$3:$C$175,MATCH('Stata Data'!B2838,'Developing Country'!$A$3:$A$175))</f>
        <v>1</v>
      </c>
      <c r="K2838" s="8">
        <f>VLOOKUP(B2838, 'TRIPS In Force'!$A$2:$B$166, 2, FALSE)</f>
        <v>34700</v>
      </c>
      <c r="L2838" s="7">
        <f t="shared" si="418"/>
        <v>1995</v>
      </c>
      <c r="M2838" s="7">
        <f t="shared" si="413"/>
        <v>0</v>
      </c>
      <c r="N2838" s="7">
        <f t="shared" si="414"/>
        <v>2000</v>
      </c>
      <c r="O2838" s="7">
        <f t="shared" si="415"/>
        <v>-9</v>
      </c>
      <c r="P2838" s="7">
        <f t="shared" si="416"/>
        <v>0</v>
      </c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</row>
    <row r="2839" spans="1:34" x14ac:dyDescent="0.35">
      <c r="A2839">
        <f t="shared" si="419"/>
        <v>2838</v>
      </c>
      <c r="B2839" t="s">
        <v>102</v>
      </c>
      <c r="C2839">
        <f t="shared" si="417"/>
        <v>105</v>
      </c>
      <c r="D2839" s="7">
        <f t="shared" ref="D2839:D2863" si="420">D2838+1</f>
        <v>1992</v>
      </c>
      <c r="E2839">
        <v>1000</v>
      </c>
      <c r="F2839">
        <f>VLOOKUP(B2839, 'Population by Country'!$1:$266, 7, FALSE)</f>
        <v>1513721</v>
      </c>
      <c r="G2839">
        <v>0</v>
      </c>
      <c r="H2839">
        <v>0</v>
      </c>
      <c r="I2839" s="7">
        <f>INDEX('Developing Country'!$B$3:$B$175,MATCH('Stata Data'!B2839,'Developing Country'!$A$3:$A$175))</f>
        <v>0</v>
      </c>
      <c r="J2839" s="7">
        <f>INDEX('Developing Country'!$C$3:$C$175,MATCH('Stata Data'!B2839,'Developing Country'!$A$3:$A$175))</f>
        <v>1</v>
      </c>
      <c r="K2839" s="8">
        <f>VLOOKUP(B2839, 'TRIPS In Force'!$A$2:$B$166, 2, FALSE)</f>
        <v>34700</v>
      </c>
      <c r="L2839" s="7">
        <f t="shared" si="418"/>
        <v>1995</v>
      </c>
      <c r="M2839" s="7">
        <f t="shared" si="413"/>
        <v>0</v>
      </c>
      <c r="N2839" s="7">
        <f t="shared" si="414"/>
        <v>2000</v>
      </c>
      <c r="O2839" s="7">
        <f t="shared" si="415"/>
        <v>-8</v>
      </c>
      <c r="P2839" s="7">
        <f t="shared" si="416"/>
        <v>0</v>
      </c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</row>
    <row r="2840" spans="1:34" x14ac:dyDescent="0.35">
      <c r="A2840">
        <f t="shared" si="419"/>
        <v>2839</v>
      </c>
      <c r="B2840" t="s">
        <v>102</v>
      </c>
      <c r="C2840">
        <f t="shared" si="417"/>
        <v>105</v>
      </c>
      <c r="D2840" s="7">
        <f t="shared" si="420"/>
        <v>1993</v>
      </c>
      <c r="E2840">
        <v>1000</v>
      </c>
      <c r="F2840">
        <f>VLOOKUP(B2840, 'Population by Country'!$1:$266, 8, FALSE)</f>
        <v>1559983</v>
      </c>
      <c r="G2840">
        <v>0</v>
      </c>
      <c r="H2840">
        <v>0</v>
      </c>
      <c r="I2840" s="7">
        <f>INDEX('Developing Country'!$B$3:$B$175,MATCH('Stata Data'!B2840,'Developing Country'!$A$3:$A$175))</f>
        <v>0</v>
      </c>
      <c r="J2840" s="7">
        <f>INDEX('Developing Country'!$C$3:$C$175,MATCH('Stata Data'!B2840,'Developing Country'!$A$3:$A$175))</f>
        <v>1</v>
      </c>
      <c r="K2840" s="8">
        <f>VLOOKUP(B2840, 'TRIPS In Force'!$A$2:$B$166, 2, FALSE)</f>
        <v>34700</v>
      </c>
      <c r="L2840" s="7">
        <f t="shared" si="418"/>
        <v>1995</v>
      </c>
      <c r="M2840" s="7">
        <f t="shared" si="413"/>
        <v>0</v>
      </c>
      <c r="N2840" s="7">
        <f t="shared" si="414"/>
        <v>2000</v>
      </c>
      <c r="O2840" s="7">
        <f t="shared" si="415"/>
        <v>-7</v>
      </c>
      <c r="P2840" s="7">
        <f t="shared" si="416"/>
        <v>0</v>
      </c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</row>
    <row r="2841" spans="1:34" x14ac:dyDescent="0.35">
      <c r="A2841">
        <f t="shared" si="419"/>
        <v>2840</v>
      </c>
      <c r="B2841" t="s">
        <v>102</v>
      </c>
      <c r="C2841">
        <f t="shared" si="417"/>
        <v>105</v>
      </c>
      <c r="D2841" s="7">
        <f t="shared" si="420"/>
        <v>1994</v>
      </c>
      <c r="E2841">
        <v>1500</v>
      </c>
      <c r="F2841">
        <f>VLOOKUP(B2841, 'Population by Country'!$1:$266, 9, FALSE)</f>
        <v>1606718</v>
      </c>
      <c r="G2841">
        <v>0</v>
      </c>
      <c r="H2841">
        <v>0</v>
      </c>
      <c r="I2841" s="7">
        <f>INDEX('Developing Country'!$B$3:$B$175,MATCH('Stata Data'!B2841,'Developing Country'!$A$3:$A$175))</f>
        <v>0</v>
      </c>
      <c r="J2841" s="7">
        <f>INDEX('Developing Country'!$C$3:$C$175,MATCH('Stata Data'!B2841,'Developing Country'!$A$3:$A$175))</f>
        <v>1</v>
      </c>
      <c r="K2841" s="8">
        <f>VLOOKUP(B2841, 'TRIPS In Force'!$A$2:$B$166, 2, FALSE)</f>
        <v>34700</v>
      </c>
      <c r="L2841" s="7">
        <f t="shared" si="418"/>
        <v>1995</v>
      </c>
      <c r="M2841" s="7">
        <f t="shared" si="413"/>
        <v>0</v>
      </c>
      <c r="N2841" s="7">
        <f t="shared" si="414"/>
        <v>2000</v>
      </c>
      <c r="O2841" s="7">
        <f t="shared" si="415"/>
        <v>-6</v>
      </c>
      <c r="P2841" s="7">
        <f t="shared" si="416"/>
        <v>0</v>
      </c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</row>
    <row r="2842" spans="1:34" x14ac:dyDescent="0.35">
      <c r="A2842">
        <f t="shared" si="419"/>
        <v>2841</v>
      </c>
      <c r="B2842" t="s">
        <v>102</v>
      </c>
      <c r="C2842">
        <f t="shared" si="417"/>
        <v>105</v>
      </c>
      <c r="D2842" s="7">
        <f t="shared" si="420"/>
        <v>1995</v>
      </c>
      <c r="E2842">
        <v>2100</v>
      </c>
      <c r="F2842">
        <f>VLOOKUP(B2842, 'Population by Country'!$1:$266, 10, FALSE)</f>
        <v>1655359</v>
      </c>
      <c r="G2842">
        <v>0</v>
      </c>
      <c r="H2842">
        <v>0</v>
      </c>
      <c r="I2842" s="7">
        <f>INDEX('Developing Country'!$B$3:$B$175,MATCH('Stata Data'!B2842,'Developing Country'!$A$3:$A$175))</f>
        <v>0</v>
      </c>
      <c r="J2842" s="7">
        <f>INDEX('Developing Country'!$C$3:$C$175,MATCH('Stata Data'!B2842,'Developing Country'!$A$3:$A$175))</f>
        <v>1</v>
      </c>
      <c r="K2842" s="8">
        <f>VLOOKUP(B2842, 'TRIPS In Force'!$A$2:$B$166, 2, FALSE)</f>
        <v>34700</v>
      </c>
      <c r="L2842" s="7">
        <f t="shared" si="418"/>
        <v>1995</v>
      </c>
      <c r="M2842" s="7">
        <f t="shared" si="413"/>
        <v>1</v>
      </c>
      <c r="N2842" s="7">
        <f t="shared" si="414"/>
        <v>2000</v>
      </c>
      <c r="O2842" s="7">
        <f t="shared" si="415"/>
        <v>-5</v>
      </c>
      <c r="P2842" s="7">
        <f t="shared" si="416"/>
        <v>0</v>
      </c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</row>
    <row r="2843" spans="1:34" x14ac:dyDescent="0.35">
      <c r="A2843">
        <f t="shared" si="419"/>
        <v>2842</v>
      </c>
      <c r="B2843" t="s">
        <v>102</v>
      </c>
      <c r="C2843">
        <f t="shared" si="417"/>
        <v>105</v>
      </c>
      <c r="D2843" s="7">
        <f t="shared" si="420"/>
        <v>1996</v>
      </c>
      <c r="E2843">
        <v>2900</v>
      </c>
      <c r="F2843">
        <f>VLOOKUP(B2843, 'Population by Country'!$1:$266, 11, FALSE)</f>
        <v>1706489</v>
      </c>
      <c r="G2843">
        <v>0</v>
      </c>
      <c r="H2843">
        <v>0</v>
      </c>
      <c r="I2843" s="7">
        <f>INDEX('Developing Country'!$B$3:$B$175,MATCH('Stata Data'!B2843,'Developing Country'!$A$3:$A$175))</f>
        <v>0</v>
      </c>
      <c r="J2843" s="7">
        <f>INDEX('Developing Country'!$C$3:$C$175,MATCH('Stata Data'!B2843,'Developing Country'!$A$3:$A$175))</f>
        <v>1</v>
      </c>
      <c r="K2843" s="8">
        <f>VLOOKUP(B2843, 'TRIPS In Force'!$A$2:$B$166, 2, FALSE)</f>
        <v>34700</v>
      </c>
      <c r="L2843" s="7">
        <f t="shared" si="418"/>
        <v>1995</v>
      </c>
      <c r="M2843" s="7">
        <f t="shared" si="413"/>
        <v>1</v>
      </c>
      <c r="N2843" s="7">
        <f t="shared" si="414"/>
        <v>2000</v>
      </c>
      <c r="O2843" s="7">
        <f t="shared" si="415"/>
        <v>-4</v>
      </c>
      <c r="P2843" s="7">
        <f t="shared" si="416"/>
        <v>0</v>
      </c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</row>
    <row r="2844" spans="1:34" x14ac:dyDescent="0.35">
      <c r="A2844">
        <f t="shared" si="419"/>
        <v>2843</v>
      </c>
      <c r="B2844" t="s">
        <v>102</v>
      </c>
      <c r="C2844">
        <f t="shared" si="417"/>
        <v>105</v>
      </c>
      <c r="D2844" s="7">
        <f t="shared" si="420"/>
        <v>1997</v>
      </c>
      <c r="E2844">
        <v>3900</v>
      </c>
      <c r="F2844">
        <f>VLOOKUP(B2844, 'Population by Country'!$1:$266, 12, FALSE)</f>
        <v>1758994</v>
      </c>
      <c r="G2844">
        <v>0</v>
      </c>
      <c r="H2844">
        <v>0</v>
      </c>
      <c r="I2844" s="7">
        <f>INDEX('Developing Country'!$B$3:$B$175,MATCH('Stata Data'!B2844,'Developing Country'!$A$3:$A$175))</f>
        <v>0</v>
      </c>
      <c r="J2844" s="7">
        <f>INDEX('Developing Country'!$C$3:$C$175,MATCH('Stata Data'!B2844,'Developing Country'!$A$3:$A$175))</f>
        <v>1</v>
      </c>
      <c r="K2844" s="8">
        <f>VLOOKUP(B2844, 'TRIPS In Force'!$A$2:$B$166, 2, FALSE)</f>
        <v>34700</v>
      </c>
      <c r="L2844" s="7">
        <f t="shared" si="418"/>
        <v>1995</v>
      </c>
      <c r="M2844" s="7">
        <f t="shared" si="413"/>
        <v>1</v>
      </c>
      <c r="N2844" s="7">
        <f t="shared" si="414"/>
        <v>2000</v>
      </c>
      <c r="O2844" s="7">
        <f t="shared" si="415"/>
        <v>-3</v>
      </c>
      <c r="P2844" s="7">
        <f t="shared" si="416"/>
        <v>0</v>
      </c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</row>
    <row r="2845" spans="1:34" x14ac:dyDescent="0.35">
      <c r="A2845">
        <f t="shared" si="419"/>
        <v>2844</v>
      </c>
      <c r="B2845" t="s">
        <v>102</v>
      </c>
      <c r="C2845">
        <f t="shared" si="417"/>
        <v>105</v>
      </c>
      <c r="D2845" s="7">
        <f t="shared" si="420"/>
        <v>1998</v>
      </c>
      <c r="E2845">
        <v>5100</v>
      </c>
      <c r="F2845">
        <f>VLOOKUP(B2845, 'Population by Country'!$1:$266, 13, FALSE)</f>
        <v>1810566</v>
      </c>
      <c r="G2845">
        <v>0</v>
      </c>
      <c r="H2845">
        <v>0</v>
      </c>
      <c r="I2845" s="7">
        <f>INDEX('Developing Country'!$B$3:$B$175,MATCH('Stata Data'!B2845,'Developing Country'!$A$3:$A$175))</f>
        <v>0</v>
      </c>
      <c r="J2845" s="7">
        <f>INDEX('Developing Country'!$C$3:$C$175,MATCH('Stata Data'!B2845,'Developing Country'!$A$3:$A$175))</f>
        <v>1</v>
      </c>
      <c r="K2845" s="8">
        <f>VLOOKUP(B2845, 'TRIPS In Force'!$A$2:$B$166, 2, FALSE)</f>
        <v>34700</v>
      </c>
      <c r="L2845" s="7">
        <f t="shared" si="418"/>
        <v>1995</v>
      </c>
      <c r="M2845" s="7">
        <f t="shared" si="413"/>
        <v>1</v>
      </c>
      <c r="N2845" s="7">
        <f t="shared" si="414"/>
        <v>2000</v>
      </c>
      <c r="O2845" s="7">
        <f t="shared" si="415"/>
        <v>-2</v>
      </c>
      <c r="P2845" s="7">
        <f t="shared" si="416"/>
        <v>0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</row>
    <row r="2846" spans="1:34" x14ac:dyDescent="0.35">
      <c r="A2846">
        <f t="shared" si="419"/>
        <v>2845</v>
      </c>
      <c r="B2846" t="s">
        <v>102</v>
      </c>
      <c r="C2846">
        <f t="shared" si="417"/>
        <v>105</v>
      </c>
      <c r="D2846" s="7">
        <f t="shared" si="420"/>
        <v>1999</v>
      </c>
      <c r="E2846">
        <v>6400</v>
      </c>
      <c r="F2846">
        <f>VLOOKUP(B2846, 'Population by Country'!$1:$266,14, FALSE)</f>
        <v>1858042</v>
      </c>
      <c r="G2846">
        <v>0</v>
      </c>
      <c r="H2846">
        <v>0</v>
      </c>
      <c r="I2846" s="7">
        <f>INDEX('Developing Country'!$B$3:$B$175,MATCH('Stata Data'!B2846,'Developing Country'!$A$3:$A$175))</f>
        <v>0</v>
      </c>
      <c r="J2846" s="7">
        <f>INDEX('Developing Country'!$C$3:$C$175,MATCH('Stata Data'!B2846,'Developing Country'!$A$3:$A$175))</f>
        <v>1</v>
      </c>
      <c r="K2846" s="8">
        <f>VLOOKUP(B2846, 'TRIPS In Force'!$A$2:$B$166, 2, FALSE)</f>
        <v>34700</v>
      </c>
      <c r="L2846" s="7">
        <f t="shared" si="418"/>
        <v>1995</v>
      </c>
      <c r="M2846" s="7">
        <f t="shared" si="413"/>
        <v>1</v>
      </c>
      <c r="N2846" s="7">
        <f t="shared" si="414"/>
        <v>2000</v>
      </c>
      <c r="O2846" s="7">
        <f t="shared" si="415"/>
        <v>-1</v>
      </c>
      <c r="P2846" s="7">
        <f t="shared" si="416"/>
        <v>0</v>
      </c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</row>
    <row r="2847" spans="1:34" x14ac:dyDescent="0.35">
      <c r="A2847">
        <f t="shared" si="419"/>
        <v>2846</v>
      </c>
      <c r="B2847" t="s">
        <v>102</v>
      </c>
      <c r="C2847">
        <f t="shared" si="417"/>
        <v>105</v>
      </c>
      <c r="D2847" s="7">
        <f t="shared" si="420"/>
        <v>2000</v>
      </c>
      <c r="E2847">
        <v>7600</v>
      </c>
      <c r="F2847">
        <f>VLOOKUP(B2847, 'Population by Country'!$1:$266, 15, FALSE)</f>
        <v>1899257</v>
      </c>
      <c r="G2847">
        <v>0</v>
      </c>
      <c r="H2847">
        <v>0</v>
      </c>
      <c r="I2847" s="7">
        <f>INDEX('Developing Country'!$B$3:$B$175,MATCH('Stata Data'!B2847,'Developing Country'!$A$3:$A$175))</f>
        <v>0</v>
      </c>
      <c r="J2847" s="7">
        <f>INDEX('Developing Country'!$C$3:$C$175,MATCH('Stata Data'!B2847,'Developing Country'!$A$3:$A$175))</f>
        <v>1</v>
      </c>
      <c r="K2847" s="8">
        <f>VLOOKUP(B2847, 'TRIPS In Force'!$A$2:$B$166, 2, FALSE)</f>
        <v>34700</v>
      </c>
      <c r="L2847" s="7">
        <f t="shared" si="418"/>
        <v>1995</v>
      </c>
      <c r="M2847" s="7">
        <f t="shared" si="413"/>
        <v>1</v>
      </c>
      <c r="N2847" s="7">
        <f t="shared" si="414"/>
        <v>2000</v>
      </c>
      <c r="O2847" s="7">
        <f t="shared" si="415"/>
        <v>0</v>
      </c>
      <c r="P2847" s="7">
        <f t="shared" si="416"/>
        <v>1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</row>
    <row r="2848" spans="1:34" x14ac:dyDescent="0.35">
      <c r="A2848">
        <f t="shared" si="419"/>
        <v>2847</v>
      </c>
      <c r="B2848" t="s">
        <v>102</v>
      </c>
      <c r="C2848">
        <f t="shared" si="417"/>
        <v>105</v>
      </c>
      <c r="D2848" s="7">
        <f t="shared" si="420"/>
        <v>2001</v>
      </c>
      <c r="E2848">
        <v>8900</v>
      </c>
      <c r="F2848">
        <f>VLOOKUP(B2848, 'Population by Country'!$1:$266, 16, FALSE)</f>
        <v>1933596</v>
      </c>
      <c r="G2848">
        <v>0</v>
      </c>
      <c r="H2848">
        <v>0</v>
      </c>
      <c r="I2848" s="7">
        <f>INDEX('Developing Country'!$B$3:$B$175,MATCH('Stata Data'!B2848,'Developing Country'!$A$3:$A$175))</f>
        <v>0</v>
      </c>
      <c r="J2848" s="7">
        <f>INDEX('Developing Country'!$C$3:$C$175,MATCH('Stata Data'!B2848,'Developing Country'!$A$3:$A$175))</f>
        <v>1</v>
      </c>
      <c r="K2848" s="8">
        <f>VLOOKUP(B2848, 'TRIPS In Force'!$A$2:$B$166, 2, FALSE)</f>
        <v>34700</v>
      </c>
      <c r="L2848" s="7">
        <f t="shared" si="418"/>
        <v>1995</v>
      </c>
      <c r="M2848" s="7">
        <f t="shared" si="413"/>
        <v>1</v>
      </c>
      <c r="N2848" s="7">
        <f t="shared" si="414"/>
        <v>2000</v>
      </c>
      <c r="O2848" s="7">
        <f t="shared" si="415"/>
        <v>1</v>
      </c>
      <c r="P2848" s="7">
        <f t="shared" si="416"/>
        <v>1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</row>
    <row r="2849" spans="1:34" x14ac:dyDescent="0.35">
      <c r="A2849">
        <f t="shared" si="419"/>
        <v>2848</v>
      </c>
      <c r="B2849" t="s">
        <v>102</v>
      </c>
      <c r="C2849">
        <f t="shared" si="417"/>
        <v>105</v>
      </c>
      <c r="D2849" s="7">
        <f t="shared" si="420"/>
        <v>2002</v>
      </c>
      <c r="E2849">
        <v>10000</v>
      </c>
      <c r="F2849">
        <f>VLOOKUP(B2849, 'Population by Country'!$1:$266, 17, FALSE)</f>
        <v>1962147</v>
      </c>
      <c r="G2849">
        <v>0</v>
      </c>
      <c r="H2849">
        <v>0</v>
      </c>
      <c r="I2849" s="7">
        <f>INDEX('Developing Country'!$B$3:$B$175,MATCH('Stata Data'!B2849,'Developing Country'!$A$3:$A$175))</f>
        <v>0</v>
      </c>
      <c r="J2849" s="7">
        <f>INDEX('Developing Country'!$C$3:$C$175,MATCH('Stata Data'!B2849,'Developing Country'!$A$3:$A$175))</f>
        <v>1</v>
      </c>
      <c r="K2849" s="8">
        <f>VLOOKUP(B2849, 'TRIPS In Force'!$A$2:$B$166, 2, FALSE)</f>
        <v>34700</v>
      </c>
      <c r="L2849" s="7">
        <f t="shared" si="418"/>
        <v>1995</v>
      </c>
      <c r="M2849" s="7">
        <f t="shared" si="413"/>
        <v>1</v>
      </c>
      <c r="N2849" s="7">
        <f t="shared" si="414"/>
        <v>2000</v>
      </c>
      <c r="O2849" s="7">
        <f t="shared" si="415"/>
        <v>2</v>
      </c>
      <c r="P2849" s="7">
        <f t="shared" si="416"/>
        <v>1</v>
      </c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</row>
    <row r="2850" spans="1:34" x14ac:dyDescent="0.35">
      <c r="A2850">
        <f t="shared" si="419"/>
        <v>2849</v>
      </c>
      <c r="B2850" t="s">
        <v>102</v>
      </c>
      <c r="C2850">
        <f t="shared" si="417"/>
        <v>105</v>
      </c>
      <c r="D2850" s="7">
        <f t="shared" si="420"/>
        <v>2003</v>
      </c>
      <c r="E2850">
        <v>11000</v>
      </c>
      <c r="F2850">
        <f>VLOOKUP(B2850, 'Population by Country'!$1:$266, 18, FALSE)</f>
        <v>1986535</v>
      </c>
      <c r="G2850">
        <v>0</v>
      </c>
      <c r="H2850">
        <v>0</v>
      </c>
      <c r="I2850" s="7">
        <f>INDEX('Developing Country'!$B$3:$B$175,MATCH('Stata Data'!B2850,'Developing Country'!$A$3:$A$175))</f>
        <v>0</v>
      </c>
      <c r="J2850" s="7">
        <f>INDEX('Developing Country'!$C$3:$C$175,MATCH('Stata Data'!B2850,'Developing Country'!$A$3:$A$175))</f>
        <v>1</v>
      </c>
      <c r="K2850" s="8">
        <f>VLOOKUP(B2850, 'TRIPS In Force'!$A$2:$B$166, 2, FALSE)</f>
        <v>34700</v>
      </c>
      <c r="L2850" s="7">
        <f t="shared" si="418"/>
        <v>1995</v>
      </c>
      <c r="M2850" s="7">
        <f t="shared" si="413"/>
        <v>1</v>
      </c>
      <c r="N2850" s="7">
        <f t="shared" si="414"/>
        <v>2000</v>
      </c>
      <c r="O2850" s="7">
        <f t="shared" si="415"/>
        <v>3</v>
      </c>
      <c r="P2850" s="7">
        <f t="shared" si="416"/>
        <v>1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</row>
    <row r="2851" spans="1:34" x14ac:dyDescent="0.35">
      <c r="A2851">
        <f t="shared" si="419"/>
        <v>2850</v>
      </c>
      <c r="B2851" t="s">
        <v>102</v>
      </c>
      <c r="C2851">
        <f t="shared" si="417"/>
        <v>105</v>
      </c>
      <c r="D2851" s="7">
        <f t="shared" si="420"/>
        <v>2004</v>
      </c>
      <c r="E2851">
        <v>12000</v>
      </c>
      <c r="F2851">
        <f>VLOOKUP(B2851, 'Population by Country'!$1:$266,19, FALSE)</f>
        <v>2009228</v>
      </c>
      <c r="G2851">
        <v>0</v>
      </c>
      <c r="H2851">
        <v>0</v>
      </c>
      <c r="I2851" s="7">
        <f>INDEX('Developing Country'!$B$3:$B$175,MATCH('Stata Data'!B2851,'Developing Country'!$A$3:$A$175))</f>
        <v>0</v>
      </c>
      <c r="J2851" s="7">
        <f>INDEX('Developing Country'!$C$3:$C$175,MATCH('Stata Data'!B2851,'Developing Country'!$A$3:$A$175))</f>
        <v>1</v>
      </c>
      <c r="K2851" s="8">
        <f>VLOOKUP(B2851, 'TRIPS In Force'!$A$2:$B$166, 2, FALSE)</f>
        <v>34700</v>
      </c>
      <c r="L2851" s="7">
        <f t="shared" si="418"/>
        <v>1995</v>
      </c>
      <c r="M2851" s="7">
        <f t="shared" si="413"/>
        <v>1</v>
      </c>
      <c r="N2851" s="7">
        <f t="shared" si="414"/>
        <v>2000</v>
      </c>
      <c r="O2851" s="7">
        <f t="shared" si="415"/>
        <v>4</v>
      </c>
      <c r="P2851" s="7">
        <f t="shared" si="416"/>
        <v>1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</row>
    <row r="2852" spans="1:34" x14ac:dyDescent="0.35">
      <c r="A2852">
        <f t="shared" si="419"/>
        <v>2851</v>
      </c>
      <c r="B2852" t="s">
        <v>102</v>
      </c>
      <c r="C2852">
        <f t="shared" si="417"/>
        <v>105</v>
      </c>
      <c r="D2852" s="7">
        <f t="shared" si="420"/>
        <v>2005</v>
      </c>
      <c r="E2852">
        <v>11000</v>
      </c>
      <c r="F2852">
        <f>VLOOKUP(B2852, 'Population by Country'!$1:$266, 20, FALSE)</f>
        <v>2032196</v>
      </c>
      <c r="G2852">
        <v>0</v>
      </c>
      <c r="H2852">
        <v>0</v>
      </c>
      <c r="I2852" s="7">
        <f>INDEX('Developing Country'!$B$3:$B$175,MATCH('Stata Data'!B2852,'Developing Country'!$A$3:$A$175))</f>
        <v>0</v>
      </c>
      <c r="J2852" s="7">
        <f>INDEX('Developing Country'!$C$3:$C$175,MATCH('Stata Data'!B2852,'Developing Country'!$A$3:$A$175))</f>
        <v>1</v>
      </c>
      <c r="K2852" s="8">
        <f>VLOOKUP(B2852, 'TRIPS In Force'!$A$2:$B$166, 2, FALSE)</f>
        <v>34700</v>
      </c>
      <c r="L2852" s="7">
        <f t="shared" si="418"/>
        <v>1995</v>
      </c>
      <c r="M2852" s="7">
        <f t="shared" si="413"/>
        <v>1</v>
      </c>
      <c r="N2852" s="7">
        <f t="shared" si="414"/>
        <v>2000</v>
      </c>
      <c r="O2852" s="7">
        <f t="shared" si="415"/>
        <v>5</v>
      </c>
      <c r="P2852" s="7">
        <f t="shared" si="416"/>
        <v>1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</row>
    <row r="2853" spans="1:34" x14ac:dyDescent="0.35">
      <c r="A2853">
        <f t="shared" si="419"/>
        <v>2852</v>
      </c>
      <c r="B2853" t="s">
        <v>102</v>
      </c>
      <c r="C2853">
        <f t="shared" si="417"/>
        <v>105</v>
      </c>
      <c r="D2853" s="7">
        <f t="shared" si="420"/>
        <v>2006</v>
      </c>
      <c r="E2853">
        <v>9700</v>
      </c>
      <c r="F2853">
        <f>VLOOKUP(B2853, 'Population by Country'!$1:$266, 21, FALSE)</f>
        <v>2055734</v>
      </c>
      <c r="G2853">
        <v>0</v>
      </c>
      <c r="H2853">
        <v>0</v>
      </c>
      <c r="I2853" s="7">
        <f>INDEX('Developing Country'!$B$3:$B$175,MATCH('Stata Data'!B2853,'Developing Country'!$A$3:$A$175))</f>
        <v>0</v>
      </c>
      <c r="J2853" s="7">
        <f>INDEX('Developing Country'!$C$3:$C$175,MATCH('Stata Data'!B2853,'Developing Country'!$A$3:$A$175))</f>
        <v>1</v>
      </c>
      <c r="K2853" s="8">
        <f>VLOOKUP(B2853, 'TRIPS In Force'!$A$2:$B$166, 2, FALSE)</f>
        <v>34700</v>
      </c>
      <c r="L2853" s="7">
        <f t="shared" si="418"/>
        <v>1995</v>
      </c>
      <c r="M2853" s="7">
        <f t="shared" si="413"/>
        <v>1</v>
      </c>
      <c r="N2853" s="7">
        <f t="shared" si="414"/>
        <v>2000</v>
      </c>
      <c r="O2853" s="7">
        <f t="shared" si="415"/>
        <v>6</v>
      </c>
      <c r="P2853" s="7">
        <f t="shared" si="416"/>
        <v>1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</row>
    <row r="2854" spans="1:34" x14ac:dyDescent="0.35">
      <c r="A2854">
        <f t="shared" si="419"/>
        <v>2853</v>
      </c>
      <c r="B2854" t="s">
        <v>102</v>
      </c>
      <c r="C2854">
        <f t="shared" si="417"/>
        <v>105</v>
      </c>
      <c r="D2854" s="7">
        <f t="shared" si="420"/>
        <v>2007</v>
      </c>
      <c r="E2854">
        <v>7700</v>
      </c>
      <c r="F2854">
        <f>VLOOKUP(B2854, 'Population by Country'!$1:$266, 22, FALSE)</f>
        <v>2079915</v>
      </c>
      <c r="G2854">
        <v>0</v>
      </c>
      <c r="H2854">
        <v>0</v>
      </c>
      <c r="I2854" s="7">
        <f>INDEX('Developing Country'!$B$3:$B$175,MATCH('Stata Data'!B2854,'Developing Country'!$A$3:$A$175))</f>
        <v>0</v>
      </c>
      <c r="J2854" s="7">
        <f>INDEX('Developing Country'!$C$3:$C$175,MATCH('Stata Data'!B2854,'Developing Country'!$A$3:$A$175))</f>
        <v>1</v>
      </c>
      <c r="K2854" s="8">
        <f>VLOOKUP(B2854, 'TRIPS In Force'!$A$2:$B$166, 2, FALSE)</f>
        <v>34700</v>
      </c>
      <c r="L2854" s="7">
        <f t="shared" si="418"/>
        <v>1995</v>
      </c>
      <c r="M2854" s="7">
        <f t="shared" si="413"/>
        <v>1</v>
      </c>
      <c r="N2854" s="7">
        <f t="shared" si="414"/>
        <v>2000</v>
      </c>
      <c r="O2854" s="7">
        <f t="shared" si="415"/>
        <v>7</v>
      </c>
      <c r="P2854" s="7">
        <f t="shared" si="416"/>
        <v>1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</row>
    <row r="2855" spans="1:34" x14ac:dyDescent="0.35">
      <c r="A2855">
        <f t="shared" si="419"/>
        <v>2854</v>
      </c>
      <c r="B2855" t="s">
        <v>102</v>
      </c>
      <c r="C2855">
        <f t="shared" si="417"/>
        <v>105</v>
      </c>
      <c r="D2855" s="7">
        <f t="shared" si="420"/>
        <v>2008</v>
      </c>
      <c r="E2855">
        <v>5700</v>
      </c>
      <c r="F2855">
        <f>VLOOKUP(B2855, 'Population by Country'!$1:$266, 23, FALSE)</f>
        <v>2106375</v>
      </c>
      <c r="G2855">
        <v>0</v>
      </c>
      <c r="H2855">
        <v>0</v>
      </c>
      <c r="I2855" s="7">
        <f>INDEX('Developing Country'!$B$3:$B$175,MATCH('Stata Data'!B2855,'Developing Country'!$A$3:$A$175))</f>
        <v>0</v>
      </c>
      <c r="J2855" s="7">
        <f>INDEX('Developing Country'!$C$3:$C$175,MATCH('Stata Data'!B2855,'Developing Country'!$A$3:$A$175))</f>
        <v>1</v>
      </c>
      <c r="K2855" s="8">
        <f>VLOOKUP(B2855, 'TRIPS In Force'!$A$2:$B$166, 2, FALSE)</f>
        <v>34700</v>
      </c>
      <c r="L2855" s="7">
        <f t="shared" si="418"/>
        <v>1995</v>
      </c>
      <c r="M2855" s="7">
        <f t="shared" si="413"/>
        <v>1</v>
      </c>
      <c r="N2855" s="7">
        <f t="shared" si="414"/>
        <v>2000</v>
      </c>
      <c r="O2855" s="7">
        <f t="shared" si="415"/>
        <v>8</v>
      </c>
      <c r="P2855" s="7">
        <f t="shared" si="416"/>
        <v>1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</row>
    <row r="2856" spans="1:34" x14ac:dyDescent="0.35">
      <c r="A2856">
        <f t="shared" si="419"/>
        <v>2855</v>
      </c>
      <c r="B2856" t="s">
        <v>102</v>
      </c>
      <c r="C2856">
        <f t="shared" si="417"/>
        <v>105</v>
      </c>
      <c r="D2856" s="7">
        <f t="shared" si="420"/>
        <v>2009</v>
      </c>
      <c r="E2856">
        <v>4900</v>
      </c>
      <c r="F2856">
        <f>VLOOKUP(B2856, 'Population by Country'!$1:$266, 24, FALSE)</f>
        <v>2137040</v>
      </c>
      <c r="G2856">
        <v>0</v>
      </c>
      <c r="H2856">
        <v>0</v>
      </c>
      <c r="I2856" s="7">
        <f>INDEX('Developing Country'!$B$3:$B$175,MATCH('Stata Data'!B2856,'Developing Country'!$A$3:$A$175))</f>
        <v>0</v>
      </c>
      <c r="J2856" s="7">
        <f>INDEX('Developing Country'!$C$3:$C$175,MATCH('Stata Data'!B2856,'Developing Country'!$A$3:$A$175))</f>
        <v>1</v>
      </c>
      <c r="K2856" s="8">
        <f>VLOOKUP(B2856, 'TRIPS In Force'!$A$2:$B$166, 2, FALSE)</f>
        <v>34700</v>
      </c>
      <c r="L2856" s="7">
        <f t="shared" si="418"/>
        <v>1995</v>
      </c>
      <c r="M2856" s="7">
        <f t="shared" si="413"/>
        <v>1</v>
      </c>
      <c r="N2856" s="7">
        <f t="shared" si="414"/>
        <v>2000</v>
      </c>
      <c r="O2856" s="7">
        <f t="shared" si="415"/>
        <v>9</v>
      </c>
      <c r="P2856" s="7">
        <f t="shared" si="416"/>
        <v>1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</row>
    <row r="2857" spans="1:34" x14ac:dyDescent="0.35">
      <c r="A2857">
        <f t="shared" si="419"/>
        <v>2856</v>
      </c>
      <c r="B2857" t="s">
        <v>102</v>
      </c>
      <c r="C2857">
        <f t="shared" si="417"/>
        <v>105</v>
      </c>
      <c r="D2857" s="7">
        <f t="shared" si="420"/>
        <v>2010</v>
      </c>
      <c r="E2857">
        <v>4800</v>
      </c>
      <c r="F2857">
        <f>VLOOKUP(B2857, 'Population by Country'!$1:$266, 25, FALSE)</f>
        <v>2173170</v>
      </c>
      <c r="G2857">
        <v>0</v>
      </c>
      <c r="H2857">
        <v>0</v>
      </c>
      <c r="I2857" s="7">
        <f>INDEX('Developing Country'!$B$3:$B$175,MATCH('Stata Data'!B2857,'Developing Country'!$A$3:$A$175))</f>
        <v>0</v>
      </c>
      <c r="J2857" s="7">
        <f>INDEX('Developing Country'!$C$3:$C$175,MATCH('Stata Data'!B2857,'Developing Country'!$A$3:$A$175))</f>
        <v>1</v>
      </c>
      <c r="K2857" s="8">
        <f>VLOOKUP(B2857, 'TRIPS In Force'!$A$2:$B$166, 2, FALSE)</f>
        <v>34700</v>
      </c>
      <c r="L2857" s="7">
        <f t="shared" si="418"/>
        <v>1995</v>
      </c>
      <c r="M2857" s="7">
        <f t="shared" si="413"/>
        <v>1</v>
      </c>
      <c r="N2857" s="7">
        <f t="shared" si="414"/>
        <v>2000</v>
      </c>
      <c r="O2857" s="7">
        <f t="shared" si="415"/>
        <v>10</v>
      </c>
      <c r="P2857" s="7">
        <f t="shared" si="416"/>
        <v>1</v>
      </c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</row>
    <row r="2858" spans="1:34" x14ac:dyDescent="0.35">
      <c r="A2858">
        <f t="shared" si="419"/>
        <v>2857</v>
      </c>
      <c r="B2858" t="s">
        <v>102</v>
      </c>
      <c r="C2858">
        <f t="shared" si="417"/>
        <v>105</v>
      </c>
      <c r="D2858" s="7">
        <f t="shared" si="420"/>
        <v>2011</v>
      </c>
      <c r="E2858">
        <v>4200</v>
      </c>
      <c r="F2858">
        <f>VLOOKUP(B2858, 'Population by Country'!$1:$266, 26, FALSE)</f>
        <v>2215621</v>
      </c>
      <c r="G2858">
        <v>0</v>
      </c>
      <c r="H2858">
        <v>0</v>
      </c>
      <c r="I2858" s="7">
        <f>INDEX('Developing Country'!$B$3:$B$175,MATCH('Stata Data'!B2858,'Developing Country'!$A$3:$A$175))</f>
        <v>0</v>
      </c>
      <c r="J2858" s="7">
        <f>INDEX('Developing Country'!$C$3:$C$175,MATCH('Stata Data'!B2858,'Developing Country'!$A$3:$A$175))</f>
        <v>1</v>
      </c>
      <c r="K2858" s="8">
        <f>VLOOKUP(B2858, 'TRIPS In Force'!$A$2:$B$166, 2, FALSE)</f>
        <v>34700</v>
      </c>
      <c r="L2858" s="7">
        <f t="shared" si="418"/>
        <v>1995</v>
      </c>
      <c r="M2858" s="7">
        <f t="shared" si="413"/>
        <v>1</v>
      </c>
      <c r="N2858" s="7">
        <f t="shared" si="414"/>
        <v>2000</v>
      </c>
      <c r="O2858" s="7">
        <f t="shared" si="415"/>
        <v>11</v>
      </c>
      <c r="P2858" s="7">
        <f t="shared" si="416"/>
        <v>1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</row>
    <row r="2859" spans="1:34" x14ac:dyDescent="0.35">
      <c r="A2859">
        <f t="shared" si="419"/>
        <v>2858</v>
      </c>
      <c r="B2859" t="s">
        <v>102</v>
      </c>
      <c r="C2859">
        <f t="shared" si="417"/>
        <v>105</v>
      </c>
      <c r="D2859" s="7">
        <f t="shared" si="420"/>
        <v>2012</v>
      </c>
      <c r="E2859">
        <v>3800</v>
      </c>
      <c r="F2859">
        <f>VLOOKUP(B2859, 'Population by Country'!$1:$266, 27, FALSE)</f>
        <v>2263934</v>
      </c>
      <c r="G2859">
        <v>0</v>
      </c>
      <c r="H2859">
        <v>0</v>
      </c>
      <c r="I2859" s="7">
        <f>INDEX('Developing Country'!$B$3:$B$175,MATCH('Stata Data'!B2859,'Developing Country'!$A$3:$A$175))</f>
        <v>0</v>
      </c>
      <c r="J2859" s="7">
        <f>INDEX('Developing Country'!$C$3:$C$175,MATCH('Stata Data'!B2859,'Developing Country'!$A$3:$A$175))</f>
        <v>1</v>
      </c>
      <c r="K2859" s="8">
        <f>VLOOKUP(B2859, 'TRIPS In Force'!$A$2:$B$166, 2, FALSE)</f>
        <v>34700</v>
      </c>
      <c r="L2859" s="7">
        <f t="shared" si="418"/>
        <v>1995</v>
      </c>
      <c r="M2859" s="7">
        <f t="shared" si="413"/>
        <v>1</v>
      </c>
      <c r="N2859" s="7">
        <f t="shared" si="414"/>
        <v>2000</v>
      </c>
      <c r="O2859" s="7">
        <f t="shared" si="415"/>
        <v>12</v>
      </c>
      <c r="P2859" s="7">
        <f t="shared" si="416"/>
        <v>1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</row>
    <row r="2860" spans="1:34" x14ac:dyDescent="0.35">
      <c r="A2860">
        <f t="shared" si="419"/>
        <v>2859</v>
      </c>
      <c r="B2860" t="s">
        <v>102</v>
      </c>
      <c r="C2860">
        <f t="shared" si="417"/>
        <v>105</v>
      </c>
      <c r="D2860" s="7">
        <f t="shared" si="420"/>
        <v>2013</v>
      </c>
      <c r="E2860">
        <v>3600</v>
      </c>
      <c r="F2860">
        <f>VLOOKUP(B2860, 'Population by Country'!$1:$266, 28, FALSE)</f>
        <v>2316520</v>
      </c>
      <c r="G2860">
        <v>0</v>
      </c>
      <c r="H2860">
        <v>0</v>
      </c>
      <c r="I2860" s="7">
        <f>INDEX('Developing Country'!$B$3:$B$175,MATCH('Stata Data'!B2860,'Developing Country'!$A$3:$A$175))</f>
        <v>0</v>
      </c>
      <c r="J2860" s="7">
        <f>INDEX('Developing Country'!$C$3:$C$175,MATCH('Stata Data'!B2860,'Developing Country'!$A$3:$A$175))</f>
        <v>1</v>
      </c>
      <c r="K2860" s="8">
        <f>VLOOKUP(B2860, 'TRIPS In Force'!$A$2:$B$166, 2, FALSE)</f>
        <v>34700</v>
      </c>
      <c r="L2860" s="7">
        <f t="shared" si="418"/>
        <v>1995</v>
      </c>
      <c r="M2860" s="7">
        <f t="shared" si="413"/>
        <v>1</v>
      </c>
      <c r="N2860" s="7">
        <f t="shared" si="414"/>
        <v>2000</v>
      </c>
      <c r="O2860" s="7">
        <f t="shared" si="415"/>
        <v>13</v>
      </c>
      <c r="P2860" s="7">
        <f t="shared" si="416"/>
        <v>1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</row>
    <row r="2861" spans="1:34" x14ac:dyDescent="0.35">
      <c r="A2861">
        <f t="shared" si="419"/>
        <v>2860</v>
      </c>
      <c r="B2861" t="s">
        <v>102</v>
      </c>
      <c r="C2861">
        <f t="shared" si="417"/>
        <v>105</v>
      </c>
      <c r="D2861" s="7">
        <f t="shared" si="420"/>
        <v>2014</v>
      </c>
      <c r="E2861">
        <v>3700</v>
      </c>
      <c r="F2861">
        <f>VLOOKUP(B2861, 'Population by Country'!$1:$266, 29, FALSE)</f>
        <v>2370992</v>
      </c>
      <c r="G2861">
        <v>0</v>
      </c>
      <c r="H2861">
        <v>0</v>
      </c>
      <c r="I2861" s="7">
        <f>INDEX('Developing Country'!$B$3:$B$175,MATCH('Stata Data'!B2861,'Developing Country'!$A$3:$A$175))</f>
        <v>0</v>
      </c>
      <c r="J2861" s="7">
        <f>INDEX('Developing Country'!$C$3:$C$175,MATCH('Stata Data'!B2861,'Developing Country'!$A$3:$A$175))</f>
        <v>1</v>
      </c>
      <c r="K2861" s="8">
        <f>VLOOKUP(B2861, 'TRIPS In Force'!$A$2:$B$166, 2, FALSE)</f>
        <v>34700</v>
      </c>
      <c r="L2861" s="7">
        <f t="shared" si="418"/>
        <v>1995</v>
      </c>
      <c r="M2861" s="7">
        <f t="shared" si="413"/>
        <v>1</v>
      </c>
      <c r="N2861" s="7">
        <f t="shared" si="414"/>
        <v>2000</v>
      </c>
      <c r="O2861" s="7">
        <f t="shared" si="415"/>
        <v>14</v>
      </c>
      <c r="P2861" s="7">
        <f t="shared" si="416"/>
        <v>1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</row>
    <row r="2862" spans="1:34" x14ac:dyDescent="0.35">
      <c r="A2862">
        <f t="shared" si="419"/>
        <v>2861</v>
      </c>
      <c r="B2862" t="s">
        <v>102</v>
      </c>
      <c r="C2862">
        <f t="shared" si="417"/>
        <v>105</v>
      </c>
      <c r="D2862" s="7">
        <f t="shared" si="420"/>
        <v>2015</v>
      </c>
      <c r="E2862">
        <v>4300</v>
      </c>
      <c r="F2862">
        <f>VLOOKUP(B2862, 'Population by Country'!$1:$266, 30, FALSE)</f>
        <v>2425561</v>
      </c>
      <c r="G2862">
        <v>0</v>
      </c>
      <c r="H2862">
        <v>0</v>
      </c>
      <c r="I2862" s="7">
        <f>INDEX('Developing Country'!$B$3:$B$175,MATCH('Stata Data'!B2862,'Developing Country'!$A$3:$A$175))</f>
        <v>0</v>
      </c>
      <c r="J2862" s="7">
        <f>INDEX('Developing Country'!$C$3:$C$175,MATCH('Stata Data'!B2862,'Developing Country'!$A$3:$A$175))</f>
        <v>1</v>
      </c>
      <c r="K2862" s="8">
        <f>VLOOKUP(B2862, 'TRIPS In Force'!$A$2:$B$166, 2, FALSE)</f>
        <v>34700</v>
      </c>
      <c r="L2862" s="7">
        <f t="shared" si="418"/>
        <v>1995</v>
      </c>
      <c r="M2862" s="7">
        <f t="shared" si="413"/>
        <v>1</v>
      </c>
      <c r="N2862" s="7">
        <f t="shared" si="414"/>
        <v>2000</v>
      </c>
      <c r="O2862" s="7">
        <f t="shared" si="415"/>
        <v>15</v>
      </c>
      <c r="P2862" s="7">
        <f t="shared" si="416"/>
        <v>1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</row>
    <row r="2863" spans="1:34" x14ac:dyDescent="0.35">
      <c r="A2863">
        <f t="shared" si="419"/>
        <v>2862</v>
      </c>
      <c r="B2863" t="s">
        <v>102</v>
      </c>
      <c r="C2863">
        <f t="shared" si="417"/>
        <v>105</v>
      </c>
      <c r="D2863" s="7">
        <f t="shared" si="420"/>
        <v>2016</v>
      </c>
      <c r="E2863">
        <v>4300</v>
      </c>
      <c r="F2863">
        <f>VLOOKUP(B2863, 'Population by Country'!$1:$266, 31, FALSE)</f>
        <v>2479713</v>
      </c>
      <c r="G2863">
        <v>0</v>
      </c>
      <c r="H2863">
        <v>0</v>
      </c>
      <c r="I2863" s="7">
        <f>INDEX('Developing Country'!$B$3:$B$175,MATCH('Stata Data'!B2863,'Developing Country'!$A$3:$A$175))</f>
        <v>0</v>
      </c>
      <c r="J2863" s="7">
        <f>INDEX('Developing Country'!$C$3:$C$175,MATCH('Stata Data'!B2863,'Developing Country'!$A$3:$A$175))</f>
        <v>1</v>
      </c>
      <c r="K2863" s="8">
        <f>VLOOKUP(B2863, 'TRIPS In Force'!$A$2:$B$166, 2, FALSE)</f>
        <v>34700</v>
      </c>
      <c r="L2863" s="7">
        <f t="shared" si="418"/>
        <v>1995</v>
      </c>
      <c r="M2863" s="7">
        <f t="shared" si="413"/>
        <v>1</v>
      </c>
      <c r="N2863" s="7">
        <f t="shared" si="414"/>
        <v>2000</v>
      </c>
      <c r="O2863" s="7">
        <f t="shared" si="415"/>
        <v>16</v>
      </c>
      <c r="P2863" s="7">
        <f t="shared" si="416"/>
        <v>1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</row>
    <row r="2864" spans="1:34" x14ac:dyDescent="0.35">
      <c r="A2864">
        <f t="shared" si="419"/>
        <v>2863</v>
      </c>
      <c r="B2864" t="s">
        <v>103</v>
      </c>
      <c r="C2864">
        <f t="shared" si="417"/>
        <v>106</v>
      </c>
      <c r="D2864" s="7">
        <v>1990</v>
      </c>
      <c r="E2864">
        <v>100</v>
      </c>
      <c r="F2864">
        <f>VLOOKUP(B2864, 'Population by Country'!$1:$266, 5,FALSE )</f>
        <v>18749406</v>
      </c>
      <c r="G2864">
        <v>0</v>
      </c>
      <c r="H2864">
        <v>0</v>
      </c>
      <c r="I2864" s="7">
        <f>INDEX('Developing Country'!$B$3:$B$175,MATCH('Stata Data'!B2864,'Developing Country'!$A$3:$A$175))</f>
        <v>1</v>
      </c>
      <c r="J2864" s="7">
        <f>INDEX('Developing Country'!$C$3:$C$175,MATCH('Stata Data'!B2864,'Developing Country'!$A$3:$A$175))</f>
        <v>0</v>
      </c>
      <c r="K2864" s="8">
        <f>VLOOKUP(B2864, 'TRIPS In Force'!$A$2:$B$166, 2, FALSE)</f>
        <v>38100</v>
      </c>
      <c r="L2864" s="7">
        <f t="shared" si="418"/>
        <v>2004</v>
      </c>
      <c r="M2864" s="7">
        <f t="shared" si="413"/>
        <v>0</v>
      </c>
      <c r="N2864" s="7">
        <f t="shared" si="414"/>
        <v>2033</v>
      </c>
      <c r="O2864" s="7">
        <f t="shared" si="415"/>
        <v>-43</v>
      </c>
      <c r="P2864" s="7">
        <f t="shared" si="416"/>
        <v>0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</row>
    <row r="2865" spans="1:34" x14ac:dyDescent="0.35">
      <c r="A2865">
        <f t="shared" si="419"/>
        <v>2864</v>
      </c>
      <c r="B2865" t="s">
        <v>103</v>
      </c>
      <c r="C2865">
        <f t="shared" si="417"/>
        <v>106</v>
      </c>
      <c r="D2865" s="7">
        <f>D2864+1</f>
        <v>1991</v>
      </c>
      <c r="E2865">
        <v>100</v>
      </c>
      <c r="F2865">
        <f>VLOOKUP(B2865, 'Population by Country'!$1:$266, 6, FALSE)</f>
        <v>19245054</v>
      </c>
      <c r="G2865">
        <v>0</v>
      </c>
      <c r="H2865">
        <v>0</v>
      </c>
      <c r="I2865" s="7">
        <f>INDEX('Developing Country'!$B$3:$B$175,MATCH('Stata Data'!B2865,'Developing Country'!$A$3:$A$175))</f>
        <v>1</v>
      </c>
      <c r="J2865" s="7">
        <f>INDEX('Developing Country'!$C$3:$C$175,MATCH('Stata Data'!B2865,'Developing Country'!$A$3:$A$175))</f>
        <v>0</v>
      </c>
      <c r="K2865" s="8">
        <f>VLOOKUP(B2865, 'TRIPS In Force'!$A$2:$B$166, 2, FALSE)</f>
        <v>38100</v>
      </c>
      <c r="L2865" s="7">
        <f t="shared" si="418"/>
        <v>2004</v>
      </c>
      <c r="M2865" s="7">
        <f t="shared" si="413"/>
        <v>0</v>
      </c>
      <c r="N2865" s="7">
        <f t="shared" si="414"/>
        <v>2033</v>
      </c>
      <c r="O2865" s="7">
        <f t="shared" si="415"/>
        <v>-42</v>
      </c>
      <c r="P2865" s="7">
        <f t="shared" si="416"/>
        <v>0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</row>
    <row r="2866" spans="1:34" x14ac:dyDescent="0.35">
      <c r="A2866">
        <f t="shared" si="419"/>
        <v>2865</v>
      </c>
      <c r="B2866" t="s">
        <v>103</v>
      </c>
      <c r="C2866">
        <f t="shared" si="417"/>
        <v>106</v>
      </c>
      <c r="D2866" s="7">
        <f t="shared" ref="D2866:D2890" si="421">D2865+1</f>
        <v>1992</v>
      </c>
      <c r="E2866">
        <v>100</v>
      </c>
      <c r="F2866">
        <f>VLOOKUP(B2866, 'Population by Country'!$1:$266, 7, FALSE)</f>
        <v>19773772</v>
      </c>
      <c r="G2866">
        <v>0</v>
      </c>
      <c r="H2866">
        <v>0</v>
      </c>
      <c r="I2866" s="7">
        <f>INDEX('Developing Country'!$B$3:$B$175,MATCH('Stata Data'!B2866,'Developing Country'!$A$3:$A$175))</f>
        <v>1</v>
      </c>
      <c r="J2866" s="7">
        <f>INDEX('Developing Country'!$C$3:$C$175,MATCH('Stata Data'!B2866,'Developing Country'!$A$3:$A$175))</f>
        <v>0</v>
      </c>
      <c r="K2866" s="8">
        <f>VLOOKUP(B2866, 'TRIPS In Force'!$A$2:$B$166, 2, FALSE)</f>
        <v>38100</v>
      </c>
      <c r="L2866" s="7">
        <f t="shared" si="418"/>
        <v>2004</v>
      </c>
      <c r="M2866" s="7">
        <f t="shared" si="413"/>
        <v>0</v>
      </c>
      <c r="N2866" s="7">
        <f t="shared" si="414"/>
        <v>2033</v>
      </c>
      <c r="O2866" s="7">
        <f t="shared" si="415"/>
        <v>-41</v>
      </c>
      <c r="P2866" s="7">
        <f t="shared" si="416"/>
        <v>0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</row>
    <row r="2867" spans="1:34" x14ac:dyDescent="0.35">
      <c r="A2867">
        <f t="shared" si="419"/>
        <v>2866</v>
      </c>
      <c r="B2867" t="s">
        <v>103</v>
      </c>
      <c r="C2867">
        <f t="shared" si="417"/>
        <v>106</v>
      </c>
      <c r="D2867" s="7">
        <f t="shared" si="421"/>
        <v>1993</v>
      </c>
      <c r="E2867">
        <v>100</v>
      </c>
      <c r="F2867">
        <f>VLOOKUP(B2867, 'Population by Country'!$1:$266, 8, FALSE)</f>
        <v>20321175</v>
      </c>
      <c r="G2867">
        <v>0</v>
      </c>
      <c r="H2867">
        <v>0</v>
      </c>
      <c r="I2867" s="7">
        <f>INDEX('Developing Country'!$B$3:$B$175,MATCH('Stata Data'!B2867,'Developing Country'!$A$3:$A$175))</f>
        <v>1</v>
      </c>
      <c r="J2867" s="7">
        <f>INDEX('Developing Country'!$C$3:$C$175,MATCH('Stata Data'!B2867,'Developing Country'!$A$3:$A$175))</f>
        <v>0</v>
      </c>
      <c r="K2867" s="8">
        <f>VLOOKUP(B2867, 'TRIPS In Force'!$A$2:$B$166, 2, FALSE)</f>
        <v>38100</v>
      </c>
      <c r="L2867" s="7">
        <f t="shared" si="418"/>
        <v>2004</v>
      </c>
      <c r="M2867" s="7">
        <f t="shared" si="413"/>
        <v>0</v>
      </c>
      <c r="N2867" s="7">
        <f t="shared" si="414"/>
        <v>2033</v>
      </c>
      <c r="O2867" s="7">
        <f t="shared" si="415"/>
        <v>-40</v>
      </c>
      <c r="P2867" s="7">
        <f t="shared" si="416"/>
        <v>0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</row>
    <row r="2868" spans="1:34" x14ac:dyDescent="0.35">
      <c r="A2868">
        <f t="shared" si="419"/>
        <v>2867</v>
      </c>
      <c r="B2868" t="s">
        <v>103</v>
      </c>
      <c r="C2868">
        <f t="shared" si="417"/>
        <v>106</v>
      </c>
      <c r="D2868" s="7">
        <f t="shared" si="421"/>
        <v>1994</v>
      </c>
      <c r="E2868">
        <v>100</v>
      </c>
      <c r="F2868">
        <f>VLOOKUP(B2868, 'Population by Country'!$1:$266, 9, FALSE)</f>
        <v>20867130</v>
      </c>
      <c r="G2868">
        <v>0</v>
      </c>
      <c r="H2868">
        <v>0</v>
      </c>
      <c r="I2868" s="7">
        <f>INDEX('Developing Country'!$B$3:$B$175,MATCH('Stata Data'!B2868,'Developing Country'!$A$3:$A$175))</f>
        <v>1</v>
      </c>
      <c r="J2868" s="7">
        <f>INDEX('Developing Country'!$C$3:$C$175,MATCH('Stata Data'!B2868,'Developing Country'!$A$3:$A$175))</f>
        <v>0</v>
      </c>
      <c r="K2868" s="8">
        <f>VLOOKUP(B2868, 'TRIPS In Force'!$A$2:$B$166, 2, FALSE)</f>
        <v>38100</v>
      </c>
      <c r="L2868" s="7">
        <f t="shared" si="418"/>
        <v>2004</v>
      </c>
      <c r="M2868" s="7">
        <f t="shared" si="413"/>
        <v>0</v>
      </c>
      <c r="N2868" s="7">
        <f t="shared" si="414"/>
        <v>2033</v>
      </c>
      <c r="O2868" s="7">
        <f t="shared" si="415"/>
        <v>-39</v>
      </c>
      <c r="P2868" s="7">
        <f t="shared" si="416"/>
        <v>0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</row>
    <row r="2869" spans="1:34" x14ac:dyDescent="0.35">
      <c r="A2869">
        <f t="shared" si="419"/>
        <v>2868</v>
      </c>
      <c r="B2869" t="s">
        <v>103</v>
      </c>
      <c r="C2869">
        <f t="shared" si="417"/>
        <v>106</v>
      </c>
      <c r="D2869" s="7">
        <f t="shared" si="421"/>
        <v>1995</v>
      </c>
      <c r="E2869">
        <v>100</v>
      </c>
      <c r="F2869">
        <f>VLOOKUP(B2869, 'Population by Country'!$1:$266, 10, FALSE)</f>
        <v>21396384</v>
      </c>
      <c r="G2869">
        <v>0</v>
      </c>
      <c r="H2869">
        <v>0</v>
      </c>
      <c r="I2869" s="7">
        <f>INDEX('Developing Country'!$B$3:$B$175,MATCH('Stata Data'!B2869,'Developing Country'!$A$3:$A$175))</f>
        <v>1</v>
      </c>
      <c r="J2869" s="7">
        <f>INDEX('Developing Country'!$C$3:$C$175,MATCH('Stata Data'!B2869,'Developing Country'!$A$3:$A$175))</f>
        <v>0</v>
      </c>
      <c r="K2869" s="8">
        <f>VLOOKUP(B2869, 'TRIPS In Force'!$A$2:$B$166, 2, FALSE)</f>
        <v>38100</v>
      </c>
      <c r="L2869" s="7">
        <f t="shared" si="418"/>
        <v>2004</v>
      </c>
      <c r="M2869" s="7">
        <f t="shared" si="413"/>
        <v>0</v>
      </c>
      <c r="N2869" s="7">
        <f t="shared" si="414"/>
        <v>2033</v>
      </c>
      <c r="O2869" s="7">
        <f t="shared" si="415"/>
        <v>-38</v>
      </c>
      <c r="P2869" s="7">
        <f t="shared" si="416"/>
        <v>0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</row>
    <row r="2870" spans="1:34" x14ac:dyDescent="0.35">
      <c r="A2870">
        <f t="shared" si="419"/>
        <v>2869</v>
      </c>
      <c r="B2870" t="s">
        <v>103</v>
      </c>
      <c r="C2870">
        <f t="shared" si="417"/>
        <v>106</v>
      </c>
      <c r="D2870" s="7">
        <f t="shared" si="421"/>
        <v>1996</v>
      </c>
      <c r="E2870">
        <v>200</v>
      </c>
      <c r="F2870">
        <f>VLOOKUP(B2870, 'Population by Country'!$1:$266, 11, FALSE)</f>
        <v>21903379</v>
      </c>
      <c r="G2870">
        <v>0</v>
      </c>
      <c r="H2870">
        <v>0</v>
      </c>
      <c r="I2870" s="7">
        <f>INDEX('Developing Country'!$B$3:$B$175,MATCH('Stata Data'!B2870,'Developing Country'!$A$3:$A$175))</f>
        <v>1</v>
      </c>
      <c r="J2870" s="7">
        <f>INDEX('Developing Country'!$C$3:$C$175,MATCH('Stata Data'!B2870,'Developing Country'!$A$3:$A$175))</f>
        <v>0</v>
      </c>
      <c r="K2870" s="8">
        <f>VLOOKUP(B2870, 'TRIPS In Force'!$A$2:$B$166, 2, FALSE)</f>
        <v>38100</v>
      </c>
      <c r="L2870" s="7">
        <f t="shared" si="418"/>
        <v>2004</v>
      </c>
      <c r="M2870" s="7">
        <f t="shared" si="413"/>
        <v>0</v>
      </c>
      <c r="N2870" s="7">
        <f t="shared" si="414"/>
        <v>2033</v>
      </c>
      <c r="O2870" s="7">
        <f t="shared" si="415"/>
        <v>-37</v>
      </c>
      <c r="P2870" s="7">
        <f t="shared" si="416"/>
        <v>0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</row>
    <row r="2871" spans="1:34" x14ac:dyDescent="0.35">
      <c r="A2871">
        <f t="shared" si="419"/>
        <v>2870</v>
      </c>
      <c r="B2871" t="s">
        <v>103</v>
      </c>
      <c r="C2871">
        <f t="shared" si="417"/>
        <v>106</v>
      </c>
      <c r="D2871" s="7">
        <f t="shared" si="421"/>
        <v>1997</v>
      </c>
      <c r="E2871">
        <v>500</v>
      </c>
      <c r="F2871">
        <f>VLOOKUP(B2871, 'Population by Country'!$1:$266, 12, FALSE)</f>
        <v>22389803</v>
      </c>
      <c r="G2871">
        <v>0</v>
      </c>
      <c r="H2871">
        <v>0</v>
      </c>
      <c r="I2871" s="7">
        <f>INDEX('Developing Country'!$B$3:$B$175,MATCH('Stata Data'!B2871,'Developing Country'!$A$3:$A$175))</f>
        <v>1</v>
      </c>
      <c r="J2871" s="7">
        <f>INDEX('Developing Country'!$C$3:$C$175,MATCH('Stata Data'!B2871,'Developing Country'!$A$3:$A$175))</f>
        <v>0</v>
      </c>
      <c r="K2871" s="8">
        <f>VLOOKUP(B2871, 'TRIPS In Force'!$A$2:$B$166, 2, FALSE)</f>
        <v>38100</v>
      </c>
      <c r="L2871" s="7">
        <f t="shared" si="418"/>
        <v>2004</v>
      </c>
      <c r="M2871" s="7">
        <f t="shared" si="413"/>
        <v>0</v>
      </c>
      <c r="N2871" s="7">
        <f t="shared" si="414"/>
        <v>2033</v>
      </c>
      <c r="O2871" s="7">
        <f t="shared" si="415"/>
        <v>-36</v>
      </c>
      <c r="P2871" s="7">
        <f t="shared" si="416"/>
        <v>0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</row>
    <row r="2872" spans="1:34" x14ac:dyDescent="0.35">
      <c r="A2872">
        <f t="shared" si="419"/>
        <v>2871</v>
      </c>
      <c r="B2872" t="s">
        <v>103</v>
      </c>
      <c r="C2872">
        <f t="shared" si="417"/>
        <v>106</v>
      </c>
      <c r="D2872" s="7">
        <f t="shared" si="421"/>
        <v>1998</v>
      </c>
      <c r="E2872">
        <v>500</v>
      </c>
      <c r="F2872">
        <f>VLOOKUP(B2872, 'Population by Country'!$1:$266, 13, FALSE)</f>
        <v>22856305</v>
      </c>
      <c r="G2872">
        <v>0</v>
      </c>
      <c r="H2872">
        <v>0</v>
      </c>
      <c r="I2872" s="7">
        <f>INDEX('Developing Country'!$B$3:$B$175,MATCH('Stata Data'!B2872,'Developing Country'!$A$3:$A$175))</f>
        <v>1</v>
      </c>
      <c r="J2872" s="7">
        <f>INDEX('Developing Country'!$C$3:$C$175,MATCH('Stata Data'!B2872,'Developing Country'!$A$3:$A$175))</f>
        <v>0</v>
      </c>
      <c r="K2872" s="8">
        <f>VLOOKUP(B2872, 'TRIPS In Force'!$A$2:$B$166, 2, FALSE)</f>
        <v>38100</v>
      </c>
      <c r="L2872" s="7">
        <f t="shared" si="418"/>
        <v>2004</v>
      </c>
      <c r="M2872" s="7">
        <f t="shared" si="413"/>
        <v>0</v>
      </c>
      <c r="N2872" s="7">
        <f t="shared" si="414"/>
        <v>2033</v>
      </c>
      <c r="O2872" s="7">
        <f t="shared" si="415"/>
        <v>-35</v>
      </c>
      <c r="P2872" s="7">
        <f t="shared" si="416"/>
        <v>0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</row>
    <row r="2873" spans="1:34" x14ac:dyDescent="0.35">
      <c r="A2873">
        <f t="shared" si="419"/>
        <v>2872</v>
      </c>
      <c r="B2873" t="s">
        <v>103</v>
      </c>
      <c r="C2873">
        <f t="shared" si="417"/>
        <v>106</v>
      </c>
      <c r="D2873" s="7">
        <f t="shared" si="421"/>
        <v>1999</v>
      </c>
      <c r="E2873">
        <v>1000</v>
      </c>
      <c r="F2873">
        <f>VLOOKUP(B2873, 'Population by Country'!$1:$266,14, FALSE)</f>
        <v>23305994</v>
      </c>
      <c r="G2873">
        <v>0</v>
      </c>
      <c r="H2873">
        <v>0</v>
      </c>
      <c r="I2873" s="7">
        <f>INDEX('Developing Country'!$B$3:$B$175,MATCH('Stata Data'!B2873,'Developing Country'!$A$3:$A$175))</f>
        <v>1</v>
      </c>
      <c r="J2873" s="7">
        <f>INDEX('Developing Country'!$C$3:$C$175,MATCH('Stata Data'!B2873,'Developing Country'!$A$3:$A$175))</f>
        <v>0</v>
      </c>
      <c r="K2873" s="8">
        <f>VLOOKUP(B2873, 'TRIPS In Force'!$A$2:$B$166, 2, FALSE)</f>
        <v>38100</v>
      </c>
      <c r="L2873" s="7">
        <f t="shared" si="418"/>
        <v>2004</v>
      </c>
      <c r="M2873" s="7">
        <f t="shared" si="413"/>
        <v>0</v>
      </c>
      <c r="N2873" s="7">
        <f t="shared" si="414"/>
        <v>2033</v>
      </c>
      <c r="O2873" s="7">
        <f t="shared" si="415"/>
        <v>-34</v>
      </c>
      <c r="P2873" s="7">
        <f t="shared" si="416"/>
        <v>0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</row>
    <row r="2874" spans="1:34" x14ac:dyDescent="0.35">
      <c r="A2874">
        <f t="shared" si="419"/>
        <v>2873</v>
      </c>
      <c r="B2874" t="s">
        <v>103</v>
      </c>
      <c r="C2874">
        <f t="shared" si="417"/>
        <v>106</v>
      </c>
      <c r="D2874" s="7">
        <f t="shared" si="421"/>
        <v>2000</v>
      </c>
      <c r="E2874">
        <v>1000</v>
      </c>
      <c r="F2874">
        <f>VLOOKUP(B2874, 'Population by Country'!$1:$266, 15, FALSE)</f>
        <v>23740911</v>
      </c>
      <c r="G2874">
        <v>0</v>
      </c>
      <c r="H2874">
        <v>0</v>
      </c>
      <c r="I2874" s="7">
        <f>INDEX('Developing Country'!$B$3:$B$175,MATCH('Stata Data'!B2874,'Developing Country'!$A$3:$A$175))</f>
        <v>1</v>
      </c>
      <c r="J2874" s="7">
        <f>INDEX('Developing Country'!$C$3:$C$175,MATCH('Stata Data'!B2874,'Developing Country'!$A$3:$A$175))</f>
        <v>0</v>
      </c>
      <c r="K2874" s="8">
        <f>VLOOKUP(B2874, 'TRIPS In Force'!$A$2:$B$166, 2, FALSE)</f>
        <v>38100</v>
      </c>
      <c r="L2874" s="7">
        <f t="shared" si="418"/>
        <v>2004</v>
      </c>
      <c r="M2874" s="7">
        <f t="shared" si="413"/>
        <v>0</v>
      </c>
      <c r="N2874" s="7">
        <f t="shared" si="414"/>
        <v>2033</v>
      </c>
      <c r="O2874" s="7">
        <f t="shared" si="415"/>
        <v>-33</v>
      </c>
      <c r="P2874" s="7">
        <f t="shared" si="416"/>
        <v>0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</row>
    <row r="2875" spans="1:34" x14ac:dyDescent="0.35">
      <c r="A2875">
        <f t="shared" si="419"/>
        <v>2874</v>
      </c>
      <c r="B2875" t="s">
        <v>103</v>
      </c>
      <c r="C2875">
        <f t="shared" si="417"/>
        <v>106</v>
      </c>
      <c r="D2875" s="7">
        <f t="shared" si="421"/>
        <v>2001</v>
      </c>
      <c r="E2875">
        <v>1200</v>
      </c>
      <c r="F2875">
        <f>VLOOKUP(B2875, 'Population by Country'!$1:$266, 16, FALSE)</f>
        <v>24161777</v>
      </c>
      <c r="G2875">
        <v>0</v>
      </c>
      <c r="H2875">
        <v>0</v>
      </c>
      <c r="I2875" s="7">
        <f>INDEX('Developing Country'!$B$3:$B$175,MATCH('Stata Data'!B2875,'Developing Country'!$A$3:$A$175))</f>
        <v>1</v>
      </c>
      <c r="J2875" s="7">
        <f>INDEX('Developing Country'!$C$3:$C$175,MATCH('Stata Data'!B2875,'Developing Country'!$A$3:$A$175))</f>
        <v>0</v>
      </c>
      <c r="K2875" s="8">
        <f>VLOOKUP(B2875, 'TRIPS In Force'!$A$2:$B$166, 2, FALSE)</f>
        <v>38100</v>
      </c>
      <c r="L2875" s="7">
        <f t="shared" si="418"/>
        <v>2004</v>
      </c>
      <c r="M2875" s="7">
        <f t="shared" si="413"/>
        <v>0</v>
      </c>
      <c r="N2875" s="7">
        <f t="shared" si="414"/>
        <v>2033</v>
      </c>
      <c r="O2875" s="7">
        <f t="shared" si="415"/>
        <v>-32</v>
      </c>
      <c r="P2875" s="7">
        <f t="shared" si="416"/>
        <v>0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</row>
    <row r="2876" spans="1:34" x14ac:dyDescent="0.35">
      <c r="A2876">
        <f t="shared" si="419"/>
        <v>2875</v>
      </c>
      <c r="B2876" t="s">
        <v>103</v>
      </c>
      <c r="C2876">
        <f t="shared" si="417"/>
        <v>106</v>
      </c>
      <c r="D2876" s="7">
        <f t="shared" si="421"/>
        <v>2002</v>
      </c>
      <c r="E2876">
        <v>1500</v>
      </c>
      <c r="F2876">
        <f>VLOOKUP(B2876, 'Population by Country'!$1:$266, 17, FALSE)</f>
        <v>24566342</v>
      </c>
      <c r="G2876">
        <v>0</v>
      </c>
      <c r="H2876">
        <v>0</v>
      </c>
      <c r="I2876" s="7">
        <f>INDEX('Developing Country'!$B$3:$B$175,MATCH('Stata Data'!B2876,'Developing Country'!$A$3:$A$175))</f>
        <v>1</v>
      </c>
      <c r="J2876" s="7">
        <f>INDEX('Developing Country'!$C$3:$C$175,MATCH('Stata Data'!B2876,'Developing Country'!$A$3:$A$175))</f>
        <v>0</v>
      </c>
      <c r="K2876" s="8">
        <f>VLOOKUP(B2876, 'TRIPS In Force'!$A$2:$B$166, 2, FALSE)</f>
        <v>38100</v>
      </c>
      <c r="L2876" s="7">
        <f t="shared" si="418"/>
        <v>2004</v>
      </c>
      <c r="M2876" s="7">
        <f t="shared" si="413"/>
        <v>0</v>
      </c>
      <c r="N2876" s="7">
        <f t="shared" si="414"/>
        <v>2033</v>
      </c>
      <c r="O2876" s="7">
        <f t="shared" si="415"/>
        <v>-31</v>
      </c>
      <c r="P2876" s="7">
        <f t="shared" si="416"/>
        <v>0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</row>
    <row r="2877" spans="1:34" x14ac:dyDescent="0.35">
      <c r="A2877">
        <f t="shared" si="419"/>
        <v>2876</v>
      </c>
      <c r="B2877" t="s">
        <v>103</v>
      </c>
      <c r="C2877">
        <f t="shared" si="417"/>
        <v>106</v>
      </c>
      <c r="D2877" s="7">
        <f t="shared" si="421"/>
        <v>2003</v>
      </c>
      <c r="E2877">
        <v>1800</v>
      </c>
      <c r="F2877">
        <f>VLOOKUP(B2877, 'Population by Country'!$1:$266, 18, FALSE)</f>
        <v>24950623</v>
      </c>
      <c r="G2877">
        <v>0</v>
      </c>
      <c r="H2877">
        <v>0</v>
      </c>
      <c r="I2877" s="7">
        <f>INDEX('Developing Country'!$B$3:$B$175,MATCH('Stata Data'!B2877,'Developing Country'!$A$3:$A$175))</f>
        <v>1</v>
      </c>
      <c r="J2877" s="7">
        <f>INDEX('Developing Country'!$C$3:$C$175,MATCH('Stata Data'!B2877,'Developing Country'!$A$3:$A$175))</f>
        <v>0</v>
      </c>
      <c r="K2877" s="8">
        <f>VLOOKUP(B2877, 'TRIPS In Force'!$A$2:$B$166, 2, FALSE)</f>
        <v>38100</v>
      </c>
      <c r="L2877" s="7">
        <f t="shared" si="418"/>
        <v>2004</v>
      </c>
      <c r="M2877" s="7">
        <f t="shared" si="413"/>
        <v>0</v>
      </c>
      <c r="N2877" s="7">
        <f t="shared" si="414"/>
        <v>2033</v>
      </c>
      <c r="O2877" s="7">
        <f t="shared" si="415"/>
        <v>-30</v>
      </c>
      <c r="P2877" s="7">
        <f t="shared" si="416"/>
        <v>0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</row>
    <row r="2878" spans="1:34" x14ac:dyDescent="0.35">
      <c r="A2878">
        <f t="shared" si="419"/>
        <v>2877</v>
      </c>
      <c r="B2878" t="s">
        <v>103</v>
      </c>
      <c r="C2878">
        <f t="shared" si="417"/>
        <v>106</v>
      </c>
      <c r="D2878" s="7">
        <f t="shared" si="421"/>
        <v>2004</v>
      </c>
      <c r="E2878">
        <v>2100</v>
      </c>
      <c r="F2878">
        <f>VLOOKUP(B2878, 'Population by Country'!$1:$266,19, FALSE)</f>
        <v>25309449</v>
      </c>
      <c r="G2878">
        <v>0</v>
      </c>
      <c r="H2878">
        <v>0</v>
      </c>
      <c r="I2878" s="7">
        <f>INDEX('Developing Country'!$B$3:$B$175,MATCH('Stata Data'!B2878,'Developing Country'!$A$3:$A$175))</f>
        <v>1</v>
      </c>
      <c r="J2878" s="7">
        <f>INDEX('Developing Country'!$C$3:$C$175,MATCH('Stata Data'!B2878,'Developing Country'!$A$3:$A$175))</f>
        <v>0</v>
      </c>
      <c r="K2878" s="8">
        <f>VLOOKUP(B2878, 'TRIPS In Force'!$A$2:$B$166, 2, FALSE)</f>
        <v>38100</v>
      </c>
      <c r="L2878" s="7">
        <f t="shared" si="418"/>
        <v>2004</v>
      </c>
      <c r="M2878" s="7">
        <f t="shared" si="413"/>
        <v>1</v>
      </c>
      <c r="N2878" s="7">
        <f t="shared" si="414"/>
        <v>2033</v>
      </c>
      <c r="O2878" s="7">
        <f t="shared" si="415"/>
        <v>-29</v>
      </c>
      <c r="P2878" s="7">
        <f t="shared" si="416"/>
        <v>0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</row>
    <row r="2879" spans="1:34" x14ac:dyDescent="0.35">
      <c r="A2879">
        <f t="shared" si="419"/>
        <v>2878</v>
      </c>
      <c r="B2879" t="s">
        <v>103</v>
      </c>
      <c r="C2879">
        <f t="shared" si="417"/>
        <v>106</v>
      </c>
      <c r="D2879" s="7">
        <f t="shared" si="421"/>
        <v>2005</v>
      </c>
      <c r="E2879">
        <v>2300</v>
      </c>
      <c r="F2879">
        <f>VLOOKUP(B2879, 'Population by Country'!$1:$266, 20, FALSE)</f>
        <v>25640287</v>
      </c>
      <c r="G2879">
        <v>0</v>
      </c>
      <c r="H2879">
        <v>0</v>
      </c>
      <c r="I2879" s="7">
        <f>INDEX('Developing Country'!$B$3:$B$175,MATCH('Stata Data'!B2879,'Developing Country'!$A$3:$A$175))</f>
        <v>1</v>
      </c>
      <c r="J2879" s="7">
        <f>INDEX('Developing Country'!$C$3:$C$175,MATCH('Stata Data'!B2879,'Developing Country'!$A$3:$A$175))</f>
        <v>0</v>
      </c>
      <c r="K2879" s="8">
        <f>VLOOKUP(B2879, 'TRIPS In Force'!$A$2:$B$166, 2, FALSE)</f>
        <v>38100</v>
      </c>
      <c r="L2879" s="7">
        <f t="shared" si="418"/>
        <v>2004</v>
      </c>
      <c r="M2879" s="7">
        <f t="shared" si="413"/>
        <v>1</v>
      </c>
      <c r="N2879" s="7">
        <f t="shared" si="414"/>
        <v>2033</v>
      </c>
      <c r="O2879" s="7">
        <f t="shared" si="415"/>
        <v>-28</v>
      </c>
      <c r="P2879" s="7">
        <f t="shared" si="416"/>
        <v>0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</row>
    <row r="2880" spans="1:34" x14ac:dyDescent="0.35">
      <c r="A2880">
        <f t="shared" si="419"/>
        <v>2879</v>
      </c>
      <c r="B2880" t="s">
        <v>103</v>
      </c>
      <c r="C2880">
        <f t="shared" si="417"/>
        <v>106</v>
      </c>
      <c r="D2880" s="7">
        <f t="shared" si="421"/>
        <v>2006</v>
      </c>
      <c r="E2880">
        <v>2600</v>
      </c>
      <c r="F2880">
        <f>VLOOKUP(B2880, 'Population by Country'!$1:$266, 21, FALSE)</f>
        <v>25940618</v>
      </c>
      <c r="G2880">
        <v>0</v>
      </c>
      <c r="H2880">
        <v>0</v>
      </c>
      <c r="I2880" s="7">
        <f>INDEX('Developing Country'!$B$3:$B$175,MATCH('Stata Data'!B2880,'Developing Country'!$A$3:$A$175))</f>
        <v>1</v>
      </c>
      <c r="J2880" s="7">
        <f>INDEX('Developing Country'!$C$3:$C$175,MATCH('Stata Data'!B2880,'Developing Country'!$A$3:$A$175))</f>
        <v>0</v>
      </c>
      <c r="K2880" s="8">
        <f>VLOOKUP(B2880, 'TRIPS In Force'!$A$2:$B$166, 2, FALSE)</f>
        <v>38100</v>
      </c>
      <c r="L2880" s="7">
        <f t="shared" si="418"/>
        <v>2004</v>
      </c>
      <c r="M2880" s="7">
        <f t="shared" si="413"/>
        <v>1</v>
      </c>
      <c r="N2880" s="7">
        <f t="shared" si="414"/>
        <v>2033</v>
      </c>
      <c r="O2880" s="7">
        <f t="shared" si="415"/>
        <v>-27</v>
      </c>
      <c r="P2880" s="7">
        <f t="shared" si="416"/>
        <v>0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</row>
    <row r="2881" spans="1:34" x14ac:dyDescent="0.35">
      <c r="A2881">
        <f t="shared" si="419"/>
        <v>2880</v>
      </c>
      <c r="B2881" t="s">
        <v>103</v>
      </c>
      <c r="C2881">
        <f t="shared" si="417"/>
        <v>106</v>
      </c>
      <c r="D2881" s="7">
        <f t="shared" si="421"/>
        <v>2007</v>
      </c>
      <c r="E2881">
        <v>2700</v>
      </c>
      <c r="F2881">
        <f>VLOOKUP(B2881, 'Population by Country'!$1:$266, 22, FALSE)</f>
        <v>26214847</v>
      </c>
      <c r="G2881">
        <v>0</v>
      </c>
      <c r="H2881">
        <v>0</v>
      </c>
      <c r="I2881" s="7">
        <f>INDEX('Developing Country'!$B$3:$B$175,MATCH('Stata Data'!B2881,'Developing Country'!$A$3:$A$175))</f>
        <v>1</v>
      </c>
      <c r="J2881" s="7">
        <f>INDEX('Developing Country'!$C$3:$C$175,MATCH('Stata Data'!B2881,'Developing Country'!$A$3:$A$175))</f>
        <v>0</v>
      </c>
      <c r="K2881" s="8">
        <f>VLOOKUP(B2881, 'TRIPS In Force'!$A$2:$B$166, 2, FALSE)</f>
        <v>38100</v>
      </c>
      <c r="L2881" s="7">
        <f t="shared" si="418"/>
        <v>2004</v>
      </c>
      <c r="M2881" s="7">
        <f t="shared" si="413"/>
        <v>1</v>
      </c>
      <c r="N2881" s="7">
        <f t="shared" si="414"/>
        <v>2033</v>
      </c>
      <c r="O2881" s="7">
        <f t="shared" si="415"/>
        <v>-26</v>
      </c>
      <c r="P2881" s="7">
        <f t="shared" si="416"/>
        <v>0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</row>
    <row r="2882" spans="1:34" x14ac:dyDescent="0.35">
      <c r="A2882">
        <f t="shared" si="419"/>
        <v>2881</v>
      </c>
      <c r="B2882" t="s">
        <v>103</v>
      </c>
      <c r="C2882">
        <f t="shared" si="417"/>
        <v>106</v>
      </c>
      <c r="D2882" s="7">
        <f t="shared" si="421"/>
        <v>2008</v>
      </c>
      <c r="E2882">
        <v>2600</v>
      </c>
      <c r="F2882">
        <f>VLOOKUP(B2882, 'Population by Country'!$1:$266, 23, FALSE)</f>
        <v>26475859</v>
      </c>
      <c r="G2882">
        <v>0</v>
      </c>
      <c r="H2882">
        <v>0</v>
      </c>
      <c r="I2882" s="7">
        <f>INDEX('Developing Country'!$B$3:$B$175,MATCH('Stata Data'!B2882,'Developing Country'!$A$3:$A$175))</f>
        <v>1</v>
      </c>
      <c r="J2882" s="7">
        <f>INDEX('Developing Country'!$C$3:$C$175,MATCH('Stata Data'!B2882,'Developing Country'!$A$3:$A$175))</f>
        <v>0</v>
      </c>
      <c r="K2882" s="8">
        <f>VLOOKUP(B2882, 'TRIPS In Force'!$A$2:$B$166, 2, FALSE)</f>
        <v>38100</v>
      </c>
      <c r="L2882" s="7">
        <f t="shared" si="418"/>
        <v>2004</v>
      </c>
      <c r="M2882" s="7">
        <f t="shared" ref="M2882:M2945" si="422">IF(L2882&gt;D2882, 0, 1)</f>
        <v>1</v>
      </c>
      <c r="N2882" s="7">
        <f t="shared" ref="N2882:N2945" si="423">IF(L2882&gt;IF(I2882=1, 2033, IF(H2882=1, 2005, IF(J2882=1,2000, L2882))), L2882,IF(I2882=1, 2033, IF(H2882=1, 2005, IF(J2882=1,2000, L2882))))</f>
        <v>2033</v>
      </c>
      <c r="O2882" s="7">
        <f t="shared" ref="O2882:O2945" si="424">D2882-N2882</f>
        <v>-25</v>
      </c>
      <c r="P2882" s="7">
        <f t="shared" ref="P2882:P2945" si="425">IF(N2882&lt;=D2882,1,0)</f>
        <v>0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</row>
    <row r="2883" spans="1:34" x14ac:dyDescent="0.35">
      <c r="A2883">
        <f t="shared" si="419"/>
        <v>2882</v>
      </c>
      <c r="B2883" t="s">
        <v>103</v>
      </c>
      <c r="C2883">
        <f t="shared" ref="C2883:C2946" si="426">_xlfn.FLOOR.MATH((A2883-1)/27)</f>
        <v>106</v>
      </c>
      <c r="D2883" s="7">
        <f t="shared" si="421"/>
        <v>2009</v>
      </c>
      <c r="E2883">
        <v>2500</v>
      </c>
      <c r="F2883">
        <f>VLOOKUP(B2883, 'Population by Country'!$1:$266, 24, FALSE)</f>
        <v>26741103</v>
      </c>
      <c r="G2883">
        <v>0</v>
      </c>
      <c r="H2883">
        <v>0</v>
      </c>
      <c r="I2883" s="7">
        <f>INDEX('Developing Country'!$B$3:$B$175,MATCH('Stata Data'!B2883,'Developing Country'!$A$3:$A$175))</f>
        <v>1</v>
      </c>
      <c r="J2883" s="7">
        <f>INDEX('Developing Country'!$C$3:$C$175,MATCH('Stata Data'!B2883,'Developing Country'!$A$3:$A$175))</f>
        <v>0</v>
      </c>
      <c r="K2883" s="8">
        <f>VLOOKUP(B2883, 'TRIPS In Force'!$A$2:$B$166, 2, FALSE)</f>
        <v>38100</v>
      </c>
      <c r="L2883" s="7">
        <f t="shared" ref="L2883:L2946" si="427">YEAR(K2883)</f>
        <v>2004</v>
      </c>
      <c r="M2883" s="7">
        <f t="shared" si="422"/>
        <v>1</v>
      </c>
      <c r="N2883" s="7">
        <f t="shared" si="423"/>
        <v>2033</v>
      </c>
      <c r="O2883" s="7">
        <f t="shared" si="424"/>
        <v>-24</v>
      </c>
      <c r="P2883" s="7">
        <f t="shared" si="425"/>
        <v>0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</row>
    <row r="2884" spans="1:34" x14ac:dyDescent="0.35">
      <c r="A2884">
        <f t="shared" ref="A2884:A2947" si="428">A2883+1</f>
        <v>2883</v>
      </c>
      <c r="B2884" t="s">
        <v>103</v>
      </c>
      <c r="C2884">
        <f t="shared" si="426"/>
        <v>106</v>
      </c>
      <c r="D2884" s="7">
        <f t="shared" si="421"/>
        <v>2010</v>
      </c>
      <c r="E2884">
        <v>2500</v>
      </c>
      <c r="F2884">
        <f>VLOOKUP(B2884, 'Population by Country'!$1:$266, 25, FALSE)</f>
        <v>27023137</v>
      </c>
      <c r="G2884">
        <v>0</v>
      </c>
      <c r="H2884">
        <v>0</v>
      </c>
      <c r="I2884" s="7">
        <f>INDEX('Developing Country'!$B$3:$B$175,MATCH('Stata Data'!B2884,'Developing Country'!$A$3:$A$175))</f>
        <v>1</v>
      </c>
      <c r="J2884" s="7">
        <f>INDEX('Developing Country'!$C$3:$C$175,MATCH('Stata Data'!B2884,'Developing Country'!$A$3:$A$175))</f>
        <v>0</v>
      </c>
      <c r="K2884" s="8">
        <f>VLOOKUP(B2884, 'TRIPS In Force'!$A$2:$B$166, 2, FALSE)</f>
        <v>38100</v>
      </c>
      <c r="L2884" s="7">
        <f t="shared" si="427"/>
        <v>2004</v>
      </c>
      <c r="M2884" s="7">
        <f t="shared" si="422"/>
        <v>1</v>
      </c>
      <c r="N2884" s="7">
        <f t="shared" si="423"/>
        <v>2033</v>
      </c>
      <c r="O2884" s="7">
        <f t="shared" si="424"/>
        <v>-23</v>
      </c>
      <c r="P2884" s="7">
        <f t="shared" si="425"/>
        <v>0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</row>
    <row r="2885" spans="1:34" x14ac:dyDescent="0.35">
      <c r="A2885">
        <f t="shared" si="428"/>
        <v>2884</v>
      </c>
      <c r="B2885" t="s">
        <v>103</v>
      </c>
      <c r="C2885">
        <f t="shared" si="426"/>
        <v>106</v>
      </c>
      <c r="D2885" s="7">
        <f t="shared" si="421"/>
        <v>2011</v>
      </c>
      <c r="E2885">
        <v>2400</v>
      </c>
      <c r="F2885">
        <f>VLOOKUP(B2885, 'Population by Country'!$1:$266, 26, FALSE)</f>
        <v>27327147</v>
      </c>
      <c r="G2885">
        <v>0</v>
      </c>
      <c r="H2885">
        <v>0</v>
      </c>
      <c r="I2885" s="7">
        <f>INDEX('Developing Country'!$B$3:$B$175,MATCH('Stata Data'!B2885,'Developing Country'!$A$3:$A$175))</f>
        <v>1</v>
      </c>
      <c r="J2885" s="7">
        <f>INDEX('Developing Country'!$C$3:$C$175,MATCH('Stata Data'!B2885,'Developing Country'!$A$3:$A$175))</f>
        <v>0</v>
      </c>
      <c r="K2885" s="8">
        <f>VLOOKUP(B2885, 'TRIPS In Force'!$A$2:$B$166, 2, FALSE)</f>
        <v>38100</v>
      </c>
      <c r="L2885" s="7">
        <f t="shared" si="427"/>
        <v>2004</v>
      </c>
      <c r="M2885" s="7">
        <f t="shared" si="422"/>
        <v>1</v>
      </c>
      <c r="N2885" s="7">
        <f t="shared" si="423"/>
        <v>2033</v>
      </c>
      <c r="O2885" s="7">
        <f t="shared" si="424"/>
        <v>-22</v>
      </c>
      <c r="P2885" s="7">
        <f t="shared" si="425"/>
        <v>0</v>
      </c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</row>
    <row r="2886" spans="1:34" x14ac:dyDescent="0.35">
      <c r="A2886">
        <f t="shared" si="428"/>
        <v>2885</v>
      </c>
      <c r="B2886" t="s">
        <v>103</v>
      </c>
      <c r="C2886">
        <f t="shared" si="426"/>
        <v>106</v>
      </c>
      <c r="D2886" s="7">
        <f t="shared" si="421"/>
        <v>2012</v>
      </c>
      <c r="E2886">
        <v>2300</v>
      </c>
      <c r="F2886">
        <f>VLOOKUP(B2886, 'Population by Country'!$1:$266, 27, FALSE)</f>
        <v>27649925</v>
      </c>
      <c r="G2886">
        <v>0</v>
      </c>
      <c r="H2886">
        <v>0</v>
      </c>
      <c r="I2886" s="7">
        <f>INDEX('Developing Country'!$B$3:$B$175,MATCH('Stata Data'!B2886,'Developing Country'!$A$3:$A$175))</f>
        <v>1</v>
      </c>
      <c r="J2886" s="7">
        <f>INDEX('Developing Country'!$C$3:$C$175,MATCH('Stata Data'!B2886,'Developing Country'!$A$3:$A$175))</f>
        <v>0</v>
      </c>
      <c r="K2886" s="8">
        <f>VLOOKUP(B2886, 'TRIPS In Force'!$A$2:$B$166, 2, FALSE)</f>
        <v>38100</v>
      </c>
      <c r="L2886" s="7">
        <f t="shared" si="427"/>
        <v>2004</v>
      </c>
      <c r="M2886" s="7">
        <f t="shared" si="422"/>
        <v>1</v>
      </c>
      <c r="N2886" s="7">
        <f t="shared" si="423"/>
        <v>2033</v>
      </c>
      <c r="O2886" s="7">
        <f t="shared" si="424"/>
        <v>-21</v>
      </c>
      <c r="P2886" s="7">
        <f t="shared" si="425"/>
        <v>0</v>
      </c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</row>
    <row r="2887" spans="1:34" x14ac:dyDescent="0.35">
      <c r="A2887">
        <f t="shared" si="428"/>
        <v>2886</v>
      </c>
      <c r="B2887" t="s">
        <v>103</v>
      </c>
      <c r="C2887">
        <f t="shared" si="426"/>
        <v>106</v>
      </c>
      <c r="D2887" s="7">
        <f t="shared" si="421"/>
        <v>2013</v>
      </c>
      <c r="E2887">
        <v>2200</v>
      </c>
      <c r="F2887">
        <f>VLOOKUP(B2887, 'Population by Country'!$1:$266, 28, FALSE)</f>
        <v>27985310</v>
      </c>
      <c r="G2887">
        <v>0</v>
      </c>
      <c r="H2887">
        <v>0</v>
      </c>
      <c r="I2887" s="7">
        <f>INDEX('Developing Country'!$B$3:$B$175,MATCH('Stata Data'!B2887,'Developing Country'!$A$3:$A$175))</f>
        <v>1</v>
      </c>
      <c r="J2887" s="7">
        <f>INDEX('Developing Country'!$C$3:$C$175,MATCH('Stata Data'!B2887,'Developing Country'!$A$3:$A$175))</f>
        <v>0</v>
      </c>
      <c r="K2887" s="8">
        <f>VLOOKUP(B2887, 'TRIPS In Force'!$A$2:$B$166, 2, FALSE)</f>
        <v>38100</v>
      </c>
      <c r="L2887" s="7">
        <f t="shared" si="427"/>
        <v>2004</v>
      </c>
      <c r="M2887" s="7">
        <f t="shared" si="422"/>
        <v>1</v>
      </c>
      <c r="N2887" s="7">
        <f t="shared" si="423"/>
        <v>2033</v>
      </c>
      <c r="O2887" s="7">
        <f t="shared" si="424"/>
        <v>-20</v>
      </c>
      <c r="P2887" s="7">
        <f t="shared" si="425"/>
        <v>0</v>
      </c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</row>
    <row r="2888" spans="1:34" x14ac:dyDescent="0.35">
      <c r="A2888">
        <f t="shared" si="428"/>
        <v>2887</v>
      </c>
      <c r="B2888" t="s">
        <v>103</v>
      </c>
      <c r="C2888">
        <f t="shared" si="426"/>
        <v>106</v>
      </c>
      <c r="D2888" s="7">
        <f t="shared" si="421"/>
        <v>2014</v>
      </c>
      <c r="E2888">
        <v>2100</v>
      </c>
      <c r="F2888">
        <f>VLOOKUP(B2888, 'Population by Country'!$1:$266, 29, FALSE)</f>
        <v>28323241</v>
      </c>
      <c r="G2888">
        <v>0</v>
      </c>
      <c r="H2888">
        <v>0</v>
      </c>
      <c r="I2888" s="7">
        <f>INDEX('Developing Country'!$B$3:$B$175,MATCH('Stata Data'!B2888,'Developing Country'!$A$3:$A$175))</f>
        <v>1</v>
      </c>
      <c r="J2888" s="7">
        <f>INDEX('Developing Country'!$C$3:$C$175,MATCH('Stata Data'!B2888,'Developing Country'!$A$3:$A$175))</f>
        <v>0</v>
      </c>
      <c r="K2888" s="8">
        <f>VLOOKUP(B2888, 'TRIPS In Force'!$A$2:$B$166, 2, FALSE)</f>
        <v>38100</v>
      </c>
      <c r="L2888" s="7">
        <f t="shared" si="427"/>
        <v>2004</v>
      </c>
      <c r="M2888" s="7">
        <f t="shared" si="422"/>
        <v>1</v>
      </c>
      <c r="N2888" s="7">
        <f t="shared" si="423"/>
        <v>2033</v>
      </c>
      <c r="O2888" s="7">
        <f t="shared" si="424"/>
        <v>-19</v>
      </c>
      <c r="P2888" s="7">
        <f t="shared" si="425"/>
        <v>0</v>
      </c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</row>
    <row r="2889" spans="1:34" x14ac:dyDescent="0.35">
      <c r="A2889">
        <f t="shared" si="428"/>
        <v>2888</v>
      </c>
      <c r="B2889" t="s">
        <v>103</v>
      </c>
      <c r="C2889">
        <f t="shared" si="426"/>
        <v>106</v>
      </c>
      <c r="D2889" s="7">
        <f t="shared" si="421"/>
        <v>2015</v>
      </c>
      <c r="E2889">
        <v>1900</v>
      </c>
      <c r="F2889">
        <f>VLOOKUP(B2889, 'Population by Country'!$1:$266, 30, FALSE)</f>
        <v>28656282</v>
      </c>
      <c r="G2889">
        <v>0</v>
      </c>
      <c r="H2889">
        <v>0</v>
      </c>
      <c r="I2889" s="7">
        <f>INDEX('Developing Country'!$B$3:$B$175,MATCH('Stata Data'!B2889,'Developing Country'!$A$3:$A$175))</f>
        <v>1</v>
      </c>
      <c r="J2889" s="7">
        <f>INDEX('Developing Country'!$C$3:$C$175,MATCH('Stata Data'!B2889,'Developing Country'!$A$3:$A$175))</f>
        <v>0</v>
      </c>
      <c r="K2889" s="8">
        <f>VLOOKUP(B2889, 'TRIPS In Force'!$A$2:$B$166, 2, FALSE)</f>
        <v>38100</v>
      </c>
      <c r="L2889" s="7">
        <f t="shared" si="427"/>
        <v>2004</v>
      </c>
      <c r="M2889" s="7">
        <f t="shared" si="422"/>
        <v>1</v>
      </c>
      <c r="N2889" s="7">
        <f t="shared" si="423"/>
        <v>2033</v>
      </c>
      <c r="O2889" s="7">
        <f t="shared" si="424"/>
        <v>-18</v>
      </c>
      <c r="P2889" s="7">
        <f t="shared" si="425"/>
        <v>0</v>
      </c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</row>
    <row r="2890" spans="1:34" x14ac:dyDescent="0.35">
      <c r="A2890">
        <f t="shared" si="428"/>
        <v>2889</v>
      </c>
      <c r="B2890" t="s">
        <v>103</v>
      </c>
      <c r="C2890">
        <f t="shared" si="426"/>
        <v>106</v>
      </c>
      <c r="D2890" s="7">
        <f t="shared" si="421"/>
        <v>2016</v>
      </c>
      <c r="E2890">
        <v>1700</v>
      </c>
      <c r="F2890">
        <f>VLOOKUP(B2890, 'Population by Country'!$1:$266, 31, FALSE)</f>
        <v>28982771</v>
      </c>
      <c r="G2890">
        <v>0</v>
      </c>
      <c r="H2890">
        <v>0</v>
      </c>
      <c r="I2890" s="7">
        <f>INDEX('Developing Country'!$B$3:$B$175,MATCH('Stata Data'!B2890,'Developing Country'!$A$3:$A$175))</f>
        <v>1</v>
      </c>
      <c r="J2890" s="7">
        <f>INDEX('Developing Country'!$C$3:$C$175,MATCH('Stata Data'!B2890,'Developing Country'!$A$3:$A$175))</f>
        <v>0</v>
      </c>
      <c r="K2890" s="8">
        <f>VLOOKUP(B2890, 'TRIPS In Force'!$A$2:$B$166, 2, FALSE)</f>
        <v>38100</v>
      </c>
      <c r="L2890" s="7">
        <f t="shared" si="427"/>
        <v>2004</v>
      </c>
      <c r="M2890" s="7">
        <f t="shared" si="422"/>
        <v>1</v>
      </c>
      <c r="N2890" s="7">
        <f t="shared" si="423"/>
        <v>2033</v>
      </c>
      <c r="O2890" s="7">
        <f t="shared" si="424"/>
        <v>-17</v>
      </c>
      <c r="P2890" s="7">
        <f t="shared" si="425"/>
        <v>0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</row>
    <row r="2891" spans="1:34" x14ac:dyDescent="0.35">
      <c r="A2891">
        <f t="shared" si="428"/>
        <v>2890</v>
      </c>
      <c r="B2891" t="s">
        <v>104</v>
      </c>
      <c r="C2891">
        <f t="shared" si="426"/>
        <v>107</v>
      </c>
      <c r="D2891" s="7">
        <v>1990</v>
      </c>
      <c r="E2891">
        <v>500</v>
      </c>
      <c r="F2891">
        <f>VLOOKUP(B2891, 'Population by Country'!$1:$266, 5,FALSE )</f>
        <v>14951510</v>
      </c>
      <c r="G2891">
        <v>0</v>
      </c>
      <c r="H2891">
        <v>0</v>
      </c>
      <c r="I2891" s="7">
        <f>INDEX('Developing Country'!$B$3:$B$175,MATCH('Stata Data'!B2891,'Developing Country'!$A$3:$A$175))</f>
        <v>0</v>
      </c>
      <c r="J2891" s="7">
        <f>INDEX('Developing Country'!$C$3:$C$175,MATCH('Stata Data'!B2891,'Developing Country'!$A$3:$A$175))</f>
        <v>0</v>
      </c>
      <c r="K2891" s="8">
        <f>VLOOKUP(B2891, 'TRIPS In Force'!$A$2:$B$166, 2, FALSE)</f>
        <v>34700</v>
      </c>
      <c r="L2891" s="7">
        <f t="shared" si="427"/>
        <v>1995</v>
      </c>
      <c r="M2891" s="7">
        <f t="shared" si="422"/>
        <v>0</v>
      </c>
      <c r="N2891" s="7">
        <f t="shared" si="423"/>
        <v>1995</v>
      </c>
      <c r="O2891" s="7">
        <f t="shared" si="424"/>
        <v>-5</v>
      </c>
      <c r="P2891" s="7">
        <f t="shared" si="425"/>
        <v>0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</row>
    <row r="2892" spans="1:34" x14ac:dyDescent="0.35">
      <c r="A2892">
        <f t="shared" si="428"/>
        <v>2891</v>
      </c>
      <c r="B2892" t="s">
        <v>104</v>
      </c>
      <c r="C2892">
        <f t="shared" si="426"/>
        <v>107</v>
      </c>
      <c r="D2892" s="7">
        <f>D2891+1</f>
        <v>1991</v>
      </c>
      <c r="E2892">
        <v>500</v>
      </c>
      <c r="F2892">
        <f>VLOOKUP(B2892, 'Population by Country'!$1:$266, 6, FALSE)</f>
        <v>15069798</v>
      </c>
      <c r="G2892">
        <v>0</v>
      </c>
      <c r="H2892">
        <v>0</v>
      </c>
      <c r="I2892" s="7">
        <f>INDEX('Developing Country'!$B$3:$B$175,MATCH('Stata Data'!B2892,'Developing Country'!$A$3:$A$175))</f>
        <v>0</v>
      </c>
      <c r="J2892" s="7">
        <f>INDEX('Developing Country'!$C$3:$C$175,MATCH('Stata Data'!B2892,'Developing Country'!$A$3:$A$175))</f>
        <v>0</v>
      </c>
      <c r="K2892" s="8">
        <f>VLOOKUP(B2892, 'TRIPS In Force'!$A$2:$B$166, 2, FALSE)</f>
        <v>34700</v>
      </c>
      <c r="L2892" s="7">
        <f t="shared" si="427"/>
        <v>1995</v>
      </c>
      <c r="M2892" s="7">
        <f t="shared" si="422"/>
        <v>0</v>
      </c>
      <c r="N2892" s="7">
        <f t="shared" si="423"/>
        <v>1995</v>
      </c>
      <c r="O2892" s="7">
        <f t="shared" si="424"/>
        <v>-4</v>
      </c>
      <c r="P2892" s="7">
        <f t="shared" si="425"/>
        <v>0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</row>
    <row r="2893" spans="1:34" x14ac:dyDescent="0.35">
      <c r="A2893">
        <f t="shared" si="428"/>
        <v>2892</v>
      </c>
      <c r="B2893" t="s">
        <v>104</v>
      </c>
      <c r="C2893">
        <f t="shared" si="426"/>
        <v>107</v>
      </c>
      <c r="D2893" s="7">
        <f t="shared" ref="D2893:D2917" si="429">D2892+1</f>
        <v>1992</v>
      </c>
      <c r="E2893">
        <v>500</v>
      </c>
      <c r="F2893">
        <f>VLOOKUP(B2893, 'Population by Country'!$1:$266, 7, FALSE)</f>
        <v>15184166</v>
      </c>
      <c r="G2893">
        <v>0</v>
      </c>
      <c r="H2893">
        <v>0</v>
      </c>
      <c r="I2893" s="7">
        <f>INDEX('Developing Country'!$B$3:$B$175,MATCH('Stata Data'!B2893,'Developing Country'!$A$3:$A$175))</f>
        <v>0</v>
      </c>
      <c r="J2893" s="7">
        <f>INDEX('Developing Country'!$C$3:$C$175,MATCH('Stata Data'!B2893,'Developing Country'!$A$3:$A$175))</f>
        <v>0</v>
      </c>
      <c r="K2893" s="8">
        <f>VLOOKUP(B2893, 'TRIPS In Force'!$A$2:$B$166, 2, FALSE)</f>
        <v>34700</v>
      </c>
      <c r="L2893" s="7">
        <f t="shared" si="427"/>
        <v>1995</v>
      </c>
      <c r="M2893" s="7">
        <f t="shared" si="422"/>
        <v>0</v>
      </c>
      <c r="N2893" s="7">
        <f t="shared" si="423"/>
        <v>1995</v>
      </c>
      <c r="O2893" s="7">
        <f t="shared" si="424"/>
        <v>-3</v>
      </c>
      <c r="P2893" s="7">
        <f t="shared" si="425"/>
        <v>0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</row>
    <row r="2894" spans="1:34" x14ac:dyDescent="0.35">
      <c r="A2894">
        <f t="shared" si="428"/>
        <v>2893</v>
      </c>
      <c r="B2894" t="s">
        <v>104</v>
      </c>
      <c r="C2894">
        <f t="shared" si="426"/>
        <v>107</v>
      </c>
      <c r="D2894" s="7">
        <f t="shared" si="429"/>
        <v>1993</v>
      </c>
      <c r="E2894">
        <v>500</v>
      </c>
      <c r="F2894">
        <f>VLOOKUP(B2894, 'Population by Country'!$1:$266, 8, FALSE)</f>
        <v>15290368</v>
      </c>
      <c r="G2894">
        <v>0</v>
      </c>
      <c r="H2894">
        <v>0</v>
      </c>
      <c r="I2894" s="7">
        <f>INDEX('Developing Country'!$B$3:$B$175,MATCH('Stata Data'!B2894,'Developing Country'!$A$3:$A$175))</f>
        <v>0</v>
      </c>
      <c r="J2894" s="7">
        <f>INDEX('Developing Country'!$C$3:$C$175,MATCH('Stata Data'!B2894,'Developing Country'!$A$3:$A$175))</f>
        <v>0</v>
      </c>
      <c r="K2894" s="8">
        <f>VLOOKUP(B2894, 'TRIPS In Force'!$A$2:$B$166, 2, FALSE)</f>
        <v>34700</v>
      </c>
      <c r="L2894" s="7">
        <f t="shared" si="427"/>
        <v>1995</v>
      </c>
      <c r="M2894" s="7">
        <f t="shared" si="422"/>
        <v>0</v>
      </c>
      <c r="N2894" s="7">
        <f t="shared" si="423"/>
        <v>1995</v>
      </c>
      <c r="O2894" s="7">
        <f t="shared" si="424"/>
        <v>-2</v>
      </c>
      <c r="P2894" s="7">
        <f t="shared" si="425"/>
        <v>0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</row>
    <row r="2895" spans="1:34" x14ac:dyDescent="0.35">
      <c r="A2895">
        <f t="shared" si="428"/>
        <v>2894</v>
      </c>
      <c r="B2895" t="s">
        <v>104</v>
      </c>
      <c r="C2895">
        <f t="shared" si="426"/>
        <v>107</v>
      </c>
      <c r="D2895" s="7">
        <f t="shared" si="429"/>
        <v>1994</v>
      </c>
      <c r="E2895">
        <v>1000</v>
      </c>
      <c r="F2895">
        <f>VLOOKUP(B2895, 'Population by Country'!$1:$266, 9, FALSE)</f>
        <v>15382838</v>
      </c>
      <c r="G2895">
        <v>0</v>
      </c>
      <c r="H2895">
        <v>0</v>
      </c>
      <c r="I2895" s="7">
        <f>INDEX('Developing Country'!$B$3:$B$175,MATCH('Stata Data'!B2895,'Developing Country'!$A$3:$A$175))</f>
        <v>0</v>
      </c>
      <c r="J2895" s="7">
        <f>INDEX('Developing Country'!$C$3:$C$175,MATCH('Stata Data'!B2895,'Developing Country'!$A$3:$A$175))</f>
        <v>0</v>
      </c>
      <c r="K2895" s="8">
        <f>VLOOKUP(B2895, 'TRIPS In Force'!$A$2:$B$166, 2, FALSE)</f>
        <v>34700</v>
      </c>
      <c r="L2895" s="7">
        <f t="shared" si="427"/>
        <v>1995</v>
      </c>
      <c r="M2895" s="7">
        <f t="shared" si="422"/>
        <v>0</v>
      </c>
      <c r="N2895" s="7">
        <f t="shared" si="423"/>
        <v>1995</v>
      </c>
      <c r="O2895" s="7">
        <f t="shared" si="424"/>
        <v>-1</v>
      </c>
      <c r="P2895" s="7">
        <f t="shared" si="425"/>
        <v>0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</row>
    <row r="2896" spans="1:34" x14ac:dyDescent="0.35">
      <c r="A2896">
        <f t="shared" si="428"/>
        <v>2895</v>
      </c>
      <c r="B2896" t="s">
        <v>104</v>
      </c>
      <c r="C2896">
        <f t="shared" si="426"/>
        <v>107</v>
      </c>
      <c r="D2896" s="7">
        <f t="shared" si="429"/>
        <v>1995</v>
      </c>
      <c r="E2896">
        <v>1000</v>
      </c>
      <c r="F2896">
        <f>VLOOKUP(B2896, 'Population by Country'!$1:$266, 10, FALSE)</f>
        <v>15459006</v>
      </c>
      <c r="G2896">
        <v>0</v>
      </c>
      <c r="H2896">
        <v>0</v>
      </c>
      <c r="I2896" s="7">
        <f>INDEX('Developing Country'!$B$3:$B$175,MATCH('Stata Data'!B2896,'Developing Country'!$A$3:$A$175))</f>
        <v>0</v>
      </c>
      <c r="J2896" s="7">
        <f>INDEX('Developing Country'!$C$3:$C$175,MATCH('Stata Data'!B2896,'Developing Country'!$A$3:$A$175))</f>
        <v>0</v>
      </c>
      <c r="K2896" s="8">
        <f>VLOOKUP(B2896, 'TRIPS In Force'!$A$2:$B$166, 2, FALSE)</f>
        <v>34700</v>
      </c>
      <c r="L2896" s="7">
        <f t="shared" si="427"/>
        <v>1995</v>
      </c>
      <c r="M2896" s="7">
        <f t="shared" si="422"/>
        <v>1</v>
      </c>
      <c r="N2896" s="7">
        <f t="shared" si="423"/>
        <v>1995</v>
      </c>
      <c r="O2896" s="7">
        <f t="shared" si="424"/>
        <v>0</v>
      </c>
      <c r="P2896" s="7">
        <f t="shared" si="425"/>
        <v>1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</row>
    <row r="2897" spans="1:34" x14ac:dyDescent="0.35">
      <c r="A2897">
        <f t="shared" si="428"/>
        <v>2896</v>
      </c>
      <c r="B2897" t="s">
        <v>104</v>
      </c>
      <c r="C2897">
        <f t="shared" si="426"/>
        <v>107</v>
      </c>
      <c r="D2897" s="7">
        <f t="shared" si="429"/>
        <v>1996</v>
      </c>
      <c r="E2897">
        <v>1000</v>
      </c>
      <c r="F2897">
        <f>VLOOKUP(B2897, 'Population by Country'!$1:$266, 11, FALSE)</f>
        <v>15530498</v>
      </c>
      <c r="G2897">
        <v>0</v>
      </c>
      <c r="H2897">
        <v>0</v>
      </c>
      <c r="I2897" s="7">
        <f>INDEX('Developing Country'!$B$3:$B$175,MATCH('Stata Data'!B2897,'Developing Country'!$A$3:$A$175))</f>
        <v>0</v>
      </c>
      <c r="J2897" s="7">
        <f>INDEX('Developing Country'!$C$3:$C$175,MATCH('Stata Data'!B2897,'Developing Country'!$A$3:$A$175))</f>
        <v>0</v>
      </c>
      <c r="K2897" s="8">
        <f>VLOOKUP(B2897, 'TRIPS In Force'!$A$2:$B$166, 2, FALSE)</f>
        <v>34700</v>
      </c>
      <c r="L2897" s="7">
        <f t="shared" si="427"/>
        <v>1995</v>
      </c>
      <c r="M2897" s="7">
        <f t="shared" si="422"/>
        <v>1</v>
      </c>
      <c r="N2897" s="7">
        <f t="shared" si="423"/>
        <v>1995</v>
      </c>
      <c r="O2897" s="7">
        <f t="shared" si="424"/>
        <v>1</v>
      </c>
      <c r="P2897" s="7">
        <f t="shared" si="425"/>
        <v>1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</row>
    <row r="2898" spans="1:34" x14ac:dyDescent="0.35">
      <c r="A2898">
        <f t="shared" si="428"/>
        <v>2897</v>
      </c>
      <c r="B2898" t="s">
        <v>104</v>
      </c>
      <c r="C2898">
        <f t="shared" si="426"/>
        <v>107</v>
      </c>
      <c r="D2898" s="7">
        <f t="shared" si="429"/>
        <v>1997</v>
      </c>
      <c r="E2898">
        <v>500</v>
      </c>
      <c r="F2898">
        <f>VLOOKUP(B2898, 'Population by Country'!$1:$266, 12, FALSE)</f>
        <v>15610650</v>
      </c>
      <c r="G2898">
        <v>0</v>
      </c>
      <c r="H2898">
        <v>0</v>
      </c>
      <c r="I2898" s="7">
        <f>INDEX('Developing Country'!$B$3:$B$175,MATCH('Stata Data'!B2898,'Developing Country'!$A$3:$A$175))</f>
        <v>0</v>
      </c>
      <c r="J2898" s="7">
        <f>INDEX('Developing Country'!$C$3:$C$175,MATCH('Stata Data'!B2898,'Developing Country'!$A$3:$A$175))</f>
        <v>0</v>
      </c>
      <c r="K2898" s="8">
        <f>VLOOKUP(B2898, 'TRIPS In Force'!$A$2:$B$166, 2, FALSE)</f>
        <v>34700</v>
      </c>
      <c r="L2898" s="7">
        <f t="shared" si="427"/>
        <v>1995</v>
      </c>
      <c r="M2898" s="7">
        <f t="shared" si="422"/>
        <v>1</v>
      </c>
      <c r="N2898" s="7">
        <f t="shared" si="423"/>
        <v>1995</v>
      </c>
      <c r="O2898" s="7">
        <f t="shared" si="424"/>
        <v>2</v>
      </c>
      <c r="P2898" s="7">
        <f t="shared" si="425"/>
        <v>1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</row>
    <row r="2899" spans="1:34" x14ac:dyDescent="0.35">
      <c r="A2899">
        <f t="shared" si="428"/>
        <v>2898</v>
      </c>
      <c r="B2899" t="s">
        <v>104</v>
      </c>
      <c r="C2899">
        <f t="shared" si="426"/>
        <v>107</v>
      </c>
      <c r="D2899" s="7">
        <f t="shared" si="429"/>
        <v>1998</v>
      </c>
      <c r="E2899">
        <v>200</v>
      </c>
      <c r="F2899">
        <f>VLOOKUP(B2899, 'Population by Country'!$1:$266, 13, FALSE)</f>
        <v>15707209</v>
      </c>
      <c r="G2899">
        <v>0</v>
      </c>
      <c r="H2899">
        <v>0</v>
      </c>
      <c r="I2899" s="7">
        <f>INDEX('Developing Country'!$B$3:$B$175,MATCH('Stata Data'!B2899,'Developing Country'!$A$3:$A$175))</f>
        <v>0</v>
      </c>
      <c r="J2899" s="7">
        <f>INDEX('Developing Country'!$C$3:$C$175,MATCH('Stata Data'!B2899,'Developing Country'!$A$3:$A$175))</f>
        <v>0</v>
      </c>
      <c r="K2899" s="8">
        <f>VLOOKUP(B2899, 'TRIPS In Force'!$A$2:$B$166, 2, FALSE)</f>
        <v>34700</v>
      </c>
      <c r="L2899" s="7">
        <f t="shared" si="427"/>
        <v>1995</v>
      </c>
      <c r="M2899" s="7">
        <f t="shared" si="422"/>
        <v>1</v>
      </c>
      <c r="N2899" s="7">
        <f t="shared" si="423"/>
        <v>1995</v>
      </c>
      <c r="O2899" s="7">
        <f t="shared" si="424"/>
        <v>3</v>
      </c>
      <c r="P2899" s="7">
        <f t="shared" si="425"/>
        <v>1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</row>
    <row r="2900" spans="1:34" x14ac:dyDescent="0.35">
      <c r="A2900">
        <f t="shared" si="428"/>
        <v>2899</v>
      </c>
      <c r="B2900" t="s">
        <v>104</v>
      </c>
      <c r="C2900">
        <f t="shared" si="426"/>
        <v>107</v>
      </c>
      <c r="D2900" s="7">
        <f t="shared" si="429"/>
        <v>1999</v>
      </c>
      <c r="E2900">
        <v>200</v>
      </c>
      <c r="F2900">
        <f>VLOOKUP(B2900, 'Population by Country'!$1:$266,14, FALSE)</f>
        <v>15812088</v>
      </c>
      <c r="G2900">
        <v>0</v>
      </c>
      <c r="H2900">
        <v>0</v>
      </c>
      <c r="I2900" s="7">
        <f>INDEX('Developing Country'!$B$3:$B$175,MATCH('Stata Data'!B2900,'Developing Country'!$A$3:$A$175))</f>
        <v>0</v>
      </c>
      <c r="J2900" s="7">
        <f>INDEX('Developing Country'!$C$3:$C$175,MATCH('Stata Data'!B2900,'Developing Country'!$A$3:$A$175))</f>
        <v>0</v>
      </c>
      <c r="K2900" s="8">
        <f>VLOOKUP(B2900, 'TRIPS In Force'!$A$2:$B$166, 2, FALSE)</f>
        <v>34700</v>
      </c>
      <c r="L2900" s="7">
        <f t="shared" si="427"/>
        <v>1995</v>
      </c>
      <c r="M2900" s="7">
        <f t="shared" si="422"/>
        <v>1</v>
      </c>
      <c r="N2900" s="7">
        <f t="shared" si="423"/>
        <v>1995</v>
      </c>
      <c r="O2900" s="7">
        <f t="shared" si="424"/>
        <v>4</v>
      </c>
      <c r="P2900" s="7">
        <f t="shared" si="425"/>
        <v>1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</row>
    <row r="2901" spans="1:34" x14ac:dyDescent="0.35">
      <c r="A2901">
        <f t="shared" si="428"/>
        <v>2900</v>
      </c>
      <c r="B2901" t="s">
        <v>104</v>
      </c>
      <c r="C2901">
        <f t="shared" si="426"/>
        <v>107</v>
      </c>
      <c r="D2901" s="7">
        <f t="shared" si="429"/>
        <v>2000</v>
      </c>
      <c r="E2901">
        <v>200</v>
      </c>
      <c r="F2901">
        <f>VLOOKUP(B2901, 'Population by Country'!$1:$266, 15, FALSE)</f>
        <v>15925513</v>
      </c>
      <c r="G2901">
        <v>0</v>
      </c>
      <c r="H2901">
        <v>0</v>
      </c>
      <c r="I2901" s="7">
        <f>INDEX('Developing Country'!$B$3:$B$175,MATCH('Stata Data'!B2901,'Developing Country'!$A$3:$A$175))</f>
        <v>0</v>
      </c>
      <c r="J2901" s="7">
        <f>INDEX('Developing Country'!$C$3:$C$175,MATCH('Stata Data'!B2901,'Developing Country'!$A$3:$A$175))</f>
        <v>0</v>
      </c>
      <c r="K2901" s="8">
        <f>VLOOKUP(B2901, 'TRIPS In Force'!$A$2:$B$166, 2, FALSE)</f>
        <v>34700</v>
      </c>
      <c r="L2901" s="7">
        <f t="shared" si="427"/>
        <v>1995</v>
      </c>
      <c r="M2901" s="7">
        <f t="shared" si="422"/>
        <v>1</v>
      </c>
      <c r="N2901" s="7">
        <f t="shared" si="423"/>
        <v>1995</v>
      </c>
      <c r="O2901" s="7">
        <f t="shared" si="424"/>
        <v>5</v>
      </c>
      <c r="P2901" s="7">
        <f t="shared" si="425"/>
        <v>1</v>
      </c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</row>
    <row r="2902" spans="1:34" x14ac:dyDescent="0.35">
      <c r="A2902">
        <f t="shared" si="428"/>
        <v>2901</v>
      </c>
      <c r="B2902" t="s">
        <v>104</v>
      </c>
      <c r="C2902">
        <f t="shared" si="426"/>
        <v>107</v>
      </c>
      <c r="D2902" s="7">
        <f t="shared" si="429"/>
        <v>2001</v>
      </c>
      <c r="E2902">
        <v>200</v>
      </c>
      <c r="F2902">
        <f>VLOOKUP(B2902, 'Population by Country'!$1:$266, 16, FALSE)</f>
        <v>16046180</v>
      </c>
      <c r="G2902">
        <v>0</v>
      </c>
      <c r="H2902">
        <v>0</v>
      </c>
      <c r="I2902" s="7">
        <f>INDEX('Developing Country'!$B$3:$B$175,MATCH('Stata Data'!B2902,'Developing Country'!$A$3:$A$175))</f>
        <v>0</v>
      </c>
      <c r="J2902" s="7">
        <f>INDEX('Developing Country'!$C$3:$C$175,MATCH('Stata Data'!B2902,'Developing Country'!$A$3:$A$175))</f>
        <v>0</v>
      </c>
      <c r="K2902" s="8">
        <f>VLOOKUP(B2902, 'TRIPS In Force'!$A$2:$B$166, 2, FALSE)</f>
        <v>34700</v>
      </c>
      <c r="L2902" s="7">
        <f t="shared" si="427"/>
        <v>1995</v>
      </c>
      <c r="M2902" s="7">
        <f t="shared" si="422"/>
        <v>1</v>
      </c>
      <c r="N2902" s="7">
        <f t="shared" si="423"/>
        <v>1995</v>
      </c>
      <c r="O2902" s="7">
        <f t="shared" si="424"/>
        <v>6</v>
      </c>
      <c r="P2902" s="7">
        <f t="shared" si="425"/>
        <v>1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</row>
    <row r="2903" spans="1:34" x14ac:dyDescent="0.35">
      <c r="A2903">
        <f t="shared" si="428"/>
        <v>2902</v>
      </c>
      <c r="B2903" t="s">
        <v>104</v>
      </c>
      <c r="C2903">
        <f t="shared" si="426"/>
        <v>107</v>
      </c>
      <c r="D2903" s="7">
        <f t="shared" si="429"/>
        <v>2002</v>
      </c>
      <c r="E2903">
        <v>200</v>
      </c>
      <c r="F2903">
        <f>VLOOKUP(B2903, 'Population by Country'!$1:$266, 17, FALSE)</f>
        <v>16148929</v>
      </c>
      <c r="G2903">
        <v>0</v>
      </c>
      <c r="H2903">
        <v>0</v>
      </c>
      <c r="I2903" s="7">
        <f>INDEX('Developing Country'!$B$3:$B$175,MATCH('Stata Data'!B2903,'Developing Country'!$A$3:$A$175))</f>
        <v>0</v>
      </c>
      <c r="J2903" s="7">
        <f>INDEX('Developing Country'!$C$3:$C$175,MATCH('Stata Data'!B2903,'Developing Country'!$A$3:$A$175))</f>
        <v>0</v>
      </c>
      <c r="K2903" s="8">
        <f>VLOOKUP(B2903, 'TRIPS In Force'!$A$2:$B$166, 2, FALSE)</f>
        <v>34700</v>
      </c>
      <c r="L2903" s="7">
        <f t="shared" si="427"/>
        <v>1995</v>
      </c>
      <c r="M2903" s="7">
        <f t="shared" si="422"/>
        <v>1</v>
      </c>
      <c r="N2903" s="7">
        <f t="shared" si="423"/>
        <v>1995</v>
      </c>
      <c r="O2903" s="7">
        <f t="shared" si="424"/>
        <v>7</v>
      </c>
      <c r="P2903" s="7">
        <f t="shared" si="425"/>
        <v>1</v>
      </c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</row>
    <row r="2904" spans="1:34" x14ac:dyDescent="0.35">
      <c r="A2904">
        <f t="shared" si="428"/>
        <v>2903</v>
      </c>
      <c r="B2904" t="s">
        <v>104</v>
      </c>
      <c r="C2904">
        <f t="shared" si="426"/>
        <v>107</v>
      </c>
      <c r="D2904" s="7">
        <f t="shared" si="429"/>
        <v>2003</v>
      </c>
      <c r="E2904">
        <v>200</v>
      </c>
      <c r="F2904">
        <f>VLOOKUP(B2904, 'Population by Country'!$1:$266, 18, FALSE)</f>
        <v>16225302</v>
      </c>
      <c r="G2904">
        <v>0</v>
      </c>
      <c r="H2904">
        <v>0</v>
      </c>
      <c r="I2904" s="7">
        <f>INDEX('Developing Country'!$B$3:$B$175,MATCH('Stata Data'!B2904,'Developing Country'!$A$3:$A$175))</f>
        <v>0</v>
      </c>
      <c r="J2904" s="7">
        <f>INDEX('Developing Country'!$C$3:$C$175,MATCH('Stata Data'!B2904,'Developing Country'!$A$3:$A$175))</f>
        <v>0</v>
      </c>
      <c r="K2904" s="8">
        <f>VLOOKUP(B2904, 'TRIPS In Force'!$A$2:$B$166, 2, FALSE)</f>
        <v>34700</v>
      </c>
      <c r="L2904" s="7">
        <f t="shared" si="427"/>
        <v>1995</v>
      </c>
      <c r="M2904" s="7">
        <f t="shared" si="422"/>
        <v>1</v>
      </c>
      <c r="N2904" s="7">
        <f t="shared" si="423"/>
        <v>1995</v>
      </c>
      <c r="O2904" s="7">
        <f t="shared" si="424"/>
        <v>8</v>
      </c>
      <c r="P2904" s="7">
        <f t="shared" si="425"/>
        <v>1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</row>
    <row r="2905" spans="1:34" x14ac:dyDescent="0.35">
      <c r="A2905">
        <f t="shared" si="428"/>
        <v>2904</v>
      </c>
      <c r="B2905" t="s">
        <v>104</v>
      </c>
      <c r="C2905">
        <f t="shared" si="426"/>
        <v>107</v>
      </c>
      <c r="D2905" s="7">
        <f t="shared" si="429"/>
        <v>2004</v>
      </c>
      <c r="E2905">
        <v>500</v>
      </c>
      <c r="F2905">
        <f>VLOOKUP(B2905, 'Population by Country'!$1:$266,19, FALSE)</f>
        <v>16281779</v>
      </c>
      <c r="G2905">
        <v>0</v>
      </c>
      <c r="H2905">
        <v>0</v>
      </c>
      <c r="I2905" s="7">
        <f>INDEX('Developing Country'!$B$3:$B$175,MATCH('Stata Data'!B2905,'Developing Country'!$A$3:$A$175))</f>
        <v>0</v>
      </c>
      <c r="J2905" s="7">
        <f>INDEX('Developing Country'!$C$3:$C$175,MATCH('Stata Data'!B2905,'Developing Country'!$A$3:$A$175))</f>
        <v>0</v>
      </c>
      <c r="K2905" s="8">
        <f>VLOOKUP(B2905, 'TRIPS In Force'!$A$2:$B$166, 2, FALSE)</f>
        <v>34700</v>
      </c>
      <c r="L2905" s="7">
        <f t="shared" si="427"/>
        <v>1995</v>
      </c>
      <c r="M2905" s="7">
        <f t="shared" si="422"/>
        <v>1</v>
      </c>
      <c r="N2905" s="7">
        <f t="shared" si="423"/>
        <v>1995</v>
      </c>
      <c r="O2905" s="7">
        <f t="shared" si="424"/>
        <v>9</v>
      </c>
      <c r="P2905" s="7">
        <f t="shared" si="425"/>
        <v>1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</row>
    <row r="2906" spans="1:34" x14ac:dyDescent="0.35">
      <c r="A2906">
        <f t="shared" si="428"/>
        <v>2905</v>
      </c>
      <c r="B2906" t="s">
        <v>104</v>
      </c>
      <c r="C2906">
        <f t="shared" si="426"/>
        <v>107</v>
      </c>
      <c r="D2906" s="7">
        <f t="shared" si="429"/>
        <v>2005</v>
      </c>
      <c r="E2906">
        <v>200</v>
      </c>
      <c r="F2906">
        <f>VLOOKUP(B2906, 'Population by Country'!$1:$266, 20, FALSE)</f>
        <v>16319868</v>
      </c>
      <c r="G2906">
        <v>0</v>
      </c>
      <c r="H2906">
        <v>0</v>
      </c>
      <c r="I2906" s="7">
        <f>INDEX('Developing Country'!$B$3:$B$175,MATCH('Stata Data'!B2906,'Developing Country'!$A$3:$A$175))</f>
        <v>0</v>
      </c>
      <c r="J2906" s="7">
        <f>INDEX('Developing Country'!$C$3:$C$175,MATCH('Stata Data'!B2906,'Developing Country'!$A$3:$A$175))</f>
        <v>0</v>
      </c>
      <c r="K2906" s="8">
        <f>VLOOKUP(B2906, 'TRIPS In Force'!$A$2:$B$166, 2, FALSE)</f>
        <v>34700</v>
      </c>
      <c r="L2906" s="7">
        <f t="shared" si="427"/>
        <v>1995</v>
      </c>
      <c r="M2906" s="7">
        <f t="shared" si="422"/>
        <v>1</v>
      </c>
      <c r="N2906" s="7">
        <f t="shared" si="423"/>
        <v>1995</v>
      </c>
      <c r="O2906" s="7">
        <f t="shared" si="424"/>
        <v>10</v>
      </c>
      <c r="P2906" s="7">
        <f t="shared" si="425"/>
        <v>1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</row>
    <row r="2907" spans="1:34" x14ac:dyDescent="0.35">
      <c r="A2907">
        <f t="shared" si="428"/>
        <v>2906</v>
      </c>
      <c r="B2907" t="s">
        <v>104</v>
      </c>
      <c r="C2907">
        <f t="shared" si="426"/>
        <v>107</v>
      </c>
      <c r="D2907" s="7">
        <f t="shared" si="429"/>
        <v>2006</v>
      </c>
      <c r="E2907">
        <v>200</v>
      </c>
      <c r="F2907">
        <f>VLOOKUP(B2907, 'Population by Country'!$1:$266, 21, FALSE)</f>
        <v>16346101</v>
      </c>
      <c r="G2907">
        <v>0</v>
      </c>
      <c r="H2907">
        <v>0</v>
      </c>
      <c r="I2907" s="7">
        <f>INDEX('Developing Country'!$B$3:$B$175,MATCH('Stata Data'!B2907,'Developing Country'!$A$3:$A$175))</f>
        <v>0</v>
      </c>
      <c r="J2907" s="7">
        <f>INDEX('Developing Country'!$C$3:$C$175,MATCH('Stata Data'!B2907,'Developing Country'!$A$3:$A$175))</f>
        <v>0</v>
      </c>
      <c r="K2907" s="8">
        <f>VLOOKUP(B2907, 'TRIPS In Force'!$A$2:$B$166, 2, FALSE)</f>
        <v>34700</v>
      </c>
      <c r="L2907" s="7">
        <f t="shared" si="427"/>
        <v>1995</v>
      </c>
      <c r="M2907" s="7">
        <f t="shared" si="422"/>
        <v>1</v>
      </c>
      <c r="N2907" s="7">
        <f t="shared" si="423"/>
        <v>1995</v>
      </c>
      <c r="O2907" s="7">
        <f t="shared" si="424"/>
        <v>11</v>
      </c>
      <c r="P2907" s="7">
        <f t="shared" si="425"/>
        <v>1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</row>
    <row r="2908" spans="1:34" x14ac:dyDescent="0.35">
      <c r="A2908">
        <f t="shared" si="428"/>
        <v>2907</v>
      </c>
      <c r="B2908" t="s">
        <v>104</v>
      </c>
      <c r="C2908">
        <f t="shared" si="426"/>
        <v>107</v>
      </c>
      <c r="D2908" s="7">
        <f t="shared" si="429"/>
        <v>2007</v>
      </c>
      <c r="E2908">
        <v>200</v>
      </c>
      <c r="F2908">
        <f>VLOOKUP(B2908, 'Population by Country'!$1:$266, 22, FALSE)</f>
        <v>16381696</v>
      </c>
      <c r="G2908">
        <v>0</v>
      </c>
      <c r="H2908">
        <v>0</v>
      </c>
      <c r="I2908" s="7">
        <f>INDEX('Developing Country'!$B$3:$B$175,MATCH('Stata Data'!B2908,'Developing Country'!$A$3:$A$175))</f>
        <v>0</v>
      </c>
      <c r="J2908" s="7">
        <f>INDEX('Developing Country'!$C$3:$C$175,MATCH('Stata Data'!B2908,'Developing Country'!$A$3:$A$175))</f>
        <v>0</v>
      </c>
      <c r="K2908" s="8">
        <f>VLOOKUP(B2908, 'TRIPS In Force'!$A$2:$B$166, 2, FALSE)</f>
        <v>34700</v>
      </c>
      <c r="L2908" s="7">
        <f t="shared" si="427"/>
        <v>1995</v>
      </c>
      <c r="M2908" s="7">
        <f t="shared" si="422"/>
        <v>1</v>
      </c>
      <c r="N2908" s="7">
        <f t="shared" si="423"/>
        <v>1995</v>
      </c>
      <c r="O2908" s="7">
        <f t="shared" si="424"/>
        <v>12</v>
      </c>
      <c r="P2908" s="7">
        <f t="shared" si="425"/>
        <v>1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</row>
    <row r="2909" spans="1:34" x14ac:dyDescent="0.35">
      <c r="A2909">
        <f t="shared" si="428"/>
        <v>2908</v>
      </c>
      <c r="B2909" t="s">
        <v>104</v>
      </c>
      <c r="C2909">
        <f t="shared" si="426"/>
        <v>107</v>
      </c>
      <c r="D2909" s="7">
        <f t="shared" si="429"/>
        <v>2008</v>
      </c>
      <c r="E2909">
        <v>200</v>
      </c>
      <c r="F2909">
        <f>VLOOKUP(B2909, 'Population by Country'!$1:$266, 23, FALSE)</f>
        <v>16445593</v>
      </c>
      <c r="G2909">
        <v>0</v>
      </c>
      <c r="H2909">
        <v>0</v>
      </c>
      <c r="I2909" s="7">
        <f>INDEX('Developing Country'!$B$3:$B$175,MATCH('Stata Data'!B2909,'Developing Country'!$A$3:$A$175))</f>
        <v>0</v>
      </c>
      <c r="J2909" s="7">
        <f>INDEX('Developing Country'!$C$3:$C$175,MATCH('Stata Data'!B2909,'Developing Country'!$A$3:$A$175))</f>
        <v>0</v>
      </c>
      <c r="K2909" s="8">
        <f>VLOOKUP(B2909, 'TRIPS In Force'!$A$2:$B$166, 2, FALSE)</f>
        <v>34700</v>
      </c>
      <c r="L2909" s="7">
        <f t="shared" si="427"/>
        <v>1995</v>
      </c>
      <c r="M2909" s="7">
        <f t="shared" si="422"/>
        <v>1</v>
      </c>
      <c r="N2909" s="7">
        <f t="shared" si="423"/>
        <v>1995</v>
      </c>
      <c r="O2909" s="7">
        <f t="shared" si="424"/>
        <v>13</v>
      </c>
      <c r="P2909" s="7">
        <f t="shared" si="425"/>
        <v>1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</row>
    <row r="2910" spans="1:34" x14ac:dyDescent="0.35">
      <c r="A2910">
        <f t="shared" si="428"/>
        <v>2909</v>
      </c>
      <c r="B2910" t="s">
        <v>104</v>
      </c>
      <c r="C2910">
        <f t="shared" si="426"/>
        <v>107</v>
      </c>
      <c r="D2910" s="7">
        <f t="shared" si="429"/>
        <v>2009</v>
      </c>
      <c r="E2910">
        <v>200</v>
      </c>
      <c r="F2910">
        <f>VLOOKUP(B2910, 'Population by Country'!$1:$266, 24, FALSE)</f>
        <v>16530388</v>
      </c>
      <c r="G2910">
        <v>0</v>
      </c>
      <c r="H2910">
        <v>0</v>
      </c>
      <c r="I2910" s="7">
        <f>INDEX('Developing Country'!$B$3:$B$175,MATCH('Stata Data'!B2910,'Developing Country'!$A$3:$A$175))</f>
        <v>0</v>
      </c>
      <c r="J2910" s="7">
        <f>INDEX('Developing Country'!$C$3:$C$175,MATCH('Stata Data'!B2910,'Developing Country'!$A$3:$A$175))</f>
        <v>0</v>
      </c>
      <c r="K2910" s="8">
        <f>VLOOKUP(B2910, 'TRIPS In Force'!$A$2:$B$166, 2, FALSE)</f>
        <v>34700</v>
      </c>
      <c r="L2910" s="7">
        <f t="shared" si="427"/>
        <v>1995</v>
      </c>
      <c r="M2910" s="7">
        <f t="shared" si="422"/>
        <v>1</v>
      </c>
      <c r="N2910" s="7">
        <f t="shared" si="423"/>
        <v>1995</v>
      </c>
      <c r="O2910" s="7">
        <f t="shared" si="424"/>
        <v>14</v>
      </c>
      <c r="P2910" s="7">
        <f t="shared" si="425"/>
        <v>1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</row>
    <row r="2911" spans="1:34" x14ac:dyDescent="0.35">
      <c r="A2911">
        <f t="shared" si="428"/>
        <v>2910</v>
      </c>
      <c r="B2911" t="s">
        <v>104</v>
      </c>
      <c r="C2911">
        <f t="shared" si="426"/>
        <v>107</v>
      </c>
      <c r="D2911" s="7">
        <f t="shared" si="429"/>
        <v>2010</v>
      </c>
      <c r="E2911">
        <v>200</v>
      </c>
      <c r="F2911">
        <f>VLOOKUP(B2911, 'Population by Country'!$1:$266, 25, FALSE)</f>
        <v>16615394</v>
      </c>
      <c r="G2911">
        <v>0</v>
      </c>
      <c r="H2911">
        <v>0</v>
      </c>
      <c r="I2911" s="7">
        <f>INDEX('Developing Country'!$B$3:$B$175,MATCH('Stata Data'!B2911,'Developing Country'!$A$3:$A$175))</f>
        <v>0</v>
      </c>
      <c r="J2911" s="7">
        <f>INDEX('Developing Country'!$C$3:$C$175,MATCH('Stata Data'!B2911,'Developing Country'!$A$3:$A$175))</f>
        <v>0</v>
      </c>
      <c r="K2911" s="8">
        <f>VLOOKUP(B2911, 'TRIPS In Force'!$A$2:$B$166, 2, FALSE)</f>
        <v>34700</v>
      </c>
      <c r="L2911" s="7">
        <f t="shared" si="427"/>
        <v>1995</v>
      </c>
      <c r="M2911" s="7">
        <f t="shared" si="422"/>
        <v>1</v>
      </c>
      <c r="N2911" s="7">
        <f t="shared" si="423"/>
        <v>1995</v>
      </c>
      <c r="O2911" s="7">
        <f t="shared" si="424"/>
        <v>15</v>
      </c>
      <c r="P2911" s="7">
        <f t="shared" si="425"/>
        <v>1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</row>
    <row r="2912" spans="1:34" x14ac:dyDescent="0.35">
      <c r="A2912">
        <f t="shared" si="428"/>
        <v>2911</v>
      </c>
      <c r="B2912" t="s">
        <v>104</v>
      </c>
      <c r="C2912">
        <f t="shared" si="426"/>
        <v>107</v>
      </c>
      <c r="D2912" s="7">
        <f t="shared" si="429"/>
        <v>2011</v>
      </c>
      <c r="E2912">
        <v>200</v>
      </c>
      <c r="F2912">
        <f>VLOOKUP(B2912, 'Population by Country'!$1:$266, 26, FALSE)</f>
        <v>16693074</v>
      </c>
      <c r="G2912">
        <v>0</v>
      </c>
      <c r="H2912">
        <v>0</v>
      </c>
      <c r="I2912" s="7">
        <f>INDEX('Developing Country'!$B$3:$B$175,MATCH('Stata Data'!B2912,'Developing Country'!$A$3:$A$175))</f>
        <v>0</v>
      </c>
      <c r="J2912" s="7">
        <f>INDEX('Developing Country'!$C$3:$C$175,MATCH('Stata Data'!B2912,'Developing Country'!$A$3:$A$175))</f>
        <v>0</v>
      </c>
      <c r="K2912" s="8">
        <f>VLOOKUP(B2912, 'TRIPS In Force'!$A$2:$B$166, 2, FALSE)</f>
        <v>34700</v>
      </c>
      <c r="L2912" s="7">
        <f t="shared" si="427"/>
        <v>1995</v>
      </c>
      <c r="M2912" s="7">
        <f t="shared" si="422"/>
        <v>1</v>
      </c>
      <c r="N2912" s="7">
        <f t="shared" si="423"/>
        <v>1995</v>
      </c>
      <c r="O2912" s="7">
        <f t="shared" si="424"/>
        <v>16</v>
      </c>
      <c r="P2912" s="7">
        <f t="shared" si="425"/>
        <v>1</v>
      </c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</row>
    <row r="2913" spans="1:34" x14ac:dyDescent="0.35">
      <c r="A2913">
        <f t="shared" si="428"/>
        <v>2912</v>
      </c>
      <c r="B2913" t="s">
        <v>104</v>
      </c>
      <c r="C2913">
        <f t="shared" si="426"/>
        <v>107</v>
      </c>
      <c r="D2913" s="7">
        <f t="shared" si="429"/>
        <v>2012</v>
      </c>
      <c r="E2913">
        <v>200</v>
      </c>
      <c r="F2913">
        <f>VLOOKUP(B2913, 'Population by Country'!$1:$266, 27, FALSE)</f>
        <v>16754962</v>
      </c>
      <c r="G2913">
        <v>0</v>
      </c>
      <c r="H2913">
        <v>0</v>
      </c>
      <c r="I2913" s="7">
        <f>INDEX('Developing Country'!$B$3:$B$175,MATCH('Stata Data'!B2913,'Developing Country'!$A$3:$A$175))</f>
        <v>0</v>
      </c>
      <c r="J2913" s="7">
        <f>INDEX('Developing Country'!$C$3:$C$175,MATCH('Stata Data'!B2913,'Developing Country'!$A$3:$A$175))</f>
        <v>0</v>
      </c>
      <c r="K2913" s="8">
        <f>VLOOKUP(B2913, 'TRIPS In Force'!$A$2:$B$166, 2, FALSE)</f>
        <v>34700</v>
      </c>
      <c r="L2913" s="7">
        <f t="shared" si="427"/>
        <v>1995</v>
      </c>
      <c r="M2913" s="7">
        <f t="shared" si="422"/>
        <v>1</v>
      </c>
      <c r="N2913" s="7">
        <f t="shared" si="423"/>
        <v>1995</v>
      </c>
      <c r="O2913" s="7">
        <f t="shared" si="424"/>
        <v>17</v>
      </c>
      <c r="P2913" s="7">
        <f t="shared" si="425"/>
        <v>1</v>
      </c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</row>
    <row r="2914" spans="1:34" x14ac:dyDescent="0.35">
      <c r="A2914">
        <f t="shared" si="428"/>
        <v>2913</v>
      </c>
      <c r="B2914" t="s">
        <v>104</v>
      </c>
      <c r="C2914">
        <f t="shared" si="426"/>
        <v>107</v>
      </c>
      <c r="D2914" s="7">
        <f t="shared" si="429"/>
        <v>2013</v>
      </c>
      <c r="E2914">
        <v>500</v>
      </c>
      <c r="F2914">
        <f>VLOOKUP(B2914, 'Population by Country'!$1:$266, 28, FALSE)</f>
        <v>16804432</v>
      </c>
      <c r="G2914">
        <v>0</v>
      </c>
      <c r="H2914">
        <v>0</v>
      </c>
      <c r="I2914" s="7">
        <f>INDEX('Developing Country'!$B$3:$B$175,MATCH('Stata Data'!B2914,'Developing Country'!$A$3:$A$175))</f>
        <v>0</v>
      </c>
      <c r="J2914" s="7">
        <f>INDEX('Developing Country'!$C$3:$C$175,MATCH('Stata Data'!B2914,'Developing Country'!$A$3:$A$175))</f>
        <v>0</v>
      </c>
      <c r="K2914" s="8">
        <f>VLOOKUP(B2914, 'TRIPS In Force'!$A$2:$B$166, 2, FALSE)</f>
        <v>34700</v>
      </c>
      <c r="L2914" s="7">
        <f t="shared" si="427"/>
        <v>1995</v>
      </c>
      <c r="M2914" s="7">
        <f t="shared" si="422"/>
        <v>1</v>
      </c>
      <c r="N2914" s="7">
        <f t="shared" si="423"/>
        <v>1995</v>
      </c>
      <c r="O2914" s="7">
        <f t="shared" si="424"/>
        <v>18</v>
      </c>
      <c r="P2914" s="7">
        <f t="shared" si="425"/>
        <v>1</v>
      </c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</row>
    <row r="2915" spans="1:34" x14ac:dyDescent="0.35">
      <c r="A2915">
        <f t="shared" si="428"/>
        <v>2914</v>
      </c>
      <c r="B2915" t="s">
        <v>104</v>
      </c>
      <c r="C2915">
        <f t="shared" si="426"/>
        <v>107</v>
      </c>
      <c r="D2915" s="7">
        <f t="shared" si="429"/>
        <v>2014</v>
      </c>
      <c r="E2915">
        <v>500</v>
      </c>
      <c r="F2915">
        <f>VLOOKUP(B2915, 'Population by Country'!$1:$266, 29, FALSE)</f>
        <v>16865008</v>
      </c>
      <c r="G2915">
        <v>0</v>
      </c>
      <c r="H2915">
        <v>0</v>
      </c>
      <c r="I2915" s="7">
        <f>INDEX('Developing Country'!$B$3:$B$175,MATCH('Stata Data'!B2915,'Developing Country'!$A$3:$A$175))</f>
        <v>0</v>
      </c>
      <c r="J2915" s="7">
        <f>INDEX('Developing Country'!$C$3:$C$175,MATCH('Stata Data'!B2915,'Developing Country'!$A$3:$A$175))</f>
        <v>0</v>
      </c>
      <c r="K2915" s="8">
        <f>VLOOKUP(B2915, 'TRIPS In Force'!$A$2:$B$166, 2, FALSE)</f>
        <v>34700</v>
      </c>
      <c r="L2915" s="7">
        <f t="shared" si="427"/>
        <v>1995</v>
      </c>
      <c r="M2915" s="7">
        <f t="shared" si="422"/>
        <v>1</v>
      </c>
      <c r="N2915" s="7">
        <f t="shared" si="423"/>
        <v>1995</v>
      </c>
      <c r="O2915" s="7">
        <f t="shared" si="424"/>
        <v>19</v>
      </c>
      <c r="P2915" s="7">
        <f t="shared" si="425"/>
        <v>1</v>
      </c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</row>
    <row r="2916" spans="1:34" x14ac:dyDescent="0.35">
      <c r="A2916">
        <f t="shared" si="428"/>
        <v>2915</v>
      </c>
      <c r="B2916" t="s">
        <v>104</v>
      </c>
      <c r="C2916">
        <f t="shared" si="426"/>
        <v>107</v>
      </c>
      <c r="D2916" s="7">
        <f t="shared" si="429"/>
        <v>2015</v>
      </c>
      <c r="E2916">
        <v>500</v>
      </c>
      <c r="F2916">
        <f>VLOOKUP(B2916, 'Population by Country'!$1:$266, 30, FALSE)</f>
        <v>16939923</v>
      </c>
      <c r="G2916">
        <v>0</v>
      </c>
      <c r="H2916">
        <v>0</v>
      </c>
      <c r="I2916" s="7">
        <f>INDEX('Developing Country'!$B$3:$B$175,MATCH('Stata Data'!B2916,'Developing Country'!$A$3:$A$175))</f>
        <v>0</v>
      </c>
      <c r="J2916" s="7">
        <f>INDEX('Developing Country'!$C$3:$C$175,MATCH('Stata Data'!B2916,'Developing Country'!$A$3:$A$175))</f>
        <v>0</v>
      </c>
      <c r="K2916" s="8">
        <f>VLOOKUP(B2916, 'TRIPS In Force'!$A$2:$B$166, 2, FALSE)</f>
        <v>34700</v>
      </c>
      <c r="L2916" s="7">
        <f t="shared" si="427"/>
        <v>1995</v>
      </c>
      <c r="M2916" s="7">
        <f t="shared" si="422"/>
        <v>1</v>
      </c>
      <c r="N2916" s="7">
        <f t="shared" si="423"/>
        <v>1995</v>
      </c>
      <c r="O2916" s="7">
        <f t="shared" si="424"/>
        <v>20</v>
      </c>
      <c r="P2916" s="7">
        <f t="shared" si="425"/>
        <v>1</v>
      </c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</row>
    <row r="2917" spans="1:34" x14ac:dyDescent="0.35">
      <c r="A2917">
        <f t="shared" si="428"/>
        <v>2916</v>
      </c>
      <c r="B2917" t="s">
        <v>104</v>
      </c>
      <c r="C2917">
        <f t="shared" si="426"/>
        <v>107</v>
      </c>
      <c r="D2917" s="7">
        <f t="shared" si="429"/>
        <v>2016</v>
      </c>
      <c r="E2917">
        <v>200</v>
      </c>
      <c r="F2917">
        <f>VLOOKUP(B2917, 'Population by Country'!$1:$266, 31, FALSE)</f>
        <v>17018408</v>
      </c>
      <c r="G2917">
        <v>0</v>
      </c>
      <c r="H2917">
        <v>0</v>
      </c>
      <c r="I2917" s="7">
        <f>INDEX('Developing Country'!$B$3:$B$175,MATCH('Stata Data'!B2917,'Developing Country'!$A$3:$A$175))</f>
        <v>0</v>
      </c>
      <c r="J2917" s="7">
        <f>INDEX('Developing Country'!$C$3:$C$175,MATCH('Stata Data'!B2917,'Developing Country'!$A$3:$A$175))</f>
        <v>0</v>
      </c>
      <c r="K2917" s="8">
        <f>VLOOKUP(B2917, 'TRIPS In Force'!$A$2:$B$166, 2, FALSE)</f>
        <v>34700</v>
      </c>
      <c r="L2917" s="7">
        <f t="shared" si="427"/>
        <v>1995</v>
      </c>
      <c r="M2917" s="7">
        <f t="shared" si="422"/>
        <v>1</v>
      </c>
      <c r="N2917" s="7">
        <f t="shared" si="423"/>
        <v>1995</v>
      </c>
      <c r="O2917" s="7">
        <f t="shared" si="424"/>
        <v>21</v>
      </c>
      <c r="P2917" s="7">
        <f t="shared" si="425"/>
        <v>1</v>
      </c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</row>
    <row r="2918" spans="1:34" x14ac:dyDescent="0.35">
      <c r="A2918">
        <f t="shared" si="428"/>
        <v>2917</v>
      </c>
      <c r="B2918" t="s">
        <v>105</v>
      </c>
      <c r="C2918">
        <f t="shared" si="426"/>
        <v>108</v>
      </c>
      <c r="D2918" s="7">
        <v>1990</v>
      </c>
      <c r="F2918">
        <f>VLOOKUP(B2918, 'Population by Country'!$1:$266, 5,FALSE )</f>
        <v>3329800</v>
      </c>
      <c r="G2918">
        <v>0</v>
      </c>
      <c r="H2918">
        <v>0</v>
      </c>
      <c r="I2918" s="7">
        <f>INDEX('Developing Country'!$B$3:$B$175,MATCH('Stata Data'!B2918,'Developing Country'!$A$3:$A$175))</f>
        <v>0</v>
      </c>
      <c r="J2918" s="7">
        <f>INDEX('Developing Country'!$C$3:$C$175,MATCH('Stata Data'!B2918,'Developing Country'!$A$3:$A$175))</f>
        <v>0</v>
      </c>
      <c r="K2918" s="8">
        <f>VLOOKUP(B2918, 'TRIPS In Force'!$A$2:$B$166, 2, FALSE)</f>
        <v>34700</v>
      </c>
      <c r="L2918" s="7">
        <f t="shared" si="427"/>
        <v>1995</v>
      </c>
      <c r="M2918" s="7">
        <f t="shared" si="422"/>
        <v>0</v>
      </c>
      <c r="N2918" s="7">
        <f t="shared" si="423"/>
        <v>1995</v>
      </c>
      <c r="O2918" s="7">
        <f t="shared" si="424"/>
        <v>-5</v>
      </c>
      <c r="P2918" s="7">
        <f t="shared" si="425"/>
        <v>0</v>
      </c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</row>
    <row r="2919" spans="1:34" x14ac:dyDescent="0.35">
      <c r="A2919">
        <f t="shared" si="428"/>
        <v>2918</v>
      </c>
      <c r="B2919" t="s">
        <v>105</v>
      </c>
      <c r="C2919">
        <f t="shared" si="426"/>
        <v>108</v>
      </c>
      <c r="D2919" s="7">
        <f>D2918+1</f>
        <v>1991</v>
      </c>
      <c r="F2919">
        <f>VLOOKUP(B2919, 'Population by Country'!$1:$266, 6, FALSE)</f>
        <v>3495100</v>
      </c>
      <c r="G2919">
        <v>0</v>
      </c>
      <c r="H2919">
        <v>0</v>
      </c>
      <c r="I2919" s="7">
        <f>INDEX('Developing Country'!$B$3:$B$175,MATCH('Stata Data'!B2919,'Developing Country'!$A$3:$A$175))</f>
        <v>0</v>
      </c>
      <c r="J2919" s="7">
        <f>INDEX('Developing Country'!$C$3:$C$175,MATCH('Stata Data'!B2919,'Developing Country'!$A$3:$A$175))</f>
        <v>0</v>
      </c>
      <c r="K2919" s="8">
        <f>VLOOKUP(B2919, 'TRIPS In Force'!$A$2:$B$166, 2, FALSE)</f>
        <v>34700</v>
      </c>
      <c r="L2919" s="7">
        <f t="shared" si="427"/>
        <v>1995</v>
      </c>
      <c r="M2919" s="7">
        <f t="shared" si="422"/>
        <v>0</v>
      </c>
      <c r="N2919" s="7">
        <f t="shared" si="423"/>
        <v>1995</v>
      </c>
      <c r="O2919" s="7">
        <f t="shared" si="424"/>
        <v>-4</v>
      </c>
      <c r="P2919" s="7">
        <f t="shared" si="425"/>
        <v>0</v>
      </c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</row>
    <row r="2920" spans="1:34" x14ac:dyDescent="0.35">
      <c r="A2920">
        <f t="shared" si="428"/>
        <v>2919</v>
      </c>
      <c r="B2920" t="s">
        <v>105</v>
      </c>
      <c r="C2920">
        <f t="shared" si="426"/>
        <v>108</v>
      </c>
      <c r="D2920" s="7">
        <f t="shared" ref="D2920:D2944" si="430">D2919+1</f>
        <v>1992</v>
      </c>
      <c r="F2920">
        <f>VLOOKUP(B2920, 'Population by Country'!$1:$266, 7, FALSE)</f>
        <v>3531700</v>
      </c>
      <c r="G2920">
        <v>0</v>
      </c>
      <c r="H2920">
        <v>0</v>
      </c>
      <c r="I2920" s="7">
        <f>INDEX('Developing Country'!$B$3:$B$175,MATCH('Stata Data'!B2920,'Developing Country'!$A$3:$A$175))</f>
        <v>0</v>
      </c>
      <c r="J2920" s="7">
        <f>INDEX('Developing Country'!$C$3:$C$175,MATCH('Stata Data'!B2920,'Developing Country'!$A$3:$A$175))</f>
        <v>0</v>
      </c>
      <c r="K2920" s="8">
        <f>VLOOKUP(B2920, 'TRIPS In Force'!$A$2:$B$166, 2, FALSE)</f>
        <v>34700</v>
      </c>
      <c r="L2920" s="7">
        <f t="shared" si="427"/>
        <v>1995</v>
      </c>
      <c r="M2920" s="7">
        <f t="shared" si="422"/>
        <v>0</v>
      </c>
      <c r="N2920" s="7">
        <f t="shared" si="423"/>
        <v>1995</v>
      </c>
      <c r="O2920" s="7">
        <f t="shared" si="424"/>
        <v>-3</v>
      </c>
      <c r="P2920" s="7">
        <f t="shared" si="425"/>
        <v>0</v>
      </c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</row>
    <row r="2921" spans="1:34" x14ac:dyDescent="0.35">
      <c r="A2921">
        <f t="shared" si="428"/>
        <v>2920</v>
      </c>
      <c r="B2921" t="s">
        <v>105</v>
      </c>
      <c r="C2921">
        <f t="shared" si="426"/>
        <v>108</v>
      </c>
      <c r="D2921" s="7">
        <f t="shared" si="430"/>
        <v>1993</v>
      </c>
      <c r="F2921">
        <f>VLOOKUP(B2921, 'Population by Country'!$1:$266, 8, FALSE)</f>
        <v>3572200</v>
      </c>
      <c r="G2921">
        <v>0</v>
      </c>
      <c r="H2921">
        <v>0</v>
      </c>
      <c r="I2921" s="7">
        <f>INDEX('Developing Country'!$B$3:$B$175,MATCH('Stata Data'!B2921,'Developing Country'!$A$3:$A$175))</f>
        <v>0</v>
      </c>
      <c r="J2921" s="7">
        <f>INDEX('Developing Country'!$C$3:$C$175,MATCH('Stata Data'!B2921,'Developing Country'!$A$3:$A$175))</f>
        <v>0</v>
      </c>
      <c r="K2921" s="8">
        <f>VLOOKUP(B2921, 'TRIPS In Force'!$A$2:$B$166, 2, FALSE)</f>
        <v>34700</v>
      </c>
      <c r="L2921" s="7">
        <f t="shared" si="427"/>
        <v>1995</v>
      </c>
      <c r="M2921" s="7">
        <f t="shared" si="422"/>
        <v>0</v>
      </c>
      <c r="N2921" s="7">
        <f t="shared" si="423"/>
        <v>1995</v>
      </c>
      <c r="O2921" s="7">
        <f t="shared" si="424"/>
        <v>-2</v>
      </c>
      <c r="P2921" s="7">
        <f t="shared" si="425"/>
        <v>0</v>
      </c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</row>
    <row r="2922" spans="1:34" x14ac:dyDescent="0.35">
      <c r="A2922">
        <f t="shared" si="428"/>
        <v>2921</v>
      </c>
      <c r="B2922" t="s">
        <v>105</v>
      </c>
      <c r="C2922">
        <f t="shared" si="426"/>
        <v>108</v>
      </c>
      <c r="D2922" s="7">
        <f t="shared" si="430"/>
        <v>1994</v>
      </c>
      <c r="F2922">
        <f>VLOOKUP(B2922, 'Population by Country'!$1:$266, 9, FALSE)</f>
        <v>3620000</v>
      </c>
      <c r="G2922">
        <v>0</v>
      </c>
      <c r="H2922">
        <v>0</v>
      </c>
      <c r="I2922" s="7">
        <f>INDEX('Developing Country'!$B$3:$B$175,MATCH('Stata Data'!B2922,'Developing Country'!$A$3:$A$175))</f>
        <v>0</v>
      </c>
      <c r="J2922" s="7">
        <f>INDEX('Developing Country'!$C$3:$C$175,MATCH('Stata Data'!B2922,'Developing Country'!$A$3:$A$175))</f>
        <v>0</v>
      </c>
      <c r="K2922" s="8">
        <f>VLOOKUP(B2922, 'TRIPS In Force'!$A$2:$B$166, 2, FALSE)</f>
        <v>34700</v>
      </c>
      <c r="L2922" s="7">
        <f t="shared" si="427"/>
        <v>1995</v>
      </c>
      <c r="M2922" s="7">
        <f t="shared" si="422"/>
        <v>0</v>
      </c>
      <c r="N2922" s="7">
        <f t="shared" si="423"/>
        <v>1995</v>
      </c>
      <c r="O2922" s="7">
        <f t="shared" si="424"/>
        <v>-1</v>
      </c>
      <c r="P2922" s="7">
        <f t="shared" si="425"/>
        <v>0</v>
      </c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</row>
    <row r="2923" spans="1:34" x14ac:dyDescent="0.35">
      <c r="A2923">
        <f t="shared" si="428"/>
        <v>2922</v>
      </c>
      <c r="B2923" t="s">
        <v>105</v>
      </c>
      <c r="C2923">
        <f t="shared" si="426"/>
        <v>108</v>
      </c>
      <c r="D2923" s="7">
        <f t="shared" si="430"/>
        <v>1995</v>
      </c>
      <c r="F2923">
        <f>VLOOKUP(B2923, 'Population by Country'!$1:$266, 10, FALSE)</f>
        <v>3673400</v>
      </c>
      <c r="G2923">
        <v>0</v>
      </c>
      <c r="H2923">
        <v>0</v>
      </c>
      <c r="I2923" s="7">
        <f>INDEX('Developing Country'!$B$3:$B$175,MATCH('Stata Data'!B2923,'Developing Country'!$A$3:$A$175))</f>
        <v>0</v>
      </c>
      <c r="J2923" s="7">
        <f>INDEX('Developing Country'!$C$3:$C$175,MATCH('Stata Data'!B2923,'Developing Country'!$A$3:$A$175))</f>
        <v>0</v>
      </c>
      <c r="K2923" s="8">
        <f>VLOOKUP(B2923, 'TRIPS In Force'!$A$2:$B$166, 2, FALSE)</f>
        <v>34700</v>
      </c>
      <c r="L2923" s="7">
        <f t="shared" si="427"/>
        <v>1995</v>
      </c>
      <c r="M2923" s="7">
        <f t="shared" si="422"/>
        <v>1</v>
      </c>
      <c r="N2923" s="7">
        <f t="shared" si="423"/>
        <v>1995</v>
      </c>
      <c r="O2923" s="7">
        <f t="shared" si="424"/>
        <v>0</v>
      </c>
      <c r="P2923" s="7">
        <f t="shared" si="425"/>
        <v>1</v>
      </c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</row>
    <row r="2924" spans="1:34" x14ac:dyDescent="0.35">
      <c r="A2924">
        <f t="shared" si="428"/>
        <v>2923</v>
      </c>
      <c r="B2924" t="s">
        <v>105</v>
      </c>
      <c r="C2924">
        <f t="shared" si="426"/>
        <v>108</v>
      </c>
      <c r="D2924" s="7">
        <f t="shared" si="430"/>
        <v>1996</v>
      </c>
      <c r="F2924">
        <f>VLOOKUP(B2924, 'Population by Country'!$1:$266, 11, FALSE)</f>
        <v>3732000</v>
      </c>
      <c r="G2924">
        <v>0</v>
      </c>
      <c r="H2924">
        <v>0</v>
      </c>
      <c r="I2924" s="7">
        <f>INDEX('Developing Country'!$B$3:$B$175,MATCH('Stata Data'!B2924,'Developing Country'!$A$3:$A$175))</f>
        <v>0</v>
      </c>
      <c r="J2924" s="7">
        <f>INDEX('Developing Country'!$C$3:$C$175,MATCH('Stata Data'!B2924,'Developing Country'!$A$3:$A$175))</f>
        <v>0</v>
      </c>
      <c r="K2924" s="8">
        <f>VLOOKUP(B2924, 'TRIPS In Force'!$A$2:$B$166, 2, FALSE)</f>
        <v>34700</v>
      </c>
      <c r="L2924" s="7">
        <f t="shared" si="427"/>
        <v>1995</v>
      </c>
      <c r="M2924" s="7">
        <f t="shared" si="422"/>
        <v>1</v>
      </c>
      <c r="N2924" s="7">
        <f t="shared" si="423"/>
        <v>1995</v>
      </c>
      <c r="O2924" s="7">
        <f t="shared" si="424"/>
        <v>1</v>
      </c>
      <c r="P2924" s="7">
        <f t="shared" si="425"/>
        <v>1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</row>
    <row r="2925" spans="1:34" x14ac:dyDescent="0.35">
      <c r="A2925">
        <f t="shared" si="428"/>
        <v>2924</v>
      </c>
      <c r="B2925" t="s">
        <v>105</v>
      </c>
      <c r="C2925">
        <f t="shared" si="426"/>
        <v>108</v>
      </c>
      <c r="D2925" s="7">
        <f t="shared" si="430"/>
        <v>1997</v>
      </c>
      <c r="F2925">
        <f>VLOOKUP(B2925, 'Population by Country'!$1:$266, 12, FALSE)</f>
        <v>3781300</v>
      </c>
      <c r="G2925">
        <v>0</v>
      </c>
      <c r="H2925">
        <v>0</v>
      </c>
      <c r="I2925" s="7">
        <f>INDEX('Developing Country'!$B$3:$B$175,MATCH('Stata Data'!B2925,'Developing Country'!$A$3:$A$175))</f>
        <v>0</v>
      </c>
      <c r="J2925" s="7">
        <f>INDEX('Developing Country'!$C$3:$C$175,MATCH('Stata Data'!B2925,'Developing Country'!$A$3:$A$175))</f>
        <v>0</v>
      </c>
      <c r="K2925" s="8">
        <f>VLOOKUP(B2925, 'TRIPS In Force'!$A$2:$B$166, 2, FALSE)</f>
        <v>34700</v>
      </c>
      <c r="L2925" s="7">
        <f t="shared" si="427"/>
        <v>1995</v>
      </c>
      <c r="M2925" s="7">
        <f t="shared" si="422"/>
        <v>1</v>
      </c>
      <c r="N2925" s="7">
        <f t="shared" si="423"/>
        <v>1995</v>
      </c>
      <c r="O2925" s="7">
        <f t="shared" si="424"/>
        <v>2</v>
      </c>
      <c r="P2925" s="7">
        <f t="shared" si="425"/>
        <v>1</v>
      </c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</row>
    <row r="2926" spans="1:34" x14ac:dyDescent="0.35">
      <c r="A2926">
        <f t="shared" si="428"/>
        <v>2925</v>
      </c>
      <c r="B2926" t="s">
        <v>105</v>
      </c>
      <c r="C2926">
        <f t="shared" si="426"/>
        <v>108</v>
      </c>
      <c r="D2926" s="7">
        <f t="shared" si="430"/>
        <v>1998</v>
      </c>
      <c r="F2926">
        <f>VLOOKUP(B2926, 'Population by Country'!$1:$266, 13, FALSE)</f>
        <v>3815000</v>
      </c>
      <c r="G2926">
        <v>0</v>
      </c>
      <c r="H2926">
        <v>0</v>
      </c>
      <c r="I2926" s="7">
        <f>INDEX('Developing Country'!$B$3:$B$175,MATCH('Stata Data'!B2926,'Developing Country'!$A$3:$A$175))</f>
        <v>0</v>
      </c>
      <c r="J2926" s="7">
        <f>INDEX('Developing Country'!$C$3:$C$175,MATCH('Stata Data'!B2926,'Developing Country'!$A$3:$A$175))</f>
        <v>0</v>
      </c>
      <c r="K2926" s="8">
        <f>VLOOKUP(B2926, 'TRIPS In Force'!$A$2:$B$166, 2, FALSE)</f>
        <v>34700</v>
      </c>
      <c r="L2926" s="7">
        <f t="shared" si="427"/>
        <v>1995</v>
      </c>
      <c r="M2926" s="7">
        <f t="shared" si="422"/>
        <v>1</v>
      </c>
      <c r="N2926" s="7">
        <f t="shared" si="423"/>
        <v>1995</v>
      </c>
      <c r="O2926" s="7">
        <f t="shared" si="424"/>
        <v>3</v>
      </c>
      <c r="P2926" s="7">
        <f t="shared" si="425"/>
        <v>1</v>
      </c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</row>
    <row r="2927" spans="1:34" x14ac:dyDescent="0.35">
      <c r="A2927">
        <f t="shared" si="428"/>
        <v>2926</v>
      </c>
      <c r="B2927" t="s">
        <v>105</v>
      </c>
      <c r="C2927">
        <f t="shared" si="426"/>
        <v>108</v>
      </c>
      <c r="D2927" s="7">
        <f t="shared" si="430"/>
        <v>1999</v>
      </c>
      <c r="F2927">
        <f>VLOOKUP(B2927, 'Population by Country'!$1:$266,14, FALSE)</f>
        <v>3835100</v>
      </c>
      <c r="G2927">
        <v>0</v>
      </c>
      <c r="H2927">
        <v>0</v>
      </c>
      <c r="I2927" s="7">
        <f>INDEX('Developing Country'!$B$3:$B$175,MATCH('Stata Data'!B2927,'Developing Country'!$A$3:$A$175))</f>
        <v>0</v>
      </c>
      <c r="J2927" s="7">
        <f>INDEX('Developing Country'!$C$3:$C$175,MATCH('Stata Data'!B2927,'Developing Country'!$A$3:$A$175))</f>
        <v>0</v>
      </c>
      <c r="K2927" s="8">
        <f>VLOOKUP(B2927, 'TRIPS In Force'!$A$2:$B$166, 2, FALSE)</f>
        <v>34700</v>
      </c>
      <c r="L2927" s="7">
        <f t="shared" si="427"/>
        <v>1995</v>
      </c>
      <c r="M2927" s="7">
        <f t="shared" si="422"/>
        <v>1</v>
      </c>
      <c r="N2927" s="7">
        <f t="shared" si="423"/>
        <v>1995</v>
      </c>
      <c r="O2927" s="7">
        <f t="shared" si="424"/>
        <v>4</v>
      </c>
      <c r="P2927" s="7">
        <f t="shared" si="425"/>
        <v>1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</row>
    <row r="2928" spans="1:34" x14ac:dyDescent="0.35">
      <c r="A2928">
        <f t="shared" si="428"/>
        <v>2927</v>
      </c>
      <c r="B2928" t="s">
        <v>105</v>
      </c>
      <c r="C2928">
        <f t="shared" si="426"/>
        <v>108</v>
      </c>
      <c r="D2928" s="7">
        <f t="shared" si="430"/>
        <v>2000</v>
      </c>
      <c r="F2928">
        <f>VLOOKUP(B2928, 'Population by Country'!$1:$266, 15, FALSE)</f>
        <v>3857700</v>
      </c>
      <c r="G2928">
        <v>0</v>
      </c>
      <c r="H2928">
        <v>0</v>
      </c>
      <c r="I2928" s="7">
        <f>INDEX('Developing Country'!$B$3:$B$175,MATCH('Stata Data'!B2928,'Developing Country'!$A$3:$A$175))</f>
        <v>0</v>
      </c>
      <c r="J2928" s="7">
        <f>INDEX('Developing Country'!$C$3:$C$175,MATCH('Stata Data'!B2928,'Developing Country'!$A$3:$A$175))</f>
        <v>0</v>
      </c>
      <c r="K2928" s="8">
        <f>VLOOKUP(B2928, 'TRIPS In Force'!$A$2:$B$166, 2, FALSE)</f>
        <v>34700</v>
      </c>
      <c r="L2928" s="7">
        <f t="shared" si="427"/>
        <v>1995</v>
      </c>
      <c r="M2928" s="7">
        <f t="shared" si="422"/>
        <v>1</v>
      </c>
      <c r="N2928" s="7">
        <f t="shared" si="423"/>
        <v>1995</v>
      </c>
      <c r="O2928" s="7">
        <f t="shared" si="424"/>
        <v>5</v>
      </c>
      <c r="P2928" s="7">
        <f t="shared" si="425"/>
        <v>1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</row>
    <row r="2929" spans="1:34" x14ac:dyDescent="0.35">
      <c r="A2929">
        <f t="shared" si="428"/>
        <v>2928</v>
      </c>
      <c r="B2929" t="s">
        <v>105</v>
      </c>
      <c r="C2929">
        <f t="shared" si="426"/>
        <v>108</v>
      </c>
      <c r="D2929" s="7">
        <f t="shared" si="430"/>
        <v>2001</v>
      </c>
      <c r="F2929">
        <f>VLOOKUP(B2929, 'Population by Country'!$1:$266, 16, FALSE)</f>
        <v>3880500</v>
      </c>
      <c r="G2929">
        <v>0</v>
      </c>
      <c r="H2929">
        <v>0</v>
      </c>
      <c r="I2929" s="7">
        <f>INDEX('Developing Country'!$B$3:$B$175,MATCH('Stata Data'!B2929,'Developing Country'!$A$3:$A$175))</f>
        <v>0</v>
      </c>
      <c r="J2929" s="7">
        <f>INDEX('Developing Country'!$C$3:$C$175,MATCH('Stata Data'!B2929,'Developing Country'!$A$3:$A$175))</f>
        <v>0</v>
      </c>
      <c r="K2929" s="8">
        <f>VLOOKUP(B2929, 'TRIPS In Force'!$A$2:$B$166, 2, FALSE)</f>
        <v>34700</v>
      </c>
      <c r="L2929" s="7">
        <f t="shared" si="427"/>
        <v>1995</v>
      </c>
      <c r="M2929" s="7">
        <f t="shared" si="422"/>
        <v>1</v>
      </c>
      <c r="N2929" s="7">
        <f t="shared" si="423"/>
        <v>1995</v>
      </c>
      <c r="O2929" s="7">
        <f t="shared" si="424"/>
        <v>6</v>
      </c>
      <c r="P2929" s="7">
        <f t="shared" si="425"/>
        <v>1</v>
      </c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</row>
    <row r="2930" spans="1:34" x14ac:dyDescent="0.35">
      <c r="A2930">
        <f t="shared" si="428"/>
        <v>2929</v>
      </c>
      <c r="B2930" t="s">
        <v>105</v>
      </c>
      <c r="C2930">
        <f t="shared" si="426"/>
        <v>108</v>
      </c>
      <c r="D2930" s="7">
        <f t="shared" si="430"/>
        <v>2002</v>
      </c>
      <c r="F2930">
        <f>VLOOKUP(B2930, 'Population by Country'!$1:$266, 17, FALSE)</f>
        <v>3948500</v>
      </c>
      <c r="G2930">
        <v>0</v>
      </c>
      <c r="H2930">
        <v>0</v>
      </c>
      <c r="I2930" s="7">
        <f>INDEX('Developing Country'!$B$3:$B$175,MATCH('Stata Data'!B2930,'Developing Country'!$A$3:$A$175))</f>
        <v>0</v>
      </c>
      <c r="J2930" s="7">
        <f>INDEX('Developing Country'!$C$3:$C$175,MATCH('Stata Data'!B2930,'Developing Country'!$A$3:$A$175))</f>
        <v>0</v>
      </c>
      <c r="K2930" s="8">
        <f>VLOOKUP(B2930, 'TRIPS In Force'!$A$2:$B$166, 2, FALSE)</f>
        <v>34700</v>
      </c>
      <c r="L2930" s="7">
        <f t="shared" si="427"/>
        <v>1995</v>
      </c>
      <c r="M2930" s="7">
        <f t="shared" si="422"/>
        <v>1</v>
      </c>
      <c r="N2930" s="7">
        <f t="shared" si="423"/>
        <v>1995</v>
      </c>
      <c r="O2930" s="7">
        <f t="shared" si="424"/>
        <v>7</v>
      </c>
      <c r="P2930" s="7">
        <f t="shared" si="425"/>
        <v>1</v>
      </c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</row>
    <row r="2931" spans="1:34" x14ac:dyDescent="0.35">
      <c r="A2931">
        <f t="shared" si="428"/>
        <v>2930</v>
      </c>
      <c r="B2931" t="s">
        <v>105</v>
      </c>
      <c r="C2931">
        <f t="shared" si="426"/>
        <v>108</v>
      </c>
      <c r="D2931" s="7">
        <f t="shared" si="430"/>
        <v>2003</v>
      </c>
      <c r="F2931">
        <f>VLOOKUP(B2931, 'Population by Country'!$1:$266, 18, FALSE)</f>
        <v>4027200</v>
      </c>
      <c r="G2931">
        <v>0</v>
      </c>
      <c r="H2931">
        <v>0</v>
      </c>
      <c r="I2931" s="7">
        <f>INDEX('Developing Country'!$B$3:$B$175,MATCH('Stata Data'!B2931,'Developing Country'!$A$3:$A$175))</f>
        <v>0</v>
      </c>
      <c r="J2931" s="7">
        <f>INDEX('Developing Country'!$C$3:$C$175,MATCH('Stata Data'!B2931,'Developing Country'!$A$3:$A$175))</f>
        <v>0</v>
      </c>
      <c r="K2931" s="8">
        <f>VLOOKUP(B2931, 'TRIPS In Force'!$A$2:$B$166, 2, FALSE)</f>
        <v>34700</v>
      </c>
      <c r="L2931" s="7">
        <f t="shared" si="427"/>
        <v>1995</v>
      </c>
      <c r="M2931" s="7">
        <f t="shared" si="422"/>
        <v>1</v>
      </c>
      <c r="N2931" s="7">
        <f t="shared" si="423"/>
        <v>1995</v>
      </c>
      <c r="O2931" s="7">
        <f t="shared" si="424"/>
        <v>8</v>
      </c>
      <c r="P2931" s="7">
        <f t="shared" si="425"/>
        <v>1</v>
      </c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</row>
    <row r="2932" spans="1:34" x14ac:dyDescent="0.35">
      <c r="A2932">
        <f t="shared" si="428"/>
        <v>2931</v>
      </c>
      <c r="B2932" t="s">
        <v>105</v>
      </c>
      <c r="C2932">
        <f t="shared" si="426"/>
        <v>108</v>
      </c>
      <c r="D2932" s="7">
        <f t="shared" si="430"/>
        <v>2004</v>
      </c>
      <c r="F2932">
        <f>VLOOKUP(B2932, 'Population by Country'!$1:$266,19, FALSE)</f>
        <v>4087500</v>
      </c>
      <c r="G2932">
        <v>0</v>
      </c>
      <c r="H2932">
        <v>0</v>
      </c>
      <c r="I2932" s="7">
        <f>INDEX('Developing Country'!$B$3:$B$175,MATCH('Stata Data'!B2932,'Developing Country'!$A$3:$A$175))</f>
        <v>0</v>
      </c>
      <c r="J2932" s="7">
        <f>INDEX('Developing Country'!$C$3:$C$175,MATCH('Stata Data'!B2932,'Developing Country'!$A$3:$A$175))</f>
        <v>0</v>
      </c>
      <c r="K2932" s="8">
        <f>VLOOKUP(B2932, 'TRIPS In Force'!$A$2:$B$166, 2, FALSE)</f>
        <v>34700</v>
      </c>
      <c r="L2932" s="7">
        <f t="shared" si="427"/>
        <v>1995</v>
      </c>
      <c r="M2932" s="7">
        <f t="shared" si="422"/>
        <v>1</v>
      </c>
      <c r="N2932" s="7">
        <f t="shared" si="423"/>
        <v>1995</v>
      </c>
      <c r="O2932" s="7">
        <f t="shared" si="424"/>
        <v>9</v>
      </c>
      <c r="P2932" s="7">
        <f t="shared" si="425"/>
        <v>1</v>
      </c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</row>
    <row r="2933" spans="1:34" x14ac:dyDescent="0.35">
      <c r="A2933">
        <f t="shared" si="428"/>
        <v>2932</v>
      </c>
      <c r="B2933" t="s">
        <v>105</v>
      </c>
      <c r="C2933">
        <f t="shared" si="426"/>
        <v>108</v>
      </c>
      <c r="D2933" s="7">
        <f t="shared" si="430"/>
        <v>2005</v>
      </c>
      <c r="F2933">
        <f>VLOOKUP(B2933, 'Population by Country'!$1:$266, 20, FALSE)</f>
        <v>4133900</v>
      </c>
      <c r="G2933">
        <v>0</v>
      </c>
      <c r="H2933">
        <v>0</v>
      </c>
      <c r="I2933" s="7">
        <f>INDEX('Developing Country'!$B$3:$B$175,MATCH('Stata Data'!B2933,'Developing Country'!$A$3:$A$175))</f>
        <v>0</v>
      </c>
      <c r="J2933" s="7">
        <f>INDEX('Developing Country'!$C$3:$C$175,MATCH('Stata Data'!B2933,'Developing Country'!$A$3:$A$175))</f>
        <v>0</v>
      </c>
      <c r="K2933" s="8">
        <f>VLOOKUP(B2933, 'TRIPS In Force'!$A$2:$B$166, 2, FALSE)</f>
        <v>34700</v>
      </c>
      <c r="L2933" s="7">
        <f t="shared" si="427"/>
        <v>1995</v>
      </c>
      <c r="M2933" s="7">
        <f t="shared" si="422"/>
        <v>1</v>
      </c>
      <c r="N2933" s="7">
        <f t="shared" si="423"/>
        <v>1995</v>
      </c>
      <c r="O2933" s="7">
        <f t="shared" si="424"/>
        <v>10</v>
      </c>
      <c r="P2933" s="7">
        <f t="shared" si="425"/>
        <v>1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</row>
    <row r="2934" spans="1:34" x14ac:dyDescent="0.35">
      <c r="A2934">
        <f t="shared" si="428"/>
        <v>2933</v>
      </c>
      <c r="B2934" t="s">
        <v>105</v>
      </c>
      <c r="C2934">
        <f t="shared" si="426"/>
        <v>108</v>
      </c>
      <c r="D2934" s="7">
        <f t="shared" si="430"/>
        <v>2006</v>
      </c>
      <c r="F2934">
        <f>VLOOKUP(B2934, 'Population by Country'!$1:$266, 21, FALSE)</f>
        <v>4184600</v>
      </c>
      <c r="G2934">
        <v>0</v>
      </c>
      <c r="H2934">
        <v>0</v>
      </c>
      <c r="I2934" s="7">
        <f>INDEX('Developing Country'!$B$3:$B$175,MATCH('Stata Data'!B2934,'Developing Country'!$A$3:$A$175))</f>
        <v>0</v>
      </c>
      <c r="J2934" s="7">
        <f>INDEX('Developing Country'!$C$3:$C$175,MATCH('Stata Data'!B2934,'Developing Country'!$A$3:$A$175))</f>
        <v>0</v>
      </c>
      <c r="K2934" s="8">
        <f>VLOOKUP(B2934, 'TRIPS In Force'!$A$2:$B$166, 2, FALSE)</f>
        <v>34700</v>
      </c>
      <c r="L2934" s="7">
        <f t="shared" si="427"/>
        <v>1995</v>
      </c>
      <c r="M2934" s="7">
        <f t="shared" si="422"/>
        <v>1</v>
      </c>
      <c r="N2934" s="7">
        <f t="shared" si="423"/>
        <v>1995</v>
      </c>
      <c r="O2934" s="7">
        <f t="shared" si="424"/>
        <v>11</v>
      </c>
      <c r="P2934" s="7">
        <f t="shared" si="425"/>
        <v>1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</row>
    <row r="2935" spans="1:34" x14ac:dyDescent="0.35">
      <c r="A2935">
        <f t="shared" si="428"/>
        <v>2934</v>
      </c>
      <c r="B2935" t="s">
        <v>105</v>
      </c>
      <c r="C2935">
        <f t="shared" si="426"/>
        <v>108</v>
      </c>
      <c r="D2935" s="7">
        <f t="shared" si="430"/>
        <v>2007</v>
      </c>
      <c r="F2935">
        <f>VLOOKUP(B2935, 'Population by Country'!$1:$266, 22, FALSE)</f>
        <v>4223800</v>
      </c>
      <c r="G2935">
        <v>0</v>
      </c>
      <c r="H2935">
        <v>0</v>
      </c>
      <c r="I2935" s="7">
        <f>INDEX('Developing Country'!$B$3:$B$175,MATCH('Stata Data'!B2935,'Developing Country'!$A$3:$A$175))</f>
        <v>0</v>
      </c>
      <c r="J2935" s="7">
        <f>INDEX('Developing Country'!$C$3:$C$175,MATCH('Stata Data'!B2935,'Developing Country'!$A$3:$A$175))</f>
        <v>0</v>
      </c>
      <c r="K2935" s="8">
        <f>VLOOKUP(B2935, 'TRIPS In Force'!$A$2:$B$166, 2, FALSE)</f>
        <v>34700</v>
      </c>
      <c r="L2935" s="7">
        <f t="shared" si="427"/>
        <v>1995</v>
      </c>
      <c r="M2935" s="7">
        <f t="shared" si="422"/>
        <v>1</v>
      </c>
      <c r="N2935" s="7">
        <f t="shared" si="423"/>
        <v>1995</v>
      </c>
      <c r="O2935" s="7">
        <f t="shared" si="424"/>
        <v>12</v>
      </c>
      <c r="P2935" s="7">
        <f t="shared" si="425"/>
        <v>1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</row>
    <row r="2936" spans="1:34" x14ac:dyDescent="0.35">
      <c r="A2936">
        <f t="shared" si="428"/>
        <v>2935</v>
      </c>
      <c r="B2936" t="s">
        <v>105</v>
      </c>
      <c r="C2936">
        <f t="shared" si="426"/>
        <v>108</v>
      </c>
      <c r="D2936" s="7">
        <f t="shared" si="430"/>
        <v>2008</v>
      </c>
      <c r="F2936">
        <f>VLOOKUP(B2936, 'Population by Country'!$1:$266, 23, FALSE)</f>
        <v>4259800</v>
      </c>
      <c r="G2936">
        <v>0</v>
      </c>
      <c r="H2936">
        <v>0</v>
      </c>
      <c r="I2936" s="7">
        <f>INDEX('Developing Country'!$B$3:$B$175,MATCH('Stata Data'!B2936,'Developing Country'!$A$3:$A$175))</f>
        <v>0</v>
      </c>
      <c r="J2936" s="7">
        <f>INDEX('Developing Country'!$C$3:$C$175,MATCH('Stata Data'!B2936,'Developing Country'!$A$3:$A$175))</f>
        <v>0</v>
      </c>
      <c r="K2936" s="8">
        <f>VLOOKUP(B2936, 'TRIPS In Force'!$A$2:$B$166, 2, FALSE)</f>
        <v>34700</v>
      </c>
      <c r="L2936" s="7">
        <f t="shared" si="427"/>
        <v>1995</v>
      </c>
      <c r="M2936" s="7">
        <f t="shared" si="422"/>
        <v>1</v>
      </c>
      <c r="N2936" s="7">
        <f t="shared" si="423"/>
        <v>1995</v>
      </c>
      <c r="O2936" s="7">
        <f t="shared" si="424"/>
        <v>13</v>
      </c>
      <c r="P2936" s="7">
        <f t="shared" si="425"/>
        <v>1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</row>
    <row r="2937" spans="1:34" x14ac:dyDescent="0.35">
      <c r="A2937">
        <f t="shared" si="428"/>
        <v>2936</v>
      </c>
      <c r="B2937" t="s">
        <v>105</v>
      </c>
      <c r="C2937">
        <f t="shared" si="426"/>
        <v>108</v>
      </c>
      <c r="D2937" s="7">
        <f t="shared" si="430"/>
        <v>2009</v>
      </c>
      <c r="F2937">
        <f>VLOOKUP(B2937, 'Population by Country'!$1:$266, 24, FALSE)</f>
        <v>4302600</v>
      </c>
      <c r="G2937">
        <v>0</v>
      </c>
      <c r="H2937">
        <v>0</v>
      </c>
      <c r="I2937" s="7">
        <f>INDEX('Developing Country'!$B$3:$B$175,MATCH('Stata Data'!B2937,'Developing Country'!$A$3:$A$175))</f>
        <v>0</v>
      </c>
      <c r="J2937" s="7">
        <f>INDEX('Developing Country'!$C$3:$C$175,MATCH('Stata Data'!B2937,'Developing Country'!$A$3:$A$175))</f>
        <v>0</v>
      </c>
      <c r="K2937" s="8">
        <f>VLOOKUP(B2937, 'TRIPS In Force'!$A$2:$B$166, 2, FALSE)</f>
        <v>34700</v>
      </c>
      <c r="L2937" s="7">
        <f t="shared" si="427"/>
        <v>1995</v>
      </c>
      <c r="M2937" s="7">
        <f t="shared" si="422"/>
        <v>1</v>
      </c>
      <c r="N2937" s="7">
        <f t="shared" si="423"/>
        <v>1995</v>
      </c>
      <c r="O2937" s="7">
        <f t="shared" si="424"/>
        <v>14</v>
      </c>
      <c r="P2937" s="7">
        <f t="shared" si="425"/>
        <v>1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</row>
    <row r="2938" spans="1:34" x14ac:dyDescent="0.35">
      <c r="A2938">
        <f t="shared" si="428"/>
        <v>2937</v>
      </c>
      <c r="B2938" t="s">
        <v>105</v>
      </c>
      <c r="C2938">
        <f t="shared" si="426"/>
        <v>108</v>
      </c>
      <c r="D2938" s="7">
        <f t="shared" si="430"/>
        <v>2010</v>
      </c>
      <c r="F2938">
        <f>VLOOKUP(B2938, 'Population by Country'!$1:$266, 25, FALSE)</f>
        <v>4350700</v>
      </c>
      <c r="G2938">
        <v>0</v>
      </c>
      <c r="H2938">
        <v>0</v>
      </c>
      <c r="I2938" s="7">
        <f>INDEX('Developing Country'!$B$3:$B$175,MATCH('Stata Data'!B2938,'Developing Country'!$A$3:$A$175))</f>
        <v>0</v>
      </c>
      <c r="J2938" s="7">
        <f>INDEX('Developing Country'!$C$3:$C$175,MATCH('Stata Data'!B2938,'Developing Country'!$A$3:$A$175))</f>
        <v>0</v>
      </c>
      <c r="K2938" s="8">
        <f>VLOOKUP(B2938, 'TRIPS In Force'!$A$2:$B$166, 2, FALSE)</f>
        <v>34700</v>
      </c>
      <c r="L2938" s="7">
        <f t="shared" si="427"/>
        <v>1995</v>
      </c>
      <c r="M2938" s="7">
        <f t="shared" si="422"/>
        <v>1</v>
      </c>
      <c r="N2938" s="7">
        <f t="shared" si="423"/>
        <v>1995</v>
      </c>
      <c r="O2938" s="7">
        <f t="shared" si="424"/>
        <v>15</v>
      </c>
      <c r="P2938" s="7">
        <f t="shared" si="425"/>
        <v>1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</row>
    <row r="2939" spans="1:34" x14ac:dyDescent="0.35">
      <c r="A2939">
        <f t="shared" si="428"/>
        <v>2938</v>
      </c>
      <c r="B2939" t="s">
        <v>105</v>
      </c>
      <c r="C2939">
        <f t="shared" si="426"/>
        <v>108</v>
      </c>
      <c r="D2939" s="7">
        <f t="shared" si="430"/>
        <v>2011</v>
      </c>
      <c r="F2939">
        <f>VLOOKUP(B2939, 'Population by Country'!$1:$266, 26, FALSE)</f>
        <v>4384000</v>
      </c>
      <c r="G2939">
        <v>0</v>
      </c>
      <c r="H2939">
        <v>0</v>
      </c>
      <c r="I2939" s="7">
        <f>INDEX('Developing Country'!$B$3:$B$175,MATCH('Stata Data'!B2939,'Developing Country'!$A$3:$A$175))</f>
        <v>0</v>
      </c>
      <c r="J2939" s="7">
        <f>INDEX('Developing Country'!$C$3:$C$175,MATCH('Stata Data'!B2939,'Developing Country'!$A$3:$A$175))</f>
        <v>0</v>
      </c>
      <c r="K2939" s="8">
        <f>VLOOKUP(B2939, 'TRIPS In Force'!$A$2:$B$166, 2, FALSE)</f>
        <v>34700</v>
      </c>
      <c r="L2939" s="7">
        <f t="shared" si="427"/>
        <v>1995</v>
      </c>
      <c r="M2939" s="7">
        <f t="shared" si="422"/>
        <v>1</v>
      </c>
      <c r="N2939" s="7">
        <f t="shared" si="423"/>
        <v>1995</v>
      </c>
      <c r="O2939" s="7">
        <f t="shared" si="424"/>
        <v>16</v>
      </c>
      <c r="P2939" s="7">
        <f t="shared" si="425"/>
        <v>1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</row>
    <row r="2940" spans="1:34" x14ac:dyDescent="0.35">
      <c r="A2940">
        <f t="shared" si="428"/>
        <v>2939</v>
      </c>
      <c r="B2940" t="s">
        <v>105</v>
      </c>
      <c r="C2940">
        <f t="shared" si="426"/>
        <v>108</v>
      </c>
      <c r="D2940" s="7">
        <f t="shared" si="430"/>
        <v>2012</v>
      </c>
      <c r="F2940">
        <f>VLOOKUP(B2940, 'Population by Country'!$1:$266, 27, FALSE)</f>
        <v>4408100</v>
      </c>
      <c r="G2940">
        <v>0</v>
      </c>
      <c r="H2940">
        <v>0</v>
      </c>
      <c r="I2940" s="7">
        <f>INDEX('Developing Country'!$B$3:$B$175,MATCH('Stata Data'!B2940,'Developing Country'!$A$3:$A$175))</f>
        <v>0</v>
      </c>
      <c r="J2940" s="7">
        <f>INDEX('Developing Country'!$C$3:$C$175,MATCH('Stata Data'!B2940,'Developing Country'!$A$3:$A$175))</f>
        <v>0</v>
      </c>
      <c r="K2940" s="8">
        <f>VLOOKUP(B2940, 'TRIPS In Force'!$A$2:$B$166, 2, FALSE)</f>
        <v>34700</v>
      </c>
      <c r="L2940" s="7">
        <f t="shared" si="427"/>
        <v>1995</v>
      </c>
      <c r="M2940" s="7">
        <f t="shared" si="422"/>
        <v>1</v>
      </c>
      <c r="N2940" s="7">
        <f t="shared" si="423"/>
        <v>1995</v>
      </c>
      <c r="O2940" s="7">
        <f t="shared" si="424"/>
        <v>17</v>
      </c>
      <c r="P2940" s="7">
        <f t="shared" si="425"/>
        <v>1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</row>
    <row r="2941" spans="1:34" x14ac:dyDescent="0.35">
      <c r="A2941">
        <f t="shared" si="428"/>
        <v>2940</v>
      </c>
      <c r="B2941" t="s">
        <v>105</v>
      </c>
      <c r="C2941">
        <f t="shared" si="426"/>
        <v>108</v>
      </c>
      <c r="D2941" s="7">
        <f t="shared" si="430"/>
        <v>2013</v>
      </c>
      <c r="F2941">
        <f>VLOOKUP(B2941, 'Population by Country'!$1:$266, 28, FALSE)</f>
        <v>4442100</v>
      </c>
      <c r="G2941">
        <v>0</v>
      </c>
      <c r="H2941">
        <v>0</v>
      </c>
      <c r="I2941" s="7">
        <f>INDEX('Developing Country'!$B$3:$B$175,MATCH('Stata Data'!B2941,'Developing Country'!$A$3:$A$175))</f>
        <v>0</v>
      </c>
      <c r="J2941" s="7">
        <f>INDEX('Developing Country'!$C$3:$C$175,MATCH('Stata Data'!B2941,'Developing Country'!$A$3:$A$175))</f>
        <v>0</v>
      </c>
      <c r="K2941" s="8">
        <f>VLOOKUP(B2941, 'TRIPS In Force'!$A$2:$B$166, 2, FALSE)</f>
        <v>34700</v>
      </c>
      <c r="L2941" s="7">
        <f t="shared" si="427"/>
        <v>1995</v>
      </c>
      <c r="M2941" s="7">
        <f t="shared" si="422"/>
        <v>1</v>
      </c>
      <c r="N2941" s="7">
        <f t="shared" si="423"/>
        <v>1995</v>
      </c>
      <c r="O2941" s="7">
        <f t="shared" si="424"/>
        <v>18</v>
      </c>
      <c r="P2941" s="7">
        <f t="shared" si="425"/>
        <v>1</v>
      </c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</row>
    <row r="2942" spans="1:34" x14ac:dyDescent="0.35">
      <c r="A2942">
        <f t="shared" si="428"/>
        <v>2941</v>
      </c>
      <c r="B2942" t="s">
        <v>105</v>
      </c>
      <c r="C2942">
        <f t="shared" si="426"/>
        <v>108</v>
      </c>
      <c r="D2942" s="7">
        <f t="shared" si="430"/>
        <v>2014</v>
      </c>
      <c r="F2942">
        <f>VLOOKUP(B2942, 'Population by Country'!$1:$266, 29, FALSE)</f>
        <v>4509700</v>
      </c>
      <c r="G2942">
        <v>0</v>
      </c>
      <c r="H2942">
        <v>0</v>
      </c>
      <c r="I2942" s="7">
        <f>INDEX('Developing Country'!$B$3:$B$175,MATCH('Stata Data'!B2942,'Developing Country'!$A$3:$A$175))</f>
        <v>0</v>
      </c>
      <c r="J2942" s="7">
        <f>INDEX('Developing Country'!$C$3:$C$175,MATCH('Stata Data'!B2942,'Developing Country'!$A$3:$A$175))</f>
        <v>0</v>
      </c>
      <c r="K2942" s="8">
        <f>VLOOKUP(B2942, 'TRIPS In Force'!$A$2:$B$166, 2, FALSE)</f>
        <v>34700</v>
      </c>
      <c r="L2942" s="7">
        <f t="shared" si="427"/>
        <v>1995</v>
      </c>
      <c r="M2942" s="7">
        <f t="shared" si="422"/>
        <v>1</v>
      </c>
      <c r="N2942" s="7">
        <f t="shared" si="423"/>
        <v>1995</v>
      </c>
      <c r="O2942" s="7">
        <f t="shared" si="424"/>
        <v>19</v>
      </c>
      <c r="P2942" s="7">
        <f t="shared" si="425"/>
        <v>1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</row>
    <row r="2943" spans="1:34" x14ac:dyDescent="0.35">
      <c r="A2943">
        <f t="shared" si="428"/>
        <v>2942</v>
      </c>
      <c r="B2943" t="s">
        <v>105</v>
      </c>
      <c r="C2943">
        <f t="shared" si="426"/>
        <v>108</v>
      </c>
      <c r="D2943" s="7">
        <f t="shared" si="430"/>
        <v>2015</v>
      </c>
      <c r="F2943">
        <f>VLOOKUP(B2943, 'Population by Country'!$1:$266, 30, FALSE)</f>
        <v>4595700</v>
      </c>
      <c r="G2943">
        <v>0</v>
      </c>
      <c r="H2943">
        <v>0</v>
      </c>
      <c r="I2943" s="7">
        <f>INDEX('Developing Country'!$B$3:$B$175,MATCH('Stata Data'!B2943,'Developing Country'!$A$3:$A$175))</f>
        <v>0</v>
      </c>
      <c r="J2943" s="7">
        <f>INDEX('Developing Country'!$C$3:$C$175,MATCH('Stata Data'!B2943,'Developing Country'!$A$3:$A$175))</f>
        <v>0</v>
      </c>
      <c r="K2943" s="8">
        <f>VLOOKUP(B2943, 'TRIPS In Force'!$A$2:$B$166, 2, FALSE)</f>
        <v>34700</v>
      </c>
      <c r="L2943" s="7">
        <f t="shared" si="427"/>
        <v>1995</v>
      </c>
      <c r="M2943" s="7">
        <f t="shared" si="422"/>
        <v>1</v>
      </c>
      <c r="N2943" s="7">
        <f t="shared" si="423"/>
        <v>1995</v>
      </c>
      <c r="O2943" s="7">
        <f t="shared" si="424"/>
        <v>20</v>
      </c>
      <c r="P2943" s="7">
        <f t="shared" si="425"/>
        <v>1</v>
      </c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</row>
    <row r="2944" spans="1:34" x14ac:dyDescent="0.35">
      <c r="A2944">
        <f t="shared" si="428"/>
        <v>2943</v>
      </c>
      <c r="B2944" t="s">
        <v>105</v>
      </c>
      <c r="C2944">
        <f t="shared" si="426"/>
        <v>108</v>
      </c>
      <c r="D2944" s="7">
        <f t="shared" si="430"/>
        <v>2016</v>
      </c>
      <c r="F2944">
        <f>VLOOKUP(B2944, 'Population by Country'!$1:$266, 31, FALSE)</f>
        <v>4692700</v>
      </c>
      <c r="G2944">
        <v>0</v>
      </c>
      <c r="H2944">
        <v>0</v>
      </c>
      <c r="I2944" s="7">
        <f>INDEX('Developing Country'!$B$3:$B$175,MATCH('Stata Data'!B2944,'Developing Country'!$A$3:$A$175))</f>
        <v>0</v>
      </c>
      <c r="J2944" s="7">
        <f>INDEX('Developing Country'!$C$3:$C$175,MATCH('Stata Data'!B2944,'Developing Country'!$A$3:$A$175))</f>
        <v>0</v>
      </c>
      <c r="K2944" s="8">
        <f>VLOOKUP(B2944, 'TRIPS In Force'!$A$2:$B$166, 2, FALSE)</f>
        <v>34700</v>
      </c>
      <c r="L2944" s="7">
        <f t="shared" si="427"/>
        <v>1995</v>
      </c>
      <c r="M2944" s="7">
        <f t="shared" si="422"/>
        <v>1</v>
      </c>
      <c r="N2944" s="7">
        <f t="shared" si="423"/>
        <v>1995</v>
      </c>
      <c r="O2944" s="7">
        <f t="shared" si="424"/>
        <v>21</v>
      </c>
      <c r="P2944" s="7">
        <f t="shared" si="425"/>
        <v>1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</row>
    <row r="2945" spans="1:34" x14ac:dyDescent="0.35">
      <c r="A2945">
        <f t="shared" si="428"/>
        <v>2944</v>
      </c>
      <c r="B2945" t="s">
        <v>106</v>
      </c>
      <c r="C2945">
        <f t="shared" si="426"/>
        <v>109</v>
      </c>
      <c r="D2945" s="7">
        <v>1990</v>
      </c>
      <c r="E2945">
        <v>100</v>
      </c>
      <c r="F2945">
        <f>VLOOKUP(B2945, 'Population by Country'!$1:$266, 5,FALSE )</f>
        <v>4144565</v>
      </c>
      <c r="G2945">
        <v>0</v>
      </c>
      <c r="H2945">
        <v>0</v>
      </c>
      <c r="I2945" s="7">
        <f>INDEX('Developing Country'!$B$3:$B$175,MATCH('Stata Data'!B2945,'Developing Country'!$A$3:$A$175))</f>
        <v>0</v>
      </c>
      <c r="J2945" s="7">
        <f>INDEX('Developing Country'!$C$3:$C$175,MATCH('Stata Data'!B2945,'Developing Country'!$A$3:$A$175))</f>
        <v>0</v>
      </c>
      <c r="K2945" s="8">
        <f>VLOOKUP(B2945, 'TRIPS In Force'!$A$2:$B$166, 2, FALSE)</f>
        <v>34945</v>
      </c>
      <c r="L2945" s="7">
        <f t="shared" si="427"/>
        <v>1995</v>
      </c>
      <c r="M2945" s="7">
        <f t="shared" si="422"/>
        <v>0</v>
      </c>
      <c r="N2945" s="7">
        <f t="shared" si="423"/>
        <v>1995</v>
      </c>
      <c r="O2945" s="7">
        <f t="shared" si="424"/>
        <v>-5</v>
      </c>
      <c r="P2945" s="7">
        <f t="shared" si="425"/>
        <v>0</v>
      </c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</row>
    <row r="2946" spans="1:34" x14ac:dyDescent="0.35">
      <c r="A2946">
        <f t="shared" si="428"/>
        <v>2945</v>
      </c>
      <c r="B2946" t="s">
        <v>106</v>
      </c>
      <c r="C2946">
        <f t="shared" si="426"/>
        <v>109</v>
      </c>
      <c r="D2946" s="7">
        <f>D2945+1</f>
        <v>1991</v>
      </c>
      <c r="E2946">
        <v>100</v>
      </c>
      <c r="F2946">
        <f>VLOOKUP(B2946, 'Population by Country'!$1:$266, 6, FALSE)</f>
        <v>4236801</v>
      </c>
      <c r="G2946">
        <v>0</v>
      </c>
      <c r="H2946">
        <v>0</v>
      </c>
      <c r="I2946" s="7">
        <f>INDEX('Developing Country'!$B$3:$B$175,MATCH('Stata Data'!B2946,'Developing Country'!$A$3:$A$175))</f>
        <v>0</v>
      </c>
      <c r="J2946" s="7">
        <f>INDEX('Developing Country'!$C$3:$C$175,MATCH('Stata Data'!B2946,'Developing Country'!$A$3:$A$175))</f>
        <v>0</v>
      </c>
      <c r="K2946" s="8">
        <f>VLOOKUP(B2946, 'TRIPS In Force'!$A$2:$B$166, 2, FALSE)</f>
        <v>34945</v>
      </c>
      <c r="L2946" s="7">
        <f t="shared" si="427"/>
        <v>1995</v>
      </c>
      <c r="M2946" s="7">
        <f t="shared" ref="M2946:M3009" si="431">IF(L2946&gt;D2946, 0, 1)</f>
        <v>0</v>
      </c>
      <c r="N2946" s="7">
        <f t="shared" ref="N2946:N3009" si="432">IF(L2946&gt;IF(I2946=1, 2033, IF(H2946=1, 2005, IF(J2946=1,2000, L2946))), L2946,IF(I2946=1, 2033, IF(H2946=1, 2005, IF(J2946=1,2000, L2946))))</f>
        <v>1995</v>
      </c>
      <c r="O2946" s="7">
        <f t="shared" ref="O2946:O3009" si="433">D2946-N2946</f>
        <v>-4</v>
      </c>
      <c r="P2946" s="7">
        <f t="shared" ref="P2946:P3009" si="434">IF(N2946&lt;=D2946,1,0)</f>
        <v>0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</row>
    <row r="2947" spans="1:34" x14ac:dyDescent="0.35">
      <c r="A2947">
        <f t="shared" si="428"/>
        <v>2946</v>
      </c>
      <c r="B2947" t="s">
        <v>106</v>
      </c>
      <c r="C2947">
        <f t="shared" ref="C2947:C3010" si="435">_xlfn.FLOOR.MATH((A2947-1)/27)</f>
        <v>109</v>
      </c>
      <c r="D2947" s="7">
        <f t="shared" ref="D2947:D2971" si="436">D2946+1</f>
        <v>1992</v>
      </c>
      <c r="E2947">
        <v>200</v>
      </c>
      <c r="F2947">
        <f>VLOOKUP(B2947, 'Population by Country'!$1:$266, 7, FALSE)</f>
        <v>4331277</v>
      </c>
      <c r="G2947">
        <v>0</v>
      </c>
      <c r="H2947">
        <v>0</v>
      </c>
      <c r="I2947" s="7">
        <f>INDEX('Developing Country'!$B$3:$B$175,MATCH('Stata Data'!B2947,'Developing Country'!$A$3:$A$175))</f>
        <v>0</v>
      </c>
      <c r="J2947" s="7">
        <f>INDEX('Developing Country'!$C$3:$C$175,MATCH('Stata Data'!B2947,'Developing Country'!$A$3:$A$175))</f>
        <v>0</v>
      </c>
      <c r="K2947" s="8">
        <f>VLOOKUP(B2947, 'TRIPS In Force'!$A$2:$B$166, 2, FALSE)</f>
        <v>34945</v>
      </c>
      <c r="L2947" s="7">
        <f t="shared" ref="L2947:L3010" si="437">YEAR(K2947)</f>
        <v>1995</v>
      </c>
      <c r="M2947" s="7">
        <f t="shared" si="431"/>
        <v>0</v>
      </c>
      <c r="N2947" s="7">
        <f t="shared" si="432"/>
        <v>1995</v>
      </c>
      <c r="O2947" s="7">
        <f t="shared" si="433"/>
        <v>-3</v>
      </c>
      <c r="P2947" s="7">
        <f t="shared" si="434"/>
        <v>0</v>
      </c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</row>
    <row r="2948" spans="1:34" x14ac:dyDescent="0.35">
      <c r="A2948">
        <f t="shared" ref="A2948:A3011" si="438">A2947+1</f>
        <v>2947</v>
      </c>
      <c r="B2948" t="s">
        <v>106</v>
      </c>
      <c r="C2948">
        <f t="shared" si="435"/>
        <v>109</v>
      </c>
      <c r="D2948" s="7">
        <f t="shared" si="436"/>
        <v>1993</v>
      </c>
      <c r="E2948">
        <v>200</v>
      </c>
      <c r="F2948">
        <f>VLOOKUP(B2948, 'Population by Country'!$1:$266, 8, FALSE)</f>
        <v>4426580</v>
      </c>
      <c r="G2948">
        <v>0</v>
      </c>
      <c r="H2948">
        <v>0</v>
      </c>
      <c r="I2948" s="7">
        <f>INDEX('Developing Country'!$B$3:$B$175,MATCH('Stata Data'!B2948,'Developing Country'!$A$3:$A$175))</f>
        <v>0</v>
      </c>
      <c r="J2948" s="7">
        <f>INDEX('Developing Country'!$C$3:$C$175,MATCH('Stata Data'!B2948,'Developing Country'!$A$3:$A$175))</f>
        <v>0</v>
      </c>
      <c r="K2948" s="8">
        <f>VLOOKUP(B2948, 'TRIPS In Force'!$A$2:$B$166, 2, FALSE)</f>
        <v>34945</v>
      </c>
      <c r="L2948" s="7">
        <f t="shared" si="437"/>
        <v>1995</v>
      </c>
      <c r="M2948" s="7">
        <f t="shared" si="431"/>
        <v>0</v>
      </c>
      <c r="N2948" s="7">
        <f t="shared" si="432"/>
        <v>1995</v>
      </c>
      <c r="O2948" s="7">
        <f t="shared" si="433"/>
        <v>-2</v>
      </c>
      <c r="P2948" s="7">
        <f t="shared" si="434"/>
        <v>0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</row>
    <row r="2949" spans="1:34" x14ac:dyDescent="0.35">
      <c r="A2949">
        <f t="shared" si="438"/>
        <v>2948</v>
      </c>
      <c r="B2949" t="s">
        <v>106</v>
      </c>
      <c r="C2949">
        <f t="shared" si="435"/>
        <v>109</v>
      </c>
      <c r="D2949" s="7">
        <f t="shared" si="436"/>
        <v>1994</v>
      </c>
      <c r="E2949">
        <v>200</v>
      </c>
      <c r="F2949">
        <f>VLOOKUP(B2949, 'Population by Country'!$1:$266, 9, FALSE)</f>
        <v>4520725</v>
      </c>
      <c r="G2949">
        <v>0</v>
      </c>
      <c r="H2949">
        <v>0</v>
      </c>
      <c r="I2949" s="7">
        <f>INDEX('Developing Country'!$B$3:$B$175,MATCH('Stata Data'!B2949,'Developing Country'!$A$3:$A$175))</f>
        <v>0</v>
      </c>
      <c r="J2949" s="7">
        <f>INDEX('Developing Country'!$C$3:$C$175,MATCH('Stata Data'!B2949,'Developing Country'!$A$3:$A$175))</f>
        <v>0</v>
      </c>
      <c r="K2949" s="8">
        <f>VLOOKUP(B2949, 'TRIPS In Force'!$A$2:$B$166, 2, FALSE)</f>
        <v>34945</v>
      </c>
      <c r="L2949" s="7">
        <f t="shared" si="437"/>
        <v>1995</v>
      </c>
      <c r="M2949" s="7">
        <f t="shared" si="431"/>
        <v>0</v>
      </c>
      <c r="N2949" s="7">
        <f t="shared" si="432"/>
        <v>1995</v>
      </c>
      <c r="O2949" s="7">
        <f t="shared" si="433"/>
        <v>-1</v>
      </c>
      <c r="P2949" s="7">
        <f t="shared" si="434"/>
        <v>0</v>
      </c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</row>
    <row r="2950" spans="1:34" x14ac:dyDescent="0.35">
      <c r="A2950">
        <f t="shared" si="438"/>
        <v>2949</v>
      </c>
      <c r="B2950" t="s">
        <v>106</v>
      </c>
      <c r="C2950">
        <f t="shared" si="435"/>
        <v>109</v>
      </c>
      <c r="D2950" s="7">
        <f t="shared" si="436"/>
        <v>1995</v>
      </c>
      <c r="E2950">
        <v>500</v>
      </c>
      <c r="F2950">
        <f>VLOOKUP(B2950, 'Population by Country'!$1:$266, 10, FALSE)</f>
        <v>4612228</v>
      </c>
      <c r="G2950">
        <v>0</v>
      </c>
      <c r="H2950">
        <v>0</v>
      </c>
      <c r="I2950" s="7">
        <f>INDEX('Developing Country'!$B$3:$B$175,MATCH('Stata Data'!B2950,'Developing Country'!$A$3:$A$175))</f>
        <v>0</v>
      </c>
      <c r="J2950" s="7">
        <f>INDEX('Developing Country'!$C$3:$C$175,MATCH('Stata Data'!B2950,'Developing Country'!$A$3:$A$175))</f>
        <v>0</v>
      </c>
      <c r="K2950" s="8">
        <f>VLOOKUP(B2950, 'TRIPS In Force'!$A$2:$B$166, 2, FALSE)</f>
        <v>34945</v>
      </c>
      <c r="L2950" s="7">
        <f t="shared" si="437"/>
        <v>1995</v>
      </c>
      <c r="M2950" s="7">
        <f t="shared" si="431"/>
        <v>1</v>
      </c>
      <c r="N2950" s="7">
        <f t="shared" si="432"/>
        <v>1995</v>
      </c>
      <c r="O2950" s="7">
        <f t="shared" si="433"/>
        <v>0</v>
      </c>
      <c r="P2950" s="7">
        <f t="shared" si="434"/>
        <v>1</v>
      </c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</row>
    <row r="2951" spans="1:34" x14ac:dyDescent="0.35">
      <c r="A2951">
        <f t="shared" si="438"/>
        <v>2950</v>
      </c>
      <c r="B2951" t="s">
        <v>106</v>
      </c>
      <c r="C2951">
        <f t="shared" si="435"/>
        <v>109</v>
      </c>
      <c r="D2951" s="7">
        <f t="shared" si="436"/>
        <v>1996</v>
      </c>
      <c r="E2951">
        <v>500</v>
      </c>
      <c r="F2951">
        <f>VLOOKUP(B2951, 'Population by Country'!$1:$266, 11, FALSE)</f>
        <v>4700779</v>
      </c>
      <c r="G2951">
        <v>0</v>
      </c>
      <c r="H2951">
        <v>0</v>
      </c>
      <c r="I2951" s="7">
        <f>INDEX('Developing Country'!$B$3:$B$175,MATCH('Stata Data'!B2951,'Developing Country'!$A$3:$A$175))</f>
        <v>0</v>
      </c>
      <c r="J2951" s="7">
        <f>INDEX('Developing Country'!$C$3:$C$175,MATCH('Stata Data'!B2951,'Developing Country'!$A$3:$A$175))</f>
        <v>0</v>
      </c>
      <c r="K2951" s="8">
        <f>VLOOKUP(B2951, 'TRIPS In Force'!$A$2:$B$166, 2, FALSE)</f>
        <v>34945</v>
      </c>
      <c r="L2951" s="7">
        <f t="shared" si="437"/>
        <v>1995</v>
      </c>
      <c r="M2951" s="7">
        <f t="shared" si="431"/>
        <v>1</v>
      </c>
      <c r="N2951" s="7">
        <f t="shared" si="432"/>
        <v>1995</v>
      </c>
      <c r="O2951" s="7">
        <f t="shared" si="433"/>
        <v>1</v>
      </c>
      <c r="P2951" s="7">
        <f t="shared" si="434"/>
        <v>1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</row>
    <row r="2952" spans="1:34" x14ac:dyDescent="0.35">
      <c r="A2952">
        <f t="shared" si="438"/>
        <v>2951</v>
      </c>
      <c r="B2952" t="s">
        <v>106</v>
      </c>
      <c r="C2952">
        <f t="shared" si="435"/>
        <v>109</v>
      </c>
      <c r="D2952" s="7">
        <f t="shared" si="436"/>
        <v>1997</v>
      </c>
      <c r="E2952">
        <v>500</v>
      </c>
      <c r="F2952">
        <f>VLOOKUP(B2952, 'Population by Country'!$1:$266, 12, FALSE)</f>
        <v>4786640</v>
      </c>
      <c r="G2952">
        <v>0</v>
      </c>
      <c r="H2952">
        <v>0</v>
      </c>
      <c r="I2952" s="7">
        <f>INDEX('Developing Country'!$B$3:$B$175,MATCH('Stata Data'!B2952,'Developing Country'!$A$3:$A$175))</f>
        <v>0</v>
      </c>
      <c r="J2952" s="7">
        <f>INDEX('Developing Country'!$C$3:$C$175,MATCH('Stata Data'!B2952,'Developing Country'!$A$3:$A$175))</f>
        <v>0</v>
      </c>
      <c r="K2952" s="8">
        <f>VLOOKUP(B2952, 'TRIPS In Force'!$A$2:$B$166, 2, FALSE)</f>
        <v>34945</v>
      </c>
      <c r="L2952" s="7">
        <f t="shared" si="437"/>
        <v>1995</v>
      </c>
      <c r="M2952" s="7">
        <f t="shared" si="431"/>
        <v>1</v>
      </c>
      <c r="N2952" s="7">
        <f t="shared" si="432"/>
        <v>1995</v>
      </c>
      <c r="O2952" s="7">
        <f t="shared" si="433"/>
        <v>2</v>
      </c>
      <c r="P2952" s="7">
        <f t="shared" si="434"/>
        <v>1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</row>
    <row r="2953" spans="1:34" x14ac:dyDescent="0.35">
      <c r="A2953">
        <f t="shared" si="438"/>
        <v>2952</v>
      </c>
      <c r="B2953" t="s">
        <v>106</v>
      </c>
      <c r="C2953">
        <f t="shared" si="435"/>
        <v>109</v>
      </c>
      <c r="D2953" s="7">
        <f t="shared" si="436"/>
        <v>1998</v>
      </c>
      <c r="E2953">
        <v>500</v>
      </c>
      <c r="F2953">
        <f>VLOOKUP(B2953, 'Population by Country'!$1:$266, 13, FALSE)</f>
        <v>4869626</v>
      </c>
      <c r="G2953">
        <v>0</v>
      </c>
      <c r="H2953">
        <v>0</v>
      </c>
      <c r="I2953" s="7">
        <f>INDEX('Developing Country'!$B$3:$B$175,MATCH('Stata Data'!B2953,'Developing Country'!$A$3:$A$175))</f>
        <v>0</v>
      </c>
      <c r="J2953" s="7">
        <f>INDEX('Developing Country'!$C$3:$C$175,MATCH('Stata Data'!B2953,'Developing Country'!$A$3:$A$175))</f>
        <v>0</v>
      </c>
      <c r="K2953" s="8">
        <f>VLOOKUP(B2953, 'TRIPS In Force'!$A$2:$B$166, 2, FALSE)</f>
        <v>34945</v>
      </c>
      <c r="L2953" s="7">
        <f t="shared" si="437"/>
        <v>1995</v>
      </c>
      <c r="M2953" s="7">
        <f t="shared" si="431"/>
        <v>1</v>
      </c>
      <c r="N2953" s="7">
        <f t="shared" si="432"/>
        <v>1995</v>
      </c>
      <c r="O2953" s="7">
        <f t="shared" si="433"/>
        <v>3</v>
      </c>
      <c r="P2953" s="7">
        <f t="shared" si="434"/>
        <v>1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</row>
    <row r="2954" spans="1:34" x14ac:dyDescent="0.35">
      <c r="A2954">
        <f t="shared" si="438"/>
        <v>2953</v>
      </c>
      <c r="B2954" t="s">
        <v>106</v>
      </c>
      <c r="C2954">
        <f t="shared" si="435"/>
        <v>109</v>
      </c>
      <c r="D2954" s="7">
        <f t="shared" si="436"/>
        <v>1999</v>
      </c>
      <c r="E2954">
        <v>500</v>
      </c>
      <c r="F2954">
        <f>VLOOKUP(B2954, 'Population by Country'!$1:$266,14, FALSE)</f>
        <v>4949660</v>
      </c>
      <c r="G2954">
        <v>0</v>
      </c>
      <c r="H2954">
        <v>0</v>
      </c>
      <c r="I2954" s="7">
        <f>INDEX('Developing Country'!$B$3:$B$175,MATCH('Stata Data'!B2954,'Developing Country'!$A$3:$A$175))</f>
        <v>0</v>
      </c>
      <c r="J2954" s="7">
        <f>INDEX('Developing Country'!$C$3:$C$175,MATCH('Stata Data'!B2954,'Developing Country'!$A$3:$A$175))</f>
        <v>0</v>
      </c>
      <c r="K2954" s="8">
        <f>VLOOKUP(B2954, 'TRIPS In Force'!$A$2:$B$166, 2, FALSE)</f>
        <v>34945</v>
      </c>
      <c r="L2954" s="7">
        <f t="shared" si="437"/>
        <v>1995</v>
      </c>
      <c r="M2954" s="7">
        <f t="shared" si="431"/>
        <v>1</v>
      </c>
      <c r="N2954" s="7">
        <f t="shared" si="432"/>
        <v>1995</v>
      </c>
      <c r="O2954" s="7">
        <f t="shared" si="433"/>
        <v>4</v>
      </c>
      <c r="P2954" s="7">
        <f t="shared" si="434"/>
        <v>1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</row>
    <row r="2955" spans="1:34" x14ac:dyDescent="0.35">
      <c r="A2955">
        <f t="shared" si="438"/>
        <v>2954</v>
      </c>
      <c r="B2955" t="s">
        <v>106</v>
      </c>
      <c r="C2955">
        <f t="shared" si="435"/>
        <v>109</v>
      </c>
      <c r="D2955" s="7">
        <f t="shared" si="436"/>
        <v>2000</v>
      </c>
      <c r="E2955">
        <v>500</v>
      </c>
      <c r="F2955">
        <f>VLOOKUP(B2955, 'Population by Country'!$1:$266, 15, FALSE)</f>
        <v>5026796</v>
      </c>
      <c r="G2955">
        <v>0</v>
      </c>
      <c r="H2955">
        <v>0</v>
      </c>
      <c r="I2955" s="7">
        <f>INDEX('Developing Country'!$B$3:$B$175,MATCH('Stata Data'!B2955,'Developing Country'!$A$3:$A$175))</f>
        <v>0</v>
      </c>
      <c r="J2955" s="7">
        <f>INDEX('Developing Country'!$C$3:$C$175,MATCH('Stata Data'!B2955,'Developing Country'!$A$3:$A$175))</f>
        <v>0</v>
      </c>
      <c r="K2955" s="8">
        <f>VLOOKUP(B2955, 'TRIPS In Force'!$A$2:$B$166, 2, FALSE)</f>
        <v>34945</v>
      </c>
      <c r="L2955" s="7">
        <f t="shared" si="437"/>
        <v>1995</v>
      </c>
      <c r="M2955" s="7">
        <f t="shared" si="431"/>
        <v>1</v>
      </c>
      <c r="N2955" s="7">
        <f t="shared" si="432"/>
        <v>1995</v>
      </c>
      <c r="O2955" s="7">
        <f t="shared" si="433"/>
        <v>5</v>
      </c>
      <c r="P2955" s="7">
        <f t="shared" si="434"/>
        <v>1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</row>
    <row r="2956" spans="1:34" x14ac:dyDescent="0.35">
      <c r="A2956">
        <f t="shared" si="438"/>
        <v>2955</v>
      </c>
      <c r="B2956" t="s">
        <v>106</v>
      </c>
      <c r="C2956">
        <f t="shared" si="435"/>
        <v>109</v>
      </c>
      <c r="D2956" s="7">
        <f t="shared" si="436"/>
        <v>2001</v>
      </c>
      <c r="E2956">
        <v>1000</v>
      </c>
      <c r="F2956">
        <f>VLOOKUP(B2956, 'Population by Country'!$1:$266, 16, FALSE)</f>
        <v>5100750</v>
      </c>
      <c r="G2956">
        <v>0</v>
      </c>
      <c r="H2956">
        <v>0</v>
      </c>
      <c r="I2956" s="7">
        <f>INDEX('Developing Country'!$B$3:$B$175,MATCH('Stata Data'!B2956,'Developing Country'!$A$3:$A$175))</f>
        <v>0</v>
      </c>
      <c r="J2956" s="7">
        <f>INDEX('Developing Country'!$C$3:$C$175,MATCH('Stata Data'!B2956,'Developing Country'!$A$3:$A$175))</f>
        <v>0</v>
      </c>
      <c r="K2956" s="8">
        <f>VLOOKUP(B2956, 'TRIPS In Force'!$A$2:$B$166, 2, FALSE)</f>
        <v>34945</v>
      </c>
      <c r="L2956" s="7">
        <f t="shared" si="437"/>
        <v>1995</v>
      </c>
      <c r="M2956" s="7">
        <f t="shared" si="431"/>
        <v>1</v>
      </c>
      <c r="N2956" s="7">
        <f t="shared" si="432"/>
        <v>1995</v>
      </c>
      <c r="O2956" s="7">
        <f t="shared" si="433"/>
        <v>6</v>
      </c>
      <c r="P2956" s="7">
        <f t="shared" si="434"/>
        <v>1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</row>
    <row r="2957" spans="1:34" x14ac:dyDescent="0.35">
      <c r="A2957">
        <f t="shared" si="438"/>
        <v>2956</v>
      </c>
      <c r="B2957" t="s">
        <v>106</v>
      </c>
      <c r="C2957">
        <f t="shared" si="435"/>
        <v>109</v>
      </c>
      <c r="D2957" s="7">
        <f t="shared" si="436"/>
        <v>2002</v>
      </c>
      <c r="E2957">
        <v>1000</v>
      </c>
      <c r="F2957">
        <f>VLOOKUP(B2957, 'Population by Country'!$1:$266, 17, FALSE)</f>
        <v>5171734</v>
      </c>
      <c r="G2957">
        <v>0</v>
      </c>
      <c r="H2957">
        <v>0</v>
      </c>
      <c r="I2957" s="7">
        <f>INDEX('Developing Country'!$B$3:$B$175,MATCH('Stata Data'!B2957,'Developing Country'!$A$3:$A$175))</f>
        <v>0</v>
      </c>
      <c r="J2957" s="7">
        <f>INDEX('Developing Country'!$C$3:$C$175,MATCH('Stata Data'!B2957,'Developing Country'!$A$3:$A$175))</f>
        <v>0</v>
      </c>
      <c r="K2957" s="8">
        <f>VLOOKUP(B2957, 'TRIPS In Force'!$A$2:$B$166, 2, FALSE)</f>
        <v>34945</v>
      </c>
      <c r="L2957" s="7">
        <f t="shared" si="437"/>
        <v>1995</v>
      </c>
      <c r="M2957" s="7">
        <f t="shared" si="431"/>
        <v>1</v>
      </c>
      <c r="N2957" s="7">
        <f t="shared" si="432"/>
        <v>1995</v>
      </c>
      <c r="O2957" s="7">
        <f t="shared" si="433"/>
        <v>7</v>
      </c>
      <c r="P2957" s="7">
        <f t="shared" si="434"/>
        <v>1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</row>
    <row r="2958" spans="1:34" x14ac:dyDescent="0.35">
      <c r="A2958">
        <f t="shared" si="438"/>
        <v>2957</v>
      </c>
      <c r="B2958" t="s">
        <v>106</v>
      </c>
      <c r="C2958">
        <f t="shared" si="435"/>
        <v>109</v>
      </c>
      <c r="D2958" s="7">
        <f t="shared" si="436"/>
        <v>2003</v>
      </c>
      <c r="E2958">
        <v>1000</v>
      </c>
      <c r="F2958">
        <f>VLOOKUP(B2958, 'Population by Country'!$1:$266, 18, FALSE)</f>
        <v>5240879</v>
      </c>
      <c r="G2958">
        <v>0</v>
      </c>
      <c r="H2958">
        <v>0</v>
      </c>
      <c r="I2958" s="7">
        <f>INDEX('Developing Country'!$B$3:$B$175,MATCH('Stata Data'!B2958,'Developing Country'!$A$3:$A$175))</f>
        <v>0</v>
      </c>
      <c r="J2958" s="7">
        <f>INDEX('Developing Country'!$C$3:$C$175,MATCH('Stata Data'!B2958,'Developing Country'!$A$3:$A$175))</f>
        <v>0</v>
      </c>
      <c r="K2958" s="8">
        <f>VLOOKUP(B2958, 'TRIPS In Force'!$A$2:$B$166, 2, FALSE)</f>
        <v>34945</v>
      </c>
      <c r="L2958" s="7">
        <f t="shared" si="437"/>
        <v>1995</v>
      </c>
      <c r="M2958" s="7">
        <f t="shared" si="431"/>
        <v>1</v>
      </c>
      <c r="N2958" s="7">
        <f t="shared" si="432"/>
        <v>1995</v>
      </c>
      <c r="O2958" s="7">
        <f t="shared" si="433"/>
        <v>8</v>
      </c>
      <c r="P2958" s="7">
        <f t="shared" si="434"/>
        <v>1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</row>
    <row r="2959" spans="1:34" x14ac:dyDescent="0.35">
      <c r="A2959">
        <f t="shared" si="438"/>
        <v>2958</v>
      </c>
      <c r="B2959" t="s">
        <v>106</v>
      </c>
      <c r="C2959">
        <f t="shared" si="435"/>
        <v>109</v>
      </c>
      <c r="D2959" s="7">
        <f t="shared" si="436"/>
        <v>2004</v>
      </c>
      <c r="E2959">
        <v>1000</v>
      </c>
      <c r="F2959">
        <f>VLOOKUP(B2959, 'Population by Country'!$1:$266,19, FALSE)</f>
        <v>5309703</v>
      </c>
      <c r="G2959">
        <v>0</v>
      </c>
      <c r="H2959">
        <v>0</v>
      </c>
      <c r="I2959" s="7">
        <f>INDEX('Developing Country'!$B$3:$B$175,MATCH('Stata Data'!B2959,'Developing Country'!$A$3:$A$175))</f>
        <v>0</v>
      </c>
      <c r="J2959" s="7">
        <f>INDEX('Developing Country'!$C$3:$C$175,MATCH('Stata Data'!B2959,'Developing Country'!$A$3:$A$175))</f>
        <v>0</v>
      </c>
      <c r="K2959" s="8">
        <f>VLOOKUP(B2959, 'TRIPS In Force'!$A$2:$B$166, 2, FALSE)</f>
        <v>34945</v>
      </c>
      <c r="L2959" s="7">
        <f t="shared" si="437"/>
        <v>1995</v>
      </c>
      <c r="M2959" s="7">
        <f t="shared" si="431"/>
        <v>1</v>
      </c>
      <c r="N2959" s="7">
        <f t="shared" si="432"/>
        <v>1995</v>
      </c>
      <c r="O2959" s="7">
        <f t="shared" si="433"/>
        <v>9</v>
      </c>
      <c r="P2959" s="7">
        <f t="shared" si="434"/>
        <v>1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</row>
    <row r="2960" spans="1:34" x14ac:dyDescent="0.35">
      <c r="A2960">
        <f t="shared" si="438"/>
        <v>2959</v>
      </c>
      <c r="B2960" t="s">
        <v>106</v>
      </c>
      <c r="C2960">
        <f t="shared" si="435"/>
        <v>109</v>
      </c>
      <c r="D2960" s="7">
        <f t="shared" si="436"/>
        <v>2005</v>
      </c>
      <c r="E2960">
        <v>1000</v>
      </c>
      <c r="F2960">
        <f>VLOOKUP(B2960, 'Population by Country'!$1:$266, 20, FALSE)</f>
        <v>5379328</v>
      </c>
      <c r="G2960">
        <v>0</v>
      </c>
      <c r="H2960">
        <v>0</v>
      </c>
      <c r="I2960" s="7">
        <f>INDEX('Developing Country'!$B$3:$B$175,MATCH('Stata Data'!B2960,'Developing Country'!$A$3:$A$175))</f>
        <v>0</v>
      </c>
      <c r="J2960" s="7">
        <f>INDEX('Developing Country'!$C$3:$C$175,MATCH('Stata Data'!B2960,'Developing Country'!$A$3:$A$175))</f>
        <v>0</v>
      </c>
      <c r="K2960" s="8">
        <f>VLOOKUP(B2960, 'TRIPS In Force'!$A$2:$B$166, 2, FALSE)</f>
        <v>34945</v>
      </c>
      <c r="L2960" s="7">
        <f t="shared" si="437"/>
        <v>1995</v>
      </c>
      <c r="M2960" s="7">
        <f t="shared" si="431"/>
        <v>1</v>
      </c>
      <c r="N2960" s="7">
        <f t="shared" si="432"/>
        <v>1995</v>
      </c>
      <c r="O2960" s="7">
        <f t="shared" si="433"/>
        <v>10</v>
      </c>
      <c r="P2960" s="7">
        <f t="shared" si="434"/>
        <v>1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</row>
    <row r="2961" spans="1:34" x14ac:dyDescent="0.35">
      <c r="A2961">
        <f t="shared" si="438"/>
        <v>2960</v>
      </c>
      <c r="B2961" t="s">
        <v>106</v>
      </c>
      <c r="C2961">
        <f t="shared" si="435"/>
        <v>109</v>
      </c>
      <c r="D2961" s="7">
        <f t="shared" si="436"/>
        <v>2006</v>
      </c>
      <c r="E2961">
        <v>1000</v>
      </c>
      <c r="F2961">
        <f>VLOOKUP(B2961, 'Population by Country'!$1:$266, 21, FALSE)</f>
        <v>5450211</v>
      </c>
      <c r="G2961">
        <v>0</v>
      </c>
      <c r="H2961">
        <v>0</v>
      </c>
      <c r="I2961" s="7">
        <f>INDEX('Developing Country'!$B$3:$B$175,MATCH('Stata Data'!B2961,'Developing Country'!$A$3:$A$175))</f>
        <v>0</v>
      </c>
      <c r="J2961" s="7">
        <f>INDEX('Developing Country'!$C$3:$C$175,MATCH('Stata Data'!B2961,'Developing Country'!$A$3:$A$175))</f>
        <v>0</v>
      </c>
      <c r="K2961" s="8">
        <f>VLOOKUP(B2961, 'TRIPS In Force'!$A$2:$B$166, 2, FALSE)</f>
        <v>34945</v>
      </c>
      <c r="L2961" s="7">
        <f t="shared" si="437"/>
        <v>1995</v>
      </c>
      <c r="M2961" s="7">
        <f t="shared" si="431"/>
        <v>1</v>
      </c>
      <c r="N2961" s="7">
        <f t="shared" si="432"/>
        <v>1995</v>
      </c>
      <c r="O2961" s="7">
        <f t="shared" si="433"/>
        <v>11</v>
      </c>
      <c r="P2961" s="7">
        <f t="shared" si="434"/>
        <v>1</v>
      </c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</row>
    <row r="2962" spans="1:34" x14ac:dyDescent="0.35">
      <c r="A2962">
        <f t="shared" si="438"/>
        <v>2961</v>
      </c>
      <c r="B2962" t="s">
        <v>106</v>
      </c>
      <c r="C2962">
        <f t="shared" si="435"/>
        <v>109</v>
      </c>
      <c r="D2962" s="7">
        <f t="shared" si="436"/>
        <v>2007</v>
      </c>
      <c r="E2962">
        <v>1000</v>
      </c>
      <c r="F2962">
        <f>VLOOKUP(B2962, 'Population by Country'!$1:$266, 22, FALSE)</f>
        <v>5522106</v>
      </c>
      <c r="G2962">
        <v>0</v>
      </c>
      <c r="H2962">
        <v>0</v>
      </c>
      <c r="I2962" s="7">
        <f>INDEX('Developing Country'!$B$3:$B$175,MATCH('Stata Data'!B2962,'Developing Country'!$A$3:$A$175))</f>
        <v>0</v>
      </c>
      <c r="J2962" s="7">
        <f>INDEX('Developing Country'!$C$3:$C$175,MATCH('Stata Data'!B2962,'Developing Country'!$A$3:$A$175))</f>
        <v>0</v>
      </c>
      <c r="K2962" s="8">
        <f>VLOOKUP(B2962, 'TRIPS In Force'!$A$2:$B$166, 2, FALSE)</f>
        <v>34945</v>
      </c>
      <c r="L2962" s="7">
        <f t="shared" si="437"/>
        <v>1995</v>
      </c>
      <c r="M2962" s="7">
        <f t="shared" si="431"/>
        <v>1</v>
      </c>
      <c r="N2962" s="7">
        <f t="shared" si="432"/>
        <v>1995</v>
      </c>
      <c r="O2962" s="7">
        <f t="shared" si="433"/>
        <v>12</v>
      </c>
      <c r="P2962" s="7">
        <f t="shared" si="434"/>
        <v>1</v>
      </c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</row>
    <row r="2963" spans="1:34" x14ac:dyDescent="0.35">
      <c r="A2963">
        <f t="shared" si="438"/>
        <v>2962</v>
      </c>
      <c r="B2963" t="s">
        <v>106</v>
      </c>
      <c r="C2963">
        <f t="shared" si="435"/>
        <v>109</v>
      </c>
      <c r="D2963" s="7">
        <f t="shared" si="436"/>
        <v>2008</v>
      </c>
      <c r="E2963">
        <v>1000</v>
      </c>
      <c r="F2963">
        <f>VLOOKUP(B2963, 'Population by Country'!$1:$266, 23, FALSE)</f>
        <v>5594506</v>
      </c>
      <c r="G2963">
        <v>0</v>
      </c>
      <c r="H2963">
        <v>0</v>
      </c>
      <c r="I2963" s="7">
        <f>INDEX('Developing Country'!$B$3:$B$175,MATCH('Stata Data'!B2963,'Developing Country'!$A$3:$A$175))</f>
        <v>0</v>
      </c>
      <c r="J2963" s="7">
        <f>INDEX('Developing Country'!$C$3:$C$175,MATCH('Stata Data'!B2963,'Developing Country'!$A$3:$A$175))</f>
        <v>0</v>
      </c>
      <c r="K2963" s="8">
        <f>VLOOKUP(B2963, 'TRIPS In Force'!$A$2:$B$166, 2, FALSE)</f>
        <v>34945</v>
      </c>
      <c r="L2963" s="7">
        <f t="shared" si="437"/>
        <v>1995</v>
      </c>
      <c r="M2963" s="7">
        <f t="shared" si="431"/>
        <v>1</v>
      </c>
      <c r="N2963" s="7">
        <f t="shared" si="432"/>
        <v>1995</v>
      </c>
      <c r="O2963" s="7">
        <f t="shared" si="433"/>
        <v>13</v>
      </c>
      <c r="P2963" s="7">
        <f t="shared" si="434"/>
        <v>1</v>
      </c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</row>
    <row r="2964" spans="1:34" x14ac:dyDescent="0.35">
      <c r="A2964">
        <f t="shared" si="438"/>
        <v>2963</v>
      </c>
      <c r="B2964" t="s">
        <v>106</v>
      </c>
      <c r="C2964">
        <f t="shared" si="435"/>
        <v>109</v>
      </c>
      <c r="D2964" s="7">
        <f t="shared" si="436"/>
        <v>2009</v>
      </c>
      <c r="E2964">
        <v>1000</v>
      </c>
      <c r="F2964">
        <f>VLOOKUP(B2964, 'Population by Country'!$1:$266, 24, FALSE)</f>
        <v>5666581</v>
      </c>
      <c r="G2964">
        <v>0</v>
      </c>
      <c r="H2964">
        <v>0</v>
      </c>
      <c r="I2964" s="7">
        <f>INDEX('Developing Country'!$B$3:$B$175,MATCH('Stata Data'!B2964,'Developing Country'!$A$3:$A$175))</f>
        <v>0</v>
      </c>
      <c r="J2964" s="7">
        <f>INDEX('Developing Country'!$C$3:$C$175,MATCH('Stata Data'!B2964,'Developing Country'!$A$3:$A$175))</f>
        <v>0</v>
      </c>
      <c r="K2964" s="8">
        <f>VLOOKUP(B2964, 'TRIPS In Force'!$A$2:$B$166, 2, FALSE)</f>
        <v>34945</v>
      </c>
      <c r="L2964" s="7">
        <f t="shared" si="437"/>
        <v>1995</v>
      </c>
      <c r="M2964" s="7">
        <f t="shared" si="431"/>
        <v>1</v>
      </c>
      <c r="N2964" s="7">
        <f t="shared" si="432"/>
        <v>1995</v>
      </c>
      <c r="O2964" s="7">
        <f t="shared" si="433"/>
        <v>14</v>
      </c>
      <c r="P2964" s="7">
        <f t="shared" si="434"/>
        <v>1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</row>
    <row r="2965" spans="1:34" x14ac:dyDescent="0.35">
      <c r="A2965">
        <f t="shared" si="438"/>
        <v>2964</v>
      </c>
      <c r="B2965" t="s">
        <v>106</v>
      </c>
      <c r="C2965">
        <f t="shared" si="435"/>
        <v>109</v>
      </c>
      <c r="D2965" s="7">
        <f t="shared" si="436"/>
        <v>2010</v>
      </c>
      <c r="E2965">
        <v>1000</v>
      </c>
      <c r="F2965">
        <f>VLOOKUP(B2965, 'Population by Country'!$1:$266, 25, FALSE)</f>
        <v>5737723</v>
      </c>
      <c r="G2965">
        <v>0</v>
      </c>
      <c r="H2965">
        <v>0</v>
      </c>
      <c r="I2965" s="7">
        <f>INDEX('Developing Country'!$B$3:$B$175,MATCH('Stata Data'!B2965,'Developing Country'!$A$3:$A$175))</f>
        <v>0</v>
      </c>
      <c r="J2965" s="7">
        <f>INDEX('Developing Country'!$C$3:$C$175,MATCH('Stata Data'!B2965,'Developing Country'!$A$3:$A$175))</f>
        <v>0</v>
      </c>
      <c r="K2965" s="8">
        <f>VLOOKUP(B2965, 'TRIPS In Force'!$A$2:$B$166, 2, FALSE)</f>
        <v>34945</v>
      </c>
      <c r="L2965" s="7">
        <f t="shared" si="437"/>
        <v>1995</v>
      </c>
      <c r="M2965" s="7">
        <f t="shared" si="431"/>
        <v>1</v>
      </c>
      <c r="N2965" s="7">
        <f t="shared" si="432"/>
        <v>1995</v>
      </c>
      <c r="O2965" s="7">
        <f t="shared" si="433"/>
        <v>15</v>
      </c>
      <c r="P2965" s="7">
        <f t="shared" si="434"/>
        <v>1</v>
      </c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</row>
    <row r="2966" spans="1:34" x14ac:dyDescent="0.35">
      <c r="A2966">
        <f t="shared" si="438"/>
        <v>2965</v>
      </c>
      <c r="B2966" t="s">
        <v>106</v>
      </c>
      <c r="C2966">
        <f t="shared" si="435"/>
        <v>109</v>
      </c>
      <c r="D2966" s="7">
        <f t="shared" si="436"/>
        <v>2011</v>
      </c>
      <c r="E2966">
        <v>1000</v>
      </c>
      <c r="F2966">
        <f>VLOOKUP(B2966, 'Population by Country'!$1:$266, 26, FALSE)</f>
        <v>5807820</v>
      </c>
      <c r="G2966">
        <v>0</v>
      </c>
      <c r="H2966">
        <v>0</v>
      </c>
      <c r="I2966" s="7">
        <f>INDEX('Developing Country'!$B$3:$B$175,MATCH('Stata Data'!B2966,'Developing Country'!$A$3:$A$175))</f>
        <v>0</v>
      </c>
      <c r="J2966" s="7">
        <f>INDEX('Developing Country'!$C$3:$C$175,MATCH('Stata Data'!B2966,'Developing Country'!$A$3:$A$175))</f>
        <v>0</v>
      </c>
      <c r="K2966" s="8">
        <f>VLOOKUP(B2966, 'TRIPS In Force'!$A$2:$B$166, 2, FALSE)</f>
        <v>34945</v>
      </c>
      <c r="L2966" s="7">
        <f t="shared" si="437"/>
        <v>1995</v>
      </c>
      <c r="M2966" s="7">
        <f t="shared" si="431"/>
        <v>1</v>
      </c>
      <c r="N2966" s="7">
        <f t="shared" si="432"/>
        <v>1995</v>
      </c>
      <c r="O2966" s="7">
        <f t="shared" si="433"/>
        <v>16</v>
      </c>
      <c r="P2966" s="7">
        <f t="shared" si="434"/>
        <v>1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</row>
    <row r="2967" spans="1:34" x14ac:dyDescent="0.35">
      <c r="A2967">
        <f t="shared" si="438"/>
        <v>2966</v>
      </c>
      <c r="B2967" t="s">
        <v>106</v>
      </c>
      <c r="C2967">
        <f t="shared" si="435"/>
        <v>109</v>
      </c>
      <c r="D2967" s="7">
        <f t="shared" si="436"/>
        <v>2012</v>
      </c>
      <c r="E2967">
        <v>500</v>
      </c>
      <c r="F2967">
        <f>VLOOKUP(B2967, 'Population by Country'!$1:$266, 27, FALSE)</f>
        <v>5877108</v>
      </c>
      <c r="G2967">
        <v>0</v>
      </c>
      <c r="H2967">
        <v>0</v>
      </c>
      <c r="I2967" s="7">
        <f>INDEX('Developing Country'!$B$3:$B$175,MATCH('Stata Data'!B2967,'Developing Country'!$A$3:$A$175))</f>
        <v>0</v>
      </c>
      <c r="J2967" s="7">
        <f>INDEX('Developing Country'!$C$3:$C$175,MATCH('Stata Data'!B2967,'Developing Country'!$A$3:$A$175))</f>
        <v>0</v>
      </c>
      <c r="K2967" s="8">
        <f>VLOOKUP(B2967, 'TRIPS In Force'!$A$2:$B$166, 2, FALSE)</f>
        <v>34945</v>
      </c>
      <c r="L2967" s="7">
        <f t="shared" si="437"/>
        <v>1995</v>
      </c>
      <c r="M2967" s="7">
        <f t="shared" si="431"/>
        <v>1</v>
      </c>
      <c r="N2967" s="7">
        <f t="shared" si="432"/>
        <v>1995</v>
      </c>
      <c r="O2967" s="7">
        <f t="shared" si="433"/>
        <v>17</v>
      </c>
      <c r="P2967" s="7">
        <f t="shared" si="434"/>
        <v>1</v>
      </c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</row>
    <row r="2968" spans="1:34" x14ac:dyDescent="0.35">
      <c r="A2968">
        <f t="shared" si="438"/>
        <v>2967</v>
      </c>
      <c r="B2968" t="s">
        <v>106</v>
      </c>
      <c r="C2968">
        <f t="shared" si="435"/>
        <v>109</v>
      </c>
      <c r="D2968" s="7">
        <f t="shared" si="436"/>
        <v>2013</v>
      </c>
      <c r="E2968">
        <v>500</v>
      </c>
      <c r="F2968">
        <f>VLOOKUP(B2968, 'Population by Country'!$1:$266, 28, FALSE)</f>
        <v>5945747</v>
      </c>
      <c r="G2968">
        <v>0</v>
      </c>
      <c r="H2968">
        <v>0</v>
      </c>
      <c r="I2968" s="7">
        <f>INDEX('Developing Country'!$B$3:$B$175,MATCH('Stata Data'!B2968,'Developing Country'!$A$3:$A$175))</f>
        <v>0</v>
      </c>
      <c r="J2968" s="7">
        <f>INDEX('Developing Country'!$C$3:$C$175,MATCH('Stata Data'!B2968,'Developing Country'!$A$3:$A$175))</f>
        <v>0</v>
      </c>
      <c r="K2968" s="8">
        <f>VLOOKUP(B2968, 'TRIPS In Force'!$A$2:$B$166, 2, FALSE)</f>
        <v>34945</v>
      </c>
      <c r="L2968" s="7">
        <f t="shared" si="437"/>
        <v>1995</v>
      </c>
      <c r="M2968" s="7">
        <f t="shared" si="431"/>
        <v>1</v>
      </c>
      <c r="N2968" s="7">
        <f t="shared" si="432"/>
        <v>1995</v>
      </c>
      <c r="O2968" s="7">
        <f t="shared" si="433"/>
        <v>18</v>
      </c>
      <c r="P2968" s="7">
        <f t="shared" si="434"/>
        <v>1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</row>
    <row r="2969" spans="1:34" x14ac:dyDescent="0.35">
      <c r="A2969">
        <f t="shared" si="438"/>
        <v>2968</v>
      </c>
      <c r="B2969" t="s">
        <v>106</v>
      </c>
      <c r="C2969">
        <f t="shared" si="435"/>
        <v>109</v>
      </c>
      <c r="D2969" s="7">
        <f t="shared" si="436"/>
        <v>2014</v>
      </c>
      <c r="E2969">
        <v>500</v>
      </c>
      <c r="F2969">
        <f>VLOOKUP(B2969, 'Population by Country'!$1:$266, 29, FALSE)</f>
        <v>6013997</v>
      </c>
      <c r="G2969">
        <v>0</v>
      </c>
      <c r="H2969">
        <v>0</v>
      </c>
      <c r="I2969" s="7">
        <f>INDEX('Developing Country'!$B$3:$B$175,MATCH('Stata Data'!B2969,'Developing Country'!$A$3:$A$175))</f>
        <v>0</v>
      </c>
      <c r="J2969" s="7">
        <f>INDEX('Developing Country'!$C$3:$C$175,MATCH('Stata Data'!B2969,'Developing Country'!$A$3:$A$175))</f>
        <v>0</v>
      </c>
      <c r="K2969" s="8">
        <f>VLOOKUP(B2969, 'TRIPS In Force'!$A$2:$B$166, 2, FALSE)</f>
        <v>34945</v>
      </c>
      <c r="L2969" s="7">
        <f t="shared" si="437"/>
        <v>1995</v>
      </c>
      <c r="M2969" s="7">
        <f t="shared" si="431"/>
        <v>1</v>
      </c>
      <c r="N2969" s="7">
        <f t="shared" si="432"/>
        <v>1995</v>
      </c>
      <c r="O2969" s="7">
        <f t="shared" si="433"/>
        <v>19</v>
      </c>
      <c r="P2969" s="7">
        <f t="shared" si="434"/>
        <v>1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</row>
    <row r="2970" spans="1:34" x14ac:dyDescent="0.35">
      <c r="A2970">
        <f t="shared" si="438"/>
        <v>2969</v>
      </c>
      <c r="B2970" t="s">
        <v>106</v>
      </c>
      <c r="C2970">
        <f t="shared" si="435"/>
        <v>109</v>
      </c>
      <c r="D2970" s="7">
        <f t="shared" si="436"/>
        <v>2015</v>
      </c>
      <c r="E2970">
        <v>500</v>
      </c>
      <c r="F2970">
        <f>VLOOKUP(B2970, 'Population by Country'!$1:$266, 30, FALSE)</f>
        <v>6082035</v>
      </c>
      <c r="G2970">
        <v>0</v>
      </c>
      <c r="H2970">
        <v>0</v>
      </c>
      <c r="I2970" s="7">
        <f>INDEX('Developing Country'!$B$3:$B$175,MATCH('Stata Data'!B2970,'Developing Country'!$A$3:$A$175))</f>
        <v>0</v>
      </c>
      <c r="J2970" s="7">
        <f>INDEX('Developing Country'!$C$3:$C$175,MATCH('Stata Data'!B2970,'Developing Country'!$A$3:$A$175))</f>
        <v>0</v>
      </c>
      <c r="K2970" s="8">
        <f>VLOOKUP(B2970, 'TRIPS In Force'!$A$2:$B$166, 2, FALSE)</f>
        <v>34945</v>
      </c>
      <c r="L2970" s="7">
        <f t="shared" si="437"/>
        <v>1995</v>
      </c>
      <c r="M2970" s="7">
        <f t="shared" si="431"/>
        <v>1</v>
      </c>
      <c r="N2970" s="7">
        <f t="shared" si="432"/>
        <v>1995</v>
      </c>
      <c r="O2970" s="7">
        <f t="shared" si="433"/>
        <v>20</v>
      </c>
      <c r="P2970" s="7">
        <f t="shared" si="434"/>
        <v>1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</row>
    <row r="2971" spans="1:34" x14ac:dyDescent="0.35">
      <c r="A2971">
        <f t="shared" si="438"/>
        <v>2970</v>
      </c>
      <c r="B2971" t="s">
        <v>106</v>
      </c>
      <c r="C2971">
        <f t="shared" si="435"/>
        <v>109</v>
      </c>
      <c r="D2971" s="7">
        <f t="shared" si="436"/>
        <v>2016</v>
      </c>
      <c r="E2971">
        <v>500</v>
      </c>
      <c r="F2971">
        <f>VLOOKUP(B2971, 'Population by Country'!$1:$266, 31, FALSE)</f>
        <v>6149928</v>
      </c>
      <c r="G2971">
        <v>0</v>
      </c>
      <c r="H2971">
        <v>0</v>
      </c>
      <c r="I2971" s="7">
        <f>INDEX('Developing Country'!$B$3:$B$175,MATCH('Stata Data'!B2971,'Developing Country'!$A$3:$A$175))</f>
        <v>0</v>
      </c>
      <c r="J2971" s="7">
        <f>INDEX('Developing Country'!$C$3:$C$175,MATCH('Stata Data'!B2971,'Developing Country'!$A$3:$A$175))</f>
        <v>0</v>
      </c>
      <c r="K2971" s="8">
        <f>VLOOKUP(B2971, 'TRIPS In Force'!$A$2:$B$166, 2, FALSE)</f>
        <v>34945</v>
      </c>
      <c r="L2971" s="7">
        <f t="shared" si="437"/>
        <v>1995</v>
      </c>
      <c r="M2971" s="7">
        <f t="shared" si="431"/>
        <v>1</v>
      </c>
      <c r="N2971" s="7">
        <f t="shared" si="432"/>
        <v>1995</v>
      </c>
      <c r="O2971" s="7">
        <f t="shared" si="433"/>
        <v>21</v>
      </c>
      <c r="P2971" s="7">
        <f t="shared" si="434"/>
        <v>1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</row>
    <row r="2972" spans="1:34" x14ac:dyDescent="0.35">
      <c r="A2972">
        <f t="shared" si="438"/>
        <v>2971</v>
      </c>
      <c r="B2972" t="s">
        <v>107</v>
      </c>
      <c r="C2972">
        <f t="shared" si="435"/>
        <v>110</v>
      </c>
      <c r="D2972" s="7">
        <v>1990</v>
      </c>
      <c r="E2972">
        <v>500</v>
      </c>
      <c r="F2972">
        <f>VLOOKUP(B2972, 'Population by Country'!$1:$266, 5,FALSE )</f>
        <v>8012861</v>
      </c>
      <c r="G2972">
        <v>0</v>
      </c>
      <c r="H2972">
        <v>0</v>
      </c>
      <c r="I2972" s="7">
        <f>INDEX('Developing Country'!$B$3:$B$175,MATCH('Stata Data'!B2972,'Developing Country'!$A$3:$A$175))</f>
        <v>1</v>
      </c>
      <c r="J2972" s="7">
        <f>INDEX('Developing Country'!$C$3:$C$175,MATCH('Stata Data'!B2972,'Developing Country'!$A$3:$A$175))</f>
        <v>0</v>
      </c>
      <c r="K2972" s="8">
        <f>VLOOKUP(B2972, 'TRIPS In Force'!$A$2:$B$166, 2, FALSE)</f>
        <v>35412</v>
      </c>
      <c r="L2972" s="7">
        <f t="shared" si="437"/>
        <v>1996</v>
      </c>
      <c r="M2972" s="7">
        <f t="shared" si="431"/>
        <v>0</v>
      </c>
      <c r="N2972" s="7">
        <f t="shared" si="432"/>
        <v>2033</v>
      </c>
      <c r="O2972" s="7">
        <f t="shared" si="433"/>
        <v>-43</v>
      </c>
      <c r="P2972" s="7">
        <f t="shared" si="434"/>
        <v>0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</row>
    <row r="2973" spans="1:34" x14ac:dyDescent="0.35">
      <c r="A2973">
        <f t="shared" si="438"/>
        <v>2972</v>
      </c>
      <c r="B2973" t="s">
        <v>107</v>
      </c>
      <c r="C2973">
        <f t="shared" si="435"/>
        <v>110</v>
      </c>
      <c r="D2973" s="7">
        <f>D2972+1</f>
        <v>1991</v>
      </c>
      <c r="E2973">
        <v>500</v>
      </c>
      <c r="F2973">
        <f>VLOOKUP(B2973, 'Population by Country'!$1:$266, 6, FALSE)</f>
        <v>8272976</v>
      </c>
      <c r="G2973">
        <v>0</v>
      </c>
      <c r="H2973">
        <v>0</v>
      </c>
      <c r="I2973" s="7">
        <f>INDEX('Developing Country'!$B$3:$B$175,MATCH('Stata Data'!B2973,'Developing Country'!$A$3:$A$175))</f>
        <v>1</v>
      </c>
      <c r="J2973" s="7">
        <f>INDEX('Developing Country'!$C$3:$C$175,MATCH('Stata Data'!B2973,'Developing Country'!$A$3:$A$175))</f>
        <v>0</v>
      </c>
      <c r="K2973" s="8">
        <f>VLOOKUP(B2973, 'TRIPS In Force'!$A$2:$B$166, 2, FALSE)</f>
        <v>35412</v>
      </c>
      <c r="L2973" s="7">
        <f t="shared" si="437"/>
        <v>1996</v>
      </c>
      <c r="M2973" s="7">
        <f t="shared" si="431"/>
        <v>0</v>
      </c>
      <c r="N2973" s="7">
        <f t="shared" si="432"/>
        <v>2033</v>
      </c>
      <c r="O2973" s="7">
        <f t="shared" si="433"/>
        <v>-42</v>
      </c>
      <c r="P2973" s="7">
        <f t="shared" si="434"/>
        <v>0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</row>
    <row r="2974" spans="1:34" x14ac:dyDescent="0.35">
      <c r="A2974">
        <f t="shared" si="438"/>
        <v>2973</v>
      </c>
      <c r="B2974" t="s">
        <v>107</v>
      </c>
      <c r="C2974">
        <f t="shared" si="435"/>
        <v>110</v>
      </c>
      <c r="D2974" s="7">
        <f t="shared" ref="D2974:D2998" si="439">D2973+1</f>
        <v>1992</v>
      </c>
      <c r="E2974">
        <v>1000</v>
      </c>
      <c r="F2974">
        <f>VLOOKUP(B2974, 'Population by Country'!$1:$266, 7, FALSE)</f>
        <v>8549424</v>
      </c>
      <c r="G2974">
        <v>0</v>
      </c>
      <c r="H2974">
        <v>0</v>
      </c>
      <c r="I2974" s="7">
        <f>INDEX('Developing Country'!$B$3:$B$175,MATCH('Stata Data'!B2974,'Developing Country'!$A$3:$A$175))</f>
        <v>1</v>
      </c>
      <c r="J2974" s="7">
        <f>INDEX('Developing Country'!$C$3:$C$175,MATCH('Stata Data'!B2974,'Developing Country'!$A$3:$A$175))</f>
        <v>0</v>
      </c>
      <c r="K2974" s="8">
        <f>VLOOKUP(B2974, 'TRIPS In Force'!$A$2:$B$166, 2, FALSE)</f>
        <v>35412</v>
      </c>
      <c r="L2974" s="7">
        <f t="shared" si="437"/>
        <v>1996</v>
      </c>
      <c r="M2974" s="7">
        <f t="shared" si="431"/>
        <v>0</v>
      </c>
      <c r="N2974" s="7">
        <f t="shared" si="432"/>
        <v>2033</v>
      </c>
      <c r="O2974" s="7">
        <f t="shared" si="433"/>
        <v>-41</v>
      </c>
      <c r="P2974" s="7">
        <f t="shared" si="434"/>
        <v>0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</row>
    <row r="2975" spans="1:34" x14ac:dyDescent="0.35">
      <c r="A2975">
        <f t="shared" si="438"/>
        <v>2974</v>
      </c>
      <c r="B2975" t="s">
        <v>107</v>
      </c>
      <c r="C2975">
        <f t="shared" si="435"/>
        <v>110</v>
      </c>
      <c r="D2975" s="7">
        <f t="shared" si="439"/>
        <v>1993</v>
      </c>
      <c r="E2975">
        <v>1000</v>
      </c>
      <c r="F2975">
        <f>VLOOKUP(B2975, 'Population by Country'!$1:$266, 8, FALSE)</f>
        <v>8842415</v>
      </c>
      <c r="G2975">
        <v>0</v>
      </c>
      <c r="H2975">
        <v>0</v>
      </c>
      <c r="I2975" s="7">
        <f>INDEX('Developing Country'!$B$3:$B$175,MATCH('Stata Data'!B2975,'Developing Country'!$A$3:$A$175))</f>
        <v>1</v>
      </c>
      <c r="J2975" s="7">
        <f>INDEX('Developing Country'!$C$3:$C$175,MATCH('Stata Data'!B2975,'Developing Country'!$A$3:$A$175))</f>
        <v>0</v>
      </c>
      <c r="K2975" s="8">
        <f>VLOOKUP(B2975, 'TRIPS In Force'!$A$2:$B$166, 2, FALSE)</f>
        <v>35412</v>
      </c>
      <c r="L2975" s="7">
        <f t="shared" si="437"/>
        <v>1996</v>
      </c>
      <c r="M2975" s="7">
        <f t="shared" si="431"/>
        <v>0</v>
      </c>
      <c r="N2975" s="7">
        <f t="shared" si="432"/>
        <v>2033</v>
      </c>
      <c r="O2975" s="7">
        <f t="shared" si="433"/>
        <v>-40</v>
      </c>
      <c r="P2975" s="7">
        <f t="shared" si="434"/>
        <v>0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</row>
    <row r="2976" spans="1:34" x14ac:dyDescent="0.35">
      <c r="A2976">
        <f t="shared" si="438"/>
        <v>2975</v>
      </c>
      <c r="B2976" t="s">
        <v>107</v>
      </c>
      <c r="C2976">
        <f t="shared" si="435"/>
        <v>110</v>
      </c>
      <c r="D2976" s="7">
        <f t="shared" si="439"/>
        <v>1994</v>
      </c>
      <c r="E2976">
        <v>1000</v>
      </c>
      <c r="F2976">
        <f>VLOOKUP(B2976, 'Population by Country'!$1:$266, 9, FALSE)</f>
        <v>9151763</v>
      </c>
      <c r="G2976">
        <v>0</v>
      </c>
      <c r="H2976">
        <v>0</v>
      </c>
      <c r="I2976" s="7">
        <f>INDEX('Developing Country'!$B$3:$B$175,MATCH('Stata Data'!B2976,'Developing Country'!$A$3:$A$175))</f>
        <v>1</v>
      </c>
      <c r="J2976" s="7">
        <f>INDEX('Developing Country'!$C$3:$C$175,MATCH('Stata Data'!B2976,'Developing Country'!$A$3:$A$175))</f>
        <v>0</v>
      </c>
      <c r="K2976" s="8">
        <f>VLOOKUP(B2976, 'TRIPS In Force'!$A$2:$B$166, 2, FALSE)</f>
        <v>35412</v>
      </c>
      <c r="L2976" s="7">
        <f t="shared" si="437"/>
        <v>1996</v>
      </c>
      <c r="M2976" s="7">
        <f t="shared" si="431"/>
        <v>0</v>
      </c>
      <c r="N2976" s="7">
        <f t="shared" si="432"/>
        <v>2033</v>
      </c>
      <c r="O2976" s="7">
        <f t="shared" si="433"/>
        <v>-39</v>
      </c>
      <c r="P2976" s="7">
        <f t="shared" si="434"/>
        <v>0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</row>
    <row r="2977" spans="1:34" x14ac:dyDescent="0.35">
      <c r="A2977">
        <f t="shared" si="438"/>
        <v>2976</v>
      </c>
      <c r="B2977" t="s">
        <v>107</v>
      </c>
      <c r="C2977">
        <f t="shared" si="435"/>
        <v>110</v>
      </c>
      <c r="D2977" s="7">
        <f t="shared" si="439"/>
        <v>1995</v>
      </c>
      <c r="E2977">
        <v>1200</v>
      </c>
      <c r="F2977">
        <f>VLOOKUP(B2977, 'Population by Country'!$1:$266, 10, FALSE)</f>
        <v>9477333</v>
      </c>
      <c r="G2977">
        <v>0</v>
      </c>
      <c r="H2977">
        <v>0</v>
      </c>
      <c r="I2977" s="7">
        <f>INDEX('Developing Country'!$B$3:$B$175,MATCH('Stata Data'!B2977,'Developing Country'!$A$3:$A$175))</f>
        <v>1</v>
      </c>
      <c r="J2977" s="7">
        <f>INDEX('Developing Country'!$C$3:$C$175,MATCH('Stata Data'!B2977,'Developing Country'!$A$3:$A$175))</f>
        <v>0</v>
      </c>
      <c r="K2977" s="8">
        <f>VLOOKUP(B2977, 'TRIPS In Force'!$A$2:$B$166, 2, FALSE)</f>
        <v>35412</v>
      </c>
      <c r="L2977" s="7">
        <f t="shared" si="437"/>
        <v>1996</v>
      </c>
      <c r="M2977" s="7">
        <f t="shared" si="431"/>
        <v>0</v>
      </c>
      <c r="N2977" s="7">
        <f t="shared" si="432"/>
        <v>2033</v>
      </c>
      <c r="O2977" s="7">
        <f t="shared" si="433"/>
        <v>-38</v>
      </c>
      <c r="P2977" s="7">
        <f t="shared" si="434"/>
        <v>0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</row>
    <row r="2978" spans="1:34" x14ac:dyDescent="0.35">
      <c r="A2978">
        <f t="shared" si="438"/>
        <v>2977</v>
      </c>
      <c r="B2978" t="s">
        <v>107</v>
      </c>
      <c r="C2978">
        <f t="shared" si="435"/>
        <v>110</v>
      </c>
      <c r="D2978" s="7">
        <f t="shared" si="439"/>
        <v>1996</v>
      </c>
      <c r="E2978">
        <v>1500</v>
      </c>
      <c r="F2978">
        <f>VLOOKUP(B2978, 'Population by Country'!$1:$266, 11, FALSE)</f>
        <v>9819964</v>
      </c>
      <c r="G2978">
        <v>0</v>
      </c>
      <c r="H2978">
        <v>0</v>
      </c>
      <c r="I2978" s="7">
        <f>INDEX('Developing Country'!$B$3:$B$175,MATCH('Stata Data'!B2978,'Developing Country'!$A$3:$A$175))</f>
        <v>1</v>
      </c>
      <c r="J2978" s="7">
        <f>INDEX('Developing Country'!$C$3:$C$175,MATCH('Stata Data'!B2978,'Developing Country'!$A$3:$A$175))</f>
        <v>0</v>
      </c>
      <c r="K2978" s="8">
        <f>VLOOKUP(B2978, 'TRIPS In Force'!$A$2:$B$166, 2, FALSE)</f>
        <v>35412</v>
      </c>
      <c r="L2978" s="7">
        <f t="shared" si="437"/>
        <v>1996</v>
      </c>
      <c r="M2978" s="7">
        <f t="shared" si="431"/>
        <v>1</v>
      </c>
      <c r="N2978" s="7">
        <f t="shared" si="432"/>
        <v>2033</v>
      </c>
      <c r="O2978" s="7">
        <f t="shared" si="433"/>
        <v>-37</v>
      </c>
      <c r="P2978" s="7">
        <f t="shared" si="434"/>
        <v>0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</row>
    <row r="2979" spans="1:34" x14ac:dyDescent="0.35">
      <c r="A2979">
        <f t="shared" si="438"/>
        <v>2978</v>
      </c>
      <c r="B2979" t="s">
        <v>107</v>
      </c>
      <c r="C2979">
        <f t="shared" si="435"/>
        <v>110</v>
      </c>
      <c r="D2979" s="7">
        <f t="shared" si="439"/>
        <v>1997</v>
      </c>
      <c r="E2979">
        <v>1900</v>
      </c>
      <c r="F2979">
        <f>VLOOKUP(B2979, 'Population by Country'!$1:$266, 12, FALSE)</f>
        <v>10180061</v>
      </c>
      <c r="G2979">
        <v>0</v>
      </c>
      <c r="H2979">
        <v>0</v>
      </c>
      <c r="I2979" s="7">
        <f>INDEX('Developing Country'!$B$3:$B$175,MATCH('Stata Data'!B2979,'Developing Country'!$A$3:$A$175))</f>
        <v>1</v>
      </c>
      <c r="J2979" s="7">
        <f>INDEX('Developing Country'!$C$3:$C$175,MATCH('Stata Data'!B2979,'Developing Country'!$A$3:$A$175))</f>
        <v>0</v>
      </c>
      <c r="K2979" s="8">
        <f>VLOOKUP(B2979, 'TRIPS In Force'!$A$2:$B$166, 2, FALSE)</f>
        <v>35412</v>
      </c>
      <c r="L2979" s="7">
        <f t="shared" si="437"/>
        <v>1996</v>
      </c>
      <c r="M2979" s="7">
        <f t="shared" si="431"/>
        <v>1</v>
      </c>
      <c r="N2979" s="7">
        <f t="shared" si="432"/>
        <v>2033</v>
      </c>
      <c r="O2979" s="7">
        <f t="shared" si="433"/>
        <v>-36</v>
      </c>
      <c r="P2979" s="7">
        <f t="shared" si="434"/>
        <v>0</v>
      </c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</row>
    <row r="2980" spans="1:34" x14ac:dyDescent="0.35">
      <c r="A2980">
        <f t="shared" si="438"/>
        <v>2979</v>
      </c>
      <c r="B2980" t="s">
        <v>107</v>
      </c>
      <c r="C2980">
        <f t="shared" si="435"/>
        <v>110</v>
      </c>
      <c r="D2980" s="7">
        <f t="shared" si="439"/>
        <v>1998</v>
      </c>
      <c r="E2980">
        <v>2300</v>
      </c>
      <c r="F2980">
        <f>VLOOKUP(B2980, 'Population by Country'!$1:$266, 13, FALSE)</f>
        <v>10556549</v>
      </c>
      <c r="G2980">
        <v>0</v>
      </c>
      <c r="H2980">
        <v>0</v>
      </c>
      <c r="I2980" s="7">
        <f>INDEX('Developing Country'!$B$3:$B$175,MATCH('Stata Data'!B2980,'Developing Country'!$A$3:$A$175))</f>
        <v>1</v>
      </c>
      <c r="J2980" s="7">
        <f>INDEX('Developing Country'!$C$3:$C$175,MATCH('Stata Data'!B2980,'Developing Country'!$A$3:$A$175))</f>
        <v>0</v>
      </c>
      <c r="K2980" s="8">
        <f>VLOOKUP(B2980, 'TRIPS In Force'!$A$2:$B$166, 2, FALSE)</f>
        <v>35412</v>
      </c>
      <c r="L2980" s="7">
        <f t="shared" si="437"/>
        <v>1996</v>
      </c>
      <c r="M2980" s="7">
        <f t="shared" si="431"/>
        <v>1</v>
      </c>
      <c r="N2980" s="7">
        <f t="shared" si="432"/>
        <v>2033</v>
      </c>
      <c r="O2980" s="7">
        <f t="shared" si="433"/>
        <v>-35</v>
      </c>
      <c r="P2980" s="7">
        <f t="shared" si="434"/>
        <v>0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</row>
    <row r="2981" spans="1:34" x14ac:dyDescent="0.35">
      <c r="A2981">
        <f t="shared" si="438"/>
        <v>2980</v>
      </c>
      <c r="B2981" t="s">
        <v>107</v>
      </c>
      <c r="C2981">
        <f t="shared" si="435"/>
        <v>110</v>
      </c>
      <c r="D2981" s="7">
        <f t="shared" si="439"/>
        <v>1999</v>
      </c>
      <c r="E2981">
        <v>2700</v>
      </c>
      <c r="F2981">
        <f>VLOOKUP(B2981, 'Population by Country'!$1:$266,14, FALSE)</f>
        <v>10947829</v>
      </c>
      <c r="G2981">
        <v>0</v>
      </c>
      <c r="H2981">
        <v>0</v>
      </c>
      <c r="I2981" s="7">
        <f>INDEX('Developing Country'!$B$3:$B$175,MATCH('Stata Data'!B2981,'Developing Country'!$A$3:$A$175))</f>
        <v>1</v>
      </c>
      <c r="J2981" s="7">
        <f>INDEX('Developing Country'!$C$3:$C$175,MATCH('Stata Data'!B2981,'Developing Country'!$A$3:$A$175))</f>
        <v>0</v>
      </c>
      <c r="K2981" s="8">
        <f>VLOOKUP(B2981, 'TRIPS In Force'!$A$2:$B$166, 2, FALSE)</f>
        <v>35412</v>
      </c>
      <c r="L2981" s="7">
        <f t="shared" si="437"/>
        <v>1996</v>
      </c>
      <c r="M2981" s="7">
        <f t="shared" si="431"/>
        <v>1</v>
      </c>
      <c r="N2981" s="7">
        <f t="shared" si="432"/>
        <v>2033</v>
      </c>
      <c r="O2981" s="7">
        <f t="shared" si="433"/>
        <v>-34</v>
      </c>
      <c r="P2981" s="7">
        <f t="shared" si="434"/>
        <v>0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</row>
    <row r="2982" spans="1:34" x14ac:dyDescent="0.35">
      <c r="A2982">
        <f t="shared" si="438"/>
        <v>2981</v>
      </c>
      <c r="B2982" t="s">
        <v>107</v>
      </c>
      <c r="C2982">
        <f t="shared" si="435"/>
        <v>110</v>
      </c>
      <c r="D2982" s="7">
        <f t="shared" si="439"/>
        <v>2000</v>
      </c>
      <c r="E2982">
        <v>3200</v>
      </c>
      <c r="F2982">
        <f>VLOOKUP(B2982, 'Population by Country'!$1:$266, 15, FALSE)</f>
        <v>11352973</v>
      </c>
      <c r="G2982">
        <v>0</v>
      </c>
      <c r="H2982">
        <v>0</v>
      </c>
      <c r="I2982" s="7">
        <f>INDEX('Developing Country'!$B$3:$B$175,MATCH('Stata Data'!B2982,'Developing Country'!$A$3:$A$175))</f>
        <v>1</v>
      </c>
      <c r="J2982" s="7">
        <f>INDEX('Developing Country'!$C$3:$C$175,MATCH('Stata Data'!B2982,'Developing Country'!$A$3:$A$175))</f>
        <v>0</v>
      </c>
      <c r="K2982" s="8">
        <f>VLOOKUP(B2982, 'TRIPS In Force'!$A$2:$B$166, 2, FALSE)</f>
        <v>35412</v>
      </c>
      <c r="L2982" s="7">
        <f t="shared" si="437"/>
        <v>1996</v>
      </c>
      <c r="M2982" s="7">
        <f t="shared" si="431"/>
        <v>1</v>
      </c>
      <c r="N2982" s="7">
        <f t="shared" si="432"/>
        <v>2033</v>
      </c>
      <c r="O2982" s="7">
        <f t="shared" si="433"/>
        <v>-33</v>
      </c>
      <c r="P2982" s="7">
        <f t="shared" si="434"/>
        <v>0</v>
      </c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</row>
    <row r="2983" spans="1:34" x14ac:dyDescent="0.35">
      <c r="A2983">
        <f t="shared" si="438"/>
        <v>2982</v>
      </c>
      <c r="B2983" t="s">
        <v>107</v>
      </c>
      <c r="C2983">
        <f t="shared" si="435"/>
        <v>110</v>
      </c>
      <c r="D2983" s="7">
        <f t="shared" si="439"/>
        <v>2001</v>
      </c>
      <c r="E2983">
        <v>3600</v>
      </c>
      <c r="F2983">
        <f>VLOOKUP(B2983, 'Population by Country'!$1:$266, 16, FALSE)</f>
        <v>11771976</v>
      </c>
      <c r="G2983">
        <v>0</v>
      </c>
      <c r="H2983">
        <v>0</v>
      </c>
      <c r="I2983" s="7">
        <f>INDEX('Developing Country'!$B$3:$B$175,MATCH('Stata Data'!B2983,'Developing Country'!$A$3:$A$175))</f>
        <v>1</v>
      </c>
      <c r="J2983" s="7">
        <f>INDEX('Developing Country'!$C$3:$C$175,MATCH('Stata Data'!B2983,'Developing Country'!$A$3:$A$175))</f>
        <v>0</v>
      </c>
      <c r="K2983" s="8">
        <f>VLOOKUP(B2983, 'TRIPS In Force'!$A$2:$B$166, 2, FALSE)</f>
        <v>35412</v>
      </c>
      <c r="L2983" s="7">
        <f t="shared" si="437"/>
        <v>1996</v>
      </c>
      <c r="M2983" s="7">
        <f t="shared" si="431"/>
        <v>1</v>
      </c>
      <c r="N2983" s="7">
        <f t="shared" si="432"/>
        <v>2033</v>
      </c>
      <c r="O2983" s="7">
        <f t="shared" si="433"/>
        <v>-32</v>
      </c>
      <c r="P2983" s="7">
        <f t="shared" si="434"/>
        <v>0</v>
      </c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</row>
    <row r="2984" spans="1:34" x14ac:dyDescent="0.35">
      <c r="A2984">
        <f t="shared" si="438"/>
        <v>2983</v>
      </c>
      <c r="B2984" t="s">
        <v>107</v>
      </c>
      <c r="C2984">
        <f t="shared" si="435"/>
        <v>110</v>
      </c>
      <c r="D2984" s="7">
        <f t="shared" si="439"/>
        <v>2002</v>
      </c>
      <c r="E2984">
        <v>4000</v>
      </c>
      <c r="F2984">
        <f>VLOOKUP(B2984, 'Population by Country'!$1:$266, 17, FALSE)</f>
        <v>12206002</v>
      </c>
      <c r="G2984">
        <v>0</v>
      </c>
      <c r="H2984">
        <v>0</v>
      </c>
      <c r="I2984" s="7">
        <f>INDEX('Developing Country'!$B$3:$B$175,MATCH('Stata Data'!B2984,'Developing Country'!$A$3:$A$175))</f>
        <v>1</v>
      </c>
      <c r="J2984" s="7">
        <f>INDEX('Developing Country'!$C$3:$C$175,MATCH('Stata Data'!B2984,'Developing Country'!$A$3:$A$175))</f>
        <v>0</v>
      </c>
      <c r="K2984" s="8">
        <f>VLOOKUP(B2984, 'TRIPS In Force'!$A$2:$B$166, 2, FALSE)</f>
        <v>35412</v>
      </c>
      <c r="L2984" s="7">
        <f t="shared" si="437"/>
        <v>1996</v>
      </c>
      <c r="M2984" s="7">
        <f t="shared" si="431"/>
        <v>1</v>
      </c>
      <c r="N2984" s="7">
        <f t="shared" si="432"/>
        <v>2033</v>
      </c>
      <c r="O2984" s="7">
        <f t="shared" si="433"/>
        <v>-31</v>
      </c>
      <c r="P2984" s="7">
        <f t="shared" si="434"/>
        <v>0</v>
      </c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</row>
    <row r="2985" spans="1:34" x14ac:dyDescent="0.35">
      <c r="A2985">
        <f t="shared" si="438"/>
        <v>2984</v>
      </c>
      <c r="B2985" t="s">
        <v>107</v>
      </c>
      <c r="C2985">
        <f t="shared" si="435"/>
        <v>110</v>
      </c>
      <c r="D2985" s="7">
        <f t="shared" si="439"/>
        <v>2003</v>
      </c>
      <c r="E2985">
        <v>4400</v>
      </c>
      <c r="F2985">
        <f>VLOOKUP(B2985, 'Population by Country'!$1:$266, 18, FALSE)</f>
        <v>12656870</v>
      </c>
      <c r="G2985">
        <v>0</v>
      </c>
      <c r="H2985">
        <v>0</v>
      </c>
      <c r="I2985" s="7">
        <f>INDEX('Developing Country'!$B$3:$B$175,MATCH('Stata Data'!B2985,'Developing Country'!$A$3:$A$175))</f>
        <v>1</v>
      </c>
      <c r="J2985" s="7">
        <f>INDEX('Developing Country'!$C$3:$C$175,MATCH('Stata Data'!B2985,'Developing Country'!$A$3:$A$175))</f>
        <v>0</v>
      </c>
      <c r="K2985" s="8">
        <f>VLOOKUP(B2985, 'TRIPS In Force'!$A$2:$B$166, 2, FALSE)</f>
        <v>35412</v>
      </c>
      <c r="L2985" s="7">
        <f t="shared" si="437"/>
        <v>1996</v>
      </c>
      <c r="M2985" s="7">
        <f t="shared" si="431"/>
        <v>1</v>
      </c>
      <c r="N2985" s="7">
        <f t="shared" si="432"/>
        <v>2033</v>
      </c>
      <c r="O2985" s="7">
        <f t="shared" si="433"/>
        <v>-30</v>
      </c>
      <c r="P2985" s="7">
        <f t="shared" si="434"/>
        <v>0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</row>
    <row r="2986" spans="1:34" x14ac:dyDescent="0.35">
      <c r="A2986">
        <f t="shared" si="438"/>
        <v>2985</v>
      </c>
      <c r="B2986" t="s">
        <v>107</v>
      </c>
      <c r="C2986">
        <f t="shared" si="435"/>
        <v>110</v>
      </c>
      <c r="D2986" s="7">
        <f t="shared" si="439"/>
        <v>2004</v>
      </c>
      <c r="E2986">
        <v>4700</v>
      </c>
      <c r="F2986">
        <f>VLOOKUP(B2986, 'Population by Country'!$1:$266,19, FALSE)</f>
        <v>13127012</v>
      </c>
      <c r="G2986">
        <v>0</v>
      </c>
      <c r="H2986">
        <v>0</v>
      </c>
      <c r="I2986" s="7">
        <f>INDEX('Developing Country'!$B$3:$B$175,MATCH('Stata Data'!B2986,'Developing Country'!$A$3:$A$175))</f>
        <v>1</v>
      </c>
      <c r="J2986" s="7">
        <f>INDEX('Developing Country'!$C$3:$C$175,MATCH('Stata Data'!B2986,'Developing Country'!$A$3:$A$175))</f>
        <v>0</v>
      </c>
      <c r="K2986" s="8">
        <f>VLOOKUP(B2986, 'TRIPS In Force'!$A$2:$B$166, 2, FALSE)</f>
        <v>35412</v>
      </c>
      <c r="L2986" s="7">
        <f t="shared" si="437"/>
        <v>1996</v>
      </c>
      <c r="M2986" s="7">
        <f t="shared" si="431"/>
        <v>1</v>
      </c>
      <c r="N2986" s="7">
        <f t="shared" si="432"/>
        <v>2033</v>
      </c>
      <c r="O2986" s="7">
        <f t="shared" si="433"/>
        <v>-29</v>
      </c>
      <c r="P2986" s="7">
        <f t="shared" si="434"/>
        <v>0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</row>
    <row r="2987" spans="1:34" x14ac:dyDescent="0.35">
      <c r="A2987">
        <f t="shared" si="438"/>
        <v>2986</v>
      </c>
      <c r="B2987" t="s">
        <v>107</v>
      </c>
      <c r="C2987">
        <f t="shared" si="435"/>
        <v>110</v>
      </c>
      <c r="D2987" s="7">
        <f t="shared" si="439"/>
        <v>2005</v>
      </c>
      <c r="E2987">
        <v>4900</v>
      </c>
      <c r="F2987">
        <f>VLOOKUP(B2987, 'Population by Country'!$1:$266, 20, FALSE)</f>
        <v>13618449</v>
      </c>
      <c r="G2987">
        <v>0</v>
      </c>
      <c r="H2987">
        <v>0</v>
      </c>
      <c r="I2987" s="7">
        <f>INDEX('Developing Country'!$B$3:$B$175,MATCH('Stata Data'!B2987,'Developing Country'!$A$3:$A$175))</f>
        <v>1</v>
      </c>
      <c r="J2987" s="7">
        <f>INDEX('Developing Country'!$C$3:$C$175,MATCH('Stata Data'!B2987,'Developing Country'!$A$3:$A$175))</f>
        <v>0</v>
      </c>
      <c r="K2987" s="8">
        <f>VLOOKUP(B2987, 'TRIPS In Force'!$A$2:$B$166, 2, FALSE)</f>
        <v>35412</v>
      </c>
      <c r="L2987" s="7">
        <f t="shared" si="437"/>
        <v>1996</v>
      </c>
      <c r="M2987" s="7">
        <f t="shared" si="431"/>
        <v>1</v>
      </c>
      <c r="N2987" s="7">
        <f t="shared" si="432"/>
        <v>2033</v>
      </c>
      <c r="O2987" s="7">
        <f t="shared" si="433"/>
        <v>-28</v>
      </c>
      <c r="P2987" s="7">
        <f t="shared" si="434"/>
        <v>0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</row>
    <row r="2988" spans="1:34" x14ac:dyDescent="0.35">
      <c r="A2988">
        <f t="shared" si="438"/>
        <v>2987</v>
      </c>
      <c r="B2988" t="s">
        <v>107</v>
      </c>
      <c r="C2988">
        <f t="shared" si="435"/>
        <v>110</v>
      </c>
      <c r="D2988" s="7">
        <f t="shared" si="439"/>
        <v>2006</v>
      </c>
      <c r="E2988">
        <v>4900</v>
      </c>
      <c r="F2988">
        <f>VLOOKUP(B2988, 'Population by Country'!$1:$266, 21, FALSE)</f>
        <v>14132064</v>
      </c>
      <c r="G2988">
        <v>0</v>
      </c>
      <c r="H2988">
        <v>0</v>
      </c>
      <c r="I2988" s="7">
        <f>INDEX('Developing Country'!$B$3:$B$175,MATCH('Stata Data'!B2988,'Developing Country'!$A$3:$A$175))</f>
        <v>1</v>
      </c>
      <c r="J2988" s="7">
        <f>INDEX('Developing Country'!$C$3:$C$175,MATCH('Stata Data'!B2988,'Developing Country'!$A$3:$A$175))</f>
        <v>0</v>
      </c>
      <c r="K2988" s="8">
        <f>VLOOKUP(B2988, 'TRIPS In Force'!$A$2:$B$166, 2, FALSE)</f>
        <v>35412</v>
      </c>
      <c r="L2988" s="7">
        <f t="shared" si="437"/>
        <v>1996</v>
      </c>
      <c r="M2988" s="7">
        <f t="shared" si="431"/>
        <v>1</v>
      </c>
      <c r="N2988" s="7">
        <f t="shared" si="432"/>
        <v>2033</v>
      </c>
      <c r="O2988" s="7">
        <f t="shared" si="433"/>
        <v>-27</v>
      </c>
      <c r="P2988" s="7">
        <f t="shared" si="434"/>
        <v>0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</row>
    <row r="2989" spans="1:34" x14ac:dyDescent="0.35">
      <c r="A2989">
        <f t="shared" si="438"/>
        <v>2988</v>
      </c>
      <c r="B2989" t="s">
        <v>107</v>
      </c>
      <c r="C2989">
        <f t="shared" si="435"/>
        <v>110</v>
      </c>
      <c r="D2989" s="7">
        <f t="shared" si="439"/>
        <v>2007</v>
      </c>
      <c r="E2989">
        <v>4900</v>
      </c>
      <c r="F2989">
        <f>VLOOKUP(B2989, 'Population by Country'!$1:$266, 22, FALSE)</f>
        <v>14668338</v>
      </c>
      <c r="G2989">
        <v>0</v>
      </c>
      <c r="H2989">
        <v>0</v>
      </c>
      <c r="I2989" s="7">
        <f>INDEX('Developing Country'!$B$3:$B$175,MATCH('Stata Data'!B2989,'Developing Country'!$A$3:$A$175))</f>
        <v>1</v>
      </c>
      <c r="J2989" s="7">
        <f>INDEX('Developing Country'!$C$3:$C$175,MATCH('Stata Data'!B2989,'Developing Country'!$A$3:$A$175))</f>
        <v>0</v>
      </c>
      <c r="K2989" s="8">
        <f>VLOOKUP(B2989, 'TRIPS In Force'!$A$2:$B$166, 2, FALSE)</f>
        <v>35412</v>
      </c>
      <c r="L2989" s="7">
        <f t="shared" si="437"/>
        <v>1996</v>
      </c>
      <c r="M2989" s="7">
        <f t="shared" si="431"/>
        <v>1</v>
      </c>
      <c r="N2989" s="7">
        <f t="shared" si="432"/>
        <v>2033</v>
      </c>
      <c r="O2989" s="7">
        <f t="shared" si="433"/>
        <v>-26</v>
      </c>
      <c r="P2989" s="7">
        <f t="shared" si="434"/>
        <v>0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</row>
    <row r="2990" spans="1:34" x14ac:dyDescent="0.35">
      <c r="A2990">
        <f t="shared" si="438"/>
        <v>2989</v>
      </c>
      <c r="B2990" t="s">
        <v>107</v>
      </c>
      <c r="C2990">
        <f t="shared" si="435"/>
        <v>110</v>
      </c>
      <c r="D2990" s="7">
        <f t="shared" si="439"/>
        <v>2008</v>
      </c>
      <c r="E2990">
        <v>4800</v>
      </c>
      <c r="F2990">
        <f>VLOOKUP(B2990, 'Population by Country'!$1:$266, 23, FALSE)</f>
        <v>15228525</v>
      </c>
      <c r="G2990">
        <v>0</v>
      </c>
      <c r="H2990">
        <v>0</v>
      </c>
      <c r="I2990" s="7">
        <f>INDEX('Developing Country'!$B$3:$B$175,MATCH('Stata Data'!B2990,'Developing Country'!$A$3:$A$175))</f>
        <v>1</v>
      </c>
      <c r="J2990" s="7">
        <f>INDEX('Developing Country'!$C$3:$C$175,MATCH('Stata Data'!B2990,'Developing Country'!$A$3:$A$175))</f>
        <v>0</v>
      </c>
      <c r="K2990" s="8">
        <f>VLOOKUP(B2990, 'TRIPS In Force'!$A$2:$B$166, 2, FALSE)</f>
        <v>35412</v>
      </c>
      <c r="L2990" s="7">
        <f t="shared" si="437"/>
        <v>1996</v>
      </c>
      <c r="M2990" s="7">
        <f t="shared" si="431"/>
        <v>1</v>
      </c>
      <c r="N2990" s="7">
        <f t="shared" si="432"/>
        <v>2033</v>
      </c>
      <c r="O2990" s="7">
        <f t="shared" si="433"/>
        <v>-25</v>
      </c>
      <c r="P2990" s="7">
        <f t="shared" si="434"/>
        <v>0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</row>
    <row r="2991" spans="1:34" x14ac:dyDescent="0.35">
      <c r="A2991">
        <f t="shared" si="438"/>
        <v>2990</v>
      </c>
      <c r="B2991" t="s">
        <v>107</v>
      </c>
      <c r="C2991">
        <f t="shared" si="435"/>
        <v>110</v>
      </c>
      <c r="D2991" s="7">
        <f t="shared" si="439"/>
        <v>2009</v>
      </c>
      <c r="E2991">
        <v>4700</v>
      </c>
      <c r="F2991">
        <f>VLOOKUP(B2991, 'Population by Country'!$1:$266, 24, FALSE)</f>
        <v>15813913</v>
      </c>
      <c r="G2991">
        <v>0</v>
      </c>
      <c r="H2991">
        <v>0</v>
      </c>
      <c r="I2991" s="7">
        <f>INDEX('Developing Country'!$B$3:$B$175,MATCH('Stata Data'!B2991,'Developing Country'!$A$3:$A$175))</f>
        <v>1</v>
      </c>
      <c r="J2991" s="7">
        <f>INDEX('Developing Country'!$C$3:$C$175,MATCH('Stata Data'!B2991,'Developing Country'!$A$3:$A$175))</f>
        <v>0</v>
      </c>
      <c r="K2991" s="8">
        <f>VLOOKUP(B2991, 'TRIPS In Force'!$A$2:$B$166, 2, FALSE)</f>
        <v>35412</v>
      </c>
      <c r="L2991" s="7">
        <f t="shared" si="437"/>
        <v>1996</v>
      </c>
      <c r="M2991" s="7">
        <f t="shared" si="431"/>
        <v>1</v>
      </c>
      <c r="N2991" s="7">
        <f t="shared" si="432"/>
        <v>2033</v>
      </c>
      <c r="O2991" s="7">
        <f t="shared" si="433"/>
        <v>-24</v>
      </c>
      <c r="P2991" s="7">
        <f t="shared" si="434"/>
        <v>0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</row>
    <row r="2992" spans="1:34" x14ac:dyDescent="0.35">
      <c r="A2992">
        <f t="shared" si="438"/>
        <v>2991</v>
      </c>
      <c r="B2992" t="s">
        <v>107</v>
      </c>
      <c r="C2992">
        <f t="shared" si="435"/>
        <v>110</v>
      </c>
      <c r="D2992" s="7">
        <f t="shared" si="439"/>
        <v>2010</v>
      </c>
      <c r="E2992">
        <v>4000</v>
      </c>
      <c r="F2992">
        <f>VLOOKUP(B2992, 'Population by Country'!$1:$266, 25, FALSE)</f>
        <v>16425578</v>
      </c>
      <c r="G2992">
        <v>0</v>
      </c>
      <c r="H2992">
        <v>0</v>
      </c>
      <c r="I2992" s="7">
        <f>INDEX('Developing Country'!$B$3:$B$175,MATCH('Stata Data'!B2992,'Developing Country'!$A$3:$A$175))</f>
        <v>1</v>
      </c>
      <c r="J2992" s="7">
        <f>INDEX('Developing Country'!$C$3:$C$175,MATCH('Stata Data'!B2992,'Developing Country'!$A$3:$A$175))</f>
        <v>0</v>
      </c>
      <c r="K2992" s="8">
        <f>VLOOKUP(B2992, 'TRIPS In Force'!$A$2:$B$166, 2, FALSE)</f>
        <v>35412</v>
      </c>
      <c r="L2992" s="7">
        <f t="shared" si="437"/>
        <v>1996</v>
      </c>
      <c r="M2992" s="7">
        <f t="shared" si="431"/>
        <v>1</v>
      </c>
      <c r="N2992" s="7">
        <f t="shared" si="432"/>
        <v>2033</v>
      </c>
      <c r="O2992" s="7">
        <f t="shared" si="433"/>
        <v>-23</v>
      </c>
      <c r="P2992" s="7">
        <f t="shared" si="434"/>
        <v>0</v>
      </c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</row>
    <row r="2993" spans="1:34" x14ac:dyDescent="0.35">
      <c r="A2993">
        <f t="shared" si="438"/>
        <v>2992</v>
      </c>
      <c r="B2993" t="s">
        <v>107</v>
      </c>
      <c r="C2993">
        <f t="shared" si="435"/>
        <v>110</v>
      </c>
      <c r="D2993" s="7">
        <f t="shared" si="439"/>
        <v>2011</v>
      </c>
      <c r="E2993">
        <v>3900</v>
      </c>
      <c r="F2993">
        <f>VLOOKUP(B2993, 'Population by Country'!$1:$266, 26, FALSE)</f>
        <v>17064636</v>
      </c>
      <c r="G2993">
        <v>0</v>
      </c>
      <c r="H2993">
        <v>0</v>
      </c>
      <c r="I2993" s="7">
        <f>INDEX('Developing Country'!$B$3:$B$175,MATCH('Stata Data'!B2993,'Developing Country'!$A$3:$A$175))</f>
        <v>1</v>
      </c>
      <c r="J2993" s="7">
        <f>INDEX('Developing Country'!$C$3:$C$175,MATCH('Stata Data'!B2993,'Developing Country'!$A$3:$A$175))</f>
        <v>0</v>
      </c>
      <c r="K2993" s="8">
        <f>VLOOKUP(B2993, 'TRIPS In Force'!$A$2:$B$166, 2, FALSE)</f>
        <v>35412</v>
      </c>
      <c r="L2993" s="7">
        <f t="shared" si="437"/>
        <v>1996</v>
      </c>
      <c r="M2993" s="7">
        <f t="shared" si="431"/>
        <v>1</v>
      </c>
      <c r="N2993" s="7">
        <f t="shared" si="432"/>
        <v>2033</v>
      </c>
      <c r="O2993" s="7">
        <f t="shared" si="433"/>
        <v>-22</v>
      </c>
      <c r="P2993" s="7">
        <f t="shared" si="434"/>
        <v>0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</row>
    <row r="2994" spans="1:34" x14ac:dyDescent="0.35">
      <c r="A2994">
        <f t="shared" si="438"/>
        <v>2993</v>
      </c>
      <c r="B2994" t="s">
        <v>107</v>
      </c>
      <c r="C2994">
        <f t="shared" si="435"/>
        <v>110</v>
      </c>
      <c r="D2994" s="7">
        <f t="shared" si="439"/>
        <v>2012</v>
      </c>
      <c r="E2994">
        <v>3700</v>
      </c>
      <c r="F2994">
        <f>VLOOKUP(B2994, 'Population by Country'!$1:$266, 27, FALSE)</f>
        <v>17731634</v>
      </c>
      <c r="G2994">
        <v>0</v>
      </c>
      <c r="H2994">
        <v>0</v>
      </c>
      <c r="I2994" s="7">
        <f>INDEX('Developing Country'!$B$3:$B$175,MATCH('Stata Data'!B2994,'Developing Country'!$A$3:$A$175))</f>
        <v>1</v>
      </c>
      <c r="J2994" s="7">
        <f>INDEX('Developing Country'!$C$3:$C$175,MATCH('Stata Data'!B2994,'Developing Country'!$A$3:$A$175))</f>
        <v>0</v>
      </c>
      <c r="K2994" s="8">
        <f>VLOOKUP(B2994, 'TRIPS In Force'!$A$2:$B$166, 2, FALSE)</f>
        <v>35412</v>
      </c>
      <c r="L2994" s="7">
        <f t="shared" si="437"/>
        <v>1996</v>
      </c>
      <c r="M2994" s="7">
        <f t="shared" si="431"/>
        <v>1</v>
      </c>
      <c r="N2994" s="7">
        <f t="shared" si="432"/>
        <v>2033</v>
      </c>
      <c r="O2994" s="7">
        <f t="shared" si="433"/>
        <v>-21</v>
      </c>
      <c r="P2994" s="7">
        <f t="shared" si="434"/>
        <v>0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</row>
    <row r="2995" spans="1:34" x14ac:dyDescent="0.35">
      <c r="A2995">
        <f t="shared" si="438"/>
        <v>2994</v>
      </c>
      <c r="B2995" t="s">
        <v>107</v>
      </c>
      <c r="C2995">
        <f t="shared" si="435"/>
        <v>110</v>
      </c>
      <c r="D2995" s="7">
        <f t="shared" si="439"/>
        <v>2013</v>
      </c>
      <c r="E2995">
        <v>3400</v>
      </c>
      <c r="F2995">
        <f>VLOOKUP(B2995, 'Population by Country'!$1:$266, 28, FALSE)</f>
        <v>18426372</v>
      </c>
      <c r="G2995">
        <v>0</v>
      </c>
      <c r="H2995">
        <v>0</v>
      </c>
      <c r="I2995" s="7">
        <f>INDEX('Developing Country'!$B$3:$B$175,MATCH('Stata Data'!B2995,'Developing Country'!$A$3:$A$175))</f>
        <v>1</v>
      </c>
      <c r="J2995" s="7">
        <f>INDEX('Developing Country'!$C$3:$C$175,MATCH('Stata Data'!B2995,'Developing Country'!$A$3:$A$175))</f>
        <v>0</v>
      </c>
      <c r="K2995" s="8">
        <f>VLOOKUP(B2995, 'TRIPS In Force'!$A$2:$B$166, 2, FALSE)</f>
        <v>35412</v>
      </c>
      <c r="L2995" s="7">
        <f t="shared" si="437"/>
        <v>1996</v>
      </c>
      <c r="M2995" s="7">
        <f t="shared" si="431"/>
        <v>1</v>
      </c>
      <c r="N2995" s="7">
        <f t="shared" si="432"/>
        <v>2033</v>
      </c>
      <c r="O2995" s="7">
        <f t="shared" si="433"/>
        <v>-20</v>
      </c>
      <c r="P2995" s="7">
        <f t="shared" si="434"/>
        <v>0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</row>
    <row r="2996" spans="1:34" x14ac:dyDescent="0.35">
      <c r="A2996">
        <f t="shared" si="438"/>
        <v>2995</v>
      </c>
      <c r="B2996" t="s">
        <v>107</v>
      </c>
      <c r="C2996">
        <f t="shared" si="435"/>
        <v>110</v>
      </c>
      <c r="D2996" s="7">
        <f t="shared" si="439"/>
        <v>2014</v>
      </c>
      <c r="E2996">
        <v>3200</v>
      </c>
      <c r="F2996">
        <f>VLOOKUP(B2996, 'Population by Country'!$1:$266, 29, FALSE)</f>
        <v>19148219</v>
      </c>
      <c r="G2996">
        <v>0</v>
      </c>
      <c r="H2996">
        <v>0</v>
      </c>
      <c r="I2996" s="7">
        <f>INDEX('Developing Country'!$B$3:$B$175,MATCH('Stata Data'!B2996,'Developing Country'!$A$3:$A$175))</f>
        <v>1</v>
      </c>
      <c r="J2996" s="7">
        <f>INDEX('Developing Country'!$C$3:$C$175,MATCH('Stata Data'!B2996,'Developing Country'!$A$3:$A$175))</f>
        <v>0</v>
      </c>
      <c r="K2996" s="8">
        <f>VLOOKUP(B2996, 'TRIPS In Force'!$A$2:$B$166, 2, FALSE)</f>
        <v>35412</v>
      </c>
      <c r="L2996" s="7">
        <f t="shared" si="437"/>
        <v>1996</v>
      </c>
      <c r="M2996" s="7">
        <f t="shared" si="431"/>
        <v>1</v>
      </c>
      <c r="N2996" s="7">
        <f t="shared" si="432"/>
        <v>2033</v>
      </c>
      <c r="O2996" s="7">
        <f t="shared" si="433"/>
        <v>-19</v>
      </c>
      <c r="P2996" s="7">
        <f t="shared" si="434"/>
        <v>0</v>
      </c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</row>
    <row r="2997" spans="1:34" x14ac:dyDescent="0.35">
      <c r="A2997">
        <f t="shared" si="438"/>
        <v>2996</v>
      </c>
      <c r="B2997" t="s">
        <v>107</v>
      </c>
      <c r="C2997">
        <f t="shared" si="435"/>
        <v>110</v>
      </c>
      <c r="D2997" s="7">
        <f t="shared" si="439"/>
        <v>2015</v>
      </c>
      <c r="E2997">
        <v>3400</v>
      </c>
      <c r="F2997">
        <f>VLOOKUP(B2997, 'Population by Country'!$1:$266, 30, FALSE)</f>
        <v>19896965</v>
      </c>
      <c r="G2997">
        <v>0</v>
      </c>
      <c r="H2997">
        <v>0</v>
      </c>
      <c r="I2997" s="7">
        <f>INDEX('Developing Country'!$B$3:$B$175,MATCH('Stata Data'!B2997,'Developing Country'!$A$3:$A$175))</f>
        <v>1</v>
      </c>
      <c r="J2997" s="7">
        <f>INDEX('Developing Country'!$C$3:$C$175,MATCH('Stata Data'!B2997,'Developing Country'!$A$3:$A$175))</f>
        <v>0</v>
      </c>
      <c r="K2997" s="8">
        <f>VLOOKUP(B2997, 'TRIPS In Force'!$A$2:$B$166, 2, FALSE)</f>
        <v>35412</v>
      </c>
      <c r="L2997" s="7">
        <f t="shared" si="437"/>
        <v>1996</v>
      </c>
      <c r="M2997" s="7">
        <f t="shared" si="431"/>
        <v>1</v>
      </c>
      <c r="N2997" s="7">
        <f t="shared" si="432"/>
        <v>2033</v>
      </c>
      <c r="O2997" s="7">
        <f t="shared" si="433"/>
        <v>-18</v>
      </c>
      <c r="P2997" s="7">
        <f t="shared" si="434"/>
        <v>0</v>
      </c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</row>
    <row r="2998" spans="1:34" x14ac:dyDescent="0.35">
      <c r="A2998">
        <f t="shared" si="438"/>
        <v>2997</v>
      </c>
      <c r="B2998" t="s">
        <v>107</v>
      </c>
      <c r="C2998">
        <f t="shared" si="435"/>
        <v>110</v>
      </c>
      <c r="D2998" s="7">
        <f t="shared" si="439"/>
        <v>2016</v>
      </c>
      <c r="E2998">
        <v>3400</v>
      </c>
      <c r="F2998">
        <f>VLOOKUP(B2998, 'Population by Country'!$1:$266, 31, FALSE)</f>
        <v>20672987</v>
      </c>
      <c r="G2998">
        <v>0</v>
      </c>
      <c r="H2998">
        <v>0</v>
      </c>
      <c r="I2998" s="7">
        <f>INDEX('Developing Country'!$B$3:$B$175,MATCH('Stata Data'!B2998,'Developing Country'!$A$3:$A$175))</f>
        <v>1</v>
      </c>
      <c r="J2998" s="7">
        <f>INDEX('Developing Country'!$C$3:$C$175,MATCH('Stata Data'!B2998,'Developing Country'!$A$3:$A$175))</f>
        <v>0</v>
      </c>
      <c r="K2998" s="8">
        <f>VLOOKUP(B2998, 'TRIPS In Force'!$A$2:$B$166, 2, FALSE)</f>
        <v>35412</v>
      </c>
      <c r="L2998" s="7">
        <f t="shared" si="437"/>
        <v>1996</v>
      </c>
      <c r="M2998" s="7">
        <f t="shared" si="431"/>
        <v>1</v>
      </c>
      <c r="N2998" s="7">
        <f t="shared" si="432"/>
        <v>2033</v>
      </c>
      <c r="O2998" s="7">
        <f t="shared" si="433"/>
        <v>-17</v>
      </c>
      <c r="P2998" s="7">
        <f t="shared" si="434"/>
        <v>0</v>
      </c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</row>
    <row r="2999" spans="1:34" x14ac:dyDescent="0.35">
      <c r="A2999">
        <f t="shared" si="438"/>
        <v>2998</v>
      </c>
      <c r="B2999" t="s">
        <v>108</v>
      </c>
      <c r="C2999">
        <f t="shared" si="435"/>
        <v>111</v>
      </c>
      <c r="D2999" s="7">
        <v>1990</v>
      </c>
      <c r="E2999">
        <v>29000</v>
      </c>
      <c r="F2999">
        <f>VLOOKUP(B2999, 'Population by Country'!$1:$266, 5,FALSE )</f>
        <v>95269988</v>
      </c>
      <c r="G2999">
        <v>0</v>
      </c>
      <c r="H2999">
        <v>0</v>
      </c>
      <c r="I2999" s="7">
        <f>INDEX('Developing Country'!$B$3:$B$175,MATCH('Stata Data'!B2999,'Developing Country'!$A$3:$A$175))</f>
        <v>0</v>
      </c>
      <c r="J2999" s="7">
        <f>INDEX('Developing Country'!$C$3:$C$175,MATCH('Stata Data'!B2999,'Developing Country'!$A$3:$A$175))</f>
        <v>1</v>
      </c>
      <c r="K2999" s="8">
        <f>VLOOKUP(B2999, 'TRIPS In Force'!$A$2:$B$166, 2, FALSE)</f>
        <v>34700</v>
      </c>
      <c r="L2999" s="7">
        <f t="shared" si="437"/>
        <v>1995</v>
      </c>
      <c r="M2999" s="7">
        <f t="shared" si="431"/>
        <v>0</v>
      </c>
      <c r="N2999" s="7">
        <f t="shared" si="432"/>
        <v>2000</v>
      </c>
      <c r="O2999" s="7">
        <f t="shared" si="433"/>
        <v>-10</v>
      </c>
      <c r="P2999" s="7">
        <f t="shared" si="434"/>
        <v>0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</row>
    <row r="3000" spans="1:34" x14ac:dyDescent="0.35">
      <c r="A3000">
        <f t="shared" si="438"/>
        <v>2999</v>
      </c>
      <c r="B3000" t="s">
        <v>108</v>
      </c>
      <c r="C3000">
        <f t="shared" si="435"/>
        <v>111</v>
      </c>
      <c r="D3000" s="7">
        <f>D2999+1</f>
        <v>1991</v>
      </c>
      <c r="E3000">
        <v>36000</v>
      </c>
      <c r="F3000">
        <f>VLOOKUP(B3000, 'Population by Country'!$1:$266, 6, FALSE)</f>
        <v>97726323</v>
      </c>
      <c r="G3000">
        <v>0</v>
      </c>
      <c r="H3000">
        <v>0</v>
      </c>
      <c r="I3000" s="7">
        <f>INDEX('Developing Country'!$B$3:$B$175,MATCH('Stata Data'!B3000,'Developing Country'!$A$3:$A$175))</f>
        <v>0</v>
      </c>
      <c r="J3000" s="7">
        <f>INDEX('Developing Country'!$C$3:$C$175,MATCH('Stata Data'!B3000,'Developing Country'!$A$3:$A$175))</f>
        <v>1</v>
      </c>
      <c r="K3000" s="8">
        <f>VLOOKUP(B3000, 'TRIPS In Force'!$A$2:$B$166, 2, FALSE)</f>
        <v>34700</v>
      </c>
      <c r="L3000" s="7">
        <f t="shared" si="437"/>
        <v>1995</v>
      </c>
      <c r="M3000" s="7">
        <f t="shared" si="431"/>
        <v>0</v>
      </c>
      <c r="N3000" s="7">
        <f t="shared" si="432"/>
        <v>2000</v>
      </c>
      <c r="O3000" s="7">
        <f t="shared" si="433"/>
        <v>-9</v>
      </c>
      <c r="P3000" s="7">
        <f t="shared" si="434"/>
        <v>0</v>
      </c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</row>
    <row r="3001" spans="1:34" x14ac:dyDescent="0.35">
      <c r="A3001">
        <f t="shared" si="438"/>
        <v>3000</v>
      </c>
      <c r="B3001" t="s">
        <v>108</v>
      </c>
      <c r="C3001">
        <f t="shared" si="435"/>
        <v>111</v>
      </c>
      <c r="D3001" s="7">
        <f t="shared" ref="D3001:D3025" si="440">D3000+1</f>
        <v>1992</v>
      </c>
      <c r="E3001">
        <v>44000</v>
      </c>
      <c r="F3001">
        <f>VLOOKUP(B3001, 'Population by Country'!$1:$266, 7, FALSE)</f>
        <v>100221563</v>
      </c>
      <c r="G3001">
        <v>0</v>
      </c>
      <c r="H3001">
        <v>0</v>
      </c>
      <c r="I3001" s="7">
        <f>INDEX('Developing Country'!$B$3:$B$175,MATCH('Stata Data'!B3001,'Developing Country'!$A$3:$A$175))</f>
        <v>0</v>
      </c>
      <c r="J3001" s="7">
        <f>INDEX('Developing Country'!$C$3:$C$175,MATCH('Stata Data'!B3001,'Developing Country'!$A$3:$A$175))</f>
        <v>1</v>
      </c>
      <c r="K3001" s="8">
        <f>VLOOKUP(B3001, 'TRIPS In Force'!$A$2:$B$166, 2, FALSE)</f>
        <v>34700</v>
      </c>
      <c r="L3001" s="7">
        <f t="shared" si="437"/>
        <v>1995</v>
      </c>
      <c r="M3001" s="7">
        <f t="shared" si="431"/>
        <v>0</v>
      </c>
      <c r="N3001" s="7">
        <f t="shared" si="432"/>
        <v>2000</v>
      </c>
      <c r="O3001" s="7">
        <f t="shared" si="433"/>
        <v>-8</v>
      </c>
      <c r="P3001" s="7">
        <f t="shared" si="434"/>
        <v>0</v>
      </c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</row>
    <row r="3002" spans="1:34" x14ac:dyDescent="0.35">
      <c r="A3002">
        <f t="shared" si="438"/>
        <v>3001</v>
      </c>
      <c r="B3002" t="s">
        <v>108</v>
      </c>
      <c r="C3002">
        <f t="shared" si="435"/>
        <v>111</v>
      </c>
      <c r="D3002" s="7">
        <f t="shared" si="440"/>
        <v>1993</v>
      </c>
      <c r="E3002">
        <v>53000</v>
      </c>
      <c r="F3002">
        <f>VLOOKUP(B3002, 'Population by Country'!$1:$266, 8, FALSE)</f>
        <v>102761737</v>
      </c>
      <c r="G3002">
        <v>0</v>
      </c>
      <c r="H3002">
        <v>0</v>
      </c>
      <c r="I3002" s="7">
        <f>INDEX('Developing Country'!$B$3:$B$175,MATCH('Stata Data'!B3002,'Developing Country'!$A$3:$A$175))</f>
        <v>0</v>
      </c>
      <c r="J3002" s="7">
        <f>INDEX('Developing Country'!$C$3:$C$175,MATCH('Stata Data'!B3002,'Developing Country'!$A$3:$A$175))</f>
        <v>1</v>
      </c>
      <c r="K3002" s="8">
        <f>VLOOKUP(B3002, 'TRIPS In Force'!$A$2:$B$166, 2, FALSE)</f>
        <v>34700</v>
      </c>
      <c r="L3002" s="7">
        <f t="shared" si="437"/>
        <v>1995</v>
      </c>
      <c r="M3002" s="7">
        <f t="shared" si="431"/>
        <v>0</v>
      </c>
      <c r="N3002" s="7">
        <f t="shared" si="432"/>
        <v>2000</v>
      </c>
      <c r="O3002" s="7">
        <f t="shared" si="433"/>
        <v>-7</v>
      </c>
      <c r="P3002" s="7">
        <f t="shared" si="434"/>
        <v>0</v>
      </c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</row>
    <row r="3003" spans="1:34" x14ac:dyDescent="0.35">
      <c r="A3003">
        <f t="shared" si="438"/>
        <v>3002</v>
      </c>
      <c r="B3003" t="s">
        <v>108</v>
      </c>
      <c r="C3003">
        <f t="shared" si="435"/>
        <v>111</v>
      </c>
      <c r="D3003" s="7">
        <f t="shared" si="440"/>
        <v>1994</v>
      </c>
      <c r="E3003">
        <v>63000</v>
      </c>
      <c r="F3003">
        <f>VLOOKUP(B3003, 'Population by Country'!$1:$266, 9, FALSE)</f>
        <v>105355783</v>
      </c>
      <c r="G3003">
        <v>0</v>
      </c>
      <c r="H3003">
        <v>0</v>
      </c>
      <c r="I3003" s="7">
        <f>INDEX('Developing Country'!$B$3:$B$175,MATCH('Stata Data'!B3003,'Developing Country'!$A$3:$A$175))</f>
        <v>0</v>
      </c>
      <c r="J3003" s="7">
        <f>INDEX('Developing Country'!$C$3:$C$175,MATCH('Stata Data'!B3003,'Developing Country'!$A$3:$A$175))</f>
        <v>1</v>
      </c>
      <c r="K3003" s="8">
        <f>VLOOKUP(B3003, 'TRIPS In Force'!$A$2:$B$166, 2, FALSE)</f>
        <v>34700</v>
      </c>
      <c r="L3003" s="7">
        <f t="shared" si="437"/>
        <v>1995</v>
      </c>
      <c r="M3003" s="7">
        <f t="shared" si="431"/>
        <v>0</v>
      </c>
      <c r="N3003" s="7">
        <f t="shared" si="432"/>
        <v>2000</v>
      </c>
      <c r="O3003" s="7">
        <f t="shared" si="433"/>
        <v>-6</v>
      </c>
      <c r="P3003" s="7">
        <f t="shared" si="434"/>
        <v>0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</row>
    <row r="3004" spans="1:34" x14ac:dyDescent="0.35">
      <c r="A3004">
        <f t="shared" si="438"/>
        <v>3003</v>
      </c>
      <c r="B3004" t="s">
        <v>108</v>
      </c>
      <c r="C3004">
        <f t="shared" si="435"/>
        <v>111</v>
      </c>
      <c r="D3004" s="7">
        <f t="shared" si="440"/>
        <v>1995</v>
      </c>
      <c r="E3004">
        <v>73000</v>
      </c>
      <c r="F3004">
        <f>VLOOKUP(B3004, 'Population by Country'!$1:$266, 10, FALSE)</f>
        <v>108011465</v>
      </c>
      <c r="G3004">
        <v>0</v>
      </c>
      <c r="H3004">
        <v>0</v>
      </c>
      <c r="I3004" s="7">
        <f>INDEX('Developing Country'!$B$3:$B$175,MATCH('Stata Data'!B3004,'Developing Country'!$A$3:$A$175))</f>
        <v>0</v>
      </c>
      <c r="J3004" s="7">
        <f>INDEX('Developing Country'!$C$3:$C$175,MATCH('Stata Data'!B3004,'Developing Country'!$A$3:$A$175))</f>
        <v>1</v>
      </c>
      <c r="K3004" s="8">
        <f>VLOOKUP(B3004, 'TRIPS In Force'!$A$2:$B$166, 2, FALSE)</f>
        <v>34700</v>
      </c>
      <c r="L3004" s="7">
        <f t="shared" si="437"/>
        <v>1995</v>
      </c>
      <c r="M3004" s="7">
        <f t="shared" si="431"/>
        <v>1</v>
      </c>
      <c r="N3004" s="7">
        <f t="shared" si="432"/>
        <v>2000</v>
      </c>
      <c r="O3004" s="7">
        <f t="shared" si="433"/>
        <v>-5</v>
      </c>
      <c r="P3004" s="7">
        <f t="shared" si="434"/>
        <v>0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</row>
    <row r="3005" spans="1:34" x14ac:dyDescent="0.35">
      <c r="A3005">
        <f t="shared" si="438"/>
        <v>3004</v>
      </c>
      <c r="B3005" t="s">
        <v>108</v>
      </c>
      <c r="C3005">
        <f t="shared" si="435"/>
        <v>111</v>
      </c>
      <c r="D3005" s="7">
        <f t="shared" si="440"/>
        <v>1996</v>
      </c>
      <c r="E3005">
        <v>85000</v>
      </c>
      <c r="F3005">
        <f>VLOOKUP(B3005, 'Population by Country'!$1:$266, 11, FALSE)</f>
        <v>110732904</v>
      </c>
      <c r="G3005">
        <v>0</v>
      </c>
      <c r="H3005">
        <v>0</v>
      </c>
      <c r="I3005" s="7">
        <f>INDEX('Developing Country'!$B$3:$B$175,MATCH('Stata Data'!B3005,'Developing Country'!$A$3:$A$175))</f>
        <v>0</v>
      </c>
      <c r="J3005" s="7">
        <f>INDEX('Developing Country'!$C$3:$C$175,MATCH('Stata Data'!B3005,'Developing Country'!$A$3:$A$175))</f>
        <v>1</v>
      </c>
      <c r="K3005" s="8">
        <f>VLOOKUP(B3005, 'TRIPS In Force'!$A$2:$B$166, 2, FALSE)</f>
        <v>34700</v>
      </c>
      <c r="L3005" s="7">
        <f t="shared" si="437"/>
        <v>1995</v>
      </c>
      <c r="M3005" s="7">
        <f t="shared" si="431"/>
        <v>1</v>
      </c>
      <c r="N3005" s="7">
        <f t="shared" si="432"/>
        <v>2000</v>
      </c>
      <c r="O3005" s="7">
        <f t="shared" si="433"/>
        <v>-4</v>
      </c>
      <c r="P3005" s="7">
        <f t="shared" si="434"/>
        <v>0</v>
      </c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</row>
    <row r="3006" spans="1:34" x14ac:dyDescent="0.35">
      <c r="A3006">
        <f t="shared" si="438"/>
        <v>3005</v>
      </c>
      <c r="B3006" t="s">
        <v>108</v>
      </c>
      <c r="C3006">
        <f t="shared" si="435"/>
        <v>111</v>
      </c>
      <c r="D3006" s="7">
        <f t="shared" si="440"/>
        <v>1997</v>
      </c>
      <c r="E3006">
        <v>98000</v>
      </c>
      <c r="F3006">
        <f>VLOOKUP(B3006, 'Population by Country'!$1:$266, 12, FALSE)</f>
        <v>113522705</v>
      </c>
      <c r="G3006">
        <v>0</v>
      </c>
      <c r="H3006">
        <v>0</v>
      </c>
      <c r="I3006" s="7">
        <f>INDEX('Developing Country'!$B$3:$B$175,MATCH('Stata Data'!B3006,'Developing Country'!$A$3:$A$175))</f>
        <v>0</v>
      </c>
      <c r="J3006" s="7">
        <f>INDEX('Developing Country'!$C$3:$C$175,MATCH('Stata Data'!B3006,'Developing Country'!$A$3:$A$175))</f>
        <v>1</v>
      </c>
      <c r="K3006" s="8">
        <f>VLOOKUP(B3006, 'TRIPS In Force'!$A$2:$B$166, 2, FALSE)</f>
        <v>34700</v>
      </c>
      <c r="L3006" s="7">
        <f t="shared" si="437"/>
        <v>1995</v>
      </c>
      <c r="M3006" s="7">
        <f t="shared" si="431"/>
        <v>1</v>
      </c>
      <c r="N3006" s="7">
        <f t="shared" si="432"/>
        <v>2000</v>
      </c>
      <c r="O3006" s="7">
        <f t="shared" si="433"/>
        <v>-3</v>
      </c>
      <c r="P3006" s="7">
        <f t="shared" si="434"/>
        <v>0</v>
      </c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</row>
    <row r="3007" spans="1:34" x14ac:dyDescent="0.35">
      <c r="A3007">
        <f t="shared" si="438"/>
        <v>3006</v>
      </c>
      <c r="B3007" t="s">
        <v>108</v>
      </c>
      <c r="C3007">
        <f t="shared" si="435"/>
        <v>111</v>
      </c>
      <c r="D3007" s="7">
        <f t="shared" si="440"/>
        <v>1998</v>
      </c>
      <c r="E3007">
        <v>110000</v>
      </c>
      <c r="F3007">
        <f>VLOOKUP(B3007, 'Population by Country'!$1:$266, 13, FALSE)</f>
        <v>116385750</v>
      </c>
      <c r="G3007">
        <v>0</v>
      </c>
      <c r="H3007">
        <v>0</v>
      </c>
      <c r="I3007" s="7">
        <f>INDEX('Developing Country'!$B$3:$B$175,MATCH('Stata Data'!B3007,'Developing Country'!$A$3:$A$175))</f>
        <v>0</v>
      </c>
      <c r="J3007" s="7">
        <f>INDEX('Developing Country'!$C$3:$C$175,MATCH('Stata Data'!B3007,'Developing Country'!$A$3:$A$175))</f>
        <v>1</v>
      </c>
      <c r="K3007" s="8">
        <f>VLOOKUP(B3007, 'TRIPS In Force'!$A$2:$B$166, 2, FALSE)</f>
        <v>34700</v>
      </c>
      <c r="L3007" s="7">
        <f t="shared" si="437"/>
        <v>1995</v>
      </c>
      <c r="M3007" s="7">
        <f t="shared" si="431"/>
        <v>1</v>
      </c>
      <c r="N3007" s="7">
        <f t="shared" si="432"/>
        <v>2000</v>
      </c>
      <c r="O3007" s="7">
        <f t="shared" si="433"/>
        <v>-2</v>
      </c>
      <c r="P3007" s="7">
        <f t="shared" si="434"/>
        <v>0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</row>
    <row r="3008" spans="1:34" x14ac:dyDescent="0.35">
      <c r="A3008">
        <f t="shared" si="438"/>
        <v>3007</v>
      </c>
      <c r="B3008" t="s">
        <v>108</v>
      </c>
      <c r="C3008">
        <f t="shared" si="435"/>
        <v>111</v>
      </c>
      <c r="D3008" s="7">
        <f t="shared" si="440"/>
        <v>1999</v>
      </c>
      <c r="E3008">
        <v>130000</v>
      </c>
      <c r="F3008">
        <f>VLOOKUP(B3008, 'Population by Country'!$1:$266,14, FALSE)</f>
        <v>119327073</v>
      </c>
      <c r="G3008">
        <v>0</v>
      </c>
      <c r="H3008">
        <v>0</v>
      </c>
      <c r="I3008" s="7">
        <f>INDEX('Developing Country'!$B$3:$B$175,MATCH('Stata Data'!B3008,'Developing Country'!$A$3:$A$175))</f>
        <v>0</v>
      </c>
      <c r="J3008" s="7">
        <f>INDEX('Developing Country'!$C$3:$C$175,MATCH('Stata Data'!B3008,'Developing Country'!$A$3:$A$175))</f>
        <v>1</v>
      </c>
      <c r="K3008" s="8">
        <f>VLOOKUP(B3008, 'TRIPS In Force'!$A$2:$B$166, 2, FALSE)</f>
        <v>34700</v>
      </c>
      <c r="L3008" s="7">
        <f t="shared" si="437"/>
        <v>1995</v>
      </c>
      <c r="M3008" s="7">
        <f t="shared" si="431"/>
        <v>1</v>
      </c>
      <c r="N3008" s="7">
        <f t="shared" si="432"/>
        <v>2000</v>
      </c>
      <c r="O3008" s="7">
        <f t="shared" si="433"/>
        <v>-1</v>
      </c>
      <c r="P3008" s="7">
        <f t="shared" si="434"/>
        <v>0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</row>
    <row r="3009" spans="1:34" x14ac:dyDescent="0.35">
      <c r="A3009">
        <f t="shared" si="438"/>
        <v>3008</v>
      </c>
      <c r="B3009" t="s">
        <v>108</v>
      </c>
      <c r="C3009">
        <f t="shared" si="435"/>
        <v>111</v>
      </c>
      <c r="D3009" s="7">
        <f t="shared" si="440"/>
        <v>2000</v>
      </c>
      <c r="E3009">
        <v>140000</v>
      </c>
      <c r="F3009">
        <f>VLOOKUP(B3009, 'Population by Country'!$1:$266, 15, FALSE)</f>
        <v>122352009</v>
      </c>
      <c r="G3009">
        <v>0</v>
      </c>
      <c r="H3009">
        <v>0</v>
      </c>
      <c r="I3009" s="7">
        <f>INDEX('Developing Country'!$B$3:$B$175,MATCH('Stata Data'!B3009,'Developing Country'!$A$3:$A$175))</f>
        <v>0</v>
      </c>
      <c r="J3009" s="7">
        <f>INDEX('Developing Country'!$C$3:$C$175,MATCH('Stata Data'!B3009,'Developing Country'!$A$3:$A$175))</f>
        <v>1</v>
      </c>
      <c r="K3009" s="8">
        <f>VLOOKUP(B3009, 'TRIPS In Force'!$A$2:$B$166, 2, FALSE)</f>
        <v>34700</v>
      </c>
      <c r="L3009" s="7">
        <f t="shared" si="437"/>
        <v>1995</v>
      </c>
      <c r="M3009" s="7">
        <f t="shared" si="431"/>
        <v>1</v>
      </c>
      <c r="N3009" s="7">
        <f t="shared" si="432"/>
        <v>2000</v>
      </c>
      <c r="O3009" s="7">
        <f t="shared" si="433"/>
        <v>0</v>
      </c>
      <c r="P3009" s="7">
        <f t="shared" si="434"/>
        <v>1</v>
      </c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</row>
    <row r="3010" spans="1:34" x14ac:dyDescent="0.35">
      <c r="A3010">
        <f t="shared" si="438"/>
        <v>3009</v>
      </c>
      <c r="B3010" t="s">
        <v>108</v>
      </c>
      <c r="C3010">
        <f t="shared" si="435"/>
        <v>111</v>
      </c>
      <c r="D3010" s="7">
        <f t="shared" si="440"/>
        <v>2001</v>
      </c>
      <c r="E3010">
        <v>160000</v>
      </c>
      <c r="F3010">
        <f>VLOOKUP(B3010, 'Population by Country'!$1:$266, 16, FALSE)</f>
        <v>125463434</v>
      </c>
      <c r="G3010">
        <v>0</v>
      </c>
      <c r="H3010">
        <v>0</v>
      </c>
      <c r="I3010" s="7">
        <f>INDEX('Developing Country'!$B$3:$B$175,MATCH('Stata Data'!B3010,'Developing Country'!$A$3:$A$175))</f>
        <v>0</v>
      </c>
      <c r="J3010" s="7">
        <f>INDEX('Developing Country'!$C$3:$C$175,MATCH('Stata Data'!B3010,'Developing Country'!$A$3:$A$175))</f>
        <v>1</v>
      </c>
      <c r="K3010" s="8">
        <f>VLOOKUP(B3010, 'TRIPS In Force'!$A$2:$B$166, 2, FALSE)</f>
        <v>34700</v>
      </c>
      <c r="L3010" s="7">
        <f t="shared" si="437"/>
        <v>1995</v>
      </c>
      <c r="M3010" s="7">
        <f t="shared" ref="M3010:M3073" si="441">IF(L3010&gt;D3010, 0, 1)</f>
        <v>1</v>
      </c>
      <c r="N3010" s="7">
        <f t="shared" ref="N3010:N3073" si="442">IF(L3010&gt;IF(I3010=1, 2033, IF(H3010=1, 2005, IF(J3010=1,2000, L3010))), L3010,IF(I3010=1, 2033, IF(H3010=1, 2005, IF(J3010=1,2000, L3010))))</f>
        <v>2000</v>
      </c>
      <c r="O3010" s="7">
        <f t="shared" ref="O3010:O3073" si="443">D3010-N3010</f>
        <v>1</v>
      </c>
      <c r="P3010" s="7">
        <f t="shared" ref="P3010:P3073" si="444">IF(N3010&lt;=D3010,1,0)</f>
        <v>1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</row>
    <row r="3011" spans="1:34" x14ac:dyDescent="0.35">
      <c r="A3011">
        <f t="shared" si="438"/>
        <v>3010</v>
      </c>
      <c r="B3011" t="s">
        <v>108</v>
      </c>
      <c r="C3011">
        <f t="shared" ref="C3011:C3074" si="445">_xlfn.FLOOR.MATH((A3011-1)/27)</f>
        <v>111</v>
      </c>
      <c r="D3011" s="7">
        <f t="shared" si="440"/>
        <v>2002</v>
      </c>
      <c r="E3011">
        <v>170000</v>
      </c>
      <c r="F3011">
        <f>VLOOKUP(B3011, 'Population by Country'!$1:$266, 17, FALSE)</f>
        <v>128666710</v>
      </c>
      <c r="G3011">
        <v>0</v>
      </c>
      <c r="H3011">
        <v>0</v>
      </c>
      <c r="I3011" s="7">
        <f>INDEX('Developing Country'!$B$3:$B$175,MATCH('Stata Data'!B3011,'Developing Country'!$A$3:$A$175))</f>
        <v>0</v>
      </c>
      <c r="J3011" s="7">
        <f>INDEX('Developing Country'!$C$3:$C$175,MATCH('Stata Data'!B3011,'Developing Country'!$A$3:$A$175))</f>
        <v>1</v>
      </c>
      <c r="K3011" s="8">
        <f>VLOOKUP(B3011, 'TRIPS In Force'!$A$2:$B$166, 2, FALSE)</f>
        <v>34700</v>
      </c>
      <c r="L3011" s="7">
        <f t="shared" ref="L3011:L3074" si="446">YEAR(K3011)</f>
        <v>1995</v>
      </c>
      <c r="M3011" s="7">
        <f t="shared" si="441"/>
        <v>1</v>
      </c>
      <c r="N3011" s="7">
        <f t="shared" si="442"/>
        <v>2000</v>
      </c>
      <c r="O3011" s="7">
        <f t="shared" si="443"/>
        <v>2</v>
      </c>
      <c r="P3011" s="7">
        <f t="shared" si="444"/>
        <v>1</v>
      </c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</row>
    <row r="3012" spans="1:34" x14ac:dyDescent="0.35">
      <c r="A3012">
        <f t="shared" ref="A3012:A3075" si="447">A3011+1</f>
        <v>3011</v>
      </c>
      <c r="B3012" t="s">
        <v>108</v>
      </c>
      <c r="C3012">
        <f t="shared" si="445"/>
        <v>111</v>
      </c>
      <c r="D3012" s="7">
        <f t="shared" si="440"/>
        <v>2003</v>
      </c>
      <c r="E3012">
        <v>180000</v>
      </c>
      <c r="F3012">
        <f>VLOOKUP(B3012, 'Population by Country'!$1:$266, 18, FALSE)</f>
        <v>131972533</v>
      </c>
      <c r="G3012">
        <v>0</v>
      </c>
      <c r="H3012">
        <v>0</v>
      </c>
      <c r="I3012" s="7">
        <f>INDEX('Developing Country'!$B$3:$B$175,MATCH('Stata Data'!B3012,'Developing Country'!$A$3:$A$175))</f>
        <v>0</v>
      </c>
      <c r="J3012" s="7">
        <f>INDEX('Developing Country'!$C$3:$C$175,MATCH('Stata Data'!B3012,'Developing Country'!$A$3:$A$175))</f>
        <v>1</v>
      </c>
      <c r="K3012" s="8">
        <f>VLOOKUP(B3012, 'TRIPS In Force'!$A$2:$B$166, 2, FALSE)</f>
        <v>34700</v>
      </c>
      <c r="L3012" s="7">
        <f t="shared" si="446"/>
        <v>1995</v>
      </c>
      <c r="M3012" s="7">
        <f t="shared" si="441"/>
        <v>1</v>
      </c>
      <c r="N3012" s="7">
        <f t="shared" si="442"/>
        <v>2000</v>
      </c>
      <c r="O3012" s="7">
        <f t="shared" si="443"/>
        <v>3</v>
      </c>
      <c r="P3012" s="7">
        <f t="shared" si="444"/>
        <v>1</v>
      </c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</row>
    <row r="3013" spans="1:34" x14ac:dyDescent="0.35">
      <c r="A3013">
        <f t="shared" si="447"/>
        <v>3012</v>
      </c>
      <c r="B3013" t="s">
        <v>108</v>
      </c>
      <c r="C3013">
        <f t="shared" si="445"/>
        <v>111</v>
      </c>
      <c r="D3013" s="7">
        <f t="shared" si="440"/>
        <v>2004</v>
      </c>
      <c r="E3013">
        <v>190000</v>
      </c>
      <c r="F3013">
        <f>VLOOKUP(B3013, 'Population by Country'!$1:$266,19, FALSE)</f>
        <v>135393616</v>
      </c>
      <c r="G3013">
        <v>0</v>
      </c>
      <c r="H3013">
        <v>0</v>
      </c>
      <c r="I3013" s="7">
        <f>INDEX('Developing Country'!$B$3:$B$175,MATCH('Stata Data'!B3013,'Developing Country'!$A$3:$A$175))</f>
        <v>0</v>
      </c>
      <c r="J3013" s="7">
        <f>INDEX('Developing Country'!$C$3:$C$175,MATCH('Stata Data'!B3013,'Developing Country'!$A$3:$A$175))</f>
        <v>1</v>
      </c>
      <c r="K3013" s="8">
        <f>VLOOKUP(B3013, 'TRIPS In Force'!$A$2:$B$166, 2, FALSE)</f>
        <v>34700</v>
      </c>
      <c r="L3013" s="7">
        <f t="shared" si="446"/>
        <v>1995</v>
      </c>
      <c r="M3013" s="7">
        <f t="shared" si="441"/>
        <v>1</v>
      </c>
      <c r="N3013" s="7">
        <f t="shared" si="442"/>
        <v>2000</v>
      </c>
      <c r="O3013" s="7">
        <f t="shared" si="443"/>
        <v>4</v>
      </c>
      <c r="P3013" s="7">
        <f t="shared" si="444"/>
        <v>1</v>
      </c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</row>
    <row r="3014" spans="1:34" x14ac:dyDescent="0.35">
      <c r="A3014">
        <f t="shared" si="447"/>
        <v>3013</v>
      </c>
      <c r="B3014" t="s">
        <v>108</v>
      </c>
      <c r="C3014">
        <f t="shared" si="445"/>
        <v>111</v>
      </c>
      <c r="D3014" s="7">
        <f t="shared" si="440"/>
        <v>2005</v>
      </c>
      <c r="E3014">
        <v>200000</v>
      </c>
      <c r="F3014">
        <f>VLOOKUP(B3014, 'Population by Country'!$1:$266, 20, FALSE)</f>
        <v>138939478</v>
      </c>
      <c r="G3014">
        <v>0</v>
      </c>
      <c r="H3014">
        <v>0</v>
      </c>
      <c r="I3014" s="7">
        <f>INDEX('Developing Country'!$B$3:$B$175,MATCH('Stata Data'!B3014,'Developing Country'!$A$3:$A$175))</f>
        <v>0</v>
      </c>
      <c r="J3014" s="7">
        <f>INDEX('Developing Country'!$C$3:$C$175,MATCH('Stata Data'!B3014,'Developing Country'!$A$3:$A$175))</f>
        <v>1</v>
      </c>
      <c r="K3014" s="8">
        <f>VLOOKUP(B3014, 'TRIPS In Force'!$A$2:$B$166, 2, FALSE)</f>
        <v>34700</v>
      </c>
      <c r="L3014" s="7">
        <f t="shared" si="446"/>
        <v>1995</v>
      </c>
      <c r="M3014" s="7">
        <f t="shared" si="441"/>
        <v>1</v>
      </c>
      <c r="N3014" s="7">
        <f t="shared" si="442"/>
        <v>2000</v>
      </c>
      <c r="O3014" s="7">
        <f t="shared" si="443"/>
        <v>5</v>
      </c>
      <c r="P3014" s="7">
        <f t="shared" si="444"/>
        <v>1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</row>
    <row r="3015" spans="1:34" x14ac:dyDescent="0.35">
      <c r="A3015">
        <f t="shared" si="447"/>
        <v>3014</v>
      </c>
      <c r="B3015" t="s">
        <v>108</v>
      </c>
      <c r="C3015">
        <f t="shared" si="445"/>
        <v>111</v>
      </c>
      <c r="D3015" s="7">
        <f t="shared" si="440"/>
        <v>2006</v>
      </c>
      <c r="E3015">
        <v>210000</v>
      </c>
      <c r="F3015">
        <f>VLOOKUP(B3015, 'Population by Country'!$1:$266, 21, FALSE)</f>
        <v>142614094</v>
      </c>
      <c r="G3015">
        <v>0</v>
      </c>
      <c r="H3015">
        <v>0</v>
      </c>
      <c r="I3015" s="7">
        <f>INDEX('Developing Country'!$B$3:$B$175,MATCH('Stata Data'!B3015,'Developing Country'!$A$3:$A$175))</f>
        <v>0</v>
      </c>
      <c r="J3015" s="7">
        <f>INDEX('Developing Country'!$C$3:$C$175,MATCH('Stata Data'!B3015,'Developing Country'!$A$3:$A$175))</f>
        <v>1</v>
      </c>
      <c r="K3015" s="8">
        <f>VLOOKUP(B3015, 'TRIPS In Force'!$A$2:$B$166, 2, FALSE)</f>
        <v>34700</v>
      </c>
      <c r="L3015" s="7">
        <f t="shared" si="446"/>
        <v>1995</v>
      </c>
      <c r="M3015" s="7">
        <f t="shared" si="441"/>
        <v>1</v>
      </c>
      <c r="N3015" s="7">
        <f t="shared" si="442"/>
        <v>2000</v>
      </c>
      <c r="O3015" s="7">
        <f t="shared" si="443"/>
        <v>6</v>
      </c>
      <c r="P3015" s="7">
        <f t="shared" si="444"/>
        <v>1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</row>
    <row r="3016" spans="1:34" x14ac:dyDescent="0.35">
      <c r="A3016">
        <f t="shared" si="447"/>
        <v>3015</v>
      </c>
      <c r="B3016" t="s">
        <v>108</v>
      </c>
      <c r="C3016">
        <f t="shared" si="445"/>
        <v>111</v>
      </c>
      <c r="D3016" s="7">
        <f t="shared" si="440"/>
        <v>2007</v>
      </c>
      <c r="E3016">
        <v>210000</v>
      </c>
      <c r="F3016">
        <f>VLOOKUP(B3016, 'Population by Country'!$1:$266, 22, FALSE)</f>
        <v>146417024</v>
      </c>
      <c r="G3016">
        <v>0</v>
      </c>
      <c r="H3016">
        <v>0</v>
      </c>
      <c r="I3016" s="7">
        <f>INDEX('Developing Country'!$B$3:$B$175,MATCH('Stata Data'!B3016,'Developing Country'!$A$3:$A$175))</f>
        <v>0</v>
      </c>
      <c r="J3016" s="7">
        <f>INDEX('Developing Country'!$C$3:$C$175,MATCH('Stata Data'!B3016,'Developing Country'!$A$3:$A$175))</f>
        <v>1</v>
      </c>
      <c r="K3016" s="8">
        <f>VLOOKUP(B3016, 'TRIPS In Force'!$A$2:$B$166, 2, FALSE)</f>
        <v>34700</v>
      </c>
      <c r="L3016" s="7">
        <f t="shared" si="446"/>
        <v>1995</v>
      </c>
      <c r="M3016" s="7">
        <f t="shared" si="441"/>
        <v>1</v>
      </c>
      <c r="N3016" s="7">
        <f t="shared" si="442"/>
        <v>2000</v>
      </c>
      <c r="O3016" s="7">
        <f t="shared" si="443"/>
        <v>7</v>
      </c>
      <c r="P3016" s="7">
        <f t="shared" si="444"/>
        <v>1</v>
      </c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</row>
    <row r="3017" spans="1:34" x14ac:dyDescent="0.35">
      <c r="A3017">
        <f t="shared" si="447"/>
        <v>3016</v>
      </c>
      <c r="B3017" t="s">
        <v>108</v>
      </c>
      <c r="C3017">
        <f t="shared" si="445"/>
        <v>111</v>
      </c>
      <c r="D3017" s="7">
        <f t="shared" si="440"/>
        <v>2008</v>
      </c>
      <c r="E3017">
        <v>210000</v>
      </c>
      <c r="F3017">
        <f>VLOOKUP(B3017, 'Population by Country'!$1:$266, 23, FALSE)</f>
        <v>150347390</v>
      </c>
      <c r="G3017">
        <v>0</v>
      </c>
      <c r="H3017">
        <v>0</v>
      </c>
      <c r="I3017" s="7">
        <f>INDEX('Developing Country'!$B$3:$B$175,MATCH('Stata Data'!B3017,'Developing Country'!$A$3:$A$175))</f>
        <v>0</v>
      </c>
      <c r="J3017" s="7">
        <f>INDEX('Developing Country'!$C$3:$C$175,MATCH('Stata Data'!B3017,'Developing Country'!$A$3:$A$175))</f>
        <v>1</v>
      </c>
      <c r="K3017" s="8">
        <f>VLOOKUP(B3017, 'TRIPS In Force'!$A$2:$B$166, 2, FALSE)</f>
        <v>34700</v>
      </c>
      <c r="L3017" s="7">
        <f t="shared" si="446"/>
        <v>1995</v>
      </c>
      <c r="M3017" s="7">
        <f t="shared" si="441"/>
        <v>1</v>
      </c>
      <c r="N3017" s="7">
        <f t="shared" si="442"/>
        <v>2000</v>
      </c>
      <c r="O3017" s="7">
        <f t="shared" si="443"/>
        <v>8</v>
      </c>
      <c r="P3017" s="7">
        <f t="shared" si="444"/>
        <v>1</v>
      </c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</row>
    <row r="3018" spans="1:34" x14ac:dyDescent="0.35">
      <c r="A3018">
        <f t="shared" si="447"/>
        <v>3017</v>
      </c>
      <c r="B3018" t="s">
        <v>108</v>
      </c>
      <c r="C3018">
        <f t="shared" si="445"/>
        <v>111</v>
      </c>
      <c r="D3018" s="7">
        <f t="shared" si="440"/>
        <v>2009</v>
      </c>
      <c r="E3018">
        <v>200000</v>
      </c>
      <c r="F3018">
        <f>VLOOKUP(B3018, 'Population by Country'!$1:$266, 24, FALSE)</f>
        <v>154402181</v>
      </c>
      <c r="G3018">
        <v>0</v>
      </c>
      <c r="H3018">
        <v>0</v>
      </c>
      <c r="I3018" s="7">
        <f>INDEX('Developing Country'!$B$3:$B$175,MATCH('Stata Data'!B3018,'Developing Country'!$A$3:$A$175))</f>
        <v>0</v>
      </c>
      <c r="J3018" s="7">
        <f>INDEX('Developing Country'!$C$3:$C$175,MATCH('Stata Data'!B3018,'Developing Country'!$A$3:$A$175))</f>
        <v>1</v>
      </c>
      <c r="K3018" s="8">
        <f>VLOOKUP(B3018, 'TRIPS In Force'!$A$2:$B$166, 2, FALSE)</f>
        <v>34700</v>
      </c>
      <c r="L3018" s="7">
        <f t="shared" si="446"/>
        <v>1995</v>
      </c>
      <c r="M3018" s="7">
        <f t="shared" si="441"/>
        <v>1</v>
      </c>
      <c r="N3018" s="7">
        <f t="shared" si="442"/>
        <v>2000</v>
      </c>
      <c r="O3018" s="7">
        <f t="shared" si="443"/>
        <v>9</v>
      </c>
      <c r="P3018" s="7">
        <f t="shared" si="444"/>
        <v>1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</row>
    <row r="3019" spans="1:34" x14ac:dyDescent="0.35">
      <c r="A3019">
        <f t="shared" si="447"/>
        <v>3018</v>
      </c>
      <c r="B3019" t="s">
        <v>108</v>
      </c>
      <c r="C3019">
        <f t="shared" si="445"/>
        <v>111</v>
      </c>
      <c r="D3019" s="7">
        <f t="shared" si="440"/>
        <v>2010</v>
      </c>
      <c r="E3019">
        <v>200000</v>
      </c>
      <c r="F3019">
        <f>VLOOKUP(B3019, 'Population by Country'!$1:$266, 25, FALSE)</f>
        <v>158578261</v>
      </c>
      <c r="G3019">
        <v>0</v>
      </c>
      <c r="H3019">
        <v>0</v>
      </c>
      <c r="I3019" s="7">
        <f>INDEX('Developing Country'!$B$3:$B$175,MATCH('Stata Data'!B3019,'Developing Country'!$A$3:$A$175))</f>
        <v>0</v>
      </c>
      <c r="J3019" s="7">
        <f>INDEX('Developing Country'!$C$3:$C$175,MATCH('Stata Data'!B3019,'Developing Country'!$A$3:$A$175))</f>
        <v>1</v>
      </c>
      <c r="K3019" s="8">
        <f>VLOOKUP(B3019, 'TRIPS In Force'!$A$2:$B$166, 2, FALSE)</f>
        <v>34700</v>
      </c>
      <c r="L3019" s="7">
        <f t="shared" si="446"/>
        <v>1995</v>
      </c>
      <c r="M3019" s="7">
        <f t="shared" si="441"/>
        <v>1</v>
      </c>
      <c r="N3019" s="7">
        <f t="shared" si="442"/>
        <v>2000</v>
      </c>
      <c r="O3019" s="7">
        <f t="shared" si="443"/>
        <v>10</v>
      </c>
      <c r="P3019" s="7">
        <f t="shared" si="444"/>
        <v>1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</row>
    <row r="3020" spans="1:34" x14ac:dyDescent="0.35">
      <c r="A3020">
        <f t="shared" si="447"/>
        <v>3019</v>
      </c>
      <c r="B3020" t="s">
        <v>108</v>
      </c>
      <c r="C3020">
        <f t="shared" si="445"/>
        <v>111</v>
      </c>
      <c r="D3020" s="7">
        <f t="shared" si="440"/>
        <v>2011</v>
      </c>
      <c r="E3020">
        <v>210000</v>
      </c>
      <c r="F3020">
        <f>VLOOKUP(B3020, 'Population by Country'!$1:$266, 26, FALSE)</f>
        <v>162877076</v>
      </c>
      <c r="G3020">
        <v>0</v>
      </c>
      <c r="H3020">
        <v>0</v>
      </c>
      <c r="I3020" s="7">
        <f>INDEX('Developing Country'!$B$3:$B$175,MATCH('Stata Data'!B3020,'Developing Country'!$A$3:$A$175))</f>
        <v>0</v>
      </c>
      <c r="J3020" s="7">
        <f>INDEX('Developing Country'!$C$3:$C$175,MATCH('Stata Data'!B3020,'Developing Country'!$A$3:$A$175))</f>
        <v>1</v>
      </c>
      <c r="K3020" s="8">
        <f>VLOOKUP(B3020, 'TRIPS In Force'!$A$2:$B$166, 2, FALSE)</f>
        <v>34700</v>
      </c>
      <c r="L3020" s="7">
        <f t="shared" si="446"/>
        <v>1995</v>
      </c>
      <c r="M3020" s="7">
        <f t="shared" si="441"/>
        <v>1</v>
      </c>
      <c r="N3020" s="7">
        <f t="shared" si="442"/>
        <v>2000</v>
      </c>
      <c r="O3020" s="7">
        <f t="shared" si="443"/>
        <v>11</v>
      </c>
      <c r="P3020" s="7">
        <f t="shared" si="444"/>
        <v>1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</row>
    <row r="3021" spans="1:34" x14ac:dyDescent="0.35">
      <c r="A3021">
        <f t="shared" si="447"/>
        <v>3020</v>
      </c>
      <c r="B3021" t="s">
        <v>108</v>
      </c>
      <c r="C3021">
        <f t="shared" si="445"/>
        <v>111</v>
      </c>
      <c r="D3021" s="7">
        <f t="shared" si="440"/>
        <v>2012</v>
      </c>
      <c r="E3021">
        <v>200000</v>
      </c>
      <c r="F3021">
        <f>VLOOKUP(B3021, 'Population by Country'!$1:$266, 27, FALSE)</f>
        <v>167297284</v>
      </c>
      <c r="G3021">
        <v>0</v>
      </c>
      <c r="H3021">
        <v>0</v>
      </c>
      <c r="I3021" s="7">
        <f>INDEX('Developing Country'!$B$3:$B$175,MATCH('Stata Data'!B3021,'Developing Country'!$A$3:$A$175))</f>
        <v>0</v>
      </c>
      <c r="J3021" s="7">
        <f>INDEX('Developing Country'!$C$3:$C$175,MATCH('Stata Data'!B3021,'Developing Country'!$A$3:$A$175))</f>
        <v>1</v>
      </c>
      <c r="K3021" s="8">
        <f>VLOOKUP(B3021, 'TRIPS In Force'!$A$2:$B$166, 2, FALSE)</f>
        <v>34700</v>
      </c>
      <c r="L3021" s="7">
        <f t="shared" si="446"/>
        <v>1995</v>
      </c>
      <c r="M3021" s="7">
        <f t="shared" si="441"/>
        <v>1</v>
      </c>
      <c r="N3021" s="7">
        <f t="shared" si="442"/>
        <v>2000</v>
      </c>
      <c r="O3021" s="7">
        <f t="shared" si="443"/>
        <v>12</v>
      </c>
      <c r="P3021" s="7">
        <f t="shared" si="444"/>
        <v>1</v>
      </c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</row>
    <row r="3022" spans="1:34" x14ac:dyDescent="0.35">
      <c r="A3022">
        <f t="shared" si="447"/>
        <v>3021</v>
      </c>
      <c r="B3022" t="s">
        <v>108</v>
      </c>
      <c r="C3022">
        <f t="shared" si="445"/>
        <v>111</v>
      </c>
      <c r="D3022" s="7">
        <f t="shared" si="440"/>
        <v>2013</v>
      </c>
      <c r="E3022">
        <v>190000</v>
      </c>
      <c r="F3022">
        <f>VLOOKUP(B3022, 'Population by Country'!$1:$266, 28, FALSE)</f>
        <v>171829303</v>
      </c>
      <c r="G3022">
        <v>0</v>
      </c>
      <c r="H3022">
        <v>0</v>
      </c>
      <c r="I3022" s="7">
        <f>INDEX('Developing Country'!$B$3:$B$175,MATCH('Stata Data'!B3022,'Developing Country'!$A$3:$A$175))</f>
        <v>0</v>
      </c>
      <c r="J3022" s="7">
        <f>INDEX('Developing Country'!$C$3:$C$175,MATCH('Stata Data'!B3022,'Developing Country'!$A$3:$A$175))</f>
        <v>1</v>
      </c>
      <c r="K3022" s="8">
        <f>VLOOKUP(B3022, 'TRIPS In Force'!$A$2:$B$166, 2, FALSE)</f>
        <v>34700</v>
      </c>
      <c r="L3022" s="7">
        <f t="shared" si="446"/>
        <v>1995</v>
      </c>
      <c r="M3022" s="7">
        <f t="shared" si="441"/>
        <v>1</v>
      </c>
      <c r="N3022" s="7">
        <f t="shared" si="442"/>
        <v>2000</v>
      </c>
      <c r="O3022" s="7">
        <f t="shared" si="443"/>
        <v>13</v>
      </c>
      <c r="P3022" s="7">
        <f t="shared" si="444"/>
        <v>1</v>
      </c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</row>
    <row r="3023" spans="1:34" x14ac:dyDescent="0.35">
      <c r="A3023">
        <f t="shared" si="447"/>
        <v>3022</v>
      </c>
      <c r="B3023" t="s">
        <v>108</v>
      </c>
      <c r="C3023">
        <f t="shared" si="445"/>
        <v>111</v>
      </c>
      <c r="D3023" s="7">
        <f t="shared" si="440"/>
        <v>2014</v>
      </c>
      <c r="E3023">
        <v>170000</v>
      </c>
      <c r="F3023">
        <f>VLOOKUP(B3023, 'Population by Country'!$1:$266, 29, FALSE)</f>
        <v>176460502</v>
      </c>
      <c r="G3023">
        <v>0</v>
      </c>
      <c r="H3023">
        <v>0</v>
      </c>
      <c r="I3023" s="7">
        <f>INDEX('Developing Country'!$B$3:$B$175,MATCH('Stata Data'!B3023,'Developing Country'!$A$3:$A$175))</f>
        <v>0</v>
      </c>
      <c r="J3023" s="7">
        <f>INDEX('Developing Country'!$C$3:$C$175,MATCH('Stata Data'!B3023,'Developing Country'!$A$3:$A$175))</f>
        <v>1</v>
      </c>
      <c r="K3023" s="8">
        <f>VLOOKUP(B3023, 'TRIPS In Force'!$A$2:$B$166, 2, FALSE)</f>
        <v>34700</v>
      </c>
      <c r="L3023" s="7">
        <f t="shared" si="446"/>
        <v>1995</v>
      </c>
      <c r="M3023" s="7">
        <f t="shared" si="441"/>
        <v>1</v>
      </c>
      <c r="N3023" s="7">
        <f t="shared" si="442"/>
        <v>2000</v>
      </c>
      <c r="O3023" s="7">
        <f t="shared" si="443"/>
        <v>14</v>
      </c>
      <c r="P3023" s="7">
        <f t="shared" si="444"/>
        <v>1</v>
      </c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</row>
    <row r="3024" spans="1:34" x14ac:dyDescent="0.35">
      <c r="A3024">
        <f t="shared" si="447"/>
        <v>3023</v>
      </c>
      <c r="B3024" t="s">
        <v>108</v>
      </c>
      <c r="C3024">
        <f t="shared" si="445"/>
        <v>111</v>
      </c>
      <c r="D3024" s="7">
        <f t="shared" si="440"/>
        <v>2015</v>
      </c>
      <c r="E3024">
        <v>160000</v>
      </c>
      <c r="F3024">
        <f>VLOOKUP(B3024, 'Population by Country'!$1:$266, 30, FALSE)</f>
        <v>181181744</v>
      </c>
      <c r="G3024">
        <v>0</v>
      </c>
      <c r="H3024">
        <v>0</v>
      </c>
      <c r="I3024" s="7">
        <f>INDEX('Developing Country'!$B$3:$B$175,MATCH('Stata Data'!B3024,'Developing Country'!$A$3:$A$175))</f>
        <v>0</v>
      </c>
      <c r="J3024" s="7">
        <f>INDEX('Developing Country'!$C$3:$C$175,MATCH('Stata Data'!B3024,'Developing Country'!$A$3:$A$175))</f>
        <v>1</v>
      </c>
      <c r="K3024" s="8">
        <f>VLOOKUP(B3024, 'TRIPS In Force'!$A$2:$B$166, 2, FALSE)</f>
        <v>34700</v>
      </c>
      <c r="L3024" s="7">
        <f t="shared" si="446"/>
        <v>1995</v>
      </c>
      <c r="M3024" s="7">
        <f t="shared" si="441"/>
        <v>1</v>
      </c>
      <c r="N3024" s="7">
        <f t="shared" si="442"/>
        <v>2000</v>
      </c>
      <c r="O3024" s="7">
        <f t="shared" si="443"/>
        <v>15</v>
      </c>
      <c r="P3024" s="7">
        <f t="shared" si="444"/>
        <v>1</v>
      </c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</row>
    <row r="3025" spans="1:34" x14ac:dyDescent="0.35">
      <c r="A3025">
        <f t="shared" si="447"/>
        <v>3024</v>
      </c>
      <c r="B3025" t="s">
        <v>108</v>
      </c>
      <c r="C3025">
        <f t="shared" si="445"/>
        <v>111</v>
      </c>
      <c r="D3025" s="7">
        <f t="shared" si="440"/>
        <v>2016</v>
      </c>
      <c r="E3025">
        <v>160000</v>
      </c>
      <c r="F3025">
        <f>VLOOKUP(B3025, 'Population by Country'!$1:$266, 31, FALSE)</f>
        <v>185989640</v>
      </c>
      <c r="G3025">
        <v>0</v>
      </c>
      <c r="H3025">
        <v>0</v>
      </c>
      <c r="I3025" s="7">
        <f>INDEX('Developing Country'!$B$3:$B$175,MATCH('Stata Data'!B3025,'Developing Country'!$A$3:$A$175))</f>
        <v>0</v>
      </c>
      <c r="J3025" s="7">
        <f>INDEX('Developing Country'!$C$3:$C$175,MATCH('Stata Data'!B3025,'Developing Country'!$A$3:$A$175))</f>
        <v>1</v>
      </c>
      <c r="K3025" s="8">
        <f>VLOOKUP(B3025, 'TRIPS In Force'!$A$2:$B$166, 2, FALSE)</f>
        <v>34700</v>
      </c>
      <c r="L3025" s="7">
        <f t="shared" si="446"/>
        <v>1995</v>
      </c>
      <c r="M3025" s="7">
        <f t="shared" si="441"/>
        <v>1</v>
      </c>
      <c r="N3025" s="7">
        <f t="shared" si="442"/>
        <v>2000</v>
      </c>
      <c r="O3025" s="7">
        <f t="shared" si="443"/>
        <v>16</v>
      </c>
      <c r="P3025" s="7">
        <f t="shared" si="444"/>
        <v>1</v>
      </c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</row>
    <row r="3026" spans="1:34" x14ac:dyDescent="0.35">
      <c r="A3026">
        <f t="shared" si="447"/>
        <v>3025</v>
      </c>
      <c r="B3026" t="s">
        <v>109</v>
      </c>
      <c r="C3026">
        <f t="shared" si="445"/>
        <v>112</v>
      </c>
      <c r="D3026" s="7">
        <v>1990</v>
      </c>
      <c r="F3026">
        <f>VLOOKUP(B3026, 'Population by Country'!$1:$266, 5,FALSE )</f>
        <v>4241473</v>
      </c>
      <c r="G3026">
        <v>0</v>
      </c>
      <c r="H3026">
        <v>0</v>
      </c>
      <c r="I3026" s="7">
        <f>INDEX('Developing Country'!$B$3:$B$175,MATCH('Stata Data'!B3026,'Developing Country'!$A$3:$A$175))</f>
        <v>0</v>
      </c>
      <c r="J3026" s="7">
        <f>INDEX('Developing Country'!$C$3:$C$175,MATCH('Stata Data'!B3026,'Developing Country'!$A$3:$A$175))</f>
        <v>0</v>
      </c>
      <c r="K3026" s="8">
        <f>VLOOKUP(B3026, 'TRIPS In Force'!$A$2:$B$166, 2, FALSE)</f>
        <v>34700</v>
      </c>
      <c r="L3026" s="7">
        <f t="shared" si="446"/>
        <v>1995</v>
      </c>
      <c r="M3026" s="7">
        <f t="shared" si="441"/>
        <v>0</v>
      </c>
      <c r="N3026" s="7">
        <f t="shared" si="442"/>
        <v>1995</v>
      </c>
      <c r="O3026" s="7">
        <f t="shared" si="443"/>
        <v>-5</v>
      </c>
      <c r="P3026" s="7">
        <f t="shared" si="444"/>
        <v>0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</row>
    <row r="3027" spans="1:34" x14ac:dyDescent="0.35">
      <c r="A3027">
        <f t="shared" si="447"/>
        <v>3026</v>
      </c>
      <c r="B3027" t="s">
        <v>109</v>
      </c>
      <c r="C3027">
        <f t="shared" si="445"/>
        <v>112</v>
      </c>
      <c r="D3027" s="7">
        <f>D3026+1</f>
        <v>1991</v>
      </c>
      <c r="F3027">
        <f>VLOOKUP(B3027, 'Population by Country'!$1:$266, 6, FALSE)</f>
        <v>4261732</v>
      </c>
      <c r="G3027">
        <v>0</v>
      </c>
      <c r="H3027">
        <v>0</v>
      </c>
      <c r="I3027" s="7">
        <f>INDEX('Developing Country'!$B$3:$B$175,MATCH('Stata Data'!B3027,'Developing Country'!$A$3:$A$175))</f>
        <v>0</v>
      </c>
      <c r="J3027" s="7">
        <f>INDEX('Developing Country'!$C$3:$C$175,MATCH('Stata Data'!B3027,'Developing Country'!$A$3:$A$175))</f>
        <v>0</v>
      </c>
      <c r="K3027" s="8">
        <f>VLOOKUP(B3027, 'TRIPS In Force'!$A$2:$B$166, 2, FALSE)</f>
        <v>34700</v>
      </c>
      <c r="L3027" s="7">
        <f t="shared" si="446"/>
        <v>1995</v>
      </c>
      <c r="M3027" s="7">
        <f t="shared" si="441"/>
        <v>0</v>
      </c>
      <c r="N3027" s="7">
        <f t="shared" si="442"/>
        <v>1995</v>
      </c>
      <c r="O3027" s="7">
        <f t="shared" si="443"/>
        <v>-4</v>
      </c>
      <c r="P3027" s="7">
        <f t="shared" si="444"/>
        <v>0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</row>
    <row r="3028" spans="1:34" x14ac:dyDescent="0.35">
      <c r="A3028">
        <f t="shared" si="447"/>
        <v>3027</v>
      </c>
      <c r="B3028" t="s">
        <v>109</v>
      </c>
      <c r="C3028">
        <f t="shared" si="445"/>
        <v>112</v>
      </c>
      <c r="D3028" s="7">
        <f t="shared" ref="D3028:D3052" si="448">D3027+1</f>
        <v>1992</v>
      </c>
      <c r="F3028">
        <f>VLOOKUP(B3028, 'Population by Country'!$1:$266, 7, FALSE)</f>
        <v>4286401</v>
      </c>
      <c r="G3028">
        <v>0</v>
      </c>
      <c r="H3028">
        <v>0</v>
      </c>
      <c r="I3028" s="7">
        <f>INDEX('Developing Country'!$B$3:$B$175,MATCH('Stata Data'!B3028,'Developing Country'!$A$3:$A$175))</f>
        <v>0</v>
      </c>
      <c r="J3028" s="7">
        <f>INDEX('Developing Country'!$C$3:$C$175,MATCH('Stata Data'!B3028,'Developing Country'!$A$3:$A$175))</f>
        <v>0</v>
      </c>
      <c r="K3028" s="8">
        <f>VLOOKUP(B3028, 'TRIPS In Force'!$A$2:$B$166, 2, FALSE)</f>
        <v>34700</v>
      </c>
      <c r="L3028" s="7">
        <f t="shared" si="446"/>
        <v>1995</v>
      </c>
      <c r="M3028" s="7">
        <f t="shared" si="441"/>
        <v>0</v>
      </c>
      <c r="N3028" s="7">
        <f t="shared" si="442"/>
        <v>1995</v>
      </c>
      <c r="O3028" s="7">
        <f t="shared" si="443"/>
        <v>-3</v>
      </c>
      <c r="P3028" s="7">
        <f t="shared" si="444"/>
        <v>0</v>
      </c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</row>
    <row r="3029" spans="1:34" x14ac:dyDescent="0.35">
      <c r="A3029">
        <f t="shared" si="447"/>
        <v>3028</v>
      </c>
      <c r="B3029" t="s">
        <v>109</v>
      </c>
      <c r="C3029">
        <f t="shared" si="445"/>
        <v>112</v>
      </c>
      <c r="D3029" s="7">
        <f t="shared" si="448"/>
        <v>1993</v>
      </c>
      <c r="F3029">
        <f>VLOOKUP(B3029, 'Population by Country'!$1:$266, 8, FALSE)</f>
        <v>4311991</v>
      </c>
      <c r="G3029">
        <v>0</v>
      </c>
      <c r="H3029">
        <v>0</v>
      </c>
      <c r="I3029" s="7">
        <f>INDEX('Developing Country'!$B$3:$B$175,MATCH('Stata Data'!B3029,'Developing Country'!$A$3:$A$175))</f>
        <v>0</v>
      </c>
      <c r="J3029" s="7">
        <f>INDEX('Developing Country'!$C$3:$C$175,MATCH('Stata Data'!B3029,'Developing Country'!$A$3:$A$175))</f>
        <v>0</v>
      </c>
      <c r="K3029" s="8">
        <f>VLOOKUP(B3029, 'TRIPS In Force'!$A$2:$B$166, 2, FALSE)</f>
        <v>34700</v>
      </c>
      <c r="L3029" s="7">
        <f t="shared" si="446"/>
        <v>1995</v>
      </c>
      <c r="M3029" s="7">
        <f t="shared" si="441"/>
        <v>0</v>
      </c>
      <c r="N3029" s="7">
        <f t="shared" si="442"/>
        <v>1995</v>
      </c>
      <c r="O3029" s="7">
        <f t="shared" si="443"/>
        <v>-2</v>
      </c>
      <c r="P3029" s="7">
        <f t="shared" si="444"/>
        <v>0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</row>
    <row r="3030" spans="1:34" x14ac:dyDescent="0.35">
      <c r="A3030">
        <f t="shared" si="447"/>
        <v>3029</v>
      </c>
      <c r="B3030" t="s">
        <v>109</v>
      </c>
      <c r="C3030">
        <f t="shared" si="445"/>
        <v>112</v>
      </c>
      <c r="D3030" s="7">
        <f t="shared" si="448"/>
        <v>1994</v>
      </c>
      <c r="F3030">
        <f>VLOOKUP(B3030, 'Population by Country'!$1:$266, 9, FALSE)</f>
        <v>4336613</v>
      </c>
      <c r="G3030">
        <v>0</v>
      </c>
      <c r="H3030">
        <v>0</v>
      </c>
      <c r="I3030" s="7">
        <f>INDEX('Developing Country'!$B$3:$B$175,MATCH('Stata Data'!B3030,'Developing Country'!$A$3:$A$175))</f>
        <v>0</v>
      </c>
      <c r="J3030" s="7">
        <f>INDEX('Developing Country'!$C$3:$C$175,MATCH('Stata Data'!B3030,'Developing Country'!$A$3:$A$175))</f>
        <v>0</v>
      </c>
      <c r="K3030" s="8">
        <f>VLOOKUP(B3030, 'TRIPS In Force'!$A$2:$B$166, 2, FALSE)</f>
        <v>34700</v>
      </c>
      <c r="L3030" s="7">
        <f t="shared" si="446"/>
        <v>1995</v>
      </c>
      <c r="M3030" s="7">
        <f t="shared" si="441"/>
        <v>0</v>
      </c>
      <c r="N3030" s="7">
        <f t="shared" si="442"/>
        <v>1995</v>
      </c>
      <c r="O3030" s="7">
        <f t="shared" si="443"/>
        <v>-1</v>
      </c>
      <c r="P3030" s="7">
        <f t="shared" si="444"/>
        <v>0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</row>
    <row r="3031" spans="1:34" x14ac:dyDescent="0.35">
      <c r="A3031">
        <f t="shared" si="447"/>
        <v>3030</v>
      </c>
      <c r="B3031" t="s">
        <v>109</v>
      </c>
      <c r="C3031">
        <f t="shared" si="445"/>
        <v>112</v>
      </c>
      <c r="D3031" s="7">
        <f t="shared" si="448"/>
        <v>1995</v>
      </c>
      <c r="F3031">
        <f>VLOOKUP(B3031, 'Population by Country'!$1:$266, 10, FALSE)</f>
        <v>4359184</v>
      </c>
      <c r="G3031">
        <v>0</v>
      </c>
      <c r="H3031">
        <v>0</v>
      </c>
      <c r="I3031" s="7">
        <f>INDEX('Developing Country'!$B$3:$B$175,MATCH('Stata Data'!B3031,'Developing Country'!$A$3:$A$175))</f>
        <v>0</v>
      </c>
      <c r="J3031" s="7">
        <f>INDEX('Developing Country'!$C$3:$C$175,MATCH('Stata Data'!B3031,'Developing Country'!$A$3:$A$175))</f>
        <v>0</v>
      </c>
      <c r="K3031" s="8">
        <f>VLOOKUP(B3031, 'TRIPS In Force'!$A$2:$B$166, 2, FALSE)</f>
        <v>34700</v>
      </c>
      <c r="L3031" s="7">
        <f t="shared" si="446"/>
        <v>1995</v>
      </c>
      <c r="M3031" s="7">
        <f t="shared" si="441"/>
        <v>1</v>
      </c>
      <c r="N3031" s="7">
        <f t="shared" si="442"/>
        <v>1995</v>
      </c>
      <c r="O3031" s="7">
        <f t="shared" si="443"/>
        <v>0</v>
      </c>
      <c r="P3031" s="7">
        <f t="shared" si="444"/>
        <v>1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</row>
    <row r="3032" spans="1:34" x14ac:dyDescent="0.35">
      <c r="A3032">
        <f t="shared" si="447"/>
        <v>3031</v>
      </c>
      <c r="B3032" t="s">
        <v>109</v>
      </c>
      <c r="C3032">
        <f t="shared" si="445"/>
        <v>112</v>
      </c>
      <c r="D3032" s="7">
        <f t="shared" si="448"/>
        <v>1996</v>
      </c>
      <c r="F3032">
        <f>VLOOKUP(B3032, 'Population by Country'!$1:$266, 11, FALSE)</f>
        <v>4381336</v>
      </c>
      <c r="G3032">
        <v>0</v>
      </c>
      <c r="H3032">
        <v>0</v>
      </c>
      <c r="I3032" s="7">
        <f>INDEX('Developing Country'!$B$3:$B$175,MATCH('Stata Data'!B3032,'Developing Country'!$A$3:$A$175))</f>
        <v>0</v>
      </c>
      <c r="J3032" s="7">
        <f>INDEX('Developing Country'!$C$3:$C$175,MATCH('Stata Data'!B3032,'Developing Country'!$A$3:$A$175))</f>
        <v>0</v>
      </c>
      <c r="K3032" s="8">
        <f>VLOOKUP(B3032, 'TRIPS In Force'!$A$2:$B$166, 2, FALSE)</f>
        <v>34700</v>
      </c>
      <c r="L3032" s="7">
        <f t="shared" si="446"/>
        <v>1995</v>
      </c>
      <c r="M3032" s="7">
        <f t="shared" si="441"/>
        <v>1</v>
      </c>
      <c r="N3032" s="7">
        <f t="shared" si="442"/>
        <v>1995</v>
      </c>
      <c r="O3032" s="7">
        <f t="shared" si="443"/>
        <v>1</v>
      </c>
      <c r="P3032" s="7">
        <f t="shared" si="444"/>
        <v>1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</row>
    <row r="3033" spans="1:34" x14ac:dyDescent="0.35">
      <c r="A3033">
        <f t="shared" si="447"/>
        <v>3032</v>
      </c>
      <c r="B3033" t="s">
        <v>109</v>
      </c>
      <c r="C3033">
        <f t="shared" si="445"/>
        <v>112</v>
      </c>
      <c r="D3033" s="7">
        <f t="shared" si="448"/>
        <v>1997</v>
      </c>
      <c r="F3033">
        <f>VLOOKUP(B3033, 'Population by Country'!$1:$266, 12, FALSE)</f>
        <v>4405157</v>
      </c>
      <c r="G3033">
        <v>0</v>
      </c>
      <c r="H3033">
        <v>0</v>
      </c>
      <c r="I3033" s="7">
        <f>INDEX('Developing Country'!$B$3:$B$175,MATCH('Stata Data'!B3033,'Developing Country'!$A$3:$A$175))</f>
        <v>0</v>
      </c>
      <c r="J3033" s="7">
        <f>INDEX('Developing Country'!$C$3:$C$175,MATCH('Stata Data'!B3033,'Developing Country'!$A$3:$A$175))</f>
        <v>0</v>
      </c>
      <c r="K3033" s="8">
        <f>VLOOKUP(B3033, 'TRIPS In Force'!$A$2:$B$166, 2, FALSE)</f>
        <v>34700</v>
      </c>
      <c r="L3033" s="7">
        <f t="shared" si="446"/>
        <v>1995</v>
      </c>
      <c r="M3033" s="7">
        <f t="shared" si="441"/>
        <v>1</v>
      </c>
      <c r="N3033" s="7">
        <f t="shared" si="442"/>
        <v>1995</v>
      </c>
      <c r="O3033" s="7">
        <f t="shared" si="443"/>
        <v>2</v>
      </c>
      <c r="P3033" s="7">
        <f t="shared" si="444"/>
        <v>1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</row>
    <row r="3034" spans="1:34" x14ac:dyDescent="0.35">
      <c r="A3034">
        <f t="shared" si="447"/>
        <v>3033</v>
      </c>
      <c r="B3034" t="s">
        <v>109</v>
      </c>
      <c r="C3034">
        <f t="shared" si="445"/>
        <v>112</v>
      </c>
      <c r="D3034" s="7">
        <f t="shared" si="448"/>
        <v>1998</v>
      </c>
      <c r="F3034">
        <f>VLOOKUP(B3034, 'Population by Country'!$1:$266, 13, FALSE)</f>
        <v>4431464</v>
      </c>
      <c r="G3034">
        <v>0</v>
      </c>
      <c r="H3034">
        <v>0</v>
      </c>
      <c r="I3034" s="7">
        <f>INDEX('Developing Country'!$B$3:$B$175,MATCH('Stata Data'!B3034,'Developing Country'!$A$3:$A$175))</f>
        <v>0</v>
      </c>
      <c r="J3034" s="7">
        <f>INDEX('Developing Country'!$C$3:$C$175,MATCH('Stata Data'!B3034,'Developing Country'!$A$3:$A$175))</f>
        <v>0</v>
      </c>
      <c r="K3034" s="8">
        <f>VLOOKUP(B3034, 'TRIPS In Force'!$A$2:$B$166, 2, FALSE)</f>
        <v>34700</v>
      </c>
      <c r="L3034" s="7">
        <f t="shared" si="446"/>
        <v>1995</v>
      </c>
      <c r="M3034" s="7">
        <f t="shared" si="441"/>
        <v>1</v>
      </c>
      <c r="N3034" s="7">
        <f t="shared" si="442"/>
        <v>1995</v>
      </c>
      <c r="O3034" s="7">
        <f t="shared" si="443"/>
        <v>3</v>
      </c>
      <c r="P3034" s="7">
        <f t="shared" si="444"/>
        <v>1</v>
      </c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</row>
    <row r="3035" spans="1:34" x14ac:dyDescent="0.35">
      <c r="A3035">
        <f t="shared" si="447"/>
        <v>3034</v>
      </c>
      <c r="B3035" t="s">
        <v>109</v>
      </c>
      <c r="C3035">
        <f t="shared" si="445"/>
        <v>112</v>
      </c>
      <c r="D3035" s="7">
        <f t="shared" si="448"/>
        <v>1999</v>
      </c>
      <c r="F3035">
        <f>VLOOKUP(B3035, 'Population by Country'!$1:$266,14, FALSE)</f>
        <v>4461913</v>
      </c>
      <c r="G3035">
        <v>0</v>
      </c>
      <c r="H3035">
        <v>0</v>
      </c>
      <c r="I3035" s="7">
        <f>INDEX('Developing Country'!$B$3:$B$175,MATCH('Stata Data'!B3035,'Developing Country'!$A$3:$A$175))</f>
        <v>0</v>
      </c>
      <c r="J3035" s="7">
        <f>INDEX('Developing Country'!$C$3:$C$175,MATCH('Stata Data'!B3035,'Developing Country'!$A$3:$A$175))</f>
        <v>0</v>
      </c>
      <c r="K3035" s="8">
        <f>VLOOKUP(B3035, 'TRIPS In Force'!$A$2:$B$166, 2, FALSE)</f>
        <v>34700</v>
      </c>
      <c r="L3035" s="7">
        <f t="shared" si="446"/>
        <v>1995</v>
      </c>
      <c r="M3035" s="7">
        <f t="shared" si="441"/>
        <v>1</v>
      </c>
      <c r="N3035" s="7">
        <f t="shared" si="442"/>
        <v>1995</v>
      </c>
      <c r="O3035" s="7">
        <f t="shared" si="443"/>
        <v>4</v>
      </c>
      <c r="P3035" s="7">
        <f t="shared" si="444"/>
        <v>1</v>
      </c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</row>
    <row r="3036" spans="1:34" x14ac:dyDescent="0.35">
      <c r="A3036">
        <f t="shared" si="447"/>
        <v>3035</v>
      </c>
      <c r="B3036" t="s">
        <v>109</v>
      </c>
      <c r="C3036">
        <f t="shared" si="445"/>
        <v>112</v>
      </c>
      <c r="D3036" s="7">
        <f t="shared" si="448"/>
        <v>2000</v>
      </c>
      <c r="F3036">
        <f>VLOOKUP(B3036, 'Population by Country'!$1:$266, 15, FALSE)</f>
        <v>4490967</v>
      </c>
      <c r="G3036">
        <v>0</v>
      </c>
      <c r="H3036">
        <v>0</v>
      </c>
      <c r="I3036" s="7">
        <f>INDEX('Developing Country'!$B$3:$B$175,MATCH('Stata Data'!B3036,'Developing Country'!$A$3:$A$175))</f>
        <v>0</v>
      </c>
      <c r="J3036" s="7">
        <f>INDEX('Developing Country'!$C$3:$C$175,MATCH('Stata Data'!B3036,'Developing Country'!$A$3:$A$175))</f>
        <v>0</v>
      </c>
      <c r="K3036" s="8">
        <f>VLOOKUP(B3036, 'TRIPS In Force'!$A$2:$B$166, 2, FALSE)</f>
        <v>34700</v>
      </c>
      <c r="L3036" s="7">
        <f t="shared" si="446"/>
        <v>1995</v>
      </c>
      <c r="M3036" s="7">
        <f t="shared" si="441"/>
        <v>1</v>
      </c>
      <c r="N3036" s="7">
        <f t="shared" si="442"/>
        <v>1995</v>
      </c>
      <c r="O3036" s="7">
        <f t="shared" si="443"/>
        <v>5</v>
      </c>
      <c r="P3036" s="7">
        <f t="shared" si="444"/>
        <v>1</v>
      </c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</row>
    <row r="3037" spans="1:34" x14ac:dyDescent="0.35">
      <c r="A3037">
        <f t="shared" si="447"/>
        <v>3036</v>
      </c>
      <c r="B3037" t="s">
        <v>109</v>
      </c>
      <c r="C3037">
        <f t="shared" si="445"/>
        <v>112</v>
      </c>
      <c r="D3037" s="7">
        <f t="shared" si="448"/>
        <v>2001</v>
      </c>
      <c r="F3037">
        <f>VLOOKUP(B3037, 'Population by Country'!$1:$266, 16, FALSE)</f>
        <v>4513751</v>
      </c>
      <c r="G3037">
        <v>0</v>
      </c>
      <c r="H3037">
        <v>0</v>
      </c>
      <c r="I3037" s="7">
        <f>INDEX('Developing Country'!$B$3:$B$175,MATCH('Stata Data'!B3037,'Developing Country'!$A$3:$A$175))</f>
        <v>0</v>
      </c>
      <c r="J3037" s="7">
        <f>INDEX('Developing Country'!$C$3:$C$175,MATCH('Stata Data'!B3037,'Developing Country'!$A$3:$A$175))</f>
        <v>0</v>
      </c>
      <c r="K3037" s="8">
        <f>VLOOKUP(B3037, 'TRIPS In Force'!$A$2:$B$166, 2, FALSE)</f>
        <v>34700</v>
      </c>
      <c r="L3037" s="7">
        <f t="shared" si="446"/>
        <v>1995</v>
      </c>
      <c r="M3037" s="7">
        <f t="shared" si="441"/>
        <v>1</v>
      </c>
      <c r="N3037" s="7">
        <f t="shared" si="442"/>
        <v>1995</v>
      </c>
      <c r="O3037" s="7">
        <f t="shared" si="443"/>
        <v>6</v>
      </c>
      <c r="P3037" s="7">
        <f t="shared" si="444"/>
        <v>1</v>
      </c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</row>
    <row r="3038" spans="1:34" x14ac:dyDescent="0.35">
      <c r="A3038">
        <f t="shared" si="447"/>
        <v>3037</v>
      </c>
      <c r="B3038" t="s">
        <v>109</v>
      </c>
      <c r="C3038">
        <f t="shared" si="445"/>
        <v>112</v>
      </c>
      <c r="D3038" s="7">
        <f t="shared" si="448"/>
        <v>2002</v>
      </c>
      <c r="F3038">
        <f>VLOOKUP(B3038, 'Population by Country'!$1:$266, 17, FALSE)</f>
        <v>4538159</v>
      </c>
      <c r="G3038">
        <v>0</v>
      </c>
      <c r="H3038">
        <v>0</v>
      </c>
      <c r="I3038" s="7">
        <f>INDEX('Developing Country'!$B$3:$B$175,MATCH('Stata Data'!B3038,'Developing Country'!$A$3:$A$175))</f>
        <v>0</v>
      </c>
      <c r="J3038" s="7">
        <f>INDEX('Developing Country'!$C$3:$C$175,MATCH('Stata Data'!B3038,'Developing Country'!$A$3:$A$175))</f>
        <v>0</v>
      </c>
      <c r="K3038" s="8">
        <f>VLOOKUP(B3038, 'TRIPS In Force'!$A$2:$B$166, 2, FALSE)</f>
        <v>34700</v>
      </c>
      <c r="L3038" s="7">
        <f t="shared" si="446"/>
        <v>1995</v>
      </c>
      <c r="M3038" s="7">
        <f t="shared" si="441"/>
        <v>1</v>
      </c>
      <c r="N3038" s="7">
        <f t="shared" si="442"/>
        <v>1995</v>
      </c>
      <c r="O3038" s="7">
        <f t="shared" si="443"/>
        <v>7</v>
      </c>
      <c r="P3038" s="7">
        <f t="shared" si="444"/>
        <v>1</v>
      </c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</row>
    <row r="3039" spans="1:34" x14ac:dyDescent="0.35">
      <c r="A3039">
        <f t="shared" si="447"/>
        <v>3038</v>
      </c>
      <c r="B3039" t="s">
        <v>109</v>
      </c>
      <c r="C3039">
        <f t="shared" si="445"/>
        <v>112</v>
      </c>
      <c r="D3039" s="7">
        <f t="shared" si="448"/>
        <v>2003</v>
      </c>
      <c r="F3039">
        <f>VLOOKUP(B3039, 'Population by Country'!$1:$266, 18, FALSE)</f>
        <v>4564855</v>
      </c>
      <c r="G3039">
        <v>0</v>
      </c>
      <c r="H3039">
        <v>0</v>
      </c>
      <c r="I3039" s="7">
        <f>INDEX('Developing Country'!$B$3:$B$175,MATCH('Stata Data'!B3039,'Developing Country'!$A$3:$A$175))</f>
        <v>0</v>
      </c>
      <c r="J3039" s="7">
        <f>INDEX('Developing Country'!$C$3:$C$175,MATCH('Stata Data'!B3039,'Developing Country'!$A$3:$A$175))</f>
        <v>0</v>
      </c>
      <c r="K3039" s="8">
        <f>VLOOKUP(B3039, 'TRIPS In Force'!$A$2:$B$166, 2, FALSE)</f>
        <v>34700</v>
      </c>
      <c r="L3039" s="7">
        <f t="shared" si="446"/>
        <v>1995</v>
      </c>
      <c r="M3039" s="7">
        <f t="shared" si="441"/>
        <v>1</v>
      </c>
      <c r="N3039" s="7">
        <f t="shared" si="442"/>
        <v>1995</v>
      </c>
      <c r="O3039" s="7">
        <f t="shared" si="443"/>
        <v>8</v>
      </c>
      <c r="P3039" s="7">
        <f t="shared" si="444"/>
        <v>1</v>
      </c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</row>
    <row r="3040" spans="1:34" x14ac:dyDescent="0.35">
      <c r="A3040">
        <f t="shared" si="447"/>
        <v>3039</v>
      </c>
      <c r="B3040" t="s">
        <v>109</v>
      </c>
      <c r="C3040">
        <f t="shared" si="445"/>
        <v>112</v>
      </c>
      <c r="D3040" s="7">
        <f t="shared" si="448"/>
        <v>2004</v>
      </c>
      <c r="F3040">
        <f>VLOOKUP(B3040, 'Population by Country'!$1:$266,19, FALSE)</f>
        <v>4591910</v>
      </c>
      <c r="G3040">
        <v>0</v>
      </c>
      <c r="H3040">
        <v>0</v>
      </c>
      <c r="I3040" s="7">
        <f>INDEX('Developing Country'!$B$3:$B$175,MATCH('Stata Data'!B3040,'Developing Country'!$A$3:$A$175))</f>
        <v>0</v>
      </c>
      <c r="J3040" s="7">
        <f>INDEX('Developing Country'!$C$3:$C$175,MATCH('Stata Data'!B3040,'Developing Country'!$A$3:$A$175))</f>
        <v>0</v>
      </c>
      <c r="K3040" s="8">
        <f>VLOOKUP(B3040, 'TRIPS In Force'!$A$2:$B$166, 2, FALSE)</f>
        <v>34700</v>
      </c>
      <c r="L3040" s="7">
        <f t="shared" si="446"/>
        <v>1995</v>
      </c>
      <c r="M3040" s="7">
        <f t="shared" si="441"/>
        <v>1</v>
      </c>
      <c r="N3040" s="7">
        <f t="shared" si="442"/>
        <v>1995</v>
      </c>
      <c r="O3040" s="7">
        <f t="shared" si="443"/>
        <v>9</v>
      </c>
      <c r="P3040" s="7">
        <f t="shared" si="444"/>
        <v>1</v>
      </c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</row>
    <row r="3041" spans="1:34" x14ac:dyDescent="0.35">
      <c r="A3041">
        <f t="shared" si="447"/>
        <v>3040</v>
      </c>
      <c r="B3041" t="s">
        <v>109</v>
      </c>
      <c r="C3041">
        <f t="shared" si="445"/>
        <v>112</v>
      </c>
      <c r="D3041" s="7">
        <f t="shared" si="448"/>
        <v>2005</v>
      </c>
      <c r="F3041">
        <f>VLOOKUP(B3041, 'Population by Country'!$1:$266, 20, FALSE)</f>
        <v>4623291</v>
      </c>
      <c r="G3041">
        <v>0</v>
      </c>
      <c r="H3041">
        <v>0</v>
      </c>
      <c r="I3041" s="7">
        <f>INDEX('Developing Country'!$B$3:$B$175,MATCH('Stata Data'!B3041,'Developing Country'!$A$3:$A$175))</f>
        <v>0</v>
      </c>
      <c r="J3041" s="7">
        <f>INDEX('Developing Country'!$C$3:$C$175,MATCH('Stata Data'!B3041,'Developing Country'!$A$3:$A$175))</f>
        <v>0</v>
      </c>
      <c r="K3041" s="8">
        <f>VLOOKUP(B3041, 'TRIPS In Force'!$A$2:$B$166, 2, FALSE)</f>
        <v>34700</v>
      </c>
      <c r="L3041" s="7">
        <f t="shared" si="446"/>
        <v>1995</v>
      </c>
      <c r="M3041" s="7">
        <f t="shared" si="441"/>
        <v>1</v>
      </c>
      <c r="N3041" s="7">
        <f t="shared" si="442"/>
        <v>1995</v>
      </c>
      <c r="O3041" s="7">
        <f t="shared" si="443"/>
        <v>10</v>
      </c>
      <c r="P3041" s="7">
        <f t="shared" si="444"/>
        <v>1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</row>
    <row r="3042" spans="1:34" x14ac:dyDescent="0.35">
      <c r="A3042">
        <f t="shared" si="447"/>
        <v>3041</v>
      </c>
      <c r="B3042" t="s">
        <v>109</v>
      </c>
      <c r="C3042">
        <f t="shared" si="445"/>
        <v>112</v>
      </c>
      <c r="D3042" s="7">
        <f t="shared" si="448"/>
        <v>2006</v>
      </c>
      <c r="F3042">
        <f>VLOOKUP(B3042, 'Population by Country'!$1:$266, 21, FALSE)</f>
        <v>4660677</v>
      </c>
      <c r="G3042">
        <v>0</v>
      </c>
      <c r="H3042">
        <v>0</v>
      </c>
      <c r="I3042" s="7">
        <f>INDEX('Developing Country'!$B$3:$B$175,MATCH('Stata Data'!B3042,'Developing Country'!$A$3:$A$175))</f>
        <v>0</v>
      </c>
      <c r="J3042" s="7">
        <f>INDEX('Developing Country'!$C$3:$C$175,MATCH('Stata Data'!B3042,'Developing Country'!$A$3:$A$175))</f>
        <v>0</v>
      </c>
      <c r="K3042" s="8">
        <f>VLOOKUP(B3042, 'TRIPS In Force'!$A$2:$B$166, 2, FALSE)</f>
        <v>34700</v>
      </c>
      <c r="L3042" s="7">
        <f t="shared" si="446"/>
        <v>1995</v>
      </c>
      <c r="M3042" s="7">
        <f t="shared" si="441"/>
        <v>1</v>
      </c>
      <c r="N3042" s="7">
        <f t="shared" si="442"/>
        <v>1995</v>
      </c>
      <c r="O3042" s="7">
        <f t="shared" si="443"/>
        <v>11</v>
      </c>
      <c r="P3042" s="7">
        <f t="shared" si="444"/>
        <v>1</v>
      </c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</row>
    <row r="3043" spans="1:34" x14ac:dyDescent="0.35">
      <c r="A3043">
        <f t="shared" si="447"/>
        <v>3042</v>
      </c>
      <c r="B3043" t="s">
        <v>109</v>
      </c>
      <c r="C3043">
        <f t="shared" si="445"/>
        <v>112</v>
      </c>
      <c r="D3043" s="7">
        <f t="shared" si="448"/>
        <v>2007</v>
      </c>
      <c r="F3043">
        <f>VLOOKUP(B3043, 'Population by Country'!$1:$266, 22, FALSE)</f>
        <v>4709153</v>
      </c>
      <c r="G3043">
        <v>0</v>
      </c>
      <c r="H3043">
        <v>0</v>
      </c>
      <c r="I3043" s="7">
        <f>INDEX('Developing Country'!$B$3:$B$175,MATCH('Stata Data'!B3043,'Developing Country'!$A$3:$A$175))</f>
        <v>0</v>
      </c>
      <c r="J3043" s="7">
        <f>INDEX('Developing Country'!$C$3:$C$175,MATCH('Stata Data'!B3043,'Developing Country'!$A$3:$A$175))</f>
        <v>0</v>
      </c>
      <c r="K3043" s="8">
        <f>VLOOKUP(B3043, 'TRIPS In Force'!$A$2:$B$166, 2, FALSE)</f>
        <v>34700</v>
      </c>
      <c r="L3043" s="7">
        <f t="shared" si="446"/>
        <v>1995</v>
      </c>
      <c r="M3043" s="7">
        <f t="shared" si="441"/>
        <v>1</v>
      </c>
      <c r="N3043" s="7">
        <f t="shared" si="442"/>
        <v>1995</v>
      </c>
      <c r="O3043" s="7">
        <f t="shared" si="443"/>
        <v>12</v>
      </c>
      <c r="P3043" s="7">
        <f t="shared" si="444"/>
        <v>1</v>
      </c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</row>
    <row r="3044" spans="1:34" x14ac:dyDescent="0.35">
      <c r="A3044">
        <f t="shared" si="447"/>
        <v>3043</v>
      </c>
      <c r="B3044" t="s">
        <v>109</v>
      </c>
      <c r="C3044">
        <f t="shared" si="445"/>
        <v>112</v>
      </c>
      <c r="D3044" s="7">
        <f t="shared" si="448"/>
        <v>2008</v>
      </c>
      <c r="F3044">
        <f>VLOOKUP(B3044, 'Population by Country'!$1:$266, 23, FALSE)</f>
        <v>4768212</v>
      </c>
      <c r="G3044">
        <v>0</v>
      </c>
      <c r="H3044">
        <v>0</v>
      </c>
      <c r="I3044" s="7">
        <f>INDEX('Developing Country'!$B$3:$B$175,MATCH('Stata Data'!B3044,'Developing Country'!$A$3:$A$175))</f>
        <v>0</v>
      </c>
      <c r="J3044" s="7">
        <f>INDEX('Developing Country'!$C$3:$C$175,MATCH('Stata Data'!B3044,'Developing Country'!$A$3:$A$175))</f>
        <v>0</v>
      </c>
      <c r="K3044" s="8">
        <f>VLOOKUP(B3044, 'TRIPS In Force'!$A$2:$B$166, 2, FALSE)</f>
        <v>34700</v>
      </c>
      <c r="L3044" s="7">
        <f t="shared" si="446"/>
        <v>1995</v>
      </c>
      <c r="M3044" s="7">
        <f t="shared" si="441"/>
        <v>1</v>
      </c>
      <c r="N3044" s="7">
        <f t="shared" si="442"/>
        <v>1995</v>
      </c>
      <c r="O3044" s="7">
        <f t="shared" si="443"/>
        <v>13</v>
      </c>
      <c r="P3044" s="7">
        <f t="shared" si="444"/>
        <v>1</v>
      </c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</row>
    <row r="3045" spans="1:34" x14ac:dyDescent="0.35">
      <c r="A3045">
        <f t="shared" si="447"/>
        <v>3044</v>
      </c>
      <c r="B3045" t="s">
        <v>109</v>
      </c>
      <c r="C3045">
        <f t="shared" si="445"/>
        <v>112</v>
      </c>
      <c r="D3045" s="7">
        <f t="shared" si="448"/>
        <v>2009</v>
      </c>
      <c r="F3045">
        <f>VLOOKUP(B3045, 'Population by Country'!$1:$266, 24, FALSE)</f>
        <v>4828726</v>
      </c>
      <c r="G3045">
        <v>0</v>
      </c>
      <c r="H3045">
        <v>0</v>
      </c>
      <c r="I3045" s="7">
        <f>INDEX('Developing Country'!$B$3:$B$175,MATCH('Stata Data'!B3045,'Developing Country'!$A$3:$A$175))</f>
        <v>0</v>
      </c>
      <c r="J3045" s="7">
        <f>INDEX('Developing Country'!$C$3:$C$175,MATCH('Stata Data'!B3045,'Developing Country'!$A$3:$A$175))</f>
        <v>0</v>
      </c>
      <c r="K3045" s="8">
        <f>VLOOKUP(B3045, 'TRIPS In Force'!$A$2:$B$166, 2, FALSE)</f>
        <v>34700</v>
      </c>
      <c r="L3045" s="7">
        <f t="shared" si="446"/>
        <v>1995</v>
      </c>
      <c r="M3045" s="7">
        <f t="shared" si="441"/>
        <v>1</v>
      </c>
      <c r="N3045" s="7">
        <f t="shared" si="442"/>
        <v>1995</v>
      </c>
      <c r="O3045" s="7">
        <f t="shared" si="443"/>
        <v>14</v>
      </c>
      <c r="P3045" s="7">
        <f t="shared" si="444"/>
        <v>1</v>
      </c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</row>
    <row r="3046" spans="1:34" x14ac:dyDescent="0.35">
      <c r="A3046">
        <f t="shared" si="447"/>
        <v>3045</v>
      </c>
      <c r="B3046" t="s">
        <v>109</v>
      </c>
      <c r="C3046">
        <f t="shared" si="445"/>
        <v>112</v>
      </c>
      <c r="D3046" s="7">
        <f t="shared" si="448"/>
        <v>2010</v>
      </c>
      <c r="F3046">
        <f>VLOOKUP(B3046, 'Population by Country'!$1:$266, 25, FALSE)</f>
        <v>4889252</v>
      </c>
      <c r="G3046">
        <v>0</v>
      </c>
      <c r="H3046">
        <v>0</v>
      </c>
      <c r="I3046" s="7">
        <f>INDEX('Developing Country'!$B$3:$B$175,MATCH('Stata Data'!B3046,'Developing Country'!$A$3:$A$175))</f>
        <v>0</v>
      </c>
      <c r="J3046" s="7">
        <f>INDEX('Developing Country'!$C$3:$C$175,MATCH('Stata Data'!B3046,'Developing Country'!$A$3:$A$175))</f>
        <v>0</v>
      </c>
      <c r="K3046" s="8">
        <f>VLOOKUP(B3046, 'TRIPS In Force'!$A$2:$B$166, 2, FALSE)</f>
        <v>34700</v>
      </c>
      <c r="L3046" s="7">
        <f t="shared" si="446"/>
        <v>1995</v>
      </c>
      <c r="M3046" s="7">
        <f t="shared" si="441"/>
        <v>1</v>
      </c>
      <c r="N3046" s="7">
        <f t="shared" si="442"/>
        <v>1995</v>
      </c>
      <c r="O3046" s="7">
        <f t="shared" si="443"/>
        <v>15</v>
      </c>
      <c r="P3046" s="7">
        <f t="shared" si="444"/>
        <v>1</v>
      </c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</row>
    <row r="3047" spans="1:34" x14ac:dyDescent="0.35">
      <c r="A3047">
        <f t="shared" si="447"/>
        <v>3046</v>
      </c>
      <c r="B3047" t="s">
        <v>109</v>
      </c>
      <c r="C3047">
        <f t="shared" si="445"/>
        <v>112</v>
      </c>
      <c r="D3047" s="7">
        <f t="shared" si="448"/>
        <v>2011</v>
      </c>
      <c r="F3047">
        <f>VLOOKUP(B3047, 'Population by Country'!$1:$266, 26, FALSE)</f>
        <v>4953088</v>
      </c>
      <c r="G3047">
        <v>0</v>
      </c>
      <c r="H3047">
        <v>0</v>
      </c>
      <c r="I3047" s="7">
        <f>INDEX('Developing Country'!$B$3:$B$175,MATCH('Stata Data'!B3047,'Developing Country'!$A$3:$A$175))</f>
        <v>0</v>
      </c>
      <c r="J3047" s="7">
        <f>INDEX('Developing Country'!$C$3:$C$175,MATCH('Stata Data'!B3047,'Developing Country'!$A$3:$A$175))</f>
        <v>0</v>
      </c>
      <c r="K3047" s="8">
        <f>VLOOKUP(B3047, 'TRIPS In Force'!$A$2:$B$166, 2, FALSE)</f>
        <v>34700</v>
      </c>
      <c r="L3047" s="7">
        <f t="shared" si="446"/>
        <v>1995</v>
      </c>
      <c r="M3047" s="7">
        <f t="shared" si="441"/>
        <v>1</v>
      </c>
      <c r="N3047" s="7">
        <f t="shared" si="442"/>
        <v>1995</v>
      </c>
      <c r="O3047" s="7">
        <f t="shared" si="443"/>
        <v>16</v>
      </c>
      <c r="P3047" s="7">
        <f t="shared" si="444"/>
        <v>1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</row>
    <row r="3048" spans="1:34" x14ac:dyDescent="0.35">
      <c r="A3048">
        <f t="shared" si="447"/>
        <v>3047</v>
      </c>
      <c r="B3048" t="s">
        <v>109</v>
      </c>
      <c r="C3048">
        <f t="shared" si="445"/>
        <v>112</v>
      </c>
      <c r="D3048" s="7">
        <f t="shared" si="448"/>
        <v>2012</v>
      </c>
      <c r="F3048">
        <f>VLOOKUP(B3048, 'Population by Country'!$1:$266, 27, FALSE)</f>
        <v>5018573</v>
      </c>
      <c r="G3048">
        <v>0</v>
      </c>
      <c r="H3048">
        <v>0</v>
      </c>
      <c r="I3048" s="7">
        <f>INDEX('Developing Country'!$B$3:$B$175,MATCH('Stata Data'!B3048,'Developing Country'!$A$3:$A$175))</f>
        <v>0</v>
      </c>
      <c r="J3048" s="7">
        <f>INDEX('Developing Country'!$C$3:$C$175,MATCH('Stata Data'!B3048,'Developing Country'!$A$3:$A$175))</f>
        <v>0</v>
      </c>
      <c r="K3048" s="8">
        <f>VLOOKUP(B3048, 'TRIPS In Force'!$A$2:$B$166, 2, FALSE)</f>
        <v>34700</v>
      </c>
      <c r="L3048" s="7">
        <f t="shared" si="446"/>
        <v>1995</v>
      </c>
      <c r="M3048" s="7">
        <f t="shared" si="441"/>
        <v>1</v>
      </c>
      <c r="N3048" s="7">
        <f t="shared" si="442"/>
        <v>1995</v>
      </c>
      <c r="O3048" s="7">
        <f t="shared" si="443"/>
        <v>17</v>
      </c>
      <c r="P3048" s="7">
        <f t="shared" si="444"/>
        <v>1</v>
      </c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</row>
    <row r="3049" spans="1:34" x14ac:dyDescent="0.35">
      <c r="A3049">
        <f t="shared" si="447"/>
        <v>3048</v>
      </c>
      <c r="B3049" t="s">
        <v>109</v>
      </c>
      <c r="C3049">
        <f t="shared" si="445"/>
        <v>112</v>
      </c>
      <c r="D3049" s="7">
        <f t="shared" si="448"/>
        <v>2013</v>
      </c>
      <c r="F3049">
        <f>VLOOKUP(B3049, 'Population by Country'!$1:$266, 28, FALSE)</f>
        <v>5079623</v>
      </c>
      <c r="G3049">
        <v>0</v>
      </c>
      <c r="H3049">
        <v>0</v>
      </c>
      <c r="I3049" s="7">
        <f>INDEX('Developing Country'!$B$3:$B$175,MATCH('Stata Data'!B3049,'Developing Country'!$A$3:$A$175))</f>
        <v>0</v>
      </c>
      <c r="J3049" s="7">
        <f>INDEX('Developing Country'!$C$3:$C$175,MATCH('Stata Data'!B3049,'Developing Country'!$A$3:$A$175))</f>
        <v>0</v>
      </c>
      <c r="K3049" s="8">
        <f>VLOOKUP(B3049, 'TRIPS In Force'!$A$2:$B$166, 2, FALSE)</f>
        <v>34700</v>
      </c>
      <c r="L3049" s="7">
        <f t="shared" si="446"/>
        <v>1995</v>
      </c>
      <c r="M3049" s="7">
        <f t="shared" si="441"/>
        <v>1</v>
      </c>
      <c r="N3049" s="7">
        <f t="shared" si="442"/>
        <v>1995</v>
      </c>
      <c r="O3049" s="7">
        <f t="shared" si="443"/>
        <v>18</v>
      </c>
      <c r="P3049" s="7">
        <f t="shared" si="444"/>
        <v>1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</row>
    <row r="3050" spans="1:34" x14ac:dyDescent="0.35">
      <c r="A3050">
        <f t="shared" si="447"/>
        <v>3049</v>
      </c>
      <c r="B3050" t="s">
        <v>109</v>
      </c>
      <c r="C3050">
        <f t="shared" si="445"/>
        <v>112</v>
      </c>
      <c r="D3050" s="7">
        <f t="shared" si="448"/>
        <v>2014</v>
      </c>
      <c r="F3050">
        <f>VLOOKUP(B3050, 'Population by Country'!$1:$266, 29, FALSE)</f>
        <v>5137232</v>
      </c>
      <c r="G3050">
        <v>0</v>
      </c>
      <c r="H3050">
        <v>0</v>
      </c>
      <c r="I3050" s="7">
        <f>INDEX('Developing Country'!$B$3:$B$175,MATCH('Stata Data'!B3050,'Developing Country'!$A$3:$A$175))</f>
        <v>0</v>
      </c>
      <c r="J3050" s="7">
        <f>INDEX('Developing Country'!$C$3:$C$175,MATCH('Stata Data'!B3050,'Developing Country'!$A$3:$A$175))</f>
        <v>0</v>
      </c>
      <c r="K3050" s="8">
        <f>VLOOKUP(B3050, 'TRIPS In Force'!$A$2:$B$166, 2, FALSE)</f>
        <v>34700</v>
      </c>
      <c r="L3050" s="7">
        <f t="shared" si="446"/>
        <v>1995</v>
      </c>
      <c r="M3050" s="7">
        <f t="shared" si="441"/>
        <v>1</v>
      </c>
      <c r="N3050" s="7">
        <f t="shared" si="442"/>
        <v>1995</v>
      </c>
      <c r="O3050" s="7">
        <f t="shared" si="443"/>
        <v>19</v>
      </c>
      <c r="P3050" s="7">
        <f t="shared" si="444"/>
        <v>1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</row>
    <row r="3051" spans="1:34" x14ac:dyDescent="0.35">
      <c r="A3051">
        <f t="shared" si="447"/>
        <v>3050</v>
      </c>
      <c r="B3051" t="s">
        <v>109</v>
      </c>
      <c r="C3051">
        <f t="shared" si="445"/>
        <v>112</v>
      </c>
      <c r="D3051" s="7">
        <f t="shared" si="448"/>
        <v>2015</v>
      </c>
      <c r="F3051">
        <f>VLOOKUP(B3051, 'Population by Country'!$1:$266, 30, FALSE)</f>
        <v>5188607</v>
      </c>
      <c r="G3051">
        <v>0</v>
      </c>
      <c r="H3051">
        <v>0</v>
      </c>
      <c r="I3051" s="7">
        <f>INDEX('Developing Country'!$B$3:$B$175,MATCH('Stata Data'!B3051,'Developing Country'!$A$3:$A$175))</f>
        <v>0</v>
      </c>
      <c r="J3051" s="7">
        <f>INDEX('Developing Country'!$C$3:$C$175,MATCH('Stata Data'!B3051,'Developing Country'!$A$3:$A$175))</f>
        <v>0</v>
      </c>
      <c r="K3051" s="8">
        <f>VLOOKUP(B3051, 'TRIPS In Force'!$A$2:$B$166, 2, FALSE)</f>
        <v>34700</v>
      </c>
      <c r="L3051" s="7">
        <f t="shared" si="446"/>
        <v>1995</v>
      </c>
      <c r="M3051" s="7">
        <f t="shared" si="441"/>
        <v>1</v>
      </c>
      <c r="N3051" s="7">
        <f t="shared" si="442"/>
        <v>1995</v>
      </c>
      <c r="O3051" s="7">
        <f t="shared" si="443"/>
        <v>20</v>
      </c>
      <c r="P3051" s="7">
        <f t="shared" si="444"/>
        <v>1</v>
      </c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</row>
    <row r="3052" spans="1:34" x14ac:dyDescent="0.35">
      <c r="A3052">
        <f t="shared" si="447"/>
        <v>3051</v>
      </c>
      <c r="B3052" t="s">
        <v>109</v>
      </c>
      <c r="C3052">
        <f t="shared" si="445"/>
        <v>112</v>
      </c>
      <c r="D3052" s="7">
        <f t="shared" si="448"/>
        <v>2016</v>
      </c>
      <c r="F3052">
        <f>VLOOKUP(B3052, 'Population by Country'!$1:$266, 31, FALSE)</f>
        <v>5232929</v>
      </c>
      <c r="G3052">
        <v>0</v>
      </c>
      <c r="H3052">
        <v>0</v>
      </c>
      <c r="I3052" s="7">
        <f>INDEX('Developing Country'!$B$3:$B$175,MATCH('Stata Data'!B3052,'Developing Country'!$A$3:$A$175))</f>
        <v>0</v>
      </c>
      <c r="J3052" s="7">
        <f>INDEX('Developing Country'!$C$3:$C$175,MATCH('Stata Data'!B3052,'Developing Country'!$A$3:$A$175))</f>
        <v>0</v>
      </c>
      <c r="K3052" s="8">
        <f>VLOOKUP(B3052, 'TRIPS In Force'!$A$2:$B$166, 2, FALSE)</f>
        <v>34700</v>
      </c>
      <c r="L3052" s="7">
        <f t="shared" si="446"/>
        <v>1995</v>
      </c>
      <c r="M3052" s="7">
        <f t="shared" si="441"/>
        <v>1</v>
      </c>
      <c r="N3052" s="7">
        <f t="shared" si="442"/>
        <v>1995</v>
      </c>
      <c r="O3052" s="7">
        <f t="shared" si="443"/>
        <v>21</v>
      </c>
      <c r="P3052" s="7">
        <f t="shared" si="444"/>
        <v>1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</row>
    <row r="3053" spans="1:34" x14ac:dyDescent="0.35">
      <c r="A3053">
        <f t="shared" si="447"/>
        <v>3052</v>
      </c>
      <c r="B3053" t="s">
        <v>110</v>
      </c>
      <c r="C3053">
        <f t="shared" si="445"/>
        <v>113</v>
      </c>
      <c r="D3053" s="7">
        <v>1990</v>
      </c>
      <c r="F3053">
        <f>VLOOKUP(B3053, 'Population by Country'!$1:$266, 5,FALSE )</f>
        <v>1812160</v>
      </c>
      <c r="G3053">
        <v>0</v>
      </c>
      <c r="H3053">
        <v>0</v>
      </c>
      <c r="I3053" s="7">
        <f>INDEX('Developing Country'!$B$3:$B$175,MATCH('Stata Data'!B3053,'Developing Country'!$A$3:$A$175))</f>
        <v>0</v>
      </c>
      <c r="J3053" s="7">
        <f>INDEX('Developing Country'!$C$3:$C$175,MATCH('Stata Data'!B3053,'Developing Country'!$A$3:$A$175))</f>
        <v>1</v>
      </c>
      <c r="K3053" s="8">
        <f>VLOOKUP(B3053, 'TRIPS In Force'!$A$2:$B$166, 2, FALSE)</f>
        <v>36839</v>
      </c>
      <c r="L3053" s="7">
        <f t="shared" si="446"/>
        <v>2000</v>
      </c>
      <c r="M3053" s="7">
        <f t="shared" si="441"/>
        <v>0</v>
      </c>
      <c r="N3053" s="7">
        <f t="shared" si="442"/>
        <v>2000</v>
      </c>
      <c r="O3053" s="7">
        <f t="shared" si="443"/>
        <v>-10</v>
      </c>
      <c r="P3053" s="7">
        <f t="shared" si="444"/>
        <v>0</v>
      </c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</row>
    <row r="3054" spans="1:34" x14ac:dyDescent="0.35">
      <c r="A3054">
        <f t="shared" si="447"/>
        <v>3053</v>
      </c>
      <c r="B3054" t="s">
        <v>110</v>
      </c>
      <c r="C3054">
        <f t="shared" si="445"/>
        <v>113</v>
      </c>
      <c r="D3054" s="7">
        <f>D3053+1</f>
        <v>1991</v>
      </c>
      <c r="F3054">
        <f>VLOOKUP(B3054, 'Population by Country'!$1:$266, 6, FALSE)</f>
        <v>1893771</v>
      </c>
      <c r="G3054">
        <v>0</v>
      </c>
      <c r="H3054">
        <v>0</v>
      </c>
      <c r="I3054" s="7">
        <f>INDEX('Developing Country'!$B$3:$B$175,MATCH('Stata Data'!B3054,'Developing Country'!$A$3:$A$175))</f>
        <v>0</v>
      </c>
      <c r="J3054" s="7">
        <f>INDEX('Developing Country'!$C$3:$C$175,MATCH('Stata Data'!B3054,'Developing Country'!$A$3:$A$175))</f>
        <v>1</v>
      </c>
      <c r="K3054" s="8">
        <f>VLOOKUP(B3054, 'TRIPS In Force'!$A$2:$B$166, 2, FALSE)</f>
        <v>36839</v>
      </c>
      <c r="L3054" s="7">
        <f t="shared" si="446"/>
        <v>2000</v>
      </c>
      <c r="M3054" s="7">
        <f t="shared" si="441"/>
        <v>0</v>
      </c>
      <c r="N3054" s="7">
        <f t="shared" si="442"/>
        <v>2000</v>
      </c>
      <c r="O3054" s="7">
        <f t="shared" si="443"/>
        <v>-9</v>
      </c>
      <c r="P3054" s="7">
        <f t="shared" si="444"/>
        <v>0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</row>
    <row r="3055" spans="1:34" x14ac:dyDescent="0.35">
      <c r="A3055">
        <f t="shared" si="447"/>
        <v>3054</v>
      </c>
      <c r="B3055" t="s">
        <v>110</v>
      </c>
      <c r="C3055">
        <f t="shared" si="445"/>
        <v>113</v>
      </c>
      <c r="D3055" s="7">
        <f t="shared" ref="D3055:D3079" si="449">D3054+1</f>
        <v>1992</v>
      </c>
      <c r="F3055">
        <f>VLOOKUP(B3055, 'Population by Country'!$1:$266, 7, FALSE)</f>
        <v>1983277</v>
      </c>
      <c r="G3055">
        <v>0</v>
      </c>
      <c r="H3055">
        <v>0</v>
      </c>
      <c r="I3055" s="7">
        <f>INDEX('Developing Country'!$B$3:$B$175,MATCH('Stata Data'!B3055,'Developing Country'!$A$3:$A$175))</f>
        <v>0</v>
      </c>
      <c r="J3055" s="7">
        <f>INDEX('Developing Country'!$C$3:$C$175,MATCH('Stata Data'!B3055,'Developing Country'!$A$3:$A$175))</f>
        <v>1</v>
      </c>
      <c r="K3055" s="8">
        <f>VLOOKUP(B3055, 'TRIPS In Force'!$A$2:$B$166, 2, FALSE)</f>
        <v>36839</v>
      </c>
      <c r="L3055" s="7">
        <f t="shared" si="446"/>
        <v>2000</v>
      </c>
      <c r="M3055" s="7">
        <f t="shared" si="441"/>
        <v>0</v>
      </c>
      <c r="N3055" s="7">
        <f t="shared" si="442"/>
        <v>2000</v>
      </c>
      <c r="O3055" s="7">
        <f t="shared" si="443"/>
        <v>-8</v>
      </c>
      <c r="P3055" s="7">
        <f t="shared" si="444"/>
        <v>0</v>
      </c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</row>
    <row r="3056" spans="1:34" x14ac:dyDescent="0.35">
      <c r="A3056">
        <f t="shared" si="447"/>
        <v>3055</v>
      </c>
      <c r="B3056" t="s">
        <v>110</v>
      </c>
      <c r="C3056">
        <f t="shared" si="445"/>
        <v>113</v>
      </c>
      <c r="D3056" s="7">
        <f t="shared" si="449"/>
        <v>1993</v>
      </c>
      <c r="F3056">
        <f>VLOOKUP(B3056, 'Population by Country'!$1:$266, 8, FALSE)</f>
        <v>2072111</v>
      </c>
      <c r="G3056">
        <v>0</v>
      </c>
      <c r="H3056">
        <v>0</v>
      </c>
      <c r="I3056" s="7">
        <f>INDEX('Developing Country'!$B$3:$B$175,MATCH('Stata Data'!B3056,'Developing Country'!$A$3:$A$175))</f>
        <v>0</v>
      </c>
      <c r="J3056" s="7">
        <f>INDEX('Developing Country'!$C$3:$C$175,MATCH('Stata Data'!B3056,'Developing Country'!$A$3:$A$175))</f>
        <v>1</v>
      </c>
      <c r="K3056" s="8">
        <f>VLOOKUP(B3056, 'TRIPS In Force'!$A$2:$B$166, 2, FALSE)</f>
        <v>36839</v>
      </c>
      <c r="L3056" s="7">
        <f t="shared" si="446"/>
        <v>2000</v>
      </c>
      <c r="M3056" s="7">
        <f t="shared" si="441"/>
        <v>0</v>
      </c>
      <c r="N3056" s="7">
        <f t="shared" si="442"/>
        <v>2000</v>
      </c>
      <c r="O3056" s="7">
        <f t="shared" si="443"/>
        <v>-7</v>
      </c>
      <c r="P3056" s="7">
        <f t="shared" si="444"/>
        <v>0</v>
      </c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</row>
    <row r="3057" spans="1:34" x14ac:dyDescent="0.35">
      <c r="A3057">
        <f t="shared" si="447"/>
        <v>3056</v>
      </c>
      <c r="B3057" t="s">
        <v>110</v>
      </c>
      <c r="C3057">
        <f t="shared" si="445"/>
        <v>113</v>
      </c>
      <c r="D3057" s="7">
        <f t="shared" si="449"/>
        <v>1994</v>
      </c>
      <c r="F3057">
        <f>VLOOKUP(B3057, 'Population by Country'!$1:$266, 9, FALSE)</f>
        <v>2148428</v>
      </c>
      <c r="G3057">
        <v>0</v>
      </c>
      <c r="H3057">
        <v>0</v>
      </c>
      <c r="I3057" s="7">
        <f>INDEX('Developing Country'!$B$3:$B$175,MATCH('Stata Data'!B3057,'Developing Country'!$A$3:$A$175))</f>
        <v>0</v>
      </c>
      <c r="J3057" s="7">
        <f>INDEX('Developing Country'!$C$3:$C$175,MATCH('Stata Data'!B3057,'Developing Country'!$A$3:$A$175))</f>
        <v>1</v>
      </c>
      <c r="K3057" s="8">
        <f>VLOOKUP(B3057, 'TRIPS In Force'!$A$2:$B$166, 2, FALSE)</f>
        <v>36839</v>
      </c>
      <c r="L3057" s="7">
        <f t="shared" si="446"/>
        <v>2000</v>
      </c>
      <c r="M3057" s="7">
        <f t="shared" si="441"/>
        <v>0</v>
      </c>
      <c r="N3057" s="7">
        <f t="shared" si="442"/>
        <v>2000</v>
      </c>
      <c r="O3057" s="7">
        <f t="shared" si="443"/>
        <v>-6</v>
      </c>
      <c r="P3057" s="7">
        <f t="shared" si="444"/>
        <v>0</v>
      </c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</row>
    <row r="3058" spans="1:34" x14ac:dyDescent="0.35">
      <c r="A3058">
        <f t="shared" si="447"/>
        <v>3057</v>
      </c>
      <c r="B3058" t="s">
        <v>110</v>
      </c>
      <c r="C3058">
        <f t="shared" si="445"/>
        <v>113</v>
      </c>
      <c r="D3058" s="7">
        <f t="shared" si="449"/>
        <v>1995</v>
      </c>
      <c r="F3058">
        <f>VLOOKUP(B3058, 'Population by Country'!$1:$266, 10, FALSE)</f>
        <v>2204283</v>
      </c>
      <c r="G3058">
        <v>0</v>
      </c>
      <c r="H3058">
        <v>0</v>
      </c>
      <c r="I3058" s="7">
        <f>INDEX('Developing Country'!$B$3:$B$175,MATCH('Stata Data'!B3058,'Developing Country'!$A$3:$A$175))</f>
        <v>0</v>
      </c>
      <c r="J3058" s="7">
        <f>INDEX('Developing Country'!$C$3:$C$175,MATCH('Stata Data'!B3058,'Developing Country'!$A$3:$A$175))</f>
        <v>1</v>
      </c>
      <c r="K3058" s="8">
        <f>VLOOKUP(B3058, 'TRIPS In Force'!$A$2:$B$166, 2, FALSE)</f>
        <v>36839</v>
      </c>
      <c r="L3058" s="7">
        <f t="shared" si="446"/>
        <v>2000</v>
      </c>
      <c r="M3058" s="7">
        <f t="shared" si="441"/>
        <v>0</v>
      </c>
      <c r="N3058" s="7">
        <f t="shared" si="442"/>
        <v>2000</v>
      </c>
      <c r="O3058" s="7">
        <f t="shared" si="443"/>
        <v>-5</v>
      </c>
      <c r="P3058" s="7">
        <f t="shared" si="444"/>
        <v>0</v>
      </c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</row>
    <row r="3059" spans="1:34" x14ac:dyDescent="0.35">
      <c r="A3059">
        <f t="shared" si="447"/>
        <v>3058</v>
      </c>
      <c r="B3059" t="s">
        <v>110</v>
      </c>
      <c r="C3059">
        <f t="shared" si="445"/>
        <v>113</v>
      </c>
      <c r="D3059" s="7">
        <f t="shared" si="449"/>
        <v>1996</v>
      </c>
      <c r="F3059">
        <f>VLOOKUP(B3059, 'Population by Country'!$1:$266, 11, FALSE)</f>
        <v>2236666</v>
      </c>
      <c r="G3059">
        <v>0</v>
      </c>
      <c r="H3059">
        <v>0</v>
      </c>
      <c r="I3059" s="7">
        <f>INDEX('Developing Country'!$B$3:$B$175,MATCH('Stata Data'!B3059,'Developing Country'!$A$3:$A$175))</f>
        <v>0</v>
      </c>
      <c r="J3059" s="7">
        <f>INDEX('Developing Country'!$C$3:$C$175,MATCH('Stata Data'!B3059,'Developing Country'!$A$3:$A$175))</f>
        <v>1</v>
      </c>
      <c r="K3059" s="8">
        <f>VLOOKUP(B3059, 'TRIPS In Force'!$A$2:$B$166, 2, FALSE)</f>
        <v>36839</v>
      </c>
      <c r="L3059" s="7">
        <f t="shared" si="446"/>
        <v>2000</v>
      </c>
      <c r="M3059" s="7">
        <f t="shared" si="441"/>
        <v>0</v>
      </c>
      <c r="N3059" s="7">
        <f t="shared" si="442"/>
        <v>2000</v>
      </c>
      <c r="O3059" s="7">
        <f t="shared" si="443"/>
        <v>-4</v>
      </c>
      <c r="P3059" s="7">
        <f t="shared" si="444"/>
        <v>0</v>
      </c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</row>
    <row r="3060" spans="1:34" x14ac:dyDescent="0.35">
      <c r="A3060">
        <f t="shared" si="447"/>
        <v>3059</v>
      </c>
      <c r="B3060" t="s">
        <v>110</v>
      </c>
      <c r="C3060">
        <f t="shared" si="445"/>
        <v>113</v>
      </c>
      <c r="D3060" s="7">
        <f t="shared" si="449"/>
        <v>1997</v>
      </c>
      <c r="F3060">
        <f>VLOOKUP(B3060, 'Population by Country'!$1:$266, 12, FALSE)</f>
        <v>2249773</v>
      </c>
      <c r="G3060">
        <v>0</v>
      </c>
      <c r="H3060">
        <v>0</v>
      </c>
      <c r="I3060" s="7">
        <f>INDEX('Developing Country'!$B$3:$B$175,MATCH('Stata Data'!B3060,'Developing Country'!$A$3:$A$175))</f>
        <v>0</v>
      </c>
      <c r="J3060" s="7">
        <f>INDEX('Developing Country'!$C$3:$C$175,MATCH('Stata Data'!B3060,'Developing Country'!$A$3:$A$175))</f>
        <v>1</v>
      </c>
      <c r="K3060" s="8">
        <f>VLOOKUP(B3060, 'TRIPS In Force'!$A$2:$B$166, 2, FALSE)</f>
        <v>36839</v>
      </c>
      <c r="L3060" s="7">
        <f t="shared" si="446"/>
        <v>2000</v>
      </c>
      <c r="M3060" s="7">
        <f t="shared" si="441"/>
        <v>0</v>
      </c>
      <c r="N3060" s="7">
        <f t="shared" si="442"/>
        <v>2000</v>
      </c>
      <c r="O3060" s="7">
        <f t="shared" si="443"/>
        <v>-3</v>
      </c>
      <c r="P3060" s="7">
        <f t="shared" si="444"/>
        <v>0</v>
      </c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</row>
    <row r="3061" spans="1:34" x14ac:dyDescent="0.35">
      <c r="A3061">
        <f t="shared" si="447"/>
        <v>3060</v>
      </c>
      <c r="B3061" t="s">
        <v>110</v>
      </c>
      <c r="C3061">
        <f t="shared" si="445"/>
        <v>113</v>
      </c>
      <c r="D3061" s="7">
        <f t="shared" si="449"/>
        <v>1998</v>
      </c>
      <c r="F3061">
        <f>VLOOKUP(B3061, 'Population by Country'!$1:$266, 13, FALSE)</f>
        <v>2251875</v>
      </c>
      <c r="G3061">
        <v>0</v>
      </c>
      <c r="H3061">
        <v>0</v>
      </c>
      <c r="I3061" s="7">
        <f>INDEX('Developing Country'!$B$3:$B$175,MATCH('Stata Data'!B3061,'Developing Country'!$A$3:$A$175))</f>
        <v>0</v>
      </c>
      <c r="J3061" s="7">
        <f>INDEX('Developing Country'!$C$3:$C$175,MATCH('Stata Data'!B3061,'Developing Country'!$A$3:$A$175))</f>
        <v>1</v>
      </c>
      <c r="K3061" s="8">
        <f>VLOOKUP(B3061, 'TRIPS In Force'!$A$2:$B$166, 2, FALSE)</f>
        <v>36839</v>
      </c>
      <c r="L3061" s="7">
        <f t="shared" si="446"/>
        <v>2000</v>
      </c>
      <c r="M3061" s="7">
        <f t="shared" si="441"/>
        <v>0</v>
      </c>
      <c r="N3061" s="7">
        <f t="shared" si="442"/>
        <v>2000</v>
      </c>
      <c r="O3061" s="7">
        <f t="shared" si="443"/>
        <v>-2</v>
      </c>
      <c r="P3061" s="7">
        <f t="shared" si="444"/>
        <v>0</v>
      </c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</row>
    <row r="3062" spans="1:34" x14ac:dyDescent="0.35">
      <c r="A3062">
        <f t="shared" si="447"/>
        <v>3061</v>
      </c>
      <c r="B3062" t="s">
        <v>110</v>
      </c>
      <c r="C3062">
        <f t="shared" si="445"/>
        <v>113</v>
      </c>
      <c r="D3062" s="7">
        <f t="shared" si="449"/>
        <v>1999</v>
      </c>
      <c r="F3062">
        <f>VLOOKUP(B3062, 'Population by Country'!$1:$266,14, FALSE)</f>
        <v>2254918</v>
      </c>
      <c r="G3062">
        <v>0</v>
      </c>
      <c r="H3062">
        <v>0</v>
      </c>
      <c r="I3062" s="7">
        <f>INDEX('Developing Country'!$B$3:$B$175,MATCH('Stata Data'!B3062,'Developing Country'!$A$3:$A$175))</f>
        <v>0</v>
      </c>
      <c r="J3062" s="7">
        <f>INDEX('Developing Country'!$C$3:$C$175,MATCH('Stata Data'!B3062,'Developing Country'!$A$3:$A$175))</f>
        <v>1</v>
      </c>
      <c r="K3062" s="8">
        <f>VLOOKUP(B3062, 'TRIPS In Force'!$A$2:$B$166, 2, FALSE)</f>
        <v>36839</v>
      </c>
      <c r="L3062" s="7">
        <f t="shared" si="446"/>
        <v>2000</v>
      </c>
      <c r="M3062" s="7">
        <f t="shared" si="441"/>
        <v>0</v>
      </c>
      <c r="N3062" s="7">
        <f t="shared" si="442"/>
        <v>2000</v>
      </c>
      <c r="O3062" s="7">
        <f t="shared" si="443"/>
        <v>-1</v>
      </c>
      <c r="P3062" s="7">
        <f t="shared" si="444"/>
        <v>0</v>
      </c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</row>
    <row r="3063" spans="1:34" x14ac:dyDescent="0.35">
      <c r="A3063">
        <f t="shared" si="447"/>
        <v>3062</v>
      </c>
      <c r="B3063" t="s">
        <v>110</v>
      </c>
      <c r="C3063">
        <f t="shared" si="445"/>
        <v>113</v>
      </c>
      <c r="D3063" s="7">
        <f t="shared" si="449"/>
        <v>2000</v>
      </c>
      <c r="F3063">
        <f>VLOOKUP(B3063, 'Population by Country'!$1:$266, 15, FALSE)</f>
        <v>2267991</v>
      </c>
      <c r="G3063">
        <v>0</v>
      </c>
      <c r="H3063">
        <v>0</v>
      </c>
      <c r="I3063" s="7">
        <f>INDEX('Developing Country'!$B$3:$B$175,MATCH('Stata Data'!B3063,'Developing Country'!$A$3:$A$175))</f>
        <v>0</v>
      </c>
      <c r="J3063" s="7">
        <f>INDEX('Developing Country'!$C$3:$C$175,MATCH('Stata Data'!B3063,'Developing Country'!$A$3:$A$175))</f>
        <v>1</v>
      </c>
      <c r="K3063" s="8">
        <f>VLOOKUP(B3063, 'TRIPS In Force'!$A$2:$B$166, 2, FALSE)</f>
        <v>36839</v>
      </c>
      <c r="L3063" s="7">
        <f t="shared" si="446"/>
        <v>2000</v>
      </c>
      <c r="M3063" s="7">
        <f t="shared" si="441"/>
        <v>1</v>
      </c>
      <c r="N3063" s="7">
        <f t="shared" si="442"/>
        <v>2000</v>
      </c>
      <c r="O3063" s="7">
        <f t="shared" si="443"/>
        <v>0</v>
      </c>
      <c r="P3063" s="7">
        <f t="shared" si="444"/>
        <v>1</v>
      </c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</row>
    <row r="3064" spans="1:34" x14ac:dyDescent="0.35">
      <c r="A3064">
        <f t="shared" si="447"/>
        <v>3063</v>
      </c>
      <c r="B3064" t="s">
        <v>110</v>
      </c>
      <c r="C3064">
        <f t="shared" si="445"/>
        <v>113</v>
      </c>
      <c r="D3064" s="7">
        <f t="shared" si="449"/>
        <v>2001</v>
      </c>
      <c r="F3064">
        <f>VLOOKUP(B3064, 'Population by Country'!$1:$266, 16, FALSE)</f>
        <v>2294787</v>
      </c>
      <c r="G3064">
        <v>0</v>
      </c>
      <c r="H3064">
        <v>0</v>
      </c>
      <c r="I3064" s="7">
        <f>INDEX('Developing Country'!$B$3:$B$175,MATCH('Stata Data'!B3064,'Developing Country'!$A$3:$A$175))</f>
        <v>0</v>
      </c>
      <c r="J3064" s="7">
        <f>INDEX('Developing Country'!$C$3:$C$175,MATCH('Stata Data'!B3064,'Developing Country'!$A$3:$A$175))</f>
        <v>1</v>
      </c>
      <c r="K3064" s="8">
        <f>VLOOKUP(B3064, 'TRIPS In Force'!$A$2:$B$166, 2, FALSE)</f>
        <v>36839</v>
      </c>
      <c r="L3064" s="7">
        <f t="shared" si="446"/>
        <v>2000</v>
      </c>
      <c r="M3064" s="7">
        <f t="shared" si="441"/>
        <v>1</v>
      </c>
      <c r="N3064" s="7">
        <f t="shared" si="442"/>
        <v>2000</v>
      </c>
      <c r="O3064" s="7">
        <f t="shared" si="443"/>
        <v>1</v>
      </c>
      <c r="P3064" s="7">
        <f t="shared" si="444"/>
        <v>1</v>
      </c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</row>
    <row r="3065" spans="1:34" x14ac:dyDescent="0.35">
      <c r="A3065">
        <f t="shared" si="447"/>
        <v>3064</v>
      </c>
      <c r="B3065" t="s">
        <v>110</v>
      </c>
      <c r="C3065">
        <f t="shared" si="445"/>
        <v>113</v>
      </c>
      <c r="D3065" s="7">
        <f t="shared" si="449"/>
        <v>2002</v>
      </c>
      <c r="F3065">
        <f>VLOOKUP(B3065, 'Population by Country'!$1:$266, 17, FALSE)</f>
        <v>2334285</v>
      </c>
      <c r="G3065">
        <v>0</v>
      </c>
      <c r="H3065">
        <v>0</v>
      </c>
      <c r="I3065" s="7">
        <f>INDEX('Developing Country'!$B$3:$B$175,MATCH('Stata Data'!B3065,'Developing Country'!$A$3:$A$175))</f>
        <v>0</v>
      </c>
      <c r="J3065" s="7">
        <f>INDEX('Developing Country'!$C$3:$C$175,MATCH('Stata Data'!B3065,'Developing Country'!$A$3:$A$175))</f>
        <v>1</v>
      </c>
      <c r="K3065" s="8">
        <f>VLOOKUP(B3065, 'TRIPS In Force'!$A$2:$B$166, 2, FALSE)</f>
        <v>36839</v>
      </c>
      <c r="L3065" s="7">
        <f t="shared" si="446"/>
        <v>2000</v>
      </c>
      <c r="M3065" s="7">
        <f t="shared" si="441"/>
        <v>1</v>
      </c>
      <c r="N3065" s="7">
        <f t="shared" si="442"/>
        <v>2000</v>
      </c>
      <c r="O3065" s="7">
        <f t="shared" si="443"/>
        <v>2</v>
      </c>
      <c r="P3065" s="7">
        <f t="shared" si="444"/>
        <v>1</v>
      </c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</row>
    <row r="3066" spans="1:34" x14ac:dyDescent="0.35">
      <c r="A3066">
        <f t="shared" si="447"/>
        <v>3065</v>
      </c>
      <c r="B3066" t="s">
        <v>110</v>
      </c>
      <c r="C3066">
        <f t="shared" si="445"/>
        <v>113</v>
      </c>
      <c r="D3066" s="7">
        <f t="shared" si="449"/>
        <v>2003</v>
      </c>
      <c r="F3066">
        <f>VLOOKUP(B3066, 'Population by Country'!$1:$266, 18, FALSE)</f>
        <v>2385255</v>
      </c>
      <c r="G3066">
        <v>0</v>
      </c>
      <c r="H3066">
        <v>0</v>
      </c>
      <c r="I3066" s="7">
        <f>INDEX('Developing Country'!$B$3:$B$175,MATCH('Stata Data'!B3066,'Developing Country'!$A$3:$A$175))</f>
        <v>0</v>
      </c>
      <c r="J3066" s="7">
        <f>INDEX('Developing Country'!$C$3:$C$175,MATCH('Stata Data'!B3066,'Developing Country'!$A$3:$A$175))</f>
        <v>1</v>
      </c>
      <c r="K3066" s="8">
        <f>VLOOKUP(B3066, 'TRIPS In Force'!$A$2:$B$166, 2, FALSE)</f>
        <v>36839</v>
      </c>
      <c r="L3066" s="7">
        <f t="shared" si="446"/>
        <v>2000</v>
      </c>
      <c r="M3066" s="7">
        <f t="shared" si="441"/>
        <v>1</v>
      </c>
      <c r="N3066" s="7">
        <f t="shared" si="442"/>
        <v>2000</v>
      </c>
      <c r="O3066" s="7">
        <f t="shared" si="443"/>
        <v>3</v>
      </c>
      <c r="P3066" s="7">
        <f t="shared" si="444"/>
        <v>1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</row>
    <row r="3067" spans="1:34" x14ac:dyDescent="0.35">
      <c r="A3067">
        <f t="shared" si="447"/>
        <v>3066</v>
      </c>
      <c r="B3067" t="s">
        <v>110</v>
      </c>
      <c r="C3067">
        <f t="shared" si="445"/>
        <v>113</v>
      </c>
      <c r="D3067" s="7">
        <f t="shared" si="449"/>
        <v>2004</v>
      </c>
      <c r="F3067">
        <f>VLOOKUP(B3067, 'Population by Country'!$1:$266,19, FALSE)</f>
        <v>2444751</v>
      </c>
      <c r="G3067">
        <v>0</v>
      </c>
      <c r="H3067">
        <v>0</v>
      </c>
      <c r="I3067" s="7">
        <f>INDEX('Developing Country'!$B$3:$B$175,MATCH('Stata Data'!B3067,'Developing Country'!$A$3:$A$175))</f>
        <v>0</v>
      </c>
      <c r="J3067" s="7">
        <f>INDEX('Developing Country'!$C$3:$C$175,MATCH('Stata Data'!B3067,'Developing Country'!$A$3:$A$175))</f>
        <v>1</v>
      </c>
      <c r="K3067" s="8">
        <f>VLOOKUP(B3067, 'TRIPS In Force'!$A$2:$B$166, 2, FALSE)</f>
        <v>36839</v>
      </c>
      <c r="L3067" s="7">
        <f t="shared" si="446"/>
        <v>2000</v>
      </c>
      <c r="M3067" s="7">
        <f t="shared" si="441"/>
        <v>1</v>
      </c>
      <c r="N3067" s="7">
        <f t="shared" si="442"/>
        <v>2000</v>
      </c>
      <c r="O3067" s="7">
        <f t="shared" si="443"/>
        <v>4</v>
      </c>
      <c r="P3067" s="7">
        <f t="shared" si="444"/>
        <v>1</v>
      </c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</row>
    <row r="3068" spans="1:34" x14ac:dyDescent="0.35">
      <c r="A3068">
        <f t="shared" si="447"/>
        <v>3067</v>
      </c>
      <c r="B3068" t="s">
        <v>110</v>
      </c>
      <c r="C3068">
        <f t="shared" si="445"/>
        <v>113</v>
      </c>
      <c r="D3068" s="7">
        <f t="shared" si="449"/>
        <v>2005</v>
      </c>
      <c r="F3068">
        <f>VLOOKUP(B3068, 'Population by Country'!$1:$266, 20, FALSE)</f>
        <v>2511269</v>
      </c>
      <c r="G3068">
        <v>0</v>
      </c>
      <c r="H3068">
        <v>0</v>
      </c>
      <c r="I3068" s="7">
        <f>INDEX('Developing Country'!$B$3:$B$175,MATCH('Stata Data'!B3068,'Developing Country'!$A$3:$A$175))</f>
        <v>0</v>
      </c>
      <c r="J3068" s="7">
        <f>INDEX('Developing Country'!$C$3:$C$175,MATCH('Stata Data'!B3068,'Developing Country'!$A$3:$A$175))</f>
        <v>1</v>
      </c>
      <c r="K3068" s="8">
        <f>VLOOKUP(B3068, 'TRIPS In Force'!$A$2:$B$166, 2, FALSE)</f>
        <v>36839</v>
      </c>
      <c r="L3068" s="7">
        <f t="shared" si="446"/>
        <v>2000</v>
      </c>
      <c r="M3068" s="7">
        <f t="shared" si="441"/>
        <v>1</v>
      </c>
      <c r="N3068" s="7">
        <f t="shared" si="442"/>
        <v>2000</v>
      </c>
      <c r="O3068" s="7">
        <f t="shared" si="443"/>
        <v>5</v>
      </c>
      <c r="P3068" s="7">
        <f t="shared" si="444"/>
        <v>1</v>
      </c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</row>
    <row r="3069" spans="1:34" x14ac:dyDescent="0.35">
      <c r="A3069">
        <f t="shared" si="447"/>
        <v>3068</v>
      </c>
      <c r="B3069" t="s">
        <v>110</v>
      </c>
      <c r="C3069">
        <f t="shared" si="445"/>
        <v>113</v>
      </c>
      <c r="D3069" s="7">
        <f t="shared" si="449"/>
        <v>2006</v>
      </c>
      <c r="F3069">
        <f>VLOOKUP(B3069, 'Population by Country'!$1:$266, 21, FALSE)</f>
        <v>2582991</v>
      </c>
      <c r="G3069">
        <v>0</v>
      </c>
      <c r="H3069">
        <v>0</v>
      </c>
      <c r="I3069" s="7">
        <f>INDEX('Developing Country'!$B$3:$B$175,MATCH('Stata Data'!B3069,'Developing Country'!$A$3:$A$175))</f>
        <v>0</v>
      </c>
      <c r="J3069" s="7">
        <f>INDEX('Developing Country'!$C$3:$C$175,MATCH('Stata Data'!B3069,'Developing Country'!$A$3:$A$175))</f>
        <v>1</v>
      </c>
      <c r="K3069" s="8">
        <f>VLOOKUP(B3069, 'TRIPS In Force'!$A$2:$B$166, 2, FALSE)</f>
        <v>36839</v>
      </c>
      <c r="L3069" s="7">
        <f t="shared" si="446"/>
        <v>2000</v>
      </c>
      <c r="M3069" s="7">
        <f t="shared" si="441"/>
        <v>1</v>
      </c>
      <c r="N3069" s="7">
        <f t="shared" si="442"/>
        <v>2000</v>
      </c>
      <c r="O3069" s="7">
        <f t="shared" si="443"/>
        <v>6</v>
      </c>
      <c r="P3069" s="7">
        <f t="shared" si="444"/>
        <v>1</v>
      </c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</row>
    <row r="3070" spans="1:34" x14ac:dyDescent="0.35">
      <c r="A3070">
        <f t="shared" si="447"/>
        <v>3069</v>
      </c>
      <c r="B3070" t="s">
        <v>110</v>
      </c>
      <c r="C3070">
        <f t="shared" si="445"/>
        <v>113</v>
      </c>
      <c r="D3070" s="7">
        <f t="shared" si="449"/>
        <v>2007</v>
      </c>
      <c r="F3070">
        <f>VLOOKUP(B3070, 'Population by Country'!$1:$266, 22, FALSE)</f>
        <v>2662762</v>
      </c>
      <c r="G3070">
        <v>0</v>
      </c>
      <c r="H3070">
        <v>0</v>
      </c>
      <c r="I3070" s="7">
        <f>INDEX('Developing Country'!$B$3:$B$175,MATCH('Stata Data'!B3070,'Developing Country'!$A$3:$A$175))</f>
        <v>0</v>
      </c>
      <c r="J3070" s="7">
        <f>INDEX('Developing Country'!$C$3:$C$175,MATCH('Stata Data'!B3070,'Developing Country'!$A$3:$A$175))</f>
        <v>1</v>
      </c>
      <c r="K3070" s="8">
        <f>VLOOKUP(B3070, 'TRIPS In Force'!$A$2:$B$166, 2, FALSE)</f>
        <v>36839</v>
      </c>
      <c r="L3070" s="7">
        <f t="shared" si="446"/>
        <v>2000</v>
      </c>
      <c r="M3070" s="7">
        <f t="shared" si="441"/>
        <v>1</v>
      </c>
      <c r="N3070" s="7">
        <f t="shared" si="442"/>
        <v>2000</v>
      </c>
      <c r="O3070" s="7">
        <f t="shared" si="443"/>
        <v>7</v>
      </c>
      <c r="P3070" s="7">
        <f t="shared" si="444"/>
        <v>1</v>
      </c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</row>
    <row r="3071" spans="1:34" x14ac:dyDescent="0.35">
      <c r="A3071">
        <f t="shared" si="447"/>
        <v>3070</v>
      </c>
      <c r="B3071" t="s">
        <v>110</v>
      </c>
      <c r="C3071">
        <f t="shared" si="445"/>
        <v>113</v>
      </c>
      <c r="D3071" s="7">
        <f t="shared" si="449"/>
        <v>2008</v>
      </c>
      <c r="F3071">
        <f>VLOOKUP(B3071, 'Population by Country'!$1:$266, 23, FALSE)</f>
        <v>2759014</v>
      </c>
      <c r="G3071">
        <v>0</v>
      </c>
      <c r="H3071">
        <v>0</v>
      </c>
      <c r="I3071" s="7">
        <f>INDEX('Developing Country'!$B$3:$B$175,MATCH('Stata Data'!B3071,'Developing Country'!$A$3:$A$175))</f>
        <v>0</v>
      </c>
      <c r="J3071" s="7">
        <f>INDEX('Developing Country'!$C$3:$C$175,MATCH('Stata Data'!B3071,'Developing Country'!$A$3:$A$175))</f>
        <v>1</v>
      </c>
      <c r="K3071" s="8">
        <f>VLOOKUP(B3071, 'TRIPS In Force'!$A$2:$B$166, 2, FALSE)</f>
        <v>36839</v>
      </c>
      <c r="L3071" s="7">
        <f t="shared" si="446"/>
        <v>2000</v>
      </c>
      <c r="M3071" s="7">
        <f t="shared" si="441"/>
        <v>1</v>
      </c>
      <c r="N3071" s="7">
        <f t="shared" si="442"/>
        <v>2000</v>
      </c>
      <c r="O3071" s="7">
        <f t="shared" si="443"/>
        <v>8</v>
      </c>
      <c r="P3071" s="7">
        <f t="shared" si="444"/>
        <v>1</v>
      </c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</row>
    <row r="3072" spans="1:34" x14ac:dyDescent="0.35">
      <c r="A3072">
        <f t="shared" si="447"/>
        <v>3071</v>
      </c>
      <c r="B3072" t="s">
        <v>110</v>
      </c>
      <c r="C3072">
        <f t="shared" si="445"/>
        <v>113</v>
      </c>
      <c r="D3072" s="7">
        <f t="shared" si="449"/>
        <v>2009</v>
      </c>
      <c r="F3072">
        <f>VLOOKUP(B3072, 'Population by Country'!$1:$266, 24, FALSE)</f>
        <v>2882942</v>
      </c>
      <c r="G3072">
        <v>0</v>
      </c>
      <c r="H3072">
        <v>0</v>
      </c>
      <c r="I3072" s="7">
        <f>INDEX('Developing Country'!$B$3:$B$175,MATCH('Stata Data'!B3072,'Developing Country'!$A$3:$A$175))</f>
        <v>0</v>
      </c>
      <c r="J3072" s="7">
        <f>INDEX('Developing Country'!$C$3:$C$175,MATCH('Stata Data'!B3072,'Developing Country'!$A$3:$A$175))</f>
        <v>1</v>
      </c>
      <c r="K3072" s="8">
        <f>VLOOKUP(B3072, 'TRIPS In Force'!$A$2:$B$166, 2, FALSE)</f>
        <v>36839</v>
      </c>
      <c r="L3072" s="7">
        <f t="shared" si="446"/>
        <v>2000</v>
      </c>
      <c r="M3072" s="7">
        <f t="shared" si="441"/>
        <v>1</v>
      </c>
      <c r="N3072" s="7">
        <f t="shared" si="442"/>
        <v>2000</v>
      </c>
      <c r="O3072" s="7">
        <f t="shared" si="443"/>
        <v>9</v>
      </c>
      <c r="P3072" s="7">
        <f t="shared" si="444"/>
        <v>1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</row>
    <row r="3073" spans="1:34" x14ac:dyDescent="0.35">
      <c r="A3073">
        <f t="shared" si="447"/>
        <v>3072</v>
      </c>
      <c r="B3073" t="s">
        <v>110</v>
      </c>
      <c r="C3073">
        <f t="shared" si="445"/>
        <v>113</v>
      </c>
      <c r="D3073" s="7">
        <f t="shared" si="449"/>
        <v>2010</v>
      </c>
      <c r="F3073">
        <f>VLOOKUP(B3073, 'Population by Country'!$1:$266, 25, FALSE)</f>
        <v>3041460</v>
      </c>
      <c r="G3073">
        <v>0</v>
      </c>
      <c r="H3073">
        <v>0</v>
      </c>
      <c r="I3073" s="7">
        <f>INDEX('Developing Country'!$B$3:$B$175,MATCH('Stata Data'!B3073,'Developing Country'!$A$3:$A$175))</f>
        <v>0</v>
      </c>
      <c r="J3073" s="7">
        <f>INDEX('Developing Country'!$C$3:$C$175,MATCH('Stata Data'!B3073,'Developing Country'!$A$3:$A$175))</f>
        <v>1</v>
      </c>
      <c r="K3073" s="8">
        <f>VLOOKUP(B3073, 'TRIPS In Force'!$A$2:$B$166, 2, FALSE)</f>
        <v>36839</v>
      </c>
      <c r="L3073" s="7">
        <f t="shared" si="446"/>
        <v>2000</v>
      </c>
      <c r="M3073" s="7">
        <f t="shared" si="441"/>
        <v>1</v>
      </c>
      <c r="N3073" s="7">
        <f t="shared" si="442"/>
        <v>2000</v>
      </c>
      <c r="O3073" s="7">
        <f t="shared" si="443"/>
        <v>10</v>
      </c>
      <c r="P3073" s="7">
        <f t="shared" si="444"/>
        <v>1</v>
      </c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</row>
    <row r="3074" spans="1:34" x14ac:dyDescent="0.35">
      <c r="A3074">
        <f t="shared" si="447"/>
        <v>3073</v>
      </c>
      <c r="B3074" t="s">
        <v>110</v>
      </c>
      <c r="C3074">
        <f t="shared" si="445"/>
        <v>113</v>
      </c>
      <c r="D3074" s="7">
        <f t="shared" si="449"/>
        <v>2011</v>
      </c>
      <c r="F3074">
        <f>VLOOKUP(B3074, 'Population by Country'!$1:$266, 26, FALSE)</f>
        <v>3237268</v>
      </c>
      <c r="G3074">
        <v>0</v>
      </c>
      <c r="H3074">
        <v>0</v>
      </c>
      <c r="I3074" s="7">
        <f>INDEX('Developing Country'!$B$3:$B$175,MATCH('Stata Data'!B3074,'Developing Country'!$A$3:$A$175))</f>
        <v>0</v>
      </c>
      <c r="J3074" s="7">
        <f>INDEX('Developing Country'!$C$3:$C$175,MATCH('Stata Data'!B3074,'Developing Country'!$A$3:$A$175))</f>
        <v>1</v>
      </c>
      <c r="K3074" s="8">
        <f>VLOOKUP(B3074, 'TRIPS In Force'!$A$2:$B$166, 2, FALSE)</f>
        <v>36839</v>
      </c>
      <c r="L3074" s="7">
        <f t="shared" si="446"/>
        <v>2000</v>
      </c>
      <c r="M3074" s="7">
        <f t="shared" ref="M3074:M3137" si="450">IF(L3074&gt;D3074, 0, 1)</f>
        <v>1</v>
      </c>
      <c r="N3074" s="7">
        <f t="shared" ref="N3074:N3137" si="451">IF(L3074&gt;IF(I3074=1, 2033, IF(H3074=1, 2005, IF(J3074=1,2000, L3074))), L3074,IF(I3074=1, 2033, IF(H3074=1, 2005, IF(J3074=1,2000, L3074))))</f>
        <v>2000</v>
      </c>
      <c r="O3074" s="7">
        <f t="shared" ref="O3074:O3137" si="452">D3074-N3074</f>
        <v>11</v>
      </c>
      <c r="P3074" s="7">
        <f t="shared" ref="P3074:P3137" si="453">IF(N3074&lt;=D3074,1,0)</f>
        <v>1</v>
      </c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</row>
    <row r="3075" spans="1:34" x14ac:dyDescent="0.35">
      <c r="A3075">
        <f t="shared" si="447"/>
        <v>3074</v>
      </c>
      <c r="B3075" t="s">
        <v>110</v>
      </c>
      <c r="C3075">
        <f t="shared" ref="C3075:C3138" si="454">_xlfn.FLOOR.MATH((A3075-1)/27)</f>
        <v>113</v>
      </c>
      <c r="D3075" s="7">
        <f t="shared" si="449"/>
        <v>2012</v>
      </c>
      <c r="F3075">
        <f>VLOOKUP(B3075, 'Population by Country'!$1:$266, 27, FALSE)</f>
        <v>3464644</v>
      </c>
      <c r="G3075">
        <v>0</v>
      </c>
      <c r="H3075">
        <v>0</v>
      </c>
      <c r="I3075" s="7">
        <f>INDEX('Developing Country'!$B$3:$B$175,MATCH('Stata Data'!B3075,'Developing Country'!$A$3:$A$175))</f>
        <v>0</v>
      </c>
      <c r="J3075" s="7">
        <f>INDEX('Developing Country'!$C$3:$C$175,MATCH('Stata Data'!B3075,'Developing Country'!$A$3:$A$175))</f>
        <v>1</v>
      </c>
      <c r="K3075" s="8">
        <f>VLOOKUP(B3075, 'TRIPS In Force'!$A$2:$B$166, 2, FALSE)</f>
        <v>36839</v>
      </c>
      <c r="L3075" s="7">
        <f t="shared" ref="L3075:L3138" si="455">YEAR(K3075)</f>
        <v>2000</v>
      </c>
      <c r="M3075" s="7">
        <f t="shared" si="450"/>
        <v>1</v>
      </c>
      <c r="N3075" s="7">
        <f t="shared" si="451"/>
        <v>2000</v>
      </c>
      <c r="O3075" s="7">
        <f t="shared" si="452"/>
        <v>12</v>
      </c>
      <c r="P3075" s="7">
        <f t="shared" si="453"/>
        <v>1</v>
      </c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</row>
    <row r="3076" spans="1:34" x14ac:dyDescent="0.35">
      <c r="A3076">
        <f t="shared" ref="A3076:A3139" si="456">A3075+1</f>
        <v>3075</v>
      </c>
      <c r="B3076" t="s">
        <v>110</v>
      </c>
      <c r="C3076">
        <f t="shared" si="454"/>
        <v>113</v>
      </c>
      <c r="D3076" s="7">
        <f t="shared" si="449"/>
        <v>2013</v>
      </c>
      <c r="F3076">
        <f>VLOOKUP(B3076, 'Population by Country'!$1:$266, 28, FALSE)</f>
        <v>3711481</v>
      </c>
      <c r="G3076">
        <v>0</v>
      </c>
      <c r="H3076">
        <v>0</v>
      </c>
      <c r="I3076" s="7">
        <f>INDEX('Developing Country'!$B$3:$B$175,MATCH('Stata Data'!B3076,'Developing Country'!$A$3:$A$175))</f>
        <v>0</v>
      </c>
      <c r="J3076" s="7">
        <f>INDEX('Developing Country'!$C$3:$C$175,MATCH('Stata Data'!B3076,'Developing Country'!$A$3:$A$175))</f>
        <v>1</v>
      </c>
      <c r="K3076" s="8">
        <f>VLOOKUP(B3076, 'TRIPS In Force'!$A$2:$B$166, 2, FALSE)</f>
        <v>36839</v>
      </c>
      <c r="L3076" s="7">
        <f t="shared" si="455"/>
        <v>2000</v>
      </c>
      <c r="M3076" s="7">
        <f t="shared" si="450"/>
        <v>1</v>
      </c>
      <c r="N3076" s="7">
        <f t="shared" si="451"/>
        <v>2000</v>
      </c>
      <c r="O3076" s="7">
        <f t="shared" si="452"/>
        <v>13</v>
      </c>
      <c r="P3076" s="7">
        <f t="shared" si="453"/>
        <v>1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</row>
    <row r="3077" spans="1:34" x14ac:dyDescent="0.35">
      <c r="A3077">
        <f t="shared" si="456"/>
        <v>3076</v>
      </c>
      <c r="B3077" t="s">
        <v>110</v>
      </c>
      <c r="C3077">
        <f t="shared" si="454"/>
        <v>113</v>
      </c>
      <c r="D3077" s="7">
        <f t="shared" si="449"/>
        <v>2014</v>
      </c>
      <c r="F3077">
        <f>VLOOKUP(B3077, 'Population by Country'!$1:$266, 29, FALSE)</f>
        <v>3960925</v>
      </c>
      <c r="G3077">
        <v>0</v>
      </c>
      <c r="H3077">
        <v>0</v>
      </c>
      <c r="I3077" s="7">
        <f>INDEX('Developing Country'!$B$3:$B$175,MATCH('Stata Data'!B3077,'Developing Country'!$A$3:$A$175))</f>
        <v>0</v>
      </c>
      <c r="J3077" s="7">
        <f>INDEX('Developing Country'!$C$3:$C$175,MATCH('Stata Data'!B3077,'Developing Country'!$A$3:$A$175))</f>
        <v>1</v>
      </c>
      <c r="K3077" s="8">
        <f>VLOOKUP(B3077, 'TRIPS In Force'!$A$2:$B$166, 2, FALSE)</f>
        <v>36839</v>
      </c>
      <c r="L3077" s="7">
        <f t="shared" si="455"/>
        <v>2000</v>
      </c>
      <c r="M3077" s="7">
        <f t="shared" si="450"/>
        <v>1</v>
      </c>
      <c r="N3077" s="7">
        <f t="shared" si="451"/>
        <v>2000</v>
      </c>
      <c r="O3077" s="7">
        <f t="shared" si="452"/>
        <v>14</v>
      </c>
      <c r="P3077" s="7">
        <f t="shared" si="453"/>
        <v>1</v>
      </c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</row>
    <row r="3078" spans="1:34" x14ac:dyDescent="0.35">
      <c r="A3078">
        <f t="shared" si="456"/>
        <v>3077</v>
      </c>
      <c r="B3078" t="s">
        <v>110</v>
      </c>
      <c r="C3078">
        <f t="shared" si="454"/>
        <v>113</v>
      </c>
      <c r="D3078" s="7">
        <f t="shared" si="449"/>
        <v>2015</v>
      </c>
      <c r="F3078">
        <f>VLOOKUP(B3078, 'Population by Country'!$1:$266, 30, FALSE)</f>
        <v>4199810</v>
      </c>
      <c r="G3078">
        <v>0</v>
      </c>
      <c r="H3078">
        <v>0</v>
      </c>
      <c r="I3078" s="7">
        <f>INDEX('Developing Country'!$B$3:$B$175,MATCH('Stata Data'!B3078,'Developing Country'!$A$3:$A$175))</f>
        <v>0</v>
      </c>
      <c r="J3078" s="7">
        <f>INDEX('Developing Country'!$C$3:$C$175,MATCH('Stata Data'!B3078,'Developing Country'!$A$3:$A$175))</f>
        <v>1</v>
      </c>
      <c r="K3078" s="8">
        <f>VLOOKUP(B3078, 'TRIPS In Force'!$A$2:$B$166, 2, FALSE)</f>
        <v>36839</v>
      </c>
      <c r="L3078" s="7">
        <f t="shared" si="455"/>
        <v>2000</v>
      </c>
      <c r="M3078" s="7">
        <f t="shared" si="450"/>
        <v>1</v>
      </c>
      <c r="N3078" s="7">
        <f t="shared" si="451"/>
        <v>2000</v>
      </c>
      <c r="O3078" s="7">
        <f t="shared" si="452"/>
        <v>15</v>
      </c>
      <c r="P3078" s="7">
        <f t="shared" si="453"/>
        <v>1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</row>
    <row r="3079" spans="1:34" x14ac:dyDescent="0.35">
      <c r="A3079">
        <f t="shared" si="456"/>
        <v>3078</v>
      </c>
      <c r="B3079" t="s">
        <v>110</v>
      </c>
      <c r="C3079">
        <f t="shared" si="454"/>
        <v>113</v>
      </c>
      <c r="D3079" s="7">
        <f t="shared" si="449"/>
        <v>2016</v>
      </c>
      <c r="F3079">
        <f>VLOOKUP(B3079, 'Population by Country'!$1:$266, 31, FALSE)</f>
        <v>4424762</v>
      </c>
      <c r="G3079">
        <v>0</v>
      </c>
      <c r="H3079">
        <v>0</v>
      </c>
      <c r="I3079" s="7">
        <f>INDEX('Developing Country'!$B$3:$B$175,MATCH('Stata Data'!B3079,'Developing Country'!$A$3:$A$175))</f>
        <v>0</v>
      </c>
      <c r="J3079" s="7">
        <f>INDEX('Developing Country'!$C$3:$C$175,MATCH('Stata Data'!B3079,'Developing Country'!$A$3:$A$175))</f>
        <v>1</v>
      </c>
      <c r="K3079" s="8">
        <f>VLOOKUP(B3079, 'TRIPS In Force'!$A$2:$B$166, 2, FALSE)</f>
        <v>36839</v>
      </c>
      <c r="L3079" s="7">
        <f t="shared" si="455"/>
        <v>2000</v>
      </c>
      <c r="M3079" s="7">
        <f t="shared" si="450"/>
        <v>1</v>
      </c>
      <c r="N3079" s="7">
        <f t="shared" si="451"/>
        <v>2000</v>
      </c>
      <c r="O3079" s="7">
        <f t="shared" si="452"/>
        <v>16</v>
      </c>
      <c r="P3079" s="7">
        <f t="shared" si="453"/>
        <v>1</v>
      </c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</row>
    <row r="3080" spans="1:34" x14ac:dyDescent="0.35">
      <c r="A3080">
        <f t="shared" si="456"/>
        <v>3079</v>
      </c>
      <c r="B3080" t="s">
        <v>111</v>
      </c>
      <c r="C3080">
        <f t="shared" si="454"/>
        <v>114</v>
      </c>
      <c r="D3080" s="7">
        <v>1990</v>
      </c>
      <c r="E3080">
        <v>100</v>
      </c>
      <c r="F3080">
        <f>VLOOKUP(B3080, 'Population by Country'!$1:$266, 5,FALSE )</f>
        <v>107678614</v>
      </c>
      <c r="G3080">
        <v>0</v>
      </c>
      <c r="H3080">
        <v>1</v>
      </c>
      <c r="I3080" s="7">
        <f>INDEX('Developing Country'!$B$3:$B$175,MATCH('Stata Data'!B3080,'Developing Country'!$A$3:$A$175))</f>
        <v>0</v>
      </c>
      <c r="J3080" s="7">
        <f>INDEX('Developing Country'!$C$3:$C$175,MATCH('Stata Data'!B3080,'Developing Country'!$A$3:$A$175))</f>
        <v>1</v>
      </c>
      <c r="K3080" s="8">
        <f>VLOOKUP(B3080, 'TRIPS In Force'!$A$2:$B$166, 2, FALSE)</f>
        <v>34700</v>
      </c>
      <c r="L3080" s="7">
        <f t="shared" si="455"/>
        <v>1995</v>
      </c>
      <c r="M3080" s="7">
        <f t="shared" si="450"/>
        <v>0</v>
      </c>
      <c r="N3080" s="7">
        <f t="shared" si="451"/>
        <v>2005</v>
      </c>
      <c r="O3080" s="7">
        <f t="shared" si="452"/>
        <v>-15</v>
      </c>
      <c r="P3080" s="7">
        <f t="shared" si="453"/>
        <v>0</v>
      </c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</row>
    <row r="3081" spans="1:34" x14ac:dyDescent="0.35">
      <c r="A3081">
        <f t="shared" si="456"/>
        <v>3080</v>
      </c>
      <c r="B3081" t="s">
        <v>111</v>
      </c>
      <c r="C3081">
        <f t="shared" si="454"/>
        <v>114</v>
      </c>
      <c r="D3081" s="7">
        <f>D3080+1</f>
        <v>1991</v>
      </c>
      <c r="E3081">
        <v>100</v>
      </c>
      <c r="F3081">
        <f>VLOOKUP(B3081, 'Population by Country'!$1:$266, 6, FALSE)</f>
        <v>110730420</v>
      </c>
      <c r="G3081">
        <v>0</v>
      </c>
      <c r="H3081">
        <v>1</v>
      </c>
      <c r="I3081" s="7">
        <f>INDEX('Developing Country'!$B$3:$B$175,MATCH('Stata Data'!B3081,'Developing Country'!$A$3:$A$175))</f>
        <v>0</v>
      </c>
      <c r="J3081" s="7">
        <f>INDEX('Developing Country'!$C$3:$C$175,MATCH('Stata Data'!B3081,'Developing Country'!$A$3:$A$175))</f>
        <v>1</v>
      </c>
      <c r="K3081" s="8">
        <f>VLOOKUP(B3081, 'TRIPS In Force'!$A$2:$B$166, 2, FALSE)</f>
        <v>34700</v>
      </c>
      <c r="L3081" s="7">
        <f t="shared" si="455"/>
        <v>1995</v>
      </c>
      <c r="M3081" s="7">
        <f t="shared" si="450"/>
        <v>0</v>
      </c>
      <c r="N3081" s="7">
        <f t="shared" si="451"/>
        <v>2005</v>
      </c>
      <c r="O3081" s="7">
        <f t="shared" si="452"/>
        <v>-14</v>
      </c>
      <c r="P3081" s="7">
        <f t="shared" si="453"/>
        <v>0</v>
      </c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</row>
    <row r="3082" spans="1:34" x14ac:dyDescent="0.35">
      <c r="A3082">
        <f t="shared" si="456"/>
        <v>3081</v>
      </c>
      <c r="B3082" t="s">
        <v>111</v>
      </c>
      <c r="C3082">
        <f t="shared" si="454"/>
        <v>114</v>
      </c>
      <c r="D3082" s="7">
        <f t="shared" ref="D3082:D3106" si="457">D3081+1</f>
        <v>1992</v>
      </c>
      <c r="E3082">
        <v>100</v>
      </c>
      <c r="F3082">
        <f>VLOOKUP(B3082, 'Population by Country'!$1:$266, 7, FALSE)</f>
        <v>113747135</v>
      </c>
      <c r="G3082">
        <v>0</v>
      </c>
      <c r="H3082">
        <v>1</v>
      </c>
      <c r="I3082" s="7">
        <f>INDEX('Developing Country'!$B$3:$B$175,MATCH('Stata Data'!B3082,'Developing Country'!$A$3:$A$175))</f>
        <v>0</v>
      </c>
      <c r="J3082" s="7">
        <f>INDEX('Developing Country'!$C$3:$C$175,MATCH('Stata Data'!B3082,'Developing Country'!$A$3:$A$175))</f>
        <v>1</v>
      </c>
      <c r="K3082" s="8">
        <f>VLOOKUP(B3082, 'TRIPS In Force'!$A$2:$B$166, 2, FALSE)</f>
        <v>34700</v>
      </c>
      <c r="L3082" s="7">
        <f t="shared" si="455"/>
        <v>1995</v>
      </c>
      <c r="M3082" s="7">
        <f t="shared" si="450"/>
        <v>0</v>
      </c>
      <c r="N3082" s="7">
        <f t="shared" si="451"/>
        <v>2005</v>
      </c>
      <c r="O3082" s="7">
        <f t="shared" si="452"/>
        <v>-13</v>
      </c>
      <c r="P3082" s="7">
        <f t="shared" si="453"/>
        <v>0</v>
      </c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</row>
    <row r="3083" spans="1:34" x14ac:dyDescent="0.35">
      <c r="A3083">
        <f t="shared" si="456"/>
        <v>3082</v>
      </c>
      <c r="B3083" t="s">
        <v>111</v>
      </c>
      <c r="C3083">
        <f t="shared" si="454"/>
        <v>114</v>
      </c>
      <c r="D3083" s="7">
        <f t="shared" si="457"/>
        <v>1993</v>
      </c>
      <c r="E3083">
        <v>100</v>
      </c>
      <c r="F3083">
        <f>VLOOKUP(B3083, 'Population by Country'!$1:$266, 8, FALSE)</f>
        <v>116749560</v>
      </c>
      <c r="G3083">
        <v>0</v>
      </c>
      <c r="H3083">
        <v>1</v>
      </c>
      <c r="I3083" s="7">
        <f>INDEX('Developing Country'!$B$3:$B$175,MATCH('Stata Data'!B3083,'Developing Country'!$A$3:$A$175))</f>
        <v>0</v>
      </c>
      <c r="J3083" s="7">
        <f>INDEX('Developing Country'!$C$3:$C$175,MATCH('Stata Data'!B3083,'Developing Country'!$A$3:$A$175))</f>
        <v>1</v>
      </c>
      <c r="K3083" s="8">
        <f>VLOOKUP(B3083, 'TRIPS In Force'!$A$2:$B$166, 2, FALSE)</f>
        <v>34700</v>
      </c>
      <c r="L3083" s="7">
        <f t="shared" si="455"/>
        <v>1995</v>
      </c>
      <c r="M3083" s="7">
        <f t="shared" si="450"/>
        <v>0</v>
      </c>
      <c r="N3083" s="7">
        <f t="shared" si="451"/>
        <v>2005</v>
      </c>
      <c r="O3083" s="7">
        <f t="shared" si="452"/>
        <v>-12</v>
      </c>
      <c r="P3083" s="7">
        <f t="shared" si="453"/>
        <v>0</v>
      </c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</row>
    <row r="3084" spans="1:34" x14ac:dyDescent="0.35">
      <c r="A3084">
        <f t="shared" si="456"/>
        <v>3083</v>
      </c>
      <c r="B3084" t="s">
        <v>111</v>
      </c>
      <c r="C3084">
        <f t="shared" si="454"/>
        <v>114</v>
      </c>
      <c r="D3084" s="7">
        <f t="shared" si="457"/>
        <v>1994</v>
      </c>
      <c r="E3084">
        <v>100</v>
      </c>
      <c r="F3084">
        <f>VLOOKUP(B3084, 'Population by Country'!$1:$266, 9, FALSE)</f>
        <v>119769556</v>
      </c>
      <c r="G3084">
        <v>0</v>
      </c>
      <c r="H3084">
        <v>1</v>
      </c>
      <c r="I3084" s="7">
        <f>INDEX('Developing Country'!$B$3:$B$175,MATCH('Stata Data'!B3084,'Developing Country'!$A$3:$A$175))</f>
        <v>0</v>
      </c>
      <c r="J3084" s="7">
        <f>INDEX('Developing Country'!$C$3:$C$175,MATCH('Stata Data'!B3084,'Developing Country'!$A$3:$A$175))</f>
        <v>1</v>
      </c>
      <c r="K3084" s="8">
        <f>VLOOKUP(B3084, 'TRIPS In Force'!$A$2:$B$166, 2, FALSE)</f>
        <v>34700</v>
      </c>
      <c r="L3084" s="7">
        <f t="shared" si="455"/>
        <v>1995</v>
      </c>
      <c r="M3084" s="7">
        <f t="shared" si="450"/>
        <v>0</v>
      </c>
      <c r="N3084" s="7">
        <f t="shared" si="451"/>
        <v>2005</v>
      </c>
      <c r="O3084" s="7">
        <f t="shared" si="452"/>
        <v>-11</v>
      </c>
      <c r="P3084" s="7">
        <f t="shared" si="453"/>
        <v>0</v>
      </c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</row>
    <row r="3085" spans="1:34" x14ac:dyDescent="0.35">
      <c r="A3085">
        <f t="shared" si="456"/>
        <v>3084</v>
      </c>
      <c r="B3085" t="s">
        <v>111</v>
      </c>
      <c r="C3085">
        <f t="shared" si="454"/>
        <v>114</v>
      </c>
      <c r="D3085" s="7">
        <f t="shared" si="457"/>
        <v>1995</v>
      </c>
      <c r="E3085">
        <v>100</v>
      </c>
      <c r="F3085">
        <f>VLOOKUP(B3085, 'Population by Country'!$1:$266, 10, FALSE)</f>
        <v>122829148</v>
      </c>
      <c r="G3085">
        <v>0</v>
      </c>
      <c r="H3085">
        <v>1</v>
      </c>
      <c r="I3085" s="7">
        <f>INDEX('Developing Country'!$B$3:$B$175,MATCH('Stata Data'!B3085,'Developing Country'!$A$3:$A$175))</f>
        <v>0</v>
      </c>
      <c r="J3085" s="7">
        <f>INDEX('Developing Country'!$C$3:$C$175,MATCH('Stata Data'!B3085,'Developing Country'!$A$3:$A$175))</f>
        <v>1</v>
      </c>
      <c r="K3085" s="8">
        <f>VLOOKUP(B3085, 'TRIPS In Force'!$A$2:$B$166, 2, FALSE)</f>
        <v>34700</v>
      </c>
      <c r="L3085" s="7">
        <f t="shared" si="455"/>
        <v>1995</v>
      </c>
      <c r="M3085" s="7">
        <f t="shared" si="450"/>
        <v>1</v>
      </c>
      <c r="N3085" s="7">
        <f t="shared" si="451"/>
        <v>2005</v>
      </c>
      <c r="O3085" s="7">
        <f t="shared" si="452"/>
        <v>-10</v>
      </c>
      <c r="P3085" s="7">
        <f t="shared" si="453"/>
        <v>0</v>
      </c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</row>
    <row r="3086" spans="1:34" x14ac:dyDescent="0.35">
      <c r="A3086">
        <f t="shared" si="456"/>
        <v>3085</v>
      </c>
      <c r="B3086" t="s">
        <v>111</v>
      </c>
      <c r="C3086">
        <f t="shared" si="454"/>
        <v>114</v>
      </c>
      <c r="D3086" s="7">
        <f t="shared" si="457"/>
        <v>1996</v>
      </c>
      <c r="E3086">
        <v>100</v>
      </c>
      <c r="F3086">
        <f>VLOOKUP(B3086, 'Population by Country'!$1:$266, 11, FALSE)</f>
        <v>125938339</v>
      </c>
      <c r="G3086">
        <v>0</v>
      </c>
      <c r="H3086">
        <v>1</v>
      </c>
      <c r="I3086" s="7">
        <f>INDEX('Developing Country'!$B$3:$B$175,MATCH('Stata Data'!B3086,'Developing Country'!$A$3:$A$175))</f>
        <v>0</v>
      </c>
      <c r="J3086" s="7">
        <f>INDEX('Developing Country'!$C$3:$C$175,MATCH('Stata Data'!B3086,'Developing Country'!$A$3:$A$175))</f>
        <v>1</v>
      </c>
      <c r="K3086" s="8">
        <f>VLOOKUP(B3086, 'TRIPS In Force'!$A$2:$B$166, 2, FALSE)</f>
        <v>34700</v>
      </c>
      <c r="L3086" s="7">
        <f t="shared" si="455"/>
        <v>1995</v>
      </c>
      <c r="M3086" s="7">
        <f t="shared" si="450"/>
        <v>1</v>
      </c>
      <c r="N3086" s="7">
        <f t="shared" si="451"/>
        <v>2005</v>
      </c>
      <c r="O3086" s="7">
        <f t="shared" si="452"/>
        <v>-9</v>
      </c>
      <c r="P3086" s="7">
        <f t="shared" si="453"/>
        <v>0</v>
      </c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</row>
    <row r="3087" spans="1:34" x14ac:dyDescent="0.35">
      <c r="A3087">
        <f t="shared" si="456"/>
        <v>3086</v>
      </c>
      <c r="B3087" t="s">
        <v>111</v>
      </c>
      <c r="C3087">
        <f t="shared" si="454"/>
        <v>114</v>
      </c>
      <c r="D3087" s="7">
        <f t="shared" si="457"/>
        <v>1997</v>
      </c>
      <c r="E3087">
        <v>100</v>
      </c>
      <c r="F3087">
        <f>VLOOKUP(B3087, 'Population by Country'!$1:$266, 12, FALSE)</f>
        <v>129086987</v>
      </c>
      <c r="G3087">
        <v>0</v>
      </c>
      <c r="H3087">
        <v>1</v>
      </c>
      <c r="I3087" s="7">
        <f>INDEX('Developing Country'!$B$3:$B$175,MATCH('Stata Data'!B3087,'Developing Country'!$A$3:$A$175))</f>
        <v>0</v>
      </c>
      <c r="J3087" s="7">
        <f>INDEX('Developing Country'!$C$3:$C$175,MATCH('Stata Data'!B3087,'Developing Country'!$A$3:$A$175))</f>
        <v>1</v>
      </c>
      <c r="K3087" s="8">
        <f>VLOOKUP(B3087, 'TRIPS In Force'!$A$2:$B$166, 2, FALSE)</f>
        <v>34700</v>
      </c>
      <c r="L3087" s="7">
        <f t="shared" si="455"/>
        <v>1995</v>
      </c>
      <c r="M3087" s="7">
        <f t="shared" si="450"/>
        <v>1</v>
      </c>
      <c r="N3087" s="7">
        <f t="shared" si="451"/>
        <v>2005</v>
      </c>
      <c r="O3087" s="7">
        <f t="shared" si="452"/>
        <v>-8</v>
      </c>
      <c r="P3087" s="7">
        <f t="shared" si="453"/>
        <v>0</v>
      </c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</row>
    <row r="3088" spans="1:34" x14ac:dyDescent="0.35">
      <c r="A3088">
        <f t="shared" si="456"/>
        <v>3087</v>
      </c>
      <c r="B3088" t="s">
        <v>111</v>
      </c>
      <c r="C3088">
        <f t="shared" si="454"/>
        <v>114</v>
      </c>
      <c r="D3088" s="7">
        <f t="shared" si="457"/>
        <v>1998</v>
      </c>
      <c r="E3088">
        <v>100</v>
      </c>
      <c r="F3088">
        <f>VLOOKUP(B3088, 'Population by Country'!$1:$266, 13, FALSE)</f>
        <v>132253264</v>
      </c>
      <c r="G3088">
        <v>0</v>
      </c>
      <c r="H3088">
        <v>1</v>
      </c>
      <c r="I3088" s="7">
        <f>INDEX('Developing Country'!$B$3:$B$175,MATCH('Stata Data'!B3088,'Developing Country'!$A$3:$A$175))</f>
        <v>0</v>
      </c>
      <c r="J3088" s="7">
        <f>INDEX('Developing Country'!$C$3:$C$175,MATCH('Stata Data'!B3088,'Developing Country'!$A$3:$A$175))</f>
        <v>1</v>
      </c>
      <c r="K3088" s="8">
        <f>VLOOKUP(B3088, 'TRIPS In Force'!$A$2:$B$166, 2, FALSE)</f>
        <v>34700</v>
      </c>
      <c r="L3088" s="7">
        <f t="shared" si="455"/>
        <v>1995</v>
      </c>
      <c r="M3088" s="7">
        <f t="shared" si="450"/>
        <v>1</v>
      </c>
      <c r="N3088" s="7">
        <f t="shared" si="451"/>
        <v>2005</v>
      </c>
      <c r="O3088" s="7">
        <f t="shared" si="452"/>
        <v>-7</v>
      </c>
      <c r="P3088" s="7">
        <f t="shared" si="453"/>
        <v>0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</row>
    <row r="3089" spans="1:34" x14ac:dyDescent="0.35">
      <c r="A3089">
        <f t="shared" si="456"/>
        <v>3088</v>
      </c>
      <c r="B3089" t="s">
        <v>111</v>
      </c>
      <c r="C3089">
        <f t="shared" si="454"/>
        <v>114</v>
      </c>
      <c r="D3089" s="7">
        <f t="shared" si="457"/>
        <v>1999</v>
      </c>
      <c r="E3089">
        <v>100</v>
      </c>
      <c r="F3089">
        <f>VLOOKUP(B3089, 'Population by Country'!$1:$266,14, FALSE)</f>
        <v>135405584</v>
      </c>
      <c r="G3089">
        <v>0</v>
      </c>
      <c r="H3089">
        <v>1</v>
      </c>
      <c r="I3089" s="7">
        <f>INDEX('Developing Country'!$B$3:$B$175,MATCH('Stata Data'!B3089,'Developing Country'!$A$3:$A$175))</f>
        <v>0</v>
      </c>
      <c r="J3089" s="7">
        <f>INDEX('Developing Country'!$C$3:$C$175,MATCH('Stata Data'!B3089,'Developing Country'!$A$3:$A$175))</f>
        <v>1</v>
      </c>
      <c r="K3089" s="8">
        <f>VLOOKUP(B3089, 'TRIPS In Force'!$A$2:$B$166, 2, FALSE)</f>
        <v>34700</v>
      </c>
      <c r="L3089" s="7">
        <f t="shared" si="455"/>
        <v>1995</v>
      </c>
      <c r="M3089" s="7">
        <f t="shared" si="450"/>
        <v>1</v>
      </c>
      <c r="N3089" s="7">
        <f t="shared" si="451"/>
        <v>2005</v>
      </c>
      <c r="O3089" s="7">
        <f t="shared" si="452"/>
        <v>-6</v>
      </c>
      <c r="P3089" s="7">
        <f t="shared" si="453"/>
        <v>0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</row>
    <row r="3090" spans="1:34" x14ac:dyDescent="0.35">
      <c r="A3090">
        <f t="shared" si="456"/>
        <v>3089</v>
      </c>
      <c r="B3090" t="s">
        <v>111</v>
      </c>
      <c r="C3090">
        <f t="shared" si="454"/>
        <v>114</v>
      </c>
      <c r="D3090" s="7">
        <f t="shared" si="457"/>
        <v>2000</v>
      </c>
      <c r="E3090">
        <v>100</v>
      </c>
      <c r="F3090">
        <f>VLOOKUP(B3090, 'Population by Country'!$1:$266, 15, FALSE)</f>
        <v>138523285</v>
      </c>
      <c r="G3090">
        <v>0</v>
      </c>
      <c r="H3090">
        <v>1</v>
      </c>
      <c r="I3090" s="7">
        <f>INDEX('Developing Country'!$B$3:$B$175,MATCH('Stata Data'!B3090,'Developing Country'!$A$3:$A$175))</f>
        <v>0</v>
      </c>
      <c r="J3090" s="7">
        <f>INDEX('Developing Country'!$C$3:$C$175,MATCH('Stata Data'!B3090,'Developing Country'!$A$3:$A$175))</f>
        <v>1</v>
      </c>
      <c r="K3090" s="8">
        <f>VLOOKUP(B3090, 'TRIPS In Force'!$A$2:$B$166, 2, FALSE)</f>
        <v>34700</v>
      </c>
      <c r="L3090" s="7">
        <f t="shared" si="455"/>
        <v>1995</v>
      </c>
      <c r="M3090" s="7">
        <f t="shared" si="450"/>
        <v>1</v>
      </c>
      <c r="N3090" s="7">
        <f t="shared" si="451"/>
        <v>2005</v>
      </c>
      <c r="O3090" s="7">
        <f t="shared" si="452"/>
        <v>-5</v>
      </c>
      <c r="P3090" s="7">
        <f t="shared" si="453"/>
        <v>0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</row>
    <row r="3091" spans="1:34" x14ac:dyDescent="0.35">
      <c r="A3091">
        <f t="shared" si="456"/>
        <v>3090</v>
      </c>
      <c r="B3091" t="s">
        <v>111</v>
      </c>
      <c r="C3091">
        <f t="shared" si="454"/>
        <v>114</v>
      </c>
      <c r="D3091" s="7">
        <f t="shared" si="457"/>
        <v>2001</v>
      </c>
      <c r="E3091">
        <v>100</v>
      </c>
      <c r="F3091">
        <f>VLOOKUP(B3091, 'Population by Country'!$1:$266, 16, FALSE)</f>
        <v>141601437</v>
      </c>
      <c r="G3091">
        <v>0</v>
      </c>
      <c r="H3091">
        <v>1</v>
      </c>
      <c r="I3091" s="7">
        <f>INDEX('Developing Country'!$B$3:$B$175,MATCH('Stata Data'!B3091,'Developing Country'!$A$3:$A$175))</f>
        <v>0</v>
      </c>
      <c r="J3091" s="7">
        <f>INDEX('Developing Country'!$C$3:$C$175,MATCH('Stata Data'!B3091,'Developing Country'!$A$3:$A$175))</f>
        <v>1</v>
      </c>
      <c r="K3091" s="8">
        <f>VLOOKUP(B3091, 'TRIPS In Force'!$A$2:$B$166, 2, FALSE)</f>
        <v>34700</v>
      </c>
      <c r="L3091" s="7">
        <f t="shared" si="455"/>
        <v>1995</v>
      </c>
      <c r="M3091" s="7">
        <f t="shared" si="450"/>
        <v>1</v>
      </c>
      <c r="N3091" s="7">
        <f t="shared" si="451"/>
        <v>2005</v>
      </c>
      <c r="O3091" s="7">
        <f t="shared" si="452"/>
        <v>-4</v>
      </c>
      <c r="P3091" s="7">
        <f t="shared" si="453"/>
        <v>0</v>
      </c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</row>
    <row r="3092" spans="1:34" x14ac:dyDescent="0.35">
      <c r="A3092">
        <f t="shared" si="456"/>
        <v>3091</v>
      </c>
      <c r="B3092" t="s">
        <v>111</v>
      </c>
      <c r="C3092">
        <f t="shared" si="454"/>
        <v>114</v>
      </c>
      <c r="D3092" s="7">
        <f t="shared" si="457"/>
        <v>2002</v>
      </c>
      <c r="E3092">
        <v>100</v>
      </c>
      <c r="F3092">
        <f>VLOOKUP(B3092, 'Population by Country'!$1:$266, 17, FALSE)</f>
        <v>144654143</v>
      </c>
      <c r="G3092">
        <v>0</v>
      </c>
      <c r="H3092">
        <v>1</v>
      </c>
      <c r="I3092" s="7">
        <f>INDEX('Developing Country'!$B$3:$B$175,MATCH('Stata Data'!B3092,'Developing Country'!$A$3:$A$175))</f>
        <v>0</v>
      </c>
      <c r="J3092" s="7">
        <f>INDEX('Developing Country'!$C$3:$C$175,MATCH('Stata Data'!B3092,'Developing Country'!$A$3:$A$175))</f>
        <v>1</v>
      </c>
      <c r="K3092" s="8">
        <f>VLOOKUP(B3092, 'TRIPS In Force'!$A$2:$B$166, 2, FALSE)</f>
        <v>34700</v>
      </c>
      <c r="L3092" s="7">
        <f t="shared" si="455"/>
        <v>1995</v>
      </c>
      <c r="M3092" s="7">
        <f t="shared" si="450"/>
        <v>1</v>
      </c>
      <c r="N3092" s="7">
        <f t="shared" si="451"/>
        <v>2005</v>
      </c>
      <c r="O3092" s="7">
        <f t="shared" si="452"/>
        <v>-3</v>
      </c>
      <c r="P3092" s="7">
        <f t="shared" si="453"/>
        <v>0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</row>
    <row r="3093" spans="1:34" x14ac:dyDescent="0.35">
      <c r="A3093">
        <f t="shared" si="456"/>
        <v>3092</v>
      </c>
      <c r="B3093" t="s">
        <v>111</v>
      </c>
      <c r="C3093">
        <f t="shared" si="454"/>
        <v>114</v>
      </c>
      <c r="D3093" s="7">
        <f t="shared" si="457"/>
        <v>2003</v>
      </c>
      <c r="E3093">
        <v>100</v>
      </c>
      <c r="F3093">
        <f>VLOOKUP(B3093, 'Population by Country'!$1:$266, 18, FALSE)</f>
        <v>147703401</v>
      </c>
      <c r="G3093">
        <v>0</v>
      </c>
      <c r="H3093">
        <v>1</v>
      </c>
      <c r="I3093" s="7">
        <f>INDEX('Developing Country'!$B$3:$B$175,MATCH('Stata Data'!B3093,'Developing Country'!$A$3:$A$175))</f>
        <v>0</v>
      </c>
      <c r="J3093" s="7">
        <f>INDEX('Developing Country'!$C$3:$C$175,MATCH('Stata Data'!B3093,'Developing Country'!$A$3:$A$175))</f>
        <v>1</v>
      </c>
      <c r="K3093" s="8">
        <f>VLOOKUP(B3093, 'TRIPS In Force'!$A$2:$B$166, 2, FALSE)</f>
        <v>34700</v>
      </c>
      <c r="L3093" s="7">
        <f t="shared" si="455"/>
        <v>1995</v>
      </c>
      <c r="M3093" s="7">
        <f t="shared" si="450"/>
        <v>1</v>
      </c>
      <c r="N3093" s="7">
        <f t="shared" si="451"/>
        <v>2005</v>
      </c>
      <c r="O3093" s="7">
        <f t="shared" si="452"/>
        <v>-2</v>
      </c>
      <c r="P3093" s="7">
        <f t="shared" si="453"/>
        <v>0</v>
      </c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</row>
    <row r="3094" spans="1:34" x14ac:dyDescent="0.35">
      <c r="A3094">
        <f t="shared" si="456"/>
        <v>3093</v>
      </c>
      <c r="B3094" t="s">
        <v>111</v>
      </c>
      <c r="C3094">
        <f t="shared" si="454"/>
        <v>114</v>
      </c>
      <c r="D3094" s="7">
        <f t="shared" si="457"/>
        <v>2004</v>
      </c>
      <c r="E3094">
        <v>100</v>
      </c>
      <c r="F3094">
        <f>VLOOKUP(B3094, 'Population by Country'!$1:$266,19, FALSE)</f>
        <v>150780300</v>
      </c>
      <c r="G3094">
        <v>0</v>
      </c>
      <c r="H3094">
        <v>1</v>
      </c>
      <c r="I3094" s="7">
        <f>INDEX('Developing Country'!$B$3:$B$175,MATCH('Stata Data'!B3094,'Developing Country'!$A$3:$A$175))</f>
        <v>0</v>
      </c>
      <c r="J3094" s="7">
        <f>INDEX('Developing Country'!$C$3:$C$175,MATCH('Stata Data'!B3094,'Developing Country'!$A$3:$A$175))</f>
        <v>1</v>
      </c>
      <c r="K3094" s="8">
        <f>VLOOKUP(B3094, 'TRIPS In Force'!$A$2:$B$166, 2, FALSE)</f>
        <v>34700</v>
      </c>
      <c r="L3094" s="7">
        <f t="shared" si="455"/>
        <v>1995</v>
      </c>
      <c r="M3094" s="7">
        <f t="shared" si="450"/>
        <v>1</v>
      </c>
      <c r="N3094" s="7">
        <f t="shared" si="451"/>
        <v>2005</v>
      </c>
      <c r="O3094" s="7">
        <f t="shared" si="452"/>
        <v>-1</v>
      </c>
      <c r="P3094" s="7">
        <f t="shared" si="453"/>
        <v>0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</row>
    <row r="3095" spans="1:34" x14ac:dyDescent="0.35">
      <c r="A3095">
        <f t="shared" si="456"/>
        <v>3094</v>
      </c>
      <c r="B3095" t="s">
        <v>111</v>
      </c>
      <c r="C3095">
        <f t="shared" si="454"/>
        <v>114</v>
      </c>
      <c r="D3095" s="7">
        <f t="shared" si="457"/>
        <v>2005</v>
      </c>
      <c r="E3095">
        <v>100</v>
      </c>
      <c r="F3095">
        <f>VLOOKUP(B3095, 'Population by Country'!$1:$266, 20, FALSE)</f>
        <v>153909667</v>
      </c>
      <c r="G3095">
        <v>0</v>
      </c>
      <c r="H3095">
        <v>1</v>
      </c>
      <c r="I3095" s="7">
        <f>INDEX('Developing Country'!$B$3:$B$175,MATCH('Stata Data'!B3095,'Developing Country'!$A$3:$A$175))</f>
        <v>0</v>
      </c>
      <c r="J3095" s="7">
        <f>INDEX('Developing Country'!$C$3:$C$175,MATCH('Stata Data'!B3095,'Developing Country'!$A$3:$A$175))</f>
        <v>1</v>
      </c>
      <c r="K3095" s="8">
        <f>VLOOKUP(B3095, 'TRIPS In Force'!$A$2:$B$166, 2, FALSE)</f>
        <v>34700</v>
      </c>
      <c r="L3095" s="7">
        <f t="shared" si="455"/>
        <v>1995</v>
      </c>
      <c r="M3095" s="7">
        <f t="shared" si="450"/>
        <v>1</v>
      </c>
      <c r="N3095" s="7">
        <f t="shared" si="451"/>
        <v>2005</v>
      </c>
      <c r="O3095" s="7">
        <f t="shared" si="452"/>
        <v>0</v>
      </c>
      <c r="P3095" s="7">
        <f t="shared" si="453"/>
        <v>1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</row>
    <row r="3096" spans="1:34" x14ac:dyDescent="0.35">
      <c r="A3096">
        <f t="shared" si="456"/>
        <v>3095</v>
      </c>
      <c r="B3096" t="s">
        <v>111</v>
      </c>
      <c r="C3096">
        <f t="shared" si="454"/>
        <v>114</v>
      </c>
      <c r="D3096" s="7">
        <f t="shared" si="457"/>
        <v>2006</v>
      </c>
      <c r="E3096">
        <v>200</v>
      </c>
      <c r="F3096">
        <f>VLOOKUP(B3096, 'Population by Country'!$1:$266, 21, FALSE)</f>
        <v>157093993</v>
      </c>
      <c r="G3096">
        <v>0</v>
      </c>
      <c r="H3096">
        <v>1</v>
      </c>
      <c r="I3096" s="7">
        <f>INDEX('Developing Country'!$B$3:$B$175,MATCH('Stata Data'!B3096,'Developing Country'!$A$3:$A$175))</f>
        <v>0</v>
      </c>
      <c r="J3096" s="7">
        <f>INDEX('Developing Country'!$C$3:$C$175,MATCH('Stata Data'!B3096,'Developing Country'!$A$3:$A$175))</f>
        <v>1</v>
      </c>
      <c r="K3096" s="8">
        <f>VLOOKUP(B3096, 'TRIPS In Force'!$A$2:$B$166, 2, FALSE)</f>
        <v>34700</v>
      </c>
      <c r="L3096" s="7">
        <f t="shared" si="455"/>
        <v>1995</v>
      </c>
      <c r="M3096" s="7">
        <f t="shared" si="450"/>
        <v>1</v>
      </c>
      <c r="N3096" s="7">
        <f t="shared" si="451"/>
        <v>2005</v>
      </c>
      <c r="O3096" s="7">
        <f t="shared" si="452"/>
        <v>1</v>
      </c>
      <c r="P3096" s="7">
        <f t="shared" si="453"/>
        <v>1</v>
      </c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</row>
    <row r="3097" spans="1:34" x14ac:dyDescent="0.35">
      <c r="A3097">
        <f t="shared" si="456"/>
        <v>3096</v>
      </c>
      <c r="B3097" t="s">
        <v>111</v>
      </c>
      <c r="C3097">
        <f t="shared" si="454"/>
        <v>114</v>
      </c>
      <c r="D3097" s="7">
        <f t="shared" si="457"/>
        <v>2007</v>
      </c>
      <c r="E3097">
        <v>500</v>
      </c>
      <c r="F3097">
        <f>VLOOKUP(B3097, 'Population by Country'!$1:$266, 22, FALSE)</f>
        <v>160332974</v>
      </c>
      <c r="G3097">
        <v>0</v>
      </c>
      <c r="H3097">
        <v>1</v>
      </c>
      <c r="I3097" s="7">
        <f>INDEX('Developing Country'!$B$3:$B$175,MATCH('Stata Data'!B3097,'Developing Country'!$A$3:$A$175))</f>
        <v>0</v>
      </c>
      <c r="J3097" s="7">
        <f>INDEX('Developing Country'!$C$3:$C$175,MATCH('Stata Data'!B3097,'Developing Country'!$A$3:$A$175))</f>
        <v>1</v>
      </c>
      <c r="K3097" s="8">
        <f>VLOOKUP(B3097, 'TRIPS In Force'!$A$2:$B$166, 2, FALSE)</f>
        <v>34700</v>
      </c>
      <c r="L3097" s="7">
        <f t="shared" si="455"/>
        <v>1995</v>
      </c>
      <c r="M3097" s="7">
        <f t="shared" si="450"/>
        <v>1</v>
      </c>
      <c r="N3097" s="7">
        <f t="shared" si="451"/>
        <v>2005</v>
      </c>
      <c r="O3097" s="7">
        <f t="shared" si="452"/>
        <v>2</v>
      </c>
      <c r="P3097" s="7">
        <f t="shared" si="453"/>
        <v>1</v>
      </c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</row>
    <row r="3098" spans="1:34" x14ac:dyDescent="0.35">
      <c r="A3098">
        <f t="shared" si="456"/>
        <v>3097</v>
      </c>
      <c r="B3098" t="s">
        <v>111</v>
      </c>
      <c r="C3098">
        <f t="shared" si="454"/>
        <v>114</v>
      </c>
      <c r="D3098" s="7">
        <f t="shared" si="457"/>
        <v>2008</v>
      </c>
      <c r="E3098">
        <v>1000</v>
      </c>
      <c r="F3098">
        <f>VLOOKUP(B3098, 'Population by Country'!$1:$266, 23, FALSE)</f>
        <v>163644603</v>
      </c>
      <c r="G3098">
        <v>0</v>
      </c>
      <c r="H3098">
        <v>1</v>
      </c>
      <c r="I3098" s="7">
        <f>INDEX('Developing Country'!$B$3:$B$175,MATCH('Stata Data'!B3098,'Developing Country'!$A$3:$A$175))</f>
        <v>0</v>
      </c>
      <c r="J3098" s="7">
        <f>INDEX('Developing Country'!$C$3:$C$175,MATCH('Stata Data'!B3098,'Developing Country'!$A$3:$A$175))</f>
        <v>1</v>
      </c>
      <c r="K3098" s="8">
        <f>VLOOKUP(B3098, 'TRIPS In Force'!$A$2:$B$166, 2, FALSE)</f>
        <v>34700</v>
      </c>
      <c r="L3098" s="7">
        <f t="shared" si="455"/>
        <v>1995</v>
      </c>
      <c r="M3098" s="7">
        <f t="shared" si="450"/>
        <v>1</v>
      </c>
      <c r="N3098" s="7">
        <f t="shared" si="451"/>
        <v>2005</v>
      </c>
      <c r="O3098" s="7">
        <f t="shared" si="452"/>
        <v>3</v>
      </c>
      <c r="P3098" s="7">
        <f t="shared" si="453"/>
        <v>1</v>
      </c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</row>
    <row r="3099" spans="1:34" x14ac:dyDescent="0.35">
      <c r="A3099">
        <f t="shared" si="456"/>
        <v>3098</v>
      </c>
      <c r="B3099" t="s">
        <v>111</v>
      </c>
      <c r="C3099">
        <f t="shared" si="454"/>
        <v>114</v>
      </c>
      <c r="D3099" s="7">
        <f t="shared" si="457"/>
        <v>2009</v>
      </c>
      <c r="E3099">
        <v>1000</v>
      </c>
      <c r="F3099">
        <f>VLOOKUP(B3099, 'Population by Country'!$1:$266, 24, FALSE)</f>
        <v>167049580</v>
      </c>
      <c r="G3099">
        <v>0</v>
      </c>
      <c r="H3099">
        <v>1</v>
      </c>
      <c r="I3099" s="7">
        <f>INDEX('Developing Country'!$B$3:$B$175,MATCH('Stata Data'!B3099,'Developing Country'!$A$3:$A$175))</f>
        <v>0</v>
      </c>
      <c r="J3099" s="7">
        <f>INDEX('Developing Country'!$C$3:$C$175,MATCH('Stata Data'!B3099,'Developing Country'!$A$3:$A$175))</f>
        <v>1</v>
      </c>
      <c r="K3099" s="8">
        <f>VLOOKUP(B3099, 'TRIPS In Force'!$A$2:$B$166, 2, FALSE)</f>
        <v>34700</v>
      </c>
      <c r="L3099" s="7">
        <f t="shared" si="455"/>
        <v>1995</v>
      </c>
      <c r="M3099" s="7">
        <f t="shared" si="450"/>
        <v>1</v>
      </c>
      <c r="N3099" s="7">
        <f t="shared" si="451"/>
        <v>2005</v>
      </c>
      <c r="O3099" s="7">
        <f t="shared" si="452"/>
        <v>4</v>
      </c>
      <c r="P3099" s="7">
        <f t="shared" si="453"/>
        <v>1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</row>
    <row r="3100" spans="1:34" x14ac:dyDescent="0.35">
      <c r="A3100">
        <f t="shared" si="456"/>
        <v>3099</v>
      </c>
      <c r="B3100" t="s">
        <v>111</v>
      </c>
      <c r="C3100">
        <f t="shared" si="454"/>
        <v>114</v>
      </c>
      <c r="D3100" s="7">
        <f t="shared" si="457"/>
        <v>2010</v>
      </c>
      <c r="E3100">
        <v>1300</v>
      </c>
      <c r="F3100">
        <f>VLOOKUP(B3100, 'Population by Country'!$1:$266, 25, FALSE)</f>
        <v>170560182</v>
      </c>
      <c r="G3100">
        <v>0</v>
      </c>
      <c r="H3100">
        <v>1</v>
      </c>
      <c r="I3100" s="7">
        <f>INDEX('Developing Country'!$B$3:$B$175,MATCH('Stata Data'!B3100,'Developing Country'!$A$3:$A$175))</f>
        <v>0</v>
      </c>
      <c r="J3100" s="7">
        <f>INDEX('Developing Country'!$C$3:$C$175,MATCH('Stata Data'!B3100,'Developing Country'!$A$3:$A$175))</f>
        <v>1</v>
      </c>
      <c r="K3100" s="8">
        <f>VLOOKUP(B3100, 'TRIPS In Force'!$A$2:$B$166, 2, FALSE)</f>
        <v>34700</v>
      </c>
      <c r="L3100" s="7">
        <f t="shared" si="455"/>
        <v>1995</v>
      </c>
      <c r="M3100" s="7">
        <f t="shared" si="450"/>
        <v>1</v>
      </c>
      <c r="N3100" s="7">
        <f t="shared" si="451"/>
        <v>2005</v>
      </c>
      <c r="O3100" s="7">
        <f t="shared" si="452"/>
        <v>5</v>
      </c>
      <c r="P3100" s="7">
        <f t="shared" si="453"/>
        <v>1</v>
      </c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</row>
    <row r="3101" spans="1:34" x14ac:dyDescent="0.35">
      <c r="A3101">
        <f t="shared" si="456"/>
        <v>3100</v>
      </c>
      <c r="B3101" t="s">
        <v>111</v>
      </c>
      <c r="C3101">
        <f t="shared" si="454"/>
        <v>114</v>
      </c>
      <c r="D3101" s="7">
        <f t="shared" si="457"/>
        <v>2011</v>
      </c>
      <c r="E3101">
        <v>1900</v>
      </c>
      <c r="F3101">
        <f>VLOOKUP(B3101, 'Population by Country'!$1:$266, 26, FALSE)</f>
        <v>174184265</v>
      </c>
      <c r="G3101">
        <v>0</v>
      </c>
      <c r="H3101">
        <v>1</v>
      </c>
      <c r="I3101" s="7">
        <f>INDEX('Developing Country'!$B$3:$B$175,MATCH('Stata Data'!B3101,'Developing Country'!$A$3:$A$175))</f>
        <v>0</v>
      </c>
      <c r="J3101" s="7">
        <f>INDEX('Developing Country'!$C$3:$C$175,MATCH('Stata Data'!B3101,'Developing Country'!$A$3:$A$175))</f>
        <v>1</v>
      </c>
      <c r="K3101" s="8">
        <f>VLOOKUP(B3101, 'TRIPS In Force'!$A$2:$B$166, 2, FALSE)</f>
        <v>34700</v>
      </c>
      <c r="L3101" s="7">
        <f t="shared" si="455"/>
        <v>1995</v>
      </c>
      <c r="M3101" s="7">
        <f t="shared" si="450"/>
        <v>1</v>
      </c>
      <c r="N3101" s="7">
        <f t="shared" si="451"/>
        <v>2005</v>
      </c>
      <c r="O3101" s="7">
        <f t="shared" si="452"/>
        <v>6</v>
      </c>
      <c r="P3101" s="7">
        <f t="shared" si="453"/>
        <v>1</v>
      </c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</row>
    <row r="3102" spans="1:34" x14ac:dyDescent="0.35">
      <c r="A3102">
        <f t="shared" si="456"/>
        <v>3101</v>
      </c>
      <c r="B3102" t="s">
        <v>111</v>
      </c>
      <c r="C3102">
        <f t="shared" si="454"/>
        <v>114</v>
      </c>
      <c r="D3102" s="7">
        <f t="shared" si="457"/>
        <v>2012</v>
      </c>
      <c r="E3102">
        <v>2600</v>
      </c>
      <c r="F3102">
        <f>VLOOKUP(B3102, 'Population by Country'!$1:$266, 27, FALSE)</f>
        <v>177911533</v>
      </c>
      <c r="G3102">
        <v>0</v>
      </c>
      <c r="H3102">
        <v>1</v>
      </c>
      <c r="I3102" s="7">
        <f>INDEX('Developing Country'!$B$3:$B$175,MATCH('Stata Data'!B3102,'Developing Country'!$A$3:$A$175))</f>
        <v>0</v>
      </c>
      <c r="J3102" s="7">
        <f>INDEX('Developing Country'!$C$3:$C$175,MATCH('Stata Data'!B3102,'Developing Country'!$A$3:$A$175))</f>
        <v>1</v>
      </c>
      <c r="K3102" s="8">
        <f>VLOOKUP(B3102, 'TRIPS In Force'!$A$2:$B$166, 2, FALSE)</f>
        <v>34700</v>
      </c>
      <c r="L3102" s="7">
        <f t="shared" si="455"/>
        <v>1995</v>
      </c>
      <c r="M3102" s="7">
        <f t="shared" si="450"/>
        <v>1</v>
      </c>
      <c r="N3102" s="7">
        <f t="shared" si="451"/>
        <v>2005</v>
      </c>
      <c r="O3102" s="7">
        <f t="shared" si="452"/>
        <v>7</v>
      </c>
      <c r="P3102" s="7">
        <f t="shared" si="453"/>
        <v>1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</row>
    <row r="3103" spans="1:34" x14ac:dyDescent="0.35">
      <c r="A3103">
        <f t="shared" si="456"/>
        <v>3102</v>
      </c>
      <c r="B3103" t="s">
        <v>111</v>
      </c>
      <c r="C3103">
        <f t="shared" si="454"/>
        <v>114</v>
      </c>
      <c r="D3103" s="7">
        <f t="shared" si="457"/>
        <v>2013</v>
      </c>
      <c r="E3103">
        <v>3300</v>
      </c>
      <c r="F3103">
        <f>VLOOKUP(B3103, 'Population by Country'!$1:$266, 28, FALSE)</f>
        <v>181712595</v>
      </c>
      <c r="G3103">
        <v>0</v>
      </c>
      <c r="H3103">
        <v>1</v>
      </c>
      <c r="I3103" s="7">
        <f>INDEX('Developing Country'!$B$3:$B$175,MATCH('Stata Data'!B3103,'Developing Country'!$A$3:$A$175))</f>
        <v>0</v>
      </c>
      <c r="J3103" s="7">
        <f>INDEX('Developing Country'!$C$3:$C$175,MATCH('Stata Data'!B3103,'Developing Country'!$A$3:$A$175))</f>
        <v>1</v>
      </c>
      <c r="K3103" s="8">
        <f>VLOOKUP(B3103, 'TRIPS In Force'!$A$2:$B$166, 2, FALSE)</f>
        <v>34700</v>
      </c>
      <c r="L3103" s="7">
        <f t="shared" si="455"/>
        <v>1995</v>
      </c>
      <c r="M3103" s="7">
        <f t="shared" si="450"/>
        <v>1</v>
      </c>
      <c r="N3103" s="7">
        <f t="shared" si="451"/>
        <v>2005</v>
      </c>
      <c r="O3103" s="7">
        <f t="shared" si="452"/>
        <v>8</v>
      </c>
      <c r="P3103" s="7">
        <f t="shared" si="453"/>
        <v>1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</row>
    <row r="3104" spans="1:34" x14ac:dyDescent="0.35">
      <c r="A3104">
        <f t="shared" si="456"/>
        <v>3103</v>
      </c>
      <c r="B3104" t="s">
        <v>111</v>
      </c>
      <c r="C3104">
        <f t="shared" si="454"/>
        <v>114</v>
      </c>
      <c r="D3104" s="7">
        <f t="shared" si="457"/>
        <v>2014</v>
      </c>
      <c r="E3104">
        <v>4100</v>
      </c>
      <c r="F3104">
        <f>VLOOKUP(B3104, 'Population by Country'!$1:$266, 29, FALSE)</f>
        <v>185546257</v>
      </c>
      <c r="G3104">
        <v>0</v>
      </c>
      <c r="H3104">
        <v>1</v>
      </c>
      <c r="I3104" s="7">
        <f>INDEX('Developing Country'!$B$3:$B$175,MATCH('Stata Data'!B3104,'Developing Country'!$A$3:$A$175))</f>
        <v>0</v>
      </c>
      <c r="J3104" s="7">
        <f>INDEX('Developing Country'!$C$3:$C$175,MATCH('Stata Data'!B3104,'Developing Country'!$A$3:$A$175))</f>
        <v>1</v>
      </c>
      <c r="K3104" s="8">
        <f>VLOOKUP(B3104, 'TRIPS In Force'!$A$2:$B$166, 2, FALSE)</f>
        <v>34700</v>
      </c>
      <c r="L3104" s="7">
        <f t="shared" si="455"/>
        <v>1995</v>
      </c>
      <c r="M3104" s="7">
        <f t="shared" si="450"/>
        <v>1</v>
      </c>
      <c r="N3104" s="7">
        <f t="shared" si="451"/>
        <v>2005</v>
      </c>
      <c r="O3104" s="7">
        <f t="shared" si="452"/>
        <v>9</v>
      </c>
      <c r="P3104" s="7">
        <f t="shared" si="453"/>
        <v>1</v>
      </c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</row>
    <row r="3105" spans="1:34" x14ac:dyDescent="0.35">
      <c r="A3105">
        <f t="shared" si="456"/>
        <v>3104</v>
      </c>
      <c r="B3105" t="s">
        <v>111</v>
      </c>
      <c r="C3105">
        <f t="shared" si="454"/>
        <v>114</v>
      </c>
      <c r="D3105" s="7">
        <f t="shared" si="457"/>
        <v>2015</v>
      </c>
      <c r="E3105">
        <v>4800</v>
      </c>
      <c r="F3105">
        <f>VLOOKUP(B3105, 'Population by Country'!$1:$266, 30, FALSE)</f>
        <v>189380513</v>
      </c>
      <c r="G3105">
        <v>0</v>
      </c>
      <c r="H3105">
        <v>1</v>
      </c>
      <c r="I3105" s="7">
        <f>INDEX('Developing Country'!$B$3:$B$175,MATCH('Stata Data'!B3105,'Developing Country'!$A$3:$A$175))</f>
        <v>0</v>
      </c>
      <c r="J3105" s="7">
        <f>INDEX('Developing Country'!$C$3:$C$175,MATCH('Stata Data'!B3105,'Developing Country'!$A$3:$A$175))</f>
        <v>1</v>
      </c>
      <c r="K3105" s="8">
        <f>VLOOKUP(B3105, 'TRIPS In Force'!$A$2:$B$166, 2, FALSE)</f>
        <v>34700</v>
      </c>
      <c r="L3105" s="7">
        <f t="shared" si="455"/>
        <v>1995</v>
      </c>
      <c r="M3105" s="7">
        <f t="shared" si="450"/>
        <v>1</v>
      </c>
      <c r="N3105" s="7">
        <f t="shared" si="451"/>
        <v>2005</v>
      </c>
      <c r="O3105" s="7">
        <f t="shared" si="452"/>
        <v>10</v>
      </c>
      <c r="P3105" s="7">
        <f t="shared" si="453"/>
        <v>1</v>
      </c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</row>
    <row r="3106" spans="1:34" x14ac:dyDescent="0.35">
      <c r="A3106">
        <f t="shared" si="456"/>
        <v>3105</v>
      </c>
      <c r="B3106" t="s">
        <v>111</v>
      </c>
      <c r="C3106">
        <f t="shared" si="454"/>
        <v>114</v>
      </c>
      <c r="D3106" s="7">
        <f t="shared" si="457"/>
        <v>2016</v>
      </c>
      <c r="E3106">
        <v>5500</v>
      </c>
      <c r="F3106">
        <f>VLOOKUP(B3106, 'Population by Country'!$1:$266, 31, FALSE)</f>
        <v>193203476</v>
      </c>
      <c r="G3106">
        <v>0</v>
      </c>
      <c r="H3106">
        <v>1</v>
      </c>
      <c r="I3106" s="7">
        <f>INDEX('Developing Country'!$B$3:$B$175,MATCH('Stata Data'!B3106,'Developing Country'!$A$3:$A$175))</f>
        <v>0</v>
      </c>
      <c r="J3106" s="7">
        <f>INDEX('Developing Country'!$C$3:$C$175,MATCH('Stata Data'!B3106,'Developing Country'!$A$3:$A$175))</f>
        <v>1</v>
      </c>
      <c r="K3106" s="8">
        <f>VLOOKUP(B3106, 'TRIPS In Force'!$A$2:$B$166, 2, FALSE)</f>
        <v>34700</v>
      </c>
      <c r="L3106" s="7">
        <f t="shared" si="455"/>
        <v>1995</v>
      </c>
      <c r="M3106" s="7">
        <f t="shared" si="450"/>
        <v>1</v>
      </c>
      <c r="N3106" s="7">
        <f t="shared" si="451"/>
        <v>2005</v>
      </c>
      <c r="O3106" s="7">
        <f t="shared" si="452"/>
        <v>11</v>
      </c>
      <c r="P3106" s="7">
        <f t="shared" si="453"/>
        <v>1</v>
      </c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</row>
    <row r="3107" spans="1:34" x14ac:dyDescent="0.35">
      <c r="A3107">
        <f t="shared" si="456"/>
        <v>3106</v>
      </c>
      <c r="B3107" t="s">
        <v>112</v>
      </c>
      <c r="C3107">
        <f t="shared" si="454"/>
        <v>115</v>
      </c>
      <c r="D3107" s="7">
        <v>1990</v>
      </c>
      <c r="E3107">
        <v>100</v>
      </c>
      <c r="F3107">
        <f>VLOOKUP(B3107, 'Population by Country'!$1:$266, 5,FALSE )</f>
        <v>2471009</v>
      </c>
      <c r="G3107">
        <v>0</v>
      </c>
      <c r="H3107">
        <v>0</v>
      </c>
      <c r="I3107" s="7">
        <f>INDEX('Developing Country'!$B$3:$B$175,MATCH('Stata Data'!B3107,'Developing Country'!$A$3:$A$175))</f>
        <v>0</v>
      </c>
      <c r="J3107" s="7">
        <f>INDEX('Developing Country'!$C$3:$C$175,MATCH('Stata Data'!B3107,'Developing Country'!$A$3:$A$175))</f>
        <v>0</v>
      </c>
      <c r="K3107" s="8">
        <f>VLOOKUP(B3107, 'TRIPS In Force'!$A$2:$B$166, 2, FALSE)</f>
        <v>35679</v>
      </c>
      <c r="L3107" s="7">
        <f t="shared" si="455"/>
        <v>1997</v>
      </c>
      <c r="M3107" s="7">
        <f t="shared" si="450"/>
        <v>0</v>
      </c>
      <c r="N3107" s="7">
        <f t="shared" si="451"/>
        <v>1997</v>
      </c>
      <c r="O3107" s="7">
        <f t="shared" si="452"/>
        <v>-7</v>
      </c>
      <c r="P3107" s="7">
        <f t="shared" si="453"/>
        <v>0</v>
      </c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</row>
    <row r="3108" spans="1:34" x14ac:dyDescent="0.35">
      <c r="A3108">
        <f t="shared" si="456"/>
        <v>3107</v>
      </c>
      <c r="B3108" t="s">
        <v>112</v>
      </c>
      <c r="C3108">
        <f t="shared" si="454"/>
        <v>115</v>
      </c>
      <c r="D3108" s="7">
        <f>D3107+1</f>
        <v>1991</v>
      </c>
      <c r="E3108">
        <v>200</v>
      </c>
      <c r="F3108">
        <f>VLOOKUP(B3108, 'Population by Country'!$1:$266, 6, FALSE)</f>
        <v>2523181</v>
      </c>
      <c r="G3108">
        <v>0</v>
      </c>
      <c r="H3108">
        <v>0</v>
      </c>
      <c r="I3108" s="7">
        <f>INDEX('Developing Country'!$B$3:$B$175,MATCH('Stata Data'!B3108,'Developing Country'!$A$3:$A$175))</f>
        <v>0</v>
      </c>
      <c r="J3108" s="7">
        <f>INDEX('Developing Country'!$C$3:$C$175,MATCH('Stata Data'!B3108,'Developing Country'!$A$3:$A$175))</f>
        <v>0</v>
      </c>
      <c r="K3108" s="8">
        <f>VLOOKUP(B3108, 'TRIPS In Force'!$A$2:$B$166, 2, FALSE)</f>
        <v>35679</v>
      </c>
      <c r="L3108" s="7">
        <f t="shared" si="455"/>
        <v>1997</v>
      </c>
      <c r="M3108" s="7">
        <f t="shared" si="450"/>
        <v>0</v>
      </c>
      <c r="N3108" s="7">
        <f t="shared" si="451"/>
        <v>1997</v>
      </c>
      <c r="O3108" s="7">
        <f t="shared" si="452"/>
        <v>-6</v>
      </c>
      <c r="P3108" s="7">
        <f t="shared" si="453"/>
        <v>0</v>
      </c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</row>
    <row r="3109" spans="1:34" x14ac:dyDescent="0.35">
      <c r="A3109">
        <f t="shared" si="456"/>
        <v>3108</v>
      </c>
      <c r="B3109" t="s">
        <v>112</v>
      </c>
      <c r="C3109">
        <f t="shared" si="454"/>
        <v>115</v>
      </c>
      <c r="D3109" s="7">
        <f t="shared" ref="D3109:D3133" si="458">D3108+1</f>
        <v>1992</v>
      </c>
      <c r="E3109">
        <v>200</v>
      </c>
      <c r="F3109">
        <f>VLOOKUP(B3109, 'Population by Country'!$1:$266, 7, FALSE)</f>
        <v>2576018</v>
      </c>
      <c r="G3109">
        <v>0</v>
      </c>
      <c r="H3109">
        <v>0</v>
      </c>
      <c r="I3109" s="7">
        <f>INDEX('Developing Country'!$B$3:$B$175,MATCH('Stata Data'!B3109,'Developing Country'!$A$3:$A$175))</f>
        <v>0</v>
      </c>
      <c r="J3109" s="7">
        <f>INDEX('Developing Country'!$C$3:$C$175,MATCH('Stata Data'!B3109,'Developing Country'!$A$3:$A$175))</f>
        <v>0</v>
      </c>
      <c r="K3109" s="8">
        <f>VLOOKUP(B3109, 'TRIPS In Force'!$A$2:$B$166, 2, FALSE)</f>
        <v>35679</v>
      </c>
      <c r="L3109" s="7">
        <f t="shared" si="455"/>
        <v>1997</v>
      </c>
      <c r="M3109" s="7">
        <f t="shared" si="450"/>
        <v>0</v>
      </c>
      <c r="N3109" s="7">
        <f t="shared" si="451"/>
        <v>1997</v>
      </c>
      <c r="O3109" s="7">
        <f t="shared" si="452"/>
        <v>-5</v>
      </c>
      <c r="P3109" s="7">
        <f t="shared" si="453"/>
        <v>0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</row>
    <row r="3110" spans="1:34" x14ac:dyDescent="0.35">
      <c r="A3110">
        <f t="shared" si="456"/>
        <v>3109</v>
      </c>
      <c r="B3110" t="s">
        <v>112</v>
      </c>
      <c r="C3110">
        <f t="shared" si="454"/>
        <v>115</v>
      </c>
      <c r="D3110" s="7">
        <f t="shared" si="458"/>
        <v>1993</v>
      </c>
      <c r="E3110">
        <v>500</v>
      </c>
      <c r="F3110">
        <f>VLOOKUP(B3110, 'Population by Country'!$1:$266, 8, FALSE)</f>
        <v>2629644</v>
      </c>
      <c r="G3110">
        <v>0</v>
      </c>
      <c r="H3110">
        <v>0</v>
      </c>
      <c r="I3110" s="7">
        <f>INDEX('Developing Country'!$B$3:$B$175,MATCH('Stata Data'!B3110,'Developing Country'!$A$3:$A$175))</f>
        <v>0</v>
      </c>
      <c r="J3110" s="7">
        <f>INDEX('Developing Country'!$C$3:$C$175,MATCH('Stata Data'!B3110,'Developing Country'!$A$3:$A$175))</f>
        <v>0</v>
      </c>
      <c r="K3110" s="8">
        <f>VLOOKUP(B3110, 'TRIPS In Force'!$A$2:$B$166, 2, FALSE)</f>
        <v>35679</v>
      </c>
      <c r="L3110" s="7">
        <f t="shared" si="455"/>
        <v>1997</v>
      </c>
      <c r="M3110" s="7">
        <f t="shared" si="450"/>
        <v>0</v>
      </c>
      <c r="N3110" s="7">
        <f t="shared" si="451"/>
        <v>1997</v>
      </c>
      <c r="O3110" s="7">
        <f t="shared" si="452"/>
        <v>-4</v>
      </c>
      <c r="P3110" s="7">
        <f t="shared" si="453"/>
        <v>0</v>
      </c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</row>
    <row r="3111" spans="1:34" x14ac:dyDescent="0.35">
      <c r="A3111">
        <f t="shared" si="456"/>
        <v>3110</v>
      </c>
      <c r="B3111" t="s">
        <v>112</v>
      </c>
      <c r="C3111">
        <f t="shared" si="454"/>
        <v>115</v>
      </c>
      <c r="D3111" s="7">
        <f t="shared" si="458"/>
        <v>1994</v>
      </c>
      <c r="E3111">
        <v>500</v>
      </c>
      <c r="F3111">
        <f>VLOOKUP(B3111, 'Population by Country'!$1:$266, 9, FALSE)</f>
        <v>2684183</v>
      </c>
      <c r="G3111">
        <v>0</v>
      </c>
      <c r="H3111">
        <v>0</v>
      </c>
      <c r="I3111" s="7">
        <f>INDEX('Developing Country'!$B$3:$B$175,MATCH('Stata Data'!B3111,'Developing Country'!$A$3:$A$175))</f>
        <v>0</v>
      </c>
      <c r="J3111" s="7">
        <f>INDEX('Developing Country'!$C$3:$C$175,MATCH('Stata Data'!B3111,'Developing Country'!$A$3:$A$175))</f>
        <v>0</v>
      </c>
      <c r="K3111" s="8">
        <f>VLOOKUP(B3111, 'TRIPS In Force'!$A$2:$B$166, 2, FALSE)</f>
        <v>35679</v>
      </c>
      <c r="L3111" s="7">
        <f t="shared" si="455"/>
        <v>1997</v>
      </c>
      <c r="M3111" s="7">
        <f t="shared" si="450"/>
        <v>0</v>
      </c>
      <c r="N3111" s="7">
        <f t="shared" si="451"/>
        <v>1997</v>
      </c>
      <c r="O3111" s="7">
        <f t="shared" si="452"/>
        <v>-3</v>
      </c>
      <c r="P3111" s="7">
        <f t="shared" si="453"/>
        <v>0</v>
      </c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</row>
    <row r="3112" spans="1:34" x14ac:dyDescent="0.35">
      <c r="A3112">
        <f t="shared" si="456"/>
        <v>3111</v>
      </c>
      <c r="B3112" t="s">
        <v>112</v>
      </c>
      <c r="C3112">
        <f t="shared" si="454"/>
        <v>115</v>
      </c>
      <c r="D3112" s="7">
        <f t="shared" si="458"/>
        <v>1995</v>
      </c>
      <c r="E3112">
        <v>500</v>
      </c>
      <c r="F3112">
        <f>VLOOKUP(B3112, 'Population by Country'!$1:$266, 10, FALSE)</f>
        <v>2739730</v>
      </c>
      <c r="G3112">
        <v>0</v>
      </c>
      <c r="H3112">
        <v>0</v>
      </c>
      <c r="I3112" s="7">
        <f>INDEX('Developing Country'!$B$3:$B$175,MATCH('Stata Data'!B3112,'Developing Country'!$A$3:$A$175))</f>
        <v>0</v>
      </c>
      <c r="J3112" s="7">
        <f>INDEX('Developing Country'!$C$3:$C$175,MATCH('Stata Data'!B3112,'Developing Country'!$A$3:$A$175))</f>
        <v>0</v>
      </c>
      <c r="K3112" s="8">
        <f>VLOOKUP(B3112, 'TRIPS In Force'!$A$2:$B$166, 2, FALSE)</f>
        <v>35679</v>
      </c>
      <c r="L3112" s="7">
        <f t="shared" si="455"/>
        <v>1997</v>
      </c>
      <c r="M3112" s="7">
        <f t="shared" si="450"/>
        <v>0</v>
      </c>
      <c r="N3112" s="7">
        <f t="shared" si="451"/>
        <v>1997</v>
      </c>
      <c r="O3112" s="7">
        <f t="shared" si="452"/>
        <v>-2</v>
      </c>
      <c r="P3112" s="7">
        <f t="shared" si="453"/>
        <v>0</v>
      </c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</row>
    <row r="3113" spans="1:34" x14ac:dyDescent="0.35">
      <c r="A3113">
        <f t="shared" si="456"/>
        <v>3112</v>
      </c>
      <c r="B3113" t="s">
        <v>112</v>
      </c>
      <c r="C3113">
        <f t="shared" si="454"/>
        <v>115</v>
      </c>
      <c r="D3113" s="7">
        <f t="shared" si="458"/>
        <v>1996</v>
      </c>
      <c r="E3113">
        <v>500</v>
      </c>
      <c r="F3113">
        <f>VLOOKUP(B3113, 'Population by Country'!$1:$266, 11, FALSE)</f>
        <v>2796344</v>
      </c>
      <c r="G3113">
        <v>0</v>
      </c>
      <c r="H3113">
        <v>0</v>
      </c>
      <c r="I3113" s="7">
        <f>INDEX('Developing Country'!$B$3:$B$175,MATCH('Stata Data'!B3113,'Developing Country'!$A$3:$A$175))</f>
        <v>0</v>
      </c>
      <c r="J3113" s="7">
        <f>INDEX('Developing Country'!$C$3:$C$175,MATCH('Stata Data'!B3113,'Developing Country'!$A$3:$A$175))</f>
        <v>0</v>
      </c>
      <c r="K3113" s="8">
        <f>VLOOKUP(B3113, 'TRIPS In Force'!$A$2:$B$166, 2, FALSE)</f>
        <v>35679</v>
      </c>
      <c r="L3113" s="7">
        <f t="shared" si="455"/>
        <v>1997</v>
      </c>
      <c r="M3113" s="7">
        <f t="shared" si="450"/>
        <v>0</v>
      </c>
      <c r="N3113" s="7">
        <f t="shared" si="451"/>
        <v>1997</v>
      </c>
      <c r="O3113" s="7">
        <f t="shared" si="452"/>
        <v>-1</v>
      </c>
      <c r="P3113" s="7">
        <f t="shared" si="453"/>
        <v>0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</row>
    <row r="3114" spans="1:34" x14ac:dyDescent="0.35">
      <c r="A3114">
        <f t="shared" si="456"/>
        <v>3113</v>
      </c>
      <c r="B3114" t="s">
        <v>112</v>
      </c>
      <c r="C3114">
        <f t="shared" si="454"/>
        <v>115</v>
      </c>
      <c r="D3114" s="7">
        <f t="shared" si="458"/>
        <v>1997</v>
      </c>
      <c r="E3114">
        <v>1000</v>
      </c>
      <c r="F3114">
        <f>VLOOKUP(B3114, 'Population by Country'!$1:$266, 12, FALSE)</f>
        <v>2853941</v>
      </c>
      <c r="G3114">
        <v>0</v>
      </c>
      <c r="H3114">
        <v>0</v>
      </c>
      <c r="I3114" s="7">
        <f>INDEX('Developing Country'!$B$3:$B$175,MATCH('Stata Data'!B3114,'Developing Country'!$A$3:$A$175))</f>
        <v>0</v>
      </c>
      <c r="J3114" s="7">
        <f>INDEX('Developing Country'!$C$3:$C$175,MATCH('Stata Data'!B3114,'Developing Country'!$A$3:$A$175))</f>
        <v>0</v>
      </c>
      <c r="K3114" s="8">
        <f>VLOOKUP(B3114, 'TRIPS In Force'!$A$2:$B$166, 2, FALSE)</f>
        <v>35679</v>
      </c>
      <c r="L3114" s="7">
        <f t="shared" si="455"/>
        <v>1997</v>
      </c>
      <c r="M3114" s="7">
        <f t="shared" si="450"/>
        <v>1</v>
      </c>
      <c r="N3114" s="7">
        <f t="shared" si="451"/>
        <v>1997</v>
      </c>
      <c r="O3114" s="7">
        <f t="shared" si="452"/>
        <v>0</v>
      </c>
      <c r="P3114" s="7">
        <f t="shared" si="453"/>
        <v>1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</row>
    <row r="3115" spans="1:34" x14ac:dyDescent="0.35">
      <c r="A3115">
        <f t="shared" si="456"/>
        <v>3114</v>
      </c>
      <c r="B3115" t="s">
        <v>112</v>
      </c>
      <c r="C3115">
        <f t="shared" si="454"/>
        <v>115</v>
      </c>
      <c r="D3115" s="7">
        <f t="shared" si="458"/>
        <v>1998</v>
      </c>
      <c r="E3115">
        <v>1000</v>
      </c>
      <c r="F3115">
        <f>VLOOKUP(B3115, 'Population by Country'!$1:$266, 13, FALSE)</f>
        <v>2912328</v>
      </c>
      <c r="G3115">
        <v>0</v>
      </c>
      <c r="H3115">
        <v>0</v>
      </c>
      <c r="I3115" s="7">
        <f>INDEX('Developing Country'!$B$3:$B$175,MATCH('Stata Data'!B3115,'Developing Country'!$A$3:$A$175))</f>
        <v>0</v>
      </c>
      <c r="J3115" s="7">
        <f>INDEX('Developing Country'!$C$3:$C$175,MATCH('Stata Data'!B3115,'Developing Country'!$A$3:$A$175))</f>
        <v>0</v>
      </c>
      <c r="K3115" s="8">
        <f>VLOOKUP(B3115, 'TRIPS In Force'!$A$2:$B$166, 2, FALSE)</f>
        <v>35679</v>
      </c>
      <c r="L3115" s="7">
        <f t="shared" si="455"/>
        <v>1997</v>
      </c>
      <c r="M3115" s="7">
        <f t="shared" si="450"/>
        <v>1</v>
      </c>
      <c r="N3115" s="7">
        <f t="shared" si="451"/>
        <v>1997</v>
      </c>
      <c r="O3115" s="7">
        <f t="shared" si="452"/>
        <v>1</v>
      </c>
      <c r="P3115" s="7">
        <f t="shared" si="453"/>
        <v>1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</row>
    <row r="3116" spans="1:34" x14ac:dyDescent="0.35">
      <c r="A3116">
        <f t="shared" si="456"/>
        <v>3115</v>
      </c>
      <c r="B3116" t="s">
        <v>112</v>
      </c>
      <c r="C3116">
        <f t="shared" si="454"/>
        <v>115</v>
      </c>
      <c r="D3116" s="7">
        <f t="shared" si="458"/>
        <v>1999</v>
      </c>
      <c r="E3116">
        <v>1000</v>
      </c>
      <c r="F3116">
        <f>VLOOKUP(B3116, 'Population by Country'!$1:$266,14, FALSE)</f>
        <v>2971197</v>
      </c>
      <c r="G3116">
        <v>0</v>
      </c>
      <c r="H3116">
        <v>0</v>
      </c>
      <c r="I3116" s="7">
        <f>INDEX('Developing Country'!$B$3:$B$175,MATCH('Stata Data'!B3116,'Developing Country'!$A$3:$A$175))</f>
        <v>0</v>
      </c>
      <c r="J3116" s="7">
        <f>INDEX('Developing Country'!$C$3:$C$175,MATCH('Stata Data'!B3116,'Developing Country'!$A$3:$A$175))</f>
        <v>0</v>
      </c>
      <c r="K3116" s="8">
        <f>VLOOKUP(B3116, 'TRIPS In Force'!$A$2:$B$166, 2, FALSE)</f>
        <v>35679</v>
      </c>
      <c r="L3116" s="7">
        <f t="shared" si="455"/>
        <v>1997</v>
      </c>
      <c r="M3116" s="7">
        <f t="shared" si="450"/>
        <v>1</v>
      </c>
      <c r="N3116" s="7">
        <f t="shared" si="451"/>
        <v>1997</v>
      </c>
      <c r="O3116" s="7">
        <f t="shared" si="452"/>
        <v>2</v>
      </c>
      <c r="P3116" s="7">
        <f t="shared" si="453"/>
        <v>1</v>
      </c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</row>
    <row r="3117" spans="1:34" x14ac:dyDescent="0.35">
      <c r="A3117">
        <f t="shared" si="456"/>
        <v>3116</v>
      </c>
      <c r="B3117" t="s">
        <v>112</v>
      </c>
      <c r="C3117">
        <f t="shared" si="454"/>
        <v>115</v>
      </c>
      <c r="D3117" s="7">
        <f t="shared" si="458"/>
        <v>2000</v>
      </c>
      <c r="E3117">
        <v>500</v>
      </c>
      <c r="F3117">
        <f>VLOOKUP(B3117, 'Population by Country'!$1:$266, 15, FALSE)</f>
        <v>3030347</v>
      </c>
      <c r="G3117">
        <v>0</v>
      </c>
      <c r="H3117">
        <v>0</v>
      </c>
      <c r="I3117" s="7">
        <f>INDEX('Developing Country'!$B$3:$B$175,MATCH('Stata Data'!B3117,'Developing Country'!$A$3:$A$175))</f>
        <v>0</v>
      </c>
      <c r="J3117" s="7">
        <f>INDEX('Developing Country'!$C$3:$C$175,MATCH('Stata Data'!B3117,'Developing Country'!$A$3:$A$175))</f>
        <v>0</v>
      </c>
      <c r="K3117" s="8">
        <f>VLOOKUP(B3117, 'TRIPS In Force'!$A$2:$B$166, 2, FALSE)</f>
        <v>35679</v>
      </c>
      <c r="L3117" s="7">
        <f t="shared" si="455"/>
        <v>1997</v>
      </c>
      <c r="M3117" s="7">
        <f t="shared" si="450"/>
        <v>1</v>
      </c>
      <c r="N3117" s="7">
        <f t="shared" si="451"/>
        <v>1997</v>
      </c>
      <c r="O3117" s="7">
        <f t="shared" si="452"/>
        <v>3</v>
      </c>
      <c r="P3117" s="7">
        <f t="shared" si="453"/>
        <v>1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</row>
    <row r="3118" spans="1:34" x14ac:dyDescent="0.35">
      <c r="A3118">
        <f t="shared" si="456"/>
        <v>3117</v>
      </c>
      <c r="B3118" t="s">
        <v>112</v>
      </c>
      <c r="C3118">
        <f t="shared" si="454"/>
        <v>115</v>
      </c>
      <c r="D3118" s="7">
        <f t="shared" si="458"/>
        <v>2001</v>
      </c>
      <c r="E3118">
        <v>1000</v>
      </c>
      <c r="F3118">
        <f>VLOOKUP(B3118, 'Population by Country'!$1:$266, 16, FALSE)</f>
        <v>3089684</v>
      </c>
      <c r="G3118">
        <v>0</v>
      </c>
      <c r="H3118">
        <v>0</v>
      </c>
      <c r="I3118" s="7">
        <f>INDEX('Developing Country'!$B$3:$B$175,MATCH('Stata Data'!B3118,'Developing Country'!$A$3:$A$175))</f>
        <v>0</v>
      </c>
      <c r="J3118" s="7">
        <f>INDEX('Developing Country'!$C$3:$C$175,MATCH('Stata Data'!B3118,'Developing Country'!$A$3:$A$175))</f>
        <v>0</v>
      </c>
      <c r="K3118" s="8">
        <f>VLOOKUP(B3118, 'TRIPS In Force'!$A$2:$B$166, 2, FALSE)</f>
        <v>35679</v>
      </c>
      <c r="L3118" s="7">
        <f t="shared" si="455"/>
        <v>1997</v>
      </c>
      <c r="M3118" s="7">
        <f t="shared" si="450"/>
        <v>1</v>
      </c>
      <c r="N3118" s="7">
        <f t="shared" si="451"/>
        <v>1997</v>
      </c>
      <c r="O3118" s="7">
        <f t="shared" si="452"/>
        <v>4</v>
      </c>
      <c r="P3118" s="7">
        <f t="shared" si="453"/>
        <v>1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</row>
    <row r="3119" spans="1:34" x14ac:dyDescent="0.35">
      <c r="A3119">
        <f t="shared" si="456"/>
        <v>3118</v>
      </c>
      <c r="B3119" t="s">
        <v>112</v>
      </c>
      <c r="C3119">
        <f t="shared" si="454"/>
        <v>115</v>
      </c>
      <c r="D3119" s="7">
        <f t="shared" si="458"/>
        <v>2002</v>
      </c>
      <c r="E3119">
        <v>1000</v>
      </c>
      <c r="F3119">
        <f>VLOOKUP(B3119, 'Population by Country'!$1:$266, 17, FALSE)</f>
        <v>3149265</v>
      </c>
      <c r="G3119">
        <v>0</v>
      </c>
      <c r="H3119">
        <v>0</v>
      </c>
      <c r="I3119" s="7">
        <f>INDEX('Developing Country'!$B$3:$B$175,MATCH('Stata Data'!B3119,'Developing Country'!$A$3:$A$175))</f>
        <v>0</v>
      </c>
      <c r="J3119" s="7">
        <f>INDEX('Developing Country'!$C$3:$C$175,MATCH('Stata Data'!B3119,'Developing Country'!$A$3:$A$175))</f>
        <v>0</v>
      </c>
      <c r="K3119" s="8">
        <f>VLOOKUP(B3119, 'TRIPS In Force'!$A$2:$B$166, 2, FALSE)</f>
        <v>35679</v>
      </c>
      <c r="L3119" s="7">
        <f t="shared" si="455"/>
        <v>1997</v>
      </c>
      <c r="M3119" s="7">
        <f t="shared" si="450"/>
        <v>1</v>
      </c>
      <c r="N3119" s="7">
        <f t="shared" si="451"/>
        <v>1997</v>
      </c>
      <c r="O3119" s="7">
        <f t="shared" si="452"/>
        <v>5</v>
      </c>
      <c r="P3119" s="7">
        <f t="shared" si="453"/>
        <v>1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</row>
    <row r="3120" spans="1:34" x14ac:dyDescent="0.35">
      <c r="A3120">
        <f t="shared" si="456"/>
        <v>3119</v>
      </c>
      <c r="B3120" t="s">
        <v>112</v>
      </c>
      <c r="C3120">
        <f t="shared" si="454"/>
        <v>115</v>
      </c>
      <c r="D3120" s="7">
        <f t="shared" si="458"/>
        <v>2003</v>
      </c>
      <c r="E3120">
        <v>1000</v>
      </c>
      <c r="F3120">
        <f>VLOOKUP(B3120, 'Population by Country'!$1:$266, 18, FALSE)</f>
        <v>3209174</v>
      </c>
      <c r="G3120">
        <v>0</v>
      </c>
      <c r="H3120">
        <v>0</v>
      </c>
      <c r="I3120" s="7">
        <f>INDEX('Developing Country'!$B$3:$B$175,MATCH('Stata Data'!B3120,'Developing Country'!$A$3:$A$175))</f>
        <v>0</v>
      </c>
      <c r="J3120" s="7">
        <f>INDEX('Developing Country'!$C$3:$C$175,MATCH('Stata Data'!B3120,'Developing Country'!$A$3:$A$175))</f>
        <v>0</v>
      </c>
      <c r="K3120" s="8">
        <f>VLOOKUP(B3120, 'TRIPS In Force'!$A$2:$B$166, 2, FALSE)</f>
        <v>35679</v>
      </c>
      <c r="L3120" s="7">
        <f t="shared" si="455"/>
        <v>1997</v>
      </c>
      <c r="M3120" s="7">
        <f t="shared" si="450"/>
        <v>1</v>
      </c>
      <c r="N3120" s="7">
        <f t="shared" si="451"/>
        <v>1997</v>
      </c>
      <c r="O3120" s="7">
        <f t="shared" si="452"/>
        <v>6</v>
      </c>
      <c r="P3120" s="7">
        <f t="shared" si="453"/>
        <v>1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</row>
    <row r="3121" spans="1:34" x14ac:dyDescent="0.35">
      <c r="A3121">
        <f t="shared" si="456"/>
        <v>3120</v>
      </c>
      <c r="B3121" t="s">
        <v>112</v>
      </c>
      <c r="C3121">
        <f t="shared" si="454"/>
        <v>115</v>
      </c>
      <c r="D3121" s="7">
        <f t="shared" si="458"/>
        <v>2004</v>
      </c>
      <c r="E3121">
        <v>1000</v>
      </c>
      <c r="F3121">
        <f>VLOOKUP(B3121, 'Population by Country'!$1:$266,19, FALSE)</f>
        <v>3269541</v>
      </c>
      <c r="G3121">
        <v>0</v>
      </c>
      <c r="H3121">
        <v>0</v>
      </c>
      <c r="I3121" s="7">
        <f>INDEX('Developing Country'!$B$3:$B$175,MATCH('Stata Data'!B3121,'Developing Country'!$A$3:$A$175))</f>
        <v>0</v>
      </c>
      <c r="J3121" s="7">
        <f>INDEX('Developing Country'!$C$3:$C$175,MATCH('Stata Data'!B3121,'Developing Country'!$A$3:$A$175))</f>
        <v>0</v>
      </c>
      <c r="K3121" s="8">
        <f>VLOOKUP(B3121, 'TRIPS In Force'!$A$2:$B$166, 2, FALSE)</f>
        <v>35679</v>
      </c>
      <c r="L3121" s="7">
        <f t="shared" si="455"/>
        <v>1997</v>
      </c>
      <c r="M3121" s="7">
        <f t="shared" si="450"/>
        <v>1</v>
      </c>
      <c r="N3121" s="7">
        <f t="shared" si="451"/>
        <v>1997</v>
      </c>
      <c r="O3121" s="7">
        <f t="shared" si="452"/>
        <v>7</v>
      </c>
      <c r="P3121" s="7">
        <f t="shared" si="453"/>
        <v>1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</row>
    <row r="3122" spans="1:34" x14ac:dyDescent="0.35">
      <c r="A3122">
        <f t="shared" si="456"/>
        <v>3121</v>
      </c>
      <c r="B3122" t="s">
        <v>112</v>
      </c>
      <c r="C3122">
        <f t="shared" si="454"/>
        <v>115</v>
      </c>
      <c r="D3122" s="7">
        <f t="shared" si="458"/>
        <v>2005</v>
      </c>
      <c r="E3122">
        <v>1000</v>
      </c>
      <c r="F3122">
        <f>VLOOKUP(B3122, 'Population by Country'!$1:$266, 20, FALSE)</f>
        <v>3330465</v>
      </c>
      <c r="G3122">
        <v>0</v>
      </c>
      <c r="H3122">
        <v>0</v>
      </c>
      <c r="I3122" s="7">
        <f>INDEX('Developing Country'!$B$3:$B$175,MATCH('Stata Data'!B3122,'Developing Country'!$A$3:$A$175))</f>
        <v>0</v>
      </c>
      <c r="J3122" s="7">
        <f>INDEX('Developing Country'!$C$3:$C$175,MATCH('Stata Data'!B3122,'Developing Country'!$A$3:$A$175))</f>
        <v>0</v>
      </c>
      <c r="K3122" s="8">
        <f>VLOOKUP(B3122, 'TRIPS In Force'!$A$2:$B$166, 2, FALSE)</f>
        <v>35679</v>
      </c>
      <c r="L3122" s="7">
        <f t="shared" si="455"/>
        <v>1997</v>
      </c>
      <c r="M3122" s="7">
        <f t="shared" si="450"/>
        <v>1</v>
      </c>
      <c r="N3122" s="7">
        <f t="shared" si="451"/>
        <v>1997</v>
      </c>
      <c r="O3122" s="7">
        <f t="shared" si="452"/>
        <v>8</v>
      </c>
      <c r="P3122" s="7">
        <f t="shared" si="453"/>
        <v>1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</row>
    <row r="3123" spans="1:34" x14ac:dyDescent="0.35">
      <c r="A3123">
        <f t="shared" si="456"/>
        <v>3122</v>
      </c>
      <c r="B3123" t="s">
        <v>112</v>
      </c>
      <c r="C3123">
        <f t="shared" si="454"/>
        <v>115</v>
      </c>
      <c r="D3123" s="7">
        <f t="shared" si="458"/>
        <v>2006</v>
      </c>
      <c r="E3123">
        <v>1000</v>
      </c>
      <c r="F3123">
        <f>VLOOKUP(B3123, 'Population by Country'!$1:$266, 21, FALSE)</f>
        <v>3391905</v>
      </c>
      <c r="G3123">
        <v>0</v>
      </c>
      <c r="H3123">
        <v>0</v>
      </c>
      <c r="I3123" s="7">
        <f>INDEX('Developing Country'!$B$3:$B$175,MATCH('Stata Data'!B3123,'Developing Country'!$A$3:$A$175))</f>
        <v>0</v>
      </c>
      <c r="J3123" s="7">
        <f>INDEX('Developing Country'!$C$3:$C$175,MATCH('Stata Data'!B3123,'Developing Country'!$A$3:$A$175))</f>
        <v>0</v>
      </c>
      <c r="K3123" s="8">
        <f>VLOOKUP(B3123, 'TRIPS In Force'!$A$2:$B$166, 2, FALSE)</f>
        <v>35679</v>
      </c>
      <c r="L3123" s="7">
        <f t="shared" si="455"/>
        <v>1997</v>
      </c>
      <c r="M3123" s="7">
        <f t="shared" si="450"/>
        <v>1</v>
      </c>
      <c r="N3123" s="7">
        <f t="shared" si="451"/>
        <v>1997</v>
      </c>
      <c r="O3123" s="7">
        <f t="shared" si="452"/>
        <v>9</v>
      </c>
      <c r="P3123" s="7">
        <f t="shared" si="453"/>
        <v>1</v>
      </c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</row>
    <row r="3124" spans="1:34" x14ac:dyDescent="0.35">
      <c r="A3124">
        <f t="shared" si="456"/>
        <v>3123</v>
      </c>
      <c r="B3124" t="s">
        <v>112</v>
      </c>
      <c r="C3124">
        <f t="shared" si="454"/>
        <v>115</v>
      </c>
      <c r="D3124" s="7">
        <f t="shared" si="458"/>
        <v>2007</v>
      </c>
      <c r="E3124">
        <v>1000</v>
      </c>
      <c r="F3124">
        <f>VLOOKUP(B3124, 'Population by Country'!$1:$266, 22, FALSE)</f>
        <v>3453807</v>
      </c>
      <c r="G3124">
        <v>0</v>
      </c>
      <c r="H3124">
        <v>0</v>
      </c>
      <c r="I3124" s="7">
        <f>INDEX('Developing Country'!$B$3:$B$175,MATCH('Stata Data'!B3124,'Developing Country'!$A$3:$A$175))</f>
        <v>0</v>
      </c>
      <c r="J3124" s="7">
        <f>INDEX('Developing Country'!$C$3:$C$175,MATCH('Stata Data'!B3124,'Developing Country'!$A$3:$A$175))</f>
        <v>0</v>
      </c>
      <c r="K3124" s="8">
        <f>VLOOKUP(B3124, 'TRIPS In Force'!$A$2:$B$166, 2, FALSE)</f>
        <v>35679</v>
      </c>
      <c r="L3124" s="7">
        <f t="shared" si="455"/>
        <v>1997</v>
      </c>
      <c r="M3124" s="7">
        <f t="shared" si="450"/>
        <v>1</v>
      </c>
      <c r="N3124" s="7">
        <f t="shared" si="451"/>
        <v>1997</v>
      </c>
      <c r="O3124" s="7">
        <f t="shared" si="452"/>
        <v>10</v>
      </c>
      <c r="P3124" s="7">
        <f t="shared" si="453"/>
        <v>1</v>
      </c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</row>
    <row r="3125" spans="1:34" x14ac:dyDescent="0.35">
      <c r="A3125">
        <f t="shared" si="456"/>
        <v>3124</v>
      </c>
      <c r="B3125" t="s">
        <v>112</v>
      </c>
      <c r="C3125">
        <f t="shared" si="454"/>
        <v>115</v>
      </c>
      <c r="D3125" s="7">
        <f t="shared" si="458"/>
        <v>2008</v>
      </c>
      <c r="E3125">
        <v>1000</v>
      </c>
      <c r="F3125">
        <f>VLOOKUP(B3125, 'Population by Country'!$1:$266, 23, FALSE)</f>
        <v>3516268</v>
      </c>
      <c r="G3125">
        <v>0</v>
      </c>
      <c r="H3125">
        <v>0</v>
      </c>
      <c r="I3125" s="7">
        <f>INDEX('Developing Country'!$B$3:$B$175,MATCH('Stata Data'!B3125,'Developing Country'!$A$3:$A$175))</f>
        <v>0</v>
      </c>
      <c r="J3125" s="7">
        <f>INDEX('Developing Country'!$C$3:$C$175,MATCH('Stata Data'!B3125,'Developing Country'!$A$3:$A$175))</f>
        <v>0</v>
      </c>
      <c r="K3125" s="8">
        <f>VLOOKUP(B3125, 'TRIPS In Force'!$A$2:$B$166, 2, FALSE)</f>
        <v>35679</v>
      </c>
      <c r="L3125" s="7">
        <f t="shared" si="455"/>
        <v>1997</v>
      </c>
      <c r="M3125" s="7">
        <f t="shared" si="450"/>
        <v>1</v>
      </c>
      <c r="N3125" s="7">
        <f t="shared" si="451"/>
        <v>1997</v>
      </c>
      <c r="O3125" s="7">
        <f t="shared" si="452"/>
        <v>11</v>
      </c>
      <c r="P3125" s="7">
        <f t="shared" si="453"/>
        <v>1</v>
      </c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</row>
    <row r="3126" spans="1:34" x14ac:dyDescent="0.35">
      <c r="A3126">
        <f t="shared" si="456"/>
        <v>3125</v>
      </c>
      <c r="B3126" t="s">
        <v>112</v>
      </c>
      <c r="C3126">
        <f t="shared" si="454"/>
        <v>115</v>
      </c>
      <c r="D3126" s="7">
        <f t="shared" si="458"/>
        <v>2009</v>
      </c>
      <c r="E3126">
        <v>1000</v>
      </c>
      <c r="F3126">
        <f>VLOOKUP(B3126, 'Population by Country'!$1:$266, 24, FALSE)</f>
        <v>3579385</v>
      </c>
      <c r="G3126">
        <v>0</v>
      </c>
      <c r="H3126">
        <v>0</v>
      </c>
      <c r="I3126" s="7">
        <f>INDEX('Developing Country'!$B$3:$B$175,MATCH('Stata Data'!B3126,'Developing Country'!$A$3:$A$175))</f>
        <v>0</v>
      </c>
      <c r="J3126" s="7">
        <f>INDEX('Developing Country'!$C$3:$C$175,MATCH('Stata Data'!B3126,'Developing Country'!$A$3:$A$175))</f>
        <v>0</v>
      </c>
      <c r="K3126" s="8">
        <f>VLOOKUP(B3126, 'TRIPS In Force'!$A$2:$B$166, 2, FALSE)</f>
        <v>35679</v>
      </c>
      <c r="L3126" s="7">
        <f t="shared" si="455"/>
        <v>1997</v>
      </c>
      <c r="M3126" s="7">
        <f t="shared" si="450"/>
        <v>1</v>
      </c>
      <c r="N3126" s="7">
        <f t="shared" si="451"/>
        <v>1997</v>
      </c>
      <c r="O3126" s="7">
        <f t="shared" si="452"/>
        <v>12</v>
      </c>
      <c r="P3126" s="7">
        <f t="shared" si="453"/>
        <v>1</v>
      </c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</row>
    <row r="3127" spans="1:34" x14ac:dyDescent="0.35">
      <c r="A3127">
        <f t="shared" si="456"/>
        <v>3126</v>
      </c>
      <c r="B3127" t="s">
        <v>112</v>
      </c>
      <c r="C3127">
        <f t="shared" si="454"/>
        <v>115</v>
      </c>
      <c r="D3127" s="7">
        <f t="shared" si="458"/>
        <v>2010</v>
      </c>
      <c r="E3127">
        <v>500</v>
      </c>
      <c r="F3127">
        <f>VLOOKUP(B3127, 'Population by Country'!$1:$266, 25, FALSE)</f>
        <v>3643222</v>
      </c>
      <c r="G3127">
        <v>0</v>
      </c>
      <c r="H3127">
        <v>0</v>
      </c>
      <c r="I3127" s="7">
        <f>INDEX('Developing Country'!$B$3:$B$175,MATCH('Stata Data'!B3127,'Developing Country'!$A$3:$A$175))</f>
        <v>0</v>
      </c>
      <c r="J3127" s="7">
        <f>INDEX('Developing Country'!$C$3:$C$175,MATCH('Stata Data'!B3127,'Developing Country'!$A$3:$A$175))</f>
        <v>0</v>
      </c>
      <c r="K3127" s="8">
        <f>VLOOKUP(B3127, 'TRIPS In Force'!$A$2:$B$166, 2, FALSE)</f>
        <v>35679</v>
      </c>
      <c r="L3127" s="7">
        <f t="shared" si="455"/>
        <v>1997</v>
      </c>
      <c r="M3127" s="7">
        <f t="shared" si="450"/>
        <v>1</v>
      </c>
      <c r="N3127" s="7">
        <f t="shared" si="451"/>
        <v>1997</v>
      </c>
      <c r="O3127" s="7">
        <f t="shared" si="452"/>
        <v>13</v>
      </c>
      <c r="P3127" s="7">
        <f t="shared" si="453"/>
        <v>1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</row>
    <row r="3128" spans="1:34" x14ac:dyDescent="0.35">
      <c r="A3128">
        <f t="shared" si="456"/>
        <v>3127</v>
      </c>
      <c r="B3128" t="s">
        <v>112</v>
      </c>
      <c r="C3128">
        <f t="shared" si="454"/>
        <v>115</v>
      </c>
      <c r="D3128" s="7">
        <f t="shared" si="458"/>
        <v>2011</v>
      </c>
      <c r="E3128">
        <v>1000</v>
      </c>
      <c r="F3128">
        <f>VLOOKUP(B3128, 'Population by Country'!$1:$266, 26, FALSE)</f>
        <v>3707782</v>
      </c>
      <c r="G3128">
        <v>0</v>
      </c>
      <c r="H3128">
        <v>0</v>
      </c>
      <c r="I3128" s="7">
        <f>INDEX('Developing Country'!$B$3:$B$175,MATCH('Stata Data'!B3128,'Developing Country'!$A$3:$A$175))</f>
        <v>0</v>
      </c>
      <c r="J3128" s="7">
        <f>INDEX('Developing Country'!$C$3:$C$175,MATCH('Stata Data'!B3128,'Developing Country'!$A$3:$A$175))</f>
        <v>0</v>
      </c>
      <c r="K3128" s="8">
        <f>VLOOKUP(B3128, 'TRIPS In Force'!$A$2:$B$166, 2, FALSE)</f>
        <v>35679</v>
      </c>
      <c r="L3128" s="7">
        <f t="shared" si="455"/>
        <v>1997</v>
      </c>
      <c r="M3128" s="7">
        <f t="shared" si="450"/>
        <v>1</v>
      </c>
      <c r="N3128" s="7">
        <f t="shared" si="451"/>
        <v>1997</v>
      </c>
      <c r="O3128" s="7">
        <f t="shared" si="452"/>
        <v>14</v>
      </c>
      <c r="P3128" s="7">
        <f t="shared" si="453"/>
        <v>1</v>
      </c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</row>
    <row r="3129" spans="1:34" x14ac:dyDescent="0.35">
      <c r="A3129">
        <f t="shared" si="456"/>
        <v>3128</v>
      </c>
      <c r="B3129" t="s">
        <v>112</v>
      </c>
      <c r="C3129">
        <f t="shared" si="454"/>
        <v>115</v>
      </c>
      <c r="D3129" s="7">
        <f t="shared" si="458"/>
        <v>2012</v>
      </c>
      <c r="E3129">
        <v>1000</v>
      </c>
      <c r="F3129">
        <f>VLOOKUP(B3129, 'Population by Country'!$1:$266, 27, FALSE)</f>
        <v>3772938</v>
      </c>
      <c r="G3129">
        <v>0</v>
      </c>
      <c r="H3129">
        <v>0</v>
      </c>
      <c r="I3129" s="7">
        <f>INDEX('Developing Country'!$B$3:$B$175,MATCH('Stata Data'!B3129,'Developing Country'!$A$3:$A$175))</f>
        <v>0</v>
      </c>
      <c r="J3129" s="7">
        <f>INDEX('Developing Country'!$C$3:$C$175,MATCH('Stata Data'!B3129,'Developing Country'!$A$3:$A$175))</f>
        <v>0</v>
      </c>
      <c r="K3129" s="8">
        <f>VLOOKUP(B3129, 'TRIPS In Force'!$A$2:$B$166, 2, FALSE)</f>
        <v>35679</v>
      </c>
      <c r="L3129" s="7">
        <f t="shared" si="455"/>
        <v>1997</v>
      </c>
      <c r="M3129" s="7">
        <f t="shared" si="450"/>
        <v>1</v>
      </c>
      <c r="N3129" s="7">
        <f t="shared" si="451"/>
        <v>1997</v>
      </c>
      <c r="O3129" s="7">
        <f t="shared" si="452"/>
        <v>15</v>
      </c>
      <c r="P3129" s="7">
        <f t="shared" si="453"/>
        <v>1</v>
      </c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</row>
    <row r="3130" spans="1:34" x14ac:dyDescent="0.35">
      <c r="A3130">
        <f t="shared" si="456"/>
        <v>3129</v>
      </c>
      <c r="B3130" t="s">
        <v>112</v>
      </c>
      <c r="C3130">
        <f t="shared" si="454"/>
        <v>115</v>
      </c>
      <c r="D3130" s="7">
        <f t="shared" si="458"/>
        <v>2013</v>
      </c>
      <c r="E3130">
        <v>1000</v>
      </c>
      <c r="F3130">
        <f>VLOOKUP(B3130, 'Population by Country'!$1:$266, 28, FALSE)</f>
        <v>3838462</v>
      </c>
      <c r="G3130">
        <v>0</v>
      </c>
      <c r="H3130">
        <v>0</v>
      </c>
      <c r="I3130" s="7">
        <f>INDEX('Developing Country'!$B$3:$B$175,MATCH('Stata Data'!B3130,'Developing Country'!$A$3:$A$175))</f>
        <v>0</v>
      </c>
      <c r="J3130" s="7">
        <f>INDEX('Developing Country'!$C$3:$C$175,MATCH('Stata Data'!B3130,'Developing Country'!$A$3:$A$175))</f>
        <v>0</v>
      </c>
      <c r="K3130" s="8">
        <f>VLOOKUP(B3130, 'TRIPS In Force'!$A$2:$B$166, 2, FALSE)</f>
        <v>35679</v>
      </c>
      <c r="L3130" s="7">
        <f t="shared" si="455"/>
        <v>1997</v>
      </c>
      <c r="M3130" s="7">
        <f t="shared" si="450"/>
        <v>1</v>
      </c>
      <c r="N3130" s="7">
        <f t="shared" si="451"/>
        <v>1997</v>
      </c>
      <c r="O3130" s="7">
        <f t="shared" si="452"/>
        <v>16</v>
      </c>
      <c r="P3130" s="7">
        <f t="shared" si="453"/>
        <v>1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</row>
    <row r="3131" spans="1:34" x14ac:dyDescent="0.35">
      <c r="A3131">
        <f t="shared" si="456"/>
        <v>3130</v>
      </c>
      <c r="B3131" t="s">
        <v>112</v>
      </c>
      <c r="C3131">
        <f t="shared" si="454"/>
        <v>115</v>
      </c>
      <c r="D3131" s="7">
        <f t="shared" si="458"/>
        <v>2014</v>
      </c>
      <c r="E3131">
        <v>1000</v>
      </c>
      <c r="F3131">
        <f>VLOOKUP(B3131, 'Population by Country'!$1:$266, 29, FALSE)</f>
        <v>3903986</v>
      </c>
      <c r="G3131">
        <v>0</v>
      </c>
      <c r="H3131">
        <v>0</v>
      </c>
      <c r="I3131" s="7">
        <f>INDEX('Developing Country'!$B$3:$B$175,MATCH('Stata Data'!B3131,'Developing Country'!$A$3:$A$175))</f>
        <v>0</v>
      </c>
      <c r="J3131" s="7">
        <f>INDEX('Developing Country'!$C$3:$C$175,MATCH('Stata Data'!B3131,'Developing Country'!$A$3:$A$175))</f>
        <v>0</v>
      </c>
      <c r="K3131" s="8">
        <f>VLOOKUP(B3131, 'TRIPS In Force'!$A$2:$B$166, 2, FALSE)</f>
        <v>35679</v>
      </c>
      <c r="L3131" s="7">
        <f t="shared" si="455"/>
        <v>1997</v>
      </c>
      <c r="M3131" s="7">
        <f t="shared" si="450"/>
        <v>1</v>
      </c>
      <c r="N3131" s="7">
        <f t="shared" si="451"/>
        <v>1997</v>
      </c>
      <c r="O3131" s="7">
        <f t="shared" si="452"/>
        <v>17</v>
      </c>
      <c r="P3131" s="7">
        <f t="shared" si="453"/>
        <v>1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</row>
    <row r="3132" spans="1:34" x14ac:dyDescent="0.35">
      <c r="A3132">
        <f t="shared" si="456"/>
        <v>3131</v>
      </c>
      <c r="B3132" t="s">
        <v>112</v>
      </c>
      <c r="C3132">
        <f t="shared" si="454"/>
        <v>115</v>
      </c>
      <c r="D3132" s="7">
        <f t="shared" si="458"/>
        <v>2015</v>
      </c>
      <c r="E3132">
        <v>1000</v>
      </c>
      <c r="F3132">
        <f>VLOOKUP(B3132, 'Population by Country'!$1:$266, 30, FALSE)</f>
        <v>3969249</v>
      </c>
      <c r="G3132">
        <v>0</v>
      </c>
      <c r="H3132">
        <v>0</v>
      </c>
      <c r="I3132" s="7">
        <f>INDEX('Developing Country'!$B$3:$B$175,MATCH('Stata Data'!B3132,'Developing Country'!$A$3:$A$175))</f>
        <v>0</v>
      </c>
      <c r="J3132" s="7">
        <f>INDEX('Developing Country'!$C$3:$C$175,MATCH('Stata Data'!B3132,'Developing Country'!$A$3:$A$175))</f>
        <v>0</v>
      </c>
      <c r="K3132" s="8">
        <f>VLOOKUP(B3132, 'TRIPS In Force'!$A$2:$B$166, 2, FALSE)</f>
        <v>35679</v>
      </c>
      <c r="L3132" s="7">
        <f t="shared" si="455"/>
        <v>1997</v>
      </c>
      <c r="M3132" s="7">
        <f t="shared" si="450"/>
        <v>1</v>
      </c>
      <c r="N3132" s="7">
        <f t="shared" si="451"/>
        <v>1997</v>
      </c>
      <c r="O3132" s="7">
        <f t="shared" si="452"/>
        <v>18</v>
      </c>
      <c r="P3132" s="7">
        <f t="shared" si="453"/>
        <v>1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</row>
    <row r="3133" spans="1:34" x14ac:dyDescent="0.35">
      <c r="A3133">
        <f t="shared" si="456"/>
        <v>3132</v>
      </c>
      <c r="B3133" t="s">
        <v>112</v>
      </c>
      <c r="C3133">
        <f t="shared" si="454"/>
        <v>115</v>
      </c>
      <c r="D3133" s="7">
        <f t="shared" si="458"/>
        <v>2016</v>
      </c>
      <c r="E3133">
        <v>1000</v>
      </c>
      <c r="F3133">
        <f>VLOOKUP(B3133, 'Population by Country'!$1:$266, 31, FALSE)</f>
        <v>4034119</v>
      </c>
      <c r="G3133">
        <v>0</v>
      </c>
      <c r="H3133">
        <v>0</v>
      </c>
      <c r="I3133" s="7">
        <f>INDEX('Developing Country'!$B$3:$B$175,MATCH('Stata Data'!B3133,'Developing Country'!$A$3:$A$175))</f>
        <v>0</v>
      </c>
      <c r="J3133" s="7">
        <f>INDEX('Developing Country'!$C$3:$C$175,MATCH('Stata Data'!B3133,'Developing Country'!$A$3:$A$175))</f>
        <v>0</v>
      </c>
      <c r="K3133" s="8">
        <f>VLOOKUP(B3133, 'TRIPS In Force'!$A$2:$B$166, 2, FALSE)</f>
        <v>35679</v>
      </c>
      <c r="L3133" s="7">
        <f t="shared" si="455"/>
        <v>1997</v>
      </c>
      <c r="M3133" s="7">
        <f t="shared" si="450"/>
        <v>1</v>
      </c>
      <c r="N3133" s="7">
        <f t="shared" si="451"/>
        <v>1997</v>
      </c>
      <c r="O3133" s="7">
        <f t="shared" si="452"/>
        <v>19</v>
      </c>
      <c r="P3133" s="7">
        <f t="shared" si="453"/>
        <v>1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</row>
    <row r="3134" spans="1:34" x14ac:dyDescent="0.35">
      <c r="A3134">
        <f t="shared" si="456"/>
        <v>3133</v>
      </c>
      <c r="B3134" t="s">
        <v>113</v>
      </c>
      <c r="C3134">
        <f t="shared" si="454"/>
        <v>116</v>
      </c>
      <c r="D3134" s="7">
        <v>1990</v>
      </c>
      <c r="E3134">
        <v>100</v>
      </c>
      <c r="F3134">
        <f>VLOOKUP(B3134, 'Population by Country'!$1:$266, 5,FALSE )</f>
        <v>4313059</v>
      </c>
      <c r="G3134">
        <v>0</v>
      </c>
      <c r="H3134">
        <v>0</v>
      </c>
      <c r="I3134" s="7">
        <f>INDEX('Developing Country'!$B$3:$B$175,MATCH('Stata Data'!B3134,'Developing Country'!$A$3:$A$175))</f>
        <v>0</v>
      </c>
      <c r="J3134" s="7">
        <f>INDEX('Developing Country'!$C$3:$C$175,MATCH('Stata Data'!B3134,'Developing Country'!$A$3:$A$175))</f>
        <v>1</v>
      </c>
      <c r="K3134" s="8">
        <f>VLOOKUP(B3134, 'TRIPS In Force'!$A$2:$B$166, 2, FALSE)</f>
        <v>35225</v>
      </c>
      <c r="L3134" s="7">
        <f t="shared" si="455"/>
        <v>1996</v>
      </c>
      <c r="M3134" s="7">
        <f t="shared" si="450"/>
        <v>0</v>
      </c>
      <c r="N3134" s="7">
        <f t="shared" si="451"/>
        <v>2000</v>
      </c>
      <c r="O3134" s="7">
        <f t="shared" si="452"/>
        <v>-10</v>
      </c>
      <c r="P3134" s="7">
        <f t="shared" si="453"/>
        <v>0</v>
      </c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</row>
    <row r="3135" spans="1:34" x14ac:dyDescent="0.35">
      <c r="A3135">
        <f t="shared" si="456"/>
        <v>3134</v>
      </c>
      <c r="B3135" t="s">
        <v>113</v>
      </c>
      <c r="C3135">
        <f t="shared" si="454"/>
        <v>116</v>
      </c>
      <c r="D3135" s="7">
        <f>D3134+1</f>
        <v>1991</v>
      </c>
      <c r="E3135">
        <v>100</v>
      </c>
      <c r="F3135">
        <f>VLOOKUP(B3135, 'Population by Country'!$1:$266, 6, FALSE)</f>
        <v>4423007</v>
      </c>
      <c r="G3135">
        <v>0</v>
      </c>
      <c r="H3135">
        <v>0</v>
      </c>
      <c r="I3135" s="7">
        <f>INDEX('Developing Country'!$B$3:$B$175,MATCH('Stata Data'!B3135,'Developing Country'!$A$3:$A$175))</f>
        <v>0</v>
      </c>
      <c r="J3135" s="7">
        <f>INDEX('Developing Country'!$C$3:$C$175,MATCH('Stata Data'!B3135,'Developing Country'!$A$3:$A$175))</f>
        <v>1</v>
      </c>
      <c r="K3135" s="8">
        <f>VLOOKUP(B3135, 'TRIPS In Force'!$A$2:$B$166, 2, FALSE)</f>
        <v>35225</v>
      </c>
      <c r="L3135" s="7">
        <f t="shared" si="455"/>
        <v>1996</v>
      </c>
      <c r="M3135" s="7">
        <f t="shared" si="450"/>
        <v>0</v>
      </c>
      <c r="N3135" s="7">
        <f t="shared" si="451"/>
        <v>2000</v>
      </c>
      <c r="O3135" s="7">
        <f t="shared" si="452"/>
        <v>-9</v>
      </c>
      <c r="P3135" s="7">
        <f t="shared" si="453"/>
        <v>0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</row>
    <row r="3136" spans="1:34" x14ac:dyDescent="0.35">
      <c r="A3136">
        <f t="shared" si="456"/>
        <v>3135</v>
      </c>
      <c r="B3136" t="s">
        <v>113</v>
      </c>
      <c r="C3136">
        <f t="shared" si="454"/>
        <v>116</v>
      </c>
      <c r="D3136" s="7">
        <f t="shared" ref="D3136:D3160" si="459">D3135+1</f>
        <v>1992</v>
      </c>
      <c r="E3136">
        <v>100</v>
      </c>
      <c r="F3136">
        <f>VLOOKUP(B3136, 'Population by Country'!$1:$266, 7, FALSE)</f>
        <v>4535520</v>
      </c>
      <c r="G3136">
        <v>0</v>
      </c>
      <c r="H3136">
        <v>0</v>
      </c>
      <c r="I3136" s="7">
        <f>INDEX('Developing Country'!$B$3:$B$175,MATCH('Stata Data'!B3136,'Developing Country'!$A$3:$A$175))</f>
        <v>0</v>
      </c>
      <c r="J3136" s="7">
        <f>INDEX('Developing Country'!$C$3:$C$175,MATCH('Stata Data'!B3136,'Developing Country'!$A$3:$A$175))</f>
        <v>1</v>
      </c>
      <c r="K3136" s="8">
        <f>VLOOKUP(B3136, 'TRIPS In Force'!$A$2:$B$166, 2, FALSE)</f>
        <v>35225</v>
      </c>
      <c r="L3136" s="7">
        <f t="shared" si="455"/>
        <v>1996</v>
      </c>
      <c r="M3136" s="7">
        <f t="shared" si="450"/>
        <v>0</v>
      </c>
      <c r="N3136" s="7">
        <f t="shared" si="451"/>
        <v>2000</v>
      </c>
      <c r="O3136" s="7">
        <f t="shared" si="452"/>
        <v>-8</v>
      </c>
      <c r="P3136" s="7">
        <f t="shared" si="453"/>
        <v>0</v>
      </c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</row>
    <row r="3137" spans="1:34" x14ac:dyDescent="0.35">
      <c r="A3137">
        <f t="shared" si="456"/>
        <v>3136</v>
      </c>
      <c r="B3137" t="s">
        <v>113</v>
      </c>
      <c r="C3137">
        <f t="shared" si="454"/>
        <v>116</v>
      </c>
      <c r="D3137" s="7">
        <f t="shared" si="459"/>
        <v>1993</v>
      </c>
      <c r="E3137">
        <v>100</v>
      </c>
      <c r="F3137">
        <f>VLOOKUP(B3137, 'Population by Country'!$1:$266, 8, FALSE)</f>
        <v>4651169</v>
      </c>
      <c r="G3137">
        <v>0</v>
      </c>
      <c r="H3137">
        <v>0</v>
      </c>
      <c r="I3137" s="7">
        <f>INDEX('Developing Country'!$B$3:$B$175,MATCH('Stata Data'!B3137,'Developing Country'!$A$3:$A$175))</f>
        <v>0</v>
      </c>
      <c r="J3137" s="7">
        <f>INDEX('Developing Country'!$C$3:$C$175,MATCH('Stata Data'!B3137,'Developing Country'!$A$3:$A$175))</f>
        <v>1</v>
      </c>
      <c r="K3137" s="8">
        <f>VLOOKUP(B3137, 'TRIPS In Force'!$A$2:$B$166, 2, FALSE)</f>
        <v>35225</v>
      </c>
      <c r="L3137" s="7">
        <f t="shared" si="455"/>
        <v>1996</v>
      </c>
      <c r="M3137" s="7">
        <f t="shared" si="450"/>
        <v>0</v>
      </c>
      <c r="N3137" s="7">
        <f t="shared" si="451"/>
        <v>2000</v>
      </c>
      <c r="O3137" s="7">
        <f t="shared" si="452"/>
        <v>-7</v>
      </c>
      <c r="P3137" s="7">
        <f t="shared" si="453"/>
        <v>0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</row>
    <row r="3138" spans="1:34" x14ac:dyDescent="0.35">
      <c r="A3138">
        <f t="shared" si="456"/>
        <v>3137</v>
      </c>
      <c r="B3138" t="s">
        <v>113</v>
      </c>
      <c r="C3138">
        <f t="shared" si="454"/>
        <v>116</v>
      </c>
      <c r="D3138" s="7">
        <f t="shared" si="459"/>
        <v>1994</v>
      </c>
      <c r="E3138">
        <v>100</v>
      </c>
      <c r="F3138">
        <f>VLOOKUP(B3138, 'Population by Country'!$1:$266, 9, FALSE)</f>
        <v>4770606</v>
      </c>
      <c r="G3138">
        <v>0</v>
      </c>
      <c r="H3138">
        <v>0</v>
      </c>
      <c r="I3138" s="7">
        <f>INDEX('Developing Country'!$B$3:$B$175,MATCH('Stata Data'!B3138,'Developing Country'!$A$3:$A$175))</f>
        <v>0</v>
      </c>
      <c r="J3138" s="7">
        <f>INDEX('Developing Country'!$C$3:$C$175,MATCH('Stata Data'!B3138,'Developing Country'!$A$3:$A$175))</f>
        <v>1</v>
      </c>
      <c r="K3138" s="8">
        <f>VLOOKUP(B3138, 'TRIPS In Force'!$A$2:$B$166, 2, FALSE)</f>
        <v>35225</v>
      </c>
      <c r="L3138" s="7">
        <f t="shared" si="455"/>
        <v>1996</v>
      </c>
      <c r="M3138" s="7">
        <f t="shared" ref="M3138:M3201" si="460">IF(L3138&gt;D3138, 0, 1)</f>
        <v>0</v>
      </c>
      <c r="N3138" s="7">
        <f t="shared" ref="N3138:N3201" si="461">IF(L3138&gt;IF(I3138=1, 2033, IF(H3138=1, 2005, IF(J3138=1,2000, L3138))), L3138,IF(I3138=1, 2033, IF(H3138=1, 2005, IF(J3138=1,2000, L3138))))</f>
        <v>2000</v>
      </c>
      <c r="O3138" s="7">
        <f t="shared" ref="O3138:O3201" si="462">D3138-N3138</f>
        <v>-6</v>
      </c>
      <c r="P3138" s="7">
        <f t="shared" ref="P3138:P3201" si="463">IF(N3138&lt;=D3138,1,0)</f>
        <v>0</v>
      </c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</row>
    <row r="3139" spans="1:34" x14ac:dyDescent="0.35">
      <c r="A3139">
        <f t="shared" si="456"/>
        <v>3138</v>
      </c>
      <c r="B3139" t="s">
        <v>113</v>
      </c>
      <c r="C3139">
        <f t="shared" ref="C3139:C3202" si="464">_xlfn.FLOOR.MATH((A3139-1)/27)</f>
        <v>116</v>
      </c>
      <c r="D3139" s="7">
        <f t="shared" si="459"/>
        <v>1995</v>
      </c>
      <c r="E3139">
        <v>200</v>
      </c>
      <c r="F3139">
        <f>VLOOKUP(B3139, 'Population by Country'!$1:$266, 10, FALSE)</f>
        <v>4894276</v>
      </c>
      <c r="G3139">
        <v>0</v>
      </c>
      <c r="H3139">
        <v>0</v>
      </c>
      <c r="I3139" s="7">
        <f>INDEX('Developing Country'!$B$3:$B$175,MATCH('Stata Data'!B3139,'Developing Country'!$A$3:$A$175))</f>
        <v>0</v>
      </c>
      <c r="J3139" s="7">
        <f>INDEX('Developing Country'!$C$3:$C$175,MATCH('Stata Data'!B3139,'Developing Country'!$A$3:$A$175))</f>
        <v>1</v>
      </c>
      <c r="K3139" s="8">
        <f>VLOOKUP(B3139, 'TRIPS In Force'!$A$2:$B$166, 2, FALSE)</f>
        <v>35225</v>
      </c>
      <c r="L3139" s="7">
        <f t="shared" ref="L3139:L3202" si="465">YEAR(K3139)</f>
        <v>1996</v>
      </c>
      <c r="M3139" s="7">
        <f t="shared" si="460"/>
        <v>0</v>
      </c>
      <c r="N3139" s="7">
        <f t="shared" si="461"/>
        <v>2000</v>
      </c>
      <c r="O3139" s="7">
        <f t="shared" si="462"/>
        <v>-5</v>
      </c>
      <c r="P3139" s="7">
        <f t="shared" si="463"/>
        <v>0</v>
      </c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</row>
    <row r="3140" spans="1:34" x14ac:dyDescent="0.35">
      <c r="A3140">
        <f t="shared" ref="A3140:A3203" si="466">A3139+1</f>
        <v>3139</v>
      </c>
      <c r="B3140" t="s">
        <v>113</v>
      </c>
      <c r="C3140">
        <f t="shared" si="464"/>
        <v>116</v>
      </c>
      <c r="D3140" s="7">
        <f t="shared" si="459"/>
        <v>1996</v>
      </c>
      <c r="E3140">
        <v>500</v>
      </c>
      <c r="F3140">
        <f>VLOOKUP(B3140, 'Population by Country'!$1:$266, 11, FALSE)</f>
        <v>5022437</v>
      </c>
      <c r="G3140">
        <v>0</v>
      </c>
      <c r="H3140">
        <v>0</v>
      </c>
      <c r="I3140" s="7">
        <f>INDEX('Developing Country'!$B$3:$B$175,MATCH('Stata Data'!B3140,'Developing Country'!$A$3:$A$175))</f>
        <v>0</v>
      </c>
      <c r="J3140" s="7">
        <f>INDEX('Developing Country'!$C$3:$C$175,MATCH('Stata Data'!B3140,'Developing Country'!$A$3:$A$175))</f>
        <v>1</v>
      </c>
      <c r="K3140" s="8">
        <f>VLOOKUP(B3140, 'TRIPS In Force'!$A$2:$B$166, 2, FALSE)</f>
        <v>35225</v>
      </c>
      <c r="L3140" s="7">
        <f t="shared" si="465"/>
        <v>1996</v>
      </c>
      <c r="M3140" s="7">
        <f t="shared" si="460"/>
        <v>1</v>
      </c>
      <c r="N3140" s="7">
        <f t="shared" si="461"/>
        <v>2000</v>
      </c>
      <c r="O3140" s="7">
        <f t="shared" si="462"/>
        <v>-4</v>
      </c>
      <c r="P3140" s="7">
        <f t="shared" si="463"/>
        <v>0</v>
      </c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</row>
    <row r="3141" spans="1:34" x14ac:dyDescent="0.35">
      <c r="A3141">
        <f t="shared" si="466"/>
        <v>3140</v>
      </c>
      <c r="B3141" t="s">
        <v>113</v>
      </c>
      <c r="C3141">
        <f t="shared" si="464"/>
        <v>116</v>
      </c>
      <c r="D3141" s="7">
        <f t="shared" si="459"/>
        <v>1997</v>
      </c>
      <c r="E3141">
        <v>500</v>
      </c>
      <c r="F3141">
        <f>VLOOKUP(B3141, 'Population by Country'!$1:$266, 12, FALSE)</f>
        <v>5154910</v>
      </c>
      <c r="G3141">
        <v>0</v>
      </c>
      <c r="H3141">
        <v>0</v>
      </c>
      <c r="I3141" s="7">
        <f>INDEX('Developing Country'!$B$3:$B$175,MATCH('Stata Data'!B3141,'Developing Country'!$A$3:$A$175))</f>
        <v>0</v>
      </c>
      <c r="J3141" s="7">
        <f>INDEX('Developing Country'!$C$3:$C$175,MATCH('Stata Data'!B3141,'Developing Country'!$A$3:$A$175))</f>
        <v>1</v>
      </c>
      <c r="K3141" s="8">
        <f>VLOOKUP(B3141, 'TRIPS In Force'!$A$2:$B$166, 2, FALSE)</f>
        <v>35225</v>
      </c>
      <c r="L3141" s="7">
        <f t="shared" si="465"/>
        <v>1996</v>
      </c>
      <c r="M3141" s="7">
        <f t="shared" si="460"/>
        <v>1</v>
      </c>
      <c r="N3141" s="7">
        <f t="shared" si="461"/>
        <v>2000</v>
      </c>
      <c r="O3141" s="7">
        <f t="shared" si="462"/>
        <v>-3</v>
      </c>
      <c r="P3141" s="7">
        <f t="shared" si="463"/>
        <v>0</v>
      </c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</row>
    <row r="3142" spans="1:34" x14ac:dyDescent="0.35">
      <c r="A3142">
        <f t="shared" si="466"/>
        <v>3141</v>
      </c>
      <c r="B3142" t="s">
        <v>113</v>
      </c>
      <c r="C3142">
        <f t="shared" si="464"/>
        <v>116</v>
      </c>
      <c r="D3142" s="7">
        <f t="shared" si="459"/>
        <v>1998</v>
      </c>
      <c r="E3142">
        <v>500</v>
      </c>
      <c r="F3142">
        <f>VLOOKUP(B3142, 'Population by Country'!$1:$266, 13, FALSE)</f>
        <v>5291178</v>
      </c>
      <c r="G3142">
        <v>0</v>
      </c>
      <c r="H3142">
        <v>0</v>
      </c>
      <c r="I3142" s="7">
        <f>INDEX('Developing Country'!$B$3:$B$175,MATCH('Stata Data'!B3142,'Developing Country'!$A$3:$A$175))</f>
        <v>0</v>
      </c>
      <c r="J3142" s="7">
        <f>INDEX('Developing Country'!$C$3:$C$175,MATCH('Stata Data'!B3142,'Developing Country'!$A$3:$A$175))</f>
        <v>1</v>
      </c>
      <c r="K3142" s="8">
        <f>VLOOKUP(B3142, 'TRIPS In Force'!$A$2:$B$166, 2, FALSE)</f>
        <v>35225</v>
      </c>
      <c r="L3142" s="7">
        <f t="shared" si="465"/>
        <v>1996</v>
      </c>
      <c r="M3142" s="7">
        <f t="shared" si="460"/>
        <v>1</v>
      </c>
      <c r="N3142" s="7">
        <f t="shared" si="461"/>
        <v>2000</v>
      </c>
      <c r="O3142" s="7">
        <f t="shared" si="462"/>
        <v>-2</v>
      </c>
      <c r="P3142" s="7">
        <f t="shared" si="463"/>
        <v>0</v>
      </c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</row>
    <row r="3143" spans="1:34" x14ac:dyDescent="0.35">
      <c r="A3143">
        <f t="shared" si="466"/>
        <v>3142</v>
      </c>
      <c r="B3143" t="s">
        <v>113</v>
      </c>
      <c r="C3143">
        <f t="shared" si="464"/>
        <v>116</v>
      </c>
      <c r="D3143" s="7">
        <f t="shared" si="459"/>
        <v>1999</v>
      </c>
      <c r="E3143">
        <v>1000</v>
      </c>
      <c r="F3143">
        <f>VLOOKUP(B3143, 'Population by Country'!$1:$266,14, FALSE)</f>
        <v>5430479</v>
      </c>
      <c r="G3143">
        <v>0</v>
      </c>
      <c r="H3143">
        <v>0</v>
      </c>
      <c r="I3143" s="7">
        <f>INDEX('Developing Country'!$B$3:$B$175,MATCH('Stata Data'!B3143,'Developing Country'!$A$3:$A$175))</f>
        <v>0</v>
      </c>
      <c r="J3143" s="7">
        <f>INDEX('Developing Country'!$C$3:$C$175,MATCH('Stata Data'!B3143,'Developing Country'!$A$3:$A$175))</f>
        <v>1</v>
      </c>
      <c r="K3143" s="8">
        <f>VLOOKUP(B3143, 'TRIPS In Force'!$A$2:$B$166, 2, FALSE)</f>
        <v>35225</v>
      </c>
      <c r="L3143" s="7">
        <f t="shared" si="465"/>
        <v>1996</v>
      </c>
      <c r="M3143" s="7">
        <f t="shared" si="460"/>
        <v>1</v>
      </c>
      <c r="N3143" s="7">
        <f t="shared" si="461"/>
        <v>2000</v>
      </c>
      <c r="O3143" s="7">
        <f t="shared" si="462"/>
        <v>-1</v>
      </c>
      <c r="P3143" s="7">
        <f t="shared" si="463"/>
        <v>0</v>
      </c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</row>
    <row r="3144" spans="1:34" x14ac:dyDescent="0.35">
      <c r="A3144">
        <f t="shared" si="466"/>
        <v>3143</v>
      </c>
      <c r="B3144" t="s">
        <v>113</v>
      </c>
      <c r="C3144">
        <f t="shared" si="464"/>
        <v>116</v>
      </c>
      <c r="D3144" s="7">
        <f t="shared" si="459"/>
        <v>2000</v>
      </c>
      <c r="E3144">
        <v>1000</v>
      </c>
      <c r="F3144">
        <f>VLOOKUP(B3144, 'Population by Country'!$1:$266, 15, FALSE)</f>
        <v>5572222</v>
      </c>
      <c r="G3144">
        <v>0</v>
      </c>
      <c r="H3144">
        <v>0</v>
      </c>
      <c r="I3144" s="7">
        <f>INDEX('Developing Country'!$B$3:$B$175,MATCH('Stata Data'!B3144,'Developing Country'!$A$3:$A$175))</f>
        <v>0</v>
      </c>
      <c r="J3144" s="7">
        <f>INDEX('Developing Country'!$C$3:$C$175,MATCH('Stata Data'!B3144,'Developing Country'!$A$3:$A$175))</f>
        <v>1</v>
      </c>
      <c r="K3144" s="8">
        <f>VLOOKUP(B3144, 'TRIPS In Force'!$A$2:$B$166, 2, FALSE)</f>
        <v>35225</v>
      </c>
      <c r="L3144" s="7">
        <f t="shared" si="465"/>
        <v>1996</v>
      </c>
      <c r="M3144" s="7">
        <f t="shared" si="460"/>
        <v>1</v>
      </c>
      <c r="N3144" s="7">
        <f t="shared" si="461"/>
        <v>2000</v>
      </c>
      <c r="O3144" s="7">
        <f t="shared" si="462"/>
        <v>0</v>
      </c>
      <c r="P3144" s="7">
        <f t="shared" si="463"/>
        <v>1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</row>
    <row r="3145" spans="1:34" x14ac:dyDescent="0.35">
      <c r="A3145">
        <f t="shared" si="466"/>
        <v>3144</v>
      </c>
      <c r="B3145" t="s">
        <v>113</v>
      </c>
      <c r="C3145">
        <f t="shared" si="464"/>
        <v>116</v>
      </c>
      <c r="D3145" s="7">
        <f t="shared" si="459"/>
        <v>2001</v>
      </c>
      <c r="E3145">
        <v>1000</v>
      </c>
      <c r="F3145">
        <f>VLOOKUP(B3145, 'Population by Country'!$1:$266, 16, FALSE)</f>
        <v>5716152</v>
      </c>
      <c r="G3145">
        <v>0</v>
      </c>
      <c r="H3145">
        <v>0</v>
      </c>
      <c r="I3145" s="7">
        <f>INDEX('Developing Country'!$B$3:$B$175,MATCH('Stata Data'!B3145,'Developing Country'!$A$3:$A$175))</f>
        <v>0</v>
      </c>
      <c r="J3145" s="7">
        <f>INDEX('Developing Country'!$C$3:$C$175,MATCH('Stata Data'!B3145,'Developing Country'!$A$3:$A$175))</f>
        <v>1</v>
      </c>
      <c r="K3145" s="8">
        <f>VLOOKUP(B3145, 'TRIPS In Force'!$A$2:$B$166, 2, FALSE)</f>
        <v>35225</v>
      </c>
      <c r="L3145" s="7">
        <f t="shared" si="465"/>
        <v>1996</v>
      </c>
      <c r="M3145" s="7">
        <f t="shared" si="460"/>
        <v>1</v>
      </c>
      <c r="N3145" s="7">
        <f t="shared" si="461"/>
        <v>2000</v>
      </c>
      <c r="O3145" s="7">
        <f t="shared" si="462"/>
        <v>1</v>
      </c>
      <c r="P3145" s="7">
        <f t="shared" si="463"/>
        <v>1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</row>
    <row r="3146" spans="1:34" x14ac:dyDescent="0.35">
      <c r="A3146">
        <f t="shared" si="466"/>
        <v>3145</v>
      </c>
      <c r="B3146" t="s">
        <v>113</v>
      </c>
      <c r="C3146">
        <f t="shared" si="464"/>
        <v>116</v>
      </c>
      <c r="D3146" s="7">
        <f t="shared" si="459"/>
        <v>2002</v>
      </c>
      <c r="E3146">
        <v>1200</v>
      </c>
      <c r="F3146">
        <f>VLOOKUP(B3146, 'Population by Country'!$1:$266, 17, FALSE)</f>
        <v>5862316</v>
      </c>
      <c r="G3146">
        <v>0</v>
      </c>
      <c r="H3146">
        <v>0</v>
      </c>
      <c r="I3146" s="7">
        <f>INDEX('Developing Country'!$B$3:$B$175,MATCH('Stata Data'!B3146,'Developing Country'!$A$3:$A$175))</f>
        <v>0</v>
      </c>
      <c r="J3146" s="7">
        <f>INDEX('Developing Country'!$C$3:$C$175,MATCH('Stata Data'!B3146,'Developing Country'!$A$3:$A$175))</f>
        <v>1</v>
      </c>
      <c r="K3146" s="8">
        <f>VLOOKUP(B3146, 'TRIPS In Force'!$A$2:$B$166, 2, FALSE)</f>
        <v>35225</v>
      </c>
      <c r="L3146" s="7">
        <f t="shared" si="465"/>
        <v>1996</v>
      </c>
      <c r="M3146" s="7">
        <f t="shared" si="460"/>
        <v>1</v>
      </c>
      <c r="N3146" s="7">
        <f t="shared" si="461"/>
        <v>2000</v>
      </c>
      <c r="O3146" s="7">
        <f t="shared" si="462"/>
        <v>2</v>
      </c>
      <c r="P3146" s="7">
        <f t="shared" si="463"/>
        <v>1</v>
      </c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</row>
    <row r="3147" spans="1:34" x14ac:dyDescent="0.35">
      <c r="A3147">
        <f t="shared" si="466"/>
        <v>3146</v>
      </c>
      <c r="B3147" t="s">
        <v>113</v>
      </c>
      <c r="C3147">
        <f t="shared" si="464"/>
        <v>116</v>
      </c>
      <c r="D3147" s="7">
        <f t="shared" si="459"/>
        <v>2003</v>
      </c>
      <c r="E3147">
        <v>1400</v>
      </c>
      <c r="F3147">
        <f>VLOOKUP(B3147, 'Population by Country'!$1:$266, 18, FALSE)</f>
        <v>6010724</v>
      </c>
      <c r="G3147">
        <v>0</v>
      </c>
      <c r="H3147">
        <v>0</v>
      </c>
      <c r="I3147" s="7">
        <f>INDEX('Developing Country'!$B$3:$B$175,MATCH('Stata Data'!B3147,'Developing Country'!$A$3:$A$175))</f>
        <v>0</v>
      </c>
      <c r="J3147" s="7">
        <f>INDEX('Developing Country'!$C$3:$C$175,MATCH('Stata Data'!B3147,'Developing Country'!$A$3:$A$175))</f>
        <v>1</v>
      </c>
      <c r="K3147" s="8">
        <f>VLOOKUP(B3147, 'TRIPS In Force'!$A$2:$B$166, 2, FALSE)</f>
        <v>35225</v>
      </c>
      <c r="L3147" s="7">
        <f t="shared" si="465"/>
        <v>1996</v>
      </c>
      <c r="M3147" s="7">
        <f t="shared" si="460"/>
        <v>1</v>
      </c>
      <c r="N3147" s="7">
        <f t="shared" si="461"/>
        <v>2000</v>
      </c>
      <c r="O3147" s="7">
        <f t="shared" si="462"/>
        <v>3</v>
      </c>
      <c r="P3147" s="7">
        <f t="shared" si="463"/>
        <v>1</v>
      </c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</row>
    <row r="3148" spans="1:34" x14ac:dyDescent="0.35">
      <c r="A3148">
        <f t="shared" si="466"/>
        <v>3147</v>
      </c>
      <c r="B3148" t="s">
        <v>113</v>
      </c>
      <c r="C3148">
        <f t="shared" si="464"/>
        <v>116</v>
      </c>
      <c r="D3148" s="7">
        <f t="shared" si="459"/>
        <v>2004</v>
      </c>
      <c r="E3148">
        <v>1600</v>
      </c>
      <c r="F3148">
        <f>VLOOKUP(B3148, 'Population by Country'!$1:$266,19, FALSE)</f>
        <v>6161517</v>
      </c>
      <c r="G3148">
        <v>0</v>
      </c>
      <c r="H3148">
        <v>0</v>
      </c>
      <c r="I3148" s="7">
        <f>INDEX('Developing Country'!$B$3:$B$175,MATCH('Stata Data'!B3148,'Developing Country'!$A$3:$A$175))</f>
        <v>0</v>
      </c>
      <c r="J3148" s="7">
        <f>INDEX('Developing Country'!$C$3:$C$175,MATCH('Stata Data'!B3148,'Developing Country'!$A$3:$A$175))</f>
        <v>1</v>
      </c>
      <c r="K3148" s="8">
        <f>VLOOKUP(B3148, 'TRIPS In Force'!$A$2:$B$166, 2, FALSE)</f>
        <v>35225</v>
      </c>
      <c r="L3148" s="7">
        <f t="shared" si="465"/>
        <v>1996</v>
      </c>
      <c r="M3148" s="7">
        <f t="shared" si="460"/>
        <v>1</v>
      </c>
      <c r="N3148" s="7">
        <f t="shared" si="461"/>
        <v>2000</v>
      </c>
      <c r="O3148" s="7">
        <f t="shared" si="462"/>
        <v>4</v>
      </c>
      <c r="P3148" s="7">
        <f t="shared" si="463"/>
        <v>1</v>
      </c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</row>
    <row r="3149" spans="1:34" x14ac:dyDescent="0.35">
      <c r="A3149">
        <f t="shared" si="466"/>
        <v>3148</v>
      </c>
      <c r="B3149" t="s">
        <v>113</v>
      </c>
      <c r="C3149">
        <f t="shared" si="464"/>
        <v>116</v>
      </c>
      <c r="D3149" s="7">
        <f t="shared" si="459"/>
        <v>2005</v>
      </c>
      <c r="E3149">
        <v>1900</v>
      </c>
      <c r="F3149">
        <f>VLOOKUP(B3149, 'Population by Country'!$1:$266, 20, FALSE)</f>
        <v>6314709</v>
      </c>
      <c r="G3149">
        <v>0</v>
      </c>
      <c r="H3149">
        <v>0</v>
      </c>
      <c r="I3149" s="7">
        <f>INDEX('Developing Country'!$B$3:$B$175,MATCH('Stata Data'!B3149,'Developing Country'!$A$3:$A$175))</f>
        <v>0</v>
      </c>
      <c r="J3149" s="7">
        <f>INDEX('Developing Country'!$C$3:$C$175,MATCH('Stata Data'!B3149,'Developing Country'!$A$3:$A$175))</f>
        <v>1</v>
      </c>
      <c r="K3149" s="8">
        <f>VLOOKUP(B3149, 'TRIPS In Force'!$A$2:$B$166, 2, FALSE)</f>
        <v>35225</v>
      </c>
      <c r="L3149" s="7">
        <f t="shared" si="465"/>
        <v>1996</v>
      </c>
      <c r="M3149" s="7">
        <f t="shared" si="460"/>
        <v>1</v>
      </c>
      <c r="N3149" s="7">
        <f t="shared" si="461"/>
        <v>2000</v>
      </c>
      <c r="O3149" s="7">
        <f t="shared" si="462"/>
        <v>5</v>
      </c>
      <c r="P3149" s="7">
        <f t="shared" si="463"/>
        <v>1</v>
      </c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</row>
    <row r="3150" spans="1:34" x14ac:dyDescent="0.35">
      <c r="A3150">
        <f t="shared" si="466"/>
        <v>3149</v>
      </c>
      <c r="B3150" t="s">
        <v>113</v>
      </c>
      <c r="C3150">
        <f t="shared" si="464"/>
        <v>116</v>
      </c>
      <c r="D3150" s="7">
        <f t="shared" si="459"/>
        <v>2006</v>
      </c>
      <c r="E3150">
        <v>2000</v>
      </c>
      <c r="F3150">
        <f>VLOOKUP(B3150, 'Population by Country'!$1:$266, 21, FALSE)</f>
        <v>6470272</v>
      </c>
      <c r="G3150">
        <v>0</v>
      </c>
      <c r="H3150">
        <v>0</v>
      </c>
      <c r="I3150" s="7">
        <f>INDEX('Developing Country'!$B$3:$B$175,MATCH('Stata Data'!B3150,'Developing Country'!$A$3:$A$175))</f>
        <v>0</v>
      </c>
      <c r="J3150" s="7">
        <f>INDEX('Developing Country'!$C$3:$C$175,MATCH('Stata Data'!B3150,'Developing Country'!$A$3:$A$175))</f>
        <v>1</v>
      </c>
      <c r="K3150" s="8">
        <f>VLOOKUP(B3150, 'TRIPS In Force'!$A$2:$B$166, 2, FALSE)</f>
        <v>35225</v>
      </c>
      <c r="L3150" s="7">
        <f t="shared" si="465"/>
        <v>1996</v>
      </c>
      <c r="M3150" s="7">
        <f t="shared" si="460"/>
        <v>1</v>
      </c>
      <c r="N3150" s="7">
        <f t="shared" si="461"/>
        <v>2000</v>
      </c>
      <c r="O3150" s="7">
        <f t="shared" si="462"/>
        <v>6</v>
      </c>
      <c r="P3150" s="7">
        <f t="shared" si="463"/>
        <v>1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</row>
    <row r="3151" spans="1:34" x14ac:dyDescent="0.35">
      <c r="A3151">
        <f t="shared" si="466"/>
        <v>3150</v>
      </c>
      <c r="B3151" t="s">
        <v>113</v>
      </c>
      <c r="C3151">
        <f t="shared" si="464"/>
        <v>116</v>
      </c>
      <c r="D3151" s="7">
        <f t="shared" si="459"/>
        <v>2007</v>
      </c>
      <c r="E3151">
        <v>1900</v>
      </c>
      <c r="F3151">
        <f>VLOOKUP(B3151, 'Population by Country'!$1:$266, 22, FALSE)</f>
        <v>6627922</v>
      </c>
      <c r="G3151">
        <v>0</v>
      </c>
      <c r="H3151">
        <v>0</v>
      </c>
      <c r="I3151" s="7">
        <f>INDEX('Developing Country'!$B$3:$B$175,MATCH('Stata Data'!B3151,'Developing Country'!$A$3:$A$175))</f>
        <v>0</v>
      </c>
      <c r="J3151" s="7">
        <f>INDEX('Developing Country'!$C$3:$C$175,MATCH('Stata Data'!B3151,'Developing Country'!$A$3:$A$175))</f>
        <v>1</v>
      </c>
      <c r="K3151" s="8">
        <f>VLOOKUP(B3151, 'TRIPS In Force'!$A$2:$B$166, 2, FALSE)</f>
        <v>35225</v>
      </c>
      <c r="L3151" s="7">
        <f t="shared" si="465"/>
        <v>1996</v>
      </c>
      <c r="M3151" s="7">
        <f t="shared" si="460"/>
        <v>1</v>
      </c>
      <c r="N3151" s="7">
        <f t="shared" si="461"/>
        <v>2000</v>
      </c>
      <c r="O3151" s="7">
        <f t="shared" si="462"/>
        <v>7</v>
      </c>
      <c r="P3151" s="7">
        <f t="shared" si="463"/>
        <v>1</v>
      </c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</row>
    <row r="3152" spans="1:34" x14ac:dyDescent="0.35">
      <c r="A3152">
        <f t="shared" si="466"/>
        <v>3151</v>
      </c>
      <c r="B3152" t="s">
        <v>113</v>
      </c>
      <c r="C3152">
        <f t="shared" si="464"/>
        <v>116</v>
      </c>
      <c r="D3152" s="7">
        <f t="shared" si="459"/>
        <v>2008</v>
      </c>
      <c r="E3152">
        <v>1700</v>
      </c>
      <c r="F3152">
        <f>VLOOKUP(B3152, 'Population by Country'!$1:$266, 23, FALSE)</f>
        <v>6787187</v>
      </c>
      <c r="G3152">
        <v>0</v>
      </c>
      <c r="H3152">
        <v>0</v>
      </c>
      <c r="I3152" s="7">
        <f>INDEX('Developing Country'!$B$3:$B$175,MATCH('Stata Data'!B3152,'Developing Country'!$A$3:$A$175))</f>
        <v>0</v>
      </c>
      <c r="J3152" s="7">
        <f>INDEX('Developing Country'!$C$3:$C$175,MATCH('Stata Data'!B3152,'Developing Country'!$A$3:$A$175))</f>
        <v>1</v>
      </c>
      <c r="K3152" s="8">
        <f>VLOOKUP(B3152, 'TRIPS In Force'!$A$2:$B$166, 2, FALSE)</f>
        <v>35225</v>
      </c>
      <c r="L3152" s="7">
        <f t="shared" si="465"/>
        <v>1996</v>
      </c>
      <c r="M3152" s="7">
        <f t="shared" si="460"/>
        <v>1</v>
      </c>
      <c r="N3152" s="7">
        <f t="shared" si="461"/>
        <v>2000</v>
      </c>
      <c r="O3152" s="7">
        <f t="shared" si="462"/>
        <v>8</v>
      </c>
      <c r="P3152" s="7">
        <f t="shared" si="463"/>
        <v>1</v>
      </c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</row>
    <row r="3153" spans="1:34" x14ac:dyDescent="0.35">
      <c r="A3153">
        <f t="shared" si="466"/>
        <v>3152</v>
      </c>
      <c r="B3153" t="s">
        <v>113</v>
      </c>
      <c r="C3153">
        <f t="shared" si="464"/>
        <v>116</v>
      </c>
      <c r="D3153" s="7">
        <f t="shared" si="459"/>
        <v>2009</v>
      </c>
      <c r="E3153">
        <v>1600</v>
      </c>
      <c r="F3153">
        <f>VLOOKUP(B3153, 'Population by Country'!$1:$266, 24, FALSE)</f>
        <v>6947447</v>
      </c>
      <c r="G3153">
        <v>0</v>
      </c>
      <c r="H3153">
        <v>0</v>
      </c>
      <c r="I3153" s="7">
        <f>INDEX('Developing Country'!$B$3:$B$175,MATCH('Stata Data'!B3153,'Developing Country'!$A$3:$A$175))</f>
        <v>0</v>
      </c>
      <c r="J3153" s="7">
        <f>INDEX('Developing Country'!$C$3:$C$175,MATCH('Stata Data'!B3153,'Developing Country'!$A$3:$A$175))</f>
        <v>1</v>
      </c>
      <c r="K3153" s="8">
        <f>VLOOKUP(B3153, 'TRIPS In Force'!$A$2:$B$166, 2, FALSE)</f>
        <v>35225</v>
      </c>
      <c r="L3153" s="7">
        <f t="shared" si="465"/>
        <v>1996</v>
      </c>
      <c r="M3153" s="7">
        <f t="shared" si="460"/>
        <v>1</v>
      </c>
      <c r="N3153" s="7">
        <f t="shared" si="461"/>
        <v>2000</v>
      </c>
      <c r="O3153" s="7">
        <f t="shared" si="462"/>
        <v>9</v>
      </c>
      <c r="P3153" s="7">
        <f t="shared" si="463"/>
        <v>1</v>
      </c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</row>
    <row r="3154" spans="1:34" x14ac:dyDescent="0.35">
      <c r="A3154">
        <f t="shared" si="466"/>
        <v>3153</v>
      </c>
      <c r="B3154" t="s">
        <v>113</v>
      </c>
      <c r="C3154">
        <f t="shared" si="464"/>
        <v>116</v>
      </c>
      <c r="D3154" s="7">
        <f t="shared" si="459"/>
        <v>2010</v>
      </c>
      <c r="E3154">
        <v>1700</v>
      </c>
      <c r="F3154">
        <f>VLOOKUP(B3154, 'Population by Country'!$1:$266, 25, FALSE)</f>
        <v>7108239</v>
      </c>
      <c r="G3154">
        <v>0</v>
      </c>
      <c r="H3154">
        <v>0</v>
      </c>
      <c r="I3154" s="7">
        <f>INDEX('Developing Country'!$B$3:$B$175,MATCH('Stata Data'!B3154,'Developing Country'!$A$3:$A$175))</f>
        <v>0</v>
      </c>
      <c r="J3154" s="7">
        <f>INDEX('Developing Country'!$C$3:$C$175,MATCH('Stata Data'!B3154,'Developing Country'!$A$3:$A$175))</f>
        <v>1</v>
      </c>
      <c r="K3154" s="8">
        <f>VLOOKUP(B3154, 'TRIPS In Force'!$A$2:$B$166, 2, FALSE)</f>
        <v>35225</v>
      </c>
      <c r="L3154" s="7">
        <f t="shared" si="465"/>
        <v>1996</v>
      </c>
      <c r="M3154" s="7">
        <f t="shared" si="460"/>
        <v>1</v>
      </c>
      <c r="N3154" s="7">
        <f t="shared" si="461"/>
        <v>2000</v>
      </c>
      <c r="O3154" s="7">
        <f t="shared" si="462"/>
        <v>10</v>
      </c>
      <c r="P3154" s="7">
        <f t="shared" si="463"/>
        <v>1</v>
      </c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</row>
    <row r="3155" spans="1:34" x14ac:dyDescent="0.35">
      <c r="A3155">
        <f t="shared" si="466"/>
        <v>3154</v>
      </c>
      <c r="B3155" t="s">
        <v>113</v>
      </c>
      <c r="C3155">
        <f t="shared" si="464"/>
        <v>116</v>
      </c>
      <c r="D3155" s="7">
        <f t="shared" si="459"/>
        <v>2011</v>
      </c>
      <c r="E3155">
        <v>1700</v>
      </c>
      <c r="F3155">
        <f>VLOOKUP(B3155, 'Population by Country'!$1:$266, 26, FALSE)</f>
        <v>7269348</v>
      </c>
      <c r="G3155">
        <v>0</v>
      </c>
      <c r="H3155">
        <v>0</v>
      </c>
      <c r="I3155" s="7">
        <f>INDEX('Developing Country'!$B$3:$B$175,MATCH('Stata Data'!B3155,'Developing Country'!$A$3:$A$175))</f>
        <v>0</v>
      </c>
      <c r="J3155" s="7">
        <f>INDEX('Developing Country'!$C$3:$C$175,MATCH('Stata Data'!B3155,'Developing Country'!$A$3:$A$175))</f>
        <v>1</v>
      </c>
      <c r="K3155" s="8">
        <f>VLOOKUP(B3155, 'TRIPS In Force'!$A$2:$B$166, 2, FALSE)</f>
        <v>35225</v>
      </c>
      <c r="L3155" s="7">
        <f t="shared" si="465"/>
        <v>1996</v>
      </c>
      <c r="M3155" s="7">
        <f t="shared" si="460"/>
        <v>1</v>
      </c>
      <c r="N3155" s="7">
        <f t="shared" si="461"/>
        <v>2000</v>
      </c>
      <c r="O3155" s="7">
        <f t="shared" si="462"/>
        <v>11</v>
      </c>
      <c r="P3155" s="7">
        <f t="shared" si="463"/>
        <v>1</v>
      </c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</row>
    <row r="3156" spans="1:34" x14ac:dyDescent="0.35">
      <c r="A3156">
        <f t="shared" si="466"/>
        <v>3155</v>
      </c>
      <c r="B3156" t="s">
        <v>113</v>
      </c>
      <c r="C3156">
        <f t="shared" si="464"/>
        <v>116</v>
      </c>
      <c r="D3156" s="7">
        <f t="shared" si="459"/>
        <v>2012</v>
      </c>
      <c r="E3156">
        <v>1700</v>
      </c>
      <c r="F3156">
        <f>VLOOKUP(B3156, 'Population by Country'!$1:$266, 27, FALSE)</f>
        <v>7430836</v>
      </c>
      <c r="G3156">
        <v>0</v>
      </c>
      <c r="H3156">
        <v>0</v>
      </c>
      <c r="I3156" s="7">
        <f>INDEX('Developing Country'!$B$3:$B$175,MATCH('Stata Data'!B3156,'Developing Country'!$A$3:$A$175))</f>
        <v>0</v>
      </c>
      <c r="J3156" s="7">
        <f>INDEX('Developing Country'!$C$3:$C$175,MATCH('Stata Data'!B3156,'Developing Country'!$A$3:$A$175))</f>
        <v>1</v>
      </c>
      <c r="K3156" s="8">
        <f>VLOOKUP(B3156, 'TRIPS In Force'!$A$2:$B$166, 2, FALSE)</f>
        <v>35225</v>
      </c>
      <c r="L3156" s="7">
        <f t="shared" si="465"/>
        <v>1996</v>
      </c>
      <c r="M3156" s="7">
        <f t="shared" si="460"/>
        <v>1</v>
      </c>
      <c r="N3156" s="7">
        <f t="shared" si="461"/>
        <v>2000</v>
      </c>
      <c r="O3156" s="7">
        <f t="shared" si="462"/>
        <v>12</v>
      </c>
      <c r="P3156" s="7">
        <f t="shared" si="463"/>
        <v>1</v>
      </c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</row>
    <row r="3157" spans="1:34" x14ac:dyDescent="0.35">
      <c r="A3157">
        <f t="shared" si="466"/>
        <v>3156</v>
      </c>
      <c r="B3157" t="s">
        <v>113</v>
      </c>
      <c r="C3157">
        <f t="shared" si="464"/>
        <v>116</v>
      </c>
      <c r="D3157" s="7">
        <f t="shared" si="459"/>
        <v>2013</v>
      </c>
      <c r="E3157">
        <v>1500</v>
      </c>
      <c r="F3157">
        <f>VLOOKUP(B3157, 'Population by Country'!$1:$266, 28, FALSE)</f>
        <v>7592865</v>
      </c>
      <c r="G3157">
        <v>0</v>
      </c>
      <c r="H3157">
        <v>0</v>
      </c>
      <c r="I3157" s="7">
        <f>INDEX('Developing Country'!$B$3:$B$175,MATCH('Stata Data'!B3157,'Developing Country'!$A$3:$A$175))</f>
        <v>0</v>
      </c>
      <c r="J3157" s="7">
        <f>INDEX('Developing Country'!$C$3:$C$175,MATCH('Stata Data'!B3157,'Developing Country'!$A$3:$A$175))</f>
        <v>1</v>
      </c>
      <c r="K3157" s="8">
        <f>VLOOKUP(B3157, 'TRIPS In Force'!$A$2:$B$166, 2, FALSE)</f>
        <v>35225</v>
      </c>
      <c r="L3157" s="7">
        <f t="shared" si="465"/>
        <v>1996</v>
      </c>
      <c r="M3157" s="7">
        <f t="shared" si="460"/>
        <v>1</v>
      </c>
      <c r="N3157" s="7">
        <f t="shared" si="461"/>
        <v>2000</v>
      </c>
      <c r="O3157" s="7">
        <f t="shared" si="462"/>
        <v>13</v>
      </c>
      <c r="P3157" s="7">
        <f t="shared" si="463"/>
        <v>1</v>
      </c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</row>
    <row r="3158" spans="1:34" x14ac:dyDescent="0.35">
      <c r="A3158">
        <f t="shared" si="466"/>
        <v>3157</v>
      </c>
      <c r="B3158" t="s">
        <v>113</v>
      </c>
      <c r="C3158">
        <f t="shared" si="464"/>
        <v>116</v>
      </c>
      <c r="D3158" s="7">
        <f t="shared" si="459"/>
        <v>2014</v>
      </c>
      <c r="E3158">
        <v>1300</v>
      </c>
      <c r="F3158">
        <f>VLOOKUP(B3158, 'Population by Country'!$1:$266, 29, FALSE)</f>
        <v>7755785</v>
      </c>
      <c r="G3158">
        <v>0</v>
      </c>
      <c r="H3158">
        <v>0</v>
      </c>
      <c r="I3158" s="7">
        <f>INDEX('Developing Country'!$B$3:$B$175,MATCH('Stata Data'!B3158,'Developing Country'!$A$3:$A$175))</f>
        <v>0</v>
      </c>
      <c r="J3158" s="7">
        <f>INDEX('Developing Country'!$C$3:$C$175,MATCH('Stata Data'!B3158,'Developing Country'!$A$3:$A$175))</f>
        <v>1</v>
      </c>
      <c r="K3158" s="8">
        <f>VLOOKUP(B3158, 'TRIPS In Force'!$A$2:$B$166, 2, FALSE)</f>
        <v>35225</v>
      </c>
      <c r="L3158" s="7">
        <f t="shared" si="465"/>
        <v>1996</v>
      </c>
      <c r="M3158" s="7">
        <f t="shared" si="460"/>
        <v>1</v>
      </c>
      <c r="N3158" s="7">
        <f t="shared" si="461"/>
        <v>2000</v>
      </c>
      <c r="O3158" s="7">
        <f t="shared" si="462"/>
        <v>14</v>
      </c>
      <c r="P3158" s="7">
        <f t="shared" si="463"/>
        <v>1</v>
      </c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</row>
    <row r="3159" spans="1:34" x14ac:dyDescent="0.35">
      <c r="A3159">
        <f t="shared" si="466"/>
        <v>3158</v>
      </c>
      <c r="B3159" t="s">
        <v>113</v>
      </c>
      <c r="C3159">
        <f t="shared" si="464"/>
        <v>116</v>
      </c>
      <c r="D3159" s="7">
        <f t="shared" si="459"/>
        <v>2015</v>
      </c>
      <c r="E3159">
        <v>1200</v>
      </c>
      <c r="F3159">
        <f>VLOOKUP(B3159, 'Population by Country'!$1:$266, 30, FALSE)</f>
        <v>7919825</v>
      </c>
      <c r="G3159">
        <v>0</v>
      </c>
      <c r="H3159">
        <v>0</v>
      </c>
      <c r="I3159" s="7">
        <f>INDEX('Developing Country'!$B$3:$B$175,MATCH('Stata Data'!B3159,'Developing Country'!$A$3:$A$175))</f>
        <v>0</v>
      </c>
      <c r="J3159" s="7">
        <f>INDEX('Developing Country'!$C$3:$C$175,MATCH('Stata Data'!B3159,'Developing Country'!$A$3:$A$175))</f>
        <v>1</v>
      </c>
      <c r="K3159" s="8">
        <f>VLOOKUP(B3159, 'TRIPS In Force'!$A$2:$B$166, 2, FALSE)</f>
        <v>35225</v>
      </c>
      <c r="L3159" s="7">
        <f t="shared" si="465"/>
        <v>1996</v>
      </c>
      <c r="M3159" s="7">
        <f t="shared" si="460"/>
        <v>1</v>
      </c>
      <c r="N3159" s="7">
        <f t="shared" si="461"/>
        <v>2000</v>
      </c>
      <c r="O3159" s="7">
        <f t="shared" si="462"/>
        <v>15</v>
      </c>
      <c r="P3159" s="7">
        <f t="shared" si="463"/>
        <v>1</v>
      </c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</row>
    <row r="3160" spans="1:34" x14ac:dyDescent="0.35">
      <c r="A3160">
        <f t="shared" si="466"/>
        <v>3159</v>
      </c>
      <c r="B3160" t="s">
        <v>113</v>
      </c>
      <c r="C3160">
        <f t="shared" si="464"/>
        <v>116</v>
      </c>
      <c r="D3160" s="7">
        <f t="shared" si="459"/>
        <v>2016</v>
      </c>
      <c r="E3160">
        <v>1100</v>
      </c>
      <c r="F3160">
        <f>VLOOKUP(B3160, 'Population by Country'!$1:$266, 31, FALSE)</f>
        <v>8084991</v>
      </c>
      <c r="G3160">
        <v>0</v>
      </c>
      <c r="H3160">
        <v>0</v>
      </c>
      <c r="I3160" s="7">
        <f>INDEX('Developing Country'!$B$3:$B$175,MATCH('Stata Data'!B3160,'Developing Country'!$A$3:$A$175))</f>
        <v>0</v>
      </c>
      <c r="J3160" s="7">
        <f>INDEX('Developing Country'!$C$3:$C$175,MATCH('Stata Data'!B3160,'Developing Country'!$A$3:$A$175))</f>
        <v>1</v>
      </c>
      <c r="K3160" s="8">
        <f>VLOOKUP(B3160, 'TRIPS In Force'!$A$2:$B$166, 2, FALSE)</f>
        <v>35225</v>
      </c>
      <c r="L3160" s="7">
        <f t="shared" si="465"/>
        <v>1996</v>
      </c>
      <c r="M3160" s="7">
        <f t="shared" si="460"/>
        <v>1</v>
      </c>
      <c r="N3160" s="7">
        <f t="shared" si="461"/>
        <v>2000</v>
      </c>
      <c r="O3160" s="7">
        <f t="shared" si="462"/>
        <v>16</v>
      </c>
      <c r="P3160" s="7">
        <f t="shared" si="463"/>
        <v>1</v>
      </c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</row>
    <row r="3161" spans="1:34" x14ac:dyDescent="0.35">
      <c r="A3161">
        <f t="shared" si="466"/>
        <v>3160</v>
      </c>
      <c r="B3161" t="s">
        <v>114</v>
      </c>
      <c r="C3161">
        <f t="shared" si="464"/>
        <v>117</v>
      </c>
      <c r="D3161" s="7">
        <v>1990</v>
      </c>
      <c r="E3161">
        <v>100</v>
      </c>
      <c r="F3161">
        <f>VLOOKUP(B3161, 'Population by Country'!$1:$266, 5,FALSE )</f>
        <v>4213742</v>
      </c>
      <c r="G3161">
        <v>0</v>
      </c>
      <c r="H3161">
        <v>1</v>
      </c>
      <c r="I3161" s="7">
        <f>INDEX('Developing Country'!$B$3:$B$175,MATCH('Stata Data'!B3161,'Developing Country'!$A$3:$A$175))</f>
        <v>0</v>
      </c>
      <c r="J3161" s="7">
        <f>INDEX('Developing Country'!$C$3:$C$175,MATCH('Stata Data'!B3161,'Developing Country'!$A$3:$A$175))</f>
        <v>0</v>
      </c>
      <c r="K3161" s="8">
        <f>VLOOKUP(B3161, 'TRIPS In Force'!$A$2:$B$166, 2, FALSE)</f>
        <v>34700</v>
      </c>
      <c r="L3161" s="7">
        <f t="shared" si="465"/>
        <v>1995</v>
      </c>
      <c r="M3161" s="7">
        <f t="shared" si="460"/>
        <v>0</v>
      </c>
      <c r="N3161" s="7">
        <f t="shared" si="461"/>
        <v>2005</v>
      </c>
      <c r="O3161" s="7">
        <f t="shared" si="462"/>
        <v>-15</v>
      </c>
      <c r="P3161" s="7">
        <f t="shared" si="463"/>
        <v>0</v>
      </c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</row>
    <row r="3162" spans="1:34" x14ac:dyDescent="0.35">
      <c r="A3162">
        <f t="shared" si="466"/>
        <v>3161</v>
      </c>
      <c r="B3162" t="s">
        <v>114</v>
      </c>
      <c r="C3162">
        <f t="shared" si="464"/>
        <v>117</v>
      </c>
      <c r="D3162" s="7">
        <f>D3161+1</f>
        <v>1991</v>
      </c>
      <c r="E3162">
        <v>100</v>
      </c>
      <c r="F3162">
        <f>VLOOKUP(B3162, 'Population by Country'!$1:$266, 6, FALSE)</f>
        <v>4323410</v>
      </c>
      <c r="G3162">
        <v>0</v>
      </c>
      <c r="H3162">
        <v>1</v>
      </c>
      <c r="I3162" s="7">
        <f>INDEX('Developing Country'!$B$3:$B$175,MATCH('Stata Data'!B3162,'Developing Country'!$A$3:$A$175))</f>
        <v>0</v>
      </c>
      <c r="J3162" s="7">
        <f>INDEX('Developing Country'!$C$3:$C$175,MATCH('Stata Data'!B3162,'Developing Country'!$A$3:$A$175))</f>
        <v>0</v>
      </c>
      <c r="K3162" s="8">
        <f>VLOOKUP(B3162, 'TRIPS In Force'!$A$2:$B$166, 2, FALSE)</f>
        <v>34700</v>
      </c>
      <c r="L3162" s="7">
        <f t="shared" si="465"/>
        <v>1995</v>
      </c>
      <c r="M3162" s="7">
        <f t="shared" si="460"/>
        <v>0</v>
      </c>
      <c r="N3162" s="7">
        <f t="shared" si="461"/>
        <v>2005</v>
      </c>
      <c r="O3162" s="7">
        <f t="shared" si="462"/>
        <v>-14</v>
      </c>
      <c r="P3162" s="7">
        <f t="shared" si="463"/>
        <v>0</v>
      </c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</row>
    <row r="3163" spans="1:34" x14ac:dyDescent="0.35">
      <c r="A3163">
        <f t="shared" si="466"/>
        <v>3162</v>
      </c>
      <c r="B3163" t="s">
        <v>114</v>
      </c>
      <c r="C3163">
        <f t="shared" si="464"/>
        <v>117</v>
      </c>
      <c r="D3163" s="7">
        <f t="shared" ref="D3163:D3187" si="467">D3162+1</f>
        <v>1992</v>
      </c>
      <c r="E3163">
        <v>100</v>
      </c>
      <c r="F3163">
        <f>VLOOKUP(B3163, 'Population by Country'!$1:$266, 7, FALSE)</f>
        <v>4432736</v>
      </c>
      <c r="G3163">
        <v>0</v>
      </c>
      <c r="H3163">
        <v>1</v>
      </c>
      <c r="I3163" s="7">
        <f>INDEX('Developing Country'!$B$3:$B$175,MATCH('Stata Data'!B3163,'Developing Country'!$A$3:$A$175))</f>
        <v>0</v>
      </c>
      <c r="J3163" s="7">
        <f>INDEX('Developing Country'!$C$3:$C$175,MATCH('Stata Data'!B3163,'Developing Country'!$A$3:$A$175))</f>
        <v>0</v>
      </c>
      <c r="K3163" s="8">
        <f>VLOOKUP(B3163, 'TRIPS In Force'!$A$2:$B$166, 2, FALSE)</f>
        <v>34700</v>
      </c>
      <c r="L3163" s="7">
        <f t="shared" si="465"/>
        <v>1995</v>
      </c>
      <c r="M3163" s="7">
        <f t="shared" si="460"/>
        <v>0</v>
      </c>
      <c r="N3163" s="7">
        <f t="shared" si="461"/>
        <v>2005</v>
      </c>
      <c r="O3163" s="7">
        <f t="shared" si="462"/>
        <v>-13</v>
      </c>
      <c r="P3163" s="7">
        <f t="shared" si="463"/>
        <v>0</v>
      </c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</row>
    <row r="3164" spans="1:34" x14ac:dyDescent="0.35">
      <c r="A3164">
        <f t="shared" si="466"/>
        <v>3163</v>
      </c>
      <c r="B3164" t="s">
        <v>114</v>
      </c>
      <c r="C3164">
        <f t="shared" si="464"/>
        <v>117</v>
      </c>
      <c r="D3164" s="7">
        <f t="shared" si="467"/>
        <v>1993</v>
      </c>
      <c r="E3164">
        <v>100</v>
      </c>
      <c r="F3164">
        <f>VLOOKUP(B3164, 'Population by Country'!$1:$266, 8, FALSE)</f>
        <v>4541902</v>
      </c>
      <c r="G3164">
        <v>0</v>
      </c>
      <c r="H3164">
        <v>1</v>
      </c>
      <c r="I3164" s="7">
        <f>INDEX('Developing Country'!$B$3:$B$175,MATCH('Stata Data'!B3164,'Developing Country'!$A$3:$A$175))</f>
        <v>0</v>
      </c>
      <c r="J3164" s="7">
        <f>INDEX('Developing Country'!$C$3:$C$175,MATCH('Stata Data'!B3164,'Developing Country'!$A$3:$A$175))</f>
        <v>0</v>
      </c>
      <c r="K3164" s="8">
        <f>VLOOKUP(B3164, 'TRIPS In Force'!$A$2:$B$166, 2, FALSE)</f>
        <v>34700</v>
      </c>
      <c r="L3164" s="7">
        <f t="shared" si="465"/>
        <v>1995</v>
      </c>
      <c r="M3164" s="7">
        <f t="shared" si="460"/>
        <v>0</v>
      </c>
      <c r="N3164" s="7">
        <f t="shared" si="461"/>
        <v>2005</v>
      </c>
      <c r="O3164" s="7">
        <f t="shared" si="462"/>
        <v>-12</v>
      </c>
      <c r="P3164" s="7">
        <f t="shared" si="463"/>
        <v>0</v>
      </c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</row>
    <row r="3165" spans="1:34" x14ac:dyDescent="0.35">
      <c r="A3165">
        <f t="shared" si="466"/>
        <v>3164</v>
      </c>
      <c r="B3165" t="s">
        <v>114</v>
      </c>
      <c r="C3165">
        <f t="shared" si="464"/>
        <v>117</v>
      </c>
      <c r="D3165" s="7">
        <f t="shared" si="467"/>
        <v>1994</v>
      </c>
      <c r="E3165">
        <v>100</v>
      </c>
      <c r="F3165">
        <f>VLOOKUP(B3165, 'Population by Country'!$1:$266, 9, FALSE)</f>
        <v>4651225</v>
      </c>
      <c r="G3165">
        <v>0</v>
      </c>
      <c r="H3165">
        <v>1</v>
      </c>
      <c r="I3165" s="7">
        <f>INDEX('Developing Country'!$B$3:$B$175,MATCH('Stata Data'!B3165,'Developing Country'!$A$3:$A$175))</f>
        <v>0</v>
      </c>
      <c r="J3165" s="7">
        <f>INDEX('Developing Country'!$C$3:$C$175,MATCH('Stata Data'!B3165,'Developing Country'!$A$3:$A$175))</f>
        <v>0</v>
      </c>
      <c r="K3165" s="8">
        <f>VLOOKUP(B3165, 'TRIPS In Force'!$A$2:$B$166, 2, FALSE)</f>
        <v>34700</v>
      </c>
      <c r="L3165" s="7">
        <f t="shared" si="465"/>
        <v>1995</v>
      </c>
      <c r="M3165" s="7">
        <f t="shared" si="460"/>
        <v>0</v>
      </c>
      <c r="N3165" s="7">
        <f t="shared" si="461"/>
        <v>2005</v>
      </c>
      <c r="O3165" s="7">
        <f t="shared" si="462"/>
        <v>-11</v>
      </c>
      <c r="P3165" s="7">
        <f t="shared" si="463"/>
        <v>0</v>
      </c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</row>
    <row r="3166" spans="1:34" x14ac:dyDescent="0.35">
      <c r="A3166">
        <f t="shared" si="466"/>
        <v>3165</v>
      </c>
      <c r="B3166" t="s">
        <v>114</v>
      </c>
      <c r="C3166">
        <f t="shared" si="464"/>
        <v>117</v>
      </c>
      <c r="D3166" s="7">
        <f t="shared" si="467"/>
        <v>1995</v>
      </c>
      <c r="E3166">
        <v>200</v>
      </c>
      <c r="F3166">
        <f>VLOOKUP(B3166, 'Population by Country'!$1:$266, 10, FALSE)</f>
        <v>4760850</v>
      </c>
      <c r="G3166">
        <v>0</v>
      </c>
      <c r="H3166">
        <v>1</v>
      </c>
      <c r="I3166" s="7">
        <f>INDEX('Developing Country'!$B$3:$B$175,MATCH('Stata Data'!B3166,'Developing Country'!$A$3:$A$175))</f>
        <v>0</v>
      </c>
      <c r="J3166" s="7">
        <f>INDEX('Developing Country'!$C$3:$C$175,MATCH('Stata Data'!B3166,'Developing Country'!$A$3:$A$175))</f>
        <v>0</v>
      </c>
      <c r="K3166" s="8">
        <f>VLOOKUP(B3166, 'TRIPS In Force'!$A$2:$B$166, 2, FALSE)</f>
        <v>34700</v>
      </c>
      <c r="L3166" s="7">
        <f t="shared" si="465"/>
        <v>1995</v>
      </c>
      <c r="M3166" s="7">
        <f t="shared" si="460"/>
        <v>1</v>
      </c>
      <c r="N3166" s="7">
        <f t="shared" si="461"/>
        <v>2005</v>
      </c>
      <c r="O3166" s="7">
        <f t="shared" si="462"/>
        <v>-10</v>
      </c>
      <c r="P3166" s="7">
        <f t="shared" si="463"/>
        <v>0</v>
      </c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</row>
    <row r="3167" spans="1:34" x14ac:dyDescent="0.35">
      <c r="A3167">
        <f t="shared" si="466"/>
        <v>3166</v>
      </c>
      <c r="B3167" t="s">
        <v>114</v>
      </c>
      <c r="C3167">
        <f t="shared" si="464"/>
        <v>117</v>
      </c>
      <c r="D3167" s="7">
        <f t="shared" si="467"/>
        <v>1996</v>
      </c>
      <c r="E3167">
        <v>200</v>
      </c>
      <c r="F3167">
        <f>VLOOKUP(B3167, 'Population by Country'!$1:$266, 11, FALSE)</f>
        <v>4870694</v>
      </c>
      <c r="G3167">
        <v>0</v>
      </c>
      <c r="H3167">
        <v>1</v>
      </c>
      <c r="I3167" s="7">
        <f>INDEX('Developing Country'!$B$3:$B$175,MATCH('Stata Data'!B3167,'Developing Country'!$A$3:$A$175))</f>
        <v>0</v>
      </c>
      <c r="J3167" s="7">
        <f>INDEX('Developing Country'!$C$3:$C$175,MATCH('Stata Data'!B3167,'Developing Country'!$A$3:$A$175))</f>
        <v>0</v>
      </c>
      <c r="K3167" s="8">
        <f>VLOOKUP(B3167, 'TRIPS In Force'!$A$2:$B$166, 2, FALSE)</f>
        <v>34700</v>
      </c>
      <c r="L3167" s="7">
        <f t="shared" si="465"/>
        <v>1995</v>
      </c>
      <c r="M3167" s="7">
        <f t="shared" si="460"/>
        <v>1</v>
      </c>
      <c r="N3167" s="7">
        <f t="shared" si="461"/>
        <v>2005</v>
      </c>
      <c r="O3167" s="7">
        <f t="shared" si="462"/>
        <v>-9</v>
      </c>
      <c r="P3167" s="7">
        <f t="shared" si="463"/>
        <v>0</v>
      </c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</row>
    <row r="3168" spans="1:34" x14ac:dyDescent="0.35">
      <c r="A3168">
        <f t="shared" si="466"/>
        <v>3167</v>
      </c>
      <c r="B3168" t="s">
        <v>114</v>
      </c>
      <c r="C3168">
        <f t="shared" si="464"/>
        <v>117</v>
      </c>
      <c r="D3168" s="7">
        <f t="shared" si="467"/>
        <v>1997</v>
      </c>
      <c r="E3168">
        <v>200</v>
      </c>
      <c r="F3168">
        <f>VLOOKUP(B3168, 'Population by Country'!$1:$266, 12, FALSE)</f>
        <v>4980344</v>
      </c>
      <c r="G3168">
        <v>0</v>
      </c>
      <c r="H3168">
        <v>1</v>
      </c>
      <c r="I3168" s="7">
        <f>INDEX('Developing Country'!$B$3:$B$175,MATCH('Stata Data'!B3168,'Developing Country'!$A$3:$A$175))</f>
        <v>0</v>
      </c>
      <c r="J3168" s="7">
        <f>INDEX('Developing Country'!$C$3:$C$175,MATCH('Stata Data'!B3168,'Developing Country'!$A$3:$A$175))</f>
        <v>0</v>
      </c>
      <c r="K3168" s="8">
        <f>VLOOKUP(B3168, 'TRIPS In Force'!$A$2:$B$166, 2, FALSE)</f>
        <v>34700</v>
      </c>
      <c r="L3168" s="7">
        <f t="shared" si="465"/>
        <v>1995</v>
      </c>
      <c r="M3168" s="7">
        <f t="shared" si="460"/>
        <v>1</v>
      </c>
      <c r="N3168" s="7">
        <f t="shared" si="461"/>
        <v>2005</v>
      </c>
      <c r="O3168" s="7">
        <f t="shared" si="462"/>
        <v>-8</v>
      </c>
      <c r="P3168" s="7">
        <f t="shared" si="463"/>
        <v>0</v>
      </c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</row>
    <row r="3169" spans="1:34" x14ac:dyDescent="0.35">
      <c r="A3169">
        <f t="shared" si="466"/>
        <v>3168</v>
      </c>
      <c r="B3169" t="s">
        <v>114</v>
      </c>
      <c r="C3169">
        <f t="shared" si="464"/>
        <v>117</v>
      </c>
      <c r="D3169" s="7">
        <f t="shared" si="467"/>
        <v>1998</v>
      </c>
      <c r="E3169">
        <v>200</v>
      </c>
      <c r="F3169">
        <f>VLOOKUP(B3169, 'Population by Country'!$1:$266, 13, FALSE)</f>
        <v>5089310</v>
      </c>
      <c r="G3169">
        <v>0</v>
      </c>
      <c r="H3169">
        <v>1</v>
      </c>
      <c r="I3169" s="7">
        <f>INDEX('Developing Country'!$B$3:$B$175,MATCH('Stata Data'!B3169,'Developing Country'!$A$3:$A$175))</f>
        <v>0</v>
      </c>
      <c r="J3169" s="7">
        <f>INDEX('Developing Country'!$C$3:$C$175,MATCH('Stata Data'!B3169,'Developing Country'!$A$3:$A$175))</f>
        <v>0</v>
      </c>
      <c r="K3169" s="8">
        <f>VLOOKUP(B3169, 'TRIPS In Force'!$A$2:$B$166, 2, FALSE)</f>
        <v>34700</v>
      </c>
      <c r="L3169" s="7">
        <f t="shared" si="465"/>
        <v>1995</v>
      </c>
      <c r="M3169" s="7">
        <f t="shared" si="460"/>
        <v>1</v>
      </c>
      <c r="N3169" s="7">
        <f t="shared" si="461"/>
        <v>2005</v>
      </c>
      <c r="O3169" s="7">
        <f t="shared" si="462"/>
        <v>-7</v>
      </c>
      <c r="P3169" s="7">
        <f t="shared" si="463"/>
        <v>0</v>
      </c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</row>
    <row r="3170" spans="1:34" x14ac:dyDescent="0.35">
      <c r="A3170">
        <f t="shared" si="466"/>
        <v>3169</v>
      </c>
      <c r="B3170" t="s">
        <v>114</v>
      </c>
      <c r="C3170">
        <f t="shared" si="464"/>
        <v>117</v>
      </c>
      <c r="D3170" s="7">
        <f t="shared" si="467"/>
        <v>1999</v>
      </c>
      <c r="E3170">
        <v>500</v>
      </c>
      <c r="F3170">
        <f>VLOOKUP(B3170, 'Population by Country'!$1:$266,14, FALSE)</f>
        <v>5196937</v>
      </c>
      <c r="G3170">
        <v>0</v>
      </c>
      <c r="H3170">
        <v>1</v>
      </c>
      <c r="I3170" s="7">
        <f>INDEX('Developing Country'!$B$3:$B$175,MATCH('Stata Data'!B3170,'Developing Country'!$A$3:$A$175))</f>
        <v>0</v>
      </c>
      <c r="J3170" s="7">
        <f>INDEX('Developing Country'!$C$3:$C$175,MATCH('Stata Data'!B3170,'Developing Country'!$A$3:$A$175))</f>
        <v>0</v>
      </c>
      <c r="K3170" s="8">
        <f>VLOOKUP(B3170, 'TRIPS In Force'!$A$2:$B$166, 2, FALSE)</f>
        <v>34700</v>
      </c>
      <c r="L3170" s="7">
        <f t="shared" si="465"/>
        <v>1995</v>
      </c>
      <c r="M3170" s="7">
        <f t="shared" si="460"/>
        <v>1</v>
      </c>
      <c r="N3170" s="7">
        <f t="shared" si="461"/>
        <v>2005</v>
      </c>
      <c r="O3170" s="7">
        <f t="shared" si="462"/>
        <v>-6</v>
      </c>
      <c r="P3170" s="7">
        <f t="shared" si="463"/>
        <v>0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</row>
    <row r="3171" spans="1:34" x14ac:dyDescent="0.35">
      <c r="A3171">
        <f t="shared" si="466"/>
        <v>3170</v>
      </c>
      <c r="B3171" t="s">
        <v>114</v>
      </c>
      <c r="C3171">
        <f t="shared" si="464"/>
        <v>117</v>
      </c>
      <c r="D3171" s="7">
        <f t="shared" si="467"/>
        <v>2000</v>
      </c>
      <c r="E3171">
        <v>500</v>
      </c>
      <c r="F3171">
        <f>VLOOKUP(B3171, 'Population by Country'!$1:$266, 15, FALSE)</f>
        <v>5302700</v>
      </c>
      <c r="G3171">
        <v>0</v>
      </c>
      <c r="H3171">
        <v>1</v>
      </c>
      <c r="I3171" s="7">
        <f>INDEX('Developing Country'!$B$3:$B$175,MATCH('Stata Data'!B3171,'Developing Country'!$A$3:$A$175))</f>
        <v>0</v>
      </c>
      <c r="J3171" s="7">
        <f>INDEX('Developing Country'!$C$3:$C$175,MATCH('Stata Data'!B3171,'Developing Country'!$A$3:$A$175))</f>
        <v>0</v>
      </c>
      <c r="K3171" s="8">
        <f>VLOOKUP(B3171, 'TRIPS In Force'!$A$2:$B$166, 2, FALSE)</f>
        <v>34700</v>
      </c>
      <c r="L3171" s="7">
        <f t="shared" si="465"/>
        <v>1995</v>
      </c>
      <c r="M3171" s="7">
        <f t="shared" si="460"/>
        <v>1</v>
      </c>
      <c r="N3171" s="7">
        <f t="shared" si="461"/>
        <v>2005</v>
      </c>
      <c r="O3171" s="7">
        <f t="shared" si="462"/>
        <v>-5</v>
      </c>
      <c r="P3171" s="7">
        <f t="shared" si="463"/>
        <v>0</v>
      </c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</row>
    <row r="3172" spans="1:34" x14ac:dyDescent="0.35">
      <c r="A3172">
        <f t="shared" si="466"/>
        <v>3171</v>
      </c>
      <c r="B3172" t="s">
        <v>114</v>
      </c>
      <c r="C3172">
        <f t="shared" si="464"/>
        <v>117</v>
      </c>
      <c r="D3172" s="7">
        <f t="shared" si="467"/>
        <v>2001</v>
      </c>
      <c r="E3172">
        <v>500</v>
      </c>
      <c r="F3172">
        <f>VLOOKUP(B3172, 'Population by Country'!$1:$266, 16, FALSE)</f>
        <v>5406624</v>
      </c>
      <c r="G3172">
        <v>0</v>
      </c>
      <c r="H3172">
        <v>1</v>
      </c>
      <c r="I3172" s="7">
        <f>INDEX('Developing Country'!$B$3:$B$175,MATCH('Stata Data'!B3172,'Developing Country'!$A$3:$A$175))</f>
        <v>0</v>
      </c>
      <c r="J3172" s="7">
        <f>INDEX('Developing Country'!$C$3:$C$175,MATCH('Stata Data'!B3172,'Developing Country'!$A$3:$A$175))</f>
        <v>0</v>
      </c>
      <c r="K3172" s="8">
        <f>VLOOKUP(B3172, 'TRIPS In Force'!$A$2:$B$166, 2, FALSE)</f>
        <v>34700</v>
      </c>
      <c r="L3172" s="7">
        <f t="shared" si="465"/>
        <v>1995</v>
      </c>
      <c r="M3172" s="7">
        <f t="shared" si="460"/>
        <v>1</v>
      </c>
      <c r="N3172" s="7">
        <f t="shared" si="461"/>
        <v>2005</v>
      </c>
      <c r="O3172" s="7">
        <f t="shared" si="462"/>
        <v>-4</v>
      </c>
      <c r="P3172" s="7">
        <f t="shared" si="463"/>
        <v>0</v>
      </c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</row>
    <row r="3173" spans="1:34" x14ac:dyDescent="0.35">
      <c r="A3173">
        <f t="shared" si="466"/>
        <v>3172</v>
      </c>
      <c r="B3173" t="s">
        <v>114</v>
      </c>
      <c r="C3173">
        <f t="shared" si="464"/>
        <v>117</v>
      </c>
      <c r="D3173" s="7">
        <f t="shared" si="467"/>
        <v>2002</v>
      </c>
      <c r="E3173">
        <v>500</v>
      </c>
      <c r="F3173">
        <f>VLOOKUP(B3173, 'Population by Country'!$1:$266, 17, FALSE)</f>
        <v>5508611</v>
      </c>
      <c r="G3173">
        <v>0</v>
      </c>
      <c r="H3173">
        <v>1</v>
      </c>
      <c r="I3173" s="7">
        <f>INDEX('Developing Country'!$B$3:$B$175,MATCH('Stata Data'!B3173,'Developing Country'!$A$3:$A$175))</f>
        <v>0</v>
      </c>
      <c r="J3173" s="7">
        <f>INDEX('Developing Country'!$C$3:$C$175,MATCH('Stata Data'!B3173,'Developing Country'!$A$3:$A$175))</f>
        <v>0</v>
      </c>
      <c r="K3173" s="8">
        <f>VLOOKUP(B3173, 'TRIPS In Force'!$A$2:$B$166, 2, FALSE)</f>
        <v>34700</v>
      </c>
      <c r="L3173" s="7">
        <f t="shared" si="465"/>
        <v>1995</v>
      </c>
      <c r="M3173" s="7">
        <f t="shared" si="460"/>
        <v>1</v>
      </c>
      <c r="N3173" s="7">
        <f t="shared" si="461"/>
        <v>2005</v>
      </c>
      <c r="O3173" s="7">
        <f t="shared" si="462"/>
        <v>-3</v>
      </c>
      <c r="P3173" s="7">
        <f t="shared" si="463"/>
        <v>0</v>
      </c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</row>
    <row r="3174" spans="1:34" x14ac:dyDescent="0.35">
      <c r="A3174">
        <f t="shared" si="466"/>
        <v>3173</v>
      </c>
      <c r="B3174" t="s">
        <v>114</v>
      </c>
      <c r="C3174">
        <f t="shared" si="464"/>
        <v>117</v>
      </c>
      <c r="D3174" s="7">
        <f t="shared" si="467"/>
        <v>2003</v>
      </c>
      <c r="E3174">
        <v>500</v>
      </c>
      <c r="F3174">
        <f>VLOOKUP(B3174, 'Population by Country'!$1:$266, 18, FALSE)</f>
        <v>5607950</v>
      </c>
      <c r="G3174">
        <v>0</v>
      </c>
      <c r="H3174">
        <v>1</v>
      </c>
      <c r="I3174" s="7">
        <f>INDEX('Developing Country'!$B$3:$B$175,MATCH('Stata Data'!B3174,'Developing Country'!$A$3:$A$175))</f>
        <v>0</v>
      </c>
      <c r="J3174" s="7">
        <f>INDEX('Developing Country'!$C$3:$C$175,MATCH('Stata Data'!B3174,'Developing Country'!$A$3:$A$175))</f>
        <v>0</v>
      </c>
      <c r="K3174" s="8">
        <f>VLOOKUP(B3174, 'TRIPS In Force'!$A$2:$B$166, 2, FALSE)</f>
        <v>34700</v>
      </c>
      <c r="L3174" s="7">
        <f t="shared" si="465"/>
        <v>1995</v>
      </c>
      <c r="M3174" s="7">
        <f t="shared" si="460"/>
        <v>1</v>
      </c>
      <c r="N3174" s="7">
        <f t="shared" si="461"/>
        <v>2005</v>
      </c>
      <c r="O3174" s="7">
        <f t="shared" si="462"/>
        <v>-2</v>
      </c>
      <c r="P3174" s="7">
        <f t="shared" si="463"/>
        <v>0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</row>
    <row r="3175" spans="1:34" x14ac:dyDescent="0.35">
      <c r="A3175">
        <f t="shared" si="466"/>
        <v>3174</v>
      </c>
      <c r="B3175" t="s">
        <v>114</v>
      </c>
      <c r="C3175">
        <f t="shared" si="464"/>
        <v>117</v>
      </c>
      <c r="D3175" s="7">
        <f t="shared" si="467"/>
        <v>2004</v>
      </c>
      <c r="E3175">
        <v>500</v>
      </c>
      <c r="F3175">
        <f>VLOOKUP(B3175, 'Population by Country'!$1:$266,19, FALSE)</f>
        <v>5703740</v>
      </c>
      <c r="G3175">
        <v>0</v>
      </c>
      <c r="H3175">
        <v>1</v>
      </c>
      <c r="I3175" s="7">
        <f>INDEX('Developing Country'!$B$3:$B$175,MATCH('Stata Data'!B3175,'Developing Country'!$A$3:$A$175))</f>
        <v>0</v>
      </c>
      <c r="J3175" s="7">
        <f>INDEX('Developing Country'!$C$3:$C$175,MATCH('Stata Data'!B3175,'Developing Country'!$A$3:$A$175))</f>
        <v>0</v>
      </c>
      <c r="K3175" s="8">
        <f>VLOOKUP(B3175, 'TRIPS In Force'!$A$2:$B$166, 2, FALSE)</f>
        <v>34700</v>
      </c>
      <c r="L3175" s="7">
        <f t="shared" si="465"/>
        <v>1995</v>
      </c>
      <c r="M3175" s="7">
        <f t="shared" si="460"/>
        <v>1</v>
      </c>
      <c r="N3175" s="7">
        <f t="shared" si="461"/>
        <v>2005</v>
      </c>
      <c r="O3175" s="7">
        <f t="shared" si="462"/>
        <v>-1</v>
      </c>
      <c r="P3175" s="7">
        <f t="shared" si="463"/>
        <v>0</v>
      </c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</row>
    <row r="3176" spans="1:34" x14ac:dyDescent="0.35">
      <c r="A3176">
        <f t="shared" si="466"/>
        <v>3175</v>
      </c>
      <c r="B3176" t="s">
        <v>114</v>
      </c>
      <c r="C3176">
        <f t="shared" si="464"/>
        <v>117</v>
      </c>
      <c r="D3176" s="7">
        <f t="shared" si="467"/>
        <v>2005</v>
      </c>
      <c r="E3176">
        <v>1000</v>
      </c>
      <c r="F3176">
        <f>VLOOKUP(B3176, 'Population by Country'!$1:$266, 20, FALSE)</f>
        <v>5795494</v>
      </c>
      <c r="G3176">
        <v>0</v>
      </c>
      <c r="H3176">
        <v>1</v>
      </c>
      <c r="I3176" s="7">
        <f>INDEX('Developing Country'!$B$3:$B$175,MATCH('Stata Data'!B3176,'Developing Country'!$A$3:$A$175))</f>
        <v>0</v>
      </c>
      <c r="J3176" s="7">
        <f>INDEX('Developing Country'!$C$3:$C$175,MATCH('Stata Data'!B3176,'Developing Country'!$A$3:$A$175))</f>
        <v>0</v>
      </c>
      <c r="K3176" s="8">
        <f>VLOOKUP(B3176, 'TRIPS In Force'!$A$2:$B$166, 2, FALSE)</f>
        <v>34700</v>
      </c>
      <c r="L3176" s="7">
        <f t="shared" si="465"/>
        <v>1995</v>
      </c>
      <c r="M3176" s="7">
        <f t="shared" si="460"/>
        <v>1</v>
      </c>
      <c r="N3176" s="7">
        <f t="shared" si="461"/>
        <v>2005</v>
      </c>
      <c r="O3176" s="7">
        <f t="shared" si="462"/>
        <v>0</v>
      </c>
      <c r="P3176" s="7">
        <f t="shared" si="463"/>
        <v>1</v>
      </c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</row>
    <row r="3177" spans="1:34" x14ac:dyDescent="0.35">
      <c r="A3177">
        <f t="shared" si="466"/>
        <v>3176</v>
      </c>
      <c r="B3177" t="s">
        <v>114</v>
      </c>
      <c r="C3177">
        <f t="shared" si="464"/>
        <v>117</v>
      </c>
      <c r="D3177" s="7">
        <f t="shared" si="467"/>
        <v>2006</v>
      </c>
      <c r="E3177">
        <v>1000</v>
      </c>
      <c r="F3177">
        <f>VLOOKUP(B3177, 'Population by Country'!$1:$266, 21, FALSE)</f>
        <v>5882796</v>
      </c>
      <c r="G3177">
        <v>0</v>
      </c>
      <c r="H3177">
        <v>1</v>
      </c>
      <c r="I3177" s="7">
        <f>INDEX('Developing Country'!$B$3:$B$175,MATCH('Stata Data'!B3177,'Developing Country'!$A$3:$A$175))</f>
        <v>0</v>
      </c>
      <c r="J3177" s="7">
        <f>INDEX('Developing Country'!$C$3:$C$175,MATCH('Stata Data'!B3177,'Developing Country'!$A$3:$A$175))</f>
        <v>0</v>
      </c>
      <c r="K3177" s="8">
        <f>VLOOKUP(B3177, 'TRIPS In Force'!$A$2:$B$166, 2, FALSE)</f>
        <v>34700</v>
      </c>
      <c r="L3177" s="7">
        <f t="shared" si="465"/>
        <v>1995</v>
      </c>
      <c r="M3177" s="7">
        <f t="shared" si="460"/>
        <v>1</v>
      </c>
      <c r="N3177" s="7">
        <f t="shared" si="461"/>
        <v>2005</v>
      </c>
      <c r="O3177" s="7">
        <f t="shared" si="462"/>
        <v>1</v>
      </c>
      <c r="P3177" s="7">
        <f t="shared" si="463"/>
        <v>1</v>
      </c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</row>
    <row r="3178" spans="1:34" x14ac:dyDescent="0.35">
      <c r="A3178">
        <f t="shared" si="466"/>
        <v>3177</v>
      </c>
      <c r="B3178" t="s">
        <v>114</v>
      </c>
      <c r="C3178">
        <f t="shared" si="464"/>
        <v>117</v>
      </c>
      <c r="D3178" s="7">
        <f t="shared" si="467"/>
        <v>2007</v>
      </c>
      <c r="E3178">
        <v>500</v>
      </c>
      <c r="F3178">
        <f>VLOOKUP(B3178, 'Population by Country'!$1:$266, 22, FALSE)</f>
        <v>5966159</v>
      </c>
      <c r="G3178">
        <v>0</v>
      </c>
      <c r="H3178">
        <v>1</v>
      </c>
      <c r="I3178" s="7">
        <f>INDEX('Developing Country'!$B$3:$B$175,MATCH('Stata Data'!B3178,'Developing Country'!$A$3:$A$175))</f>
        <v>0</v>
      </c>
      <c r="J3178" s="7">
        <f>INDEX('Developing Country'!$C$3:$C$175,MATCH('Stata Data'!B3178,'Developing Country'!$A$3:$A$175))</f>
        <v>0</v>
      </c>
      <c r="K3178" s="8">
        <f>VLOOKUP(B3178, 'TRIPS In Force'!$A$2:$B$166, 2, FALSE)</f>
        <v>34700</v>
      </c>
      <c r="L3178" s="7">
        <f t="shared" si="465"/>
        <v>1995</v>
      </c>
      <c r="M3178" s="7">
        <f t="shared" si="460"/>
        <v>1</v>
      </c>
      <c r="N3178" s="7">
        <f t="shared" si="461"/>
        <v>2005</v>
      </c>
      <c r="O3178" s="7">
        <f t="shared" si="462"/>
        <v>2</v>
      </c>
      <c r="P3178" s="7">
        <f t="shared" si="463"/>
        <v>1</v>
      </c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</row>
    <row r="3179" spans="1:34" x14ac:dyDescent="0.35">
      <c r="A3179">
        <f t="shared" si="466"/>
        <v>3178</v>
      </c>
      <c r="B3179" t="s">
        <v>114</v>
      </c>
      <c r="C3179">
        <f t="shared" si="464"/>
        <v>117</v>
      </c>
      <c r="D3179" s="7">
        <f t="shared" si="467"/>
        <v>2008</v>
      </c>
      <c r="E3179">
        <v>500</v>
      </c>
      <c r="F3179">
        <f>VLOOKUP(B3179, 'Population by Country'!$1:$266, 23, FALSE)</f>
        <v>6047117</v>
      </c>
      <c r="G3179">
        <v>0</v>
      </c>
      <c r="H3179">
        <v>1</v>
      </c>
      <c r="I3179" s="7">
        <f>INDEX('Developing Country'!$B$3:$B$175,MATCH('Stata Data'!B3179,'Developing Country'!$A$3:$A$175))</f>
        <v>0</v>
      </c>
      <c r="J3179" s="7">
        <f>INDEX('Developing Country'!$C$3:$C$175,MATCH('Stata Data'!B3179,'Developing Country'!$A$3:$A$175))</f>
        <v>0</v>
      </c>
      <c r="K3179" s="8">
        <f>VLOOKUP(B3179, 'TRIPS In Force'!$A$2:$B$166, 2, FALSE)</f>
        <v>34700</v>
      </c>
      <c r="L3179" s="7">
        <f t="shared" si="465"/>
        <v>1995</v>
      </c>
      <c r="M3179" s="7">
        <f t="shared" si="460"/>
        <v>1</v>
      </c>
      <c r="N3179" s="7">
        <f t="shared" si="461"/>
        <v>2005</v>
      </c>
      <c r="O3179" s="7">
        <f t="shared" si="462"/>
        <v>3</v>
      </c>
      <c r="P3179" s="7">
        <f t="shared" si="463"/>
        <v>1</v>
      </c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</row>
    <row r="3180" spans="1:34" x14ac:dyDescent="0.35">
      <c r="A3180">
        <f t="shared" si="466"/>
        <v>3179</v>
      </c>
      <c r="B3180" t="s">
        <v>114</v>
      </c>
      <c r="C3180">
        <f t="shared" si="464"/>
        <v>117</v>
      </c>
      <c r="D3180" s="7">
        <f t="shared" si="467"/>
        <v>2009</v>
      </c>
      <c r="E3180">
        <v>500</v>
      </c>
      <c r="F3180">
        <f>VLOOKUP(B3180, 'Population by Country'!$1:$266, 24, FALSE)</f>
        <v>6127837</v>
      </c>
      <c r="G3180">
        <v>0</v>
      </c>
      <c r="H3180">
        <v>1</v>
      </c>
      <c r="I3180" s="7">
        <f>INDEX('Developing Country'!$B$3:$B$175,MATCH('Stata Data'!B3180,'Developing Country'!$A$3:$A$175))</f>
        <v>0</v>
      </c>
      <c r="J3180" s="7">
        <f>INDEX('Developing Country'!$C$3:$C$175,MATCH('Stata Data'!B3180,'Developing Country'!$A$3:$A$175))</f>
        <v>0</v>
      </c>
      <c r="K3180" s="8">
        <f>VLOOKUP(B3180, 'TRIPS In Force'!$A$2:$B$166, 2, FALSE)</f>
        <v>34700</v>
      </c>
      <c r="L3180" s="7">
        <f t="shared" si="465"/>
        <v>1995</v>
      </c>
      <c r="M3180" s="7">
        <f t="shared" si="460"/>
        <v>1</v>
      </c>
      <c r="N3180" s="7">
        <f t="shared" si="461"/>
        <v>2005</v>
      </c>
      <c r="O3180" s="7">
        <f t="shared" si="462"/>
        <v>4</v>
      </c>
      <c r="P3180" s="7">
        <f t="shared" si="463"/>
        <v>1</v>
      </c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</row>
    <row r="3181" spans="1:34" x14ac:dyDescent="0.35">
      <c r="A3181">
        <f t="shared" si="466"/>
        <v>3180</v>
      </c>
      <c r="B3181" t="s">
        <v>114</v>
      </c>
      <c r="C3181">
        <f t="shared" si="464"/>
        <v>117</v>
      </c>
      <c r="D3181" s="7">
        <f t="shared" si="467"/>
        <v>2010</v>
      </c>
      <c r="E3181">
        <v>500</v>
      </c>
      <c r="F3181">
        <f>VLOOKUP(B3181, 'Population by Country'!$1:$266, 25, FALSE)</f>
        <v>6209877</v>
      </c>
      <c r="G3181">
        <v>0</v>
      </c>
      <c r="H3181">
        <v>1</v>
      </c>
      <c r="I3181" s="7">
        <f>INDEX('Developing Country'!$B$3:$B$175,MATCH('Stata Data'!B3181,'Developing Country'!$A$3:$A$175))</f>
        <v>0</v>
      </c>
      <c r="J3181" s="7">
        <f>INDEX('Developing Country'!$C$3:$C$175,MATCH('Stata Data'!B3181,'Developing Country'!$A$3:$A$175))</f>
        <v>0</v>
      </c>
      <c r="K3181" s="8">
        <f>VLOOKUP(B3181, 'TRIPS In Force'!$A$2:$B$166, 2, FALSE)</f>
        <v>34700</v>
      </c>
      <c r="L3181" s="7">
        <f t="shared" si="465"/>
        <v>1995</v>
      </c>
      <c r="M3181" s="7">
        <f t="shared" si="460"/>
        <v>1</v>
      </c>
      <c r="N3181" s="7">
        <f t="shared" si="461"/>
        <v>2005</v>
      </c>
      <c r="O3181" s="7">
        <f t="shared" si="462"/>
        <v>5</v>
      </c>
      <c r="P3181" s="7">
        <f t="shared" si="463"/>
        <v>1</v>
      </c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</row>
    <row r="3182" spans="1:34" x14ac:dyDescent="0.35">
      <c r="A3182">
        <f t="shared" si="466"/>
        <v>3181</v>
      </c>
      <c r="B3182" t="s">
        <v>114</v>
      </c>
      <c r="C3182">
        <f t="shared" si="464"/>
        <v>117</v>
      </c>
      <c r="D3182" s="7">
        <f t="shared" si="467"/>
        <v>2011</v>
      </c>
      <c r="E3182">
        <v>500</v>
      </c>
      <c r="F3182">
        <f>VLOOKUP(B3182, 'Population by Country'!$1:$266, 26, FALSE)</f>
        <v>6293783</v>
      </c>
      <c r="G3182">
        <v>0</v>
      </c>
      <c r="H3182">
        <v>1</v>
      </c>
      <c r="I3182" s="7">
        <f>INDEX('Developing Country'!$B$3:$B$175,MATCH('Stata Data'!B3182,'Developing Country'!$A$3:$A$175))</f>
        <v>0</v>
      </c>
      <c r="J3182" s="7">
        <f>INDEX('Developing Country'!$C$3:$C$175,MATCH('Stata Data'!B3182,'Developing Country'!$A$3:$A$175))</f>
        <v>0</v>
      </c>
      <c r="K3182" s="8">
        <f>VLOOKUP(B3182, 'TRIPS In Force'!$A$2:$B$166, 2, FALSE)</f>
        <v>34700</v>
      </c>
      <c r="L3182" s="7">
        <f t="shared" si="465"/>
        <v>1995</v>
      </c>
      <c r="M3182" s="7">
        <f t="shared" si="460"/>
        <v>1</v>
      </c>
      <c r="N3182" s="7">
        <f t="shared" si="461"/>
        <v>2005</v>
      </c>
      <c r="O3182" s="7">
        <f t="shared" si="462"/>
        <v>6</v>
      </c>
      <c r="P3182" s="7">
        <f t="shared" si="463"/>
        <v>1</v>
      </c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</row>
    <row r="3183" spans="1:34" x14ac:dyDescent="0.35">
      <c r="A3183">
        <f t="shared" si="466"/>
        <v>3182</v>
      </c>
      <c r="B3183" t="s">
        <v>114</v>
      </c>
      <c r="C3183">
        <f t="shared" si="464"/>
        <v>117</v>
      </c>
      <c r="D3183" s="7">
        <f t="shared" si="467"/>
        <v>2012</v>
      </c>
      <c r="E3183">
        <v>1000</v>
      </c>
      <c r="F3183">
        <f>VLOOKUP(B3183, 'Population by Country'!$1:$266, 27, FALSE)</f>
        <v>6379219</v>
      </c>
      <c r="G3183">
        <v>0</v>
      </c>
      <c r="H3183">
        <v>1</v>
      </c>
      <c r="I3183" s="7">
        <f>INDEX('Developing Country'!$B$3:$B$175,MATCH('Stata Data'!B3183,'Developing Country'!$A$3:$A$175))</f>
        <v>0</v>
      </c>
      <c r="J3183" s="7">
        <f>INDEX('Developing Country'!$C$3:$C$175,MATCH('Stata Data'!B3183,'Developing Country'!$A$3:$A$175))</f>
        <v>0</v>
      </c>
      <c r="K3183" s="8">
        <f>VLOOKUP(B3183, 'TRIPS In Force'!$A$2:$B$166, 2, FALSE)</f>
        <v>34700</v>
      </c>
      <c r="L3183" s="7">
        <f t="shared" si="465"/>
        <v>1995</v>
      </c>
      <c r="M3183" s="7">
        <f t="shared" si="460"/>
        <v>1</v>
      </c>
      <c r="N3183" s="7">
        <f t="shared" si="461"/>
        <v>2005</v>
      </c>
      <c r="O3183" s="7">
        <f t="shared" si="462"/>
        <v>7</v>
      </c>
      <c r="P3183" s="7">
        <f t="shared" si="463"/>
        <v>1</v>
      </c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</row>
    <row r="3184" spans="1:34" x14ac:dyDescent="0.35">
      <c r="A3184">
        <f t="shared" si="466"/>
        <v>3183</v>
      </c>
      <c r="B3184" t="s">
        <v>114</v>
      </c>
      <c r="C3184">
        <f t="shared" si="464"/>
        <v>117</v>
      </c>
      <c r="D3184" s="7">
        <f t="shared" si="467"/>
        <v>2013</v>
      </c>
      <c r="E3184">
        <v>1000</v>
      </c>
      <c r="F3184">
        <f>VLOOKUP(B3184, 'Population by Country'!$1:$266, 28, FALSE)</f>
        <v>6465740</v>
      </c>
      <c r="G3184">
        <v>0</v>
      </c>
      <c r="H3184">
        <v>1</v>
      </c>
      <c r="I3184" s="7">
        <f>INDEX('Developing Country'!$B$3:$B$175,MATCH('Stata Data'!B3184,'Developing Country'!$A$3:$A$175))</f>
        <v>0</v>
      </c>
      <c r="J3184" s="7">
        <f>INDEX('Developing Country'!$C$3:$C$175,MATCH('Stata Data'!B3184,'Developing Country'!$A$3:$A$175))</f>
        <v>0</v>
      </c>
      <c r="K3184" s="8">
        <f>VLOOKUP(B3184, 'TRIPS In Force'!$A$2:$B$166, 2, FALSE)</f>
        <v>34700</v>
      </c>
      <c r="L3184" s="7">
        <f t="shared" si="465"/>
        <v>1995</v>
      </c>
      <c r="M3184" s="7">
        <f t="shared" si="460"/>
        <v>1</v>
      </c>
      <c r="N3184" s="7">
        <f t="shared" si="461"/>
        <v>2005</v>
      </c>
      <c r="O3184" s="7">
        <f t="shared" si="462"/>
        <v>8</v>
      </c>
      <c r="P3184" s="7">
        <f t="shared" si="463"/>
        <v>1</v>
      </c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</row>
    <row r="3185" spans="1:34" x14ac:dyDescent="0.35">
      <c r="A3185">
        <f t="shared" si="466"/>
        <v>3184</v>
      </c>
      <c r="B3185" t="s">
        <v>114</v>
      </c>
      <c r="C3185">
        <f t="shared" si="464"/>
        <v>117</v>
      </c>
      <c r="D3185" s="7">
        <f t="shared" si="467"/>
        <v>2014</v>
      </c>
      <c r="E3185">
        <v>1000</v>
      </c>
      <c r="F3185">
        <f>VLOOKUP(B3185, 'Population by Country'!$1:$266, 29, FALSE)</f>
        <v>6552584</v>
      </c>
      <c r="G3185">
        <v>0</v>
      </c>
      <c r="H3185">
        <v>1</v>
      </c>
      <c r="I3185" s="7">
        <f>INDEX('Developing Country'!$B$3:$B$175,MATCH('Stata Data'!B3185,'Developing Country'!$A$3:$A$175))</f>
        <v>0</v>
      </c>
      <c r="J3185" s="7">
        <f>INDEX('Developing Country'!$C$3:$C$175,MATCH('Stata Data'!B3185,'Developing Country'!$A$3:$A$175))</f>
        <v>0</v>
      </c>
      <c r="K3185" s="8">
        <f>VLOOKUP(B3185, 'TRIPS In Force'!$A$2:$B$166, 2, FALSE)</f>
        <v>34700</v>
      </c>
      <c r="L3185" s="7">
        <f t="shared" si="465"/>
        <v>1995</v>
      </c>
      <c r="M3185" s="7">
        <f t="shared" si="460"/>
        <v>1</v>
      </c>
      <c r="N3185" s="7">
        <f t="shared" si="461"/>
        <v>2005</v>
      </c>
      <c r="O3185" s="7">
        <f t="shared" si="462"/>
        <v>9</v>
      </c>
      <c r="P3185" s="7">
        <f t="shared" si="463"/>
        <v>1</v>
      </c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</row>
    <row r="3186" spans="1:34" x14ac:dyDescent="0.35">
      <c r="A3186">
        <f t="shared" si="466"/>
        <v>3185</v>
      </c>
      <c r="B3186" t="s">
        <v>114</v>
      </c>
      <c r="C3186">
        <f t="shared" si="464"/>
        <v>117</v>
      </c>
      <c r="D3186" s="7">
        <f t="shared" si="467"/>
        <v>2015</v>
      </c>
      <c r="E3186">
        <v>1000</v>
      </c>
      <c r="F3186">
        <f>VLOOKUP(B3186, 'Population by Country'!$1:$266, 30, FALSE)</f>
        <v>6639119</v>
      </c>
      <c r="G3186">
        <v>0</v>
      </c>
      <c r="H3186">
        <v>1</v>
      </c>
      <c r="I3186" s="7">
        <f>INDEX('Developing Country'!$B$3:$B$175,MATCH('Stata Data'!B3186,'Developing Country'!$A$3:$A$175))</f>
        <v>0</v>
      </c>
      <c r="J3186" s="7">
        <f>INDEX('Developing Country'!$C$3:$C$175,MATCH('Stata Data'!B3186,'Developing Country'!$A$3:$A$175))</f>
        <v>0</v>
      </c>
      <c r="K3186" s="8">
        <f>VLOOKUP(B3186, 'TRIPS In Force'!$A$2:$B$166, 2, FALSE)</f>
        <v>34700</v>
      </c>
      <c r="L3186" s="7">
        <f t="shared" si="465"/>
        <v>1995</v>
      </c>
      <c r="M3186" s="7">
        <f t="shared" si="460"/>
        <v>1</v>
      </c>
      <c r="N3186" s="7">
        <f t="shared" si="461"/>
        <v>2005</v>
      </c>
      <c r="O3186" s="7">
        <f t="shared" si="462"/>
        <v>10</v>
      </c>
      <c r="P3186" s="7">
        <f t="shared" si="463"/>
        <v>1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</row>
    <row r="3187" spans="1:34" x14ac:dyDescent="0.35">
      <c r="A3187">
        <f t="shared" si="466"/>
        <v>3186</v>
      </c>
      <c r="B3187" t="s">
        <v>114</v>
      </c>
      <c r="C3187">
        <f t="shared" si="464"/>
        <v>117</v>
      </c>
      <c r="D3187" s="7">
        <f t="shared" si="467"/>
        <v>2016</v>
      </c>
      <c r="E3187">
        <v>1000</v>
      </c>
      <c r="F3187">
        <f>VLOOKUP(B3187, 'Population by Country'!$1:$266, 31, FALSE)</f>
        <v>6725308</v>
      </c>
      <c r="G3187">
        <v>0</v>
      </c>
      <c r="H3187">
        <v>1</v>
      </c>
      <c r="I3187" s="7">
        <f>INDEX('Developing Country'!$B$3:$B$175,MATCH('Stata Data'!B3187,'Developing Country'!$A$3:$A$175))</f>
        <v>0</v>
      </c>
      <c r="J3187" s="7">
        <f>INDEX('Developing Country'!$C$3:$C$175,MATCH('Stata Data'!B3187,'Developing Country'!$A$3:$A$175))</f>
        <v>0</v>
      </c>
      <c r="K3187" s="8">
        <f>VLOOKUP(B3187, 'TRIPS In Force'!$A$2:$B$166, 2, FALSE)</f>
        <v>34700</v>
      </c>
      <c r="L3187" s="7">
        <f t="shared" si="465"/>
        <v>1995</v>
      </c>
      <c r="M3187" s="7">
        <f t="shared" si="460"/>
        <v>1</v>
      </c>
      <c r="N3187" s="7">
        <f t="shared" si="461"/>
        <v>2005</v>
      </c>
      <c r="O3187" s="7">
        <f t="shared" si="462"/>
        <v>11</v>
      </c>
      <c r="P3187" s="7">
        <f t="shared" si="463"/>
        <v>1</v>
      </c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</row>
    <row r="3188" spans="1:34" x14ac:dyDescent="0.35">
      <c r="A3188">
        <f t="shared" si="466"/>
        <v>3187</v>
      </c>
      <c r="B3188" t="s">
        <v>115</v>
      </c>
      <c r="C3188">
        <f t="shared" si="464"/>
        <v>118</v>
      </c>
      <c r="D3188" s="7">
        <v>1990</v>
      </c>
      <c r="E3188">
        <v>3100</v>
      </c>
      <c r="F3188">
        <f>VLOOKUP(B3188, 'Population by Country'!$1:$266, 5,FALSE )</f>
        <v>21826658</v>
      </c>
      <c r="G3188">
        <v>0</v>
      </c>
      <c r="H3188">
        <v>0</v>
      </c>
      <c r="I3188" s="7">
        <f>INDEX('Developing Country'!$B$3:$B$175,MATCH('Stata Data'!B3188,'Developing Country'!$A$3:$A$175))</f>
        <v>0</v>
      </c>
      <c r="J3188" s="7">
        <f>INDEX('Developing Country'!$C$3:$C$175,MATCH('Stata Data'!B3188,'Developing Country'!$A$3:$A$175))</f>
        <v>1</v>
      </c>
      <c r="K3188" s="8">
        <f>VLOOKUP(B3188, 'TRIPS In Force'!$A$2:$B$166, 2, FALSE)</f>
        <v>34700</v>
      </c>
      <c r="L3188" s="7">
        <f t="shared" si="465"/>
        <v>1995</v>
      </c>
      <c r="M3188" s="7">
        <f t="shared" si="460"/>
        <v>0</v>
      </c>
      <c r="N3188" s="7">
        <f t="shared" si="461"/>
        <v>2000</v>
      </c>
      <c r="O3188" s="7">
        <f t="shared" si="462"/>
        <v>-10</v>
      </c>
      <c r="P3188" s="7">
        <f t="shared" si="463"/>
        <v>0</v>
      </c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</row>
    <row r="3189" spans="1:34" x14ac:dyDescent="0.35">
      <c r="A3189">
        <f t="shared" si="466"/>
        <v>3188</v>
      </c>
      <c r="B3189" t="s">
        <v>115</v>
      </c>
      <c r="C3189">
        <f t="shared" si="464"/>
        <v>118</v>
      </c>
      <c r="D3189" s="7">
        <f>D3188+1</f>
        <v>1991</v>
      </c>
      <c r="E3189">
        <v>3600</v>
      </c>
      <c r="F3189">
        <f>VLOOKUP(B3189, 'Population by Country'!$1:$266, 6, FALSE)</f>
        <v>22283128</v>
      </c>
      <c r="G3189">
        <v>0</v>
      </c>
      <c r="H3189">
        <v>0</v>
      </c>
      <c r="I3189" s="7">
        <f>INDEX('Developing Country'!$B$3:$B$175,MATCH('Stata Data'!B3189,'Developing Country'!$A$3:$A$175))</f>
        <v>0</v>
      </c>
      <c r="J3189" s="7">
        <f>INDEX('Developing Country'!$C$3:$C$175,MATCH('Stata Data'!B3189,'Developing Country'!$A$3:$A$175))</f>
        <v>1</v>
      </c>
      <c r="K3189" s="8">
        <f>VLOOKUP(B3189, 'TRIPS In Force'!$A$2:$B$166, 2, FALSE)</f>
        <v>34700</v>
      </c>
      <c r="L3189" s="7">
        <f t="shared" si="465"/>
        <v>1995</v>
      </c>
      <c r="M3189" s="7">
        <f t="shared" si="460"/>
        <v>0</v>
      </c>
      <c r="N3189" s="7">
        <f t="shared" si="461"/>
        <v>2000</v>
      </c>
      <c r="O3189" s="7">
        <f t="shared" si="462"/>
        <v>-9</v>
      </c>
      <c r="P3189" s="7">
        <f t="shared" si="463"/>
        <v>0</v>
      </c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</row>
    <row r="3190" spans="1:34" x14ac:dyDescent="0.35">
      <c r="A3190">
        <f t="shared" si="466"/>
        <v>3189</v>
      </c>
      <c r="B3190" t="s">
        <v>115</v>
      </c>
      <c r="C3190">
        <f t="shared" si="464"/>
        <v>118</v>
      </c>
      <c r="D3190" s="7">
        <f t="shared" ref="D3190:D3214" si="468">D3189+1</f>
        <v>1992</v>
      </c>
      <c r="E3190">
        <v>4100</v>
      </c>
      <c r="F3190">
        <f>VLOOKUP(B3190, 'Population by Country'!$1:$266, 7, FALSE)</f>
        <v>22737056</v>
      </c>
      <c r="G3190">
        <v>0</v>
      </c>
      <c r="H3190">
        <v>0</v>
      </c>
      <c r="I3190" s="7">
        <f>INDEX('Developing Country'!$B$3:$B$175,MATCH('Stata Data'!B3190,'Developing Country'!$A$3:$A$175))</f>
        <v>0</v>
      </c>
      <c r="J3190" s="7">
        <f>INDEX('Developing Country'!$C$3:$C$175,MATCH('Stata Data'!B3190,'Developing Country'!$A$3:$A$175))</f>
        <v>1</v>
      </c>
      <c r="K3190" s="8">
        <f>VLOOKUP(B3190, 'TRIPS In Force'!$A$2:$B$166, 2, FALSE)</f>
        <v>34700</v>
      </c>
      <c r="L3190" s="7">
        <f t="shared" si="465"/>
        <v>1995</v>
      </c>
      <c r="M3190" s="7">
        <f t="shared" si="460"/>
        <v>0</v>
      </c>
      <c r="N3190" s="7">
        <f t="shared" si="461"/>
        <v>2000</v>
      </c>
      <c r="O3190" s="7">
        <f t="shared" si="462"/>
        <v>-8</v>
      </c>
      <c r="P3190" s="7">
        <f t="shared" si="463"/>
        <v>0</v>
      </c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</row>
    <row r="3191" spans="1:34" x14ac:dyDescent="0.35">
      <c r="A3191">
        <f t="shared" si="466"/>
        <v>3190</v>
      </c>
      <c r="B3191" t="s">
        <v>115</v>
      </c>
      <c r="C3191">
        <f t="shared" si="464"/>
        <v>118</v>
      </c>
      <c r="D3191" s="7">
        <f t="shared" si="468"/>
        <v>1993</v>
      </c>
      <c r="E3191">
        <v>4500</v>
      </c>
      <c r="F3191">
        <f>VLOOKUP(B3191, 'Population by Country'!$1:$266, 8, FALSE)</f>
        <v>23184228</v>
      </c>
      <c r="G3191">
        <v>0</v>
      </c>
      <c r="H3191">
        <v>0</v>
      </c>
      <c r="I3191" s="7">
        <f>INDEX('Developing Country'!$B$3:$B$175,MATCH('Stata Data'!B3191,'Developing Country'!$A$3:$A$175))</f>
        <v>0</v>
      </c>
      <c r="J3191" s="7">
        <f>INDEX('Developing Country'!$C$3:$C$175,MATCH('Stata Data'!B3191,'Developing Country'!$A$3:$A$175))</f>
        <v>1</v>
      </c>
      <c r="K3191" s="8">
        <f>VLOOKUP(B3191, 'TRIPS In Force'!$A$2:$B$166, 2, FALSE)</f>
        <v>34700</v>
      </c>
      <c r="L3191" s="7">
        <f t="shared" si="465"/>
        <v>1995</v>
      </c>
      <c r="M3191" s="7">
        <f t="shared" si="460"/>
        <v>0</v>
      </c>
      <c r="N3191" s="7">
        <f t="shared" si="461"/>
        <v>2000</v>
      </c>
      <c r="O3191" s="7">
        <f t="shared" si="462"/>
        <v>-7</v>
      </c>
      <c r="P3191" s="7">
        <f t="shared" si="463"/>
        <v>0</v>
      </c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</row>
    <row r="3192" spans="1:34" x14ac:dyDescent="0.35">
      <c r="A3192">
        <f t="shared" si="466"/>
        <v>3191</v>
      </c>
      <c r="B3192" t="s">
        <v>115</v>
      </c>
      <c r="C3192">
        <f t="shared" si="464"/>
        <v>118</v>
      </c>
      <c r="D3192" s="7">
        <f t="shared" si="468"/>
        <v>1994</v>
      </c>
      <c r="E3192">
        <v>4800</v>
      </c>
      <c r="F3192">
        <f>VLOOKUP(B3192, 'Population by Country'!$1:$266, 9, FALSE)</f>
        <v>23619356</v>
      </c>
      <c r="G3192">
        <v>0</v>
      </c>
      <c r="H3192">
        <v>0</v>
      </c>
      <c r="I3192" s="7">
        <f>INDEX('Developing Country'!$B$3:$B$175,MATCH('Stata Data'!B3192,'Developing Country'!$A$3:$A$175))</f>
        <v>0</v>
      </c>
      <c r="J3192" s="7">
        <f>INDEX('Developing Country'!$C$3:$C$175,MATCH('Stata Data'!B3192,'Developing Country'!$A$3:$A$175))</f>
        <v>1</v>
      </c>
      <c r="K3192" s="8">
        <f>VLOOKUP(B3192, 'TRIPS In Force'!$A$2:$B$166, 2, FALSE)</f>
        <v>34700</v>
      </c>
      <c r="L3192" s="7">
        <f t="shared" si="465"/>
        <v>1995</v>
      </c>
      <c r="M3192" s="7">
        <f t="shared" si="460"/>
        <v>0</v>
      </c>
      <c r="N3192" s="7">
        <f t="shared" si="461"/>
        <v>2000</v>
      </c>
      <c r="O3192" s="7">
        <f t="shared" si="462"/>
        <v>-6</v>
      </c>
      <c r="P3192" s="7">
        <f t="shared" si="463"/>
        <v>0</v>
      </c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</row>
    <row r="3193" spans="1:34" x14ac:dyDescent="0.35">
      <c r="A3193">
        <f t="shared" si="466"/>
        <v>3192</v>
      </c>
      <c r="B3193" t="s">
        <v>115</v>
      </c>
      <c r="C3193">
        <f t="shared" si="464"/>
        <v>118</v>
      </c>
      <c r="D3193" s="7">
        <f t="shared" si="468"/>
        <v>1995</v>
      </c>
      <c r="E3193">
        <v>5100</v>
      </c>
      <c r="F3193">
        <f>VLOOKUP(B3193, 'Population by Country'!$1:$266, 10, FALSE)</f>
        <v>24038760</v>
      </c>
      <c r="G3193">
        <v>0</v>
      </c>
      <c r="H3193">
        <v>0</v>
      </c>
      <c r="I3193" s="7">
        <f>INDEX('Developing Country'!$B$3:$B$175,MATCH('Stata Data'!B3193,'Developing Country'!$A$3:$A$175))</f>
        <v>0</v>
      </c>
      <c r="J3193" s="7">
        <f>INDEX('Developing Country'!$C$3:$C$175,MATCH('Stata Data'!B3193,'Developing Country'!$A$3:$A$175))</f>
        <v>1</v>
      </c>
      <c r="K3193" s="8">
        <f>VLOOKUP(B3193, 'TRIPS In Force'!$A$2:$B$166, 2, FALSE)</f>
        <v>34700</v>
      </c>
      <c r="L3193" s="7">
        <f t="shared" si="465"/>
        <v>1995</v>
      </c>
      <c r="M3193" s="7">
        <f t="shared" si="460"/>
        <v>1</v>
      </c>
      <c r="N3193" s="7">
        <f t="shared" si="461"/>
        <v>2000</v>
      </c>
      <c r="O3193" s="7">
        <f t="shared" si="462"/>
        <v>-5</v>
      </c>
      <c r="P3193" s="7">
        <f t="shared" si="463"/>
        <v>0</v>
      </c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</row>
    <row r="3194" spans="1:34" x14ac:dyDescent="0.35">
      <c r="A3194">
        <f t="shared" si="466"/>
        <v>3193</v>
      </c>
      <c r="B3194" t="s">
        <v>115</v>
      </c>
      <c r="C3194">
        <f t="shared" si="464"/>
        <v>118</v>
      </c>
      <c r="D3194" s="7">
        <f t="shared" si="468"/>
        <v>1996</v>
      </c>
      <c r="E3194">
        <v>5300</v>
      </c>
      <c r="F3194">
        <f>VLOOKUP(B3194, 'Population by Country'!$1:$266, 11, FALSE)</f>
        <v>24441074</v>
      </c>
      <c r="G3194">
        <v>0</v>
      </c>
      <c r="H3194">
        <v>0</v>
      </c>
      <c r="I3194" s="7">
        <f>INDEX('Developing Country'!$B$3:$B$175,MATCH('Stata Data'!B3194,'Developing Country'!$A$3:$A$175))</f>
        <v>0</v>
      </c>
      <c r="J3194" s="7">
        <f>INDEX('Developing Country'!$C$3:$C$175,MATCH('Stata Data'!B3194,'Developing Country'!$A$3:$A$175))</f>
        <v>1</v>
      </c>
      <c r="K3194" s="8">
        <f>VLOOKUP(B3194, 'TRIPS In Force'!$A$2:$B$166, 2, FALSE)</f>
        <v>34700</v>
      </c>
      <c r="L3194" s="7">
        <f t="shared" si="465"/>
        <v>1995</v>
      </c>
      <c r="M3194" s="7">
        <f t="shared" si="460"/>
        <v>1</v>
      </c>
      <c r="N3194" s="7">
        <f t="shared" si="461"/>
        <v>2000</v>
      </c>
      <c r="O3194" s="7">
        <f t="shared" si="462"/>
        <v>-4</v>
      </c>
      <c r="P3194" s="7">
        <f t="shared" si="463"/>
        <v>0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</row>
    <row r="3195" spans="1:34" x14ac:dyDescent="0.35">
      <c r="A3195">
        <f t="shared" si="466"/>
        <v>3194</v>
      </c>
      <c r="B3195" t="s">
        <v>115</v>
      </c>
      <c r="C3195">
        <f t="shared" si="464"/>
        <v>118</v>
      </c>
      <c r="D3195" s="7">
        <f t="shared" si="468"/>
        <v>1997</v>
      </c>
      <c r="E3195">
        <v>5500</v>
      </c>
      <c r="F3195">
        <f>VLOOKUP(B3195, 'Population by Country'!$1:$266, 12, FALSE)</f>
        <v>24827406</v>
      </c>
      <c r="G3195">
        <v>0</v>
      </c>
      <c r="H3195">
        <v>0</v>
      </c>
      <c r="I3195" s="7">
        <f>INDEX('Developing Country'!$B$3:$B$175,MATCH('Stata Data'!B3195,'Developing Country'!$A$3:$A$175))</f>
        <v>0</v>
      </c>
      <c r="J3195" s="7">
        <f>INDEX('Developing Country'!$C$3:$C$175,MATCH('Stata Data'!B3195,'Developing Country'!$A$3:$A$175))</f>
        <v>1</v>
      </c>
      <c r="K3195" s="8">
        <f>VLOOKUP(B3195, 'TRIPS In Force'!$A$2:$B$166, 2, FALSE)</f>
        <v>34700</v>
      </c>
      <c r="L3195" s="7">
        <f t="shared" si="465"/>
        <v>1995</v>
      </c>
      <c r="M3195" s="7">
        <f t="shared" si="460"/>
        <v>1</v>
      </c>
      <c r="N3195" s="7">
        <f t="shared" si="461"/>
        <v>2000</v>
      </c>
      <c r="O3195" s="7">
        <f t="shared" si="462"/>
        <v>-3</v>
      </c>
      <c r="P3195" s="7">
        <f t="shared" si="463"/>
        <v>0</v>
      </c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</row>
    <row r="3196" spans="1:34" x14ac:dyDescent="0.35">
      <c r="A3196">
        <f t="shared" si="466"/>
        <v>3195</v>
      </c>
      <c r="B3196" t="s">
        <v>115</v>
      </c>
      <c r="C3196">
        <f t="shared" si="464"/>
        <v>118</v>
      </c>
      <c r="D3196" s="7">
        <f t="shared" si="468"/>
        <v>1998</v>
      </c>
      <c r="E3196">
        <v>5600</v>
      </c>
      <c r="F3196">
        <f>VLOOKUP(B3196, 'Population by Country'!$1:$266, 13, FALSE)</f>
        <v>25199748</v>
      </c>
      <c r="G3196">
        <v>0</v>
      </c>
      <c r="H3196">
        <v>0</v>
      </c>
      <c r="I3196" s="7">
        <f>INDEX('Developing Country'!$B$3:$B$175,MATCH('Stata Data'!B3196,'Developing Country'!$A$3:$A$175))</f>
        <v>0</v>
      </c>
      <c r="J3196" s="7">
        <f>INDEX('Developing Country'!$C$3:$C$175,MATCH('Stata Data'!B3196,'Developing Country'!$A$3:$A$175))</f>
        <v>1</v>
      </c>
      <c r="K3196" s="8">
        <f>VLOOKUP(B3196, 'TRIPS In Force'!$A$2:$B$166, 2, FALSE)</f>
        <v>34700</v>
      </c>
      <c r="L3196" s="7">
        <f t="shared" si="465"/>
        <v>1995</v>
      </c>
      <c r="M3196" s="7">
        <f t="shared" si="460"/>
        <v>1</v>
      </c>
      <c r="N3196" s="7">
        <f t="shared" si="461"/>
        <v>2000</v>
      </c>
      <c r="O3196" s="7">
        <f t="shared" si="462"/>
        <v>-2</v>
      </c>
      <c r="P3196" s="7">
        <f t="shared" si="463"/>
        <v>0</v>
      </c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</row>
    <row r="3197" spans="1:34" x14ac:dyDescent="0.35">
      <c r="A3197">
        <f t="shared" si="466"/>
        <v>3196</v>
      </c>
      <c r="B3197" t="s">
        <v>115</v>
      </c>
      <c r="C3197">
        <f t="shared" si="464"/>
        <v>118</v>
      </c>
      <c r="D3197" s="7">
        <f t="shared" si="468"/>
        <v>1999</v>
      </c>
      <c r="E3197">
        <v>5700</v>
      </c>
      <c r="F3197">
        <f>VLOOKUP(B3197, 'Population by Country'!$1:$266,14, FALSE)</f>
        <v>25561299</v>
      </c>
      <c r="G3197">
        <v>0</v>
      </c>
      <c r="H3197">
        <v>0</v>
      </c>
      <c r="I3197" s="7">
        <f>INDEX('Developing Country'!$B$3:$B$175,MATCH('Stata Data'!B3197,'Developing Country'!$A$3:$A$175))</f>
        <v>0</v>
      </c>
      <c r="J3197" s="7">
        <f>INDEX('Developing Country'!$C$3:$C$175,MATCH('Stata Data'!B3197,'Developing Country'!$A$3:$A$175))</f>
        <v>1</v>
      </c>
      <c r="K3197" s="8">
        <f>VLOOKUP(B3197, 'TRIPS In Force'!$A$2:$B$166, 2, FALSE)</f>
        <v>34700</v>
      </c>
      <c r="L3197" s="7">
        <f t="shared" si="465"/>
        <v>1995</v>
      </c>
      <c r="M3197" s="7">
        <f t="shared" si="460"/>
        <v>1</v>
      </c>
      <c r="N3197" s="7">
        <f t="shared" si="461"/>
        <v>2000</v>
      </c>
      <c r="O3197" s="7">
        <f t="shared" si="462"/>
        <v>-1</v>
      </c>
      <c r="P3197" s="7">
        <f t="shared" si="463"/>
        <v>0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</row>
    <row r="3198" spans="1:34" x14ac:dyDescent="0.35">
      <c r="A3198">
        <f t="shared" si="466"/>
        <v>3197</v>
      </c>
      <c r="B3198" t="s">
        <v>115</v>
      </c>
      <c r="C3198">
        <f t="shared" si="464"/>
        <v>118</v>
      </c>
      <c r="D3198" s="7">
        <f t="shared" si="468"/>
        <v>2000</v>
      </c>
      <c r="E3198">
        <v>5800</v>
      </c>
      <c r="F3198">
        <f>VLOOKUP(B3198, 'Population by Country'!$1:$266, 15, FALSE)</f>
        <v>25914879</v>
      </c>
      <c r="G3198">
        <v>0</v>
      </c>
      <c r="H3198">
        <v>0</v>
      </c>
      <c r="I3198" s="7">
        <f>INDEX('Developing Country'!$B$3:$B$175,MATCH('Stata Data'!B3198,'Developing Country'!$A$3:$A$175))</f>
        <v>0</v>
      </c>
      <c r="J3198" s="7">
        <f>INDEX('Developing Country'!$C$3:$C$175,MATCH('Stata Data'!B3198,'Developing Country'!$A$3:$A$175))</f>
        <v>1</v>
      </c>
      <c r="K3198" s="8">
        <f>VLOOKUP(B3198, 'TRIPS In Force'!$A$2:$B$166, 2, FALSE)</f>
        <v>34700</v>
      </c>
      <c r="L3198" s="7">
        <f t="shared" si="465"/>
        <v>1995</v>
      </c>
      <c r="M3198" s="7">
        <f t="shared" si="460"/>
        <v>1</v>
      </c>
      <c r="N3198" s="7">
        <f t="shared" si="461"/>
        <v>2000</v>
      </c>
      <c r="O3198" s="7">
        <f t="shared" si="462"/>
        <v>0</v>
      </c>
      <c r="P3198" s="7">
        <f t="shared" si="463"/>
        <v>1</v>
      </c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</row>
    <row r="3199" spans="1:34" x14ac:dyDescent="0.35">
      <c r="A3199">
        <f t="shared" si="466"/>
        <v>3198</v>
      </c>
      <c r="B3199" t="s">
        <v>115</v>
      </c>
      <c r="C3199">
        <f t="shared" si="464"/>
        <v>118</v>
      </c>
      <c r="D3199" s="7">
        <f t="shared" si="468"/>
        <v>2001</v>
      </c>
      <c r="E3199">
        <v>5800</v>
      </c>
      <c r="F3199">
        <f>VLOOKUP(B3199, 'Population by Country'!$1:$266, 16, FALSE)</f>
        <v>26261363</v>
      </c>
      <c r="G3199">
        <v>0</v>
      </c>
      <c r="H3199">
        <v>0</v>
      </c>
      <c r="I3199" s="7">
        <f>INDEX('Developing Country'!$B$3:$B$175,MATCH('Stata Data'!B3199,'Developing Country'!$A$3:$A$175))</f>
        <v>0</v>
      </c>
      <c r="J3199" s="7">
        <f>INDEX('Developing Country'!$C$3:$C$175,MATCH('Stata Data'!B3199,'Developing Country'!$A$3:$A$175))</f>
        <v>1</v>
      </c>
      <c r="K3199" s="8">
        <f>VLOOKUP(B3199, 'TRIPS In Force'!$A$2:$B$166, 2, FALSE)</f>
        <v>34700</v>
      </c>
      <c r="L3199" s="7">
        <f t="shared" si="465"/>
        <v>1995</v>
      </c>
      <c r="M3199" s="7">
        <f t="shared" si="460"/>
        <v>1</v>
      </c>
      <c r="N3199" s="7">
        <f t="shared" si="461"/>
        <v>2000</v>
      </c>
      <c r="O3199" s="7">
        <f t="shared" si="462"/>
        <v>1</v>
      </c>
      <c r="P3199" s="7">
        <f t="shared" si="463"/>
        <v>1</v>
      </c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</row>
    <row r="3200" spans="1:34" x14ac:dyDescent="0.35">
      <c r="A3200">
        <f t="shared" si="466"/>
        <v>3199</v>
      </c>
      <c r="B3200" t="s">
        <v>115</v>
      </c>
      <c r="C3200">
        <f t="shared" si="464"/>
        <v>118</v>
      </c>
      <c r="D3200" s="7">
        <f t="shared" si="468"/>
        <v>2002</v>
      </c>
      <c r="E3200">
        <v>5800</v>
      </c>
      <c r="F3200">
        <f>VLOOKUP(B3200, 'Population by Country'!$1:$266, 17, FALSE)</f>
        <v>26601467</v>
      </c>
      <c r="G3200">
        <v>0</v>
      </c>
      <c r="H3200">
        <v>0</v>
      </c>
      <c r="I3200" s="7">
        <f>INDEX('Developing Country'!$B$3:$B$175,MATCH('Stata Data'!B3200,'Developing Country'!$A$3:$A$175))</f>
        <v>0</v>
      </c>
      <c r="J3200" s="7">
        <f>INDEX('Developing Country'!$C$3:$C$175,MATCH('Stata Data'!B3200,'Developing Country'!$A$3:$A$175))</f>
        <v>1</v>
      </c>
      <c r="K3200" s="8">
        <f>VLOOKUP(B3200, 'TRIPS In Force'!$A$2:$B$166, 2, FALSE)</f>
        <v>34700</v>
      </c>
      <c r="L3200" s="7">
        <f t="shared" si="465"/>
        <v>1995</v>
      </c>
      <c r="M3200" s="7">
        <f t="shared" si="460"/>
        <v>1</v>
      </c>
      <c r="N3200" s="7">
        <f t="shared" si="461"/>
        <v>2000</v>
      </c>
      <c r="O3200" s="7">
        <f t="shared" si="462"/>
        <v>2</v>
      </c>
      <c r="P3200" s="7">
        <f t="shared" si="463"/>
        <v>1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</row>
    <row r="3201" spans="1:34" x14ac:dyDescent="0.35">
      <c r="A3201">
        <f t="shared" si="466"/>
        <v>3200</v>
      </c>
      <c r="B3201" t="s">
        <v>115</v>
      </c>
      <c r="C3201">
        <f t="shared" si="464"/>
        <v>118</v>
      </c>
      <c r="D3201" s="7">
        <f t="shared" si="468"/>
        <v>2003</v>
      </c>
      <c r="E3201">
        <v>5500</v>
      </c>
      <c r="F3201">
        <f>VLOOKUP(B3201, 'Population by Country'!$1:$266, 18, FALSE)</f>
        <v>26937738</v>
      </c>
      <c r="G3201">
        <v>0</v>
      </c>
      <c r="H3201">
        <v>0</v>
      </c>
      <c r="I3201" s="7">
        <f>INDEX('Developing Country'!$B$3:$B$175,MATCH('Stata Data'!B3201,'Developing Country'!$A$3:$A$175))</f>
        <v>0</v>
      </c>
      <c r="J3201" s="7">
        <f>INDEX('Developing Country'!$C$3:$C$175,MATCH('Stata Data'!B3201,'Developing Country'!$A$3:$A$175))</f>
        <v>1</v>
      </c>
      <c r="K3201" s="8">
        <f>VLOOKUP(B3201, 'TRIPS In Force'!$A$2:$B$166, 2, FALSE)</f>
        <v>34700</v>
      </c>
      <c r="L3201" s="7">
        <f t="shared" si="465"/>
        <v>1995</v>
      </c>
      <c r="M3201" s="7">
        <f t="shared" si="460"/>
        <v>1</v>
      </c>
      <c r="N3201" s="7">
        <f t="shared" si="461"/>
        <v>2000</v>
      </c>
      <c r="O3201" s="7">
        <f t="shared" si="462"/>
        <v>3</v>
      </c>
      <c r="P3201" s="7">
        <f t="shared" si="463"/>
        <v>1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</row>
    <row r="3202" spans="1:34" x14ac:dyDescent="0.35">
      <c r="A3202">
        <f t="shared" si="466"/>
        <v>3201</v>
      </c>
      <c r="B3202" t="s">
        <v>115</v>
      </c>
      <c r="C3202">
        <f t="shared" si="464"/>
        <v>118</v>
      </c>
      <c r="D3202" s="7">
        <f t="shared" si="468"/>
        <v>2004</v>
      </c>
      <c r="E3202">
        <v>5200</v>
      </c>
      <c r="F3202">
        <f>VLOOKUP(B3202, 'Population by Country'!$1:$266,19, FALSE)</f>
        <v>27273194</v>
      </c>
      <c r="G3202">
        <v>0</v>
      </c>
      <c r="H3202">
        <v>0</v>
      </c>
      <c r="I3202" s="7">
        <f>INDEX('Developing Country'!$B$3:$B$175,MATCH('Stata Data'!B3202,'Developing Country'!$A$3:$A$175))</f>
        <v>0</v>
      </c>
      <c r="J3202" s="7">
        <f>INDEX('Developing Country'!$C$3:$C$175,MATCH('Stata Data'!B3202,'Developing Country'!$A$3:$A$175))</f>
        <v>1</v>
      </c>
      <c r="K3202" s="8">
        <f>VLOOKUP(B3202, 'TRIPS In Force'!$A$2:$B$166, 2, FALSE)</f>
        <v>34700</v>
      </c>
      <c r="L3202" s="7">
        <f t="shared" si="465"/>
        <v>1995</v>
      </c>
      <c r="M3202" s="7">
        <f t="shared" ref="M3202:M3265" si="469">IF(L3202&gt;D3202, 0, 1)</f>
        <v>1</v>
      </c>
      <c r="N3202" s="7">
        <f t="shared" ref="N3202:N3265" si="470">IF(L3202&gt;IF(I3202=1, 2033, IF(H3202=1, 2005, IF(J3202=1,2000, L3202))), L3202,IF(I3202=1, 2033, IF(H3202=1, 2005, IF(J3202=1,2000, L3202))))</f>
        <v>2000</v>
      </c>
      <c r="O3202" s="7">
        <f t="shared" ref="O3202:O3265" si="471">D3202-N3202</f>
        <v>4</v>
      </c>
      <c r="P3202" s="7">
        <f t="shared" ref="P3202:P3265" si="472">IF(N3202&lt;=D3202,1,0)</f>
        <v>1</v>
      </c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</row>
    <row r="3203" spans="1:34" x14ac:dyDescent="0.35">
      <c r="A3203">
        <f t="shared" si="466"/>
        <v>3202</v>
      </c>
      <c r="B3203" t="s">
        <v>115</v>
      </c>
      <c r="C3203">
        <f t="shared" ref="C3203:C3266" si="473">_xlfn.FLOOR.MATH((A3203-1)/27)</f>
        <v>118</v>
      </c>
      <c r="D3203" s="7">
        <f t="shared" si="468"/>
        <v>2005</v>
      </c>
      <c r="E3203">
        <v>5200</v>
      </c>
      <c r="F3203">
        <f>VLOOKUP(B3203, 'Population by Country'!$1:$266, 20, FALSE)</f>
        <v>27610410</v>
      </c>
      <c r="G3203">
        <v>0</v>
      </c>
      <c r="H3203">
        <v>0</v>
      </c>
      <c r="I3203" s="7">
        <f>INDEX('Developing Country'!$B$3:$B$175,MATCH('Stata Data'!B3203,'Developing Country'!$A$3:$A$175))</f>
        <v>0</v>
      </c>
      <c r="J3203" s="7">
        <f>INDEX('Developing Country'!$C$3:$C$175,MATCH('Stata Data'!B3203,'Developing Country'!$A$3:$A$175))</f>
        <v>1</v>
      </c>
      <c r="K3203" s="8">
        <f>VLOOKUP(B3203, 'TRIPS In Force'!$A$2:$B$166, 2, FALSE)</f>
        <v>34700</v>
      </c>
      <c r="L3203" s="7">
        <f t="shared" ref="L3203:L3266" si="474">YEAR(K3203)</f>
        <v>1995</v>
      </c>
      <c r="M3203" s="7">
        <f t="shared" si="469"/>
        <v>1</v>
      </c>
      <c r="N3203" s="7">
        <f t="shared" si="470"/>
        <v>2000</v>
      </c>
      <c r="O3203" s="7">
        <f t="shared" si="471"/>
        <v>5</v>
      </c>
      <c r="P3203" s="7">
        <f t="shared" si="472"/>
        <v>1</v>
      </c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</row>
    <row r="3204" spans="1:34" x14ac:dyDescent="0.35">
      <c r="A3204">
        <f t="shared" ref="A3204:A3267" si="475">A3203+1</f>
        <v>3203</v>
      </c>
      <c r="B3204" t="s">
        <v>115</v>
      </c>
      <c r="C3204">
        <f t="shared" si="473"/>
        <v>118</v>
      </c>
      <c r="D3204" s="7">
        <f t="shared" si="468"/>
        <v>2006</v>
      </c>
      <c r="E3204">
        <v>5000</v>
      </c>
      <c r="F3204">
        <f>VLOOKUP(B3204, 'Population by Country'!$1:$266, 21, FALSE)</f>
        <v>27949944</v>
      </c>
      <c r="G3204">
        <v>0</v>
      </c>
      <c r="H3204">
        <v>0</v>
      </c>
      <c r="I3204" s="7">
        <f>INDEX('Developing Country'!$B$3:$B$175,MATCH('Stata Data'!B3204,'Developing Country'!$A$3:$A$175))</f>
        <v>0</v>
      </c>
      <c r="J3204" s="7">
        <f>INDEX('Developing Country'!$C$3:$C$175,MATCH('Stata Data'!B3204,'Developing Country'!$A$3:$A$175))</f>
        <v>1</v>
      </c>
      <c r="K3204" s="8">
        <f>VLOOKUP(B3204, 'TRIPS In Force'!$A$2:$B$166, 2, FALSE)</f>
        <v>34700</v>
      </c>
      <c r="L3204" s="7">
        <f t="shared" si="474"/>
        <v>1995</v>
      </c>
      <c r="M3204" s="7">
        <f t="shared" si="469"/>
        <v>1</v>
      </c>
      <c r="N3204" s="7">
        <f t="shared" si="470"/>
        <v>2000</v>
      </c>
      <c r="O3204" s="7">
        <f t="shared" si="471"/>
        <v>6</v>
      </c>
      <c r="P3204" s="7">
        <f t="shared" si="472"/>
        <v>1</v>
      </c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</row>
    <row r="3205" spans="1:34" x14ac:dyDescent="0.35">
      <c r="A3205">
        <f t="shared" si="475"/>
        <v>3204</v>
      </c>
      <c r="B3205" t="s">
        <v>115</v>
      </c>
      <c r="C3205">
        <f t="shared" si="473"/>
        <v>118</v>
      </c>
      <c r="D3205" s="7">
        <f t="shared" si="468"/>
        <v>2007</v>
      </c>
      <c r="E3205">
        <v>4500</v>
      </c>
      <c r="F3205">
        <f>VLOOKUP(B3205, 'Population by Country'!$1:$266, 22, FALSE)</f>
        <v>28292724</v>
      </c>
      <c r="G3205">
        <v>0</v>
      </c>
      <c r="H3205">
        <v>0</v>
      </c>
      <c r="I3205" s="7">
        <f>INDEX('Developing Country'!$B$3:$B$175,MATCH('Stata Data'!B3205,'Developing Country'!$A$3:$A$175))</f>
        <v>0</v>
      </c>
      <c r="J3205" s="7">
        <f>INDEX('Developing Country'!$C$3:$C$175,MATCH('Stata Data'!B3205,'Developing Country'!$A$3:$A$175))</f>
        <v>1</v>
      </c>
      <c r="K3205" s="8">
        <f>VLOOKUP(B3205, 'TRIPS In Force'!$A$2:$B$166, 2, FALSE)</f>
        <v>34700</v>
      </c>
      <c r="L3205" s="7">
        <f t="shared" si="474"/>
        <v>1995</v>
      </c>
      <c r="M3205" s="7">
        <f t="shared" si="469"/>
        <v>1</v>
      </c>
      <c r="N3205" s="7">
        <f t="shared" si="470"/>
        <v>2000</v>
      </c>
      <c r="O3205" s="7">
        <f t="shared" si="471"/>
        <v>7</v>
      </c>
      <c r="P3205" s="7">
        <f t="shared" si="472"/>
        <v>1</v>
      </c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</row>
    <row r="3206" spans="1:34" x14ac:dyDescent="0.35">
      <c r="A3206">
        <f t="shared" si="475"/>
        <v>3205</v>
      </c>
      <c r="B3206" t="s">
        <v>115</v>
      </c>
      <c r="C3206">
        <f t="shared" si="473"/>
        <v>118</v>
      </c>
      <c r="D3206" s="7">
        <f t="shared" si="468"/>
        <v>2008</v>
      </c>
      <c r="E3206">
        <v>3900</v>
      </c>
      <c r="F3206">
        <f>VLOOKUP(B3206, 'Population by Country'!$1:$266, 23, FALSE)</f>
        <v>28641980</v>
      </c>
      <c r="G3206">
        <v>0</v>
      </c>
      <c r="H3206">
        <v>0</v>
      </c>
      <c r="I3206" s="7">
        <f>INDEX('Developing Country'!$B$3:$B$175,MATCH('Stata Data'!B3206,'Developing Country'!$A$3:$A$175))</f>
        <v>0</v>
      </c>
      <c r="J3206" s="7">
        <f>INDEX('Developing Country'!$C$3:$C$175,MATCH('Stata Data'!B3206,'Developing Country'!$A$3:$A$175))</f>
        <v>1</v>
      </c>
      <c r="K3206" s="8">
        <f>VLOOKUP(B3206, 'TRIPS In Force'!$A$2:$B$166, 2, FALSE)</f>
        <v>34700</v>
      </c>
      <c r="L3206" s="7">
        <f t="shared" si="474"/>
        <v>1995</v>
      </c>
      <c r="M3206" s="7">
        <f t="shared" si="469"/>
        <v>1</v>
      </c>
      <c r="N3206" s="7">
        <f t="shared" si="470"/>
        <v>2000</v>
      </c>
      <c r="O3206" s="7">
        <f t="shared" si="471"/>
        <v>8</v>
      </c>
      <c r="P3206" s="7">
        <f t="shared" si="472"/>
        <v>1</v>
      </c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</row>
    <row r="3207" spans="1:34" x14ac:dyDescent="0.35">
      <c r="A3207">
        <f t="shared" si="475"/>
        <v>3206</v>
      </c>
      <c r="B3207" t="s">
        <v>115</v>
      </c>
      <c r="C3207">
        <f t="shared" si="473"/>
        <v>118</v>
      </c>
      <c r="D3207" s="7">
        <f t="shared" si="468"/>
        <v>2009</v>
      </c>
      <c r="E3207">
        <v>3600</v>
      </c>
      <c r="F3207">
        <f>VLOOKUP(B3207, 'Population by Country'!$1:$266, 24, FALSE)</f>
        <v>29001507</v>
      </c>
      <c r="G3207">
        <v>0</v>
      </c>
      <c r="H3207">
        <v>0</v>
      </c>
      <c r="I3207" s="7">
        <f>INDEX('Developing Country'!$B$3:$B$175,MATCH('Stata Data'!B3207,'Developing Country'!$A$3:$A$175))</f>
        <v>0</v>
      </c>
      <c r="J3207" s="7">
        <f>INDEX('Developing Country'!$C$3:$C$175,MATCH('Stata Data'!B3207,'Developing Country'!$A$3:$A$175))</f>
        <v>1</v>
      </c>
      <c r="K3207" s="8">
        <f>VLOOKUP(B3207, 'TRIPS In Force'!$A$2:$B$166, 2, FALSE)</f>
        <v>34700</v>
      </c>
      <c r="L3207" s="7">
        <f t="shared" si="474"/>
        <v>1995</v>
      </c>
      <c r="M3207" s="7">
        <f t="shared" si="469"/>
        <v>1</v>
      </c>
      <c r="N3207" s="7">
        <f t="shared" si="470"/>
        <v>2000</v>
      </c>
      <c r="O3207" s="7">
        <f t="shared" si="471"/>
        <v>9</v>
      </c>
      <c r="P3207" s="7">
        <f t="shared" si="472"/>
        <v>1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</row>
    <row r="3208" spans="1:34" x14ac:dyDescent="0.35">
      <c r="A3208">
        <f t="shared" si="475"/>
        <v>3207</v>
      </c>
      <c r="B3208" t="s">
        <v>115</v>
      </c>
      <c r="C3208">
        <f t="shared" si="473"/>
        <v>118</v>
      </c>
      <c r="D3208" s="7">
        <f t="shared" si="468"/>
        <v>2010</v>
      </c>
      <c r="E3208">
        <v>2900</v>
      </c>
      <c r="F3208">
        <f>VLOOKUP(B3208, 'Population by Country'!$1:$266, 25, FALSE)</f>
        <v>29373646</v>
      </c>
      <c r="G3208">
        <v>0</v>
      </c>
      <c r="H3208">
        <v>0</v>
      </c>
      <c r="I3208" s="7">
        <f>INDEX('Developing Country'!$B$3:$B$175,MATCH('Stata Data'!B3208,'Developing Country'!$A$3:$A$175))</f>
        <v>0</v>
      </c>
      <c r="J3208" s="7">
        <f>INDEX('Developing Country'!$C$3:$C$175,MATCH('Stata Data'!B3208,'Developing Country'!$A$3:$A$175))</f>
        <v>1</v>
      </c>
      <c r="K3208" s="8">
        <f>VLOOKUP(B3208, 'TRIPS In Force'!$A$2:$B$166, 2, FALSE)</f>
        <v>34700</v>
      </c>
      <c r="L3208" s="7">
        <f t="shared" si="474"/>
        <v>1995</v>
      </c>
      <c r="M3208" s="7">
        <f t="shared" si="469"/>
        <v>1</v>
      </c>
      <c r="N3208" s="7">
        <f t="shared" si="470"/>
        <v>2000</v>
      </c>
      <c r="O3208" s="7">
        <f t="shared" si="471"/>
        <v>10</v>
      </c>
      <c r="P3208" s="7">
        <f t="shared" si="472"/>
        <v>1</v>
      </c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</row>
    <row r="3209" spans="1:34" x14ac:dyDescent="0.35">
      <c r="A3209">
        <f t="shared" si="475"/>
        <v>3208</v>
      </c>
      <c r="B3209" t="s">
        <v>115</v>
      </c>
      <c r="C3209">
        <f t="shared" si="473"/>
        <v>118</v>
      </c>
      <c r="D3209" s="7">
        <f t="shared" si="468"/>
        <v>2011</v>
      </c>
      <c r="E3209">
        <v>2300</v>
      </c>
      <c r="F3209">
        <f>VLOOKUP(B3209, 'Population by Country'!$1:$266, 26, FALSE)</f>
        <v>29759989</v>
      </c>
      <c r="G3209">
        <v>0</v>
      </c>
      <c r="H3209">
        <v>0</v>
      </c>
      <c r="I3209" s="7">
        <f>INDEX('Developing Country'!$B$3:$B$175,MATCH('Stata Data'!B3209,'Developing Country'!$A$3:$A$175))</f>
        <v>0</v>
      </c>
      <c r="J3209" s="7">
        <f>INDEX('Developing Country'!$C$3:$C$175,MATCH('Stata Data'!B3209,'Developing Country'!$A$3:$A$175))</f>
        <v>1</v>
      </c>
      <c r="K3209" s="8">
        <f>VLOOKUP(B3209, 'TRIPS In Force'!$A$2:$B$166, 2, FALSE)</f>
        <v>34700</v>
      </c>
      <c r="L3209" s="7">
        <f t="shared" si="474"/>
        <v>1995</v>
      </c>
      <c r="M3209" s="7">
        <f t="shared" si="469"/>
        <v>1</v>
      </c>
      <c r="N3209" s="7">
        <f t="shared" si="470"/>
        <v>2000</v>
      </c>
      <c r="O3209" s="7">
        <f t="shared" si="471"/>
        <v>11</v>
      </c>
      <c r="P3209" s="7">
        <f t="shared" si="472"/>
        <v>1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</row>
    <row r="3210" spans="1:34" x14ac:dyDescent="0.35">
      <c r="A3210">
        <f t="shared" si="475"/>
        <v>3209</v>
      </c>
      <c r="B3210" t="s">
        <v>115</v>
      </c>
      <c r="C3210">
        <f t="shared" si="473"/>
        <v>118</v>
      </c>
      <c r="D3210" s="7">
        <f t="shared" si="468"/>
        <v>2012</v>
      </c>
      <c r="E3210">
        <v>2200</v>
      </c>
      <c r="F3210">
        <f>VLOOKUP(B3210, 'Population by Country'!$1:$266, 27, FALSE)</f>
        <v>30158966</v>
      </c>
      <c r="G3210">
        <v>0</v>
      </c>
      <c r="H3210">
        <v>0</v>
      </c>
      <c r="I3210" s="7">
        <f>INDEX('Developing Country'!$B$3:$B$175,MATCH('Stata Data'!B3210,'Developing Country'!$A$3:$A$175))</f>
        <v>0</v>
      </c>
      <c r="J3210" s="7">
        <f>INDEX('Developing Country'!$C$3:$C$175,MATCH('Stata Data'!B3210,'Developing Country'!$A$3:$A$175))</f>
        <v>1</v>
      </c>
      <c r="K3210" s="8">
        <f>VLOOKUP(B3210, 'TRIPS In Force'!$A$2:$B$166, 2, FALSE)</f>
        <v>34700</v>
      </c>
      <c r="L3210" s="7">
        <f t="shared" si="474"/>
        <v>1995</v>
      </c>
      <c r="M3210" s="7">
        <f t="shared" si="469"/>
        <v>1</v>
      </c>
      <c r="N3210" s="7">
        <f t="shared" si="470"/>
        <v>2000</v>
      </c>
      <c r="O3210" s="7">
        <f t="shared" si="471"/>
        <v>12</v>
      </c>
      <c r="P3210" s="7">
        <f t="shared" si="472"/>
        <v>1</v>
      </c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</row>
    <row r="3211" spans="1:34" x14ac:dyDescent="0.35">
      <c r="A3211">
        <f t="shared" si="475"/>
        <v>3210</v>
      </c>
      <c r="B3211" t="s">
        <v>115</v>
      </c>
      <c r="C3211">
        <f t="shared" si="473"/>
        <v>118</v>
      </c>
      <c r="D3211" s="7">
        <f t="shared" si="468"/>
        <v>2013</v>
      </c>
      <c r="E3211">
        <v>2000</v>
      </c>
      <c r="F3211">
        <f>VLOOKUP(B3211, 'Population by Country'!$1:$266, 28, FALSE)</f>
        <v>30565716</v>
      </c>
      <c r="G3211">
        <v>0</v>
      </c>
      <c r="H3211">
        <v>0</v>
      </c>
      <c r="I3211" s="7">
        <f>INDEX('Developing Country'!$B$3:$B$175,MATCH('Stata Data'!B3211,'Developing Country'!$A$3:$A$175))</f>
        <v>0</v>
      </c>
      <c r="J3211" s="7">
        <f>INDEX('Developing Country'!$C$3:$C$175,MATCH('Stata Data'!B3211,'Developing Country'!$A$3:$A$175))</f>
        <v>1</v>
      </c>
      <c r="K3211" s="8">
        <f>VLOOKUP(B3211, 'TRIPS In Force'!$A$2:$B$166, 2, FALSE)</f>
        <v>34700</v>
      </c>
      <c r="L3211" s="7">
        <f t="shared" si="474"/>
        <v>1995</v>
      </c>
      <c r="M3211" s="7">
        <f t="shared" si="469"/>
        <v>1</v>
      </c>
      <c r="N3211" s="7">
        <f t="shared" si="470"/>
        <v>2000</v>
      </c>
      <c r="O3211" s="7">
        <f t="shared" si="471"/>
        <v>13</v>
      </c>
      <c r="P3211" s="7">
        <f t="shared" si="472"/>
        <v>1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</row>
    <row r="3212" spans="1:34" x14ac:dyDescent="0.35">
      <c r="A3212">
        <f t="shared" si="475"/>
        <v>3211</v>
      </c>
      <c r="B3212" t="s">
        <v>115</v>
      </c>
      <c r="C3212">
        <f t="shared" si="473"/>
        <v>118</v>
      </c>
      <c r="D3212" s="7">
        <f t="shared" si="468"/>
        <v>2014</v>
      </c>
      <c r="E3212">
        <v>2100</v>
      </c>
      <c r="F3212">
        <f>VLOOKUP(B3212, 'Population by Country'!$1:$266, 29, FALSE)</f>
        <v>30973354</v>
      </c>
      <c r="G3212">
        <v>0</v>
      </c>
      <c r="H3212">
        <v>0</v>
      </c>
      <c r="I3212" s="7">
        <f>INDEX('Developing Country'!$B$3:$B$175,MATCH('Stata Data'!B3212,'Developing Country'!$A$3:$A$175))</f>
        <v>0</v>
      </c>
      <c r="J3212" s="7">
        <f>INDEX('Developing Country'!$C$3:$C$175,MATCH('Stata Data'!B3212,'Developing Country'!$A$3:$A$175))</f>
        <v>1</v>
      </c>
      <c r="K3212" s="8">
        <f>VLOOKUP(B3212, 'TRIPS In Force'!$A$2:$B$166, 2, FALSE)</f>
        <v>34700</v>
      </c>
      <c r="L3212" s="7">
        <f t="shared" si="474"/>
        <v>1995</v>
      </c>
      <c r="M3212" s="7">
        <f t="shared" si="469"/>
        <v>1</v>
      </c>
      <c r="N3212" s="7">
        <f t="shared" si="470"/>
        <v>2000</v>
      </c>
      <c r="O3212" s="7">
        <f t="shared" si="471"/>
        <v>14</v>
      </c>
      <c r="P3212" s="7">
        <f t="shared" si="472"/>
        <v>1</v>
      </c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</row>
    <row r="3213" spans="1:34" x14ac:dyDescent="0.35">
      <c r="A3213">
        <f t="shared" si="475"/>
        <v>3212</v>
      </c>
      <c r="B3213" t="s">
        <v>115</v>
      </c>
      <c r="C3213">
        <f t="shared" si="473"/>
        <v>118</v>
      </c>
      <c r="D3213" s="7">
        <f t="shared" si="468"/>
        <v>2015</v>
      </c>
      <c r="E3213">
        <v>2100</v>
      </c>
      <c r="F3213">
        <f>VLOOKUP(B3213, 'Population by Country'!$1:$266, 30, FALSE)</f>
        <v>31376671</v>
      </c>
      <c r="G3213">
        <v>0</v>
      </c>
      <c r="H3213">
        <v>0</v>
      </c>
      <c r="I3213" s="7">
        <f>INDEX('Developing Country'!$B$3:$B$175,MATCH('Stata Data'!B3213,'Developing Country'!$A$3:$A$175))</f>
        <v>0</v>
      </c>
      <c r="J3213" s="7">
        <f>INDEX('Developing Country'!$C$3:$C$175,MATCH('Stata Data'!B3213,'Developing Country'!$A$3:$A$175))</f>
        <v>1</v>
      </c>
      <c r="K3213" s="8">
        <f>VLOOKUP(B3213, 'TRIPS In Force'!$A$2:$B$166, 2, FALSE)</f>
        <v>34700</v>
      </c>
      <c r="L3213" s="7">
        <f t="shared" si="474"/>
        <v>1995</v>
      </c>
      <c r="M3213" s="7">
        <f t="shared" si="469"/>
        <v>1</v>
      </c>
      <c r="N3213" s="7">
        <f t="shared" si="470"/>
        <v>2000</v>
      </c>
      <c r="O3213" s="7">
        <f t="shared" si="471"/>
        <v>15</v>
      </c>
      <c r="P3213" s="7">
        <f t="shared" si="472"/>
        <v>1</v>
      </c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</row>
    <row r="3214" spans="1:34" x14ac:dyDescent="0.35">
      <c r="A3214">
        <f t="shared" si="475"/>
        <v>3213</v>
      </c>
      <c r="B3214" t="s">
        <v>115</v>
      </c>
      <c r="C3214">
        <f t="shared" si="473"/>
        <v>118</v>
      </c>
      <c r="D3214" s="7">
        <f t="shared" si="468"/>
        <v>2016</v>
      </c>
      <c r="E3214">
        <v>2200</v>
      </c>
      <c r="F3214">
        <f>VLOOKUP(B3214, 'Population by Country'!$1:$266, 31, FALSE)</f>
        <v>31773839</v>
      </c>
      <c r="G3214">
        <v>0</v>
      </c>
      <c r="H3214">
        <v>0</v>
      </c>
      <c r="I3214" s="7">
        <f>INDEX('Developing Country'!$B$3:$B$175,MATCH('Stata Data'!B3214,'Developing Country'!$A$3:$A$175))</f>
        <v>0</v>
      </c>
      <c r="J3214" s="7">
        <f>INDEX('Developing Country'!$C$3:$C$175,MATCH('Stata Data'!B3214,'Developing Country'!$A$3:$A$175))</f>
        <v>1</v>
      </c>
      <c r="K3214" s="8">
        <f>VLOOKUP(B3214, 'TRIPS In Force'!$A$2:$B$166, 2, FALSE)</f>
        <v>34700</v>
      </c>
      <c r="L3214" s="7">
        <f t="shared" si="474"/>
        <v>1995</v>
      </c>
      <c r="M3214" s="7">
        <f t="shared" si="469"/>
        <v>1</v>
      </c>
      <c r="N3214" s="7">
        <f t="shared" si="470"/>
        <v>2000</v>
      </c>
      <c r="O3214" s="7">
        <f t="shared" si="471"/>
        <v>16</v>
      </c>
      <c r="P3214" s="7">
        <f t="shared" si="472"/>
        <v>1</v>
      </c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</row>
    <row r="3215" spans="1:34" x14ac:dyDescent="0.35">
      <c r="A3215">
        <f t="shared" si="475"/>
        <v>3214</v>
      </c>
      <c r="B3215" t="s">
        <v>116</v>
      </c>
      <c r="C3215">
        <f t="shared" si="473"/>
        <v>119</v>
      </c>
      <c r="D3215" s="7">
        <v>1990</v>
      </c>
      <c r="E3215">
        <v>100</v>
      </c>
      <c r="F3215">
        <f>VLOOKUP(B3215, 'Population by Country'!$1:$266, 5,FALSE )</f>
        <v>61947348</v>
      </c>
      <c r="G3215">
        <v>0</v>
      </c>
      <c r="H3215">
        <v>0</v>
      </c>
      <c r="I3215" s="7">
        <f>INDEX('Developing Country'!$B$3:$B$175,MATCH('Stata Data'!B3215,'Developing Country'!$A$3:$A$175))</f>
        <v>0</v>
      </c>
      <c r="J3215" s="7">
        <f>INDEX('Developing Country'!$C$3:$C$175,MATCH('Stata Data'!B3215,'Developing Country'!$A$3:$A$175))</f>
        <v>1</v>
      </c>
      <c r="K3215" s="8">
        <f>VLOOKUP(B3215, 'TRIPS In Force'!$A$2:$B$166, 2, FALSE)</f>
        <v>34700</v>
      </c>
      <c r="L3215" s="7">
        <f t="shared" si="474"/>
        <v>1995</v>
      </c>
      <c r="M3215" s="7">
        <f t="shared" si="469"/>
        <v>0</v>
      </c>
      <c r="N3215" s="7">
        <f t="shared" si="470"/>
        <v>2000</v>
      </c>
      <c r="O3215" s="7">
        <f t="shared" si="471"/>
        <v>-10</v>
      </c>
      <c r="P3215" s="7">
        <f t="shared" si="472"/>
        <v>0</v>
      </c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</row>
    <row r="3216" spans="1:34" x14ac:dyDescent="0.35">
      <c r="A3216">
        <f t="shared" si="475"/>
        <v>3215</v>
      </c>
      <c r="B3216" t="s">
        <v>116</v>
      </c>
      <c r="C3216">
        <f t="shared" si="473"/>
        <v>119</v>
      </c>
      <c r="D3216" s="7">
        <f>D3215+1</f>
        <v>1991</v>
      </c>
      <c r="E3216">
        <v>100</v>
      </c>
      <c r="F3216">
        <f>VLOOKUP(B3216, 'Population by Country'!$1:$266, 6, FALSE)</f>
        <v>63508459</v>
      </c>
      <c r="G3216">
        <v>0</v>
      </c>
      <c r="H3216">
        <v>0</v>
      </c>
      <c r="I3216" s="7">
        <f>INDEX('Developing Country'!$B$3:$B$175,MATCH('Stata Data'!B3216,'Developing Country'!$A$3:$A$175))</f>
        <v>0</v>
      </c>
      <c r="J3216" s="7">
        <f>INDEX('Developing Country'!$C$3:$C$175,MATCH('Stata Data'!B3216,'Developing Country'!$A$3:$A$175))</f>
        <v>1</v>
      </c>
      <c r="K3216" s="8">
        <f>VLOOKUP(B3216, 'TRIPS In Force'!$A$2:$B$166, 2, FALSE)</f>
        <v>34700</v>
      </c>
      <c r="L3216" s="7">
        <f t="shared" si="474"/>
        <v>1995</v>
      </c>
      <c r="M3216" s="7">
        <f t="shared" si="469"/>
        <v>0</v>
      </c>
      <c r="N3216" s="7">
        <f t="shared" si="470"/>
        <v>2000</v>
      </c>
      <c r="O3216" s="7">
        <f t="shared" si="471"/>
        <v>-9</v>
      </c>
      <c r="P3216" s="7">
        <f t="shared" si="472"/>
        <v>0</v>
      </c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</row>
    <row r="3217" spans="1:34" x14ac:dyDescent="0.35">
      <c r="A3217">
        <f t="shared" si="475"/>
        <v>3216</v>
      </c>
      <c r="B3217" t="s">
        <v>116</v>
      </c>
      <c r="C3217">
        <f t="shared" si="473"/>
        <v>119</v>
      </c>
      <c r="D3217" s="7">
        <f t="shared" ref="D3217:D3241" si="476">D3216+1</f>
        <v>1992</v>
      </c>
      <c r="E3217">
        <v>100</v>
      </c>
      <c r="F3217">
        <f>VLOOKUP(B3217, 'Population by Country'!$1:$266, 7, FALSE)</f>
        <v>65075486</v>
      </c>
      <c r="G3217">
        <v>0</v>
      </c>
      <c r="H3217">
        <v>0</v>
      </c>
      <c r="I3217" s="7">
        <f>INDEX('Developing Country'!$B$3:$B$175,MATCH('Stata Data'!B3217,'Developing Country'!$A$3:$A$175))</f>
        <v>0</v>
      </c>
      <c r="J3217" s="7">
        <f>INDEX('Developing Country'!$C$3:$C$175,MATCH('Stata Data'!B3217,'Developing Country'!$A$3:$A$175))</f>
        <v>1</v>
      </c>
      <c r="K3217" s="8">
        <f>VLOOKUP(B3217, 'TRIPS In Force'!$A$2:$B$166, 2, FALSE)</f>
        <v>34700</v>
      </c>
      <c r="L3217" s="7">
        <f t="shared" si="474"/>
        <v>1995</v>
      </c>
      <c r="M3217" s="7">
        <f t="shared" si="469"/>
        <v>0</v>
      </c>
      <c r="N3217" s="7">
        <f t="shared" si="470"/>
        <v>2000</v>
      </c>
      <c r="O3217" s="7">
        <f t="shared" si="471"/>
        <v>-8</v>
      </c>
      <c r="P3217" s="7">
        <f t="shared" si="472"/>
        <v>0</v>
      </c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</row>
    <row r="3218" spans="1:34" x14ac:dyDescent="0.35">
      <c r="A3218">
        <f t="shared" si="475"/>
        <v>3217</v>
      </c>
      <c r="B3218" t="s">
        <v>116</v>
      </c>
      <c r="C3218">
        <f t="shared" si="473"/>
        <v>119</v>
      </c>
      <c r="D3218" s="7">
        <f t="shared" si="476"/>
        <v>1993</v>
      </c>
      <c r="E3218">
        <v>100</v>
      </c>
      <c r="F3218">
        <f>VLOOKUP(B3218, 'Population by Country'!$1:$266, 8, FALSE)</f>
        <v>66650247</v>
      </c>
      <c r="G3218">
        <v>0</v>
      </c>
      <c r="H3218">
        <v>0</v>
      </c>
      <c r="I3218" s="7">
        <f>INDEX('Developing Country'!$B$3:$B$175,MATCH('Stata Data'!B3218,'Developing Country'!$A$3:$A$175))</f>
        <v>0</v>
      </c>
      <c r="J3218" s="7">
        <f>INDEX('Developing Country'!$C$3:$C$175,MATCH('Stata Data'!B3218,'Developing Country'!$A$3:$A$175))</f>
        <v>1</v>
      </c>
      <c r="K3218" s="8">
        <f>VLOOKUP(B3218, 'TRIPS In Force'!$A$2:$B$166, 2, FALSE)</f>
        <v>34700</v>
      </c>
      <c r="L3218" s="7">
        <f t="shared" si="474"/>
        <v>1995</v>
      </c>
      <c r="M3218" s="7">
        <f t="shared" si="469"/>
        <v>0</v>
      </c>
      <c r="N3218" s="7">
        <f t="shared" si="470"/>
        <v>2000</v>
      </c>
      <c r="O3218" s="7">
        <f t="shared" si="471"/>
        <v>-7</v>
      </c>
      <c r="P3218" s="7">
        <f t="shared" si="472"/>
        <v>0</v>
      </c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</row>
    <row r="3219" spans="1:34" x14ac:dyDescent="0.35">
      <c r="A3219">
        <f t="shared" si="475"/>
        <v>3218</v>
      </c>
      <c r="B3219" t="s">
        <v>116</v>
      </c>
      <c r="C3219">
        <f t="shared" si="473"/>
        <v>119</v>
      </c>
      <c r="D3219" s="7">
        <f t="shared" si="476"/>
        <v>1994</v>
      </c>
      <c r="E3219">
        <v>100</v>
      </c>
      <c r="F3219">
        <f>VLOOKUP(B3219, 'Population by Country'!$1:$266, 9, FALSE)</f>
        <v>68236230</v>
      </c>
      <c r="G3219">
        <v>0</v>
      </c>
      <c r="H3219">
        <v>0</v>
      </c>
      <c r="I3219" s="7">
        <f>INDEX('Developing Country'!$B$3:$B$175,MATCH('Stata Data'!B3219,'Developing Country'!$A$3:$A$175))</f>
        <v>0</v>
      </c>
      <c r="J3219" s="7">
        <f>INDEX('Developing Country'!$C$3:$C$175,MATCH('Stata Data'!B3219,'Developing Country'!$A$3:$A$175))</f>
        <v>1</v>
      </c>
      <c r="K3219" s="8">
        <f>VLOOKUP(B3219, 'TRIPS In Force'!$A$2:$B$166, 2, FALSE)</f>
        <v>34700</v>
      </c>
      <c r="L3219" s="7">
        <f t="shared" si="474"/>
        <v>1995</v>
      </c>
      <c r="M3219" s="7">
        <f t="shared" si="469"/>
        <v>0</v>
      </c>
      <c r="N3219" s="7">
        <f t="shared" si="470"/>
        <v>2000</v>
      </c>
      <c r="O3219" s="7">
        <f t="shared" si="471"/>
        <v>-6</v>
      </c>
      <c r="P3219" s="7">
        <f t="shared" si="472"/>
        <v>0</v>
      </c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</row>
    <row r="3220" spans="1:34" x14ac:dyDescent="0.35">
      <c r="A3220">
        <f t="shared" si="475"/>
        <v>3219</v>
      </c>
      <c r="B3220" t="s">
        <v>116</v>
      </c>
      <c r="C3220">
        <f t="shared" si="473"/>
        <v>119</v>
      </c>
      <c r="D3220" s="7">
        <f t="shared" si="476"/>
        <v>1995</v>
      </c>
      <c r="E3220">
        <v>100</v>
      </c>
      <c r="F3220">
        <f>VLOOKUP(B3220, 'Population by Country'!$1:$266, 10, FALSE)</f>
        <v>69835715</v>
      </c>
      <c r="G3220">
        <v>0</v>
      </c>
      <c r="H3220">
        <v>0</v>
      </c>
      <c r="I3220" s="7">
        <f>INDEX('Developing Country'!$B$3:$B$175,MATCH('Stata Data'!B3220,'Developing Country'!$A$3:$A$175))</f>
        <v>0</v>
      </c>
      <c r="J3220" s="7">
        <f>INDEX('Developing Country'!$C$3:$C$175,MATCH('Stata Data'!B3220,'Developing Country'!$A$3:$A$175))</f>
        <v>1</v>
      </c>
      <c r="K3220" s="8">
        <f>VLOOKUP(B3220, 'TRIPS In Force'!$A$2:$B$166, 2, FALSE)</f>
        <v>34700</v>
      </c>
      <c r="L3220" s="7">
        <f t="shared" si="474"/>
        <v>1995</v>
      </c>
      <c r="M3220" s="7">
        <f t="shared" si="469"/>
        <v>1</v>
      </c>
      <c r="N3220" s="7">
        <f t="shared" si="470"/>
        <v>2000</v>
      </c>
      <c r="O3220" s="7">
        <f t="shared" si="471"/>
        <v>-5</v>
      </c>
      <c r="P3220" s="7">
        <f t="shared" si="472"/>
        <v>0</v>
      </c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</row>
    <row r="3221" spans="1:34" x14ac:dyDescent="0.35">
      <c r="A3221">
        <f t="shared" si="475"/>
        <v>3220</v>
      </c>
      <c r="B3221" t="s">
        <v>116</v>
      </c>
      <c r="C3221">
        <f t="shared" si="473"/>
        <v>119</v>
      </c>
      <c r="D3221" s="7">
        <f t="shared" si="476"/>
        <v>1996</v>
      </c>
      <c r="E3221">
        <v>100</v>
      </c>
      <c r="F3221">
        <f>VLOOKUP(B3221, 'Population by Country'!$1:$266, 11, FALSE)</f>
        <v>71446107</v>
      </c>
      <c r="G3221">
        <v>0</v>
      </c>
      <c r="H3221">
        <v>0</v>
      </c>
      <c r="I3221" s="7">
        <f>INDEX('Developing Country'!$B$3:$B$175,MATCH('Stata Data'!B3221,'Developing Country'!$A$3:$A$175))</f>
        <v>0</v>
      </c>
      <c r="J3221" s="7">
        <f>INDEX('Developing Country'!$C$3:$C$175,MATCH('Stata Data'!B3221,'Developing Country'!$A$3:$A$175))</f>
        <v>1</v>
      </c>
      <c r="K3221" s="8">
        <f>VLOOKUP(B3221, 'TRIPS In Force'!$A$2:$B$166, 2, FALSE)</f>
        <v>34700</v>
      </c>
      <c r="L3221" s="7">
        <f t="shared" si="474"/>
        <v>1995</v>
      </c>
      <c r="M3221" s="7">
        <f t="shared" si="469"/>
        <v>1</v>
      </c>
      <c r="N3221" s="7">
        <f t="shared" si="470"/>
        <v>2000</v>
      </c>
      <c r="O3221" s="7">
        <f t="shared" si="471"/>
        <v>-4</v>
      </c>
      <c r="P3221" s="7">
        <f t="shared" si="472"/>
        <v>0</v>
      </c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</row>
    <row r="3222" spans="1:34" x14ac:dyDescent="0.35">
      <c r="A3222">
        <f t="shared" si="475"/>
        <v>3221</v>
      </c>
      <c r="B3222" t="s">
        <v>116</v>
      </c>
      <c r="C3222">
        <f t="shared" si="473"/>
        <v>119</v>
      </c>
      <c r="D3222" s="7">
        <f t="shared" si="476"/>
        <v>1997</v>
      </c>
      <c r="E3222">
        <v>100</v>
      </c>
      <c r="F3222">
        <f>VLOOKUP(B3222, 'Population by Country'!$1:$266, 12, FALSE)</f>
        <v>73064764</v>
      </c>
      <c r="G3222">
        <v>0</v>
      </c>
      <c r="H3222">
        <v>0</v>
      </c>
      <c r="I3222" s="7">
        <f>INDEX('Developing Country'!$B$3:$B$175,MATCH('Stata Data'!B3222,'Developing Country'!$A$3:$A$175))</f>
        <v>0</v>
      </c>
      <c r="J3222" s="7">
        <f>INDEX('Developing Country'!$C$3:$C$175,MATCH('Stata Data'!B3222,'Developing Country'!$A$3:$A$175))</f>
        <v>1</v>
      </c>
      <c r="K3222" s="8">
        <f>VLOOKUP(B3222, 'TRIPS In Force'!$A$2:$B$166, 2, FALSE)</f>
        <v>34700</v>
      </c>
      <c r="L3222" s="7">
        <f t="shared" si="474"/>
        <v>1995</v>
      </c>
      <c r="M3222" s="7">
        <f t="shared" si="469"/>
        <v>1</v>
      </c>
      <c r="N3222" s="7">
        <f t="shared" si="470"/>
        <v>2000</v>
      </c>
      <c r="O3222" s="7">
        <f t="shared" si="471"/>
        <v>-3</v>
      </c>
      <c r="P3222" s="7">
        <f t="shared" si="472"/>
        <v>0</v>
      </c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</row>
    <row r="3223" spans="1:34" x14ac:dyDescent="0.35">
      <c r="A3223">
        <f t="shared" si="475"/>
        <v>3222</v>
      </c>
      <c r="B3223" t="s">
        <v>116</v>
      </c>
      <c r="C3223">
        <f t="shared" si="473"/>
        <v>119</v>
      </c>
      <c r="D3223" s="7">
        <f t="shared" si="476"/>
        <v>1998</v>
      </c>
      <c r="E3223">
        <v>100</v>
      </c>
      <c r="F3223">
        <f>VLOOKUP(B3223, 'Population by Country'!$1:$266, 13, FALSE)</f>
        <v>74693695</v>
      </c>
      <c r="G3223">
        <v>0</v>
      </c>
      <c r="H3223">
        <v>0</v>
      </c>
      <c r="I3223" s="7">
        <f>INDEX('Developing Country'!$B$3:$B$175,MATCH('Stata Data'!B3223,'Developing Country'!$A$3:$A$175))</f>
        <v>0</v>
      </c>
      <c r="J3223" s="7">
        <f>INDEX('Developing Country'!$C$3:$C$175,MATCH('Stata Data'!B3223,'Developing Country'!$A$3:$A$175))</f>
        <v>1</v>
      </c>
      <c r="K3223" s="8">
        <f>VLOOKUP(B3223, 'TRIPS In Force'!$A$2:$B$166, 2, FALSE)</f>
        <v>34700</v>
      </c>
      <c r="L3223" s="7">
        <f t="shared" si="474"/>
        <v>1995</v>
      </c>
      <c r="M3223" s="7">
        <f t="shared" si="469"/>
        <v>1</v>
      </c>
      <c r="N3223" s="7">
        <f t="shared" si="470"/>
        <v>2000</v>
      </c>
      <c r="O3223" s="7">
        <f t="shared" si="471"/>
        <v>-2</v>
      </c>
      <c r="P3223" s="7">
        <f t="shared" si="472"/>
        <v>0</v>
      </c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</row>
    <row r="3224" spans="1:34" x14ac:dyDescent="0.35">
      <c r="A3224">
        <f t="shared" si="475"/>
        <v>3223</v>
      </c>
      <c r="B3224" t="s">
        <v>116</v>
      </c>
      <c r="C3224">
        <f t="shared" si="473"/>
        <v>119</v>
      </c>
      <c r="D3224" s="7">
        <f t="shared" si="476"/>
        <v>1999</v>
      </c>
      <c r="E3224">
        <v>100</v>
      </c>
      <c r="F3224">
        <f>VLOOKUP(B3224, 'Population by Country'!$1:$266,14, FALSE)</f>
        <v>76335812</v>
      </c>
      <c r="G3224">
        <v>0</v>
      </c>
      <c r="H3224">
        <v>0</v>
      </c>
      <c r="I3224" s="7">
        <f>INDEX('Developing Country'!$B$3:$B$175,MATCH('Stata Data'!B3224,'Developing Country'!$A$3:$A$175))</f>
        <v>0</v>
      </c>
      <c r="J3224" s="7">
        <f>INDEX('Developing Country'!$C$3:$C$175,MATCH('Stata Data'!B3224,'Developing Country'!$A$3:$A$175))</f>
        <v>1</v>
      </c>
      <c r="K3224" s="8">
        <f>VLOOKUP(B3224, 'TRIPS In Force'!$A$2:$B$166, 2, FALSE)</f>
        <v>34700</v>
      </c>
      <c r="L3224" s="7">
        <f t="shared" si="474"/>
        <v>1995</v>
      </c>
      <c r="M3224" s="7">
        <f t="shared" si="469"/>
        <v>1</v>
      </c>
      <c r="N3224" s="7">
        <f t="shared" si="470"/>
        <v>2000</v>
      </c>
      <c r="O3224" s="7">
        <f t="shared" si="471"/>
        <v>-1</v>
      </c>
      <c r="P3224" s="7">
        <f t="shared" si="472"/>
        <v>0</v>
      </c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</row>
    <row r="3225" spans="1:34" x14ac:dyDescent="0.35">
      <c r="A3225">
        <f t="shared" si="475"/>
        <v>3224</v>
      </c>
      <c r="B3225" t="s">
        <v>116</v>
      </c>
      <c r="C3225">
        <f t="shared" si="473"/>
        <v>119</v>
      </c>
      <c r="D3225" s="7">
        <f t="shared" si="476"/>
        <v>2000</v>
      </c>
      <c r="E3225">
        <v>100</v>
      </c>
      <c r="F3225">
        <f>VLOOKUP(B3225, 'Population by Country'!$1:$266, 15, FALSE)</f>
        <v>77991569</v>
      </c>
      <c r="G3225">
        <v>0</v>
      </c>
      <c r="H3225">
        <v>0</v>
      </c>
      <c r="I3225" s="7">
        <f>INDEX('Developing Country'!$B$3:$B$175,MATCH('Stata Data'!B3225,'Developing Country'!$A$3:$A$175))</f>
        <v>0</v>
      </c>
      <c r="J3225" s="7">
        <f>INDEX('Developing Country'!$C$3:$C$175,MATCH('Stata Data'!B3225,'Developing Country'!$A$3:$A$175))</f>
        <v>1</v>
      </c>
      <c r="K3225" s="8">
        <f>VLOOKUP(B3225, 'TRIPS In Force'!$A$2:$B$166, 2, FALSE)</f>
        <v>34700</v>
      </c>
      <c r="L3225" s="7">
        <f t="shared" si="474"/>
        <v>1995</v>
      </c>
      <c r="M3225" s="7">
        <f t="shared" si="469"/>
        <v>1</v>
      </c>
      <c r="N3225" s="7">
        <f t="shared" si="470"/>
        <v>2000</v>
      </c>
      <c r="O3225" s="7">
        <f t="shared" si="471"/>
        <v>0</v>
      </c>
      <c r="P3225" s="7">
        <f t="shared" si="472"/>
        <v>1</v>
      </c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</row>
    <row r="3226" spans="1:34" x14ac:dyDescent="0.35">
      <c r="A3226">
        <f t="shared" si="475"/>
        <v>3225</v>
      </c>
      <c r="B3226" t="s">
        <v>116</v>
      </c>
      <c r="C3226">
        <f t="shared" si="473"/>
        <v>119</v>
      </c>
      <c r="D3226" s="7">
        <f t="shared" si="476"/>
        <v>2001</v>
      </c>
      <c r="E3226">
        <v>100</v>
      </c>
      <c r="F3226">
        <f>VLOOKUP(B3226, 'Population by Country'!$1:$266, 16, FALSE)</f>
        <v>79665315</v>
      </c>
      <c r="G3226">
        <v>0</v>
      </c>
      <c r="H3226">
        <v>0</v>
      </c>
      <c r="I3226" s="7">
        <f>INDEX('Developing Country'!$B$3:$B$175,MATCH('Stata Data'!B3226,'Developing Country'!$A$3:$A$175))</f>
        <v>0</v>
      </c>
      <c r="J3226" s="7">
        <f>INDEX('Developing Country'!$C$3:$C$175,MATCH('Stata Data'!B3226,'Developing Country'!$A$3:$A$175))</f>
        <v>1</v>
      </c>
      <c r="K3226" s="8">
        <f>VLOOKUP(B3226, 'TRIPS In Force'!$A$2:$B$166, 2, FALSE)</f>
        <v>34700</v>
      </c>
      <c r="L3226" s="7">
        <f t="shared" si="474"/>
        <v>1995</v>
      </c>
      <c r="M3226" s="7">
        <f t="shared" si="469"/>
        <v>1</v>
      </c>
      <c r="N3226" s="7">
        <f t="shared" si="470"/>
        <v>2000</v>
      </c>
      <c r="O3226" s="7">
        <f t="shared" si="471"/>
        <v>1</v>
      </c>
      <c r="P3226" s="7">
        <f t="shared" si="472"/>
        <v>1</v>
      </c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</row>
    <row r="3227" spans="1:34" x14ac:dyDescent="0.35">
      <c r="A3227">
        <f t="shared" si="475"/>
        <v>3226</v>
      </c>
      <c r="B3227" t="s">
        <v>116</v>
      </c>
      <c r="C3227">
        <f t="shared" si="473"/>
        <v>119</v>
      </c>
      <c r="D3227" s="7">
        <f t="shared" si="476"/>
        <v>2002</v>
      </c>
      <c r="E3227">
        <v>100</v>
      </c>
      <c r="F3227">
        <f>VLOOKUP(B3227, 'Population by Country'!$1:$266, 17, FALSE)</f>
        <v>81352060</v>
      </c>
      <c r="G3227">
        <v>0</v>
      </c>
      <c r="H3227">
        <v>0</v>
      </c>
      <c r="I3227" s="7">
        <f>INDEX('Developing Country'!$B$3:$B$175,MATCH('Stata Data'!B3227,'Developing Country'!$A$3:$A$175))</f>
        <v>0</v>
      </c>
      <c r="J3227" s="7">
        <f>INDEX('Developing Country'!$C$3:$C$175,MATCH('Stata Data'!B3227,'Developing Country'!$A$3:$A$175))</f>
        <v>1</v>
      </c>
      <c r="K3227" s="8">
        <f>VLOOKUP(B3227, 'TRIPS In Force'!$A$2:$B$166, 2, FALSE)</f>
        <v>34700</v>
      </c>
      <c r="L3227" s="7">
        <f t="shared" si="474"/>
        <v>1995</v>
      </c>
      <c r="M3227" s="7">
        <f t="shared" si="469"/>
        <v>1</v>
      </c>
      <c r="N3227" s="7">
        <f t="shared" si="470"/>
        <v>2000</v>
      </c>
      <c r="O3227" s="7">
        <f t="shared" si="471"/>
        <v>2</v>
      </c>
      <c r="P3227" s="7">
        <f t="shared" si="472"/>
        <v>1</v>
      </c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</row>
    <row r="3228" spans="1:34" x14ac:dyDescent="0.35">
      <c r="A3228">
        <f t="shared" si="475"/>
        <v>3227</v>
      </c>
      <c r="B3228" t="s">
        <v>116</v>
      </c>
      <c r="C3228">
        <f t="shared" si="473"/>
        <v>119</v>
      </c>
      <c r="D3228" s="7">
        <f t="shared" si="476"/>
        <v>2003</v>
      </c>
      <c r="E3228">
        <v>100</v>
      </c>
      <c r="F3228">
        <f>VLOOKUP(B3228, 'Population by Country'!$1:$266, 18, FALSE)</f>
        <v>83031954</v>
      </c>
      <c r="G3228">
        <v>0</v>
      </c>
      <c r="H3228">
        <v>0</v>
      </c>
      <c r="I3228" s="7">
        <f>INDEX('Developing Country'!$B$3:$B$175,MATCH('Stata Data'!B3228,'Developing Country'!$A$3:$A$175))</f>
        <v>0</v>
      </c>
      <c r="J3228" s="7">
        <f>INDEX('Developing Country'!$C$3:$C$175,MATCH('Stata Data'!B3228,'Developing Country'!$A$3:$A$175))</f>
        <v>1</v>
      </c>
      <c r="K3228" s="8">
        <f>VLOOKUP(B3228, 'TRIPS In Force'!$A$2:$B$166, 2, FALSE)</f>
        <v>34700</v>
      </c>
      <c r="L3228" s="7">
        <f t="shared" si="474"/>
        <v>1995</v>
      </c>
      <c r="M3228" s="7">
        <f t="shared" si="469"/>
        <v>1</v>
      </c>
      <c r="N3228" s="7">
        <f t="shared" si="470"/>
        <v>2000</v>
      </c>
      <c r="O3228" s="7">
        <f t="shared" si="471"/>
        <v>3</v>
      </c>
      <c r="P3228" s="7">
        <f t="shared" si="472"/>
        <v>1</v>
      </c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</row>
    <row r="3229" spans="1:34" x14ac:dyDescent="0.35">
      <c r="A3229">
        <f t="shared" si="475"/>
        <v>3228</v>
      </c>
      <c r="B3229" t="s">
        <v>116</v>
      </c>
      <c r="C3229">
        <f t="shared" si="473"/>
        <v>119</v>
      </c>
      <c r="D3229" s="7">
        <f t="shared" si="476"/>
        <v>2004</v>
      </c>
      <c r="E3229">
        <v>100</v>
      </c>
      <c r="F3229">
        <f>VLOOKUP(B3229, 'Population by Country'!$1:$266,19, FALSE)</f>
        <v>84678493</v>
      </c>
      <c r="G3229">
        <v>0</v>
      </c>
      <c r="H3229">
        <v>0</v>
      </c>
      <c r="I3229" s="7">
        <f>INDEX('Developing Country'!$B$3:$B$175,MATCH('Stata Data'!B3229,'Developing Country'!$A$3:$A$175))</f>
        <v>0</v>
      </c>
      <c r="J3229" s="7">
        <f>INDEX('Developing Country'!$C$3:$C$175,MATCH('Stata Data'!B3229,'Developing Country'!$A$3:$A$175))</f>
        <v>1</v>
      </c>
      <c r="K3229" s="8">
        <f>VLOOKUP(B3229, 'TRIPS In Force'!$A$2:$B$166, 2, FALSE)</f>
        <v>34700</v>
      </c>
      <c r="L3229" s="7">
        <f t="shared" si="474"/>
        <v>1995</v>
      </c>
      <c r="M3229" s="7">
        <f t="shared" si="469"/>
        <v>1</v>
      </c>
      <c r="N3229" s="7">
        <f t="shared" si="470"/>
        <v>2000</v>
      </c>
      <c r="O3229" s="7">
        <f t="shared" si="471"/>
        <v>4</v>
      </c>
      <c r="P3229" s="7">
        <f t="shared" si="472"/>
        <v>1</v>
      </c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</row>
    <row r="3230" spans="1:34" x14ac:dyDescent="0.35">
      <c r="A3230">
        <f t="shared" si="475"/>
        <v>3229</v>
      </c>
      <c r="B3230" t="s">
        <v>116</v>
      </c>
      <c r="C3230">
        <f t="shared" si="473"/>
        <v>119</v>
      </c>
      <c r="D3230" s="7">
        <f t="shared" si="476"/>
        <v>2005</v>
      </c>
      <c r="E3230">
        <v>100</v>
      </c>
      <c r="F3230">
        <f>VLOOKUP(B3230, 'Population by Country'!$1:$266, 20, FALSE)</f>
        <v>86274237</v>
      </c>
      <c r="G3230">
        <v>0</v>
      </c>
      <c r="H3230">
        <v>0</v>
      </c>
      <c r="I3230" s="7">
        <f>INDEX('Developing Country'!$B$3:$B$175,MATCH('Stata Data'!B3230,'Developing Country'!$A$3:$A$175))</f>
        <v>0</v>
      </c>
      <c r="J3230" s="7">
        <f>INDEX('Developing Country'!$C$3:$C$175,MATCH('Stata Data'!B3230,'Developing Country'!$A$3:$A$175))</f>
        <v>1</v>
      </c>
      <c r="K3230" s="8">
        <f>VLOOKUP(B3230, 'TRIPS In Force'!$A$2:$B$166, 2, FALSE)</f>
        <v>34700</v>
      </c>
      <c r="L3230" s="7">
        <f t="shared" si="474"/>
        <v>1995</v>
      </c>
      <c r="M3230" s="7">
        <f t="shared" si="469"/>
        <v>1</v>
      </c>
      <c r="N3230" s="7">
        <f t="shared" si="470"/>
        <v>2000</v>
      </c>
      <c r="O3230" s="7">
        <f t="shared" si="471"/>
        <v>5</v>
      </c>
      <c r="P3230" s="7">
        <f t="shared" si="472"/>
        <v>1</v>
      </c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</row>
    <row r="3231" spans="1:34" x14ac:dyDescent="0.35">
      <c r="A3231">
        <f t="shared" si="475"/>
        <v>3230</v>
      </c>
      <c r="B3231" t="s">
        <v>116</v>
      </c>
      <c r="C3231">
        <f t="shared" si="473"/>
        <v>119</v>
      </c>
      <c r="D3231" s="7">
        <f t="shared" si="476"/>
        <v>2006</v>
      </c>
      <c r="E3231">
        <v>200</v>
      </c>
      <c r="F3231">
        <f>VLOOKUP(B3231, 'Population by Country'!$1:$266, 21, FALSE)</f>
        <v>87809419</v>
      </c>
      <c r="G3231">
        <v>0</v>
      </c>
      <c r="H3231">
        <v>0</v>
      </c>
      <c r="I3231" s="7">
        <f>INDEX('Developing Country'!$B$3:$B$175,MATCH('Stata Data'!B3231,'Developing Country'!$A$3:$A$175))</f>
        <v>0</v>
      </c>
      <c r="J3231" s="7">
        <f>INDEX('Developing Country'!$C$3:$C$175,MATCH('Stata Data'!B3231,'Developing Country'!$A$3:$A$175))</f>
        <v>1</v>
      </c>
      <c r="K3231" s="8">
        <f>VLOOKUP(B3231, 'TRIPS In Force'!$A$2:$B$166, 2, FALSE)</f>
        <v>34700</v>
      </c>
      <c r="L3231" s="7">
        <f t="shared" si="474"/>
        <v>1995</v>
      </c>
      <c r="M3231" s="7">
        <f t="shared" si="469"/>
        <v>1</v>
      </c>
      <c r="N3231" s="7">
        <f t="shared" si="470"/>
        <v>2000</v>
      </c>
      <c r="O3231" s="7">
        <f t="shared" si="471"/>
        <v>6</v>
      </c>
      <c r="P3231" s="7">
        <f t="shared" si="472"/>
        <v>1</v>
      </c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</row>
    <row r="3232" spans="1:34" x14ac:dyDescent="0.35">
      <c r="A3232">
        <f t="shared" si="475"/>
        <v>3231</v>
      </c>
      <c r="B3232" t="s">
        <v>116</v>
      </c>
      <c r="C3232">
        <f t="shared" si="473"/>
        <v>119</v>
      </c>
      <c r="D3232" s="7">
        <f t="shared" si="476"/>
        <v>2007</v>
      </c>
      <c r="E3232">
        <v>200</v>
      </c>
      <c r="F3232">
        <f>VLOOKUP(B3232, 'Population by Country'!$1:$266, 22, FALSE)</f>
        <v>89293490</v>
      </c>
      <c r="G3232">
        <v>0</v>
      </c>
      <c r="H3232">
        <v>0</v>
      </c>
      <c r="I3232" s="7">
        <f>INDEX('Developing Country'!$B$3:$B$175,MATCH('Stata Data'!B3232,'Developing Country'!$A$3:$A$175))</f>
        <v>0</v>
      </c>
      <c r="J3232" s="7">
        <f>INDEX('Developing Country'!$C$3:$C$175,MATCH('Stata Data'!B3232,'Developing Country'!$A$3:$A$175))</f>
        <v>1</v>
      </c>
      <c r="K3232" s="8">
        <f>VLOOKUP(B3232, 'TRIPS In Force'!$A$2:$B$166, 2, FALSE)</f>
        <v>34700</v>
      </c>
      <c r="L3232" s="7">
        <f t="shared" si="474"/>
        <v>1995</v>
      </c>
      <c r="M3232" s="7">
        <f t="shared" si="469"/>
        <v>1</v>
      </c>
      <c r="N3232" s="7">
        <f t="shared" si="470"/>
        <v>2000</v>
      </c>
      <c r="O3232" s="7">
        <f t="shared" si="471"/>
        <v>7</v>
      </c>
      <c r="P3232" s="7">
        <f t="shared" si="472"/>
        <v>1</v>
      </c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</row>
    <row r="3233" spans="1:34" x14ac:dyDescent="0.35">
      <c r="A3233">
        <f t="shared" si="475"/>
        <v>3232</v>
      </c>
      <c r="B3233" t="s">
        <v>116</v>
      </c>
      <c r="C3233">
        <f t="shared" si="473"/>
        <v>119</v>
      </c>
      <c r="D3233" s="7">
        <f t="shared" si="476"/>
        <v>2008</v>
      </c>
      <c r="E3233">
        <v>200</v>
      </c>
      <c r="F3233">
        <f>VLOOKUP(B3233, 'Population by Country'!$1:$266, 23, FALSE)</f>
        <v>90751864</v>
      </c>
      <c r="G3233">
        <v>0</v>
      </c>
      <c r="H3233">
        <v>0</v>
      </c>
      <c r="I3233" s="7">
        <f>INDEX('Developing Country'!$B$3:$B$175,MATCH('Stata Data'!B3233,'Developing Country'!$A$3:$A$175))</f>
        <v>0</v>
      </c>
      <c r="J3233" s="7">
        <f>INDEX('Developing Country'!$C$3:$C$175,MATCH('Stata Data'!B3233,'Developing Country'!$A$3:$A$175))</f>
        <v>1</v>
      </c>
      <c r="K3233" s="8">
        <f>VLOOKUP(B3233, 'TRIPS In Force'!$A$2:$B$166, 2, FALSE)</f>
        <v>34700</v>
      </c>
      <c r="L3233" s="7">
        <f t="shared" si="474"/>
        <v>1995</v>
      </c>
      <c r="M3233" s="7">
        <f t="shared" si="469"/>
        <v>1</v>
      </c>
      <c r="N3233" s="7">
        <f t="shared" si="470"/>
        <v>2000</v>
      </c>
      <c r="O3233" s="7">
        <f t="shared" si="471"/>
        <v>8</v>
      </c>
      <c r="P3233" s="7">
        <f t="shared" si="472"/>
        <v>1</v>
      </c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</row>
    <row r="3234" spans="1:34" x14ac:dyDescent="0.35">
      <c r="A3234">
        <f t="shared" si="475"/>
        <v>3233</v>
      </c>
      <c r="B3234" t="s">
        <v>116</v>
      </c>
      <c r="C3234">
        <f t="shared" si="473"/>
        <v>119</v>
      </c>
      <c r="D3234" s="7">
        <f t="shared" si="476"/>
        <v>2009</v>
      </c>
      <c r="E3234">
        <v>200</v>
      </c>
      <c r="F3234">
        <f>VLOOKUP(B3234, 'Population by Country'!$1:$266, 24, FALSE)</f>
        <v>92220879</v>
      </c>
      <c r="G3234">
        <v>0</v>
      </c>
      <c r="H3234">
        <v>0</v>
      </c>
      <c r="I3234" s="7">
        <f>INDEX('Developing Country'!$B$3:$B$175,MATCH('Stata Data'!B3234,'Developing Country'!$A$3:$A$175))</f>
        <v>0</v>
      </c>
      <c r="J3234" s="7">
        <f>INDEX('Developing Country'!$C$3:$C$175,MATCH('Stata Data'!B3234,'Developing Country'!$A$3:$A$175))</f>
        <v>1</v>
      </c>
      <c r="K3234" s="8">
        <f>VLOOKUP(B3234, 'TRIPS In Force'!$A$2:$B$166, 2, FALSE)</f>
        <v>34700</v>
      </c>
      <c r="L3234" s="7">
        <f t="shared" si="474"/>
        <v>1995</v>
      </c>
      <c r="M3234" s="7">
        <f t="shared" si="469"/>
        <v>1</v>
      </c>
      <c r="N3234" s="7">
        <f t="shared" si="470"/>
        <v>2000</v>
      </c>
      <c r="O3234" s="7">
        <f t="shared" si="471"/>
        <v>9</v>
      </c>
      <c r="P3234" s="7">
        <f t="shared" si="472"/>
        <v>1</v>
      </c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</row>
    <row r="3235" spans="1:34" x14ac:dyDescent="0.35">
      <c r="A3235">
        <f t="shared" si="475"/>
        <v>3234</v>
      </c>
      <c r="B3235" t="s">
        <v>116</v>
      </c>
      <c r="C3235">
        <f t="shared" si="473"/>
        <v>119</v>
      </c>
      <c r="D3235" s="7">
        <f t="shared" si="476"/>
        <v>2010</v>
      </c>
      <c r="E3235">
        <v>200</v>
      </c>
      <c r="F3235">
        <f>VLOOKUP(B3235, 'Population by Country'!$1:$266, 25, FALSE)</f>
        <v>93726624</v>
      </c>
      <c r="G3235">
        <v>0</v>
      </c>
      <c r="H3235">
        <v>0</v>
      </c>
      <c r="I3235" s="7">
        <f>INDEX('Developing Country'!$B$3:$B$175,MATCH('Stata Data'!B3235,'Developing Country'!$A$3:$A$175))</f>
        <v>0</v>
      </c>
      <c r="J3235" s="7">
        <f>INDEX('Developing Country'!$C$3:$C$175,MATCH('Stata Data'!B3235,'Developing Country'!$A$3:$A$175))</f>
        <v>1</v>
      </c>
      <c r="K3235" s="8">
        <f>VLOOKUP(B3235, 'TRIPS In Force'!$A$2:$B$166, 2, FALSE)</f>
        <v>34700</v>
      </c>
      <c r="L3235" s="7">
        <f t="shared" si="474"/>
        <v>1995</v>
      </c>
      <c r="M3235" s="7">
        <f t="shared" si="469"/>
        <v>1</v>
      </c>
      <c r="N3235" s="7">
        <f t="shared" si="470"/>
        <v>2000</v>
      </c>
      <c r="O3235" s="7">
        <f t="shared" si="471"/>
        <v>10</v>
      </c>
      <c r="P3235" s="7">
        <f t="shared" si="472"/>
        <v>1</v>
      </c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</row>
    <row r="3236" spans="1:34" x14ac:dyDescent="0.35">
      <c r="A3236">
        <f t="shared" si="475"/>
        <v>3235</v>
      </c>
      <c r="B3236" t="s">
        <v>116</v>
      </c>
      <c r="C3236">
        <f t="shared" si="473"/>
        <v>119</v>
      </c>
      <c r="D3236" s="7">
        <f t="shared" si="476"/>
        <v>2011</v>
      </c>
      <c r="E3236">
        <v>500</v>
      </c>
      <c r="F3236">
        <f>VLOOKUP(B3236, 'Population by Country'!$1:$266, 26, FALSE)</f>
        <v>95277940</v>
      </c>
      <c r="G3236">
        <v>0</v>
      </c>
      <c r="H3236">
        <v>0</v>
      </c>
      <c r="I3236" s="7">
        <f>INDEX('Developing Country'!$B$3:$B$175,MATCH('Stata Data'!B3236,'Developing Country'!$A$3:$A$175))</f>
        <v>0</v>
      </c>
      <c r="J3236" s="7">
        <f>INDEX('Developing Country'!$C$3:$C$175,MATCH('Stata Data'!B3236,'Developing Country'!$A$3:$A$175))</f>
        <v>1</v>
      </c>
      <c r="K3236" s="8">
        <f>VLOOKUP(B3236, 'TRIPS In Force'!$A$2:$B$166, 2, FALSE)</f>
        <v>34700</v>
      </c>
      <c r="L3236" s="7">
        <f t="shared" si="474"/>
        <v>1995</v>
      </c>
      <c r="M3236" s="7">
        <f t="shared" si="469"/>
        <v>1</v>
      </c>
      <c r="N3236" s="7">
        <f t="shared" si="470"/>
        <v>2000</v>
      </c>
      <c r="O3236" s="7">
        <f t="shared" si="471"/>
        <v>11</v>
      </c>
      <c r="P3236" s="7">
        <f t="shared" si="472"/>
        <v>1</v>
      </c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</row>
    <row r="3237" spans="1:34" x14ac:dyDescent="0.35">
      <c r="A3237">
        <f t="shared" si="475"/>
        <v>3236</v>
      </c>
      <c r="B3237" t="s">
        <v>116</v>
      </c>
      <c r="C3237">
        <f t="shared" si="473"/>
        <v>119</v>
      </c>
      <c r="D3237" s="7">
        <f t="shared" si="476"/>
        <v>2012</v>
      </c>
      <c r="E3237">
        <v>500</v>
      </c>
      <c r="F3237">
        <f>VLOOKUP(B3237, 'Population by Country'!$1:$266, 27, FALSE)</f>
        <v>96866642</v>
      </c>
      <c r="G3237">
        <v>0</v>
      </c>
      <c r="H3237">
        <v>0</v>
      </c>
      <c r="I3237" s="7">
        <f>INDEX('Developing Country'!$B$3:$B$175,MATCH('Stata Data'!B3237,'Developing Country'!$A$3:$A$175))</f>
        <v>0</v>
      </c>
      <c r="J3237" s="7">
        <f>INDEX('Developing Country'!$C$3:$C$175,MATCH('Stata Data'!B3237,'Developing Country'!$A$3:$A$175))</f>
        <v>1</v>
      </c>
      <c r="K3237" s="8">
        <f>VLOOKUP(B3237, 'TRIPS In Force'!$A$2:$B$166, 2, FALSE)</f>
        <v>34700</v>
      </c>
      <c r="L3237" s="7">
        <f t="shared" si="474"/>
        <v>1995</v>
      </c>
      <c r="M3237" s="7">
        <f t="shared" si="469"/>
        <v>1</v>
      </c>
      <c r="N3237" s="7">
        <f t="shared" si="470"/>
        <v>2000</v>
      </c>
      <c r="O3237" s="7">
        <f t="shared" si="471"/>
        <v>12</v>
      </c>
      <c r="P3237" s="7">
        <f t="shared" si="472"/>
        <v>1</v>
      </c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</row>
    <row r="3238" spans="1:34" x14ac:dyDescent="0.35">
      <c r="A3238">
        <f t="shared" si="475"/>
        <v>3237</v>
      </c>
      <c r="B3238" t="s">
        <v>116</v>
      </c>
      <c r="C3238">
        <f t="shared" si="473"/>
        <v>119</v>
      </c>
      <c r="D3238" s="7">
        <f t="shared" si="476"/>
        <v>2013</v>
      </c>
      <c r="E3238">
        <v>500</v>
      </c>
      <c r="F3238">
        <f>VLOOKUP(B3238, 'Population by Country'!$1:$266, 28, FALSE)</f>
        <v>98481032</v>
      </c>
      <c r="G3238">
        <v>0</v>
      </c>
      <c r="H3238">
        <v>0</v>
      </c>
      <c r="I3238" s="7">
        <f>INDEX('Developing Country'!$B$3:$B$175,MATCH('Stata Data'!B3238,'Developing Country'!$A$3:$A$175))</f>
        <v>0</v>
      </c>
      <c r="J3238" s="7">
        <f>INDEX('Developing Country'!$C$3:$C$175,MATCH('Stata Data'!B3238,'Developing Country'!$A$3:$A$175))</f>
        <v>1</v>
      </c>
      <c r="K3238" s="8">
        <f>VLOOKUP(B3238, 'TRIPS In Force'!$A$2:$B$166, 2, FALSE)</f>
        <v>34700</v>
      </c>
      <c r="L3238" s="7">
        <f t="shared" si="474"/>
        <v>1995</v>
      </c>
      <c r="M3238" s="7">
        <f t="shared" si="469"/>
        <v>1</v>
      </c>
      <c r="N3238" s="7">
        <f t="shared" si="470"/>
        <v>2000</v>
      </c>
      <c r="O3238" s="7">
        <f t="shared" si="471"/>
        <v>13</v>
      </c>
      <c r="P3238" s="7">
        <f t="shared" si="472"/>
        <v>1</v>
      </c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</row>
    <row r="3239" spans="1:34" x14ac:dyDescent="0.35">
      <c r="A3239">
        <f t="shared" si="475"/>
        <v>3238</v>
      </c>
      <c r="B3239" t="s">
        <v>116</v>
      </c>
      <c r="C3239">
        <f t="shared" si="473"/>
        <v>119</v>
      </c>
      <c r="D3239" s="7">
        <f t="shared" si="476"/>
        <v>2014</v>
      </c>
      <c r="E3239">
        <v>500</v>
      </c>
      <c r="F3239">
        <f>VLOOKUP(B3239, 'Population by Country'!$1:$266, 29, FALSE)</f>
        <v>100102249</v>
      </c>
      <c r="G3239">
        <v>0</v>
      </c>
      <c r="H3239">
        <v>0</v>
      </c>
      <c r="I3239" s="7">
        <f>INDEX('Developing Country'!$B$3:$B$175,MATCH('Stata Data'!B3239,'Developing Country'!$A$3:$A$175))</f>
        <v>0</v>
      </c>
      <c r="J3239" s="7">
        <f>INDEX('Developing Country'!$C$3:$C$175,MATCH('Stata Data'!B3239,'Developing Country'!$A$3:$A$175))</f>
        <v>1</v>
      </c>
      <c r="K3239" s="8">
        <f>VLOOKUP(B3239, 'TRIPS In Force'!$A$2:$B$166, 2, FALSE)</f>
        <v>34700</v>
      </c>
      <c r="L3239" s="7">
        <f t="shared" si="474"/>
        <v>1995</v>
      </c>
      <c r="M3239" s="7">
        <f t="shared" si="469"/>
        <v>1</v>
      </c>
      <c r="N3239" s="7">
        <f t="shared" si="470"/>
        <v>2000</v>
      </c>
      <c r="O3239" s="7">
        <f t="shared" si="471"/>
        <v>14</v>
      </c>
      <c r="P3239" s="7">
        <f t="shared" si="472"/>
        <v>1</v>
      </c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</row>
    <row r="3240" spans="1:34" x14ac:dyDescent="0.35">
      <c r="A3240">
        <f t="shared" si="475"/>
        <v>3239</v>
      </c>
      <c r="B3240" t="s">
        <v>116</v>
      </c>
      <c r="C3240">
        <f t="shared" si="473"/>
        <v>119</v>
      </c>
      <c r="D3240" s="7">
        <f t="shared" si="476"/>
        <v>2015</v>
      </c>
      <c r="E3240">
        <v>500</v>
      </c>
      <c r="F3240">
        <f>VLOOKUP(B3240, 'Population by Country'!$1:$266, 30, FALSE)</f>
        <v>101716359</v>
      </c>
      <c r="G3240">
        <v>0</v>
      </c>
      <c r="H3240">
        <v>0</v>
      </c>
      <c r="I3240" s="7">
        <f>INDEX('Developing Country'!$B$3:$B$175,MATCH('Stata Data'!B3240,'Developing Country'!$A$3:$A$175))</f>
        <v>0</v>
      </c>
      <c r="J3240" s="7">
        <f>INDEX('Developing Country'!$C$3:$C$175,MATCH('Stata Data'!B3240,'Developing Country'!$A$3:$A$175))</f>
        <v>1</v>
      </c>
      <c r="K3240" s="8">
        <f>VLOOKUP(B3240, 'TRIPS In Force'!$A$2:$B$166, 2, FALSE)</f>
        <v>34700</v>
      </c>
      <c r="L3240" s="7">
        <f t="shared" si="474"/>
        <v>1995</v>
      </c>
      <c r="M3240" s="7">
        <f t="shared" si="469"/>
        <v>1</v>
      </c>
      <c r="N3240" s="7">
        <f t="shared" si="470"/>
        <v>2000</v>
      </c>
      <c r="O3240" s="7">
        <f t="shared" si="471"/>
        <v>15</v>
      </c>
      <c r="P3240" s="7">
        <f t="shared" si="472"/>
        <v>1</v>
      </c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</row>
    <row r="3241" spans="1:34" x14ac:dyDescent="0.35">
      <c r="A3241">
        <f t="shared" si="475"/>
        <v>3240</v>
      </c>
      <c r="B3241" t="s">
        <v>116</v>
      </c>
      <c r="C3241">
        <f t="shared" si="473"/>
        <v>119</v>
      </c>
      <c r="D3241" s="7">
        <f t="shared" si="476"/>
        <v>2016</v>
      </c>
      <c r="E3241">
        <v>1000</v>
      </c>
      <c r="F3241">
        <f>VLOOKUP(B3241, 'Population by Country'!$1:$266, 31, FALSE)</f>
        <v>103320222</v>
      </c>
      <c r="G3241">
        <v>0</v>
      </c>
      <c r="H3241">
        <v>0</v>
      </c>
      <c r="I3241" s="7">
        <f>INDEX('Developing Country'!$B$3:$B$175,MATCH('Stata Data'!B3241,'Developing Country'!$A$3:$A$175))</f>
        <v>0</v>
      </c>
      <c r="J3241" s="7">
        <f>INDEX('Developing Country'!$C$3:$C$175,MATCH('Stata Data'!B3241,'Developing Country'!$A$3:$A$175))</f>
        <v>1</v>
      </c>
      <c r="K3241" s="8">
        <f>VLOOKUP(B3241, 'TRIPS In Force'!$A$2:$B$166, 2, FALSE)</f>
        <v>34700</v>
      </c>
      <c r="L3241" s="7">
        <f t="shared" si="474"/>
        <v>1995</v>
      </c>
      <c r="M3241" s="7">
        <f t="shared" si="469"/>
        <v>1</v>
      </c>
      <c r="N3241" s="7">
        <f t="shared" si="470"/>
        <v>2000</v>
      </c>
      <c r="O3241" s="7">
        <f t="shared" si="471"/>
        <v>16</v>
      </c>
      <c r="P3241" s="7">
        <f t="shared" si="472"/>
        <v>1</v>
      </c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</row>
    <row r="3242" spans="1:34" x14ac:dyDescent="0.35">
      <c r="A3242">
        <f t="shared" si="475"/>
        <v>3241</v>
      </c>
      <c r="B3242" t="s">
        <v>117</v>
      </c>
      <c r="C3242">
        <f t="shared" si="473"/>
        <v>120</v>
      </c>
      <c r="D3242" s="7">
        <v>1990</v>
      </c>
      <c r="F3242">
        <f>VLOOKUP(B3242, 'Population by Country'!$1:$266, 5,FALSE )</f>
        <v>38110782</v>
      </c>
      <c r="G3242">
        <v>0</v>
      </c>
      <c r="H3242">
        <v>0</v>
      </c>
      <c r="I3242" s="7">
        <f>INDEX('Developing Country'!$B$3:$B$175,MATCH('Stata Data'!B3242,'Developing Country'!$A$3:$A$175))</f>
        <v>0</v>
      </c>
      <c r="J3242" s="7">
        <f>INDEX('Developing Country'!$C$3:$C$175,MATCH('Stata Data'!B3242,'Developing Country'!$A$3:$A$175))</f>
        <v>0</v>
      </c>
      <c r="K3242" s="8">
        <f>VLOOKUP(B3242, 'TRIPS In Force'!$A$2:$B$166, 2, FALSE)</f>
        <v>34881</v>
      </c>
      <c r="L3242" s="7">
        <f t="shared" si="474"/>
        <v>1995</v>
      </c>
      <c r="M3242" s="7">
        <f t="shared" si="469"/>
        <v>0</v>
      </c>
      <c r="N3242" s="7">
        <f t="shared" si="470"/>
        <v>1995</v>
      </c>
      <c r="O3242" s="7">
        <f t="shared" si="471"/>
        <v>-5</v>
      </c>
      <c r="P3242" s="7">
        <f t="shared" si="472"/>
        <v>0</v>
      </c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</row>
    <row r="3243" spans="1:34" x14ac:dyDescent="0.35">
      <c r="A3243">
        <f t="shared" si="475"/>
        <v>3242</v>
      </c>
      <c r="B3243" t="s">
        <v>117</v>
      </c>
      <c r="C3243">
        <f t="shared" si="473"/>
        <v>120</v>
      </c>
      <c r="D3243" s="7">
        <f>D3242+1</f>
        <v>1991</v>
      </c>
      <c r="F3243">
        <f>VLOOKUP(B3243, 'Population by Country'!$1:$266, 6, FALSE)</f>
        <v>38246193</v>
      </c>
      <c r="G3243">
        <v>0</v>
      </c>
      <c r="H3243">
        <v>0</v>
      </c>
      <c r="I3243" s="7">
        <f>INDEX('Developing Country'!$B$3:$B$175,MATCH('Stata Data'!B3243,'Developing Country'!$A$3:$A$175))</f>
        <v>0</v>
      </c>
      <c r="J3243" s="7">
        <f>INDEX('Developing Country'!$C$3:$C$175,MATCH('Stata Data'!B3243,'Developing Country'!$A$3:$A$175))</f>
        <v>0</v>
      </c>
      <c r="K3243" s="8">
        <f>VLOOKUP(B3243, 'TRIPS In Force'!$A$2:$B$166, 2, FALSE)</f>
        <v>34881</v>
      </c>
      <c r="L3243" s="7">
        <f t="shared" si="474"/>
        <v>1995</v>
      </c>
      <c r="M3243" s="7">
        <f t="shared" si="469"/>
        <v>0</v>
      </c>
      <c r="N3243" s="7">
        <f t="shared" si="470"/>
        <v>1995</v>
      </c>
      <c r="O3243" s="7">
        <f t="shared" si="471"/>
        <v>-4</v>
      </c>
      <c r="P3243" s="7">
        <f t="shared" si="472"/>
        <v>0</v>
      </c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</row>
    <row r="3244" spans="1:34" x14ac:dyDescent="0.35">
      <c r="A3244">
        <f t="shared" si="475"/>
        <v>3243</v>
      </c>
      <c r="B3244" t="s">
        <v>117</v>
      </c>
      <c r="C3244">
        <f t="shared" si="473"/>
        <v>120</v>
      </c>
      <c r="D3244" s="7">
        <f t="shared" ref="D3244:D3268" si="477">D3243+1</f>
        <v>1992</v>
      </c>
      <c r="F3244">
        <f>VLOOKUP(B3244, 'Population by Country'!$1:$266, 7, FALSE)</f>
        <v>38363667</v>
      </c>
      <c r="G3244">
        <v>0</v>
      </c>
      <c r="H3244">
        <v>0</v>
      </c>
      <c r="I3244" s="7">
        <f>INDEX('Developing Country'!$B$3:$B$175,MATCH('Stata Data'!B3244,'Developing Country'!$A$3:$A$175))</f>
        <v>0</v>
      </c>
      <c r="J3244" s="7">
        <f>INDEX('Developing Country'!$C$3:$C$175,MATCH('Stata Data'!B3244,'Developing Country'!$A$3:$A$175))</f>
        <v>0</v>
      </c>
      <c r="K3244" s="8">
        <f>VLOOKUP(B3244, 'TRIPS In Force'!$A$2:$B$166, 2, FALSE)</f>
        <v>34881</v>
      </c>
      <c r="L3244" s="7">
        <f t="shared" si="474"/>
        <v>1995</v>
      </c>
      <c r="M3244" s="7">
        <f t="shared" si="469"/>
        <v>0</v>
      </c>
      <c r="N3244" s="7">
        <f t="shared" si="470"/>
        <v>1995</v>
      </c>
      <c r="O3244" s="7">
        <f t="shared" si="471"/>
        <v>-3</v>
      </c>
      <c r="P3244" s="7">
        <f t="shared" si="472"/>
        <v>0</v>
      </c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</row>
    <row r="3245" spans="1:34" x14ac:dyDescent="0.35">
      <c r="A3245">
        <f t="shared" si="475"/>
        <v>3244</v>
      </c>
      <c r="B3245" t="s">
        <v>117</v>
      </c>
      <c r="C3245">
        <f t="shared" si="473"/>
        <v>120</v>
      </c>
      <c r="D3245" s="7">
        <f t="shared" si="477"/>
        <v>1993</v>
      </c>
      <c r="F3245">
        <f>VLOOKUP(B3245, 'Population by Country'!$1:$266, 8, FALSE)</f>
        <v>38461408</v>
      </c>
      <c r="G3245">
        <v>0</v>
      </c>
      <c r="H3245">
        <v>0</v>
      </c>
      <c r="I3245" s="7">
        <f>INDEX('Developing Country'!$B$3:$B$175,MATCH('Stata Data'!B3245,'Developing Country'!$A$3:$A$175))</f>
        <v>0</v>
      </c>
      <c r="J3245" s="7">
        <f>INDEX('Developing Country'!$C$3:$C$175,MATCH('Stata Data'!B3245,'Developing Country'!$A$3:$A$175))</f>
        <v>0</v>
      </c>
      <c r="K3245" s="8">
        <f>VLOOKUP(B3245, 'TRIPS In Force'!$A$2:$B$166, 2, FALSE)</f>
        <v>34881</v>
      </c>
      <c r="L3245" s="7">
        <f t="shared" si="474"/>
        <v>1995</v>
      </c>
      <c r="M3245" s="7">
        <f t="shared" si="469"/>
        <v>0</v>
      </c>
      <c r="N3245" s="7">
        <f t="shared" si="470"/>
        <v>1995</v>
      </c>
      <c r="O3245" s="7">
        <f t="shared" si="471"/>
        <v>-2</v>
      </c>
      <c r="P3245" s="7">
        <f t="shared" si="472"/>
        <v>0</v>
      </c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</row>
    <row r="3246" spans="1:34" x14ac:dyDescent="0.35">
      <c r="A3246">
        <f t="shared" si="475"/>
        <v>3245</v>
      </c>
      <c r="B3246" t="s">
        <v>117</v>
      </c>
      <c r="C3246">
        <f t="shared" si="473"/>
        <v>120</v>
      </c>
      <c r="D3246" s="7">
        <f t="shared" si="477"/>
        <v>1994</v>
      </c>
      <c r="F3246">
        <f>VLOOKUP(B3246, 'Population by Country'!$1:$266, 9, FALSE)</f>
        <v>38542652</v>
      </c>
      <c r="G3246">
        <v>0</v>
      </c>
      <c r="H3246">
        <v>0</v>
      </c>
      <c r="I3246" s="7">
        <f>INDEX('Developing Country'!$B$3:$B$175,MATCH('Stata Data'!B3246,'Developing Country'!$A$3:$A$175))</f>
        <v>0</v>
      </c>
      <c r="J3246" s="7">
        <f>INDEX('Developing Country'!$C$3:$C$175,MATCH('Stata Data'!B3246,'Developing Country'!$A$3:$A$175))</f>
        <v>0</v>
      </c>
      <c r="K3246" s="8">
        <f>VLOOKUP(B3246, 'TRIPS In Force'!$A$2:$B$166, 2, FALSE)</f>
        <v>34881</v>
      </c>
      <c r="L3246" s="7">
        <f t="shared" si="474"/>
        <v>1995</v>
      </c>
      <c r="M3246" s="7">
        <f t="shared" si="469"/>
        <v>0</v>
      </c>
      <c r="N3246" s="7">
        <f t="shared" si="470"/>
        <v>1995</v>
      </c>
      <c r="O3246" s="7">
        <f t="shared" si="471"/>
        <v>-1</v>
      </c>
      <c r="P3246" s="7">
        <f t="shared" si="472"/>
        <v>0</v>
      </c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</row>
    <row r="3247" spans="1:34" x14ac:dyDescent="0.35">
      <c r="A3247">
        <f t="shared" si="475"/>
        <v>3246</v>
      </c>
      <c r="B3247" t="s">
        <v>117</v>
      </c>
      <c r="C3247">
        <f t="shared" si="473"/>
        <v>120</v>
      </c>
      <c r="D3247" s="7">
        <f t="shared" si="477"/>
        <v>1995</v>
      </c>
      <c r="F3247">
        <f>VLOOKUP(B3247, 'Population by Country'!$1:$266, 10, FALSE)</f>
        <v>38594998</v>
      </c>
      <c r="G3247">
        <v>0</v>
      </c>
      <c r="H3247">
        <v>0</v>
      </c>
      <c r="I3247" s="7">
        <f>INDEX('Developing Country'!$B$3:$B$175,MATCH('Stata Data'!B3247,'Developing Country'!$A$3:$A$175))</f>
        <v>0</v>
      </c>
      <c r="J3247" s="7">
        <f>INDEX('Developing Country'!$C$3:$C$175,MATCH('Stata Data'!B3247,'Developing Country'!$A$3:$A$175))</f>
        <v>0</v>
      </c>
      <c r="K3247" s="8">
        <f>VLOOKUP(B3247, 'TRIPS In Force'!$A$2:$B$166, 2, FALSE)</f>
        <v>34881</v>
      </c>
      <c r="L3247" s="7">
        <f t="shared" si="474"/>
        <v>1995</v>
      </c>
      <c r="M3247" s="7">
        <f t="shared" si="469"/>
        <v>1</v>
      </c>
      <c r="N3247" s="7">
        <f t="shared" si="470"/>
        <v>1995</v>
      </c>
      <c r="O3247" s="7">
        <f t="shared" si="471"/>
        <v>0</v>
      </c>
      <c r="P3247" s="7">
        <f t="shared" si="472"/>
        <v>1</v>
      </c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</row>
    <row r="3248" spans="1:34" x14ac:dyDescent="0.35">
      <c r="A3248">
        <f t="shared" si="475"/>
        <v>3247</v>
      </c>
      <c r="B3248" t="s">
        <v>117</v>
      </c>
      <c r="C3248">
        <f t="shared" si="473"/>
        <v>120</v>
      </c>
      <c r="D3248" s="7">
        <f t="shared" si="477"/>
        <v>1996</v>
      </c>
      <c r="F3248">
        <f>VLOOKUP(B3248, 'Population by Country'!$1:$266, 11, FALSE)</f>
        <v>38624370</v>
      </c>
      <c r="G3248">
        <v>0</v>
      </c>
      <c r="H3248">
        <v>0</v>
      </c>
      <c r="I3248" s="7">
        <f>INDEX('Developing Country'!$B$3:$B$175,MATCH('Stata Data'!B3248,'Developing Country'!$A$3:$A$175))</f>
        <v>0</v>
      </c>
      <c r="J3248" s="7">
        <f>INDEX('Developing Country'!$C$3:$C$175,MATCH('Stata Data'!B3248,'Developing Country'!$A$3:$A$175))</f>
        <v>0</v>
      </c>
      <c r="K3248" s="8">
        <f>VLOOKUP(B3248, 'TRIPS In Force'!$A$2:$B$166, 2, FALSE)</f>
        <v>34881</v>
      </c>
      <c r="L3248" s="7">
        <f t="shared" si="474"/>
        <v>1995</v>
      </c>
      <c r="M3248" s="7">
        <f t="shared" si="469"/>
        <v>1</v>
      </c>
      <c r="N3248" s="7">
        <f t="shared" si="470"/>
        <v>1995</v>
      </c>
      <c r="O3248" s="7">
        <f t="shared" si="471"/>
        <v>1</v>
      </c>
      <c r="P3248" s="7">
        <f t="shared" si="472"/>
        <v>1</v>
      </c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</row>
    <row r="3249" spans="1:34" x14ac:dyDescent="0.35">
      <c r="A3249">
        <f t="shared" si="475"/>
        <v>3248</v>
      </c>
      <c r="B3249" t="s">
        <v>117</v>
      </c>
      <c r="C3249">
        <f t="shared" si="473"/>
        <v>120</v>
      </c>
      <c r="D3249" s="7">
        <f t="shared" si="477"/>
        <v>1997</v>
      </c>
      <c r="F3249">
        <f>VLOOKUP(B3249, 'Population by Country'!$1:$266, 12, FALSE)</f>
        <v>38649660</v>
      </c>
      <c r="G3249">
        <v>0</v>
      </c>
      <c r="H3249">
        <v>0</v>
      </c>
      <c r="I3249" s="7">
        <f>INDEX('Developing Country'!$B$3:$B$175,MATCH('Stata Data'!B3249,'Developing Country'!$A$3:$A$175))</f>
        <v>0</v>
      </c>
      <c r="J3249" s="7">
        <f>INDEX('Developing Country'!$C$3:$C$175,MATCH('Stata Data'!B3249,'Developing Country'!$A$3:$A$175))</f>
        <v>0</v>
      </c>
      <c r="K3249" s="8">
        <f>VLOOKUP(B3249, 'TRIPS In Force'!$A$2:$B$166, 2, FALSE)</f>
        <v>34881</v>
      </c>
      <c r="L3249" s="7">
        <f t="shared" si="474"/>
        <v>1995</v>
      </c>
      <c r="M3249" s="7">
        <f t="shared" si="469"/>
        <v>1</v>
      </c>
      <c r="N3249" s="7">
        <f t="shared" si="470"/>
        <v>1995</v>
      </c>
      <c r="O3249" s="7">
        <f t="shared" si="471"/>
        <v>2</v>
      </c>
      <c r="P3249" s="7">
        <f t="shared" si="472"/>
        <v>1</v>
      </c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</row>
    <row r="3250" spans="1:34" x14ac:dyDescent="0.35">
      <c r="A3250">
        <f t="shared" si="475"/>
        <v>3249</v>
      </c>
      <c r="B3250" t="s">
        <v>117</v>
      </c>
      <c r="C3250">
        <f t="shared" si="473"/>
        <v>120</v>
      </c>
      <c r="D3250" s="7">
        <f t="shared" si="477"/>
        <v>1998</v>
      </c>
      <c r="F3250">
        <f>VLOOKUP(B3250, 'Population by Country'!$1:$266, 13, FALSE)</f>
        <v>38663481</v>
      </c>
      <c r="G3250">
        <v>0</v>
      </c>
      <c r="H3250">
        <v>0</v>
      </c>
      <c r="I3250" s="7">
        <f>INDEX('Developing Country'!$B$3:$B$175,MATCH('Stata Data'!B3250,'Developing Country'!$A$3:$A$175))</f>
        <v>0</v>
      </c>
      <c r="J3250" s="7">
        <f>INDEX('Developing Country'!$C$3:$C$175,MATCH('Stata Data'!B3250,'Developing Country'!$A$3:$A$175))</f>
        <v>0</v>
      </c>
      <c r="K3250" s="8">
        <f>VLOOKUP(B3250, 'TRIPS In Force'!$A$2:$B$166, 2, FALSE)</f>
        <v>34881</v>
      </c>
      <c r="L3250" s="7">
        <f t="shared" si="474"/>
        <v>1995</v>
      </c>
      <c r="M3250" s="7">
        <f t="shared" si="469"/>
        <v>1</v>
      </c>
      <c r="N3250" s="7">
        <f t="shared" si="470"/>
        <v>1995</v>
      </c>
      <c r="O3250" s="7">
        <f t="shared" si="471"/>
        <v>3</v>
      </c>
      <c r="P3250" s="7">
        <f t="shared" si="472"/>
        <v>1</v>
      </c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</row>
    <row r="3251" spans="1:34" x14ac:dyDescent="0.35">
      <c r="A3251">
        <f t="shared" si="475"/>
        <v>3250</v>
      </c>
      <c r="B3251" t="s">
        <v>117</v>
      </c>
      <c r="C3251">
        <f t="shared" si="473"/>
        <v>120</v>
      </c>
      <c r="D3251" s="7">
        <f t="shared" si="477"/>
        <v>1999</v>
      </c>
      <c r="F3251">
        <f>VLOOKUP(B3251, 'Population by Country'!$1:$266,14, FALSE)</f>
        <v>38660271</v>
      </c>
      <c r="G3251">
        <v>0</v>
      </c>
      <c r="H3251">
        <v>0</v>
      </c>
      <c r="I3251" s="7">
        <f>INDEX('Developing Country'!$B$3:$B$175,MATCH('Stata Data'!B3251,'Developing Country'!$A$3:$A$175))</f>
        <v>0</v>
      </c>
      <c r="J3251" s="7">
        <f>INDEX('Developing Country'!$C$3:$C$175,MATCH('Stata Data'!B3251,'Developing Country'!$A$3:$A$175))</f>
        <v>0</v>
      </c>
      <c r="K3251" s="8">
        <f>VLOOKUP(B3251, 'TRIPS In Force'!$A$2:$B$166, 2, FALSE)</f>
        <v>34881</v>
      </c>
      <c r="L3251" s="7">
        <f t="shared" si="474"/>
        <v>1995</v>
      </c>
      <c r="M3251" s="7">
        <f t="shared" si="469"/>
        <v>1</v>
      </c>
      <c r="N3251" s="7">
        <f t="shared" si="470"/>
        <v>1995</v>
      </c>
      <c r="O3251" s="7">
        <f t="shared" si="471"/>
        <v>4</v>
      </c>
      <c r="P3251" s="7">
        <f t="shared" si="472"/>
        <v>1</v>
      </c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</row>
    <row r="3252" spans="1:34" x14ac:dyDescent="0.35">
      <c r="A3252">
        <f t="shared" si="475"/>
        <v>3251</v>
      </c>
      <c r="B3252" t="s">
        <v>117</v>
      </c>
      <c r="C3252">
        <f t="shared" si="473"/>
        <v>120</v>
      </c>
      <c r="D3252" s="7">
        <f t="shared" si="477"/>
        <v>2000</v>
      </c>
      <c r="F3252">
        <f>VLOOKUP(B3252, 'Population by Country'!$1:$266, 15, FALSE)</f>
        <v>38258629</v>
      </c>
      <c r="G3252">
        <v>0</v>
      </c>
      <c r="H3252">
        <v>0</v>
      </c>
      <c r="I3252" s="7">
        <f>INDEX('Developing Country'!$B$3:$B$175,MATCH('Stata Data'!B3252,'Developing Country'!$A$3:$A$175))</f>
        <v>0</v>
      </c>
      <c r="J3252" s="7">
        <f>INDEX('Developing Country'!$C$3:$C$175,MATCH('Stata Data'!B3252,'Developing Country'!$A$3:$A$175))</f>
        <v>0</v>
      </c>
      <c r="K3252" s="8">
        <f>VLOOKUP(B3252, 'TRIPS In Force'!$A$2:$B$166, 2, FALSE)</f>
        <v>34881</v>
      </c>
      <c r="L3252" s="7">
        <f t="shared" si="474"/>
        <v>1995</v>
      </c>
      <c r="M3252" s="7">
        <f t="shared" si="469"/>
        <v>1</v>
      </c>
      <c r="N3252" s="7">
        <f t="shared" si="470"/>
        <v>1995</v>
      </c>
      <c r="O3252" s="7">
        <f t="shared" si="471"/>
        <v>5</v>
      </c>
      <c r="P3252" s="7">
        <f t="shared" si="472"/>
        <v>1</v>
      </c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</row>
    <row r="3253" spans="1:34" x14ac:dyDescent="0.35">
      <c r="A3253">
        <f t="shared" si="475"/>
        <v>3252</v>
      </c>
      <c r="B3253" t="s">
        <v>117</v>
      </c>
      <c r="C3253">
        <f t="shared" si="473"/>
        <v>120</v>
      </c>
      <c r="D3253" s="7">
        <f t="shared" si="477"/>
        <v>2001</v>
      </c>
      <c r="F3253">
        <f>VLOOKUP(B3253, 'Population by Country'!$1:$266, 16, FALSE)</f>
        <v>38248076</v>
      </c>
      <c r="G3253">
        <v>0</v>
      </c>
      <c r="H3253">
        <v>0</v>
      </c>
      <c r="I3253" s="7">
        <f>INDEX('Developing Country'!$B$3:$B$175,MATCH('Stata Data'!B3253,'Developing Country'!$A$3:$A$175))</f>
        <v>0</v>
      </c>
      <c r="J3253" s="7">
        <f>INDEX('Developing Country'!$C$3:$C$175,MATCH('Stata Data'!B3253,'Developing Country'!$A$3:$A$175))</f>
        <v>0</v>
      </c>
      <c r="K3253" s="8">
        <f>VLOOKUP(B3253, 'TRIPS In Force'!$A$2:$B$166, 2, FALSE)</f>
        <v>34881</v>
      </c>
      <c r="L3253" s="7">
        <f t="shared" si="474"/>
        <v>1995</v>
      </c>
      <c r="M3253" s="7">
        <f t="shared" si="469"/>
        <v>1</v>
      </c>
      <c r="N3253" s="7">
        <f t="shared" si="470"/>
        <v>1995</v>
      </c>
      <c r="O3253" s="7">
        <f t="shared" si="471"/>
        <v>6</v>
      </c>
      <c r="P3253" s="7">
        <f t="shared" si="472"/>
        <v>1</v>
      </c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</row>
    <row r="3254" spans="1:34" x14ac:dyDescent="0.35">
      <c r="A3254">
        <f t="shared" si="475"/>
        <v>3253</v>
      </c>
      <c r="B3254" t="s">
        <v>117</v>
      </c>
      <c r="C3254">
        <f t="shared" si="473"/>
        <v>120</v>
      </c>
      <c r="D3254" s="7">
        <f t="shared" si="477"/>
        <v>2002</v>
      </c>
      <c r="F3254">
        <f>VLOOKUP(B3254, 'Population by Country'!$1:$266, 17, FALSE)</f>
        <v>38230364</v>
      </c>
      <c r="G3254">
        <v>0</v>
      </c>
      <c r="H3254">
        <v>0</v>
      </c>
      <c r="I3254" s="7">
        <f>INDEX('Developing Country'!$B$3:$B$175,MATCH('Stata Data'!B3254,'Developing Country'!$A$3:$A$175))</f>
        <v>0</v>
      </c>
      <c r="J3254" s="7">
        <f>INDEX('Developing Country'!$C$3:$C$175,MATCH('Stata Data'!B3254,'Developing Country'!$A$3:$A$175))</f>
        <v>0</v>
      </c>
      <c r="K3254" s="8">
        <f>VLOOKUP(B3254, 'TRIPS In Force'!$A$2:$B$166, 2, FALSE)</f>
        <v>34881</v>
      </c>
      <c r="L3254" s="7">
        <f t="shared" si="474"/>
        <v>1995</v>
      </c>
      <c r="M3254" s="7">
        <f t="shared" si="469"/>
        <v>1</v>
      </c>
      <c r="N3254" s="7">
        <f t="shared" si="470"/>
        <v>1995</v>
      </c>
      <c r="O3254" s="7">
        <f t="shared" si="471"/>
        <v>7</v>
      </c>
      <c r="P3254" s="7">
        <f t="shared" si="472"/>
        <v>1</v>
      </c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</row>
    <row r="3255" spans="1:34" x14ac:dyDescent="0.35">
      <c r="A3255">
        <f t="shared" si="475"/>
        <v>3254</v>
      </c>
      <c r="B3255" t="s">
        <v>117</v>
      </c>
      <c r="C3255">
        <f t="shared" si="473"/>
        <v>120</v>
      </c>
      <c r="D3255" s="7">
        <f t="shared" si="477"/>
        <v>2003</v>
      </c>
      <c r="F3255">
        <f>VLOOKUP(B3255, 'Population by Country'!$1:$266, 18, FALSE)</f>
        <v>38204570</v>
      </c>
      <c r="G3255">
        <v>0</v>
      </c>
      <c r="H3255">
        <v>0</v>
      </c>
      <c r="I3255" s="7">
        <f>INDEX('Developing Country'!$B$3:$B$175,MATCH('Stata Data'!B3255,'Developing Country'!$A$3:$A$175))</f>
        <v>0</v>
      </c>
      <c r="J3255" s="7">
        <f>INDEX('Developing Country'!$C$3:$C$175,MATCH('Stata Data'!B3255,'Developing Country'!$A$3:$A$175))</f>
        <v>0</v>
      </c>
      <c r="K3255" s="8">
        <f>VLOOKUP(B3255, 'TRIPS In Force'!$A$2:$B$166, 2, FALSE)</f>
        <v>34881</v>
      </c>
      <c r="L3255" s="7">
        <f t="shared" si="474"/>
        <v>1995</v>
      </c>
      <c r="M3255" s="7">
        <f t="shared" si="469"/>
        <v>1</v>
      </c>
      <c r="N3255" s="7">
        <f t="shared" si="470"/>
        <v>1995</v>
      </c>
      <c r="O3255" s="7">
        <f t="shared" si="471"/>
        <v>8</v>
      </c>
      <c r="P3255" s="7">
        <f t="shared" si="472"/>
        <v>1</v>
      </c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</row>
    <row r="3256" spans="1:34" x14ac:dyDescent="0.35">
      <c r="A3256">
        <f t="shared" si="475"/>
        <v>3255</v>
      </c>
      <c r="B3256" t="s">
        <v>117</v>
      </c>
      <c r="C3256">
        <f t="shared" si="473"/>
        <v>120</v>
      </c>
      <c r="D3256" s="7">
        <f t="shared" si="477"/>
        <v>2004</v>
      </c>
      <c r="F3256">
        <f>VLOOKUP(B3256, 'Population by Country'!$1:$266,19, FALSE)</f>
        <v>38182222</v>
      </c>
      <c r="G3256">
        <v>0</v>
      </c>
      <c r="H3256">
        <v>0</v>
      </c>
      <c r="I3256" s="7">
        <f>INDEX('Developing Country'!$B$3:$B$175,MATCH('Stata Data'!B3256,'Developing Country'!$A$3:$A$175))</f>
        <v>0</v>
      </c>
      <c r="J3256" s="7">
        <f>INDEX('Developing Country'!$C$3:$C$175,MATCH('Stata Data'!B3256,'Developing Country'!$A$3:$A$175))</f>
        <v>0</v>
      </c>
      <c r="K3256" s="8">
        <f>VLOOKUP(B3256, 'TRIPS In Force'!$A$2:$B$166, 2, FALSE)</f>
        <v>34881</v>
      </c>
      <c r="L3256" s="7">
        <f t="shared" si="474"/>
        <v>1995</v>
      </c>
      <c r="M3256" s="7">
        <f t="shared" si="469"/>
        <v>1</v>
      </c>
      <c r="N3256" s="7">
        <f t="shared" si="470"/>
        <v>1995</v>
      </c>
      <c r="O3256" s="7">
        <f t="shared" si="471"/>
        <v>9</v>
      </c>
      <c r="P3256" s="7">
        <f t="shared" si="472"/>
        <v>1</v>
      </c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</row>
    <row r="3257" spans="1:34" x14ac:dyDescent="0.35">
      <c r="A3257">
        <f t="shared" si="475"/>
        <v>3256</v>
      </c>
      <c r="B3257" t="s">
        <v>117</v>
      </c>
      <c r="C3257">
        <f t="shared" si="473"/>
        <v>120</v>
      </c>
      <c r="D3257" s="7">
        <f t="shared" si="477"/>
        <v>2005</v>
      </c>
      <c r="F3257">
        <f>VLOOKUP(B3257, 'Population by Country'!$1:$266, 20, FALSE)</f>
        <v>38165445</v>
      </c>
      <c r="G3257">
        <v>0</v>
      </c>
      <c r="H3257">
        <v>0</v>
      </c>
      <c r="I3257" s="7">
        <f>INDEX('Developing Country'!$B$3:$B$175,MATCH('Stata Data'!B3257,'Developing Country'!$A$3:$A$175))</f>
        <v>0</v>
      </c>
      <c r="J3257" s="7">
        <f>INDEX('Developing Country'!$C$3:$C$175,MATCH('Stata Data'!B3257,'Developing Country'!$A$3:$A$175))</f>
        <v>0</v>
      </c>
      <c r="K3257" s="8">
        <f>VLOOKUP(B3257, 'TRIPS In Force'!$A$2:$B$166, 2, FALSE)</f>
        <v>34881</v>
      </c>
      <c r="L3257" s="7">
        <f t="shared" si="474"/>
        <v>1995</v>
      </c>
      <c r="M3257" s="7">
        <f t="shared" si="469"/>
        <v>1</v>
      </c>
      <c r="N3257" s="7">
        <f t="shared" si="470"/>
        <v>1995</v>
      </c>
      <c r="O3257" s="7">
        <f t="shared" si="471"/>
        <v>10</v>
      </c>
      <c r="P3257" s="7">
        <f t="shared" si="472"/>
        <v>1</v>
      </c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</row>
    <row r="3258" spans="1:34" x14ac:dyDescent="0.35">
      <c r="A3258">
        <f t="shared" si="475"/>
        <v>3257</v>
      </c>
      <c r="B3258" t="s">
        <v>117</v>
      </c>
      <c r="C3258">
        <f t="shared" si="473"/>
        <v>120</v>
      </c>
      <c r="D3258" s="7">
        <f t="shared" si="477"/>
        <v>2006</v>
      </c>
      <c r="F3258">
        <f>VLOOKUP(B3258, 'Population by Country'!$1:$266, 21, FALSE)</f>
        <v>38141267</v>
      </c>
      <c r="G3258">
        <v>0</v>
      </c>
      <c r="H3258">
        <v>0</v>
      </c>
      <c r="I3258" s="7">
        <f>INDEX('Developing Country'!$B$3:$B$175,MATCH('Stata Data'!B3258,'Developing Country'!$A$3:$A$175))</f>
        <v>0</v>
      </c>
      <c r="J3258" s="7">
        <f>INDEX('Developing Country'!$C$3:$C$175,MATCH('Stata Data'!B3258,'Developing Country'!$A$3:$A$175))</f>
        <v>0</v>
      </c>
      <c r="K3258" s="8">
        <f>VLOOKUP(B3258, 'TRIPS In Force'!$A$2:$B$166, 2, FALSE)</f>
        <v>34881</v>
      </c>
      <c r="L3258" s="7">
        <f t="shared" si="474"/>
        <v>1995</v>
      </c>
      <c r="M3258" s="7">
        <f t="shared" si="469"/>
        <v>1</v>
      </c>
      <c r="N3258" s="7">
        <f t="shared" si="470"/>
        <v>1995</v>
      </c>
      <c r="O3258" s="7">
        <f t="shared" si="471"/>
        <v>11</v>
      </c>
      <c r="P3258" s="7">
        <f t="shared" si="472"/>
        <v>1</v>
      </c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</row>
    <row r="3259" spans="1:34" x14ac:dyDescent="0.35">
      <c r="A3259">
        <f t="shared" si="475"/>
        <v>3258</v>
      </c>
      <c r="B3259" t="s">
        <v>117</v>
      </c>
      <c r="C3259">
        <f t="shared" si="473"/>
        <v>120</v>
      </c>
      <c r="D3259" s="7">
        <f t="shared" si="477"/>
        <v>2007</v>
      </c>
      <c r="F3259">
        <f>VLOOKUP(B3259, 'Population by Country'!$1:$266, 22, FALSE)</f>
        <v>38120560</v>
      </c>
      <c r="G3259">
        <v>0</v>
      </c>
      <c r="H3259">
        <v>0</v>
      </c>
      <c r="I3259" s="7">
        <f>INDEX('Developing Country'!$B$3:$B$175,MATCH('Stata Data'!B3259,'Developing Country'!$A$3:$A$175))</f>
        <v>0</v>
      </c>
      <c r="J3259" s="7">
        <f>INDEX('Developing Country'!$C$3:$C$175,MATCH('Stata Data'!B3259,'Developing Country'!$A$3:$A$175))</f>
        <v>0</v>
      </c>
      <c r="K3259" s="8">
        <f>VLOOKUP(B3259, 'TRIPS In Force'!$A$2:$B$166, 2, FALSE)</f>
        <v>34881</v>
      </c>
      <c r="L3259" s="7">
        <f t="shared" si="474"/>
        <v>1995</v>
      </c>
      <c r="M3259" s="7">
        <f t="shared" si="469"/>
        <v>1</v>
      </c>
      <c r="N3259" s="7">
        <f t="shared" si="470"/>
        <v>1995</v>
      </c>
      <c r="O3259" s="7">
        <f t="shared" si="471"/>
        <v>12</v>
      </c>
      <c r="P3259" s="7">
        <f t="shared" si="472"/>
        <v>1</v>
      </c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</row>
    <row r="3260" spans="1:34" x14ac:dyDescent="0.35">
      <c r="A3260">
        <f t="shared" si="475"/>
        <v>3259</v>
      </c>
      <c r="B3260" t="s">
        <v>117</v>
      </c>
      <c r="C3260">
        <f t="shared" si="473"/>
        <v>120</v>
      </c>
      <c r="D3260" s="7">
        <f t="shared" si="477"/>
        <v>2008</v>
      </c>
      <c r="F3260">
        <f>VLOOKUP(B3260, 'Population by Country'!$1:$266, 23, FALSE)</f>
        <v>38125759</v>
      </c>
      <c r="G3260">
        <v>0</v>
      </c>
      <c r="H3260">
        <v>0</v>
      </c>
      <c r="I3260" s="7">
        <f>INDEX('Developing Country'!$B$3:$B$175,MATCH('Stata Data'!B3260,'Developing Country'!$A$3:$A$175))</f>
        <v>0</v>
      </c>
      <c r="J3260" s="7">
        <f>INDEX('Developing Country'!$C$3:$C$175,MATCH('Stata Data'!B3260,'Developing Country'!$A$3:$A$175))</f>
        <v>0</v>
      </c>
      <c r="K3260" s="8">
        <f>VLOOKUP(B3260, 'TRIPS In Force'!$A$2:$B$166, 2, FALSE)</f>
        <v>34881</v>
      </c>
      <c r="L3260" s="7">
        <f t="shared" si="474"/>
        <v>1995</v>
      </c>
      <c r="M3260" s="7">
        <f t="shared" si="469"/>
        <v>1</v>
      </c>
      <c r="N3260" s="7">
        <f t="shared" si="470"/>
        <v>1995</v>
      </c>
      <c r="O3260" s="7">
        <f t="shared" si="471"/>
        <v>13</v>
      </c>
      <c r="P3260" s="7">
        <f t="shared" si="472"/>
        <v>1</v>
      </c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</row>
    <row r="3261" spans="1:34" x14ac:dyDescent="0.35">
      <c r="A3261">
        <f t="shared" si="475"/>
        <v>3260</v>
      </c>
      <c r="B3261" t="s">
        <v>117</v>
      </c>
      <c r="C3261">
        <f t="shared" si="473"/>
        <v>120</v>
      </c>
      <c r="D3261" s="7">
        <f t="shared" si="477"/>
        <v>2009</v>
      </c>
      <c r="F3261">
        <f>VLOOKUP(B3261, 'Population by Country'!$1:$266, 24, FALSE)</f>
        <v>38151603</v>
      </c>
      <c r="G3261">
        <v>0</v>
      </c>
      <c r="H3261">
        <v>0</v>
      </c>
      <c r="I3261" s="7">
        <f>INDEX('Developing Country'!$B$3:$B$175,MATCH('Stata Data'!B3261,'Developing Country'!$A$3:$A$175))</f>
        <v>0</v>
      </c>
      <c r="J3261" s="7">
        <f>INDEX('Developing Country'!$C$3:$C$175,MATCH('Stata Data'!B3261,'Developing Country'!$A$3:$A$175))</f>
        <v>0</v>
      </c>
      <c r="K3261" s="8">
        <f>VLOOKUP(B3261, 'TRIPS In Force'!$A$2:$B$166, 2, FALSE)</f>
        <v>34881</v>
      </c>
      <c r="L3261" s="7">
        <f t="shared" si="474"/>
        <v>1995</v>
      </c>
      <c r="M3261" s="7">
        <f t="shared" si="469"/>
        <v>1</v>
      </c>
      <c r="N3261" s="7">
        <f t="shared" si="470"/>
        <v>1995</v>
      </c>
      <c r="O3261" s="7">
        <f t="shared" si="471"/>
        <v>14</v>
      </c>
      <c r="P3261" s="7">
        <f t="shared" si="472"/>
        <v>1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</row>
    <row r="3262" spans="1:34" x14ac:dyDescent="0.35">
      <c r="A3262">
        <f t="shared" si="475"/>
        <v>3261</v>
      </c>
      <c r="B3262" t="s">
        <v>117</v>
      </c>
      <c r="C3262">
        <f t="shared" si="473"/>
        <v>120</v>
      </c>
      <c r="D3262" s="7">
        <f t="shared" si="477"/>
        <v>2010</v>
      </c>
      <c r="F3262">
        <f>VLOOKUP(B3262, 'Population by Country'!$1:$266, 25, FALSE)</f>
        <v>38042794</v>
      </c>
      <c r="G3262">
        <v>0</v>
      </c>
      <c r="H3262">
        <v>0</v>
      </c>
      <c r="I3262" s="7">
        <f>INDEX('Developing Country'!$B$3:$B$175,MATCH('Stata Data'!B3262,'Developing Country'!$A$3:$A$175))</f>
        <v>0</v>
      </c>
      <c r="J3262" s="7">
        <f>INDEX('Developing Country'!$C$3:$C$175,MATCH('Stata Data'!B3262,'Developing Country'!$A$3:$A$175))</f>
        <v>0</v>
      </c>
      <c r="K3262" s="8">
        <f>VLOOKUP(B3262, 'TRIPS In Force'!$A$2:$B$166, 2, FALSE)</f>
        <v>34881</v>
      </c>
      <c r="L3262" s="7">
        <f t="shared" si="474"/>
        <v>1995</v>
      </c>
      <c r="M3262" s="7">
        <f t="shared" si="469"/>
        <v>1</v>
      </c>
      <c r="N3262" s="7">
        <f t="shared" si="470"/>
        <v>1995</v>
      </c>
      <c r="O3262" s="7">
        <f t="shared" si="471"/>
        <v>15</v>
      </c>
      <c r="P3262" s="7">
        <f t="shared" si="472"/>
        <v>1</v>
      </c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</row>
    <row r="3263" spans="1:34" x14ac:dyDescent="0.35">
      <c r="A3263">
        <f t="shared" si="475"/>
        <v>3262</v>
      </c>
      <c r="B3263" t="s">
        <v>117</v>
      </c>
      <c r="C3263">
        <f t="shared" si="473"/>
        <v>120</v>
      </c>
      <c r="D3263" s="7">
        <f t="shared" si="477"/>
        <v>2011</v>
      </c>
      <c r="F3263">
        <f>VLOOKUP(B3263, 'Population by Country'!$1:$266, 26, FALSE)</f>
        <v>38063255</v>
      </c>
      <c r="G3263">
        <v>0</v>
      </c>
      <c r="H3263">
        <v>0</v>
      </c>
      <c r="I3263" s="7">
        <f>INDEX('Developing Country'!$B$3:$B$175,MATCH('Stata Data'!B3263,'Developing Country'!$A$3:$A$175))</f>
        <v>0</v>
      </c>
      <c r="J3263" s="7">
        <f>INDEX('Developing Country'!$C$3:$C$175,MATCH('Stata Data'!B3263,'Developing Country'!$A$3:$A$175))</f>
        <v>0</v>
      </c>
      <c r="K3263" s="8">
        <f>VLOOKUP(B3263, 'TRIPS In Force'!$A$2:$B$166, 2, FALSE)</f>
        <v>34881</v>
      </c>
      <c r="L3263" s="7">
        <f t="shared" si="474"/>
        <v>1995</v>
      </c>
      <c r="M3263" s="7">
        <f t="shared" si="469"/>
        <v>1</v>
      </c>
      <c r="N3263" s="7">
        <f t="shared" si="470"/>
        <v>1995</v>
      </c>
      <c r="O3263" s="7">
        <f t="shared" si="471"/>
        <v>16</v>
      </c>
      <c r="P3263" s="7">
        <f t="shared" si="472"/>
        <v>1</v>
      </c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</row>
    <row r="3264" spans="1:34" x14ac:dyDescent="0.35">
      <c r="A3264">
        <f t="shared" si="475"/>
        <v>3263</v>
      </c>
      <c r="B3264" t="s">
        <v>117</v>
      </c>
      <c r="C3264">
        <f t="shared" si="473"/>
        <v>120</v>
      </c>
      <c r="D3264" s="7">
        <f t="shared" si="477"/>
        <v>2012</v>
      </c>
      <c r="F3264">
        <f>VLOOKUP(B3264, 'Population by Country'!$1:$266, 27, FALSE)</f>
        <v>38063164</v>
      </c>
      <c r="G3264">
        <v>0</v>
      </c>
      <c r="H3264">
        <v>0</v>
      </c>
      <c r="I3264" s="7">
        <f>INDEX('Developing Country'!$B$3:$B$175,MATCH('Stata Data'!B3264,'Developing Country'!$A$3:$A$175))</f>
        <v>0</v>
      </c>
      <c r="J3264" s="7">
        <f>INDEX('Developing Country'!$C$3:$C$175,MATCH('Stata Data'!B3264,'Developing Country'!$A$3:$A$175))</f>
        <v>0</v>
      </c>
      <c r="K3264" s="8">
        <f>VLOOKUP(B3264, 'TRIPS In Force'!$A$2:$B$166, 2, FALSE)</f>
        <v>34881</v>
      </c>
      <c r="L3264" s="7">
        <f t="shared" si="474"/>
        <v>1995</v>
      </c>
      <c r="M3264" s="7">
        <f t="shared" si="469"/>
        <v>1</v>
      </c>
      <c r="N3264" s="7">
        <f t="shared" si="470"/>
        <v>1995</v>
      </c>
      <c r="O3264" s="7">
        <f t="shared" si="471"/>
        <v>17</v>
      </c>
      <c r="P3264" s="7">
        <f t="shared" si="472"/>
        <v>1</v>
      </c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</row>
    <row r="3265" spans="1:34" x14ac:dyDescent="0.35">
      <c r="A3265">
        <f t="shared" si="475"/>
        <v>3264</v>
      </c>
      <c r="B3265" t="s">
        <v>117</v>
      </c>
      <c r="C3265">
        <f t="shared" si="473"/>
        <v>120</v>
      </c>
      <c r="D3265" s="7">
        <f t="shared" si="477"/>
        <v>2013</v>
      </c>
      <c r="F3265">
        <f>VLOOKUP(B3265, 'Population by Country'!$1:$266, 28, FALSE)</f>
        <v>38040196</v>
      </c>
      <c r="G3265">
        <v>0</v>
      </c>
      <c r="H3265">
        <v>0</v>
      </c>
      <c r="I3265" s="7">
        <f>INDEX('Developing Country'!$B$3:$B$175,MATCH('Stata Data'!B3265,'Developing Country'!$A$3:$A$175))</f>
        <v>0</v>
      </c>
      <c r="J3265" s="7">
        <f>INDEX('Developing Country'!$C$3:$C$175,MATCH('Stata Data'!B3265,'Developing Country'!$A$3:$A$175))</f>
        <v>0</v>
      </c>
      <c r="K3265" s="8">
        <f>VLOOKUP(B3265, 'TRIPS In Force'!$A$2:$B$166, 2, FALSE)</f>
        <v>34881</v>
      </c>
      <c r="L3265" s="7">
        <f t="shared" si="474"/>
        <v>1995</v>
      </c>
      <c r="M3265" s="7">
        <f t="shared" si="469"/>
        <v>1</v>
      </c>
      <c r="N3265" s="7">
        <f t="shared" si="470"/>
        <v>1995</v>
      </c>
      <c r="O3265" s="7">
        <f t="shared" si="471"/>
        <v>18</v>
      </c>
      <c r="P3265" s="7">
        <f t="shared" si="472"/>
        <v>1</v>
      </c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</row>
    <row r="3266" spans="1:34" x14ac:dyDescent="0.35">
      <c r="A3266">
        <f t="shared" si="475"/>
        <v>3265</v>
      </c>
      <c r="B3266" t="s">
        <v>117</v>
      </c>
      <c r="C3266">
        <f t="shared" si="473"/>
        <v>120</v>
      </c>
      <c r="D3266" s="7">
        <f t="shared" si="477"/>
        <v>2014</v>
      </c>
      <c r="F3266">
        <f>VLOOKUP(B3266, 'Population by Country'!$1:$266, 29, FALSE)</f>
        <v>38011735</v>
      </c>
      <c r="G3266">
        <v>0</v>
      </c>
      <c r="H3266">
        <v>0</v>
      </c>
      <c r="I3266" s="7">
        <f>INDEX('Developing Country'!$B$3:$B$175,MATCH('Stata Data'!B3266,'Developing Country'!$A$3:$A$175))</f>
        <v>0</v>
      </c>
      <c r="J3266" s="7">
        <f>INDEX('Developing Country'!$C$3:$C$175,MATCH('Stata Data'!B3266,'Developing Country'!$A$3:$A$175))</f>
        <v>0</v>
      </c>
      <c r="K3266" s="8">
        <f>VLOOKUP(B3266, 'TRIPS In Force'!$A$2:$B$166, 2, FALSE)</f>
        <v>34881</v>
      </c>
      <c r="L3266" s="7">
        <f t="shared" si="474"/>
        <v>1995</v>
      </c>
      <c r="M3266" s="7">
        <f t="shared" ref="M3266:M3329" si="478">IF(L3266&gt;D3266, 0, 1)</f>
        <v>1</v>
      </c>
      <c r="N3266" s="7">
        <f t="shared" ref="N3266:N3329" si="479">IF(L3266&gt;IF(I3266=1, 2033, IF(H3266=1, 2005, IF(J3266=1,2000, L3266))), L3266,IF(I3266=1, 2033, IF(H3266=1, 2005, IF(J3266=1,2000, L3266))))</f>
        <v>1995</v>
      </c>
      <c r="O3266" s="7">
        <f t="shared" ref="O3266:O3329" si="480">D3266-N3266</f>
        <v>19</v>
      </c>
      <c r="P3266" s="7">
        <f t="shared" ref="P3266:P3329" si="481">IF(N3266&lt;=D3266,1,0)</f>
        <v>1</v>
      </c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</row>
    <row r="3267" spans="1:34" x14ac:dyDescent="0.35">
      <c r="A3267">
        <f t="shared" si="475"/>
        <v>3266</v>
      </c>
      <c r="B3267" t="s">
        <v>117</v>
      </c>
      <c r="C3267">
        <f t="shared" ref="C3267:C3330" si="482">_xlfn.FLOOR.MATH((A3267-1)/27)</f>
        <v>120</v>
      </c>
      <c r="D3267" s="7">
        <f t="shared" si="477"/>
        <v>2015</v>
      </c>
      <c r="F3267">
        <f>VLOOKUP(B3267, 'Population by Country'!$1:$266, 30, FALSE)</f>
        <v>37986412</v>
      </c>
      <c r="G3267">
        <v>0</v>
      </c>
      <c r="H3267">
        <v>0</v>
      </c>
      <c r="I3267" s="7">
        <f>INDEX('Developing Country'!$B$3:$B$175,MATCH('Stata Data'!B3267,'Developing Country'!$A$3:$A$175))</f>
        <v>0</v>
      </c>
      <c r="J3267" s="7">
        <f>INDEX('Developing Country'!$C$3:$C$175,MATCH('Stata Data'!B3267,'Developing Country'!$A$3:$A$175))</f>
        <v>0</v>
      </c>
      <c r="K3267" s="8">
        <f>VLOOKUP(B3267, 'TRIPS In Force'!$A$2:$B$166, 2, FALSE)</f>
        <v>34881</v>
      </c>
      <c r="L3267" s="7">
        <f t="shared" ref="L3267:L3330" si="483">YEAR(K3267)</f>
        <v>1995</v>
      </c>
      <c r="M3267" s="7">
        <f t="shared" si="478"/>
        <v>1</v>
      </c>
      <c r="N3267" s="7">
        <f t="shared" si="479"/>
        <v>1995</v>
      </c>
      <c r="O3267" s="7">
        <f t="shared" si="480"/>
        <v>20</v>
      </c>
      <c r="P3267" s="7">
        <f t="shared" si="481"/>
        <v>1</v>
      </c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</row>
    <row r="3268" spans="1:34" x14ac:dyDescent="0.35">
      <c r="A3268">
        <f t="shared" ref="A3268:A3331" si="484">A3267+1</f>
        <v>3267</v>
      </c>
      <c r="B3268" t="s">
        <v>117</v>
      </c>
      <c r="C3268">
        <f t="shared" si="482"/>
        <v>120</v>
      </c>
      <c r="D3268" s="7">
        <f t="shared" si="477"/>
        <v>2016</v>
      </c>
      <c r="F3268">
        <f>VLOOKUP(B3268, 'Population by Country'!$1:$266, 31, FALSE)</f>
        <v>37948016</v>
      </c>
      <c r="G3268">
        <v>0</v>
      </c>
      <c r="H3268">
        <v>0</v>
      </c>
      <c r="I3268" s="7">
        <f>INDEX('Developing Country'!$B$3:$B$175,MATCH('Stata Data'!B3268,'Developing Country'!$A$3:$A$175))</f>
        <v>0</v>
      </c>
      <c r="J3268" s="7">
        <f>INDEX('Developing Country'!$C$3:$C$175,MATCH('Stata Data'!B3268,'Developing Country'!$A$3:$A$175))</f>
        <v>0</v>
      </c>
      <c r="K3268" s="8">
        <f>VLOOKUP(B3268, 'TRIPS In Force'!$A$2:$B$166, 2, FALSE)</f>
        <v>34881</v>
      </c>
      <c r="L3268" s="7">
        <f t="shared" si="483"/>
        <v>1995</v>
      </c>
      <c r="M3268" s="7">
        <f t="shared" si="478"/>
        <v>1</v>
      </c>
      <c r="N3268" s="7">
        <f t="shared" si="479"/>
        <v>1995</v>
      </c>
      <c r="O3268" s="7">
        <f t="shared" si="480"/>
        <v>21</v>
      </c>
      <c r="P3268" s="7">
        <f t="shared" si="481"/>
        <v>1</v>
      </c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</row>
    <row r="3269" spans="1:34" x14ac:dyDescent="0.35">
      <c r="A3269">
        <f t="shared" si="484"/>
        <v>3268</v>
      </c>
      <c r="B3269" t="s">
        <v>118</v>
      </c>
      <c r="C3269">
        <f t="shared" si="482"/>
        <v>121</v>
      </c>
      <c r="D3269" s="7">
        <v>1990</v>
      </c>
      <c r="F3269">
        <f>VLOOKUP(B3269, 'Population by Country'!$1:$266, 5,FALSE )</f>
        <v>9983218</v>
      </c>
      <c r="G3269">
        <v>0</v>
      </c>
      <c r="H3269">
        <v>0</v>
      </c>
      <c r="I3269" s="7">
        <f>INDEX('Developing Country'!$B$3:$B$175,MATCH('Stata Data'!B3269,'Developing Country'!$A$3:$A$175))</f>
        <v>0</v>
      </c>
      <c r="J3269" s="7">
        <f>INDEX('Developing Country'!$C$3:$C$175,MATCH('Stata Data'!B3269,'Developing Country'!$A$3:$A$175))</f>
        <v>0</v>
      </c>
      <c r="K3269" s="8">
        <f>VLOOKUP(B3269, 'TRIPS In Force'!$A$2:$B$166, 2, FALSE)</f>
        <v>34700</v>
      </c>
      <c r="L3269" s="7">
        <f t="shared" si="483"/>
        <v>1995</v>
      </c>
      <c r="M3269" s="7">
        <f t="shared" si="478"/>
        <v>0</v>
      </c>
      <c r="N3269" s="7">
        <f t="shared" si="479"/>
        <v>1995</v>
      </c>
      <c r="O3269" s="7">
        <f t="shared" si="480"/>
        <v>-5</v>
      </c>
      <c r="P3269" s="7">
        <f t="shared" si="481"/>
        <v>0</v>
      </c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</row>
    <row r="3270" spans="1:34" x14ac:dyDescent="0.35">
      <c r="A3270">
        <f t="shared" si="484"/>
        <v>3269</v>
      </c>
      <c r="B3270" t="s">
        <v>118</v>
      </c>
      <c r="C3270">
        <f t="shared" si="482"/>
        <v>121</v>
      </c>
      <c r="D3270" s="7">
        <f>D3269+1</f>
        <v>1991</v>
      </c>
      <c r="F3270">
        <f>VLOOKUP(B3270, 'Population by Country'!$1:$266, 6, FALSE)</f>
        <v>9960235</v>
      </c>
      <c r="G3270">
        <v>0</v>
      </c>
      <c r="H3270">
        <v>0</v>
      </c>
      <c r="I3270" s="7">
        <f>INDEX('Developing Country'!$B$3:$B$175,MATCH('Stata Data'!B3270,'Developing Country'!$A$3:$A$175))</f>
        <v>0</v>
      </c>
      <c r="J3270" s="7">
        <f>INDEX('Developing Country'!$C$3:$C$175,MATCH('Stata Data'!B3270,'Developing Country'!$A$3:$A$175))</f>
        <v>0</v>
      </c>
      <c r="K3270" s="8">
        <f>VLOOKUP(B3270, 'TRIPS In Force'!$A$2:$B$166, 2, FALSE)</f>
        <v>34700</v>
      </c>
      <c r="L3270" s="7">
        <f t="shared" si="483"/>
        <v>1995</v>
      </c>
      <c r="M3270" s="7">
        <f t="shared" si="478"/>
        <v>0</v>
      </c>
      <c r="N3270" s="7">
        <f t="shared" si="479"/>
        <v>1995</v>
      </c>
      <c r="O3270" s="7">
        <f t="shared" si="480"/>
        <v>-4</v>
      </c>
      <c r="P3270" s="7">
        <f t="shared" si="481"/>
        <v>0</v>
      </c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</row>
    <row r="3271" spans="1:34" x14ac:dyDescent="0.35">
      <c r="A3271">
        <f t="shared" si="484"/>
        <v>3270</v>
      </c>
      <c r="B3271" t="s">
        <v>118</v>
      </c>
      <c r="C3271">
        <f t="shared" si="482"/>
        <v>121</v>
      </c>
      <c r="D3271" s="7">
        <f t="shared" ref="D3271:D3295" si="485">D3270+1</f>
        <v>1992</v>
      </c>
      <c r="F3271">
        <f>VLOOKUP(B3271, 'Population by Country'!$1:$266, 7, FALSE)</f>
        <v>9952494</v>
      </c>
      <c r="G3271">
        <v>0</v>
      </c>
      <c r="H3271">
        <v>0</v>
      </c>
      <c r="I3271" s="7">
        <f>INDEX('Developing Country'!$B$3:$B$175,MATCH('Stata Data'!B3271,'Developing Country'!$A$3:$A$175))</f>
        <v>0</v>
      </c>
      <c r="J3271" s="7">
        <f>INDEX('Developing Country'!$C$3:$C$175,MATCH('Stata Data'!B3271,'Developing Country'!$A$3:$A$175))</f>
        <v>0</v>
      </c>
      <c r="K3271" s="8">
        <f>VLOOKUP(B3271, 'TRIPS In Force'!$A$2:$B$166, 2, FALSE)</f>
        <v>34700</v>
      </c>
      <c r="L3271" s="7">
        <f t="shared" si="483"/>
        <v>1995</v>
      </c>
      <c r="M3271" s="7">
        <f t="shared" si="478"/>
        <v>0</v>
      </c>
      <c r="N3271" s="7">
        <f t="shared" si="479"/>
        <v>1995</v>
      </c>
      <c r="O3271" s="7">
        <f t="shared" si="480"/>
        <v>-3</v>
      </c>
      <c r="P3271" s="7">
        <f t="shared" si="481"/>
        <v>0</v>
      </c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</row>
    <row r="3272" spans="1:34" x14ac:dyDescent="0.35">
      <c r="A3272">
        <f t="shared" si="484"/>
        <v>3271</v>
      </c>
      <c r="B3272" t="s">
        <v>118</v>
      </c>
      <c r="C3272">
        <f t="shared" si="482"/>
        <v>121</v>
      </c>
      <c r="D3272" s="7">
        <f t="shared" si="485"/>
        <v>1993</v>
      </c>
      <c r="F3272">
        <f>VLOOKUP(B3272, 'Population by Country'!$1:$266, 8, FALSE)</f>
        <v>9964675</v>
      </c>
      <c r="G3272">
        <v>0</v>
      </c>
      <c r="H3272">
        <v>0</v>
      </c>
      <c r="I3272" s="7">
        <f>INDEX('Developing Country'!$B$3:$B$175,MATCH('Stata Data'!B3272,'Developing Country'!$A$3:$A$175))</f>
        <v>0</v>
      </c>
      <c r="J3272" s="7">
        <f>INDEX('Developing Country'!$C$3:$C$175,MATCH('Stata Data'!B3272,'Developing Country'!$A$3:$A$175))</f>
        <v>0</v>
      </c>
      <c r="K3272" s="8">
        <f>VLOOKUP(B3272, 'TRIPS In Force'!$A$2:$B$166, 2, FALSE)</f>
        <v>34700</v>
      </c>
      <c r="L3272" s="7">
        <f t="shared" si="483"/>
        <v>1995</v>
      </c>
      <c r="M3272" s="7">
        <f t="shared" si="478"/>
        <v>0</v>
      </c>
      <c r="N3272" s="7">
        <f t="shared" si="479"/>
        <v>1995</v>
      </c>
      <c r="O3272" s="7">
        <f t="shared" si="480"/>
        <v>-2</v>
      </c>
      <c r="P3272" s="7">
        <f t="shared" si="481"/>
        <v>0</v>
      </c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</row>
    <row r="3273" spans="1:34" x14ac:dyDescent="0.35">
      <c r="A3273">
        <f t="shared" si="484"/>
        <v>3272</v>
      </c>
      <c r="B3273" t="s">
        <v>118</v>
      </c>
      <c r="C3273">
        <f t="shared" si="482"/>
        <v>121</v>
      </c>
      <c r="D3273" s="7">
        <f t="shared" si="485"/>
        <v>1994</v>
      </c>
      <c r="F3273">
        <f>VLOOKUP(B3273, 'Population by Country'!$1:$266, 9, FALSE)</f>
        <v>9991525</v>
      </c>
      <c r="G3273">
        <v>0</v>
      </c>
      <c r="H3273">
        <v>0</v>
      </c>
      <c r="I3273" s="7">
        <f>INDEX('Developing Country'!$B$3:$B$175,MATCH('Stata Data'!B3273,'Developing Country'!$A$3:$A$175))</f>
        <v>0</v>
      </c>
      <c r="J3273" s="7">
        <f>INDEX('Developing Country'!$C$3:$C$175,MATCH('Stata Data'!B3273,'Developing Country'!$A$3:$A$175))</f>
        <v>0</v>
      </c>
      <c r="K3273" s="8">
        <f>VLOOKUP(B3273, 'TRIPS In Force'!$A$2:$B$166, 2, FALSE)</f>
        <v>34700</v>
      </c>
      <c r="L3273" s="7">
        <f t="shared" si="483"/>
        <v>1995</v>
      </c>
      <c r="M3273" s="7">
        <f t="shared" si="478"/>
        <v>0</v>
      </c>
      <c r="N3273" s="7">
        <f t="shared" si="479"/>
        <v>1995</v>
      </c>
      <c r="O3273" s="7">
        <f t="shared" si="480"/>
        <v>-1</v>
      </c>
      <c r="P3273" s="7">
        <f t="shared" si="481"/>
        <v>0</v>
      </c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</row>
    <row r="3274" spans="1:34" x14ac:dyDescent="0.35">
      <c r="A3274">
        <f t="shared" si="484"/>
        <v>3273</v>
      </c>
      <c r="B3274" t="s">
        <v>118</v>
      </c>
      <c r="C3274">
        <f t="shared" si="482"/>
        <v>121</v>
      </c>
      <c r="D3274" s="7">
        <f t="shared" si="485"/>
        <v>1995</v>
      </c>
      <c r="F3274">
        <f>VLOOKUP(B3274, 'Population by Country'!$1:$266, 10, FALSE)</f>
        <v>10026176</v>
      </c>
      <c r="G3274">
        <v>0</v>
      </c>
      <c r="H3274">
        <v>0</v>
      </c>
      <c r="I3274" s="7">
        <f>INDEX('Developing Country'!$B$3:$B$175,MATCH('Stata Data'!B3274,'Developing Country'!$A$3:$A$175))</f>
        <v>0</v>
      </c>
      <c r="J3274" s="7">
        <f>INDEX('Developing Country'!$C$3:$C$175,MATCH('Stata Data'!B3274,'Developing Country'!$A$3:$A$175))</f>
        <v>0</v>
      </c>
      <c r="K3274" s="8">
        <f>VLOOKUP(B3274, 'TRIPS In Force'!$A$2:$B$166, 2, FALSE)</f>
        <v>34700</v>
      </c>
      <c r="L3274" s="7">
        <f t="shared" si="483"/>
        <v>1995</v>
      </c>
      <c r="M3274" s="7">
        <f t="shared" si="478"/>
        <v>1</v>
      </c>
      <c r="N3274" s="7">
        <f t="shared" si="479"/>
        <v>1995</v>
      </c>
      <c r="O3274" s="7">
        <f t="shared" si="480"/>
        <v>0</v>
      </c>
      <c r="P3274" s="7">
        <f t="shared" si="481"/>
        <v>1</v>
      </c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</row>
    <row r="3275" spans="1:34" x14ac:dyDescent="0.35">
      <c r="A3275">
        <f t="shared" si="484"/>
        <v>3274</v>
      </c>
      <c r="B3275" t="s">
        <v>118</v>
      </c>
      <c r="C3275">
        <f t="shared" si="482"/>
        <v>121</v>
      </c>
      <c r="D3275" s="7">
        <f t="shared" si="485"/>
        <v>1996</v>
      </c>
      <c r="F3275">
        <f>VLOOKUP(B3275, 'Population by Country'!$1:$266, 11, FALSE)</f>
        <v>10063945</v>
      </c>
      <c r="G3275">
        <v>0</v>
      </c>
      <c r="H3275">
        <v>0</v>
      </c>
      <c r="I3275" s="7">
        <f>INDEX('Developing Country'!$B$3:$B$175,MATCH('Stata Data'!B3275,'Developing Country'!$A$3:$A$175))</f>
        <v>0</v>
      </c>
      <c r="J3275" s="7">
        <f>INDEX('Developing Country'!$C$3:$C$175,MATCH('Stata Data'!B3275,'Developing Country'!$A$3:$A$175))</f>
        <v>0</v>
      </c>
      <c r="K3275" s="8">
        <f>VLOOKUP(B3275, 'TRIPS In Force'!$A$2:$B$166, 2, FALSE)</f>
        <v>34700</v>
      </c>
      <c r="L3275" s="7">
        <f t="shared" si="483"/>
        <v>1995</v>
      </c>
      <c r="M3275" s="7">
        <f t="shared" si="478"/>
        <v>1</v>
      </c>
      <c r="N3275" s="7">
        <f t="shared" si="479"/>
        <v>1995</v>
      </c>
      <c r="O3275" s="7">
        <f t="shared" si="480"/>
        <v>1</v>
      </c>
      <c r="P3275" s="7">
        <f t="shared" si="481"/>
        <v>1</v>
      </c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</row>
    <row r="3276" spans="1:34" x14ac:dyDescent="0.35">
      <c r="A3276">
        <f t="shared" si="484"/>
        <v>3275</v>
      </c>
      <c r="B3276" t="s">
        <v>118</v>
      </c>
      <c r="C3276">
        <f t="shared" si="482"/>
        <v>121</v>
      </c>
      <c r="D3276" s="7">
        <f t="shared" si="485"/>
        <v>1997</v>
      </c>
      <c r="F3276">
        <f>VLOOKUP(B3276, 'Population by Country'!$1:$266, 12, FALSE)</f>
        <v>10108977</v>
      </c>
      <c r="G3276">
        <v>0</v>
      </c>
      <c r="H3276">
        <v>0</v>
      </c>
      <c r="I3276" s="7">
        <f>INDEX('Developing Country'!$B$3:$B$175,MATCH('Stata Data'!B3276,'Developing Country'!$A$3:$A$175))</f>
        <v>0</v>
      </c>
      <c r="J3276" s="7">
        <f>INDEX('Developing Country'!$C$3:$C$175,MATCH('Stata Data'!B3276,'Developing Country'!$A$3:$A$175))</f>
        <v>0</v>
      </c>
      <c r="K3276" s="8">
        <f>VLOOKUP(B3276, 'TRIPS In Force'!$A$2:$B$166, 2, FALSE)</f>
        <v>34700</v>
      </c>
      <c r="L3276" s="7">
        <f t="shared" si="483"/>
        <v>1995</v>
      </c>
      <c r="M3276" s="7">
        <f t="shared" si="478"/>
        <v>1</v>
      </c>
      <c r="N3276" s="7">
        <f t="shared" si="479"/>
        <v>1995</v>
      </c>
      <c r="O3276" s="7">
        <f t="shared" si="480"/>
        <v>2</v>
      </c>
      <c r="P3276" s="7">
        <f t="shared" si="481"/>
        <v>1</v>
      </c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</row>
    <row r="3277" spans="1:34" x14ac:dyDescent="0.35">
      <c r="A3277">
        <f t="shared" si="484"/>
        <v>3276</v>
      </c>
      <c r="B3277" t="s">
        <v>118</v>
      </c>
      <c r="C3277">
        <f t="shared" si="482"/>
        <v>121</v>
      </c>
      <c r="D3277" s="7">
        <f t="shared" si="485"/>
        <v>1998</v>
      </c>
      <c r="F3277">
        <f>VLOOKUP(B3277, 'Population by Country'!$1:$266, 13, FALSE)</f>
        <v>10160196</v>
      </c>
      <c r="G3277">
        <v>0</v>
      </c>
      <c r="H3277">
        <v>0</v>
      </c>
      <c r="I3277" s="7">
        <f>INDEX('Developing Country'!$B$3:$B$175,MATCH('Stata Data'!B3277,'Developing Country'!$A$3:$A$175))</f>
        <v>0</v>
      </c>
      <c r="J3277" s="7">
        <f>INDEX('Developing Country'!$C$3:$C$175,MATCH('Stata Data'!B3277,'Developing Country'!$A$3:$A$175))</f>
        <v>0</v>
      </c>
      <c r="K3277" s="8">
        <f>VLOOKUP(B3277, 'TRIPS In Force'!$A$2:$B$166, 2, FALSE)</f>
        <v>34700</v>
      </c>
      <c r="L3277" s="7">
        <f t="shared" si="483"/>
        <v>1995</v>
      </c>
      <c r="M3277" s="7">
        <f t="shared" si="478"/>
        <v>1</v>
      </c>
      <c r="N3277" s="7">
        <f t="shared" si="479"/>
        <v>1995</v>
      </c>
      <c r="O3277" s="7">
        <f t="shared" si="480"/>
        <v>3</v>
      </c>
      <c r="P3277" s="7">
        <f t="shared" si="481"/>
        <v>1</v>
      </c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</row>
    <row r="3278" spans="1:34" x14ac:dyDescent="0.35">
      <c r="A3278">
        <f t="shared" si="484"/>
        <v>3277</v>
      </c>
      <c r="B3278" t="s">
        <v>118</v>
      </c>
      <c r="C3278">
        <f t="shared" si="482"/>
        <v>121</v>
      </c>
      <c r="D3278" s="7">
        <f t="shared" si="485"/>
        <v>1999</v>
      </c>
      <c r="F3278">
        <f>VLOOKUP(B3278, 'Population by Country'!$1:$266,14, FALSE)</f>
        <v>10217828</v>
      </c>
      <c r="G3278">
        <v>0</v>
      </c>
      <c r="H3278">
        <v>0</v>
      </c>
      <c r="I3278" s="7">
        <f>INDEX('Developing Country'!$B$3:$B$175,MATCH('Stata Data'!B3278,'Developing Country'!$A$3:$A$175))</f>
        <v>0</v>
      </c>
      <c r="J3278" s="7">
        <f>INDEX('Developing Country'!$C$3:$C$175,MATCH('Stata Data'!B3278,'Developing Country'!$A$3:$A$175))</f>
        <v>0</v>
      </c>
      <c r="K3278" s="8">
        <f>VLOOKUP(B3278, 'TRIPS In Force'!$A$2:$B$166, 2, FALSE)</f>
        <v>34700</v>
      </c>
      <c r="L3278" s="7">
        <f t="shared" si="483"/>
        <v>1995</v>
      </c>
      <c r="M3278" s="7">
        <f t="shared" si="478"/>
        <v>1</v>
      </c>
      <c r="N3278" s="7">
        <f t="shared" si="479"/>
        <v>1995</v>
      </c>
      <c r="O3278" s="7">
        <f t="shared" si="480"/>
        <v>4</v>
      </c>
      <c r="P3278" s="7">
        <f t="shared" si="481"/>
        <v>1</v>
      </c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</row>
    <row r="3279" spans="1:34" x14ac:dyDescent="0.35">
      <c r="A3279">
        <f t="shared" si="484"/>
        <v>3278</v>
      </c>
      <c r="B3279" t="s">
        <v>118</v>
      </c>
      <c r="C3279">
        <f t="shared" si="482"/>
        <v>121</v>
      </c>
      <c r="D3279" s="7">
        <f t="shared" si="485"/>
        <v>2000</v>
      </c>
      <c r="F3279">
        <f>VLOOKUP(B3279, 'Population by Country'!$1:$266, 15, FALSE)</f>
        <v>10289898</v>
      </c>
      <c r="G3279">
        <v>0</v>
      </c>
      <c r="H3279">
        <v>0</v>
      </c>
      <c r="I3279" s="7">
        <f>INDEX('Developing Country'!$B$3:$B$175,MATCH('Stata Data'!B3279,'Developing Country'!$A$3:$A$175))</f>
        <v>0</v>
      </c>
      <c r="J3279" s="7">
        <f>INDEX('Developing Country'!$C$3:$C$175,MATCH('Stata Data'!B3279,'Developing Country'!$A$3:$A$175))</f>
        <v>0</v>
      </c>
      <c r="K3279" s="8">
        <f>VLOOKUP(B3279, 'TRIPS In Force'!$A$2:$B$166, 2, FALSE)</f>
        <v>34700</v>
      </c>
      <c r="L3279" s="7">
        <f t="shared" si="483"/>
        <v>1995</v>
      </c>
      <c r="M3279" s="7">
        <f t="shared" si="478"/>
        <v>1</v>
      </c>
      <c r="N3279" s="7">
        <f t="shared" si="479"/>
        <v>1995</v>
      </c>
      <c r="O3279" s="7">
        <f t="shared" si="480"/>
        <v>5</v>
      </c>
      <c r="P3279" s="7">
        <f t="shared" si="481"/>
        <v>1</v>
      </c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</row>
    <row r="3280" spans="1:34" x14ac:dyDescent="0.35">
      <c r="A3280">
        <f t="shared" si="484"/>
        <v>3279</v>
      </c>
      <c r="B3280" t="s">
        <v>118</v>
      </c>
      <c r="C3280">
        <f t="shared" si="482"/>
        <v>121</v>
      </c>
      <c r="D3280" s="7">
        <f t="shared" si="485"/>
        <v>2001</v>
      </c>
      <c r="F3280">
        <f>VLOOKUP(B3280, 'Population by Country'!$1:$266, 16, FALSE)</f>
        <v>10362722</v>
      </c>
      <c r="G3280">
        <v>0</v>
      </c>
      <c r="H3280">
        <v>0</v>
      </c>
      <c r="I3280" s="7">
        <f>INDEX('Developing Country'!$B$3:$B$175,MATCH('Stata Data'!B3280,'Developing Country'!$A$3:$A$175))</f>
        <v>0</v>
      </c>
      <c r="J3280" s="7">
        <f>INDEX('Developing Country'!$C$3:$C$175,MATCH('Stata Data'!B3280,'Developing Country'!$A$3:$A$175))</f>
        <v>0</v>
      </c>
      <c r="K3280" s="8">
        <f>VLOOKUP(B3280, 'TRIPS In Force'!$A$2:$B$166, 2, FALSE)</f>
        <v>34700</v>
      </c>
      <c r="L3280" s="7">
        <f t="shared" si="483"/>
        <v>1995</v>
      </c>
      <c r="M3280" s="7">
        <f t="shared" si="478"/>
        <v>1</v>
      </c>
      <c r="N3280" s="7">
        <f t="shared" si="479"/>
        <v>1995</v>
      </c>
      <c r="O3280" s="7">
        <f t="shared" si="480"/>
        <v>6</v>
      </c>
      <c r="P3280" s="7">
        <f t="shared" si="481"/>
        <v>1</v>
      </c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</row>
    <row r="3281" spans="1:34" x14ac:dyDescent="0.35">
      <c r="A3281">
        <f t="shared" si="484"/>
        <v>3280</v>
      </c>
      <c r="B3281" t="s">
        <v>118</v>
      </c>
      <c r="C3281">
        <f t="shared" si="482"/>
        <v>121</v>
      </c>
      <c r="D3281" s="7">
        <f t="shared" si="485"/>
        <v>2002</v>
      </c>
      <c r="F3281">
        <f>VLOOKUP(B3281, 'Population by Country'!$1:$266, 17, FALSE)</f>
        <v>10419631</v>
      </c>
      <c r="G3281">
        <v>0</v>
      </c>
      <c r="H3281">
        <v>0</v>
      </c>
      <c r="I3281" s="7">
        <f>INDEX('Developing Country'!$B$3:$B$175,MATCH('Stata Data'!B3281,'Developing Country'!$A$3:$A$175))</f>
        <v>0</v>
      </c>
      <c r="J3281" s="7">
        <f>INDEX('Developing Country'!$C$3:$C$175,MATCH('Stata Data'!B3281,'Developing Country'!$A$3:$A$175))</f>
        <v>0</v>
      </c>
      <c r="K3281" s="8">
        <f>VLOOKUP(B3281, 'TRIPS In Force'!$A$2:$B$166, 2, FALSE)</f>
        <v>34700</v>
      </c>
      <c r="L3281" s="7">
        <f t="shared" si="483"/>
        <v>1995</v>
      </c>
      <c r="M3281" s="7">
        <f t="shared" si="478"/>
        <v>1</v>
      </c>
      <c r="N3281" s="7">
        <f t="shared" si="479"/>
        <v>1995</v>
      </c>
      <c r="O3281" s="7">
        <f t="shared" si="480"/>
        <v>7</v>
      </c>
      <c r="P3281" s="7">
        <f t="shared" si="481"/>
        <v>1</v>
      </c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</row>
    <row r="3282" spans="1:34" x14ac:dyDescent="0.35">
      <c r="A3282">
        <f t="shared" si="484"/>
        <v>3281</v>
      </c>
      <c r="B3282" t="s">
        <v>118</v>
      </c>
      <c r="C3282">
        <f t="shared" si="482"/>
        <v>121</v>
      </c>
      <c r="D3282" s="7">
        <f t="shared" si="485"/>
        <v>2003</v>
      </c>
      <c r="F3282">
        <f>VLOOKUP(B3282, 'Population by Country'!$1:$266, 18, FALSE)</f>
        <v>10458821</v>
      </c>
      <c r="G3282">
        <v>0</v>
      </c>
      <c r="H3282">
        <v>0</v>
      </c>
      <c r="I3282" s="7">
        <f>INDEX('Developing Country'!$B$3:$B$175,MATCH('Stata Data'!B3282,'Developing Country'!$A$3:$A$175))</f>
        <v>0</v>
      </c>
      <c r="J3282" s="7">
        <f>INDEX('Developing Country'!$C$3:$C$175,MATCH('Stata Data'!B3282,'Developing Country'!$A$3:$A$175))</f>
        <v>0</v>
      </c>
      <c r="K3282" s="8">
        <f>VLOOKUP(B3282, 'TRIPS In Force'!$A$2:$B$166, 2, FALSE)</f>
        <v>34700</v>
      </c>
      <c r="L3282" s="7">
        <f t="shared" si="483"/>
        <v>1995</v>
      </c>
      <c r="M3282" s="7">
        <f t="shared" si="478"/>
        <v>1</v>
      </c>
      <c r="N3282" s="7">
        <f t="shared" si="479"/>
        <v>1995</v>
      </c>
      <c r="O3282" s="7">
        <f t="shared" si="480"/>
        <v>8</v>
      </c>
      <c r="P3282" s="7">
        <f t="shared" si="481"/>
        <v>1</v>
      </c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</row>
    <row r="3283" spans="1:34" x14ac:dyDescent="0.35">
      <c r="A3283">
        <f t="shared" si="484"/>
        <v>3282</v>
      </c>
      <c r="B3283" t="s">
        <v>118</v>
      </c>
      <c r="C3283">
        <f t="shared" si="482"/>
        <v>121</v>
      </c>
      <c r="D3283" s="7">
        <f t="shared" si="485"/>
        <v>2004</v>
      </c>
      <c r="F3283">
        <f>VLOOKUP(B3283, 'Population by Country'!$1:$266,19, FALSE)</f>
        <v>10483861</v>
      </c>
      <c r="G3283">
        <v>0</v>
      </c>
      <c r="H3283">
        <v>0</v>
      </c>
      <c r="I3283" s="7">
        <f>INDEX('Developing Country'!$B$3:$B$175,MATCH('Stata Data'!B3283,'Developing Country'!$A$3:$A$175))</f>
        <v>0</v>
      </c>
      <c r="J3283" s="7">
        <f>INDEX('Developing Country'!$C$3:$C$175,MATCH('Stata Data'!B3283,'Developing Country'!$A$3:$A$175))</f>
        <v>0</v>
      </c>
      <c r="K3283" s="8">
        <f>VLOOKUP(B3283, 'TRIPS In Force'!$A$2:$B$166, 2, FALSE)</f>
        <v>34700</v>
      </c>
      <c r="L3283" s="7">
        <f t="shared" si="483"/>
        <v>1995</v>
      </c>
      <c r="M3283" s="7">
        <f t="shared" si="478"/>
        <v>1</v>
      </c>
      <c r="N3283" s="7">
        <f t="shared" si="479"/>
        <v>1995</v>
      </c>
      <c r="O3283" s="7">
        <f t="shared" si="480"/>
        <v>9</v>
      </c>
      <c r="P3283" s="7">
        <f t="shared" si="481"/>
        <v>1</v>
      </c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</row>
    <row r="3284" spans="1:34" x14ac:dyDescent="0.35">
      <c r="A3284">
        <f t="shared" si="484"/>
        <v>3283</v>
      </c>
      <c r="B3284" t="s">
        <v>118</v>
      </c>
      <c r="C3284">
        <f t="shared" si="482"/>
        <v>121</v>
      </c>
      <c r="D3284" s="7">
        <f t="shared" si="485"/>
        <v>2005</v>
      </c>
      <c r="F3284">
        <f>VLOOKUP(B3284, 'Population by Country'!$1:$266, 20, FALSE)</f>
        <v>10503330</v>
      </c>
      <c r="G3284">
        <v>0</v>
      </c>
      <c r="H3284">
        <v>0</v>
      </c>
      <c r="I3284" s="7">
        <f>INDEX('Developing Country'!$B$3:$B$175,MATCH('Stata Data'!B3284,'Developing Country'!$A$3:$A$175))</f>
        <v>0</v>
      </c>
      <c r="J3284" s="7">
        <f>INDEX('Developing Country'!$C$3:$C$175,MATCH('Stata Data'!B3284,'Developing Country'!$A$3:$A$175))</f>
        <v>0</v>
      </c>
      <c r="K3284" s="8">
        <f>VLOOKUP(B3284, 'TRIPS In Force'!$A$2:$B$166, 2, FALSE)</f>
        <v>34700</v>
      </c>
      <c r="L3284" s="7">
        <f t="shared" si="483"/>
        <v>1995</v>
      </c>
      <c r="M3284" s="7">
        <f t="shared" si="478"/>
        <v>1</v>
      </c>
      <c r="N3284" s="7">
        <f t="shared" si="479"/>
        <v>1995</v>
      </c>
      <c r="O3284" s="7">
        <f t="shared" si="480"/>
        <v>10</v>
      </c>
      <c r="P3284" s="7">
        <f t="shared" si="481"/>
        <v>1</v>
      </c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</row>
    <row r="3285" spans="1:34" x14ac:dyDescent="0.35">
      <c r="A3285">
        <f t="shared" si="484"/>
        <v>3284</v>
      </c>
      <c r="B3285" t="s">
        <v>118</v>
      </c>
      <c r="C3285">
        <f t="shared" si="482"/>
        <v>121</v>
      </c>
      <c r="D3285" s="7">
        <f t="shared" si="485"/>
        <v>2006</v>
      </c>
      <c r="F3285">
        <f>VLOOKUP(B3285, 'Population by Country'!$1:$266, 21, FALSE)</f>
        <v>10522288</v>
      </c>
      <c r="G3285">
        <v>0</v>
      </c>
      <c r="H3285">
        <v>0</v>
      </c>
      <c r="I3285" s="7">
        <f>INDEX('Developing Country'!$B$3:$B$175,MATCH('Stata Data'!B3285,'Developing Country'!$A$3:$A$175))</f>
        <v>0</v>
      </c>
      <c r="J3285" s="7">
        <f>INDEX('Developing Country'!$C$3:$C$175,MATCH('Stata Data'!B3285,'Developing Country'!$A$3:$A$175))</f>
        <v>0</v>
      </c>
      <c r="K3285" s="8">
        <f>VLOOKUP(B3285, 'TRIPS In Force'!$A$2:$B$166, 2, FALSE)</f>
        <v>34700</v>
      </c>
      <c r="L3285" s="7">
        <f t="shared" si="483"/>
        <v>1995</v>
      </c>
      <c r="M3285" s="7">
        <f t="shared" si="478"/>
        <v>1</v>
      </c>
      <c r="N3285" s="7">
        <f t="shared" si="479"/>
        <v>1995</v>
      </c>
      <c r="O3285" s="7">
        <f t="shared" si="480"/>
        <v>11</v>
      </c>
      <c r="P3285" s="7">
        <f t="shared" si="481"/>
        <v>1</v>
      </c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</row>
    <row r="3286" spans="1:34" x14ac:dyDescent="0.35">
      <c r="A3286">
        <f t="shared" si="484"/>
        <v>3285</v>
      </c>
      <c r="B3286" t="s">
        <v>118</v>
      </c>
      <c r="C3286">
        <f t="shared" si="482"/>
        <v>121</v>
      </c>
      <c r="D3286" s="7">
        <f t="shared" si="485"/>
        <v>2007</v>
      </c>
      <c r="F3286">
        <f>VLOOKUP(B3286, 'Population by Country'!$1:$266, 22, FALSE)</f>
        <v>10542964</v>
      </c>
      <c r="G3286">
        <v>0</v>
      </c>
      <c r="H3286">
        <v>0</v>
      </c>
      <c r="I3286" s="7">
        <f>INDEX('Developing Country'!$B$3:$B$175,MATCH('Stata Data'!B3286,'Developing Country'!$A$3:$A$175))</f>
        <v>0</v>
      </c>
      <c r="J3286" s="7">
        <f>INDEX('Developing Country'!$C$3:$C$175,MATCH('Stata Data'!B3286,'Developing Country'!$A$3:$A$175))</f>
        <v>0</v>
      </c>
      <c r="K3286" s="8">
        <f>VLOOKUP(B3286, 'TRIPS In Force'!$A$2:$B$166, 2, FALSE)</f>
        <v>34700</v>
      </c>
      <c r="L3286" s="7">
        <f t="shared" si="483"/>
        <v>1995</v>
      </c>
      <c r="M3286" s="7">
        <f t="shared" si="478"/>
        <v>1</v>
      </c>
      <c r="N3286" s="7">
        <f t="shared" si="479"/>
        <v>1995</v>
      </c>
      <c r="O3286" s="7">
        <f t="shared" si="480"/>
        <v>12</v>
      </c>
      <c r="P3286" s="7">
        <f t="shared" si="481"/>
        <v>1</v>
      </c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</row>
    <row r="3287" spans="1:34" x14ac:dyDescent="0.35">
      <c r="A3287">
        <f t="shared" si="484"/>
        <v>3286</v>
      </c>
      <c r="B3287" t="s">
        <v>118</v>
      </c>
      <c r="C3287">
        <f t="shared" si="482"/>
        <v>121</v>
      </c>
      <c r="D3287" s="7">
        <f t="shared" si="485"/>
        <v>2008</v>
      </c>
      <c r="F3287">
        <f>VLOOKUP(B3287, 'Population by Country'!$1:$266, 23, FALSE)</f>
        <v>10558177</v>
      </c>
      <c r="G3287">
        <v>0</v>
      </c>
      <c r="H3287">
        <v>0</v>
      </c>
      <c r="I3287" s="7">
        <f>INDEX('Developing Country'!$B$3:$B$175,MATCH('Stata Data'!B3287,'Developing Country'!$A$3:$A$175))</f>
        <v>0</v>
      </c>
      <c r="J3287" s="7">
        <f>INDEX('Developing Country'!$C$3:$C$175,MATCH('Stata Data'!B3287,'Developing Country'!$A$3:$A$175))</f>
        <v>0</v>
      </c>
      <c r="K3287" s="8">
        <f>VLOOKUP(B3287, 'TRIPS In Force'!$A$2:$B$166, 2, FALSE)</f>
        <v>34700</v>
      </c>
      <c r="L3287" s="7">
        <f t="shared" si="483"/>
        <v>1995</v>
      </c>
      <c r="M3287" s="7">
        <f t="shared" si="478"/>
        <v>1</v>
      </c>
      <c r="N3287" s="7">
        <f t="shared" si="479"/>
        <v>1995</v>
      </c>
      <c r="O3287" s="7">
        <f t="shared" si="480"/>
        <v>13</v>
      </c>
      <c r="P3287" s="7">
        <f t="shared" si="481"/>
        <v>1</v>
      </c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</row>
    <row r="3288" spans="1:34" x14ac:dyDescent="0.35">
      <c r="A3288">
        <f t="shared" si="484"/>
        <v>3287</v>
      </c>
      <c r="B3288" t="s">
        <v>118</v>
      </c>
      <c r="C3288">
        <f t="shared" si="482"/>
        <v>121</v>
      </c>
      <c r="D3288" s="7">
        <f t="shared" si="485"/>
        <v>2009</v>
      </c>
      <c r="F3288">
        <f>VLOOKUP(B3288, 'Population by Country'!$1:$266, 24, FALSE)</f>
        <v>10568247</v>
      </c>
      <c r="G3288">
        <v>0</v>
      </c>
      <c r="H3288">
        <v>0</v>
      </c>
      <c r="I3288" s="7">
        <f>INDEX('Developing Country'!$B$3:$B$175,MATCH('Stata Data'!B3288,'Developing Country'!$A$3:$A$175))</f>
        <v>0</v>
      </c>
      <c r="J3288" s="7">
        <f>INDEX('Developing Country'!$C$3:$C$175,MATCH('Stata Data'!B3288,'Developing Country'!$A$3:$A$175))</f>
        <v>0</v>
      </c>
      <c r="K3288" s="8">
        <f>VLOOKUP(B3288, 'TRIPS In Force'!$A$2:$B$166, 2, FALSE)</f>
        <v>34700</v>
      </c>
      <c r="L3288" s="7">
        <f t="shared" si="483"/>
        <v>1995</v>
      </c>
      <c r="M3288" s="7">
        <f t="shared" si="478"/>
        <v>1</v>
      </c>
      <c r="N3288" s="7">
        <f t="shared" si="479"/>
        <v>1995</v>
      </c>
      <c r="O3288" s="7">
        <f t="shared" si="480"/>
        <v>14</v>
      </c>
      <c r="P3288" s="7">
        <f t="shared" si="481"/>
        <v>1</v>
      </c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</row>
    <row r="3289" spans="1:34" x14ac:dyDescent="0.35">
      <c r="A3289">
        <f t="shared" si="484"/>
        <v>3288</v>
      </c>
      <c r="B3289" t="s">
        <v>118</v>
      </c>
      <c r="C3289">
        <f t="shared" si="482"/>
        <v>121</v>
      </c>
      <c r="D3289" s="7">
        <f t="shared" si="485"/>
        <v>2010</v>
      </c>
      <c r="F3289">
        <f>VLOOKUP(B3289, 'Population by Country'!$1:$266, 25, FALSE)</f>
        <v>10573100</v>
      </c>
      <c r="G3289">
        <v>0</v>
      </c>
      <c r="H3289">
        <v>0</v>
      </c>
      <c r="I3289" s="7">
        <f>INDEX('Developing Country'!$B$3:$B$175,MATCH('Stata Data'!B3289,'Developing Country'!$A$3:$A$175))</f>
        <v>0</v>
      </c>
      <c r="J3289" s="7">
        <f>INDEX('Developing Country'!$C$3:$C$175,MATCH('Stata Data'!B3289,'Developing Country'!$A$3:$A$175))</f>
        <v>0</v>
      </c>
      <c r="K3289" s="8">
        <f>VLOOKUP(B3289, 'TRIPS In Force'!$A$2:$B$166, 2, FALSE)</f>
        <v>34700</v>
      </c>
      <c r="L3289" s="7">
        <f t="shared" si="483"/>
        <v>1995</v>
      </c>
      <c r="M3289" s="7">
        <f t="shared" si="478"/>
        <v>1</v>
      </c>
      <c r="N3289" s="7">
        <f t="shared" si="479"/>
        <v>1995</v>
      </c>
      <c r="O3289" s="7">
        <f t="shared" si="480"/>
        <v>15</v>
      </c>
      <c r="P3289" s="7">
        <f t="shared" si="481"/>
        <v>1</v>
      </c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</row>
    <row r="3290" spans="1:34" x14ac:dyDescent="0.35">
      <c r="A3290">
        <f t="shared" si="484"/>
        <v>3289</v>
      </c>
      <c r="B3290" t="s">
        <v>118</v>
      </c>
      <c r="C3290">
        <f t="shared" si="482"/>
        <v>121</v>
      </c>
      <c r="D3290" s="7">
        <f t="shared" si="485"/>
        <v>2011</v>
      </c>
      <c r="F3290">
        <f>VLOOKUP(B3290, 'Population by Country'!$1:$266, 26, FALSE)</f>
        <v>10557560</v>
      </c>
      <c r="G3290">
        <v>0</v>
      </c>
      <c r="H3290">
        <v>0</v>
      </c>
      <c r="I3290" s="7">
        <f>INDEX('Developing Country'!$B$3:$B$175,MATCH('Stata Data'!B3290,'Developing Country'!$A$3:$A$175))</f>
        <v>0</v>
      </c>
      <c r="J3290" s="7">
        <f>INDEX('Developing Country'!$C$3:$C$175,MATCH('Stata Data'!B3290,'Developing Country'!$A$3:$A$175))</f>
        <v>0</v>
      </c>
      <c r="K3290" s="8">
        <f>VLOOKUP(B3290, 'TRIPS In Force'!$A$2:$B$166, 2, FALSE)</f>
        <v>34700</v>
      </c>
      <c r="L3290" s="7">
        <f t="shared" si="483"/>
        <v>1995</v>
      </c>
      <c r="M3290" s="7">
        <f t="shared" si="478"/>
        <v>1</v>
      </c>
      <c r="N3290" s="7">
        <f t="shared" si="479"/>
        <v>1995</v>
      </c>
      <c r="O3290" s="7">
        <f t="shared" si="480"/>
        <v>16</v>
      </c>
      <c r="P3290" s="7">
        <f t="shared" si="481"/>
        <v>1</v>
      </c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</row>
    <row r="3291" spans="1:34" x14ac:dyDescent="0.35">
      <c r="A3291">
        <f t="shared" si="484"/>
        <v>3290</v>
      </c>
      <c r="B3291" t="s">
        <v>118</v>
      </c>
      <c r="C3291">
        <f t="shared" si="482"/>
        <v>121</v>
      </c>
      <c r="D3291" s="7">
        <f t="shared" si="485"/>
        <v>2012</v>
      </c>
      <c r="F3291">
        <f>VLOOKUP(B3291, 'Population by Country'!$1:$266, 27, FALSE)</f>
        <v>10514844</v>
      </c>
      <c r="G3291">
        <v>0</v>
      </c>
      <c r="H3291">
        <v>0</v>
      </c>
      <c r="I3291" s="7">
        <f>INDEX('Developing Country'!$B$3:$B$175,MATCH('Stata Data'!B3291,'Developing Country'!$A$3:$A$175))</f>
        <v>0</v>
      </c>
      <c r="J3291" s="7">
        <f>INDEX('Developing Country'!$C$3:$C$175,MATCH('Stata Data'!B3291,'Developing Country'!$A$3:$A$175))</f>
        <v>0</v>
      </c>
      <c r="K3291" s="8">
        <f>VLOOKUP(B3291, 'TRIPS In Force'!$A$2:$B$166, 2, FALSE)</f>
        <v>34700</v>
      </c>
      <c r="L3291" s="7">
        <f t="shared" si="483"/>
        <v>1995</v>
      </c>
      <c r="M3291" s="7">
        <f t="shared" si="478"/>
        <v>1</v>
      </c>
      <c r="N3291" s="7">
        <f t="shared" si="479"/>
        <v>1995</v>
      </c>
      <c r="O3291" s="7">
        <f t="shared" si="480"/>
        <v>17</v>
      </c>
      <c r="P3291" s="7">
        <f t="shared" si="481"/>
        <v>1</v>
      </c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</row>
    <row r="3292" spans="1:34" x14ac:dyDescent="0.35">
      <c r="A3292">
        <f t="shared" si="484"/>
        <v>3291</v>
      </c>
      <c r="B3292" t="s">
        <v>118</v>
      </c>
      <c r="C3292">
        <f t="shared" si="482"/>
        <v>121</v>
      </c>
      <c r="D3292" s="7">
        <f t="shared" si="485"/>
        <v>2013</v>
      </c>
      <c r="F3292">
        <f>VLOOKUP(B3292, 'Population by Country'!$1:$266, 28, FALSE)</f>
        <v>10457295</v>
      </c>
      <c r="G3292">
        <v>0</v>
      </c>
      <c r="H3292">
        <v>0</v>
      </c>
      <c r="I3292" s="7">
        <f>INDEX('Developing Country'!$B$3:$B$175,MATCH('Stata Data'!B3292,'Developing Country'!$A$3:$A$175))</f>
        <v>0</v>
      </c>
      <c r="J3292" s="7">
        <f>INDEX('Developing Country'!$C$3:$C$175,MATCH('Stata Data'!B3292,'Developing Country'!$A$3:$A$175))</f>
        <v>0</v>
      </c>
      <c r="K3292" s="8">
        <f>VLOOKUP(B3292, 'TRIPS In Force'!$A$2:$B$166, 2, FALSE)</f>
        <v>34700</v>
      </c>
      <c r="L3292" s="7">
        <f t="shared" si="483"/>
        <v>1995</v>
      </c>
      <c r="M3292" s="7">
        <f t="shared" si="478"/>
        <v>1</v>
      </c>
      <c r="N3292" s="7">
        <f t="shared" si="479"/>
        <v>1995</v>
      </c>
      <c r="O3292" s="7">
        <f t="shared" si="480"/>
        <v>18</v>
      </c>
      <c r="P3292" s="7">
        <f t="shared" si="481"/>
        <v>1</v>
      </c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</row>
    <row r="3293" spans="1:34" x14ac:dyDescent="0.35">
      <c r="A3293">
        <f t="shared" si="484"/>
        <v>3292</v>
      </c>
      <c r="B3293" t="s">
        <v>118</v>
      </c>
      <c r="C3293">
        <f t="shared" si="482"/>
        <v>121</v>
      </c>
      <c r="D3293" s="7">
        <f t="shared" si="485"/>
        <v>2014</v>
      </c>
      <c r="F3293">
        <f>VLOOKUP(B3293, 'Population by Country'!$1:$266, 29, FALSE)</f>
        <v>10401062</v>
      </c>
      <c r="G3293">
        <v>0</v>
      </c>
      <c r="H3293">
        <v>0</v>
      </c>
      <c r="I3293" s="7">
        <f>INDEX('Developing Country'!$B$3:$B$175,MATCH('Stata Data'!B3293,'Developing Country'!$A$3:$A$175))</f>
        <v>0</v>
      </c>
      <c r="J3293" s="7">
        <f>INDEX('Developing Country'!$C$3:$C$175,MATCH('Stata Data'!B3293,'Developing Country'!$A$3:$A$175))</f>
        <v>0</v>
      </c>
      <c r="K3293" s="8">
        <f>VLOOKUP(B3293, 'TRIPS In Force'!$A$2:$B$166, 2, FALSE)</f>
        <v>34700</v>
      </c>
      <c r="L3293" s="7">
        <f t="shared" si="483"/>
        <v>1995</v>
      </c>
      <c r="M3293" s="7">
        <f t="shared" si="478"/>
        <v>1</v>
      </c>
      <c r="N3293" s="7">
        <f t="shared" si="479"/>
        <v>1995</v>
      </c>
      <c r="O3293" s="7">
        <f t="shared" si="480"/>
        <v>19</v>
      </c>
      <c r="P3293" s="7">
        <f t="shared" si="481"/>
        <v>1</v>
      </c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</row>
    <row r="3294" spans="1:34" x14ac:dyDescent="0.35">
      <c r="A3294">
        <f t="shared" si="484"/>
        <v>3293</v>
      </c>
      <c r="B3294" t="s">
        <v>118</v>
      </c>
      <c r="C3294">
        <f t="shared" si="482"/>
        <v>121</v>
      </c>
      <c r="D3294" s="7">
        <f t="shared" si="485"/>
        <v>2015</v>
      </c>
      <c r="F3294">
        <f>VLOOKUP(B3294, 'Population by Country'!$1:$266, 30, FALSE)</f>
        <v>10358076</v>
      </c>
      <c r="G3294">
        <v>0</v>
      </c>
      <c r="H3294">
        <v>0</v>
      </c>
      <c r="I3294" s="7">
        <f>INDEX('Developing Country'!$B$3:$B$175,MATCH('Stata Data'!B3294,'Developing Country'!$A$3:$A$175))</f>
        <v>0</v>
      </c>
      <c r="J3294" s="7">
        <f>INDEX('Developing Country'!$C$3:$C$175,MATCH('Stata Data'!B3294,'Developing Country'!$A$3:$A$175))</f>
        <v>0</v>
      </c>
      <c r="K3294" s="8">
        <f>VLOOKUP(B3294, 'TRIPS In Force'!$A$2:$B$166, 2, FALSE)</f>
        <v>34700</v>
      </c>
      <c r="L3294" s="7">
        <f t="shared" si="483"/>
        <v>1995</v>
      </c>
      <c r="M3294" s="7">
        <f t="shared" si="478"/>
        <v>1</v>
      </c>
      <c r="N3294" s="7">
        <f t="shared" si="479"/>
        <v>1995</v>
      </c>
      <c r="O3294" s="7">
        <f t="shared" si="480"/>
        <v>20</v>
      </c>
      <c r="P3294" s="7">
        <f t="shared" si="481"/>
        <v>1</v>
      </c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</row>
    <row r="3295" spans="1:34" x14ac:dyDescent="0.35">
      <c r="A3295">
        <f t="shared" si="484"/>
        <v>3294</v>
      </c>
      <c r="B3295" t="s">
        <v>118</v>
      </c>
      <c r="C3295">
        <f t="shared" si="482"/>
        <v>121</v>
      </c>
      <c r="D3295" s="7">
        <f t="shared" si="485"/>
        <v>2016</v>
      </c>
      <c r="F3295">
        <f>VLOOKUP(B3295, 'Population by Country'!$1:$266, 31, FALSE)</f>
        <v>10324611</v>
      </c>
      <c r="G3295">
        <v>0</v>
      </c>
      <c r="H3295">
        <v>0</v>
      </c>
      <c r="I3295" s="7">
        <f>INDEX('Developing Country'!$B$3:$B$175,MATCH('Stata Data'!B3295,'Developing Country'!$A$3:$A$175))</f>
        <v>0</v>
      </c>
      <c r="J3295" s="7">
        <f>INDEX('Developing Country'!$C$3:$C$175,MATCH('Stata Data'!B3295,'Developing Country'!$A$3:$A$175))</f>
        <v>0</v>
      </c>
      <c r="K3295" s="8">
        <f>VLOOKUP(B3295, 'TRIPS In Force'!$A$2:$B$166, 2, FALSE)</f>
        <v>34700</v>
      </c>
      <c r="L3295" s="7">
        <f t="shared" si="483"/>
        <v>1995</v>
      </c>
      <c r="M3295" s="7">
        <f t="shared" si="478"/>
        <v>1</v>
      </c>
      <c r="N3295" s="7">
        <f t="shared" si="479"/>
        <v>1995</v>
      </c>
      <c r="O3295" s="7">
        <f t="shared" si="480"/>
        <v>21</v>
      </c>
      <c r="P3295" s="7">
        <f t="shared" si="481"/>
        <v>1</v>
      </c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</row>
    <row r="3296" spans="1:34" x14ac:dyDescent="0.35">
      <c r="A3296">
        <f t="shared" si="484"/>
        <v>3295</v>
      </c>
      <c r="B3296" t="s">
        <v>119</v>
      </c>
      <c r="C3296">
        <f t="shared" si="482"/>
        <v>122</v>
      </c>
      <c r="D3296" s="7">
        <v>1990</v>
      </c>
      <c r="E3296">
        <v>100</v>
      </c>
      <c r="F3296">
        <f>VLOOKUP(B3296, 'Population by Country'!$1:$266, 5,FALSE )</f>
        <v>476445</v>
      </c>
      <c r="G3296">
        <v>0</v>
      </c>
      <c r="H3296">
        <v>0</v>
      </c>
      <c r="I3296" s="7">
        <f>INDEX('Developing Country'!$B$3:$B$175,MATCH('Stata Data'!B3296,'Developing Country'!$A$3:$A$175))</f>
        <v>0</v>
      </c>
      <c r="J3296" s="7">
        <f>INDEX('Developing Country'!$C$3:$C$175,MATCH('Stata Data'!B3296,'Developing Country'!$A$3:$A$175))</f>
        <v>0</v>
      </c>
      <c r="K3296" s="8">
        <f>VLOOKUP(B3296, 'TRIPS In Force'!$A$2:$B$166, 2, FALSE)</f>
        <v>35077</v>
      </c>
      <c r="L3296" s="7">
        <f t="shared" si="483"/>
        <v>1996</v>
      </c>
      <c r="M3296" s="7">
        <f t="shared" si="478"/>
        <v>0</v>
      </c>
      <c r="N3296" s="7">
        <f t="shared" si="479"/>
        <v>1996</v>
      </c>
      <c r="O3296" s="7">
        <f t="shared" si="480"/>
        <v>-6</v>
      </c>
      <c r="P3296" s="7">
        <f t="shared" si="481"/>
        <v>0</v>
      </c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</row>
    <row r="3297" spans="1:34" x14ac:dyDescent="0.35">
      <c r="A3297">
        <f t="shared" si="484"/>
        <v>3296</v>
      </c>
      <c r="B3297" t="s">
        <v>119</v>
      </c>
      <c r="C3297">
        <f t="shared" si="482"/>
        <v>122</v>
      </c>
      <c r="D3297" s="7">
        <f>D3296+1</f>
        <v>1991</v>
      </c>
      <c r="E3297">
        <v>100</v>
      </c>
      <c r="F3297">
        <f>VLOOKUP(B3297, 'Population by Country'!$1:$266, 6, FALSE)</f>
        <v>487491</v>
      </c>
      <c r="G3297">
        <v>0</v>
      </c>
      <c r="H3297">
        <v>0</v>
      </c>
      <c r="I3297" s="7">
        <f>INDEX('Developing Country'!$B$3:$B$175,MATCH('Stata Data'!B3297,'Developing Country'!$A$3:$A$175))</f>
        <v>0</v>
      </c>
      <c r="J3297" s="7">
        <f>INDEX('Developing Country'!$C$3:$C$175,MATCH('Stata Data'!B3297,'Developing Country'!$A$3:$A$175))</f>
        <v>0</v>
      </c>
      <c r="K3297" s="8">
        <f>VLOOKUP(B3297, 'TRIPS In Force'!$A$2:$B$166, 2, FALSE)</f>
        <v>35077</v>
      </c>
      <c r="L3297" s="7">
        <f t="shared" si="483"/>
        <v>1996</v>
      </c>
      <c r="M3297" s="7">
        <f t="shared" si="478"/>
        <v>0</v>
      </c>
      <c r="N3297" s="7">
        <f t="shared" si="479"/>
        <v>1996</v>
      </c>
      <c r="O3297" s="7">
        <f t="shared" si="480"/>
        <v>-5</v>
      </c>
      <c r="P3297" s="7">
        <f t="shared" si="481"/>
        <v>0</v>
      </c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</row>
    <row r="3298" spans="1:34" x14ac:dyDescent="0.35">
      <c r="A3298">
        <f t="shared" si="484"/>
        <v>3297</v>
      </c>
      <c r="B3298" t="s">
        <v>119</v>
      </c>
      <c r="C3298">
        <f t="shared" si="482"/>
        <v>122</v>
      </c>
      <c r="D3298" s="7">
        <f t="shared" ref="D3298:D3322" si="486">D3297+1</f>
        <v>1992</v>
      </c>
      <c r="E3298">
        <v>100</v>
      </c>
      <c r="F3298">
        <f>VLOOKUP(B3298, 'Population by Country'!$1:$266, 7, FALSE)</f>
        <v>495517</v>
      </c>
      <c r="G3298">
        <v>0</v>
      </c>
      <c r="H3298">
        <v>0</v>
      </c>
      <c r="I3298" s="7">
        <f>INDEX('Developing Country'!$B$3:$B$175,MATCH('Stata Data'!B3298,'Developing Country'!$A$3:$A$175))</f>
        <v>0</v>
      </c>
      <c r="J3298" s="7">
        <f>INDEX('Developing Country'!$C$3:$C$175,MATCH('Stata Data'!B3298,'Developing Country'!$A$3:$A$175))</f>
        <v>0</v>
      </c>
      <c r="K3298" s="8">
        <f>VLOOKUP(B3298, 'TRIPS In Force'!$A$2:$B$166, 2, FALSE)</f>
        <v>35077</v>
      </c>
      <c r="L3298" s="7">
        <f t="shared" si="483"/>
        <v>1996</v>
      </c>
      <c r="M3298" s="7">
        <f t="shared" si="478"/>
        <v>0</v>
      </c>
      <c r="N3298" s="7">
        <f t="shared" si="479"/>
        <v>1996</v>
      </c>
      <c r="O3298" s="7">
        <f t="shared" si="480"/>
        <v>-4</v>
      </c>
      <c r="P3298" s="7">
        <f t="shared" si="481"/>
        <v>0</v>
      </c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</row>
    <row r="3299" spans="1:34" x14ac:dyDescent="0.35">
      <c r="A3299">
        <f t="shared" si="484"/>
        <v>3298</v>
      </c>
      <c r="B3299" t="s">
        <v>119</v>
      </c>
      <c r="C3299">
        <f t="shared" si="482"/>
        <v>122</v>
      </c>
      <c r="D3299" s="7">
        <f t="shared" si="486"/>
        <v>1993</v>
      </c>
      <c r="E3299">
        <v>100</v>
      </c>
      <c r="F3299">
        <f>VLOOKUP(B3299, 'Population by Country'!$1:$266, 8, FALSE)</f>
        <v>501566</v>
      </c>
      <c r="G3299">
        <v>0</v>
      </c>
      <c r="H3299">
        <v>0</v>
      </c>
      <c r="I3299" s="7">
        <f>INDEX('Developing Country'!$B$3:$B$175,MATCH('Stata Data'!B3299,'Developing Country'!$A$3:$A$175))</f>
        <v>0</v>
      </c>
      <c r="J3299" s="7">
        <f>INDEX('Developing Country'!$C$3:$C$175,MATCH('Stata Data'!B3299,'Developing Country'!$A$3:$A$175))</f>
        <v>0</v>
      </c>
      <c r="K3299" s="8">
        <f>VLOOKUP(B3299, 'TRIPS In Force'!$A$2:$B$166, 2, FALSE)</f>
        <v>35077</v>
      </c>
      <c r="L3299" s="7">
        <f t="shared" si="483"/>
        <v>1996</v>
      </c>
      <c r="M3299" s="7">
        <f t="shared" si="478"/>
        <v>0</v>
      </c>
      <c r="N3299" s="7">
        <f t="shared" si="479"/>
        <v>1996</v>
      </c>
      <c r="O3299" s="7">
        <f t="shared" si="480"/>
        <v>-3</v>
      </c>
      <c r="P3299" s="7">
        <f t="shared" si="481"/>
        <v>0</v>
      </c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</row>
    <row r="3300" spans="1:34" x14ac:dyDescent="0.35">
      <c r="A3300">
        <f t="shared" si="484"/>
        <v>3299</v>
      </c>
      <c r="B3300" t="s">
        <v>119</v>
      </c>
      <c r="C3300">
        <f t="shared" si="482"/>
        <v>122</v>
      </c>
      <c r="D3300" s="7">
        <f t="shared" si="486"/>
        <v>1994</v>
      </c>
      <c r="E3300">
        <v>100</v>
      </c>
      <c r="F3300">
        <f>VLOOKUP(B3300, 'Population by Country'!$1:$266, 9, FALSE)</f>
        <v>507095</v>
      </c>
      <c r="G3300">
        <v>0</v>
      </c>
      <c r="H3300">
        <v>0</v>
      </c>
      <c r="I3300" s="7">
        <f>INDEX('Developing Country'!$B$3:$B$175,MATCH('Stata Data'!B3300,'Developing Country'!$A$3:$A$175))</f>
        <v>0</v>
      </c>
      <c r="J3300" s="7">
        <f>INDEX('Developing Country'!$C$3:$C$175,MATCH('Stata Data'!B3300,'Developing Country'!$A$3:$A$175))</f>
        <v>0</v>
      </c>
      <c r="K3300" s="8">
        <f>VLOOKUP(B3300, 'TRIPS In Force'!$A$2:$B$166, 2, FALSE)</f>
        <v>35077</v>
      </c>
      <c r="L3300" s="7">
        <f t="shared" si="483"/>
        <v>1996</v>
      </c>
      <c r="M3300" s="7">
        <f t="shared" si="478"/>
        <v>0</v>
      </c>
      <c r="N3300" s="7">
        <f t="shared" si="479"/>
        <v>1996</v>
      </c>
      <c r="O3300" s="7">
        <f t="shared" si="480"/>
        <v>-2</v>
      </c>
      <c r="P3300" s="7">
        <f t="shared" si="481"/>
        <v>0</v>
      </c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</row>
    <row r="3301" spans="1:34" x14ac:dyDescent="0.35">
      <c r="A3301">
        <f t="shared" si="484"/>
        <v>3300</v>
      </c>
      <c r="B3301" t="s">
        <v>119</v>
      </c>
      <c r="C3301">
        <f t="shared" si="482"/>
        <v>122</v>
      </c>
      <c r="D3301" s="7">
        <f t="shared" si="486"/>
        <v>1995</v>
      </c>
      <c r="E3301">
        <v>100</v>
      </c>
      <c r="F3301">
        <f>VLOOKUP(B3301, 'Population by Country'!$1:$266, 10, FALSE)</f>
        <v>513455</v>
      </c>
      <c r="G3301">
        <v>0</v>
      </c>
      <c r="H3301">
        <v>0</v>
      </c>
      <c r="I3301" s="7">
        <f>INDEX('Developing Country'!$B$3:$B$175,MATCH('Stata Data'!B3301,'Developing Country'!$A$3:$A$175))</f>
        <v>0</v>
      </c>
      <c r="J3301" s="7">
        <f>INDEX('Developing Country'!$C$3:$C$175,MATCH('Stata Data'!B3301,'Developing Country'!$A$3:$A$175))</f>
        <v>0</v>
      </c>
      <c r="K3301" s="8">
        <f>VLOOKUP(B3301, 'TRIPS In Force'!$A$2:$B$166, 2, FALSE)</f>
        <v>35077</v>
      </c>
      <c r="L3301" s="7">
        <f t="shared" si="483"/>
        <v>1996</v>
      </c>
      <c r="M3301" s="7">
        <f t="shared" si="478"/>
        <v>0</v>
      </c>
      <c r="N3301" s="7">
        <f t="shared" si="479"/>
        <v>1996</v>
      </c>
      <c r="O3301" s="7">
        <f t="shared" si="480"/>
        <v>-1</v>
      </c>
      <c r="P3301" s="7">
        <f t="shared" si="481"/>
        <v>0</v>
      </c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</row>
    <row r="3302" spans="1:34" x14ac:dyDescent="0.35">
      <c r="A3302">
        <f t="shared" si="484"/>
        <v>3301</v>
      </c>
      <c r="B3302" t="s">
        <v>119</v>
      </c>
      <c r="C3302">
        <f t="shared" si="482"/>
        <v>122</v>
      </c>
      <c r="D3302" s="7">
        <f t="shared" si="486"/>
        <v>1996</v>
      </c>
      <c r="E3302">
        <v>100</v>
      </c>
      <c r="F3302">
        <f>VLOOKUP(B3302, 'Population by Country'!$1:$266, 11, FALSE)</f>
        <v>522304</v>
      </c>
      <c r="G3302">
        <v>0</v>
      </c>
      <c r="H3302">
        <v>0</v>
      </c>
      <c r="I3302" s="7">
        <f>INDEX('Developing Country'!$B$3:$B$175,MATCH('Stata Data'!B3302,'Developing Country'!$A$3:$A$175))</f>
        <v>0</v>
      </c>
      <c r="J3302" s="7">
        <f>INDEX('Developing Country'!$C$3:$C$175,MATCH('Stata Data'!B3302,'Developing Country'!$A$3:$A$175))</f>
        <v>0</v>
      </c>
      <c r="K3302" s="8">
        <f>VLOOKUP(B3302, 'TRIPS In Force'!$A$2:$B$166, 2, FALSE)</f>
        <v>35077</v>
      </c>
      <c r="L3302" s="7">
        <f t="shared" si="483"/>
        <v>1996</v>
      </c>
      <c r="M3302" s="7">
        <f t="shared" si="478"/>
        <v>1</v>
      </c>
      <c r="N3302" s="7">
        <f t="shared" si="479"/>
        <v>1996</v>
      </c>
      <c r="O3302" s="7">
        <f t="shared" si="480"/>
        <v>0</v>
      </c>
      <c r="P3302" s="7">
        <f t="shared" si="481"/>
        <v>1</v>
      </c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</row>
    <row r="3303" spans="1:34" x14ac:dyDescent="0.35">
      <c r="A3303">
        <f t="shared" si="484"/>
        <v>3302</v>
      </c>
      <c r="B3303" t="s">
        <v>119</v>
      </c>
      <c r="C3303">
        <f t="shared" si="482"/>
        <v>122</v>
      </c>
      <c r="D3303" s="7">
        <f t="shared" si="486"/>
        <v>1997</v>
      </c>
      <c r="E3303">
        <v>100</v>
      </c>
      <c r="F3303">
        <f>VLOOKUP(B3303, 'Population by Country'!$1:$266, 12, FALSE)</f>
        <v>534608</v>
      </c>
      <c r="G3303">
        <v>0</v>
      </c>
      <c r="H3303">
        <v>0</v>
      </c>
      <c r="I3303" s="7">
        <f>INDEX('Developing Country'!$B$3:$B$175,MATCH('Stata Data'!B3303,'Developing Country'!$A$3:$A$175))</f>
        <v>0</v>
      </c>
      <c r="J3303" s="7">
        <f>INDEX('Developing Country'!$C$3:$C$175,MATCH('Stata Data'!B3303,'Developing Country'!$A$3:$A$175))</f>
        <v>0</v>
      </c>
      <c r="K3303" s="8">
        <f>VLOOKUP(B3303, 'TRIPS In Force'!$A$2:$B$166, 2, FALSE)</f>
        <v>35077</v>
      </c>
      <c r="L3303" s="7">
        <f t="shared" si="483"/>
        <v>1996</v>
      </c>
      <c r="M3303" s="7">
        <f t="shared" si="478"/>
        <v>1</v>
      </c>
      <c r="N3303" s="7">
        <f t="shared" si="479"/>
        <v>1996</v>
      </c>
      <c r="O3303" s="7">
        <f t="shared" si="480"/>
        <v>1</v>
      </c>
      <c r="P3303" s="7">
        <f t="shared" si="481"/>
        <v>1</v>
      </c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</row>
    <row r="3304" spans="1:34" x14ac:dyDescent="0.35">
      <c r="A3304">
        <f t="shared" si="484"/>
        <v>3303</v>
      </c>
      <c r="B3304" t="s">
        <v>119</v>
      </c>
      <c r="C3304">
        <f t="shared" si="482"/>
        <v>122</v>
      </c>
      <c r="D3304" s="7">
        <f t="shared" si="486"/>
        <v>1998</v>
      </c>
      <c r="E3304">
        <v>100</v>
      </c>
      <c r="F3304">
        <f>VLOOKUP(B3304, 'Population by Country'!$1:$266, 13, FALSE)</f>
        <v>550430</v>
      </c>
      <c r="G3304">
        <v>0</v>
      </c>
      <c r="H3304">
        <v>0</v>
      </c>
      <c r="I3304" s="7">
        <f>INDEX('Developing Country'!$B$3:$B$175,MATCH('Stata Data'!B3304,'Developing Country'!$A$3:$A$175))</f>
        <v>0</v>
      </c>
      <c r="J3304" s="7">
        <f>INDEX('Developing Country'!$C$3:$C$175,MATCH('Stata Data'!B3304,'Developing Country'!$A$3:$A$175))</f>
        <v>0</v>
      </c>
      <c r="K3304" s="8">
        <f>VLOOKUP(B3304, 'TRIPS In Force'!$A$2:$B$166, 2, FALSE)</f>
        <v>35077</v>
      </c>
      <c r="L3304" s="7">
        <f t="shared" si="483"/>
        <v>1996</v>
      </c>
      <c r="M3304" s="7">
        <f t="shared" si="478"/>
        <v>1</v>
      </c>
      <c r="N3304" s="7">
        <f t="shared" si="479"/>
        <v>1996</v>
      </c>
      <c r="O3304" s="7">
        <f t="shared" si="480"/>
        <v>2</v>
      </c>
      <c r="P3304" s="7">
        <f t="shared" si="481"/>
        <v>1</v>
      </c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</row>
    <row r="3305" spans="1:34" x14ac:dyDescent="0.35">
      <c r="A3305">
        <f t="shared" si="484"/>
        <v>3304</v>
      </c>
      <c r="B3305" t="s">
        <v>119</v>
      </c>
      <c r="C3305">
        <f t="shared" si="482"/>
        <v>122</v>
      </c>
      <c r="D3305" s="7">
        <f t="shared" si="486"/>
        <v>1999</v>
      </c>
      <c r="E3305">
        <v>100</v>
      </c>
      <c r="F3305">
        <f>VLOOKUP(B3305, 'Population by Country'!$1:$266,14, FALSE)</f>
        <v>569447</v>
      </c>
      <c r="G3305">
        <v>0</v>
      </c>
      <c r="H3305">
        <v>0</v>
      </c>
      <c r="I3305" s="7">
        <f>INDEX('Developing Country'!$B$3:$B$175,MATCH('Stata Data'!B3305,'Developing Country'!$A$3:$A$175))</f>
        <v>0</v>
      </c>
      <c r="J3305" s="7">
        <f>INDEX('Developing Country'!$C$3:$C$175,MATCH('Stata Data'!B3305,'Developing Country'!$A$3:$A$175))</f>
        <v>0</v>
      </c>
      <c r="K3305" s="8">
        <f>VLOOKUP(B3305, 'TRIPS In Force'!$A$2:$B$166, 2, FALSE)</f>
        <v>35077</v>
      </c>
      <c r="L3305" s="7">
        <f t="shared" si="483"/>
        <v>1996</v>
      </c>
      <c r="M3305" s="7">
        <f t="shared" si="478"/>
        <v>1</v>
      </c>
      <c r="N3305" s="7">
        <f t="shared" si="479"/>
        <v>1996</v>
      </c>
      <c r="O3305" s="7">
        <f t="shared" si="480"/>
        <v>3</v>
      </c>
      <c r="P3305" s="7">
        <f t="shared" si="481"/>
        <v>1</v>
      </c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</row>
    <row r="3306" spans="1:34" x14ac:dyDescent="0.35">
      <c r="A3306">
        <f t="shared" si="484"/>
        <v>3305</v>
      </c>
      <c r="B3306" t="s">
        <v>119</v>
      </c>
      <c r="C3306">
        <f t="shared" si="482"/>
        <v>122</v>
      </c>
      <c r="D3306" s="7">
        <f t="shared" si="486"/>
        <v>2000</v>
      </c>
      <c r="E3306">
        <v>100</v>
      </c>
      <c r="F3306">
        <f>VLOOKUP(B3306, 'Population by Country'!$1:$266, 15, FALSE)</f>
        <v>592267</v>
      </c>
      <c r="G3306">
        <v>0</v>
      </c>
      <c r="H3306">
        <v>0</v>
      </c>
      <c r="I3306" s="7">
        <f>INDEX('Developing Country'!$B$3:$B$175,MATCH('Stata Data'!B3306,'Developing Country'!$A$3:$A$175))</f>
        <v>0</v>
      </c>
      <c r="J3306" s="7">
        <f>INDEX('Developing Country'!$C$3:$C$175,MATCH('Stata Data'!B3306,'Developing Country'!$A$3:$A$175))</f>
        <v>0</v>
      </c>
      <c r="K3306" s="8">
        <f>VLOOKUP(B3306, 'TRIPS In Force'!$A$2:$B$166, 2, FALSE)</f>
        <v>35077</v>
      </c>
      <c r="L3306" s="7">
        <f t="shared" si="483"/>
        <v>1996</v>
      </c>
      <c r="M3306" s="7">
        <f t="shared" si="478"/>
        <v>1</v>
      </c>
      <c r="N3306" s="7">
        <f t="shared" si="479"/>
        <v>1996</v>
      </c>
      <c r="O3306" s="7">
        <f t="shared" si="480"/>
        <v>4</v>
      </c>
      <c r="P3306" s="7">
        <f t="shared" si="481"/>
        <v>1</v>
      </c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</row>
    <row r="3307" spans="1:34" x14ac:dyDescent="0.35">
      <c r="A3307">
        <f t="shared" si="484"/>
        <v>3306</v>
      </c>
      <c r="B3307" t="s">
        <v>119</v>
      </c>
      <c r="C3307">
        <f t="shared" si="482"/>
        <v>122</v>
      </c>
      <c r="D3307" s="7">
        <f t="shared" si="486"/>
        <v>2001</v>
      </c>
      <c r="E3307">
        <v>100</v>
      </c>
      <c r="F3307">
        <f>VLOOKUP(B3307, 'Population by Country'!$1:$266, 16, FALSE)</f>
        <v>616886</v>
      </c>
      <c r="G3307">
        <v>0</v>
      </c>
      <c r="H3307">
        <v>0</v>
      </c>
      <c r="I3307" s="7">
        <f>INDEX('Developing Country'!$B$3:$B$175,MATCH('Stata Data'!B3307,'Developing Country'!$A$3:$A$175))</f>
        <v>0</v>
      </c>
      <c r="J3307" s="7">
        <f>INDEX('Developing Country'!$C$3:$C$175,MATCH('Stata Data'!B3307,'Developing Country'!$A$3:$A$175))</f>
        <v>0</v>
      </c>
      <c r="K3307" s="8">
        <f>VLOOKUP(B3307, 'TRIPS In Force'!$A$2:$B$166, 2, FALSE)</f>
        <v>35077</v>
      </c>
      <c r="L3307" s="7">
        <f t="shared" si="483"/>
        <v>1996</v>
      </c>
      <c r="M3307" s="7">
        <f t="shared" si="478"/>
        <v>1</v>
      </c>
      <c r="N3307" s="7">
        <f t="shared" si="479"/>
        <v>1996</v>
      </c>
      <c r="O3307" s="7">
        <f t="shared" si="480"/>
        <v>5</v>
      </c>
      <c r="P3307" s="7">
        <f t="shared" si="481"/>
        <v>1</v>
      </c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</row>
    <row r="3308" spans="1:34" x14ac:dyDescent="0.35">
      <c r="A3308">
        <f t="shared" si="484"/>
        <v>3307</v>
      </c>
      <c r="B3308" t="s">
        <v>119</v>
      </c>
      <c r="C3308">
        <f t="shared" si="482"/>
        <v>122</v>
      </c>
      <c r="D3308" s="7">
        <f t="shared" si="486"/>
        <v>2002</v>
      </c>
      <c r="E3308">
        <v>100</v>
      </c>
      <c r="F3308">
        <f>VLOOKUP(B3308, 'Population by Country'!$1:$266, 17, FALSE)</f>
        <v>645659</v>
      </c>
      <c r="G3308">
        <v>0</v>
      </c>
      <c r="H3308">
        <v>0</v>
      </c>
      <c r="I3308" s="7">
        <f>INDEX('Developing Country'!$B$3:$B$175,MATCH('Stata Data'!B3308,'Developing Country'!$A$3:$A$175))</f>
        <v>0</v>
      </c>
      <c r="J3308" s="7">
        <f>INDEX('Developing Country'!$C$3:$C$175,MATCH('Stata Data'!B3308,'Developing Country'!$A$3:$A$175))</f>
        <v>0</v>
      </c>
      <c r="K3308" s="8">
        <f>VLOOKUP(B3308, 'TRIPS In Force'!$A$2:$B$166, 2, FALSE)</f>
        <v>35077</v>
      </c>
      <c r="L3308" s="7">
        <f t="shared" si="483"/>
        <v>1996</v>
      </c>
      <c r="M3308" s="7">
        <f t="shared" si="478"/>
        <v>1</v>
      </c>
      <c r="N3308" s="7">
        <f t="shared" si="479"/>
        <v>1996</v>
      </c>
      <c r="O3308" s="7">
        <f t="shared" si="480"/>
        <v>6</v>
      </c>
      <c r="P3308" s="7">
        <f t="shared" si="481"/>
        <v>1</v>
      </c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</row>
    <row r="3309" spans="1:34" x14ac:dyDescent="0.35">
      <c r="A3309">
        <f t="shared" si="484"/>
        <v>3308</v>
      </c>
      <c r="B3309" t="s">
        <v>119</v>
      </c>
      <c r="C3309">
        <f t="shared" si="482"/>
        <v>122</v>
      </c>
      <c r="D3309" s="7">
        <f t="shared" si="486"/>
        <v>2003</v>
      </c>
      <c r="E3309">
        <v>100</v>
      </c>
      <c r="F3309">
        <f>VLOOKUP(B3309, 'Population by Country'!$1:$266, 18, FALSE)</f>
        <v>688586</v>
      </c>
      <c r="G3309">
        <v>0</v>
      </c>
      <c r="H3309">
        <v>0</v>
      </c>
      <c r="I3309" s="7">
        <f>INDEX('Developing Country'!$B$3:$B$175,MATCH('Stata Data'!B3309,'Developing Country'!$A$3:$A$175))</f>
        <v>0</v>
      </c>
      <c r="J3309" s="7">
        <f>INDEX('Developing Country'!$C$3:$C$175,MATCH('Stata Data'!B3309,'Developing Country'!$A$3:$A$175))</f>
        <v>0</v>
      </c>
      <c r="K3309" s="8">
        <f>VLOOKUP(B3309, 'TRIPS In Force'!$A$2:$B$166, 2, FALSE)</f>
        <v>35077</v>
      </c>
      <c r="L3309" s="7">
        <f t="shared" si="483"/>
        <v>1996</v>
      </c>
      <c r="M3309" s="7">
        <f t="shared" si="478"/>
        <v>1</v>
      </c>
      <c r="N3309" s="7">
        <f t="shared" si="479"/>
        <v>1996</v>
      </c>
      <c r="O3309" s="7">
        <f t="shared" si="480"/>
        <v>7</v>
      </c>
      <c r="P3309" s="7">
        <f t="shared" si="481"/>
        <v>1</v>
      </c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</row>
    <row r="3310" spans="1:34" x14ac:dyDescent="0.35">
      <c r="A3310">
        <f t="shared" si="484"/>
        <v>3309</v>
      </c>
      <c r="B3310" t="s">
        <v>119</v>
      </c>
      <c r="C3310">
        <f t="shared" si="482"/>
        <v>122</v>
      </c>
      <c r="D3310" s="7">
        <f t="shared" si="486"/>
        <v>2004</v>
      </c>
      <c r="E3310">
        <v>100</v>
      </c>
      <c r="F3310">
        <f>VLOOKUP(B3310, 'Population by Country'!$1:$266,19, FALSE)</f>
        <v>758855</v>
      </c>
      <c r="G3310">
        <v>0</v>
      </c>
      <c r="H3310">
        <v>0</v>
      </c>
      <c r="I3310" s="7">
        <f>INDEX('Developing Country'!$B$3:$B$175,MATCH('Stata Data'!B3310,'Developing Country'!$A$3:$A$175))</f>
        <v>0</v>
      </c>
      <c r="J3310" s="7">
        <f>INDEX('Developing Country'!$C$3:$C$175,MATCH('Stata Data'!B3310,'Developing Country'!$A$3:$A$175))</f>
        <v>0</v>
      </c>
      <c r="K3310" s="8">
        <f>VLOOKUP(B3310, 'TRIPS In Force'!$A$2:$B$166, 2, FALSE)</f>
        <v>35077</v>
      </c>
      <c r="L3310" s="7">
        <f t="shared" si="483"/>
        <v>1996</v>
      </c>
      <c r="M3310" s="7">
        <f t="shared" si="478"/>
        <v>1</v>
      </c>
      <c r="N3310" s="7">
        <f t="shared" si="479"/>
        <v>1996</v>
      </c>
      <c r="O3310" s="7">
        <f t="shared" si="480"/>
        <v>8</v>
      </c>
      <c r="P3310" s="7">
        <f t="shared" si="481"/>
        <v>1</v>
      </c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</row>
    <row r="3311" spans="1:34" x14ac:dyDescent="0.35">
      <c r="A3311">
        <f t="shared" si="484"/>
        <v>3310</v>
      </c>
      <c r="B3311" t="s">
        <v>119</v>
      </c>
      <c r="C3311">
        <f t="shared" si="482"/>
        <v>122</v>
      </c>
      <c r="D3311" s="7">
        <f t="shared" si="486"/>
        <v>2005</v>
      </c>
      <c r="E3311">
        <v>100</v>
      </c>
      <c r="F3311">
        <f>VLOOKUP(B3311, 'Population by Country'!$1:$266, 20, FALSE)</f>
        <v>864863</v>
      </c>
      <c r="G3311">
        <v>0</v>
      </c>
      <c r="H3311">
        <v>0</v>
      </c>
      <c r="I3311" s="7">
        <f>INDEX('Developing Country'!$B$3:$B$175,MATCH('Stata Data'!B3311,'Developing Country'!$A$3:$A$175))</f>
        <v>0</v>
      </c>
      <c r="J3311" s="7">
        <f>INDEX('Developing Country'!$C$3:$C$175,MATCH('Stata Data'!B3311,'Developing Country'!$A$3:$A$175))</f>
        <v>0</v>
      </c>
      <c r="K3311" s="8">
        <f>VLOOKUP(B3311, 'TRIPS In Force'!$A$2:$B$166, 2, FALSE)</f>
        <v>35077</v>
      </c>
      <c r="L3311" s="7">
        <f t="shared" si="483"/>
        <v>1996</v>
      </c>
      <c r="M3311" s="7">
        <f t="shared" si="478"/>
        <v>1</v>
      </c>
      <c r="N3311" s="7">
        <f t="shared" si="479"/>
        <v>1996</v>
      </c>
      <c r="O3311" s="7">
        <f t="shared" si="480"/>
        <v>9</v>
      </c>
      <c r="P3311" s="7">
        <f t="shared" si="481"/>
        <v>1</v>
      </c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</row>
    <row r="3312" spans="1:34" x14ac:dyDescent="0.35">
      <c r="A3312">
        <f t="shared" si="484"/>
        <v>3311</v>
      </c>
      <c r="B3312" t="s">
        <v>119</v>
      </c>
      <c r="C3312">
        <f t="shared" si="482"/>
        <v>122</v>
      </c>
      <c r="D3312" s="7">
        <f t="shared" si="486"/>
        <v>2006</v>
      </c>
      <c r="E3312">
        <v>100</v>
      </c>
      <c r="F3312">
        <f>VLOOKUP(B3312, 'Population by Country'!$1:$266, 21, FALSE)</f>
        <v>1010382</v>
      </c>
      <c r="G3312">
        <v>0</v>
      </c>
      <c r="H3312">
        <v>0</v>
      </c>
      <c r="I3312" s="7">
        <f>INDEX('Developing Country'!$B$3:$B$175,MATCH('Stata Data'!B3312,'Developing Country'!$A$3:$A$175))</f>
        <v>0</v>
      </c>
      <c r="J3312" s="7">
        <f>INDEX('Developing Country'!$C$3:$C$175,MATCH('Stata Data'!B3312,'Developing Country'!$A$3:$A$175))</f>
        <v>0</v>
      </c>
      <c r="K3312" s="8">
        <f>VLOOKUP(B3312, 'TRIPS In Force'!$A$2:$B$166, 2, FALSE)</f>
        <v>35077</v>
      </c>
      <c r="L3312" s="7">
        <f t="shared" si="483"/>
        <v>1996</v>
      </c>
      <c r="M3312" s="7">
        <f t="shared" si="478"/>
        <v>1</v>
      </c>
      <c r="N3312" s="7">
        <f t="shared" si="479"/>
        <v>1996</v>
      </c>
      <c r="O3312" s="7">
        <f t="shared" si="480"/>
        <v>10</v>
      </c>
      <c r="P3312" s="7">
        <f t="shared" si="481"/>
        <v>1</v>
      </c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</row>
    <row r="3313" spans="1:34" x14ac:dyDescent="0.35">
      <c r="A3313">
        <f t="shared" si="484"/>
        <v>3312</v>
      </c>
      <c r="B3313" t="s">
        <v>119</v>
      </c>
      <c r="C3313">
        <f t="shared" si="482"/>
        <v>122</v>
      </c>
      <c r="D3313" s="7">
        <f t="shared" si="486"/>
        <v>2007</v>
      </c>
      <c r="E3313">
        <v>100</v>
      </c>
      <c r="F3313">
        <f>VLOOKUP(B3313, 'Population by Country'!$1:$266, 22, FALSE)</f>
        <v>1189633</v>
      </c>
      <c r="G3313">
        <v>0</v>
      </c>
      <c r="H3313">
        <v>0</v>
      </c>
      <c r="I3313" s="7">
        <f>INDEX('Developing Country'!$B$3:$B$175,MATCH('Stata Data'!B3313,'Developing Country'!$A$3:$A$175))</f>
        <v>0</v>
      </c>
      <c r="J3313" s="7">
        <f>INDEX('Developing Country'!$C$3:$C$175,MATCH('Stata Data'!B3313,'Developing Country'!$A$3:$A$175))</f>
        <v>0</v>
      </c>
      <c r="K3313" s="8">
        <f>VLOOKUP(B3313, 'TRIPS In Force'!$A$2:$B$166, 2, FALSE)</f>
        <v>35077</v>
      </c>
      <c r="L3313" s="7">
        <f t="shared" si="483"/>
        <v>1996</v>
      </c>
      <c r="M3313" s="7">
        <f t="shared" si="478"/>
        <v>1</v>
      </c>
      <c r="N3313" s="7">
        <f t="shared" si="479"/>
        <v>1996</v>
      </c>
      <c r="O3313" s="7">
        <f t="shared" si="480"/>
        <v>11</v>
      </c>
      <c r="P3313" s="7">
        <f t="shared" si="481"/>
        <v>1</v>
      </c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</row>
    <row r="3314" spans="1:34" x14ac:dyDescent="0.35">
      <c r="A3314">
        <f t="shared" si="484"/>
        <v>3313</v>
      </c>
      <c r="B3314" t="s">
        <v>119</v>
      </c>
      <c r="C3314">
        <f t="shared" si="482"/>
        <v>122</v>
      </c>
      <c r="D3314" s="7">
        <f t="shared" si="486"/>
        <v>2008</v>
      </c>
      <c r="E3314">
        <v>100</v>
      </c>
      <c r="F3314">
        <f>VLOOKUP(B3314, 'Population by Country'!$1:$266, 23, FALSE)</f>
        <v>1389342</v>
      </c>
      <c r="G3314">
        <v>0</v>
      </c>
      <c r="H3314">
        <v>0</v>
      </c>
      <c r="I3314" s="7">
        <f>INDEX('Developing Country'!$B$3:$B$175,MATCH('Stata Data'!B3314,'Developing Country'!$A$3:$A$175))</f>
        <v>0</v>
      </c>
      <c r="J3314" s="7">
        <f>INDEX('Developing Country'!$C$3:$C$175,MATCH('Stata Data'!B3314,'Developing Country'!$A$3:$A$175))</f>
        <v>0</v>
      </c>
      <c r="K3314" s="8">
        <f>VLOOKUP(B3314, 'TRIPS In Force'!$A$2:$B$166, 2, FALSE)</f>
        <v>35077</v>
      </c>
      <c r="L3314" s="7">
        <f t="shared" si="483"/>
        <v>1996</v>
      </c>
      <c r="M3314" s="7">
        <f t="shared" si="478"/>
        <v>1</v>
      </c>
      <c r="N3314" s="7">
        <f t="shared" si="479"/>
        <v>1996</v>
      </c>
      <c r="O3314" s="7">
        <f t="shared" si="480"/>
        <v>12</v>
      </c>
      <c r="P3314" s="7">
        <f t="shared" si="481"/>
        <v>1</v>
      </c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</row>
    <row r="3315" spans="1:34" x14ac:dyDescent="0.35">
      <c r="A3315">
        <f t="shared" si="484"/>
        <v>3314</v>
      </c>
      <c r="B3315" t="s">
        <v>119</v>
      </c>
      <c r="C3315">
        <f t="shared" si="482"/>
        <v>122</v>
      </c>
      <c r="D3315" s="7">
        <f t="shared" si="486"/>
        <v>2009</v>
      </c>
      <c r="E3315">
        <v>100</v>
      </c>
      <c r="F3315">
        <f>VLOOKUP(B3315, 'Population by Country'!$1:$266, 24, FALSE)</f>
        <v>1590780</v>
      </c>
      <c r="G3315">
        <v>0</v>
      </c>
      <c r="H3315">
        <v>0</v>
      </c>
      <c r="I3315" s="7">
        <f>INDEX('Developing Country'!$B$3:$B$175,MATCH('Stata Data'!B3315,'Developing Country'!$A$3:$A$175))</f>
        <v>0</v>
      </c>
      <c r="J3315" s="7">
        <f>INDEX('Developing Country'!$C$3:$C$175,MATCH('Stata Data'!B3315,'Developing Country'!$A$3:$A$175))</f>
        <v>0</v>
      </c>
      <c r="K3315" s="8">
        <f>VLOOKUP(B3315, 'TRIPS In Force'!$A$2:$B$166, 2, FALSE)</f>
        <v>35077</v>
      </c>
      <c r="L3315" s="7">
        <f t="shared" si="483"/>
        <v>1996</v>
      </c>
      <c r="M3315" s="7">
        <f t="shared" si="478"/>
        <v>1</v>
      </c>
      <c r="N3315" s="7">
        <f t="shared" si="479"/>
        <v>1996</v>
      </c>
      <c r="O3315" s="7">
        <f t="shared" si="480"/>
        <v>13</v>
      </c>
      <c r="P3315" s="7">
        <f t="shared" si="481"/>
        <v>1</v>
      </c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</row>
    <row r="3316" spans="1:34" x14ac:dyDescent="0.35">
      <c r="A3316">
        <f t="shared" si="484"/>
        <v>3315</v>
      </c>
      <c r="B3316" t="s">
        <v>119</v>
      </c>
      <c r="C3316">
        <f t="shared" si="482"/>
        <v>122</v>
      </c>
      <c r="D3316" s="7">
        <f t="shared" si="486"/>
        <v>2010</v>
      </c>
      <c r="E3316">
        <v>100</v>
      </c>
      <c r="F3316">
        <f>VLOOKUP(B3316, 'Population by Country'!$1:$266, 25, FALSE)</f>
        <v>1779676</v>
      </c>
      <c r="G3316">
        <v>0</v>
      </c>
      <c r="H3316">
        <v>0</v>
      </c>
      <c r="I3316" s="7">
        <f>INDEX('Developing Country'!$B$3:$B$175,MATCH('Stata Data'!B3316,'Developing Country'!$A$3:$A$175))</f>
        <v>0</v>
      </c>
      <c r="J3316" s="7">
        <f>INDEX('Developing Country'!$C$3:$C$175,MATCH('Stata Data'!B3316,'Developing Country'!$A$3:$A$175))</f>
        <v>0</v>
      </c>
      <c r="K3316" s="8">
        <f>VLOOKUP(B3316, 'TRIPS In Force'!$A$2:$B$166, 2, FALSE)</f>
        <v>35077</v>
      </c>
      <c r="L3316" s="7">
        <f t="shared" si="483"/>
        <v>1996</v>
      </c>
      <c r="M3316" s="7">
        <f t="shared" si="478"/>
        <v>1</v>
      </c>
      <c r="N3316" s="7">
        <f t="shared" si="479"/>
        <v>1996</v>
      </c>
      <c r="O3316" s="7">
        <f t="shared" si="480"/>
        <v>14</v>
      </c>
      <c r="P3316" s="7">
        <f t="shared" si="481"/>
        <v>1</v>
      </c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</row>
    <row r="3317" spans="1:34" x14ac:dyDescent="0.35">
      <c r="A3317">
        <f t="shared" si="484"/>
        <v>3316</v>
      </c>
      <c r="B3317" t="s">
        <v>119</v>
      </c>
      <c r="C3317">
        <f t="shared" si="482"/>
        <v>122</v>
      </c>
      <c r="D3317" s="7">
        <f t="shared" si="486"/>
        <v>2011</v>
      </c>
      <c r="E3317">
        <v>100</v>
      </c>
      <c r="F3317">
        <f>VLOOKUP(B3317, 'Population by Country'!$1:$266, 26, FALSE)</f>
        <v>1952054</v>
      </c>
      <c r="G3317">
        <v>0</v>
      </c>
      <c r="H3317">
        <v>0</v>
      </c>
      <c r="I3317" s="7">
        <f>INDEX('Developing Country'!$B$3:$B$175,MATCH('Stata Data'!B3317,'Developing Country'!$A$3:$A$175))</f>
        <v>0</v>
      </c>
      <c r="J3317" s="7">
        <f>INDEX('Developing Country'!$C$3:$C$175,MATCH('Stata Data'!B3317,'Developing Country'!$A$3:$A$175))</f>
        <v>0</v>
      </c>
      <c r="K3317" s="8">
        <f>VLOOKUP(B3317, 'TRIPS In Force'!$A$2:$B$166, 2, FALSE)</f>
        <v>35077</v>
      </c>
      <c r="L3317" s="7">
        <f t="shared" si="483"/>
        <v>1996</v>
      </c>
      <c r="M3317" s="7">
        <f t="shared" si="478"/>
        <v>1</v>
      </c>
      <c r="N3317" s="7">
        <f t="shared" si="479"/>
        <v>1996</v>
      </c>
      <c r="O3317" s="7">
        <f t="shared" si="480"/>
        <v>15</v>
      </c>
      <c r="P3317" s="7">
        <f t="shared" si="481"/>
        <v>1</v>
      </c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</row>
    <row r="3318" spans="1:34" x14ac:dyDescent="0.35">
      <c r="A3318">
        <f t="shared" si="484"/>
        <v>3317</v>
      </c>
      <c r="B3318" t="s">
        <v>119</v>
      </c>
      <c r="C3318">
        <f t="shared" si="482"/>
        <v>122</v>
      </c>
      <c r="D3318" s="7">
        <f t="shared" si="486"/>
        <v>2012</v>
      </c>
      <c r="E3318">
        <v>100</v>
      </c>
      <c r="F3318">
        <f>VLOOKUP(B3318, 'Population by Country'!$1:$266, 27, FALSE)</f>
        <v>2109568</v>
      </c>
      <c r="G3318">
        <v>0</v>
      </c>
      <c r="H3318">
        <v>0</v>
      </c>
      <c r="I3318" s="7">
        <f>INDEX('Developing Country'!$B$3:$B$175,MATCH('Stata Data'!B3318,'Developing Country'!$A$3:$A$175))</f>
        <v>0</v>
      </c>
      <c r="J3318" s="7">
        <f>INDEX('Developing Country'!$C$3:$C$175,MATCH('Stata Data'!B3318,'Developing Country'!$A$3:$A$175))</f>
        <v>0</v>
      </c>
      <c r="K3318" s="8">
        <f>VLOOKUP(B3318, 'TRIPS In Force'!$A$2:$B$166, 2, FALSE)</f>
        <v>35077</v>
      </c>
      <c r="L3318" s="7">
        <f t="shared" si="483"/>
        <v>1996</v>
      </c>
      <c r="M3318" s="7">
        <f t="shared" si="478"/>
        <v>1</v>
      </c>
      <c r="N3318" s="7">
        <f t="shared" si="479"/>
        <v>1996</v>
      </c>
      <c r="O3318" s="7">
        <f t="shared" si="480"/>
        <v>16</v>
      </c>
      <c r="P3318" s="7">
        <f t="shared" si="481"/>
        <v>1</v>
      </c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</row>
    <row r="3319" spans="1:34" x14ac:dyDescent="0.35">
      <c r="A3319">
        <f t="shared" si="484"/>
        <v>3318</v>
      </c>
      <c r="B3319" t="s">
        <v>119</v>
      </c>
      <c r="C3319">
        <f t="shared" si="482"/>
        <v>122</v>
      </c>
      <c r="D3319" s="7">
        <f t="shared" si="486"/>
        <v>2013</v>
      </c>
      <c r="E3319">
        <v>100</v>
      </c>
      <c r="F3319">
        <f>VLOOKUP(B3319, 'Population by Country'!$1:$266, 28, FALSE)</f>
        <v>2250473</v>
      </c>
      <c r="G3319">
        <v>0</v>
      </c>
      <c r="H3319">
        <v>0</v>
      </c>
      <c r="I3319" s="7">
        <f>INDEX('Developing Country'!$B$3:$B$175,MATCH('Stata Data'!B3319,'Developing Country'!$A$3:$A$175))</f>
        <v>0</v>
      </c>
      <c r="J3319" s="7">
        <f>INDEX('Developing Country'!$C$3:$C$175,MATCH('Stata Data'!B3319,'Developing Country'!$A$3:$A$175))</f>
        <v>0</v>
      </c>
      <c r="K3319" s="8">
        <f>VLOOKUP(B3319, 'TRIPS In Force'!$A$2:$B$166, 2, FALSE)</f>
        <v>35077</v>
      </c>
      <c r="L3319" s="7">
        <f t="shared" si="483"/>
        <v>1996</v>
      </c>
      <c r="M3319" s="7">
        <f t="shared" si="478"/>
        <v>1</v>
      </c>
      <c r="N3319" s="7">
        <f t="shared" si="479"/>
        <v>1996</v>
      </c>
      <c r="O3319" s="7">
        <f t="shared" si="480"/>
        <v>17</v>
      </c>
      <c r="P3319" s="7">
        <f t="shared" si="481"/>
        <v>1</v>
      </c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</row>
    <row r="3320" spans="1:34" x14ac:dyDescent="0.35">
      <c r="A3320">
        <f t="shared" si="484"/>
        <v>3319</v>
      </c>
      <c r="B3320" t="s">
        <v>119</v>
      </c>
      <c r="C3320">
        <f t="shared" si="482"/>
        <v>122</v>
      </c>
      <c r="D3320" s="7">
        <f t="shared" si="486"/>
        <v>2014</v>
      </c>
      <c r="E3320">
        <v>100</v>
      </c>
      <c r="F3320">
        <f>VLOOKUP(B3320, 'Population by Country'!$1:$266, 29, FALSE)</f>
        <v>2374419</v>
      </c>
      <c r="G3320">
        <v>0</v>
      </c>
      <c r="H3320">
        <v>0</v>
      </c>
      <c r="I3320" s="7">
        <f>INDEX('Developing Country'!$B$3:$B$175,MATCH('Stata Data'!B3320,'Developing Country'!$A$3:$A$175))</f>
        <v>0</v>
      </c>
      <c r="J3320" s="7">
        <f>INDEX('Developing Country'!$C$3:$C$175,MATCH('Stata Data'!B3320,'Developing Country'!$A$3:$A$175))</f>
        <v>0</v>
      </c>
      <c r="K3320" s="8">
        <f>VLOOKUP(B3320, 'TRIPS In Force'!$A$2:$B$166, 2, FALSE)</f>
        <v>35077</v>
      </c>
      <c r="L3320" s="7">
        <f t="shared" si="483"/>
        <v>1996</v>
      </c>
      <c r="M3320" s="7">
        <f t="shared" si="478"/>
        <v>1</v>
      </c>
      <c r="N3320" s="7">
        <f t="shared" si="479"/>
        <v>1996</v>
      </c>
      <c r="O3320" s="7">
        <f t="shared" si="480"/>
        <v>18</v>
      </c>
      <c r="P3320" s="7">
        <f t="shared" si="481"/>
        <v>1</v>
      </c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</row>
    <row r="3321" spans="1:34" x14ac:dyDescent="0.35">
      <c r="A3321">
        <f t="shared" si="484"/>
        <v>3320</v>
      </c>
      <c r="B3321" t="s">
        <v>119</v>
      </c>
      <c r="C3321">
        <f t="shared" si="482"/>
        <v>122</v>
      </c>
      <c r="D3321" s="7">
        <f t="shared" si="486"/>
        <v>2015</v>
      </c>
      <c r="E3321">
        <v>100</v>
      </c>
      <c r="F3321">
        <f>VLOOKUP(B3321, 'Population by Country'!$1:$266, 30, FALSE)</f>
        <v>2481539</v>
      </c>
      <c r="G3321">
        <v>0</v>
      </c>
      <c r="H3321">
        <v>0</v>
      </c>
      <c r="I3321" s="7">
        <f>INDEX('Developing Country'!$B$3:$B$175,MATCH('Stata Data'!B3321,'Developing Country'!$A$3:$A$175))</f>
        <v>0</v>
      </c>
      <c r="J3321" s="7">
        <f>INDEX('Developing Country'!$C$3:$C$175,MATCH('Stata Data'!B3321,'Developing Country'!$A$3:$A$175))</f>
        <v>0</v>
      </c>
      <c r="K3321" s="8">
        <f>VLOOKUP(B3321, 'TRIPS In Force'!$A$2:$B$166, 2, FALSE)</f>
        <v>35077</v>
      </c>
      <c r="L3321" s="7">
        <f t="shared" si="483"/>
        <v>1996</v>
      </c>
      <c r="M3321" s="7">
        <f t="shared" si="478"/>
        <v>1</v>
      </c>
      <c r="N3321" s="7">
        <f t="shared" si="479"/>
        <v>1996</v>
      </c>
      <c r="O3321" s="7">
        <f t="shared" si="480"/>
        <v>19</v>
      </c>
      <c r="P3321" s="7">
        <f t="shared" si="481"/>
        <v>1</v>
      </c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</row>
    <row r="3322" spans="1:34" x14ac:dyDescent="0.35">
      <c r="A3322">
        <f t="shared" si="484"/>
        <v>3321</v>
      </c>
      <c r="B3322" t="s">
        <v>119</v>
      </c>
      <c r="C3322">
        <f t="shared" si="482"/>
        <v>122</v>
      </c>
      <c r="D3322" s="7">
        <f t="shared" si="486"/>
        <v>2016</v>
      </c>
      <c r="E3322">
        <v>100</v>
      </c>
      <c r="F3322">
        <f>VLOOKUP(B3322, 'Population by Country'!$1:$266, 31, FALSE)</f>
        <v>2569804</v>
      </c>
      <c r="G3322">
        <v>0</v>
      </c>
      <c r="H3322">
        <v>0</v>
      </c>
      <c r="I3322" s="7">
        <f>INDEX('Developing Country'!$B$3:$B$175,MATCH('Stata Data'!B3322,'Developing Country'!$A$3:$A$175))</f>
        <v>0</v>
      </c>
      <c r="J3322" s="7">
        <f>INDEX('Developing Country'!$C$3:$C$175,MATCH('Stata Data'!B3322,'Developing Country'!$A$3:$A$175))</f>
        <v>0</v>
      </c>
      <c r="K3322" s="8">
        <f>VLOOKUP(B3322, 'TRIPS In Force'!$A$2:$B$166, 2, FALSE)</f>
        <v>35077</v>
      </c>
      <c r="L3322" s="7">
        <f t="shared" si="483"/>
        <v>1996</v>
      </c>
      <c r="M3322" s="7">
        <f t="shared" si="478"/>
        <v>1</v>
      </c>
      <c r="N3322" s="7">
        <f t="shared" si="479"/>
        <v>1996</v>
      </c>
      <c r="O3322" s="7">
        <f t="shared" si="480"/>
        <v>20</v>
      </c>
      <c r="P3322" s="7">
        <f t="shared" si="481"/>
        <v>1</v>
      </c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</row>
    <row r="3323" spans="1:34" x14ac:dyDescent="0.35">
      <c r="A3323">
        <f t="shared" si="484"/>
        <v>3322</v>
      </c>
      <c r="B3323" t="s">
        <v>120</v>
      </c>
      <c r="C3323">
        <f t="shared" si="482"/>
        <v>123</v>
      </c>
      <c r="D3323" s="7">
        <v>1990</v>
      </c>
      <c r="F3323">
        <v>0</v>
      </c>
      <c r="G3323">
        <v>0</v>
      </c>
      <c r="H3323">
        <v>0</v>
      </c>
      <c r="I3323" s="7">
        <f>INDEX('Developing Country'!$B$3:$B$175,MATCH('Stata Data'!B3323,'Developing Country'!$A$3:$A$175))</f>
        <v>0</v>
      </c>
      <c r="J3323" s="7">
        <f>INDEX('Developing Country'!$C$3:$C$175,MATCH('Stata Data'!B3323,'Developing Country'!$A$3:$A$175))</f>
        <v>1</v>
      </c>
      <c r="K3323" s="8">
        <f>VLOOKUP(B3323, 'TRIPS In Force'!$A$2:$B$166, 2, FALSE)</f>
        <v>34700</v>
      </c>
      <c r="L3323" s="7">
        <f t="shared" si="483"/>
        <v>1995</v>
      </c>
      <c r="M3323" s="7">
        <f t="shared" si="478"/>
        <v>0</v>
      </c>
      <c r="N3323" s="7">
        <f t="shared" si="479"/>
        <v>2000</v>
      </c>
      <c r="O3323" s="7">
        <f t="shared" si="480"/>
        <v>-10</v>
      </c>
      <c r="P3323" s="7">
        <f t="shared" si="481"/>
        <v>0</v>
      </c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</row>
    <row r="3324" spans="1:34" x14ac:dyDescent="0.35">
      <c r="A3324">
        <f t="shared" si="484"/>
        <v>3323</v>
      </c>
      <c r="B3324" t="s">
        <v>120</v>
      </c>
      <c r="C3324">
        <f t="shared" si="482"/>
        <v>123</v>
      </c>
      <c r="D3324" s="7">
        <f>D3323+1</f>
        <v>1991</v>
      </c>
      <c r="F3324">
        <v>0</v>
      </c>
      <c r="G3324">
        <v>0</v>
      </c>
      <c r="H3324">
        <v>0</v>
      </c>
      <c r="I3324" s="7">
        <f>INDEX('Developing Country'!$B$3:$B$175,MATCH('Stata Data'!B3324,'Developing Country'!$A$3:$A$175))</f>
        <v>0</v>
      </c>
      <c r="J3324" s="7">
        <f>INDEX('Developing Country'!$C$3:$C$175,MATCH('Stata Data'!B3324,'Developing Country'!$A$3:$A$175))</f>
        <v>1</v>
      </c>
      <c r="K3324" s="8">
        <f>VLOOKUP(B3324, 'TRIPS In Force'!$A$2:$B$166, 2, FALSE)</f>
        <v>34700</v>
      </c>
      <c r="L3324" s="7">
        <f t="shared" si="483"/>
        <v>1995</v>
      </c>
      <c r="M3324" s="7">
        <f t="shared" si="478"/>
        <v>0</v>
      </c>
      <c r="N3324" s="7">
        <f t="shared" si="479"/>
        <v>2000</v>
      </c>
      <c r="O3324" s="7">
        <f t="shared" si="480"/>
        <v>-9</v>
      </c>
      <c r="P3324" s="7">
        <f t="shared" si="481"/>
        <v>0</v>
      </c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</row>
    <row r="3325" spans="1:34" x14ac:dyDescent="0.35">
      <c r="A3325">
        <f t="shared" si="484"/>
        <v>3324</v>
      </c>
      <c r="B3325" t="s">
        <v>120</v>
      </c>
      <c r="C3325">
        <f t="shared" si="482"/>
        <v>123</v>
      </c>
      <c r="D3325" s="7">
        <f t="shared" ref="D3325:D3349" si="487">D3324+1</f>
        <v>1992</v>
      </c>
      <c r="F3325">
        <v>0</v>
      </c>
      <c r="G3325">
        <v>0</v>
      </c>
      <c r="H3325">
        <v>0</v>
      </c>
      <c r="I3325" s="7">
        <f>INDEX('Developing Country'!$B$3:$B$175,MATCH('Stata Data'!B3325,'Developing Country'!$A$3:$A$175))</f>
        <v>0</v>
      </c>
      <c r="J3325" s="7">
        <f>INDEX('Developing Country'!$C$3:$C$175,MATCH('Stata Data'!B3325,'Developing Country'!$A$3:$A$175))</f>
        <v>1</v>
      </c>
      <c r="K3325" s="8">
        <f>VLOOKUP(B3325, 'TRIPS In Force'!$A$2:$B$166, 2, FALSE)</f>
        <v>34700</v>
      </c>
      <c r="L3325" s="7">
        <f t="shared" si="483"/>
        <v>1995</v>
      </c>
      <c r="M3325" s="7">
        <f t="shared" si="478"/>
        <v>0</v>
      </c>
      <c r="N3325" s="7">
        <f t="shared" si="479"/>
        <v>2000</v>
      </c>
      <c r="O3325" s="7">
        <f t="shared" si="480"/>
        <v>-8</v>
      </c>
      <c r="P3325" s="7">
        <f t="shared" si="481"/>
        <v>0</v>
      </c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</row>
    <row r="3326" spans="1:34" x14ac:dyDescent="0.35">
      <c r="A3326">
        <f t="shared" si="484"/>
        <v>3325</v>
      </c>
      <c r="B3326" t="s">
        <v>120</v>
      </c>
      <c r="C3326">
        <f t="shared" si="482"/>
        <v>123</v>
      </c>
      <c r="D3326" s="7">
        <f t="shared" si="487"/>
        <v>1993</v>
      </c>
      <c r="F3326">
        <v>0</v>
      </c>
      <c r="G3326">
        <v>0</v>
      </c>
      <c r="H3326">
        <v>0</v>
      </c>
      <c r="I3326" s="7">
        <f>INDEX('Developing Country'!$B$3:$B$175,MATCH('Stata Data'!B3326,'Developing Country'!$A$3:$A$175))</f>
        <v>0</v>
      </c>
      <c r="J3326" s="7">
        <f>INDEX('Developing Country'!$C$3:$C$175,MATCH('Stata Data'!B3326,'Developing Country'!$A$3:$A$175))</f>
        <v>1</v>
      </c>
      <c r="K3326" s="8">
        <f>VLOOKUP(B3326, 'TRIPS In Force'!$A$2:$B$166, 2, FALSE)</f>
        <v>34700</v>
      </c>
      <c r="L3326" s="7">
        <f t="shared" si="483"/>
        <v>1995</v>
      </c>
      <c r="M3326" s="7">
        <f t="shared" si="478"/>
        <v>0</v>
      </c>
      <c r="N3326" s="7">
        <f t="shared" si="479"/>
        <v>2000</v>
      </c>
      <c r="O3326" s="7">
        <f t="shared" si="480"/>
        <v>-7</v>
      </c>
      <c r="P3326" s="7">
        <f t="shared" si="481"/>
        <v>0</v>
      </c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</row>
    <row r="3327" spans="1:34" x14ac:dyDescent="0.35">
      <c r="A3327">
        <f t="shared" si="484"/>
        <v>3326</v>
      </c>
      <c r="B3327" t="s">
        <v>120</v>
      </c>
      <c r="C3327">
        <f t="shared" si="482"/>
        <v>123</v>
      </c>
      <c r="D3327" s="7">
        <f t="shared" si="487"/>
        <v>1994</v>
      </c>
      <c r="F3327">
        <v>0</v>
      </c>
      <c r="G3327">
        <v>0</v>
      </c>
      <c r="H3327">
        <v>0</v>
      </c>
      <c r="I3327" s="7">
        <f>INDEX('Developing Country'!$B$3:$B$175,MATCH('Stata Data'!B3327,'Developing Country'!$A$3:$A$175))</f>
        <v>0</v>
      </c>
      <c r="J3327" s="7">
        <f>INDEX('Developing Country'!$C$3:$C$175,MATCH('Stata Data'!B3327,'Developing Country'!$A$3:$A$175))</f>
        <v>1</v>
      </c>
      <c r="K3327" s="8">
        <f>VLOOKUP(B3327, 'TRIPS In Force'!$A$2:$B$166, 2, FALSE)</f>
        <v>34700</v>
      </c>
      <c r="L3327" s="7">
        <f t="shared" si="483"/>
        <v>1995</v>
      </c>
      <c r="M3327" s="7">
        <f t="shared" si="478"/>
        <v>0</v>
      </c>
      <c r="N3327" s="7">
        <f t="shared" si="479"/>
        <v>2000</v>
      </c>
      <c r="O3327" s="7">
        <f t="shared" si="480"/>
        <v>-6</v>
      </c>
      <c r="P3327" s="7">
        <f t="shared" si="481"/>
        <v>0</v>
      </c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</row>
    <row r="3328" spans="1:34" x14ac:dyDescent="0.35">
      <c r="A3328">
        <f t="shared" si="484"/>
        <v>3327</v>
      </c>
      <c r="B3328" t="s">
        <v>120</v>
      </c>
      <c r="C3328">
        <f t="shared" si="482"/>
        <v>123</v>
      </c>
      <c r="D3328" s="7">
        <f t="shared" si="487"/>
        <v>1995</v>
      </c>
      <c r="F3328">
        <v>0</v>
      </c>
      <c r="G3328">
        <v>0</v>
      </c>
      <c r="H3328">
        <v>0</v>
      </c>
      <c r="I3328" s="7">
        <f>INDEX('Developing Country'!$B$3:$B$175,MATCH('Stata Data'!B3328,'Developing Country'!$A$3:$A$175))</f>
        <v>0</v>
      </c>
      <c r="J3328" s="7">
        <f>INDEX('Developing Country'!$C$3:$C$175,MATCH('Stata Data'!B3328,'Developing Country'!$A$3:$A$175))</f>
        <v>1</v>
      </c>
      <c r="K3328" s="8">
        <f>VLOOKUP(B3328, 'TRIPS In Force'!$A$2:$B$166, 2, FALSE)</f>
        <v>34700</v>
      </c>
      <c r="L3328" s="7">
        <f t="shared" si="483"/>
        <v>1995</v>
      </c>
      <c r="M3328" s="7">
        <f t="shared" si="478"/>
        <v>1</v>
      </c>
      <c r="N3328" s="7">
        <f t="shared" si="479"/>
        <v>2000</v>
      </c>
      <c r="O3328" s="7">
        <f t="shared" si="480"/>
        <v>-5</v>
      </c>
      <c r="P3328" s="7">
        <f t="shared" si="481"/>
        <v>0</v>
      </c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</row>
    <row r="3329" spans="1:34" x14ac:dyDescent="0.35">
      <c r="A3329">
        <f t="shared" si="484"/>
        <v>3328</v>
      </c>
      <c r="B3329" t="s">
        <v>120</v>
      </c>
      <c r="C3329">
        <f t="shared" si="482"/>
        <v>123</v>
      </c>
      <c r="D3329" s="7">
        <f t="shared" si="487"/>
        <v>1996</v>
      </c>
      <c r="F3329">
        <v>0</v>
      </c>
      <c r="G3329">
        <v>0</v>
      </c>
      <c r="H3329">
        <v>0</v>
      </c>
      <c r="I3329" s="7">
        <f>INDEX('Developing Country'!$B$3:$B$175,MATCH('Stata Data'!B3329,'Developing Country'!$A$3:$A$175))</f>
        <v>0</v>
      </c>
      <c r="J3329" s="7">
        <f>INDEX('Developing Country'!$C$3:$C$175,MATCH('Stata Data'!B3329,'Developing Country'!$A$3:$A$175))</f>
        <v>1</v>
      </c>
      <c r="K3329" s="8">
        <f>VLOOKUP(B3329, 'TRIPS In Force'!$A$2:$B$166, 2, FALSE)</f>
        <v>34700</v>
      </c>
      <c r="L3329" s="7">
        <f t="shared" si="483"/>
        <v>1995</v>
      </c>
      <c r="M3329" s="7">
        <f t="shared" si="478"/>
        <v>1</v>
      </c>
      <c r="N3329" s="7">
        <f t="shared" si="479"/>
        <v>2000</v>
      </c>
      <c r="O3329" s="7">
        <f t="shared" si="480"/>
        <v>-4</v>
      </c>
      <c r="P3329" s="7">
        <f t="shared" si="481"/>
        <v>0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</row>
    <row r="3330" spans="1:34" x14ac:dyDescent="0.35">
      <c r="A3330">
        <f t="shared" si="484"/>
        <v>3329</v>
      </c>
      <c r="B3330" t="s">
        <v>120</v>
      </c>
      <c r="C3330">
        <f t="shared" si="482"/>
        <v>123</v>
      </c>
      <c r="D3330" s="7">
        <f t="shared" si="487"/>
        <v>1997</v>
      </c>
      <c r="F3330">
        <v>0</v>
      </c>
      <c r="G3330">
        <v>0</v>
      </c>
      <c r="H3330">
        <v>0</v>
      </c>
      <c r="I3330" s="7">
        <f>INDEX('Developing Country'!$B$3:$B$175,MATCH('Stata Data'!B3330,'Developing Country'!$A$3:$A$175))</f>
        <v>0</v>
      </c>
      <c r="J3330" s="7">
        <f>INDEX('Developing Country'!$C$3:$C$175,MATCH('Stata Data'!B3330,'Developing Country'!$A$3:$A$175))</f>
        <v>1</v>
      </c>
      <c r="K3330" s="8">
        <f>VLOOKUP(B3330, 'TRIPS In Force'!$A$2:$B$166, 2, FALSE)</f>
        <v>34700</v>
      </c>
      <c r="L3330" s="7">
        <f t="shared" si="483"/>
        <v>1995</v>
      </c>
      <c r="M3330" s="7">
        <f t="shared" ref="M3330:M3393" si="488">IF(L3330&gt;D3330, 0, 1)</f>
        <v>1</v>
      </c>
      <c r="N3330" s="7">
        <f t="shared" ref="N3330:N3393" si="489">IF(L3330&gt;IF(I3330=1, 2033, IF(H3330=1, 2005, IF(J3330=1,2000, L3330))), L3330,IF(I3330=1, 2033, IF(H3330=1, 2005, IF(J3330=1,2000, L3330))))</f>
        <v>2000</v>
      </c>
      <c r="O3330" s="7">
        <f t="shared" ref="O3330:O3393" si="490">D3330-N3330</f>
        <v>-3</v>
      </c>
      <c r="P3330" s="7">
        <f t="shared" ref="P3330:P3393" si="491">IF(N3330&lt;=D3330,1,0)</f>
        <v>0</v>
      </c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</row>
    <row r="3331" spans="1:34" x14ac:dyDescent="0.35">
      <c r="A3331">
        <f t="shared" si="484"/>
        <v>3330</v>
      </c>
      <c r="B3331" t="s">
        <v>120</v>
      </c>
      <c r="C3331">
        <f t="shared" ref="C3331:C3394" si="492">_xlfn.FLOOR.MATH((A3331-1)/27)</f>
        <v>123</v>
      </c>
      <c r="D3331" s="7">
        <f t="shared" si="487"/>
        <v>1998</v>
      </c>
      <c r="F3331">
        <v>0</v>
      </c>
      <c r="G3331">
        <v>0</v>
      </c>
      <c r="H3331">
        <v>0</v>
      </c>
      <c r="I3331" s="7">
        <f>INDEX('Developing Country'!$B$3:$B$175,MATCH('Stata Data'!B3331,'Developing Country'!$A$3:$A$175))</f>
        <v>0</v>
      </c>
      <c r="J3331" s="7">
        <f>INDEX('Developing Country'!$C$3:$C$175,MATCH('Stata Data'!B3331,'Developing Country'!$A$3:$A$175))</f>
        <v>1</v>
      </c>
      <c r="K3331" s="8">
        <f>VLOOKUP(B3331, 'TRIPS In Force'!$A$2:$B$166, 2, FALSE)</f>
        <v>34700</v>
      </c>
      <c r="L3331" s="7">
        <f t="shared" ref="L3331:L3394" si="493">YEAR(K3331)</f>
        <v>1995</v>
      </c>
      <c r="M3331" s="7">
        <f t="shared" si="488"/>
        <v>1</v>
      </c>
      <c r="N3331" s="7">
        <f t="shared" si="489"/>
        <v>2000</v>
      </c>
      <c r="O3331" s="7">
        <f t="shared" si="490"/>
        <v>-2</v>
      </c>
      <c r="P3331" s="7">
        <f t="shared" si="491"/>
        <v>0</v>
      </c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</row>
    <row r="3332" spans="1:34" x14ac:dyDescent="0.35">
      <c r="A3332">
        <f t="shared" ref="A3332:A3395" si="494">A3331+1</f>
        <v>3331</v>
      </c>
      <c r="B3332" t="s">
        <v>120</v>
      </c>
      <c r="C3332">
        <f t="shared" si="492"/>
        <v>123</v>
      </c>
      <c r="D3332" s="7">
        <f t="shared" si="487"/>
        <v>1999</v>
      </c>
      <c r="F3332">
        <v>0</v>
      </c>
      <c r="G3332">
        <v>0</v>
      </c>
      <c r="H3332">
        <v>0</v>
      </c>
      <c r="I3332" s="7">
        <f>INDEX('Developing Country'!$B$3:$B$175,MATCH('Stata Data'!B3332,'Developing Country'!$A$3:$A$175))</f>
        <v>0</v>
      </c>
      <c r="J3332" s="7">
        <f>INDEX('Developing Country'!$C$3:$C$175,MATCH('Stata Data'!B3332,'Developing Country'!$A$3:$A$175))</f>
        <v>1</v>
      </c>
      <c r="K3332" s="8">
        <f>VLOOKUP(B3332, 'TRIPS In Force'!$A$2:$B$166, 2, FALSE)</f>
        <v>34700</v>
      </c>
      <c r="L3332" s="7">
        <f t="shared" si="493"/>
        <v>1995</v>
      </c>
      <c r="M3332" s="7">
        <f t="shared" si="488"/>
        <v>1</v>
      </c>
      <c r="N3332" s="7">
        <f t="shared" si="489"/>
        <v>2000</v>
      </c>
      <c r="O3332" s="7">
        <f t="shared" si="490"/>
        <v>-1</v>
      </c>
      <c r="P3332" s="7">
        <f t="shared" si="491"/>
        <v>0</v>
      </c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</row>
    <row r="3333" spans="1:34" x14ac:dyDescent="0.35">
      <c r="A3333">
        <f t="shared" si="494"/>
        <v>3332</v>
      </c>
      <c r="B3333" t="s">
        <v>120</v>
      </c>
      <c r="C3333">
        <f t="shared" si="492"/>
        <v>123</v>
      </c>
      <c r="D3333" s="7">
        <f t="shared" si="487"/>
        <v>2000</v>
      </c>
      <c r="F3333">
        <v>0</v>
      </c>
      <c r="G3333">
        <v>0</v>
      </c>
      <c r="H3333">
        <v>0</v>
      </c>
      <c r="I3333" s="7">
        <f>INDEX('Developing Country'!$B$3:$B$175,MATCH('Stata Data'!B3333,'Developing Country'!$A$3:$A$175))</f>
        <v>0</v>
      </c>
      <c r="J3333" s="7">
        <f>INDEX('Developing Country'!$C$3:$C$175,MATCH('Stata Data'!B3333,'Developing Country'!$A$3:$A$175))</f>
        <v>1</v>
      </c>
      <c r="K3333" s="8">
        <f>VLOOKUP(B3333, 'TRIPS In Force'!$A$2:$B$166, 2, FALSE)</f>
        <v>34700</v>
      </c>
      <c r="L3333" s="7">
        <f t="shared" si="493"/>
        <v>1995</v>
      </c>
      <c r="M3333" s="7">
        <f t="shared" si="488"/>
        <v>1</v>
      </c>
      <c r="N3333" s="7">
        <f t="shared" si="489"/>
        <v>2000</v>
      </c>
      <c r="O3333" s="7">
        <f t="shared" si="490"/>
        <v>0</v>
      </c>
      <c r="P3333" s="7">
        <f t="shared" si="491"/>
        <v>1</v>
      </c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</row>
    <row r="3334" spans="1:34" x14ac:dyDescent="0.35">
      <c r="A3334">
        <f t="shared" si="494"/>
        <v>3333</v>
      </c>
      <c r="B3334" t="s">
        <v>120</v>
      </c>
      <c r="C3334">
        <f t="shared" si="492"/>
        <v>123</v>
      </c>
      <c r="D3334" s="7">
        <f t="shared" si="487"/>
        <v>2001</v>
      </c>
      <c r="F3334">
        <v>0</v>
      </c>
      <c r="G3334">
        <v>0</v>
      </c>
      <c r="H3334">
        <v>0</v>
      </c>
      <c r="I3334" s="7">
        <f>INDEX('Developing Country'!$B$3:$B$175,MATCH('Stata Data'!B3334,'Developing Country'!$A$3:$A$175))</f>
        <v>0</v>
      </c>
      <c r="J3334" s="7">
        <f>INDEX('Developing Country'!$C$3:$C$175,MATCH('Stata Data'!B3334,'Developing Country'!$A$3:$A$175))</f>
        <v>1</v>
      </c>
      <c r="K3334" s="8">
        <f>VLOOKUP(B3334, 'TRIPS In Force'!$A$2:$B$166, 2, FALSE)</f>
        <v>34700</v>
      </c>
      <c r="L3334" s="7">
        <f t="shared" si="493"/>
        <v>1995</v>
      </c>
      <c r="M3334" s="7">
        <f t="shared" si="488"/>
        <v>1</v>
      </c>
      <c r="N3334" s="7">
        <f t="shared" si="489"/>
        <v>2000</v>
      </c>
      <c r="O3334" s="7">
        <f t="shared" si="490"/>
        <v>1</v>
      </c>
      <c r="P3334" s="7">
        <f t="shared" si="491"/>
        <v>1</v>
      </c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</row>
    <row r="3335" spans="1:34" x14ac:dyDescent="0.35">
      <c r="A3335">
        <f t="shared" si="494"/>
        <v>3334</v>
      </c>
      <c r="B3335" t="s">
        <v>120</v>
      </c>
      <c r="C3335">
        <f t="shared" si="492"/>
        <v>123</v>
      </c>
      <c r="D3335" s="7">
        <f t="shared" si="487"/>
        <v>2002</v>
      </c>
      <c r="F3335">
        <v>0</v>
      </c>
      <c r="G3335">
        <v>0</v>
      </c>
      <c r="H3335">
        <v>0</v>
      </c>
      <c r="I3335" s="7">
        <f>INDEX('Developing Country'!$B$3:$B$175,MATCH('Stata Data'!B3335,'Developing Country'!$A$3:$A$175))</f>
        <v>0</v>
      </c>
      <c r="J3335" s="7">
        <f>INDEX('Developing Country'!$C$3:$C$175,MATCH('Stata Data'!B3335,'Developing Country'!$A$3:$A$175))</f>
        <v>1</v>
      </c>
      <c r="K3335" s="8">
        <f>VLOOKUP(B3335, 'TRIPS In Force'!$A$2:$B$166, 2, FALSE)</f>
        <v>34700</v>
      </c>
      <c r="L3335" s="7">
        <f t="shared" si="493"/>
        <v>1995</v>
      </c>
      <c r="M3335" s="7">
        <f t="shared" si="488"/>
        <v>1</v>
      </c>
      <c r="N3335" s="7">
        <f t="shared" si="489"/>
        <v>2000</v>
      </c>
      <c r="O3335" s="7">
        <f t="shared" si="490"/>
        <v>2</v>
      </c>
      <c r="P3335" s="7">
        <f t="shared" si="491"/>
        <v>1</v>
      </c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</row>
    <row r="3336" spans="1:34" x14ac:dyDescent="0.35">
      <c r="A3336">
        <f t="shared" si="494"/>
        <v>3335</v>
      </c>
      <c r="B3336" t="s">
        <v>120</v>
      </c>
      <c r="C3336">
        <f t="shared" si="492"/>
        <v>123</v>
      </c>
      <c r="D3336" s="7">
        <f t="shared" si="487"/>
        <v>2003</v>
      </c>
      <c r="F3336">
        <v>0</v>
      </c>
      <c r="G3336">
        <v>0</v>
      </c>
      <c r="H3336">
        <v>0</v>
      </c>
      <c r="I3336" s="7">
        <f>INDEX('Developing Country'!$B$3:$B$175,MATCH('Stata Data'!B3336,'Developing Country'!$A$3:$A$175))</f>
        <v>0</v>
      </c>
      <c r="J3336" s="7">
        <f>INDEX('Developing Country'!$C$3:$C$175,MATCH('Stata Data'!B3336,'Developing Country'!$A$3:$A$175))</f>
        <v>1</v>
      </c>
      <c r="K3336" s="8">
        <f>VLOOKUP(B3336, 'TRIPS In Force'!$A$2:$B$166, 2, FALSE)</f>
        <v>34700</v>
      </c>
      <c r="L3336" s="7">
        <f t="shared" si="493"/>
        <v>1995</v>
      </c>
      <c r="M3336" s="7">
        <f t="shared" si="488"/>
        <v>1</v>
      </c>
      <c r="N3336" s="7">
        <f t="shared" si="489"/>
        <v>2000</v>
      </c>
      <c r="O3336" s="7">
        <f t="shared" si="490"/>
        <v>3</v>
      </c>
      <c r="P3336" s="7">
        <f t="shared" si="491"/>
        <v>1</v>
      </c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</row>
    <row r="3337" spans="1:34" x14ac:dyDescent="0.35">
      <c r="A3337">
        <f t="shared" si="494"/>
        <v>3336</v>
      </c>
      <c r="B3337" t="s">
        <v>120</v>
      </c>
      <c r="C3337">
        <f t="shared" si="492"/>
        <v>123</v>
      </c>
      <c r="D3337" s="7">
        <f t="shared" si="487"/>
        <v>2004</v>
      </c>
      <c r="F3337">
        <v>0</v>
      </c>
      <c r="G3337">
        <v>0</v>
      </c>
      <c r="H3337">
        <v>0</v>
      </c>
      <c r="I3337" s="7">
        <f>INDEX('Developing Country'!$B$3:$B$175,MATCH('Stata Data'!B3337,'Developing Country'!$A$3:$A$175))</f>
        <v>0</v>
      </c>
      <c r="J3337" s="7">
        <f>INDEX('Developing Country'!$C$3:$C$175,MATCH('Stata Data'!B3337,'Developing Country'!$A$3:$A$175))</f>
        <v>1</v>
      </c>
      <c r="K3337" s="8">
        <f>VLOOKUP(B3337, 'TRIPS In Force'!$A$2:$B$166, 2, FALSE)</f>
        <v>34700</v>
      </c>
      <c r="L3337" s="7">
        <f t="shared" si="493"/>
        <v>1995</v>
      </c>
      <c r="M3337" s="7">
        <f t="shared" si="488"/>
        <v>1</v>
      </c>
      <c r="N3337" s="7">
        <f t="shared" si="489"/>
        <v>2000</v>
      </c>
      <c r="O3337" s="7">
        <f t="shared" si="490"/>
        <v>4</v>
      </c>
      <c r="P3337" s="7">
        <f t="shared" si="491"/>
        <v>1</v>
      </c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</row>
    <row r="3338" spans="1:34" x14ac:dyDescent="0.35">
      <c r="A3338">
        <f t="shared" si="494"/>
        <v>3337</v>
      </c>
      <c r="B3338" t="s">
        <v>120</v>
      </c>
      <c r="C3338">
        <f t="shared" si="492"/>
        <v>123</v>
      </c>
      <c r="D3338" s="7">
        <f t="shared" si="487"/>
        <v>2005</v>
      </c>
      <c r="F3338">
        <v>0</v>
      </c>
      <c r="G3338">
        <v>0</v>
      </c>
      <c r="H3338">
        <v>0</v>
      </c>
      <c r="I3338" s="7">
        <f>INDEX('Developing Country'!$B$3:$B$175,MATCH('Stata Data'!B3338,'Developing Country'!$A$3:$A$175))</f>
        <v>0</v>
      </c>
      <c r="J3338" s="7">
        <f>INDEX('Developing Country'!$C$3:$C$175,MATCH('Stata Data'!B3338,'Developing Country'!$A$3:$A$175))</f>
        <v>1</v>
      </c>
      <c r="K3338" s="8">
        <f>VLOOKUP(B3338, 'TRIPS In Force'!$A$2:$B$166, 2, FALSE)</f>
        <v>34700</v>
      </c>
      <c r="L3338" s="7">
        <f t="shared" si="493"/>
        <v>1995</v>
      </c>
      <c r="M3338" s="7">
        <f t="shared" si="488"/>
        <v>1</v>
      </c>
      <c r="N3338" s="7">
        <f t="shared" si="489"/>
        <v>2000</v>
      </c>
      <c r="O3338" s="7">
        <f t="shared" si="490"/>
        <v>5</v>
      </c>
      <c r="P3338" s="7">
        <f t="shared" si="491"/>
        <v>1</v>
      </c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</row>
    <row r="3339" spans="1:34" x14ac:dyDescent="0.35">
      <c r="A3339">
        <f t="shared" si="494"/>
        <v>3338</v>
      </c>
      <c r="B3339" t="s">
        <v>120</v>
      </c>
      <c r="C3339">
        <f t="shared" si="492"/>
        <v>123</v>
      </c>
      <c r="D3339" s="7">
        <f t="shared" si="487"/>
        <v>2006</v>
      </c>
      <c r="F3339">
        <v>0</v>
      </c>
      <c r="G3339">
        <v>0</v>
      </c>
      <c r="H3339">
        <v>0</v>
      </c>
      <c r="I3339" s="7">
        <f>INDEX('Developing Country'!$B$3:$B$175,MATCH('Stata Data'!B3339,'Developing Country'!$A$3:$A$175))</f>
        <v>0</v>
      </c>
      <c r="J3339" s="7">
        <f>INDEX('Developing Country'!$C$3:$C$175,MATCH('Stata Data'!B3339,'Developing Country'!$A$3:$A$175))</f>
        <v>1</v>
      </c>
      <c r="K3339" s="8">
        <f>VLOOKUP(B3339, 'TRIPS In Force'!$A$2:$B$166, 2, FALSE)</f>
        <v>34700</v>
      </c>
      <c r="L3339" s="7">
        <f t="shared" si="493"/>
        <v>1995</v>
      </c>
      <c r="M3339" s="7">
        <f t="shared" si="488"/>
        <v>1</v>
      </c>
      <c r="N3339" s="7">
        <f t="shared" si="489"/>
        <v>2000</v>
      </c>
      <c r="O3339" s="7">
        <f t="shared" si="490"/>
        <v>6</v>
      </c>
      <c r="P3339" s="7">
        <f t="shared" si="491"/>
        <v>1</v>
      </c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</row>
    <row r="3340" spans="1:34" x14ac:dyDescent="0.35">
      <c r="A3340">
        <f t="shared" si="494"/>
        <v>3339</v>
      </c>
      <c r="B3340" t="s">
        <v>120</v>
      </c>
      <c r="C3340">
        <f t="shared" si="492"/>
        <v>123</v>
      </c>
      <c r="D3340" s="7">
        <f t="shared" si="487"/>
        <v>2007</v>
      </c>
      <c r="F3340">
        <v>0</v>
      </c>
      <c r="G3340">
        <v>0</v>
      </c>
      <c r="H3340">
        <v>0</v>
      </c>
      <c r="I3340" s="7">
        <f>INDEX('Developing Country'!$B$3:$B$175,MATCH('Stata Data'!B3340,'Developing Country'!$A$3:$A$175))</f>
        <v>0</v>
      </c>
      <c r="J3340" s="7">
        <f>INDEX('Developing Country'!$C$3:$C$175,MATCH('Stata Data'!B3340,'Developing Country'!$A$3:$A$175))</f>
        <v>1</v>
      </c>
      <c r="K3340" s="8">
        <f>VLOOKUP(B3340, 'TRIPS In Force'!$A$2:$B$166, 2, FALSE)</f>
        <v>34700</v>
      </c>
      <c r="L3340" s="7">
        <f t="shared" si="493"/>
        <v>1995</v>
      </c>
      <c r="M3340" s="7">
        <f t="shared" si="488"/>
        <v>1</v>
      </c>
      <c r="N3340" s="7">
        <f t="shared" si="489"/>
        <v>2000</v>
      </c>
      <c r="O3340" s="7">
        <f t="shared" si="490"/>
        <v>7</v>
      </c>
      <c r="P3340" s="7">
        <f t="shared" si="491"/>
        <v>1</v>
      </c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</row>
    <row r="3341" spans="1:34" x14ac:dyDescent="0.35">
      <c r="A3341">
        <f t="shared" si="494"/>
        <v>3340</v>
      </c>
      <c r="B3341" t="s">
        <v>120</v>
      </c>
      <c r="C3341">
        <f t="shared" si="492"/>
        <v>123</v>
      </c>
      <c r="D3341" s="7">
        <f t="shared" si="487"/>
        <v>2008</v>
      </c>
      <c r="F3341">
        <v>0</v>
      </c>
      <c r="G3341">
        <v>0</v>
      </c>
      <c r="H3341">
        <v>0</v>
      </c>
      <c r="I3341" s="7">
        <f>INDEX('Developing Country'!$B$3:$B$175,MATCH('Stata Data'!B3341,'Developing Country'!$A$3:$A$175))</f>
        <v>0</v>
      </c>
      <c r="J3341" s="7">
        <f>INDEX('Developing Country'!$C$3:$C$175,MATCH('Stata Data'!B3341,'Developing Country'!$A$3:$A$175))</f>
        <v>1</v>
      </c>
      <c r="K3341" s="8">
        <f>VLOOKUP(B3341, 'TRIPS In Force'!$A$2:$B$166, 2, FALSE)</f>
        <v>34700</v>
      </c>
      <c r="L3341" s="7">
        <f t="shared" si="493"/>
        <v>1995</v>
      </c>
      <c r="M3341" s="7">
        <f t="shared" si="488"/>
        <v>1</v>
      </c>
      <c r="N3341" s="7">
        <f t="shared" si="489"/>
        <v>2000</v>
      </c>
      <c r="O3341" s="7">
        <f t="shared" si="490"/>
        <v>8</v>
      </c>
      <c r="P3341" s="7">
        <f t="shared" si="491"/>
        <v>1</v>
      </c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</row>
    <row r="3342" spans="1:34" x14ac:dyDescent="0.35">
      <c r="A3342">
        <f t="shared" si="494"/>
        <v>3341</v>
      </c>
      <c r="B3342" t="s">
        <v>120</v>
      </c>
      <c r="C3342">
        <f t="shared" si="492"/>
        <v>123</v>
      </c>
      <c r="D3342" s="7">
        <f t="shared" si="487"/>
        <v>2009</v>
      </c>
      <c r="F3342">
        <v>0</v>
      </c>
      <c r="G3342">
        <v>0</v>
      </c>
      <c r="H3342">
        <v>0</v>
      </c>
      <c r="I3342" s="7">
        <f>INDEX('Developing Country'!$B$3:$B$175,MATCH('Stata Data'!B3342,'Developing Country'!$A$3:$A$175))</f>
        <v>0</v>
      </c>
      <c r="J3342" s="7">
        <f>INDEX('Developing Country'!$C$3:$C$175,MATCH('Stata Data'!B3342,'Developing Country'!$A$3:$A$175))</f>
        <v>1</v>
      </c>
      <c r="K3342" s="8">
        <f>VLOOKUP(B3342, 'TRIPS In Force'!$A$2:$B$166, 2, FALSE)</f>
        <v>34700</v>
      </c>
      <c r="L3342" s="7">
        <f t="shared" si="493"/>
        <v>1995</v>
      </c>
      <c r="M3342" s="7">
        <f t="shared" si="488"/>
        <v>1</v>
      </c>
      <c r="N3342" s="7">
        <f t="shared" si="489"/>
        <v>2000</v>
      </c>
      <c r="O3342" s="7">
        <f t="shared" si="490"/>
        <v>9</v>
      </c>
      <c r="P3342" s="7">
        <f t="shared" si="491"/>
        <v>1</v>
      </c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</row>
    <row r="3343" spans="1:34" x14ac:dyDescent="0.35">
      <c r="A3343">
        <f t="shared" si="494"/>
        <v>3342</v>
      </c>
      <c r="B3343" t="s">
        <v>120</v>
      </c>
      <c r="C3343">
        <f t="shared" si="492"/>
        <v>123</v>
      </c>
      <c r="D3343" s="7">
        <f t="shared" si="487"/>
        <v>2010</v>
      </c>
      <c r="F3343">
        <v>0</v>
      </c>
      <c r="G3343">
        <v>0</v>
      </c>
      <c r="H3343">
        <v>0</v>
      </c>
      <c r="I3343" s="7">
        <f>INDEX('Developing Country'!$B$3:$B$175,MATCH('Stata Data'!B3343,'Developing Country'!$A$3:$A$175))</f>
        <v>0</v>
      </c>
      <c r="J3343" s="7">
        <f>INDEX('Developing Country'!$C$3:$C$175,MATCH('Stata Data'!B3343,'Developing Country'!$A$3:$A$175))</f>
        <v>1</v>
      </c>
      <c r="K3343" s="8">
        <f>VLOOKUP(B3343, 'TRIPS In Force'!$A$2:$B$166, 2, FALSE)</f>
        <v>34700</v>
      </c>
      <c r="L3343" s="7">
        <f t="shared" si="493"/>
        <v>1995</v>
      </c>
      <c r="M3343" s="7">
        <f t="shared" si="488"/>
        <v>1</v>
      </c>
      <c r="N3343" s="7">
        <f t="shared" si="489"/>
        <v>2000</v>
      </c>
      <c r="O3343" s="7">
        <f t="shared" si="490"/>
        <v>10</v>
      </c>
      <c r="P3343" s="7">
        <f t="shared" si="491"/>
        <v>1</v>
      </c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</row>
    <row r="3344" spans="1:34" x14ac:dyDescent="0.35">
      <c r="A3344">
        <f t="shared" si="494"/>
        <v>3343</v>
      </c>
      <c r="B3344" t="s">
        <v>120</v>
      </c>
      <c r="C3344">
        <f t="shared" si="492"/>
        <v>123</v>
      </c>
      <c r="D3344" s="7">
        <f t="shared" si="487"/>
        <v>2011</v>
      </c>
      <c r="F3344">
        <v>0</v>
      </c>
      <c r="G3344">
        <v>0</v>
      </c>
      <c r="H3344">
        <v>0</v>
      </c>
      <c r="I3344" s="7">
        <f>INDEX('Developing Country'!$B$3:$B$175,MATCH('Stata Data'!B3344,'Developing Country'!$A$3:$A$175))</f>
        <v>0</v>
      </c>
      <c r="J3344" s="7">
        <f>INDEX('Developing Country'!$C$3:$C$175,MATCH('Stata Data'!B3344,'Developing Country'!$A$3:$A$175))</f>
        <v>1</v>
      </c>
      <c r="K3344" s="8">
        <f>VLOOKUP(B3344, 'TRIPS In Force'!$A$2:$B$166, 2, FALSE)</f>
        <v>34700</v>
      </c>
      <c r="L3344" s="7">
        <f t="shared" si="493"/>
        <v>1995</v>
      </c>
      <c r="M3344" s="7">
        <f t="shared" si="488"/>
        <v>1</v>
      </c>
      <c r="N3344" s="7">
        <f t="shared" si="489"/>
        <v>2000</v>
      </c>
      <c r="O3344" s="7">
        <f t="shared" si="490"/>
        <v>11</v>
      </c>
      <c r="P3344" s="7">
        <f t="shared" si="491"/>
        <v>1</v>
      </c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</row>
    <row r="3345" spans="1:34" x14ac:dyDescent="0.35">
      <c r="A3345">
        <f t="shared" si="494"/>
        <v>3344</v>
      </c>
      <c r="B3345" t="s">
        <v>120</v>
      </c>
      <c r="C3345">
        <f t="shared" si="492"/>
        <v>123</v>
      </c>
      <c r="D3345" s="7">
        <f t="shared" si="487"/>
        <v>2012</v>
      </c>
      <c r="F3345">
        <v>0</v>
      </c>
      <c r="G3345">
        <v>0</v>
      </c>
      <c r="H3345">
        <v>0</v>
      </c>
      <c r="I3345" s="7">
        <f>INDEX('Developing Country'!$B$3:$B$175,MATCH('Stata Data'!B3345,'Developing Country'!$A$3:$A$175))</f>
        <v>0</v>
      </c>
      <c r="J3345" s="7">
        <f>INDEX('Developing Country'!$C$3:$C$175,MATCH('Stata Data'!B3345,'Developing Country'!$A$3:$A$175))</f>
        <v>1</v>
      </c>
      <c r="K3345" s="8">
        <f>VLOOKUP(B3345, 'TRIPS In Force'!$A$2:$B$166, 2, FALSE)</f>
        <v>34700</v>
      </c>
      <c r="L3345" s="7">
        <f t="shared" si="493"/>
        <v>1995</v>
      </c>
      <c r="M3345" s="7">
        <f t="shared" si="488"/>
        <v>1</v>
      </c>
      <c r="N3345" s="7">
        <f t="shared" si="489"/>
        <v>2000</v>
      </c>
      <c r="O3345" s="7">
        <f t="shared" si="490"/>
        <v>12</v>
      </c>
      <c r="P3345" s="7">
        <f t="shared" si="491"/>
        <v>1</v>
      </c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</row>
    <row r="3346" spans="1:34" x14ac:dyDescent="0.35">
      <c r="A3346">
        <f t="shared" si="494"/>
        <v>3345</v>
      </c>
      <c r="B3346" t="s">
        <v>120</v>
      </c>
      <c r="C3346">
        <f t="shared" si="492"/>
        <v>123</v>
      </c>
      <c r="D3346" s="7">
        <f t="shared" si="487"/>
        <v>2013</v>
      </c>
      <c r="F3346">
        <v>0</v>
      </c>
      <c r="G3346">
        <v>0</v>
      </c>
      <c r="H3346">
        <v>0</v>
      </c>
      <c r="I3346" s="7">
        <f>INDEX('Developing Country'!$B$3:$B$175,MATCH('Stata Data'!B3346,'Developing Country'!$A$3:$A$175))</f>
        <v>0</v>
      </c>
      <c r="J3346" s="7">
        <f>INDEX('Developing Country'!$C$3:$C$175,MATCH('Stata Data'!B3346,'Developing Country'!$A$3:$A$175))</f>
        <v>1</v>
      </c>
      <c r="K3346" s="8">
        <f>VLOOKUP(B3346, 'TRIPS In Force'!$A$2:$B$166, 2, FALSE)</f>
        <v>34700</v>
      </c>
      <c r="L3346" s="7">
        <f t="shared" si="493"/>
        <v>1995</v>
      </c>
      <c r="M3346" s="7">
        <f t="shared" si="488"/>
        <v>1</v>
      </c>
      <c r="N3346" s="7">
        <f t="shared" si="489"/>
        <v>2000</v>
      </c>
      <c r="O3346" s="7">
        <f t="shared" si="490"/>
        <v>13</v>
      </c>
      <c r="P3346" s="7">
        <f t="shared" si="491"/>
        <v>1</v>
      </c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</row>
    <row r="3347" spans="1:34" x14ac:dyDescent="0.35">
      <c r="A3347">
        <f t="shared" si="494"/>
        <v>3346</v>
      </c>
      <c r="B3347" t="s">
        <v>120</v>
      </c>
      <c r="C3347">
        <f t="shared" si="492"/>
        <v>123</v>
      </c>
      <c r="D3347" s="7">
        <f t="shared" si="487"/>
        <v>2014</v>
      </c>
      <c r="F3347">
        <v>0</v>
      </c>
      <c r="G3347">
        <v>0</v>
      </c>
      <c r="H3347">
        <v>0</v>
      </c>
      <c r="I3347" s="7">
        <f>INDEX('Developing Country'!$B$3:$B$175,MATCH('Stata Data'!B3347,'Developing Country'!$A$3:$A$175))</f>
        <v>0</v>
      </c>
      <c r="J3347" s="7">
        <f>INDEX('Developing Country'!$C$3:$C$175,MATCH('Stata Data'!B3347,'Developing Country'!$A$3:$A$175))</f>
        <v>1</v>
      </c>
      <c r="K3347" s="8">
        <f>VLOOKUP(B3347, 'TRIPS In Force'!$A$2:$B$166, 2, FALSE)</f>
        <v>34700</v>
      </c>
      <c r="L3347" s="7">
        <f t="shared" si="493"/>
        <v>1995</v>
      </c>
      <c r="M3347" s="7">
        <f t="shared" si="488"/>
        <v>1</v>
      </c>
      <c r="N3347" s="7">
        <f t="shared" si="489"/>
        <v>2000</v>
      </c>
      <c r="O3347" s="7">
        <f t="shared" si="490"/>
        <v>14</v>
      </c>
      <c r="P3347" s="7">
        <f t="shared" si="491"/>
        <v>1</v>
      </c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</row>
    <row r="3348" spans="1:34" x14ac:dyDescent="0.35">
      <c r="A3348">
        <f t="shared" si="494"/>
        <v>3347</v>
      </c>
      <c r="B3348" t="s">
        <v>120</v>
      </c>
      <c r="C3348">
        <f t="shared" si="492"/>
        <v>123</v>
      </c>
      <c r="D3348" s="7">
        <f t="shared" si="487"/>
        <v>2015</v>
      </c>
      <c r="F3348">
        <v>0</v>
      </c>
      <c r="G3348">
        <v>0</v>
      </c>
      <c r="H3348">
        <v>0</v>
      </c>
      <c r="I3348" s="7">
        <f>INDEX('Developing Country'!$B$3:$B$175,MATCH('Stata Data'!B3348,'Developing Country'!$A$3:$A$175))</f>
        <v>0</v>
      </c>
      <c r="J3348" s="7">
        <f>INDEX('Developing Country'!$C$3:$C$175,MATCH('Stata Data'!B3348,'Developing Country'!$A$3:$A$175))</f>
        <v>1</v>
      </c>
      <c r="K3348" s="8">
        <f>VLOOKUP(B3348, 'TRIPS In Force'!$A$2:$B$166, 2, FALSE)</f>
        <v>34700</v>
      </c>
      <c r="L3348" s="7">
        <f t="shared" si="493"/>
        <v>1995</v>
      </c>
      <c r="M3348" s="7">
        <f t="shared" si="488"/>
        <v>1</v>
      </c>
      <c r="N3348" s="7">
        <f t="shared" si="489"/>
        <v>2000</v>
      </c>
      <c r="O3348" s="7">
        <f t="shared" si="490"/>
        <v>15</v>
      </c>
      <c r="P3348" s="7">
        <f t="shared" si="491"/>
        <v>1</v>
      </c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</row>
    <row r="3349" spans="1:34" x14ac:dyDescent="0.35">
      <c r="A3349">
        <f t="shared" si="494"/>
        <v>3348</v>
      </c>
      <c r="B3349" t="s">
        <v>120</v>
      </c>
      <c r="C3349">
        <f t="shared" si="492"/>
        <v>123</v>
      </c>
      <c r="D3349" s="7">
        <f t="shared" si="487"/>
        <v>2016</v>
      </c>
      <c r="F3349">
        <v>0</v>
      </c>
      <c r="G3349">
        <v>0</v>
      </c>
      <c r="H3349">
        <v>0</v>
      </c>
      <c r="I3349" s="7">
        <f>INDEX('Developing Country'!$B$3:$B$175,MATCH('Stata Data'!B3349,'Developing Country'!$A$3:$A$175))</f>
        <v>0</v>
      </c>
      <c r="J3349" s="7">
        <f>INDEX('Developing Country'!$C$3:$C$175,MATCH('Stata Data'!B3349,'Developing Country'!$A$3:$A$175))</f>
        <v>1</v>
      </c>
      <c r="K3349" s="8">
        <f>VLOOKUP(B3349, 'TRIPS In Force'!$A$2:$B$166, 2, FALSE)</f>
        <v>34700</v>
      </c>
      <c r="L3349" s="7">
        <f t="shared" si="493"/>
        <v>1995</v>
      </c>
      <c r="M3349" s="7">
        <f t="shared" si="488"/>
        <v>1</v>
      </c>
      <c r="N3349" s="7">
        <f t="shared" si="489"/>
        <v>2000</v>
      </c>
      <c r="O3349" s="7">
        <f t="shared" si="490"/>
        <v>16</v>
      </c>
      <c r="P3349" s="7">
        <f t="shared" si="491"/>
        <v>1</v>
      </c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</row>
    <row r="3350" spans="1:34" x14ac:dyDescent="0.35">
      <c r="A3350">
        <f t="shared" si="494"/>
        <v>3349</v>
      </c>
      <c r="B3350" t="s">
        <v>1839</v>
      </c>
      <c r="C3350">
        <f t="shared" si="492"/>
        <v>124</v>
      </c>
      <c r="D3350" s="7">
        <v>1990</v>
      </c>
      <c r="E3350">
        <v>100</v>
      </c>
      <c r="F3350">
        <f>VLOOKUP(B3350, 'Population by Country'!$1:$266, 5,FALSE )</f>
        <v>3696000</v>
      </c>
      <c r="G3350">
        <v>0</v>
      </c>
      <c r="H3350">
        <v>0</v>
      </c>
      <c r="I3350" s="7">
        <f>INDEX('Developing Country'!$B$3:$B$175,MATCH('Stata Data'!B3350,'Developing Country'!$A$3:$A$175))</f>
        <v>0</v>
      </c>
      <c r="J3350" s="7">
        <v>0</v>
      </c>
      <c r="K3350" s="8"/>
      <c r="L3350" s="7"/>
      <c r="M3350" s="7">
        <v>0</v>
      </c>
      <c r="N3350" s="7"/>
      <c r="O3350" s="7"/>
      <c r="P3350" s="7">
        <v>0</v>
      </c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</row>
    <row r="3351" spans="1:34" x14ac:dyDescent="0.35">
      <c r="A3351">
        <f t="shared" si="494"/>
        <v>3350</v>
      </c>
      <c r="B3351" t="s">
        <v>1839</v>
      </c>
      <c r="C3351">
        <f t="shared" si="492"/>
        <v>124</v>
      </c>
      <c r="D3351" s="7">
        <f>D3350+1</f>
        <v>1991</v>
      </c>
      <c r="E3351">
        <v>100</v>
      </c>
      <c r="F3351">
        <f>VLOOKUP(B3351, 'Population by Country'!$1:$266, 6, FALSE)</f>
        <v>3704000</v>
      </c>
      <c r="G3351">
        <v>0</v>
      </c>
      <c r="H3351">
        <v>0</v>
      </c>
      <c r="I3351" s="7">
        <f>INDEX('Developing Country'!$B$3:$B$175,MATCH('Stata Data'!B3351,'Developing Country'!$A$3:$A$175))</f>
        <v>0</v>
      </c>
      <c r="J3351" s="7">
        <v>0</v>
      </c>
      <c r="K3351" s="8"/>
      <c r="L3351" s="7"/>
      <c r="M3351" s="7">
        <v>0</v>
      </c>
      <c r="N3351" s="7"/>
      <c r="O3351" s="7"/>
      <c r="P3351" s="7">
        <v>0</v>
      </c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</row>
    <row r="3352" spans="1:34" x14ac:dyDescent="0.35">
      <c r="A3352">
        <f t="shared" si="494"/>
        <v>3351</v>
      </c>
      <c r="B3352" t="s">
        <v>1839</v>
      </c>
      <c r="C3352">
        <f t="shared" si="492"/>
        <v>124</v>
      </c>
      <c r="D3352" s="7">
        <f t="shared" ref="D3352:D3376" si="495">D3351+1</f>
        <v>1992</v>
      </c>
      <c r="E3352">
        <v>100</v>
      </c>
      <c r="F3352">
        <f>VLOOKUP(B3352, 'Population by Country'!$1:$266, 7, FALSE)</f>
        <v>3706000</v>
      </c>
      <c r="G3352">
        <v>0</v>
      </c>
      <c r="H3352">
        <v>0</v>
      </c>
      <c r="I3352" s="7">
        <f>INDEX('Developing Country'!$B$3:$B$175,MATCH('Stata Data'!B3352,'Developing Country'!$A$3:$A$175))</f>
        <v>0</v>
      </c>
      <c r="J3352" s="7">
        <v>0</v>
      </c>
      <c r="K3352" s="8"/>
      <c r="L3352" s="7"/>
      <c r="M3352" s="7">
        <v>0</v>
      </c>
      <c r="N3352" s="7"/>
      <c r="O3352" s="7"/>
      <c r="P3352" s="7">
        <v>0</v>
      </c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</row>
    <row r="3353" spans="1:34" x14ac:dyDescent="0.35">
      <c r="A3353">
        <f t="shared" si="494"/>
        <v>3352</v>
      </c>
      <c r="B3353" t="s">
        <v>1839</v>
      </c>
      <c r="C3353">
        <f t="shared" si="492"/>
        <v>124</v>
      </c>
      <c r="D3353" s="7">
        <f t="shared" si="495"/>
        <v>1993</v>
      </c>
      <c r="E3353">
        <v>100</v>
      </c>
      <c r="F3353">
        <f>VLOOKUP(B3353, 'Population by Country'!$1:$266, 8, FALSE)</f>
        <v>3701000</v>
      </c>
      <c r="G3353">
        <v>0</v>
      </c>
      <c r="H3353">
        <v>0</v>
      </c>
      <c r="I3353" s="7">
        <f>INDEX('Developing Country'!$B$3:$B$175,MATCH('Stata Data'!B3353,'Developing Country'!$A$3:$A$175))</f>
        <v>0</v>
      </c>
      <c r="J3353" s="7">
        <v>0</v>
      </c>
      <c r="K3353" s="8"/>
      <c r="L3353" s="7"/>
      <c r="M3353" s="7">
        <v>0</v>
      </c>
      <c r="N3353" s="7"/>
      <c r="O3353" s="7"/>
      <c r="P3353" s="7">
        <v>0</v>
      </c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</row>
    <row r="3354" spans="1:34" x14ac:dyDescent="0.35">
      <c r="A3354">
        <f t="shared" si="494"/>
        <v>3353</v>
      </c>
      <c r="B3354" t="s">
        <v>1839</v>
      </c>
      <c r="C3354">
        <f t="shared" si="492"/>
        <v>124</v>
      </c>
      <c r="D3354" s="7">
        <f t="shared" si="495"/>
        <v>1994</v>
      </c>
      <c r="E3354">
        <v>100</v>
      </c>
      <c r="F3354">
        <f>VLOOKUP(B3354, 'Population by Country'!$1:$266, 9, FALSE)</f>
        <v>3691000</v>
      </c>
      <c r="G3354">
        <v>0</v>
      </c>
      <c r="H3354">
        <v>0</v>
      </c>
      <c r="I3354" s="7">
        <f>INDEX('Developing Country'!$B$3:$B$175,MATCH('Stata Data'!B3354,'Developing Country'!$A$3:$A$175))</f>
        <v>0</v>
      </c>
      <c r="J3354" s="7">
        <v>0</v>
      </c>
      <c r="K3354" s="8"/>
      <c r="L3354" s="7"/>
      <c r="M3354" s="7">
        <v>0</v>
      </c>
      <c r="N3354" s="7"/>
      <c r="O3354" s="7"/>
      <c r="P3354" s="7">
        <v>0</v>
      </c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</row>
    <row r="3355" spans="1:34" x14ac:dyDescent="0.35">
      <c r="A3355">
        <f t="shared" si="494"/>
        <v>3354</v>
      </c>
      <c r="B3355" t="s">
        <v>1839</v>
      </c>
      <c r="C3355">
        <f t="shared" si="492"/>
        <v>124</v>
      </c>
      <c r="D3355" s="7">
        <f t="shared" si="495"/>
        <v>1995</v>
      </c>
      <c r="E3355">
        <v>100</v>
      </c>
      <c r="F3355">
        <f>VLOOKUP(B3355, 'Population by Country'!$1:$266, 10, FALSE)</f>
        <v>3675099</v>
      </c>
      <c r="G3355">
        <v>0</v>
      </c>
      <c r="H3355">
        <v>0</v>
      </c>
      <c r="I3355" s="7">
        <f>INDEX('Developing Country'!$B$3:$B$175,MATCH('Stata Data'!B3355,'Developing Country'!$A$3:$A$175))</f>
        <v>0</v>
      </c>
      <c r="J3355" s="7">
        <v>0</v>
      </c>
      <c r="K3355" s="8"/>
      <c r="L3355" s="7"/>
      <c r="M3355" s="7">
        <v>0</v>
      </c>
      <c r="N3355" s="7"/>
      <c r="O3355" s="7"/>
      <c r="P3355" s="7">
        <v>0</v>
      </c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</row>
    <row r="3356" spans="1:34" x14ac:dyDescent="0.35">
      <c r="A3356">
        <f t="shared" si="494"/>
        <v>3355</v>
      </c>
      <c r="B3356" t="s">
        <v>1839</v>
      </c>
      <c r="C3356">
        <f t="shared" si="492"/>
        <v>124</v>
      </c>
      <c r="D3356" s="7">
        <f t="shared" si="495"/>
        <v>1996</v>
      </c>
      <c r="E3356">
        <v>100</v>
      </c>
      <c r="F3356">
        <f>VLOOKUP(B3356, 'Population by Country'!$1:$266, 11, FALSE)</f>
        <v>3667748</v>
      </c>
      <c r="G3356">
        <v>0</v>
      </c>
      <c r="H3356">
        <v>0</v>
      </c>
      <c r="I3356" s="7">
        <f>INDEX('Developing Country'!$B$3:$B$175,MATCH('Stata Data'!B3356,'Developing Country'!$A$3:$A$175))</f>
        <v>0</v>
      </c>
      <c r="J3356" s="7">
        <v>0</v>
      </c>
      <c r="K3356" s="8"/>
      <c r="L3356" s="7"/>
      <c r="M3356" s="7">
        <v>0</v>
      </c>
      <c r="N3356" s="7"/>
      <c r="O3356" s="7"/>
      <c r="P3356" s="7">
        <v>0</v>
      </c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</row>
    <row r="3357" spans="1:34" x14ac:dyDescent="0.35">
      <c r="A3357">
        <f t="shared" si="494"/>
        <v>3356</v>
      </c>
      <c r="B3357" t="s">
        <v>1839</v>
      </c>
      <c r="C3357">
        <f t="shared" si="492"/>
        <v>124</v>
      </c>
      <c r="D3357" s="7">
        <f t="shared" si="495"/>
        <v>1997</v>
      </c>
      <c r="E3357">
        <v>100</v>
      </c>
      <c r="F3357">
        <f>VLOOKUP(B3357, 'Population by Country'!$1:$266, 12, FALSE)</f>
        <v>3654208</v>
      </c>
      <c r="G3357">
        <v>0</v>
      </c>
      <c r="H3357">
        <v>0</v>
      </c>
      <c r="I3357" s="7">
        <f>INDEX('Developing Country'!$B$3:$B$175,MATCH('Stata Data'!B3357,'Developing Country'!$A$3:$A$175))</f>
        <v>0</v>
      </c>
      <c r="J3357" s="7">
        <v>0</v>
      </c>
      <c r="K3357" s="8"/>
      <c r="L3357" s="7"/>
      <c r="M3357" s="7">
        <v>0</v>
      </c>
      <c r="N3357" s="7"/>
      <c r="O3357" s="7"/>
      <c r="P3357" s="7">
        <v>0</v>
      </c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</row>
    <row r="3358" spans="1:34" x14ac:dyDescent="0.35">
      <c r="A3358">
        <f t="shared" si="494"/>
        <v>3357</v>
      </c>
      <c r="B3358" t="s">
        <v>1839</v>
      </c>
      <c r="C3358">
        <f t="shared" si="492"/>
        <v>124</v>
      </c>
      <c r="D3358" s="7">
        <f t="shared" si="495"/>
        <v>1998</v>
      </c>
      <c r="E3358">
        <v>200</v>
      </c>
      <c r="F3358">
        <f>VLOOKUP(B3358, 'Population by Country'!$1:$266, 13, FALSE)</f>
        <v>3652732</v>
      </c>
      <c r="G3358">
        <v>0</v>
      </c>
      <c r="H3358">
        <v>0</v>
      </c>
      <c r="I3358" s="7">
        <f>INDEX('Developing Country'!$B$3:$B$175,MATCH('Stata Data'!B3358,'Developing Country'!$A$3:$A$175))</f>
        <v>0</v>
      </c>
      <c r="J3358" s="7">
        <v>0</v>
      </c>
      <c r="K3358" s="8"/>
      <c r="L3358" s="7"/>
      <c r="M3358" s="7">
        <v>0</v>
      </c>
      <c r="N3358" s="7"/>
      <c r="O3358" s="7"/>
      <c r="P3358" s="7">
        <v>0</v>
      </c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</row>
    <row r="3359" spans="1:34" x14ac:dyDescent="0.35">
      <c r="A3359">
        <f t="shared" si="494"/>
        <v>3358</v>
      </c>
      <c r="B3359" t="s">
        <v>1839</v>
      </c>
      <c r="C3359">
        <f t="shared" si="492"/>
        <v>124</v>
      </c>
      <c r="D3359" s="7">
        <f t="shared" si="495"/>
        <v>1999</v>
      </c>
      <c r="E3359">
        <v>200</v>
      </c>
      <c r="F3359">
        <f>VLOOKUP(B3359, 'Population by Country'!$1:$266,14, FALSE)</f>
        <v>3647001</v>
      </c>
      <c r="G3359">
        <v>0</v>
      </c>
      <c r="H3359">
        <v>0</v>
      </c>
      <c r="I3359" s="7">
        <f>INDEX('Developing Country'!$B$3:$B$175,MATCH('Stata Data'!B3359,'Developing Country'!$A$3:$A$175))</f>
        <v>0</v>
      </c>
      <c r="J3359" s="7">
        <v>0</v>
      </c>
      <c r="K3359" s="8"/>
      <c r="L3359" s="7"/>
      <c r="M3359" s="7">
        <v>0</v>
      </c>
      <c r="N3359" s="7"/>
      <c r="O3359" s="7"/>
      <c r="P3359" s="7">
        <v>0</v>
      </c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</row>
    <row r="3360" spans="1:34" x14ac:dyDescent="0.35">
      <c r="A3360">
        <f t="shared" si="494"/>
        <v>3359</v>
      </c>
      <c r="B3360" t="s">
        <v>1839</v>
      </c>
      <c r="C3360">
        <f t="shared" si="492"/>
        <v>124</v>
      </c>
      <c r="D3360" s="7">
        <f t="shared" si="495"/>
        <v>2000</v>
      </c>
      <c r="E3360">
        <v>200</v>
      </c>
      <c r="F3360">
        <f>VLOOKUP(B3360, 'Population by Country'!$1:$266, 15, FALSE)</f>
        <v>3639592</v>
      </c>
      <c r="G3360">
        <v>0</v>
      </c>
      <c r="H3360">
        <v>0</v>
      </c>
      <c r="I3360" s="7">
        <f>INDEX('Developing Country'!$B$3:$B$175,MATCH('Stata Data'!B3360,'Developing Country'!$A$3:$A$175))</f>
        <v>0</v>
      </c>
      <c r="J3360" s="7">
        <v>0</v>
      </c>
      <c r="K3360" s="8"/>
      <c r="L3360" s="7"/>
      <c r="M3360" s="7">
        <v>0</v>
      </c>
      <c r="N3360" s="7"/>
      <c r="O3360" s="7"/>
      <c r="P3360" s="7">
        <v>0</v>
      </c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</row>
    <row r="3361" spans="1:34" x14ac:dyDescent="0.35">
      <c r="A3361">
        <f t="shared" si="494"/>
        <v>3360</v>
      </c>
      <c r="B3361" t="s">
        <v>1839</v>
      </c>
      <c r="C3361">
        <f t="shared" si="492"/>
        <v>124</v>
      </c>
      <c r="D3361" s="7">
        <f t="shared" si="495"/>
        <v>2001</v>
      </c>
      <c r="E3361">
        <v>200</v>
      </c>
      <c r="F3361">
        <f>VLOOKUP(B3361, 'Population by Country'!$1:$266, 16, FALSE)</f>
        <v>3631462</v>
      </c>
      <c r="G3361">
        <v>0</v>
      </c>
      <c r="H3361">
        <v>0</v>
      </c>
      <c r="I3361" s="7">
        <f>INDEX('Developing Country'!$B$3:$B$175,MATCH('Stata Data'!B3361,'Developing Country'!$A$3:$A$175))</f>
        <v>0</v>
      </c>
      <c r="J3361" s="7">
        <v>0</v>
      </c>
      <c r="K3361" s="8"/>
      <c r="L3361" s="7"/>
      <c r="M3361" s="7">
        <v>0</v>
      </c>
      <c r="N3361" s="7"/>
      <c r="O3361" s="7"/>
      <c r="P3361" s="7">
        <v>0</v>
      </c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</row>
    <row r="3362" spans="1:34" x14ac:dyDescent="0.35">
      <c r="A3362">
        <f t="shared" si="494"/>
        <v>3361</v>
      </c>
      <c r="B3362" t="s">
        <v>1839</v>
      </c>
      <c r="C3362">
        <f t="shared" si="492"/>
        <v>124</v>
      </c>
      <c r="D3362" s="7">
        <f t="shared" si="495"/>
        <v>2002</v>
      </c>
      <c r="E3362">
        <v>500</v>
      </c>
      <c r="F3362">
        <f>VLOOKUP(B3362, 'Population by Country'!$1:$266, 17, FALSE)</f>
        <v>3623062</v>
      </c>
      <c r="G3362">
        <v>0</v>
      </c>
      <c r="H3362">
        <v>0</v>
      </c>
      <c r="I3362" s="7">
        <f>INDEX('Developing Country'!$B$3:$B$175,MATCH('Stata Data'!B3362,'Developing Country'!$A$3:$A$175))</f>
        <v>0</v>
      </c>
      <c r="J3362" s="7">
        <v>0</v>
      </c>
      <c r="K3362" s="8"/>
      <c r="L3362" s="7"/>
      <c r="M3362" s="7">
        <v>0</v>
      </c>
      <c r="N3362" s="7"/>
      <c r="O3362" s="7"/>
      <c r="P3362" s="7">
        <v>0</v>
      </c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</row>
    <row r="3363" spans="1:34" x14ac:dyDescent="0.35">
      <c r="A3363">
        <f t="shared" si="494"/>
        <v>3362</v>
      </c>
      <c r="B3363" t="s">
        <v>1839</v>
      </c>
      <c r="C3363">
        <f t="shared" si="492"/>
        <v>124</v>
      </c>
      <c r="D3363" s="7">
        <f t="shared" si="495"/>
        <v>2003</v>
      </c>
      <c r="E3363">
        <v>500</v>
      </c>
      <c r="F3363">
        <f>VLOOKUP(B3363, 'Population by Country'!$1:$266, 18, FALSE)</f>
        <v>3612874</v>
      </c>
      <c r="G3363">
        <v>0</v>
      </c>
      <c r="H3363">
        <v>0</v>
      </c>
      <c r="I3363" s="7">
        <f>INDEX('Developing Country'!$B$3:$B$175,MATCH('Stata Data'!B3363,'Developing Country'!$A$3:$A$175))</f>
        <v>0</v>
      </c>
      <c r="J3363" s="7">
        <v>0</v>
      </c>
      <c r="K3363" s="8"/>
      <c r="L3363" s="7"/>
      <c r="M3363" s="7">
        <v>0</v>
      </c>
      <c r="N3363" s="7"/>
      <c r="O3363" s="7"/>
      <c r="P3363" s="7">
        <v>0</v>
      </c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</row>
    <row r="3364" spans="1:34" x14ac:dyDescent="0.35">
      <c r="A3364">
        <f t="shared" si="494"/>
        <v>3363</v>
      </c>
      <c r="B3364" t="s">
        <v>1839</v>
      </c>
      <c r="C3364">
        <f t="shared" si="492"/>
        <v>124</v>
      </c>
      <c r="D3364" s="7">
        <f t="shared" si="495"/>
        <v>2004</v>
      </c>
      <c r="E3364">
        <v>500</v>
      </c>
      <c r="F3364">
        <f>VLOOKUP(B3364, 'Population by Country'!$1:$266,19, FALSE)</f>
        <v>3603945</v>
      </c>
      <c r="G3364">
        <v>0</v>
      </c>
      <c r="H3364">
        <v>0</v>
      </c>
      <c r="I3364" s="7">
        <f>INDEX('Developing Country'!$B$3:$B$175,MATCH('Stata Data'!B3364,'Developing Country'!$A$3:$A$175))</f>
        <v>0</v>
      </c>
      <c r="J3364" s="7">
        <v>0</v>
      </c>
      <c r="K3364" s="8"/>
      <c r="L3364" s="7"/>
      <c r="M3364" s="7">
        <v>0</v>
      </c>
      <c r="N3364" s="7"/>
      <c r="O3364" s="7"/>
      <c r="P3364" s="7">
        <v>0</v>
      </c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</row>
    <row r="3365" spans="1:34" x14ac:dyDescent="0.35">
      <c r="A3365">
        <f t="shared" si="494"/>
        <v>3364</v>
      </c>
      <c r="B3365" t="s">
        <v>1839</v>
      </c>
      <c r="C3365">
        <f t="shared" si="492"/>
        <v>124</v>
      </c>
      <c r="D3365" s="7">
        <f t="shared" si="495"/>
        <v>2005</v>
      </c>
      <c r="E3365">
        <v>500</v>
      </c>
      <c r="F3365">
        <f>VLOOKUP(B3365, 'Population by Country'!$1:$266, 20, FALSE)</f>
        <v>3595187</v>
      </c>
      <c r="G3365">
        <v>0</v>
      </c>
      <c r="H3365">
        <v>0</v>
      </c>
      <c r="I3365" s="7">
        <f>INDEX('Developing Country'!$B$3:$B$175,MATCH('Stata Data'!B3365,'Developing Country'!$A$3:$A$175))</f>
        <v>0</v>
      </c>
      <c r="J3365" s="7">
        <v>0</v>
      </c>
      <c r="K3365" s="8"/>
      <c r="L3365" s="7"/>
      <c r="M3365" s="7">
        <v>0</v>
      </c>
      <c r="N3365" s="7"/>
      <c r="O3365" s="7"/>
      <c r="P3365" s="7">
        <v>0</v>
      </c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</row>
    <row r="3366" spans="1:34" x14ac:dyDescent="0.35">
      <c r="A3366">
        <f t="shared" si="494"/>
        <v>3365</v>
      </c>
      <c r="B3366" t="s">
        <v>1839</v>
      </c>
      <c r="C3366">
        <f t="shared" si="492"/>
        <v>124</v>
      </c>
      <c r="D3366" s="7">
        <f t="shared" si="495"/>
        <v>2006</v>
      </c>
      <c r="E3366">
        <v>500</v>
      </c>
      <c r="F3366">
        <f>VLOOKUP(B3366, 'Population by Country'!$1:$266, 21, FALSE)</f>
        <v>3585209</v>
      </c>
      <c r="G3366">
        <v>0</v>
      </c>
      <c r="H3366">
        <v>0</v>
      </c>
      <c r="I3366" s="7">
        <f>INDEX('Developing Country'!$B$3:$B$175,MATCH('Stata Data'!B3366,'Developing Country'!$A$3:$A$175))</f>
        <v>0</v>
      </c>
      <c r="J3366" s="7">
        <v>0</v>
      </c>
      <c r="K3366" s="8"/>
      <c r="L3366" s="7"/>
      <c r="M3366" s="7">
        <v>0</v>
      </c>
      <c r="N3366" s="7"/>
      <c r="O3366" s="7"/>
      <c r="P3366" s="7">
        <v>0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</row>
    <row r="3367" spans="1:34" x14ac:dyDescent="0.35">
      <c r="A3367">
        <f t="shared" si="494"/>
        <v>3366</v>
      </c>
      <c r="B3367" t="s">
        <v>1839</v>
      </c>
      <c r="C3367">
        <f t="shared" si="492"/>
        <v>124</v>
      </c>
      <c r="D3367" s="7">
        <f t="shared" si="495"/>
        <v>2007</v>
      </c>
      <c r="E3367">
        <v>500</v>
      </c>
      <c r="F3367">
        <f>VLOOKUP(B3367, 'Population by Country'!$1:$266, 22, FALSE)</f>
        <v>3576910</v>
      </c>
      <c r="G3367">
        <v>0</v>
      </c>
      <c r="H3367">
        <v>0</v>
      </c>
      <c r="I3367" s="7">
        <f>INDEX('Developing Country'!$B$3:$B$175,MATCH('Stata Data'!B3367,'Developing Country'!$A$3:$A$175))</f>
        <v>0</v>
      </c>
      <c r="J3367" s="7">
        <v>0</v>
      </c>
      <c r="K3367" s="8"/>
      <c r="L3367" s="7"/>
      <c r="M3367" s="7">
        <v>0</v>
      </c>
      <c r="N3367" s="7"/>
      <c r="O3367" s="7"/>
      <c r="P3367" s="7">
        <v>0</v>
      </c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</row>
    <row r="3368" spans="1:34" x14ac:dyDescent="0.35">
      <c r="A3368">
        <f t="shared" si="494"/>
        <v>3367</v>
      </c>
      <c r="B3368" t="s">
        <v>1839</v>
      </c>
      <c r="C3368">
        <f t="shared" si="492"/>
        <v>124</v>
      </c>
      <c r="D3368" s="7">
        <f t="shared" si="495"/>
        <v>2008</v>
      </c>
      <c r="E3368">
        <v>500</v>
      </c>
      <c r="F3368">
        <f>VLOOKUP(B3368, 'Population by Country'!$1:$266, 23, FALSE)</f>
        <v>3570108</v>
      </c>
      <c r="G3368">
        <v>0</v>
      </c>
      <c r="H3368">
        <v>0</v>
      </c>
      <c r="I3368" s="7">
        <f>INDEX('Developing Country'!$B$3:$B$175,MATCH('Stata Data'!B3368,'Developing Country'!$A$3:$A$175))</f>
        <v>0</v>
      </c>
      <c r="J3368" s="7">
        <v>0</v>
      </c>
      <c r="K3368" s="8"/>
      <c r="L3368" s="7"/>
      <c r="M3368" s="7">
        <v>0</v>
      </c>
      <c r="N3368" s="7"/>
      <c r="O3368" s="7"/>
      <c r="P3368" s="7">
        <v>0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</row>
    <row r="3369" spans="1:34" x14ac:dyDescent="0.35">
      <c r="A3369">
        <f t="shared" si="494"/>
        <v>3368</v>
      </c>
      <c r="B3369" t="s">
        <v>1839</v>
      </c>
      <c r="C3369">
        <f t="shared" si="492"/>
        <v>124</v>
      </c>
      <c r="D3369" s="7">
        <f t="shared" si="495"/>
        <v>2009</v>
      </c>
      <c r="E3369">
        <v>500</v>
      </c>
      <c r="F3369">
        <f>VLOOKUP(B3369, 'Population by Country'!$1:$266, 24, FALSE)</f>
        <v>3565604</v>
      </c>
      <c r="G3369">
        <v>0</v>
      </c>
      <c r="H3369">
        <v>0</v>
      </c>
      <c r="I3369" s="7">
        <f>INDEX('Developing Country'!$B$3:$B$175,MATCH('Stata Data'!B3369,'Developing Country'!$A$3:$A$175))</f>
        <v>0</v>
      </c>
      <c r="J3369" s="7">
        <v>0</v>
      </c>
      <c r="K3369" s="8"/>
      <c r="L3369" s="7"/>
      <c r="M3369" s="7">
        <v>0</v>
      </c>
      <c r="N3369" s="7"/>
      <c r="O3369" s="7"/>
      <c r="P3369" s="7">
        <v>0</v>
      </c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</row>
    <row r="3370" spans="1:34" x14ac:dyDescent="0.35">
      <c r="A3370">
        <f t="shared" si="494"/>
        <v>3369</v>
      </c>
      <c r="B3370" t="s">
        <v>1839</v>
      </c>
      <c r="C3370">
        <f t="shared" si="492"/>
        <v>124</v>
      </c>
      <c r="D3370" s="7">
        <f t="shared" si="495"/>
        <v>2010</v>
      </c>
      <c r="E3370">
        <v>500</v>
      </c>
      <c r="F3370">
        <f>VLOOKUP(B3370, 'Population by Country'!$1:$266, 25, FALSE)</f>
        <v>3562045</v>
      </c>
      <c r="G3370">
        <v>0</v>
      </c>
      <c r="H3370">
        <v>0</v>
      </c>
      <c r="I3370" s="7">
        <f>INDEX('Developing Country'!$B$3:$B$175,MATCH('Stata Data'!B3370,'Developing Country'!$A$3:$A$175))</f>
        <v>0</v>
      </c>
      <c r="J3370" s="7">
        <v>0</v>
      </c>
      <c r="K3370" s="8"/>
      <c r="L3370" s="7"/>
      <c r="M3370" s="7">
        <v>0</v>
      </c>
      <c r="N3370" s="7"/>
      <c r="O3370" s="7"/>
      <c r="P3370" s="7">
        <v>0</v>
      </c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</row>
    <row r="3371" spans="1:34" x14ac:dyDescent="0.35">
      <c r="A3371">
        <f t="shared" si="494"/>
        <v>3370</v>
      </c>
      <c r="B3371" t="s">
        <v>1839</v>
      </c>
      <c r="C3371">
        <f t="shared" si="492"/>
        <v>124</v>
      </c>
      <c r="D3371" s="7">
        <f t="shared" si="495"/>
        <v>2011</v>
      </c>
      <c r="E3371">
        <v>500</v>
      </c>
      <c r="F3371">
        <f>VLOOKUP(B3371, 'Population by Country'!$1:$266, 26, FALSE)</f>
        <v>3559986</v>
      </c>
      <c r="G3371">
        <v>0</v>
      </c>
      <c r="H3371">
        <v>0</v>
      </c>
      <c r="I3371" s="7">
        <f>INDEX('Developing Country'!$B$3:$B$175,MATCH('Stata Data'!B3371,'Developing Country'!$A$3:$A$175))</f>
        <v>0</v>
      </c>
      <c r="J3371" s="7">
        <v>0</v>
      </c>
      <c r="K3371" s="8"/>
      <c r="L3371" s="7"/>
      <c r="M3371" s="7">
        <v>0</v>
      </c>
      <c r="N3371" s="7"/>
      <c r="O3371" s="7"/>
      <c r="P3371" s="7">
        <v>0</v>
      </c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</row>
    <row r="3372" spans="1:34" x14ac:dyDescent="0.35">
      <c r="A3372">
        <f t="shared" si="494"/>
        <v>3371</v>
      </c>
      <c r="B3372" t="s">
        <v>1839</v>
      </c>
      <c r="C3372">
        <f t="shared" si="492"/>
        <v>124</v>
      </c>
      <c r="D3372" s="7">
        <f t="shared" si="495"/>
        <v>2012</v>
      </c>
      <c r="E3372">
        <v>500</v>
      </c>
      <c r="F3372">
        <f>VLOOKUP(B3372, 'Population by Country'!$1:$266, 27, FALSE)</f>
        <v>3559519</v>
      </c>
      <c r="G3372">
        <v>0</v>
      </c>
      <c r="H3372">
        <v>0</v>
      </c>
      <c r="I3372" s="7">
        <f>INDEX('Developing Country'!$B$3:$B$175,MATCH('Stata Data'!B3372,'Developing Country'!$A$3:$A$175))</f>
        <v>0</v>
      </c>
      <c r="J3372" s="7">
        <v>0</v>
      </c>
      <c r="K3372" s="8"/>
      <c r="L3372" s="7"/>
      <c r="M3372" s="7">
        <v>0</v>
      </c>
      <c r="N3372" s="7"/>
      <c r="O3372" s="7"/>
      <c r="P3372" s="7">
        <v>0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</row>
    <row r="3373" spans="1:34" x14ac:dyDescent="0.35">
      <c r="A3373">
        <f t="shared" si="494"/>
        <v>3372</v>
      </c>
      <c r="B3373" t="s">
        <v>1839</v>
      </c>
      <c r="C3373">
        <f t="shared" si="492"/>
        <v>124</v>
      </c>
      <c r="D3373" s="7">
        <f t="shared" si="495"/>
        <v>2013</v>
      </c>
      <c r="E3373">
        <v>500</v>
      </c>
      <c r="F3373">
        <f>VLOOKUP(B3373, 'Population by Country'!$1:$266, 28, FALSE)</f>
        <v>3558566</v>
      </c>
      <c r="G3373">
        <v>0</v>
      </c>
      <c r="H3373">
        <v>0</v>
      </c>
      <c r="I3373" s="7">
        <f>INDEX('Developing Country'!$B$3:$B$175,MATCH('Stata Data'!B3373,'Developing Country'!$A$3:$A$175))</f>
        <v>0</v>
      </c>
      <c r="J3373" s="7">
        <v>0</v>
      </c>
      <c r="K3373" s="8"/>
      <c r="L3373" s="7"/>
      <c r="M3373" s="7">
        <v>0</v>
      </c>
      <c r="N3373" s="7"/>
      <c r="O3373" s="7"/>
      <c r="P3373" s="7">
        <v>0</v>
      </c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</row>
    <row r="3374" spans="1:34" x14ac:dyDescent="0.35">
      <c r="A3374">
        <f t="shared" si="494"/>
        <v>3373</v>
      </c>
      <c r="B3374" t="s">
        <v>1839</v>
      </c>
      <c r="C3374">
        <f t="shared" si="492"/>
        <v>124</v>
      </c>
      <c r="D3374" s="7">
        <f t="shared" si="495"/>
        <v>2014</v>
      </c>
      <c r="E3374">
        <v>500</v>
      </c>
      <c r="F3374">
        <f>VLOOKUP(B3374, 'Population by Country'!$1:$266, 29, FALSE)</f>
        <v>3556397</v>
      </c>
      <c r="G3374">
        <v>0</v>
      </c>
      <c r="H3374">
        <v>0</v>
      </c>
      <c r="I3374" s="7">
        <f>INDEX('Developing Country'!$B$3:$B$175,MATCH('Stata Data'!B3374,'Developing Country'!$A$3:$A$175))</f>
        <v>0</v>
      </c>
      <c r="J3374" s="7">
        <v>0</v>
      </c>
      <c r="K3374" s="8"/>
      <c r="L3374" s="7"/>
      <c r="M3374" s="7">
        <v>0</v>
      </c>
      <c r="N3374" s="7"/>
      <c r="O3374" s="7"/>
      <c r="P3374" s="7">
        <v>0</v>
      </c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</row>
    <row r="3375" spans="1:34" x14ac:dyDescent="0.35">
      <c r="A3375">
        <f t="shared" si="494"/>
        <v>3374</v>
      </c>
      <c r="B3375" t="s">
        <v>1839</v>
      </c>
      <c r="C3375">
        <f t="shared" si="492"/>
        <v>124</v>
      </c>
      <c r="D3375" s="7">
        <f t="shared" si="495"/>
        <v>2015</v>
      </c>
      <c r="E3375">
        <v>500</v>
      </c>
      <c r="F3375">
        <f>VLOOKUP(B3375, 'Population by Country'!$1:$266, 30, FALSE)</f>
        <v>3554108</v>
      </c>
      <c r="G3375">
        <v>0</v>
      </c>
      <c r="H3375">
        <v>0</v>
      </c>
      <c r="I3375" s="7">
        <f>INDEX('Developing Country'!$B$3:$B$175,MATCH('Stata Data'!B3375,'Developing Country'!$A$3:$A$175))</f>
        <v>0</v>
      </c>
      <c r="J3375" s="7">
        <v>0</v>
      </c>
      <c r="K3375" s="8"/>
      <c r="L3375" s="7"/>
      <c r="M3375" s="7">
        <v>0</v>
      </c>
      <c r="N3375" s="7"/>
      <c r="O3375" s="7"/>
      <c r="P3375" s="7">
        <v>0</v>
      </c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</row>
    <row r="3376" spans="1:34" x14ac:dyDescent="0.35">
      <c r="A3376">
        <f t="shared" si="494"/>
        <v>3375</v>
      </c>
      <c r="B3376" t="s">
        <v>1839</v>
      </c>
      <c r="C3376">
        <f t="shared" si="492"/>
        <v>124</v>
      </c>
      <c r="D3376" s="7">
        <f t="shared" si="495"/>
        <v>2016</v>
      </c>
      <c r="E3376">
        <v>500</v>
      </c>
      <c r="F3376">
        <f>VLOOKUP(B3376, 'Population by Country'!$1:$266, 31, FALSE)</f>
        <v>3552000</v>
      </c>
      <c r="G3376">
        <v>0</v>
      </c>
      <c r="H3376">
        <v>0</v>
      </c>
      <c r="I3376" s="7">
        <f>INDEX('Developing Country'!$B$3:$B$175,MATCH('Stata Data'!B3376,'Developing Country'!$A$3:$A$175))</f>
        <v>0</v>
      </c>
      <c r="J3376" s="7">
        <v>0</v>
      </c>
      <c r="K3376" s="8"/>
      <c r="L3376" s="7"/>
      <c r="M3376" s="7">
        <v>0</v>
      </c>
      <c r="N3376" s="7"/>
      <c r="O3376" s="7"/>
      <c r="P3376" s="7">
        <v>0</v>
      </c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</row>
    <row r="3377" spans="1:34" x14ac:dyDescent="0.35">
      <c r="A3377">
        <f t="shared" si="494"/>
        <v>3376</v>
      </c>
      <c r="B3377" t="s">
        <v>122</v>
      </c>
      <c r="C3377">
        <f t="shared" si="492"/>
        <v>125</v>
      </c>
      <c r="D3377" s="7">
        <v>1990</v>
      </c>
      <c r="E3377">
        <v>500</v>
      </c>
      <c r="F3377">
        <f>VLOOKUP(B3377, 'Population by Country'!$1:$266, 5,FALSE )</f>
        <v>23201835</v>
      </c>
      <c r="G3377">
        <v>0</v>
      </c>
      <c r="H3377">
        <v>0</v>
      </c>
      <c r="I3377" s="7">
        <f>INDEX('Developing Country'!$B$3:$B$175,MATCH('Stata Data'!B3377,'Developing Country'!$A$3:$A$175))</f>
        <v>0</v>
      </c>
      <c r="J3377" s="7">
        <f>INDEX('Developing Country'!$C$3:$C$175,MATCH('Stata Data'!B3377,'Developing Country'!$A$3:$A$175))</f>
        <v>0</v>
      </c>
      <c r="K3377" s="8">
        <f>VLOOKUP(B3377, 'TRIPS In Force'!$A$2:$B$166, 2, FALSE)</f>
        <v>34700</v>
      </c>
      <c r="L3377" s="7">
        <f t="shared" si="493"/>
        <v>1995</v>
      </c>
      <c r="M3377" s="7">
        <f t="shared" si="488"/>
        <v>0</v>
      </c>
      <c r="N3377" s="7">
        <f t="shared" si="489"/>
        <v>1995</v>
      </c>
      <c r="O3377" s="7">
        <f t="shared" si="490"/>
        <v>-5</v>
      </c>
      <c r="P3377" s="7">
        <f t="shared" si="491"/>
        <v>0</v>
      </c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</row>
    <row r="3378" spans="1:34" x14ac:dyDescent="0.35">
      <c r="A3378">
        <f t="shared" si="494"/>
        <v>3377</v>
      </c>
      <c r="B3378" t="s">
        <v>122</v>
      </c>
      <c r="C3378">
        <f t="shared" si="492"/>
        <v>125</v>
      </c>
      <c r="D3378" s="7">
        <f>D3377+1</f>
        <v>1991</v>
      </c>
      <c r="E3378">
        <v>500</v>
      </c>
      <c r="F3378">
        <f>VLOOKUP(B3378, 'Population by Country'!$1:$266, 6, FALSE)</f>
        <v>23001155</v>
      </c>
      <c r="G3378">
        <v>0</v>
      </c>
      <c r="H3378">
        <v>0</v>
      </c>
      <c r="I3378" s="7">
        <f>INDEX('Developing Country'!$B$3:$B$175,MATCH('Stata Data'!B3378,'Developing Country'!$A$3:$A$175))</f>
        <v>0</v>
      </c>
      <c r="J3378" s="7">
        <f>INDEX('Developing Country'!$C$3:$C$175,MATCH('Stata Data'!B3378,'Developing Country'!$A$3:$A$175))</f>
        <v>0</v>
      </c>
      <c r="K3378" s="8">
        <f>VLOOKUP(B3378, 'TRIPS In Force'!$A$2:$B$166, 2, FALSE)</f>
        <v>34700</v>
      </c>
      <c r="L3378" s="7">
        <f t="shared" si="493"/>
        <v>1995</v>
      </c>
      <c r="M3378" s="7">
        <f t="shared" si="488"/>
        <v>0</v>
      </c>
      <c r="N3378" s="7">
        <f t="shared" si="489"/>
        <v>1995</v>
      </c>
      <c r="O3378" s="7">
        <f t="shared" si="490"/>
        <v>-4</v>
      </c>
      <c r="P3378" s="7">
        <f t="shared" si="491"/>
        <v>0</v>
      </c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</row>
    <row r="3379" spans="1:34" x14ac:dyDescent="0.35">
      <c r="A3379">
        <f t="shared" si="494"/>
        <v>3378</v>
      </c>
      <c r="B3379" t="s">
        <v>122</v>
      </c>
      <c r="C3379">
        <f t="shared" si="492"/>
        <v>125</v>
      </c>
      <c r="D3379" s="7">
        <f t="shared" ref="D3379:D3403" si="496">D3378+1</f>
        <v>1992</v>
      </c>
      <c r="E3379">
        <v>500</v>
      </c>
      <c r="F3379">
        <f>VLOOKUP(B3379, 'Population by Country'!$1:$266, 7, FALSE)</f>
        <v>22794284</v>
      </c>
      <c r="G3379">
        <v>0</v>
      </c>
      <c r="H3379">
        <v>0</v>
      </c>
      <c r="I3379" s="7">
        <f>INDEX('Developing Country'!$B$3:$B$175,MATCH('Stata Data'!B3379,'Developing Country'!$A$3:$A$175))</f>
        <v>0</v>
      </c>
      <c r="J3379" s="7">
        <f>INDEX('Developing Country'!$C$3:$C$175,MATCH('Stata Data'!B3379,'Developing Country'!$A$3:$A$175))</f>
        <v>0</v>
      </c>
      <c r="K3379" s="8">
        <f>VLOOKUP(B3379, 'TRIPS In Force'!$A$2:$B$166, 2, FALSE)</f>
        <v>34700</v>
      </c>
      <c r="L3379" s="7">
        <f t="shared" si="493"/>
        <v>1995</v>
      </c>
      <c r="M3379" s="7">
        <f t="shared" si="488"/>
        <v>0</v>
      </c>
      <c r="N3379" s="7">
        <f t="shared" si="489"/>
        <v>1995</v>
      </c>
      <c r="O3379" s="7">
        <f t="shared" si="490"/>
        <v>-3</v>
      </c>
      <c r="P3379" s="7">
        <f t="shared" si="491"/>
        <v>0</v>
      </c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</row>
    <row r="3380" spans="1:34" x14ac:dyDescent="0.35">
      <c r="A3380">
        <f t="shared" si="494"/>
        <v>3379</v>
      </c>
      <c r="B3380" t="s">
        <v>122</v>
      </c>
      <c r="C3380">
        <f t="shared" si="492"/>
        <v>125</v>
      </c>
      <c r="D3380" s="7">
        <f t="shared" si="496"/>
        <v>1993</v>
      </c>
      <c r="E3380">
        <v>500</v>
      </c>
      <c r="F3380">
        <f>VLOOKUP(B3380, 'Population by Country'!$1:$266, 8, FALSE)</f>
        <v>22763280</v>
      </c>
      <c r="G3380">
        <v>0</v>
      </c>
      <c r="H3380">
        <v>0</v>
      </c>
      <c r="I3380" s="7">
        <f>INDEX('Developing Country'!$B$3:$B$175,MATCH('Stata Data'!B3380,'Developing Country'!$A$3:$A$175))</f>
        <v>0</v>
      </c>
      <c r="J3380" s="7">
        <f>INDEX('Developing Country'!$C$3:$C$175,MATCH('Stata Data'!B3380,'Developing Country'!$A$3:$A$175))</f>
        <v>0</v>
      </c>
      <c r="K3380" s="8">
        <f>VLOOKUP(B3380, 'TRIPS In Force'!$A$2:$B$166, 2, FALSE)</f>
        <v>34700</v>
      </c>
      <c r="L3380" s="7">
        <f t="shared" si="493"/>
        <v>1995</v>
      </c>
      <c r="M3380" s="7">
        <f t="shared" si="488"/>
        <v>0</v>
      </c>
      <c r="N3380" s="7">
        <f t="shared" si="489"/>
        <v>1995</v>
      </c>
      <c r="O3380" s="7">
        <f t="shared" si="490"/>
        <v>-2</v>
      </c>
      <c r="P3380" s="7">
        <f t="shared" si="491"/>
        <v>0</v>
      </c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</row>
    <row r="3381" spans="1:34" x14ac:dyDescent="0.35">
      <c r="A3381">
        <f t="shared" si="494"/>
        <v>3380</v>
      </c>
      <c r="B3381" t="s">
        <v>122</v>
      </c>
      <c r="C3381">
        <f t="shared" si="492"/>
        <v>125</v>
      </c>
      <c r="D3381" s="7">
        <f t="shared" si="496"/>
        <v>1994</v>
      </c>
      <c r="E3381">
        <v>1000</v>
      </c>
      <c r="F3381">
        <f>VLOOKUP(B3381, 'Population by Country'!$1:$266, 9, FALSE)</f>
        <v>22730211</v>
      </c>
      <c r="G3381">
        <v>0</v>
      </c>
      <c r="H3381">
        <v>0</v>
      </c>
      <c r="I3381" s="7">
        <f>INDEX('Developing Country'!$B$3:$B$175,MATCH('Stata Data'!B3381,'Developing Country'!$A$3:$A$175))</f>
        <v>0</v>
      </c>
      <c r="J3381" s="7">
        <f>INDEX('Developing Country'!$C$3:$C$175,MATCH('Stata Data'!B3381,'Developing Country'!$A$3:$A$175))</f>
        <v>0</v>
      </c>
      <c r="K3381" s="8">
        <f>VLOOKUP(B3381, 'TRIPS In Force'!$A$2:$B$166, 2, FALSE)</f>
        <v>34700</v>
      </c>
      <c r="L3381" s="7">
        <f t="shared" si="493"/>
        <v>1995</v>
      </c>
      <c r="M3381" s="7">
        <f t="shared" si="488"/>
        <v>0</v>
      </c>
      <c r="N3381" s="7">
        <f t="shared" si="489"/>
        <v>1995</v>
      </c>
      <c r="O3381" s="7">
        <f t="shared" si="490"/>
        <v>-1</v>
      </c>
      <c r="P3381" s="7">
        <f t="shared" si="491"/>
        <v>0</v>
      </c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</row>
    <row r="3382" spans="1:34" x14ac:dyDescent="0.35">
      <c r="A3382">
        <f t="shared" si="494"/>
        <v>3381</v>
      </c>
      <c r="B3382" t="s">
        <v>122</v>
      </c>
      <c r="C3382">
        <f t="shared" si="492"/>
        <v>125</v>
      </c>
      <c r="D3382" s="7">
        <f t="shared" si="496"/>
        <v>1995</v>
      </c>
      <c r="E3382">
        <v>1000</v>
      </c>
      <c r="F3382">
        <f>VLOOKUP(B3382, 'Population by Country'!$1:$266, 10, FALSE)</f>
        <v>22684270</v>
      </c>
      <c r="G3382">
        <v>0</v>
      </c>
      <c r="H3382">
        <v>0</v>
      </c>
      <c r="I3382" s="7">
        <f>INDEX('Developing Country'!$B$3:$B$175,MATCH('Stata Data'!B3382,'Developing Country'!$A$3:$A$175))</f>
        <v>0</v>
      </c>
      <c r="J3382" s="7">
        <f>INDEX('Developing Country'!$C$3:$C$175,MATCH('Stata Data'!B3382,'Developing Country'!$A$3:$A$175))</f>
        <v>0</v>
      </c>
      <c r="K3382" s="8">
        <f>VLOOKUP(B3382, 'TRIPS In Force'!$A$2:$B$166, 2, FALSE)</f>
        <v>34700</v>
      </c>
      <c r="L3382" s="7">
        <f t="shared" si="493"/>
        <v>1995</v>
      </c>
      <c r="M3382" s="7">
        <f t="shared" si="488"/>
        <v>1</v>
      </c>
      <c r="N3382" s="7">
        <f t="shared" si="489"/>
        <v>1995</v>
      </c>
      <c r="O3382" s="7">
        <f t="shared" si="490"/>
        <v>0</v>
      </c>
      <c r="P3382" s="7">
        <f t="shared" si="491"/>
        <v>1</v>
      </c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</row>
    <row r="3383" spans="1:34" x14ac:dyDescent="0.35">
      <c r="A3383">
        <f t="shared" si="494"/>
        <v>3382</v>
      </c>
      <c r="B3383" t="s">
        <v>122</v>
      </c>
      <c r="C3383">
        <f t="shared" si="492"/>
        <v>125</v>
      </c>
      <c r="D3383" s="7">
        <f t="shared" si="496"/>
        <v>1996</v>
      </c>
      <c r="E3383">
        <v>1000</v>
      </c>
      <c r="F3383">
        <f>VLOOKUP(B3383, 'Population by Country'!$1:$266, 11, FALSE)</f>
        <v>22619004</v>
      </c>
      <c r="G3383">
        <v>0</v>
      </c>
      <c r="H3383">
        <v>0</v>
      </c>
      <c r="I3383" s="7">
        <f>INDEX('Developing Country'!$B$3:$B$175,MATCH('Stata Data'!B3383,'Developing Country'!$A$3:$A$175))</f>
        <v>0</v>
      </c>
      <c r="J3383" s="7">
        <f>INDEX('Developing Country'!$C$3:$C$175,MATCH('Stata Data'!B3383,'Developing Country'!$A$3:$A$175))</f>
        <v>0</v>
      </c>
      <c r="K3383" s="8">
        <f>VLOOKUP(B3383, 'TRIPS In Force'!$A$2:$B$166, 2, FALSE)</f>
        <v>34700</v>
      </c>
      <c r="L3383" s="7">
        <f t="shared" si="493"/>
        <v>1995</v>
      </c>
      <c r="M3383" s="7">
        <f t="shared" si="488"/>
        <v>1</v>
      </c>
      <c r="N3383" s="7">
        <f t="shared" si="489"/>
        <v>1995</v>
      </c>
      <c r="O3383" s="7">
        <f t="shared" si="490"/>
        <v>1</v>
      </c>
      <c r="P3383" s="7">
        <f t="shared" si="491"/>
        <v>1</v>
      </c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</row>
    <row r="3384" spans="1:34" x14ac:dyDescent="0.35">
      <c r="A3384">
        <f t="shared" si="494"/>
        <v>3383</v>
      </c>
      <c r="B3384" t="s">
        <v>122</v>
      </c>
      <c r="C3384">
        <f t="shared" si="492"/>
        <v>125</v>
      </c>
      <c r="D3384" s="7">
        <f t="shared" si="496"/>
        <v>1997</v>
      </c>
      <c r="E3384">
        <v>1000</v>
      </c>
      <c r="F3384">
        <f>VLOOKUP(B3384, 'Population by Country'!$1:$266, 12, FALSE)</f>
        <v>22553978</v>
      </c>
      <c r="G3384">
        <v>0</v>
      </c>
      <c r="H3384">
        <v>0</v>
      </c>
      <c r="I3384" s="7">
        <f>INDEX('Developing Country'!$B$3:$B$175,MATCH('Stata Data'!B3384,'Developing Country'!$A$3:$A$175))</f>
        <v>0</v>
      </c>
      <c r="J3384" s="7">
        <f>INDEX('Developing Country'!$C$3:$C$175,MATCH('Stata Data'!B3384,'Developing Country'!$A$3:$A$175))</f>
        <v>0</v>
      </c>
      <c r="K3384" s="8">
        <f>VLOOKUP(B3384, 'TRIPS In Force'!$A$2:$B$166, 2, FALSE)</f>
        <v>34700</v>
      </c>
      <c r="L3384" s="7">
        <f t="shared" si="493"/>
        <v>1995</v>
      </c>
      <c r="M3384" s="7">
        <f t="shared" si="488"/>
        <v>1</v>
      </c>
      <c r="N3384" s="7">
        <f t="shared" si="489"/>
        <v>1995</v>
      </c>
      <c r="O3384" s="7">
        <f t="shared" si="490"/>
        <v>2</v>
      </c>
      <c r="P3384" s="7">
        <f t="shared" si="491"/>
        <v>1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</row>
    <row r="3385" spans="1:34" x14ac:dyDescent="0.35">
      <c r="A3385">
        <f t="shared" si="494"/>
        <v>3384</v>
      </c>
      <c r="B3385" t="s">
        <v>122</v>
      </c>
      <c r="C3385">
        <f t="shared" si="492"/>
        <v>125</v>
      </c>
      <c r="D3385" s="7">
        <f t="shared" si="496"/>
        <v>1998</v>
      </c>
      <c r="E3385">
        <v>1000</v>
      </c>
      <c r="F3385">
        <f>VLOOKUP(B3385, 'Population by Country'!$1:$266, 13, FALSE)</f>
        <v>22507344</v>
      </c>
      <c r="G3385">
        <v>0</v>
      </c>
      <c r="H3385">
        <v>0</v>
      </c>
      <c r="I3385" s="7">
        <f>INDEX('Developing Country'!$B$3:$B$175,MATCH('Stata Data'!B3385,'Developing Country'!$A$3:$A$175))</f>
        <v>0</v>
      </c>
      <c r="J3385" s="7">
        <f>INDEX('Developing Country'!$C$3:$C$175,MATCH('Stata Data'!B3385,'Developing Country'!$A$3:$A$175))</f>
        <v>0</v>
      </c>
      <c r="K3385" s="8">
        <f>VLOOKUP(B3385, 'TRIPS In Force'!$A$2:$B$166, 2, FALSE)</f>
        <v>34700</v>
      </c>
      <c r="L3385" s="7">
        <f t="shared" si="493"/>
        <v>1995</v>
      </c>
      <c r="M3385" s="7">
        <f t="shared" si="488"/>
        <v>1</v>
      </c>
      <c r="N3385" s="7">
        <f t="shared" si="489"/>
        <v>1995</v>
      </c>
      <c r="O3385" s="7">
        <f t="shared" si="490"/>
        <v>3</v>
      </c>
      <c r="P3385" s="7">
        <f t="shared" si="491"/>
        <v>1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</row>
    <row r="3386" spans="1:34" x14ac:dyDescent="0.35">
      <c r="A3386">
        <f t="shared" si="494"/>
        <v>3385</v>
      </c>
      <c r="B3386" t="s">
        <v>122</v>
      </c>
      <c r="C3386">
        <f t="shared" si="492"/>
        <v>125</v>
      </c>
      <c r="D3386" s="7">
        <f t="shared" si="496"/>
        <v>1999</v>
      </c>
      <c r="E3386">
        <v>1000</v>
      </c>
      <c r="F3386">
        <f>VLOOKUP(B3386, 'Population by Country'!$1:$266,14, FALSE)</f>
        <v>22472040</v>
      </c>
      <c r="G3386">
        <v>0</v>
      </c>
      <c r="H3386">
        <v>0</v>
      </c>
      <c r="I3386" s="7">
        <f>INDEX('Developing Country'!$B$3:$B$175,MATCH('Stata Data'!B3386,'Developing Country'!$A$3:$A$175))</f>
        <v>0</v>
      </c>
      <c r="J3386" s="7">
        <f>INDEX('Developing Country'!$C$3:$C$175,MATCH('Stata Data'!B3386,'Developing Country'!$A$3:$A$175))</f>
        <v>0</v>
      </c>
      <c r="K3386" s="8">
        <f>VLOOKUP(B3386, 'TRIPS In Force'!$A$2:$B$166, 2, FALSE)</f>
        <v>34700</v>
      </c>
      <c r="L3386" s="7">
        <f t="shared" si="493"/>
        <v>1995</v>
      </c>
      <c r="M3386" s="7">
        <f t="shared" si="488"/>
        <v>1</v>
      </c>
      <c r="N3386" s="7">
        <f t="shared" si="489"/>
        <v>1995</v>
      </c>
      <c r="O3386" s="7">
        <f t="shared" si="490"/>
        <v>4</v>
      </c>
      <c r="P3386" s="7">
        <f t="shared" si="491"/>
        <v>1</v>
      </c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</row>
    <row r="3387" spans="1:34" x14ac:dyDescent="0.35">
      <c r="A3387">
        <f t="shared" si="494"/>
        <v>3386</v>
      </c>
      <c r="B3387" t="s">
        <v>122</v>
      </c>
      <c r="C3387">
        <f t="shared" si="492"/>
        <v>125</v>
      </c>
      <c r="D3387" s="7">
        <f t="shared" si="496"/>
        <v>2000</v>
      </c>
      <c r="E3387">
        <v>1000</v>
      </c>
      <c r="F3387">
        <f>VLOOKUP(B3387, 'Population by Country'!$1:$266, 15, FALSE)</f>
        <v>22442971</v>
      </c>
      <c r="G3387">
        <v>0</v>
      </c>
      <c r="H3387">
        <v>0</v>
      </c>
      <c r="I3387" s="7">
        <f>INDEX('Developing Country'!$B$3:$B$175,MATCH('Stata Data'!B3387,'Developing Country'!$A$3:$A$175))</f>
        <v>0</v>
      </c>
      <c r="J3387" s="7">
        <f>INDEX('Developing Country'!$C$3:$C$175,MATCH('Stata Data'!B3387,'Developing Country'!$A$3:$A$175))</f>
        <v>0</v>
      </c>
      <c r="K3387" s="8">
        <f>VLOOKUP(B3387, 'TRIPS In Force'!$A$2:$B$166, 2, FALSE)</f>
        <v>34700</v>
      </c>
      <c r="L3387" s="7">
        <f t="shared" si="493"/>
        <v>1995</v>
      </c>
      <c r="M3387" s="7">
        <f t="shared" si="488"/>
        <v>1</v>
      </c>
      <c r="N3387" s="7">
        <f t="shared" si="489"/>
        <v>1995</v>
      </c>
      <c r="O3387" s="7">
        <f t="shared" si="490"/>
        <v>5</v>
      </c>
      <c r="P3387" s="7">
        <f t="shared" si="491"/>
        <v>1</v>
      </c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</row>
    <row r="3388" spans="1:34" x14ac:dyDescent="0.35">
      <c r="A3388">
        <f t="shared" si="494"/>
        <v>3387</v>
      </c>
      <c r="B3388" t="s">
        <v>122</v>
      </c>
      <c r="C3388">
        <f t="shared" si="492"/>
        <v>125</v>
      </c>
      <c r="D3388" s="7">
        <f t="shared" si="496"/>
        <v>2001</v>
      </c>
      <c r="E3388">
        <v>500</v>
      </c>
      <c r="F3388">
        <f>VLOOKUP(B3388, 'Population by Country'!$1:$266, 16, FALSE)</f>
        <v>22131970</v>
      </c>
      <c r="G3388">
        <v>0</v>
      </c>
      <c r="H3388">
        <v>0</v>
      </c>
      <c r="I3388" s="7">
        <f>INDEX('Developing Country'!$B$3:$B$175,MATCH('Stata Data'!B3388,'Developing Country'!$A$3:$A$175))</f>
        <v>0</v>
      </c>
      <c r="J3388" s="7">
        <f>INDEX('Developing Country'!$C$3:$C$175,MATCH('Stata Data'!B3388,'Developing Country'!$A$3:$A$175))</f>
        <v>0</v>
      </c>
      <c r="K3388" s="8">
        <f>VLOOKUP(B3388, 'TRIPS In Force'!$A$2:$B$166, 2, FALSE)</f>
        <v>34700</v>
      </c>
      <c r="L3388" s="7">
        <f t="shared" si="493"/>
        <v>1995</v>
      </c>
      <c r="M3388" s="7">
        <f t="shared" si="488"/>
        <v>1</v>
      </c>
      <c r="N3388" s="7">
        <f t="shared" si="489"/>
        <v>1995</v>
      </c>
      <c r="O3388" s="7">
        <f t="shared" si="490"/>
        <v>6</v>
      </c>
      <c r="P3388" s="7">
        <f t="shared" si="491"/>
        <v>1</v>
      </c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</row>
    <row r="3389" spans="1:34" x14ac:dyDescent="0.35">
      <c r="A3389">
        <f t="shared" si="494"/>
        <v>3388</v>
      </c>
      <c r="B3389" t="s">
        <v>122</v>
      </c>
      <c r="C3389">
        <f t="shared" si="492"/>
        <v>125</v>
      </c>
      <c r="D3389" s="7">
        <f t="shared" si="496"/>
        <v>2002</v>
      </c>
      <c r="E3389">
        <v>200</v>
      </c>
      <c r="F3389">
        <f>VLOOKUP(B3389, 'Population by Country'!$1:$266, 17, FALSE)</f>
        <v>21730496</v>
      </c>
      <c r="G3389">
        <v>0</v>
      </c>
      <c r="H3389">
        <v>0</v>
      </c>
      <c r="I3389" s="7">
        <f>INDEX('Developing Country'!$B$3:$B$175,MATCH('Stata Data'!B3389,'Developing Country'!$A$3:$A$175))</f>
        <v>0</v>
      </c>
      <c r="J3389" s="7">
        <f>INDEX('Developing Country'!$C$3:$C$175,MATCH('Stata Data'!B3389,'Developing Country'!$A$3:$A$175))</f>
        <v>0</v>
      </c>
      <c r="K3389" s="8">
        <f>VLOOKUP(B3389, 'TRIPS In Force'!$A$2:$B$166, 2, FALSE)</f>
        <v>34700</v>
      </c>
      <c r="L3389" s="7">
        <f t="shared" si="493"/>
        <v>1995</v>
      </c>
      <c r="M3389" s="7">
        <f t="shared" si="488"/>
        <v>1</v>
      </c>
      <c r="N3389" s="7">
        <f t="shared" si="489"/>
        <v>1995</v>
      </c>
      <c r="O3389" s="7">
        <f t="shared" si="490"/>
        <v>7</v>
      </c>
      <c r="P3389" s="7">
        <f t="shared" si="491"/>
        <v>1</v>
      </c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</row>
    <row r="3390" spans="1:34" x14ac:dyDescent="0.35">
      <c r="A3390">
        <f t="shared" si="494"/>
        <v>3389</v>
      </c>
      <c r="B3390" t="s">
        <v>122</v>
      </c>
      <c r="C3390">
        <f t="shared" si="492"/>
        <v>125</v>
      </c>
      <c r="D3390" s="7">
        <f t="shared" si="496"/>
        <v>2003</v>
      </c>
      <c r="E3390">
        <v>200</v>
      </c>
      <c r="F3390">
        <f>VLOOKUP(B3390, 'Population by Country'!$1:$266, 18, FALSE)</f>
        <v>21574326</v>
      </c>
      <c r="G3390">
        <v>0</v>
      </c>
      <c r="H3390">
        <v>0</v>
      </c>
      <c r="I3390" s="7">
        <f>INDEX('Developing Country'!$B$3:$B$175,MATCH('Stata Data'!B3390,'Developing Country'!$A$3:$A$175))</f>
        <v>0</v>
      </c>
      <c r="J3390" s="7">
        <f>INDEX('Developing Country'!$C$3:$C$175,MATCH('Stata Data'!B3390,'Developing Country'!$A$3:$A$175))</f>
        <v>0</v>
      </c>
      <c r="K3390" s="8">
        <f>VLOOKUP(B3390, 'TRIPS In Force'!$A$2:$B$166, 2, FALSE)</f>
        <v>34700</v>
      </c>
      <c r="L3390" s="7">
        <f t="shared" si="493"/>
        <v>1995</v>
      </c>
      <c r="M3390" s="7">
        <f t="shared" si="488"/>
        <v>1</v>
      </c>
      <c r="N3390" s="7">
        <f t="shared" si="489"/>
        <v>1995</v>
      </c>
      <c r="O3390" s="7">
        <f t="shared" si="490"/>
        <v>8</v>
      </c>
      <c r="P3390" s="7">
        <f t="shared" si="491"/>
        <v>1</v>
      </c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</row>
    <row r="3391" spans="1:34" x14ac:dyDescent="0.35">
      <c r="A3391">
        <f t="shared" si="494"/>
        <v>3390</v>
      </c>
      <c r="B3391" t="s">
        <v>122</v>
      </c>
      <c r="C3391">
        <f t="shared" si="492"/>
        <v>125</v>
      </c>
      <c r="D3391" s="7">
        <f t="shared" si="496"/>
        <v>2004</v>
      </c>
      <c r="E3391">
        <v>200</v>
      </c>
      <c r="F3391">
        <f>VLOOKUP(B3391, 'Population by Country'!$1:$266,19, FALSE)</f>
        <v>21451748</v>
      </c>
      <c r="G3391">
        <v>0</v>
      </c>
      <c r="H3391">
        <v>0</v>
      </c>
      <c r="I3391" s="7">
        <f>INDEX('Developing Country'!$B$3:$B$175,MATCH('Stata Data'!B3391,'Developing Country'!$A$3:$A$175))</f>
        <v>0</v>
      </c>
      <c r="J3391" s="7">
        <f>INDEX('Developing Country'!$C$3:$C$175,MATCH('Stata Data'!B3391,'Developing Country'!$A$3:$A$175))</f>
        <v>0</v>
      </c>
      <c r="K3391" s="8">
        <f>VLOOKUP(B3391, 'TRIPS In Force'!$A$2:$B$166, 2, FALSE)</f>
        <v>34700</v>
      </c>
      <c r="L3391" s="7">
        <f t="shared" si="493"/>
        <v>1995</v>
      </c>
      <c r="M3391" s="7">
        <f t="shared" si="488"/>
        <v>1</v>
      </c>
      <c r="N3391" s="7">
        <f t="shared" si="489"/>
        <v>1995</v>
      </c>
      <c r="O3391" s="7">
        <f t="shared" si="490"/>
        <v>9</v>
      </c>
      <c r="P3391" s="7">
        <f t="shared" si="491"/>
        <v>1</v>
      </c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</row>
    <row r="3392" spans="1:34" x14ac:dyDescent="0.35">
      <c r="A3392">
        <f t="shared" si="494"/>
        <v>3391</v>
      </c>
      <c r="B3392" t="s">
        <v>122</v>
      </c>
      <c r="C3392">
        <f t="shared" si="492"/>
        <v>125</v>
      </c>
      <c r="D3392" s="7">
        <f t="shared" si="496"/>
        <v>2005</v>
      </c>
      <c r="E3392">
        <v>200</v>
      </c>
      <c r="F3392">
        <f>VLOOKUP(B3392, 'Population by Country'!$1:$266, 20, FALSE)</f>
        <v>21319685</v>
      </c>
      <c r="G3392">
        <v>0</v>
      </c>
      <c r="H3392">
        <v>0</v>
      </c>
      <c r="I3392" s="7">
        <f>INDEX('Developing Country'!$B$3:$B$175,MATCH('Stata Data'!B3392,'Developing Country'!$A$3:$A$175))</f>
        <v>0</v>
      </c>
      <c r="J3392" s="7">
        <f>INDEX('Developing Country'!$C$3:$C$175,MATCH('Stata Data'!B3392,'Developing Country'!$A$3:$A$175))</f>
        <v>0</v>
      </c>
      <c r="K3392" s="8">
        <f>VLOOKUP(B3392, 'TRIPS In Force'!$A$2:$B$166, 2, FALSE)</f>
        <v>34700</v>
      </c>
      <c r="L3392" s="7">
        <f t="shared" si="493"/>
        <v>1995</v>
      </c>
      <c r="M3392" s="7">
        <f t="shared" si="488"/>
        <v>1</v>
      </c>
      <c r="N3392" s="7">
        <f t="shared" si="489"/>
        <v>1995</v>
      </c>
      <c r="O3392" s="7">
        <f t="shared" si="490"/>
        <v>10</v>
      </c>
      <c r="P3392" s="7">
        <f t="shared" si="491"/>
        <v>1</v>
      </c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</row>
    <row r="3393" spans="1:34" x14ac:dyDescent="0.35">
      <c r="A3393">
        <f t="shared" si="494"/>
        <v>3392</v>
      </c>
      <c r="B3393" t="s">
        <v>122</v>
      </c>
      <c r="C3393">
        <f t="shared" si="492"/>
        <v>125</v>
      </c>
      <c r="D3393" s="7">
        <f t="shared" si="496"/>
        <v>2006</v>
      </c>
      <c r="E3393">
        <v>200</v>
      </c>
      <c r="F3393">
        <f>VLOOKUP(B3393, 'Population by Country'!$1:$266, 21, FALSE)</f>
        <v>21193760</v>
      </c>
      <c r="G3393">
        <v>0</v>
      </c>
      <c r="H3393">
        <v>0</v>
      </c>
      <c r="I3393" s="7">
        <f>INDEX('Developing Country'!$B$3:$B$175,MATCH('Stata Data'!B3393,'Developing Country'!$A$3:$A$175))</f>
        <v>0</v>
      </c>
      <c r="J3393" s="7">
        <f>INDEX('Developing Country'!$C$3:$C$175,MATCH('Stata Data'!B3393,'Developing Country'!$A$3:$A$175))</f>
        <v>0</v>
      </c>
      <c r="K3393" s="8">
        <f>VLOOKUP(B3393, 'TRIPS In Force'!$A$2:$B$166, 2, FALSE)</f>
        <v>34700</v>
      </c>
      <c r="L3393" s="7">
        <f t="shared" si="493"/>
        <v>1995</v>
      </c>
      <c r="M3393" s="7">
        <f t="shared" si="488"/>
        <v>1</v>
      </c>
      <c r="N3393" s="7">
        <f t="shared" si="489"/>
        <v>1995</v>
      </c>
      <c r="O3393" s="7">
        <f t="shared" si="490"/>
        <v>11</v>
      </c>
      <c r="P3393" s="7">
        <f t="shared" si="491"/>
        <v>1</v>
      </c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</row>
    <row r="3394" spans="1:34" x14ac:dyDescent="0.35">
      <c r="A3394">
        <f t="shared" si="494"/>
        <v>3393</v>
      </c>
      <c r="B3394" t="s">
        <v>122</v>
      </c>
      <c r="C3394">
        <f t="shared" si="492"/>
        <v>125</v>
      </c>
      <c r="D3394" s="7">
        <f t="shared" si="496"/>
        <v>2007</v>
      </c>
      <c r="E3394">
        <v>200</v>
      </c>
      <c r="F3394">
        <f>VLOOKUP(B3394, 'Population by Country'!$1:$266, 22, FALSE)</f>
        <v>20882982</v>
      </c>
      <c r="G3394">
        <v>0</v>
      </c>
      <c r="H3394">
        <v>0</v>
      </c>
      <c r="I3394" s="7">
        <f>INDEX('Developing Country'!$B$3:$B$175,MATCH('Stata Data'!B3394,'Developing Country'!$A$3:$A$175))</f>
        <v>0</v>
      </c>
      <c r="J3394" s="7">
        <f>INDEX('Developing Country'!$C$3:$C$175,MATCH('Stata Data'!B3394,'Developing Country'!$A$3:$A$175))</f>
        <v>0</v>
      </c>
      <c r="K3394" s="8">
        <f>VLOOKUP(B3394, 'TRIPS In Force'!$A$2:$B$166, 2, FALSE)</f>
        <v>34700</v>
      </c>
      <c r="L3394" s="7">
        <f t="shared" si="493"/>
        <v>1995</v>
      </c>
      <c r="M3394" s="7">
        <f t="shared" ref="M3394:M3457" si="497">IF(L3394&gt;D3394, 0, 1)</f>
        <v>1</v>
      </c>
      <c r="N3394" s="7">
        <f t="shared" ref="N3394:N3457" si="498">IF(L3394&gt;IF(I3394=1, 2033, IF(H3394=1, 2005, IF(J3394=1,2000, L3394))), L3394,IF(I3394=1, 2033, IF(H3394=1, 2005, IF(J3394=1,2000, L3394))))</f>
        <v>1995</v>
      </c>
      <c r="O3394" s="7">
        <f t="shared" ref="O3394:O3457" si="499">D3394-N3394</f>
        <v>12</v>
      </c>
      <c r="P3394" s="7">
        <f t="shared" ref="P3394:P3457" si="500">IF(N3394&lt;=D3394,1,0)</f>
        <v>1</v>
      </c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</row>
    <row r="3395" spans="1:34" x14ac:dyDescent="0.35">
      <c r="A3395">
        <f t="shared" si="494"/>
        <v>3394</v>
      </c>
      <c r="B3395" t="s">
        <v>122</v>
      </c>
      <c r="C3395">
        <f t="shared" ref="C3395:C3458" si="501">_xlfn.FLOOR.MATH((A3395-1)/27)</f>
        <v>125</v>
      </c>
      <c r="D3395" s="7">
        <f t="shared" si="496"/>
        <v>2008</v>
      </c>
      <c r="E3395">
        <v>200</v>
      </c>
      <c r="F3395">
        <f>VLOOKUP(B3395, 'Population by Country'!$1:$266, 23, FALSE)</f>
        <v>20537875</v>
      </c>
      <c r="G3395">
        <v>0</v>
      </c>
      <c r="H3395">
        <v>0</v>
      </c>
      <c r="I3395" s="7">
        <f>INDEX('Developing Country'!$B$3:$B$175,MATCH('Stata Data'!B3395,'Developing Country'!$A$3:$A$175))</f>
        <v>0</v>
      </c>
      <c r="J3395" s="7">
        <f>INDEX('Developing Country'!$C$3:$C$175,MATCH('Stata Data'!B3395,'Developing Country'!$A$3:$A$175))</f>
        <v>0</v>
      </c>
      <c r="K3395" s="8">
        <f>VLOOKUP(B3395, 'TRIPS In Force'!$A$2:$B$166, 2, FALSE)</f>
        <v>34700</v>
      </c>
      <c r="L3395" s="7">
        <f t="shared" ref="L3395:L3458" si="502">YEAR(K3395)</f>
        <v>1995</v>
      </c>
      <c r="M3395" s="7">
        <f t="shared" si="497"/>
        <v>1</v>
      </c>
      <c r="N3395" s="7">
        <f t="shared" si="498"/>
        <v>1995</v>
      </c>
      <c r="O3395" s="7">
        <f t="shared" si="499"/>
        <v>13</v>
      </c>
      <c r="P3395" s="7">
        <f t="shared" si="500"/>
        <v>1</v>
      </c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</row>
    <row r="3396" spans="1:34" x14ac:dyDescent="0.35">
      <c r="A3396">
        <f t="shared" ref="A3396:A3459" si="503">A3395+1</f>
        <v>3395</v>
      </c>
      <c r="B3396" t="s">
        <v>122</v>
      </c>
      <c r="C3396">
        <f t="shared" si="501"/>
        <v>125</v>
      </c>
      <c r="D3396" s="7">
        <f t="shared" si="496"/>
        <v>2009</v>
      </c>
      <c r="E3396">
        <v>200</v>
      </c>
      <c r="F3396">
        <f>VLOOKUP(B3396, 'Population by Country'!$1:$266, 24, FALSE)</f>
        <v>20367487</v>
      </c>
      <c r="G3396">
        <v>0</v>
      </c>
      <c r="H3396">
        <v>0</v>
      </c>
      <c r="I3396" s="7">
        <f>INDEX('Developing Country'!$B$3:$B$175,MATCH('Stata Data'!B3396,'Developing Country'!$A$3:$A$175))</f>
        <v>0</v>
      </c>
      <c r="J3396" s="7">
        <f>INDEX('Developing Country'!$C$3:$C$175,MATCH('Stata Data'!B3396,'Developing Country'!$A$3:$A$175))</f>
        <v>0</v>
      </c>
      <c r="K3396" s="8">
        <f>VLOOKUP(B3396, 'TRIPS In Force'!$A$2:$B$166, 2, FALSE)</f>
        <v>34700</v>
      </c>
      <c r="L3396" s="7">
        <f t="shared" si="502"/>
        <v>1995</v>
      </c>
      <c r="M3396" s="7">
        <f t="shared" si="497"/>
        <v>1</v>
      </c>
      <c r="N3396" s="7">
        <f t="shared" si="498"/>
        <v>1995</v>
      </c>
      <c r="O3396" s="7">
        <f t="shared" si="499"/>
        <v>14</v>
      </c>
      <c r="P3396" s="7">
        <f t="shared" si="500"/>
        <v>1</v>
      </c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</row>
    <row r="3397" spans="1:34" x14ac:dyDescent="0.35">
      <c r="A3397">
        <f t="shared" si="503"/>
        <v>3396</v>
      </c>
      <c r="B3397" t="s">
        <v>122</v>
      </c>
      <c r="C3397">
        <f t="shared" si="501"/>
        <v>125</v>
      </c>
      <c r="D3397" s="7">
        <f t="shared" si="496"/>
        <v>2010</v>
      </c>
      <c r="E3397">
        <v>200</v>
      </c>
      <c r="F3397">
        <f>VLOOKUP(B3397, 'Population by Country'!$1:$266, 25, FALSE)</f>
        <v>20246871</v>
      </c>
      <c r="G3397">
        <v>0</v>
      </c>
      <c r="H3397">
        <v>0</v>
      </c>
      <c r="I3397" s="7">
        <f>INDEX('Developing Country'!$B$3:$B$175,MATCH('Stata Data'!B3397,'Developing Country'!$A$3:$A$175))</f>
        <v>0</v>
      </c>
      <c r="J3397" s="7">
        <f>INDEX('Developing Country'!$C$3:$C$175,MATCH('Stata Data'!B3397,'Developing Country'!$A$3:$A$175))</f>
        <v>0</v>
      </c>
      <c r="K3397" s="8">
        <f>VLOOKUP(B3397, 'TRIPS In Force'!$A$2:$B$166, 2, FALSE)</f>
        <v>34700</v>
      </c>
      <c r="L3397" s="7">
        <f t="shared" si="502"/>
        <v>1995</v>
      </c>
      <c r="M3397" s="7">
        <f t="shared" si="497"/>
        <v>1</v>
      </c>
      <c r="N3397" s="7">
        <f t="shared" si="498"/>
        <v>1995</v>
      </c>
      <c r="O3397" s="7">
        <f t="shared" si="499"/>
        <v>15</v>
      </c>
      <c r="P3397" s="7">
        <f t="shared" si="500"/>
        <v>1</v>
      </c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</row>
    <row r="3398" spans="1:34" x14ac:dyDescent="0.35">
      <c r="A3398">
        <f t="shared" si="503"/>
        <v>3397</v>
      </c>
      <c r="B3398" t="s">
        <v>122</v>
      </c>
      <c r="C3398">
        <f t="shared" si="501"/>
        <v>125</v>
      </c>
      <c r="D3398" s="7">
        <f t="shared" si="496"/>
        <v>2011</v>
      </c>
      <c r="E3398">
        <v>200</v>
      </c>
      <c r="F3398">
        <f>VLOOKUP(B3398, 'Population by Country'!$1:$266, 26, FALSE)</f>
        <v>20147528</v>
      </c>
      <c r="G3398">
        <v>0</v>
      </c>
      <c r="H3398">
        <v>0</v>
      </c>
      <c r="I3398" s="7">
        <f>INDEX('Developing Country'!$B$3:$B$175,MATCH('Stata Data'!B3398,'Developing Country'!$A$3:$A$175))</f>
        <v>0</v>
      </c>
      <c r="J3398" s="7">
        <f>INDEX('Developing Country'!$C$3:$C$175,MATCH('Stata Data'!B3398,'Developing Country'!$A$3:$A$175))</f>
        <v>0</v>
      </c>
      <c r="K3398" s="8">
        <f>VLOOKUP(B3398, 'TRIPS In Force'!$A$2:$B$166, 2, FALSE)</f>
        <v>34700</v>
      </c>
      <c r="L3398" s="7">
        <f t="shared" si="502"/>
        <v>1995</v>
      </c>
      <c r="M3398" s="7">
        <f t="shared" si="497"/>
        <v>1</v>
      </c>
      <c r="N3398" s="7">
        <f t="shared" si="498"/>
        <v>1995</v>
      </c>
      <c r="O3398" s="7">
        <f t="shared" si="499"/>
        <v>16</v>
      </c>
      <c r="P3398" s="7">
        <f t="shared" si="500"/>
        <v>1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</row>
    <row r="3399" spans="1:34" x14ac:dyDescent="0.35">
      <c r="A3399">
        <f t="shared" si="503"/>
        <v>3398</v>
      </c>
      <c r="B3399" t="s">
        <v>122</v>
      </c>
      <c r="C3399">
        <f t="shared" si="501"/>
        <v>125</v>
      </c>
      <c r="D3399" s="7">
        <f t="shared" si="496"/>
        <v>2012</v>
      </c>
      <c r="E3399">
        <v>200</v>
      </c>
      <c r="F3399">
        <f>VLOOKUP(B3399, 'Population by Country'!$1:$266, 27, FALSE)</f>
        <v>20058035</v>
      </c>
      <c r="G3399">
        <v>0</v>
      </c>
      <c r="H3399">
        <v>0</v>
      </c>
      <c r="I3399" s="7">
        <f>INDEX('Developing Country'!$B$3:$B$175,MATCH('Stata Data'!B3399,'Developing Country'!$A$3:$A$175))</f>
        <v>0</v>
      </c>
      <c r="J3399" s="7">
        <f>INDEX('Developing Country'!$C$3:$C$175,MATCH('Stata Data'!B3399,'Developing Country'!$A$3:$A$175))</f>
        <v>0</v>
      </c>
      <c r="K3399" s="8">
        <f>VLOOKUP(B3399, 'TRIPS In Force'!$A$2:$B$166, 2, FALSE)</f>
        <v>34700</v>
      </c>
      <c r="L3399" s="7">
        <f t="shared" si="502"/>
        <v>1995</v>
      </c>
      <c r="M3399" s="7">
        <f t="shared" si="497"/>
        <v>1</v>
      </c>
      <c r="N3399" s="7">
        <f t="shared" si="498"/>
        <v>1995</v>
      </c>
      <c r="O3399" s="7">
        <f t="shared" si="499"/>
        <v>17</v>
      </c>
      <c r="P3399" s="7">
        <f t="shared" si="500"/>
        <v>1</v>
      </c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</row>
    <row r="3400" spans="1:34" x14ac:dyDescent="0.35">
      <c r="A3400">
        <f t="shared" si="503"/>
        <v>3399</v>
      </c>
      <c r="B3400" t="s">
        <v>122</v>
      </c>
      <c r="C3400">
        <f t="shared" si="501"/>
        <v>125</v>
      </c>
      <c r="D3400" s="7">
        <f t="shared" si="496"/>
        <v>2013</v>
      </c>
      <c r="E3400">
        <v>200</v>
      </c>
      <c r="F3400">
        <f>VLOOKUP(B3400, 'Population by Country'!$1:$266, 28, FALSE)</f>
        <v>19983693</v>
      </c>
      <c r="G3400">
        <v>0</v>
      </c>
      <c r="H3400">
        <v>0</v>
      </c>
      <c r="I3400" s="7">
        <f>INDEX('Developing Country'!$B$3:$B$175,MATCH('Stata Data'!B3400,'Developing Country'!$A$3:$A$175))</f>
        <v>0</v>
      </c>
      <c r="J3400" s="7">
        <f>INDEX('Developing Country'!$C$3:$C$175,MATCH('Stata Data'!B3400,'Developing Country'!$A$3:$A$175))</f>
        <v>0</v>
      </c>
      <c r="K3400" s="8">
        <f>VLOOKUP(B3400, 'TRIPS In Force'!$A$2:$B$166, 2, FALSE)</f>
        <v>34700</v>
      </c>
      <c r="L3400" s="7">
        <f t="shared" si="502"/>
        <v>1995</v>
      </c>
      <c r="M3400" s="7">
        <f t="shared" si="497"/>
        <v>1</v>
      </c>
      <c r="N3400" s="7">
        <f t="shared" si="498"/>
        <v>1995</v>
      </c>
      <c r="O3400" s="7">
        <f t="shared" si="499"/>
        <v>18</v>
      </c>
      <c r="P3400" s="7">
        <f t="shared" si="500"/>
        <v>1</v>
      </c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</row>
    <row r="3401" spans="1:34" x14ac:dyDescent="0.35">
      <c r="A3401">
        <f t="shared" si="503"/>
        <v>3400</v>
      </c>
      <c r="B3401" t="s">
        <v>122</v>
      </c>
      <c r="C3401">
        <f t="shared" si="501"/>
        <v>125</v>
      </c>
      <c r="D3401" s="7">
        <f t="shared" si="496"/>
        <v>2014</v>
      </c>
      <c r="E3401">
        <v>200</v>
      </c>
      <c r="F3401">
        <f>VLOOKUP(B3401, 'Population by Country'!$1:$266, 29, FALSE)</f>
        <v>19908979</v>
      </c>
      <c r="G3401">
        <v>0</v>
      </c>
      <c r="H3401">
        <v>0</v>
      </c>
      <c r="I3401" s="7">
        <f>INDEX('Developing Country'!$B$3:$B$175,MATCH('Stata Data'!B3401,'Developing Country'!$A$3:$A$175))</f>
        <v>0</v>
      </c>
      <c r="J3401" s="7">
        <f>INDEX('Developing Country'!$C$3:$C$175,MATCH('Stata Data'!B3401,'Developing Country'!$A$3:$A$175))</f>
        <v>0</v>
      </c>
      <c r="K3401" s="8">
        <f>VLOOKUP(B3401, 'TRIPS In Force'!$A$2:$B$166, 2, FALSE)</f>
        <v>34700</v>
      </c>
      <c r="L3401" s="7">
        <f t="shared" si="502"/>
        <v>1995</v>
      </c>
      <c r="M3401" s="7">
        <f t="shared" si="497"/>
        <v>1</v>
      </c>
      <c r="N3401" s="7">
        <f t="shared" si="498"/>
        <v>1995</v>
      </c>
      <c r="O3401" s="7">
        <f t="shared" si="499"/>
        <v>19</v>
      </c>
      <c r="P3401" s="7">
        <f t="shared" si="500"/>
        <v>1</v>
      </c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</row>
    <row r="3402" spans="1:34" x14ac:dyDescent="0.35">
      <c r="A3402">
        <f t="shared" si="503"/>
        <v>3401</v>
      </c>
      <c r="B3402" t="s">
        <v>122</v>
      </c>
      <c r="C3402">
        <f t="shared" si="501"/>
        <v>125</v>
      </c>
      <c r="D3402" s="7">
        <f t="shared" si="496"/>
        <v>2015</v>
      </c>
      <c r="E3402">
        <v>200</v>
      </c>
      <c r="F3402">
        <f>VLOOKUP(B3402, 'Population by Country'!$1:$266, 30, FALSE)</f>
        <v>19815481</v>
      </c>
      <c r="G3402">
        <v>0</v>
      </c>
      <c r="H3402">
        <v>0</v>
      </c>
      <c r="I3402" s="7">
        <f>INDEX('Developing Country'!$B$3:$B$175,MATCH('Stata Data'!B3402,'Developing Country'!$A$3:$A$175))</f>
        <v>0</v>
      </c>
      <c r="J3402" s="7">
        <f>INDEX('Developing Country'!$C$3:$C$175,MATCH('Stata Data'!B3402,'Developing Country'!$A$3:$A$175))</f>
        <v>0</v>
      </c>
      <c r="K3402" s="8">
        <f>VLOOKUP(B3402, 'TRIPS In Force'!$A$2:$B$166, 2, FALSE)</f>
        <v>34700</v>
      </c>
      <c r="L3402" s="7">
        <f t="shared" si="502"/>
        <v>1995</v>
      </c>
      <c r="M3402" s="7">
        <f t="shared" si="497"/>
        <v>1</v>
      </c>
      <c r="N3402" s="7">
        <f t="shared" si="498"/>
        <v>1995</v>
      </c>
      <c r="O3402" s="7">
        <f t="shared" si="499"/>
        <v>20</v>
      </c>
      <c r="P3402" s="7">
        <f t="shared" si="500"/>
        <v>1</v>
      </c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</row>
    <row r="3403" spans="1:34" x14ac:dyDescent="0.35">
      <c r="A3403">
        <f t="shared" si="503"/>
        <v>3402</v>
      </c>
      <c r="B3403" t="s">
        <v>122</v>
      </c>
      <c r="C3403">
        <f t="shared" si="501"/>
        <v>125</v>
      </c>
      <c r="D3403" s="7">
        <f t="shared" si="496"/>
        <v>2016</v>
      </c>
      <c r="E3403">
        <v>200</v>
      </c>
      <c r="F3403">
        <f>VLOOKUP(B3403, 'Population by Country'!$1:$266, 31, FALSE)</f>
        <v>19705301</v>
      </c>
      <c r="G3403">
        <v>0</v>
      </c>
      <c r="H3403">
        <v>0</v>
      </c>
      <c r="I3403" s="7">
        <f>INDEX('Developing Country'!$B$3:$B$175,MATCH('Stata Data'!B3403,'Developing Country'!$A$3:$A$175))</f>
        <v>0</v>
      </c>
      <c r="J3403" s="7">
        <f>INDEX('Developing Country'!$C$3:$C$175,MATCH('Stata Data'!B3403,'Developing Country'!$A$3:$A$175))</f>
        <v>0</v>
      </c>
      <c r="K3403" s="8">
        <f>VLOOKUP(B3403, 'TRIPS In Force'!$A$2:$B$166, 2, FALSE)</f>
        <v>34700</v>
      </c>
      <c r="L3403" s="7">
        <f t="shared" si="502"/>
        <v>1995</v>
      </c>
      <c r="M3403" s="7">
        <f t="shared" si="497"/>
        <v>1</v>
      </c>
      <c r="N3403" s="7">
        <f t="shared" si="498"/>
        <v>1995</v>
      </c>
      <c r="O3403" s="7">
        <f t="shared" si="499"/>
        <v>21</v>
      </c>
      <c r="P3403" s="7">
        <f t="shared" si="500"/>
        <v>1</v>
      </c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</row>
    <row r="3404" spans="1:34" x14ac:dyDescent="0.35">
      <c r="A3404">
        <f t="shared" si="503"/>
        <v>3403</v>
      </c>
      <c r="B3404" t="s">
        <v>123</v>
      </c>
      <c r="C3404">
        <f t="shared" si="501"/>
        <v>126</v>
      </c>
      <c r="D3404" s="7">
        <v>1990</v>
      </c>
      <c r="F3404">
        <f>VLOOKUP(B3404, 'Population by Country'!$1:$266, 5,FALSE )</f>
        <v>148292000</v>
      </c>
      <c r="G3404">
        <v>0</v>
      </c>
      <c r="H3404">
        <v>0</v>
      </c>
      <c r="I3404" s="7">
        <f>INDEX('Developing Country'!$B$3:$B$175,MATCH('Stata Data'!B3404,'Developing Country'!$A$3:$A$175))</f>
        <v>0</v>
      </c>
      <c r="J3404" s="7">
        <f>INDEX('Developing Country'!$C$3:$C$175,MATCH('Stata Data'!B3404,'Developing Country'!$A$3:$A$175))</f>
        <v>0</v>
      </c>
      <c r="K3404" s="8">
        <f>VLOOKUP(B3404, 'TRIPS In Force'!$A$2:$B$166, 2, FALSE)</f>
        <v>41143</v>
      </c>
      <c r="L3404" s="7">
        <f t="shared" si="502"/>
        <v>2012</v>
      </c>
      <c r="M3404" s="7">
        <f t="shared" si="497"/>
        <v>0</v>
      </c>
      <c r="N3404" s="7">
        <f t="shared" si="498"/>
        <v>2012</v>
      </c>
      <c r="O3404" s="7">
        <f t="shared" si="499"/>
        <v>-22</v>
      </c>
      <c r="P3404" s="7">
        <f t="shared" si="500"/>
        <v>0</v>
      </c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</row>
    <row r="3405" spans="1:34" x14ac:dyDescent="0.35">
      <c r="A3405">
        <f t="shared" si="503"/>
        <v>3404</v>
      </c>
      <c r="B3405" t="s">
        <v>123</v>
      </c>
      <c r="C3405">
        <f t="shared" si="501"/>
        <v>126</v>
      </c>
      <c r="D3405" s="7">
        <f>D3404+1</f>
        <v>1991</v>
      </c>
      <c r="F3405">
        <f>VLOOKUP(B3405, 'Population by Country'!$1:$266, 6, FALSE)</f>
        <v>148624000</v>
      </c>
      <c r="G3405">
        <v>0</v>
      </c>
      <c r="H3405">
        <v>0</v>
      </c>
      <c r="I3405" s="7">
        <f>INDEX('Developing Country'!$B$3:$B$175,MATCH('Stata Data'!B3405,'Developing Country'!$A$3:$A$175))</f>
        <v>0</v>
      </c>
      <c r="J3405" s="7">
        <f>INDEX('Developing Country'!$C$3:$C$175,MATCH('Stata Data'!B3405,'Developing Country'!$A$3:$A$175))</f>
        <v>0</v>
      </c>
      <c r="K3405" s="8">
        <f>VLOOKUP(B3405, 'TRIPS In Force'!$A$2:$B$166, 2, FALSE)</f>
        <v>41143</v>
      </c>
      <c r="L3405" s="7">
        <f t="shared" si="502"/>
        <v>2012</v>
      </c>
      <c r="M3405" s="7">
        <f t="shared" si="497"/>
        <v>0</v>
      </c>
      <c r="N3405" s="7">
        <f t="shared" si="498"/>
        <v>2012</v>
      </c>
      <c r="O3405" s="7">
        <f t="shared" si="499"/>
        <v>-21</v>
      </c>
      <c r="P3405" s="7">
        <f t="shared" si="500"/>
        <v>0</v>
      </c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</row>
    <row r="3406" spans="1:34" x14ac:dyDescent="0.35">
      <c r="A3406">
        <f t="shared" si="503"/>
        <v>3405</v>
      </c>
      <c r="B3406" t="s">
        <v>123</v>
      </c>
      <c r="C3406">
        <f t="shared" si="501"/>
        <v>126</v>
      </c>
      <c r="D3406" s="7">
        <f t="shared" ref="D3406:D3430" si="504">D3405+1</f>
        <v>1992</v>
      </c>
      <c r="F3406">
        <f>VLOOKUP(B3406, 'Population by Country'!$1:$266, 7, FALSE)</f>
        <v>148689000</v>
      </c>
      <c r="G3406">
        <v>0</v>
      </c>
      <c r="H3406">
        <v>0</v>
      </c>
      <c r="I3406" s="7">
        <f>INDEX('Developing Country'!$B$3:$B$175,MATCH('Stata Data'!B3406,'Developing Country'!$A$3:$A$175))</f>
        <v>0</v>
      </c>
      <c r="J3406" s="7">
        <f>INDEX('Developing Country'!$C$3:$C$175,MATCH('Stata Data'!B3406,'Developing Country'!$A$3:$A$175))</f>
        <v>0</v>
      </c>
      <c r="K3406" s="8">
        <f>VLOOKUP(B3406, 'TRIPS In Force'!$A$2:$B$166, 2, FALSE)</f>
        <v>41143</v>
      </c>
      <c r="L3406" s="7">
        <f t="shared" si="502"/>
        <v>2012</v>
      </c>
      <c r="M3406" s="7">
        <f t="shared" si="497"/>
        <v>0</v>
      </c>
      <c r="N3406" s="7">
        <f t="shared" si="498"/>
        <v>2012</v>
      </c>
      <c r="O3406" s="7">
        <f t="shared" si="499"/>
        <v>-20</v>
      </c>
      <c r="P3406" s="7">
        <f t="shared" si="500"/>
        <v>0</v>
      </c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</row>
    <row r="3407" spans="1:34" x14ac:dyDescent="0.35">
      <c r="A3407">
        <f t="shared" si="503"/>
        <v>3406</v>
      </c>
      <c r="B3407" t="s">
        <v>123</v>
      </c>
      <c r="C3407">
        <f t="shared" si="501"/>
        <v>126</v>
      </c>
      <c r="D3407" s="7">
        <f t="shared" si="504"/>
        <v>1993</v>
      </c>
      <c r="F3407">
        <f>VLOOKUP(B3407, 'Population by Country'!$1:$266, 8, FALSE)</f>
        <v>148520000</v>
      </c>
      <c r="G3407">
        <v>0</v>
      </c>
      <c r="H3407">
        <v>0</v>
      </c>
      <c r="I3407" s="7">
        <f>INDEX('Developing Country'!$B$3:$B$175,MATCH('Stata Data'!B3407,'Developing Country'!$A$3:$A$175))</f>
        <v>0</v>
      </c>
      <c r="J3407" s="7">
        <f>INDEX('Developing Country'!$C$3:$C$175,MATCH('Stata Data'!B3407,'Developing Country'!$A$3:$A$175))</f>
        <v>0</v>
      </c>
      <c r="K3407" s="8">
        <f>VLOOKUP(B3407, 'TRIPS In Force'!$A$2:$B$166, 2, FALSE)</f>
        <v>41143</v>
      </c>
      <c r="L3407" s="7">
        <f t="shared" si="502"/>
        <v>2012</v>
      </c>
      <c r="M3407" s="7">
        <f t="shared" si="497"/>
        <v>0</v>
      </c>
      <c r="N3407" s="7">
        <f t="shared" si="498"/>
        <v>2012</v>
      </c>
      <c r="O3407" s="7">
        <f t="shared" si="499"/>
        <v>-19</v>
      </c>
      <c r="P3407" s="7">
        <f t="shared" si="500"/>
        <v>0</v>
      </c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</row>
    <row r="3408" spans="1:34" x14ac:dyDescent="0.35">
      <c r="A3408">
        <f t="shared" si="503"/>
        <v>3407</v>
      </c>
      <c r="B3408" t="s">
        <v>123</v>
      </c>
      <c r="C3408">
        <f t="shared" si="501"/>
        <v>126</v>
      </c>
      <c r="D3408" s="7">
        <f t="shared" si="504"/>
        <v>1994</v>
      </c>
      <c r="F3408">
        <f>VLOOKUP(B3408, 'Population by Country'!$1:$266, 9, FALSE)</f>
        <v>148336000</v>
      </c>
      <c r="G3408">
        <v>0</v>
      </c>
      <c r="H3408">
        <v>0</v>
      </c>
      <c r="I3408" s="7">
        <f>INDEX('Developing Country'!$B$3:$B$175,MATCH('Stata Data'!B3408,'Developing Country'!$A$3:$A$175))</f>
        <v>0</v>
      </c>
      <c r="J3408" s="7">
        <f>INDEX('Developing Country'!$C$3:$C$175,MATCH('Stata Data'!B3408,'Developing Country'!$A$3:$A$175))</f>
        <v>0</v>
      </c>
      <c r="K3408" s="8">
        <f>VLOOKUP(B3408, 'TRIPS In Force'!$A$2:$B$166, 2, FALSE)</f>
        <v>41143</v>
      </c>
      <c r="L3408" s="7">
        <f t="shared" si="502"/>
        <v>2012</v>
      </c>
      <c r="M3408" s="7">
        <f t="shared" si="497"/>
        <v>0</v>
      </c>
      <c r="N3408" s="7">
        <f t="shared" si="498"/>
        <v>2012</v>
      </c>
      <c r="O3408" s="7">
        <f t="shared" si="499"/>
        <v>-18</v>
      </c>
      <c r="P3408" s="7">
        <f t="shared" si="500"/>
        <v>0</v>
      </c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</row>
    <row r="3409" spans="1:34" x14ac:dyDescent="0.35">
      <c r="A3409">
        <f t="shared" si="503"/>
        <v>3408</v>
      </c>
      <c r="B3409" t="s">
        <v>123</v>
      </c>
      <c r="C3409">
        <f t="shared" si="501"/>
        <v>126</v>
      </c>
      <c r="D3409" s="7">
        <f t="shared" si="504"/>
        <v>1995</v>
      </c>
      <c r="F3409">
        <f>VLOOKUP(B3409, 'Population by Country'!$1:$266, 10, FALSE)</f>
        <v>148375726</v>
      </c>
      <c r="G3409">
        <v>0</v>
      </c>
      <c r="H3409">
        <v>0</v>
      </c>
      <c r="I3409" s="7">
        <f>INDEX('Developing Country'!$B$3:$B$175,MATCH('Stata Data'!B3409,'Developing Country'!$A$3:$A$175))</f>
        <v>0</v>
      </c>
      <c r="J3409" s="7">
        <f>INDEX('Developing Country'!$C$3:$C$175,MATCH('Stata Data'!B3409,'Developing Country'!$A$3:$A$175))</f>
        <v>0</v>
      </c>
      <c r="K3409" s="8">
        <f>VLOOKUP(B3409, 'TRIPS In Force'!$A$2:$B$166, 2, FALSE)</f>
        <v>41143</v>
      </c>
      <c r="L3409" s="7">
        <f t="shared" si="502"/>
        <v>2012</v>
      </c>
      <c r="M3409" s="7">
        <f t="shared" si="497"/>
        <v>0</v>
      </c>
      <c r="N3409" s="7">
        <f t="shared" si="498"/>
        <v>2012</v>
      </c>
      <c r="O3409" s="7">
        <f t="shared" si="499"/>
        <v>-17</v>
      </c>
      <c r="P3409" s="7">
        <f t="shared" si="500"/>
        <v>0</v>
      </c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</row>
    <row r="3410" spans="1:34" x14ac:dyDescent="0.35">
      <c r="A3410">
        <f t="shared" si="503"/>
        <v>3409</v>
      </c>
      <c r="B3410" t="s">
        <v>123</v>
      </c>
      <c r="C3410">
        <f t="shared" si="501"/>
        <v>126</v>
      </c>
      <c r="D3410" s="7">
        <f t="shared" si="504"/>
        <v>1996</v>
      </c>
      <c r="F3410">
        <f>VLOOKUP(B3410, 'Population by Country'!$1:$266, 11, FALSE)</f>
        <v>148160042</v>
      </c>
      <c r="G3410">
        <v>0</v>
      </c>
      <c r="H3410">
        <v>0</v>
      </c>
      <c r="I3410" s="7">
        <f>INDEX('Developing Country'!$B$3:$B$175,MATCH('Stata Data'!B3410,'Developing Country'!$A$3:$A$175))</f>
        <v>0</v>
      </c>
      <c r="J3410" s="7">
        <f>INDEX('Developing Country'!$C$3:$C$175,MATCH('Stata Data'!B3410,'Developing Country'!$A$3:$A$175))</f>
        <v>0</v>
      </c>
      <c r="K3410" s="8">
        <f>VLOOKUP(B3410, 'TRIPS In Force'!$A$2:$B$166, 2, FALSE)</f>
        <v>41143</v>
      </c>
      <c r="L3410" s="7">
        <f t="shared" si="502"/>
        <v>2012</v>
      </c>
      <c r="M3410" s="7">
        <f t="shared" si="497"/>
        <v>0</v>
      </c>
      <c r="N3410" s="7">
        <f t="shared" si="498"/>
        <v>2012</v>
      </c>
      <c r="O3410" s="7">
        <f t="shared" si="499"/>
        <v>-16</v>
      </c>
      <c r="P3410" s="7">
        <f t="shared" si="500"/>
        <v>0</v>
      </c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</row>
    <row r="3411" spans="1:34" x14ac:dyDescent="0.35">
      <c r="A3411">
        <f t="shared" si="503"/>
        <v>3410</v>
      </c>
      <c r="B3411" t="s">
        <v>123</v>
      </c>
      <c r="C3411">
        <f t="shared" si="501"/>
        <v>126</v>
      </c>
      <c r="D3411" s="7">
        <f t="shared" si="504"/>
        <v>1997</v>
      </c>
      <c r="F3411">
        <f>VLOOKUP(B3411, 'Population by Country'!$1:$266, 12, FALSE)</f>
        <v>147915307</v>
      </c>
      <c r="G3411">
        <v>0</v>
      </c>
      <c r="H3411">
        <v>0</v>
      </c>
      <c r="I3411" s="7">
        <f>INDEX('Developing Country'!$B$3:$B$175,MATCH('Stata Data'!B3411,'Developing Country'!$A$3:$A$175))</f>
        <v>0</v>
      </c>
      <c r="J3411" s="7">
        <f>INDEX('Developing Country'!$C$3:$C$175,MATCH('Stata Data'!B3411,'Developing Country'!$A$3:$A$175))</f>
        <v>0</v>
      </c>
      <c r="K3411" s="8">
        <f>VLOOKUP(B3411, 'TRIPS In Force'!$A$2:$B$166, 2, FALSE)</f>
        <v>41143</v>
      </c>
      <c r="L3411" s="7">
        <f t="shared" si="502"/>
        <v>2012</v>
      </c>
      <c r="M3411" s="7">
        <f t="shared" si="497"/>
        <v>0</v>
      </c>
      <c r="N3411" s="7">
        <f t="shared" si="498"/>
        <v>2012</v>
      </c>
      <c r="O3411" s="7">
        <f t="shared" si="499"/>
        <v>-15</v>
      </c>
      <c r="P3411" s="7">
        <f t="shared" si="500"/>
        <v>0</v>
      </c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</row>
    <row r="3412" spans="1:34" x14ac:dyDescent="0.35">
      <c r="A3412">
        <f t="shared" si="503"/>
        <v>3411</v>
      </c>
      <c r="B3412" t="s">
        <v>123</v>
      </c>
      <c r="C3412">
        <f t="shared" si="501"/>
        <v>126</v>
      </c>
      <c r="D3412" s="7">
        <f t="shared" si="504"/>
        <v>1998</v>
      </c>
      <c r="F3412">
        <f>VLOOKUP(B3412, 'Population by Country'!$1:$266, 13, FALSE)</f>
        <v>147670692</v>
      </c>
      <c r="G3412">
        <v>0</v>
      </c>
      <c r="H3412">
        <v>0</v>
      </c>
      <c r="I3412" s="7">
        <f>INDEX('Developing Country'!$B$3:$B$175,MATCH('Stata Data'!B3412,'Developing Country'!$A$3:$A$175))</f>
        <v>0</v>
      </c>
      <c r="J3412" s="7">
        <f>INDEX('Developing Country'!$C$3:$C$175,MATCH('Stata Data'!B3412,'Developing Country'!$A$3:$A$175))</f>
        <v>0</v>
      </c>
      <c r="K3412" s="8">
        <f>VLOOKUP(B3412, 'TRIPS In Force'!$A$2:$B$166, 2, FALSE)</f>
        <v>41143</v>
      </c>
      <c r="L3412" s="7">
        <f t="shared" si="502"/>
        <v>2012</v>
      </c>
      <c r="M3412" s="7">
        <f t="shared" si="497"/>
        <v>0</v>
      </c>
      <c r="N3412" s="7">
        <f t="shared" si="498"/>
        <v>2012</v>
      </c>
      <c r="O3412" s="7">
        <f t="shared" si="499"/>
        <v>-14</v>
      </c>
      <c r="P3412" s="7">
        <f t="shared" si="500"/>
        <v>0</v>
      </c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</row>
    <row r="3413" spans="1:34" x14ac:dyDescent="0.35">
      <c r="A3413">
        <f t="shared" si="503"/>
        <v>3412</v>
      </c>
      <c r="B3413" t="s">
        <v>123</v>
      </c>
      <c r="C3413">
        <f t="shared" si="501"/>
        <v>126</v>
      </c>
      <c r="D3413" s="7">
        <f t="shared" si="504"/>
        <v>1999</v>
      </c>
      <c r="F3413">
        <f>VLOOKUP(B3413, 'Population by Country'!$1:$266,14, FALSE)</f>
        <v>147214392</v>
      </c>
      <c r="G3413">
        <v>0</v>
      </c>
      <c r="H3413">
        <v>0</v>
      </c>
      <c r="I3413" s="7">
        <f>INDEX('Developing Country'!$B$3:$B$175,MATCH('Stata Data'!B3413,'Developing Country'!$A$3:$A$175))</f>
        <v>0</v>
      </c>
      <c r="J3413" s="7">
        <f>INDEX('Developing Country'!$C$3:$C$175,MATCH('Stata Data'!B3413,'Developing Country'!$A$3:$A$175))</f>
        <v>0</v>
      </c>
      <c r="K3413" s="8">
        <f>VLOOKUP(B3413, 'TRIPS In Force'!$A$2:$B$166, 2, FALSE)</f>
        <v>41143</v>
      </c>
      <c r="L3413" s="7">
        <f t="shared" si="502"/>
        <v>2012</v>
      </c>
      <c r="M3413" s="7">
        <f t="shared" si="497"/>
        <v>0</v>
      </c>
      <c r="N3413" s="7">
        <f t="shared" si="498"/>
        <v>2012</v>
      </c>
      <c r="O3413" s="7">
        <f t="shared" si="499"/>
        <v>-13</v>
      </c>
      <c r="P3413" s="7">
        <f t="shared" si="500"/>
        <v>0</v>
      </c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</row>
    <row r="3414" spans="1:34" x14ac:dyDescent="0.35">
      <c r="A3414">
        <f t="shared" si="503"/>
        <v>3413</v>
      </c>
      <c r="B3414" t="s">
        <v>123</v>
      </c>
      <c r="C3414">
        <f t="shared" si="501"/>
        <v>126</v>
      </c>
      <c r="D3414" s="7">
        <f t="shared" si="504"/>
        <v>2000</v>
      </c>
      <c r="F3414">
        <f>VLOOKUP(B3414, 'Population by Country'!$1:$266, 15, FALSE)</f>
        <v>146596557</v>
      </c>
      <c r="G3414">
        <v>0</v>
      </c>
      <c r="H3414">
        <v>0</v>
      </c>
      <c r="I3414" s="7">
        <f>INDEX('Developing Country'!$B$3:$B$175,MATCH('Stata Data'!B3414,'Developing Country'!$A$3:$A$175))</f>
        <v>0</v>
      </c>
      <c r="J3414" s="7">
        <f>INDEX('Developing Country'!$C$3:$C$175,MATCH('Stata Data'!B3414,'Developing Country'!$A$3:$A$175))</f>
        <v>0</v>
      </c>
      <c r="K3414" s="8">
        <f>VLOOKUP(B3414, 'TRIPS In Force'!$A$2:$B$166, 2, FALSE)</f>
        <v>41143</v>
      </c>
      <c r="L3414" s="7">
        <f t="shared" si="502"/>
        <v>2012</v>
      </c>
      <c r="M3414" s="7">
        <f t="shared" si="497"/>
        <v>0</v>
      </c>
      <c r="N3414" s="7">
        <f t="shared" si="498"/>
        <v>2012</v>
      </c>
      <c r="O3414" s="7">
        <f t="shared" si="499"/>
        <v>-12</v>
      </c>
      <c r="P3414" s="7">
        <f t="shared" si="500"/>
        <v>0</v>
      </c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</row>
    <row r="3415" spans="1:34" x14ac:dyDescent="0.35">
      <c r="A3415">
        <f t="shared" si="503"/>
        <v>3414</v>
      </c>
      <c r="B3415" t="s">
        <v>123</v>
      </c>
      <c r="C3415">
        <f t="shared" si="501"/>
        <v>126</v>
      </c>
      <c r="D3415" s="7">
        <f t="shared" si="504"/>
        <v>2001</v>
      </c>
      <c r="F3415">
        <f>VLOOKUP(B3415, 'Population by Country'!$1:$266, 16, FALSE)</f>
        <v>145976083</v>
      </c>
      <c r="G3415">
        <v>0</v>
      </c>
      <c r="H3415">
        <v>0</v>
      </c>
      <c r="I3415" s="7">
        <f>INDEX('Developing Country'!$B$3:$B$175,MATCH('Stata Data'!B3415,'Developing Country'!$A$3:$A$175))</f>
        <v>0</v>
      </c>
      <c r="J3415" s="7">
        <f>INDEX('Developing Country'!$C$3:$C$175,MATCH('Stata Data'!B3415,'Developing Country'!$A$3:$A$175))</f>
        <v>0</v>
      </c>
      <c r="K3415" s="8">
        <f>VLOOKUP(B3415, 'TRIPS In Force'!$A$2:$B$166, 2, FALSE)</f>
        <v>41143</v>
      </c>
      <c r="L3415" s="7">
        <f t="shared" si="502"/>
        <v>2012</v>
      </c>
      <c r="M3415" s="7">
        <f t="shared" si="497"/>
        <v>0</v>
      </c>
      <c r="N3415" s="7">
        <f t="shared" si="498"/>
        <v>2012</v>
      </c>
      <c r="O3415" s="7">
        <f t="shared" si="499"/>
        <v>-11</v>
      </c>
      <c r="P3415" s="7">
        <f t="shared" si="500"/>
        <v>0</v>
      </c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</row>
    <row r="3416" spans="1:34" x14ac:dyDescent="0.35">
      <c r="A3416">
        <f t="shared" si="503"/>
        <v>3415</v>
      </c>
      <c r="B3416" t="s">
        <v>123</v>
      </c>
      <c r="C3416">
        <f t="shared" si="501"/>
        <v>126</v>
      </c>
      <c r="D3416" s="7">
        <f t="shared" si="504"/>
        <v>2002</v>
      </c>
      <c r="F3416">
        <f>VLOOKUP(B3416, 'Population by Country'!$1:$266, 17, FALSE)</f>
        <v>145306046</v>
      </c>
      <c r="G3416">
        <v>0</v>
      </c>
      <c r="H3416">
        <v>0</v>
      </c>
      <c r="I3416" s="7">
        <f>INDEX('Developing Country'!$B$3:$B$175,MATCH('Stata Data'!B3416,'Developing Country'!$A$3:$A$175))</f>
        <v>0</v>
      </c>
      <c r="J3416" s="7">
        <f>INDEX('Developing Country'!$C$3:$C$175,MATCH('Stata Data'!B3416,'Developing Country'!$A$3:$A$175))</f>
        <v>0</v>
      </c>
      <c r="K3416" s="8">
        <f>VLOOKUP(B3416, 'TRIPS In Force'!$A$2:$B$166, 2, FALSE)</f>
        <v>41143</v>
      </c>
      <c r="L3416" s="7">
        <f t="shared" si="502"/>
        <v>2012</v>
      </c>
      <c r="M3416" s="7">
        <f t="shared" si="497"/>
        <v>0</v>
      </c>
      <c r="N3416" s="7">
        <f t="shared" si="498"/>
        <v>2012</v>
      </c>
      <c r="O3416" s="7">
        <f t="shared" si="499"/>
        <v>-10</v>
      </c>
      <c r="P3416" s="7">
        <f t="shared" si="500"/>
        <v>0</v>
      </c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</row>
    <row r="3417" spans="1:34" x14ac:dyDescent="0.35">
      <c r="A3417">
        <f t="shared" si="503"/>
        <v>3416</v>
      </c>
      <c r="B3417" t="s">
        <v>123</v>
      </c>
      <c r="C3417">
        <f t="shared" si="501"/>
        <v>126</v>
      </c>
      <c r="D3417" s="7">
        <f t="shared" si="504"/>
        <v>2003</v>
      </c>
      <c r="F3417">
        <f>VLOOKUP(B3417, 'Population by Country'!$1:$266, 18, FALSE)</f>
        <v>144648257</v>
      </c>
      <c r="G3417">
        <v>0</v>
      </c>
      <c r="H3417">
        <v>0</v>
      </c>
      <c r="I3417" s="7">
        <f>INDEX('Developing Country'!$B$3:$B$175,MATCH('Stata Data'!B3417,'Developing Country'!$A$3:$A$175))</f>
        <v>0</v>
      </c>
      <c r="J3417" s="7">
        <f>INDEX('Developing Country'!$C$3:$C$175,MATCH('Stata Data'!B3417,'Developing Country'!$A$3:$A$175))</f>
        <v>0</v>
      </c>
      <c r="K3417" s="8">
        <f>VLOOKUP(B3417, 'TRIPS In Force'!$A$2:$B$166, 2, FALSE)</f>
        <v>41143</v>
      </c>
      <c r="L3417" s="7">
        <f t="shared" si="502"/>
        <v>2012</v>
      </c>
      <c r="M3417" s="7">
        <f t="shared" si="497"/>
        <v>0</v>
      </c>
      <c r="N3417" s="7">
        <f t="shared" si="498"/>
        <v>2012</v>
      </c>
      <c r="O3417" s="7">
        <f t="shared" si="499"/>
        <v>-9</v>
      </c>
      <c r="P3417" s="7">
        <f t="shared" si="500"/>
        <v>0</v>
      </c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</row>
    <row r="3418" spans="1:34" x14ac:dyDescent="0.35">
      <c r="A3418">
        <f t="shared" si="503"/>
        <v>3417</v>
      </c>
      <c r="B3418" t="s">
        <v>123</v>
      </c>
      <c r="C3418">
        <f t="shared" si="501"/>
        <v>126</v>
      </c>
      <c r="D3418" s="7">
        <f t="shared" si="504"/>
        <v>2004</v>
      </c>
      <c r="F3418">
        <f>VLOOKUP(B3418, 'Population by Country'!$1:$266,19, FALSE)</f>
        <v>144067054</v>
      </c>
      <c r="G3418">
        <v>0</v>
      </c>
      <c r="H3418">
        <v>0</v>
      </c>
      <c r="I3418" s="7">
        <f>INDEX('Developing Country'!$B$3:$B$175,MATCH('Stata Data'!B3418,'Developing Country'!$A$3:$A$175))</f>
        <v>0</v>
      </c>
      <c r="J3418" s="7">
        <f>INDEX('Developing Country'!$C$3:$C$175,MATCH('Stata Data'!B3418,'Developing Country'!$A$3:$A$175))</f>
        <v>0</v>
      </c>
      <c r="K3418" s="8">
        <f>VLOOKUP(B3418, 'TRIPS In Force'!$A$2:$B$166, 2, FALSE)</f>
        <v>41143</v>
      </c>
      <c r="L3418" s="7">
        <f t="shared" si="502"/>
        <v>2012</v>
      </c>
      <c r="M3418" s="7">
        <f t="shared" si="497"/>
        <v>0</v>
      </c>
      <c r="N3418" s="7">
        <f t="shared" si="498"/>
        <v>2012</v>
      </c>
      <c r="O3418" s="7">
        <f t="shared" si="499"/>
        <v>-8</v>
      </c>
      <c r="P3418" s="7">
        <f t="shared" si="500"/>
        <v>0</v>
      </c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</row>
    <row r="3419" spans="1:34" x14ac:dyDescent="0.35">
      <c r="A3419">
        <f t="shared" si="503"/>
        <v>3418</v>
      </c>
      <c r="B3419" t="s">
        <v>123</v>
      </c>
      <c r="C3419">
        <f t="shared" si="501"/>
        <v>126</v>
      </c>
      <c r="D3419" s="7">
        <f t="shared" si="504"/>
        <v>2005</v>
      </c>
      <c r="F3419">
        <f>VLOOKUP(B3419, 'Population by Country'!$1:$266, 20, FALSE)</f>
        <v>143518523</v>
      </c>
      <c r="G3419">
        <v>0</v>
      </c>
      <c r="H3419">
        <v>0</v>
      </c>
      <c r="I3419" s="7">
        <f>INDEX('Developing Country'!$B$3:$B$175,MATCH('Stata Data'!B3419,'Developing Country'!$A$3:$A$175))</f>
        <v>0</v>
      </c>
      <c r="J3419" s="7">
        <f>INDEX('Developing Country'!$C$3:$C$175,MATCH('Stata Data'!B3419,'Developing Country'!$A$3:$A$175))</f>
        <v>0</v>
      </c>
      <c r="K3419" s="8">
        <f>VLOOKUP(B3419, 'TRIPS In Force'!$A$2:$B$166, 2, FALSE)</f>
        <v>41143</v>
      </c>
      <c r="L3419" s="7">
        <f t="shared" si="502"/>
        <v>2012</v>
      </c>
      <c r="M3419" s="7">
        <f t="shared" si="497"/>
        <v>0</v>
      </c>
      <c r="N3419" s="7">
        <f t="shared" si="498"/>
        <v>2012</v>
      </c>
      <c r="O3419" s="7">
        <f t="shared" si="499"/>
        <v>-7</v>
      </c>
      <c r="P3419" s="7">
        <f t="shared" si="500"/>
        <v>0</v>
      </c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</row>
    <row r="3420" spans="1:34" x14ac:dyDescent="0.35">
      <c r="A3420">
        <f t="shared" si="503"/>
        <v>3419</v>
      </c>
      <c r="B3420" t="s">
        <v>123</v>
      </c>
      <c r="C3420">
        <f t="shared" si="501"/>
        <v>126</v>
      </c>
      <c r="D3420" s="7">
        <f t="shared" si="504"/>
        <v>2006</v>
      </c>
      <c r="F3420">
        <f>VLOOKUP(B3420, 'Population by Country'!$1:$266, 21, FALSE)</f>
        <v>143049528</v>
      </c>
      <c r="G3420">
        <v>0</v>
      </c>
      <c r="H3420">
        <v>0</v>
      </c>
      <c r="I3420" s="7">
        <f>INDEX('Developing Country'!$B$3:$B$175,MATCH('Stata Data'!B3420,'Developing Country'!$A$3:$A$175))</f>
        <v>0</v>
      </c>
      <c r="J3420" s="7">
        <f>INDEX('Developing Country'!$C$3:$C$175,MATCH('Stata Data'!B3420,'Developing Country'!$A$3:$A$175))</f>
        <v>0</v>
      </c>
      <c r="K3420" s="8">
        <f>VLOOKUP(B3420, 'TRIPS In Force'!$A$2:$B$166, 2, FALSE)</f>
        <v>41143</v>
      </c>
      <c r="L3420" s="7">
        <f t="shared" si="502"/>
        <v>2012</v>
      </c>
      <c r="M3420" s="7">
        <f t="shared" si="497"/>
        <v>0</v>
      </c>
      <c r="N3420" s="7">
        <f t="shared" si="498"/>
        <v>2012</v>
      </c>
      <c r="O3420" s="7">
        <f t="shared" si="499"/>
        <v>-6</v>
      </c>
      <c r="P3420" s="7">
        <f t="shared" si="500"/>
        <v>0</v>
      </c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</row>
    <row r="3421" spans="1:34" x14ac:dyDescent="0.35">
      <c r="A3421">
        <f t="shared" si="503"/>
        <v>3420</v>
      </c>
      <c r="B3421" t="s">
        <v>123</v>
      </c>
      <c r="C3421">
        <f t="shared" si="501"/>
        <v>126</v>
      </c>
      <c r="D3421" s="7">
        <f t="shared" si="504"/>
        <v>2007</v>
      </c>
      <c r="F3421">
        <f>VLOOKUP(B3421, 'Population by Country'!$1:$266, 22, FALSE)</f>
        <v>142805088</v>
      </c>
      <c r="G3421">
        <v>0</v>
      </c>
      <c r="H3421">
        <v>0</v>
      </c>
      <c r="I3421" s="7">
        <f>INDEX('Developing Country'!$B$3:$B$175,MATCH('Stata Data'!B3421,'Developing Country'!$A$3:$A$175))</f>
        <v>0</v>
      </c>
      <c r="J3421" s="7">
        <f>INDEX('Developing Country'!$C$3:$C$175,MATCH('Stata Data'!B3421,'Developing Country'!$A$3:$A$175))</f>
        <v>0</v>
      </c>
      <c r="K3421" s="8">
        <f>VLOOKUP(B3421, 'TRIPS In Force'!$A$2:$B$166, 2, FALSE)</f>
        <v>41143</v>
      </c>
      <c r="L3421" s="7">
        <f t="shared" si="502"/>
        <v>2012</v>
      </c>
      <c r="M3421" s="7">
        <f t="shared" si="497"/>
        <v>0</v>
      </c>
      <c r="N3421" s="7">
        <f t="shared" si="498"/>
        <v>2012</v>
      </c>
      <c r="O3421" s="7">
        <f t="shared" si="499"/>
        <v>-5</v>
      </c>
      <c r="P3421" s="7">
        <f t="shared" si="500"/>
        <v>0</v>
      </c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</row>
    <row r="3422" spans="1:34" x14ac:dyDescent="0.35">
      <c r="A3422">
        <f t="shared" si="503"/>
        <v>3421</v>
      </c>
      <c r="B3422" t="s">
        <v>123</v>
      </c>
      <c r="C3422">
        <f t="shared" si="501"/>
        <v>126</v>
      </c>
      <c r="D3422" s="7">
        <f t="shared" si="504"/>
        <v>2008</v>
      </c>
      <c r="F3422">
        <f>VLOOKUP(B3422, 'Population by Country'!$1:$266, 23, FALSE)</f>
        <v>142742350</v>
      </c>
      <c r="G3422">
        <v>0</v>
      </c>
      <c r="H3422">
        <v>0</v>
      </c>
      <c r="I3422" s="7">
        <f>INDEX('Developing Country'!$B$3:$B$175,MATCH('Stata Data'!B3422,'Developing Country'!$A$3:$A$175))</f>
        <v>0</v>
      </c>
      <c r="J3422" s="7">
        <f>INDEX('Developing Country'!$C$3:$C$175,MATCH('Stata Data'!B3422,'Developing Country'!$A$3:$A$175))</f>
        <v>0</v>
      </c>
      <c r="K3422" s="8">
        <f>VLOOKUP(B3422, 'TRIPS In Force'!$A$2:$B$166, 2, FALSE)</f>
        <v>41143</v>
      </c>
      <c r="L3422" s="7">
        <f t="shared" si="502"/>
        <v>2012</v>
      </c>
      <c r="M3422" s="7">
        <f t="shared" si="497"/>
        <v>0</v>
      </c>
      <c r="N3422" s="7">
        <f t="shared" si="498"/>
        <v>2012</v>
      </c>
      <c r="O3422" s="7">
        <f t="shared" si="499"/>
        <v>-4</v>
      </c>
      <c r="P3422" s="7">
        <f t="shared" si="500"/>
        <v>0</v>
      </c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</row>
    <row r="3423" spans="1:34" x14ac:dyDescent="0.35">
      <c r="A3423">
        <f t="shared" si="503"/>
        <v>3422</v>
      </c>
      <c r="B3423" t="s">
        <v>123</v>
      </c>
      <c r="C3423">
        <f t="shared" si="501"/>
        <v>126</v>
      </c>
      <c r="D3423" s="7">
        <f t="shared" si="504"/>
        <v>2009</v>
      </c>
      <c r="F3423">
        <f>VLOOKUP(B3423, 'Population by Country'!$1:$266, 24, FALSE)</f>
        <v>142785342</v>
      </c>
      <c r="G3423">
        <v>0</v>
      </c>
      <c r="H3423">
        <v>0</v>
      </c>
      <c r="I3423" s="7">
        <f>INDEX('Developing Country'!$B$3:$B$175,MATCH('Stata Data'!B3423,'Developing Country'!$A$3:$A$175))</f>
        <v>0</v>
      </c>
      <c r="J3423" s="7">
        <f>INDEX('Developing Country'!$C$3:$C$175,MATCH('Stata Data'!B3423,'Developing Country'!$A$3:$A$175))</f>
        <v>0</v>
      </c>
      <c r="K3423" s="8">
        <f>VLOOKUP(B3423, 'TRIPS In Force'!$A$2:$B$166, 2, FALSE)</f>
        <v>41143</v>
      </c>
      <c r="L3423" s="7">
        <f t="shared" si="502"/>
        <v>2012</v>
      </c>
      <c r="M3423" s="7">
        <f t="shared" si="497"/>
        <v>0</v>
      </c>
      <c r="N3423" s="7">
        <f t="shared" si="498"/>
        <v>2012</v>
      </c>
      <c r="O3423" s="7">
        <f t="shared" si="499"/>
        <v>-3</v>
      </c>
      <c r="P3423" s="7">
        <f t="shared" si="500"/>
        <v>0</v>
      </c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</row>
    <row r="3424" spans="1:34" x14ac:dyDescent="0.35">
      <c r="A3424">
        <f t="shared" si="503"/>
        <v>3423</v>
      </c>
      <c r="B3424" t="s">
        <v>123</v>
      </c>
      <c r="C3424">
        <f t="shared" si="501"/>
        <v>126</v>
      </c>
      <c r="D3424" s="7">
        <f t="shared" si="504"/>
        <v>2010</v>
      </c>
      <c r="F3424">
        <f>VLOOKUP(B3424, 'Population by Country'!$1:$266, 25, FALSE)</f>
        <v>142849449</v>
      </c>
      <c r="G3424">
        <v>0</v>
      </c>
      <c r="H3424">
        <v>0</v>
      </c>
      <c r="I3424" s="7">
        <f>INDEX('Developing Country'!$B$3:$B$175,MATCH('Stata Data'!B3424,'Developing Country'!$A$3:$A$175))</f>
        <v>0</v>
      </c>
      <c r="J3424" s="7">
        <f>INDEX('Developing Country'!$C$3:$C$175,MATCH('Stata Data'!B3424,'Developing Country'!$A$3:$A$175))</f>
        <v>0</v>
      </c>
      <c r="K3424" s="8">
        <f>VLOOKUP(B3424, 'TRIPS In Force'!$A$2:$B$166, 2, FALSE)</f>
        <v>41143</v>
      </c>
      <c r="L3424" s="7">
        <f t="shared" si="502"/>
        <v>2012</v>
      </c>
      <c r="M3424" s="7">
        <f t="shared" si="497"/>
        <v>0</v>
      </c>
      <c r="N3424" s="7">
        <f t="shared" si="498"/>
        <v>2012</v>
      </c>
      <c r="O3424" s="7">
        <f t="shared" si="499"/>
        <v>-2</v>
      </c>
      <c r="P3424" s="7">
        <f t="shared" si="500"/>
        <v>0</v>
      </c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</row>
    <row r="3425" spans="1:34" x14ac:dyDescent="0.35">
      <c r="A3425">
        <f t="shared" si="503"/>
        <v>3424</v>
      </c>
      <c r="B3425" t="s">
        <v>123</v>
      </c>
      <c r="C3425">
        <f t="shared" si="501"/>
        <v>126</v>
      </c>
      <c r="D3425" s="7">
        <f t="shared" si="504"/>
        <v>2011</v>
      </c>
      <c r="F3425">
        <f>VLOOKUP(B3425, 'Population by Country'!$1:$266, 26, FALSE)</f>
        <v>142960868</v>
      </c>
      <c r="G3425">
        <v>0</v>
      </c>
      <c r="H3425">
        <v>0</v>
      </c>
      <c r="I3425" s="7">
        <f>INDEX('Developing Country'!$B$3:$B$175,MATCH('Stata Data'!B3425,'Developing Country'!$A$3:$A$175))</f>
        <v>0</v>
      </c>
      <c r="J3425" s="7">
        <f>INDEX('Developing Country'!$C$3:$C$175,MATCH('Stata Data'!B3425,'Developing Country'!$A$3:$A$175))</f>
        <v>0</v>
      </c>
      <c r="K3425" s="8">
        <f>VLOOKUP(B3425, 'TRIPS In Force'!$A$2:$B$166, 2, FALSE)</f>
        <v>41143</v>
      </c>
      <c r="L3425" s="7">
        <f t="shared" si="502"/>
        <v>2012</v>
      </c>
      <c r="M3425" s="7">
        <f t="shared" si="497"/>
        <v>0</v>
      </c>
      <c r="N3425" s="7">
        <f t="shared" si="498"/>
        <v>2012</v>
      </c>
      <c r="O3425" s="7">
        <f t="shared" si="499"/>
        <v>-1</v>
      </c>
      <c r="P3425" s="7">
        <f t="shared" si="500"/>
        <v>0</v>
      </c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</row>
    <row r="3426" spans="1:34" x14ac:dyDescent="0.35">
      <c r="A3426">
        <f t="shared" si="503"/>
        <v>3425</v>
      </c>
      <c r="B3426" t="s">
        <v>123</v>
      </c>
      <c r="C3426">
        <f t="shared" si="501"/>
        <v>126</v>
      </c>
      <c r="D3426" s="7">
        <f t="shared" si="504"/>
        <v>2012</v>
      </c>
      <c r="F3426">
        <f>VLOOKUP(B3426, 'Population by Country'!$1:$266, 27, FALSE)</f>
        <v>143201676</v>
      </c>
      <c r="G3426">
        <v>0</v>
      </c>
      <c r="H3426">
        <v>0</v>
      </c>
      <c r="I3426" s="7">
        <f>INDEX('Developing Country'!$B$3:$B$175,MATCH('Stata Data'!B3426,'Developing Country'!$A$3:$A$175))</f>
        <v>0</v>
      </c>
      <c r="J3426" s="7">
        <f>INDEX('Developing Country'!$C$3:$C$175,MATCH('Stata Data'!B3426,'Developing Country'!$A$3:$A$175))</f>
        <v>0</v>
      </c>
      <c r="K3426" s="8">
        <f>VLOOKUP(B3426, 'TRIPS In Force'!$A$2:$B$166, 2, FALSE)</f>
        <v>41143</v>
      </c>
      <c r="L3426" s="7">
        <f t="shared" si="502"/>
        <v>2012</v>
      </c>
      <c r="M3426" s="7">
        <f t="shared" si="497"/>
        <v>1</v>
      </c>
      <c r="N3426" s="7">
        <f t="shared" si="498"/>
        <v>2012</v>
      </c>
      <c r="O3426" s="7">
        <f t="shared" si="499"/>
        <v>0</v>
      </c>
      <c r="P3426" s="7">
        <f t="shared" si="500"/>
        <v>1</v>
      </c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</row>
    <row r="3427" spans="1:34" x14ac:dyDescent="0.35">
      <c r="A3427">
        <f t="shared" si="503"/>
        <v>3426</v>
      </c>
      <c r="B3427" t="s">
        <v>123</v>
      </c>
      <c r="C3427">
        <f t="shared" si="501"/>
        <v>126</v>
      </c>
      <c r="D3427" s="7">
        <f t="shared" si="504"/>
        <v>2013</v>
      </c>
      <c r="F3427">
        <f>VLOOKUP(B3427, 'Population by Country'!$1:$266, 28, FALSE)</f>
        <v>143506911</v>
      </c>
      <c r="G3427">
        <v>0</v>
      </c>
      <c r="H3427">
        <v>0</v>
      </c>
      <c r="I3427" s="7">
        <f>INDEX('Developing Country'!$B$3:$B$175,MATCH('Stata Data'!B3427,'Developing Country'!$A$3:$A$175))</f>
        <v>0</v>
      </c>
      <c r="J3427" s="7">
        <f>INDEX('Developing Country'!$C$3:$C$175,MATCH('Stata Data'!B3427,'Developing Country'!$A$3:$A$175))</f>
        <v>0</v>
      </c>
      <c r="K3427" s="8">
        <f>VLOOKUP(B3427, 'TRIPS In Force'!$A$2:$B$166, 2, FALSE)</f>
        <v>41143</v>
      </c>
      <c r="L3427" s="7">
        <f t="shared" si="502"/>
        <v>2012</v>
      </c>
      <c r="M3427" s="7">
        <f t="shared" si="497"/>
        <v>1</v>
      </c>
      <c r="N3427" s="7">
        <f t="shared" si="498"/>
        <v>2012</v>
      </c>
      <c r="O3427" s="7">
        <f t="shared" si="499"/>
        <v>1</v>
      </c>
      <c r="P3427" s="7">
        <f t="shared" si="500"/>
        <v>1</v>
      </c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</row>
    <row r="3428" spans="1:34" x14ac:dyDescent="0.35">
      <c r="A3428">
        <f t="shared" si="503"/>
        <v>3427</v>
      </c>
      <c r="B3428" t="s">
        <v>123</v>
      </c>
      <c r="C3428">
        <f t="shared" si="501"/>
        <v>126</v>
      </c>
      <c r="D3428" s="7">
        <f t="shared" si="504"/>
        <v>2014</v>
      </c>
      <c r="F3428">
        <f>VLOOKUP(B3428, 'Population by Country'!$1:$266, 29, FALSE)</f>
        <v>143819666</v>
      </c>
      <c r="G3428">
        <v>0</v>
      </c>
      <c r="H3428">
        <v>0</v>
      </c>
      <c r="I3428" s="7">
        <f>INDEX('Developing Country'!$B$3:$B$175,MATCH('Stata Data'!B3428,'Developing Country'!$A$3:$A$175))</f>
        <v>0</v>
      </c>
      <c r="J3428" s="7">
        <f>INDEX('Developing Country'!$C$3:$C$175,MATCH('Stata Data'!B3428,'Developing Country'!$A$3:$A$175))</f>
        <v>0</v>
      </c>
      <c r="K3428" s="8">
        <f>VLOOKUP(B3428, 'TRIPS In Force'!$A$2:$B$166, 2, FALSE)</f>
        <v>41143</v>
      </c>
      <c r="L3428" s="7">
        <f t="shared" si="502"/>
        <v>2012</v>
      </c>
      <c r="M3428" s="7">
        <f t="shared" si="497"/>
        <v>1</v>
      </c>
      <c r="N3428" s="7">
        <f t="shared" si="498"/>
        <v>2012</v>
      </c>
      <c r="O3428" s="7">
        <f t="shared" si="499"/>
        <v>2</v>
      </c>
      <c r="P3428" s="7">
        <f t="shared" si="500"/>
        <v>1</v>
      </c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</row>
    <row r="3429" spans="1:34" x14ac:dyDescent="0.35">
      <c r="A3429">
        <f t="shared" si="503"/>
        <v>3428</v>
      </c>
      <c r="B3429" t="s">
        <v>123</v>
      </c>
      <c r="C3429">
        <f t="shared" si="501"/>
        <v>126</v>
      </c>
      <c r="D3429" s="7">
        <f t="shared" si="504"/>
        <v>2015</v>
      </c>
      <c r="F3429">
        <f>VLOOKUP(B3429, 'Population by Country'!$1:$266, 30, FALSE)</f>
        <v>144096870</v>
      </c>
      <c r="G3429">
        <v>0</v>
      </c>
      <c r="H3429">
        <v>0</v>
      </c>
      <c r="I3429" s="7">
        <f>INDEX('Developing Country'!$B$3:$B$175,MATCH('Stata Data'!B3429,'Developing Country'!$A$3:$A$175))</f>
        <v>0</v>
      </c>
      <c r="J3429" s="7">
        <f>INDEX('Developing Country'!$C$3:$C$175,MATCH('Stata Data'!B3429,'Developing Country'!$A$3:$A$175))</f>
        <v>0</v>
      </c>
      <c r="K3429" s="8">
        <f>VLOOKUP(B3429, 'TRIPS In Force'!$A$2:$B$166, 2, FALSE)</f>
        <v>41143</v>
      </c>
      <c r="L3429" s="7">
        <f t="shared" si="502"/>
        <v>2012</v>
      </c>
      <c r="M3429" s="7">
        <f t="shared" si="497"/>
        <v>1</v>
      </c>
      <c r="N3429" s="7">
        <f t="shared" si="498"/>
        <v>2012</v>
      </c>
      <c r="O3429" s="7">
        <f t="shared" si="499"/>
        <v>3</v>
      </c>
      <c r="P3429" s="7">
        <f t="shared" si="500"/>
        <v>1</v>
      </c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</row>
    <row r="3430" spans="1:34" x14ac:dyDescent="0.35">
      <c r="A3430">
        <f t="shared" si="503"/>
        <v>3429</v>
      </c>
      <c r="B3430" t="s">
        <v>123</v>
      </c>
      <c r="C3430">
        <f t="shared" si="501"/>
        <v>126</v>
      </c>
      <c r="D3430" s="7">
        <f t="shared" si="504"/>
        <v>2016</v>
      </c>
      <c r="F3430">
        <f>VLOOKUP(B3430, 'Population by Country'!$1:$266, 31, FALSE)</f>
        <v>144342396</v>
      </c>
      <c r="G3430">
        <v>0</v>
      </c>
      <c r="H3430">
        <v>0</v>
      </c>
      <c r="I3430" s="7">
        <f>INDEX('Developing Country'!$B$3:$B$175,MATCH('Stata Data'!B3430,'Developing Country'!$A$3:$A$175))</f>
        <v>0</v>
      </c>
      <c r="J3430" s="7">
        <f>INDEX('Developing Country'!$C$3:$C$175,MATCH('Stata Data'!B3430,'Developing Country'!$A$3:$A$175))</f>
        <v>0</v>
      </c>
      <c r="K3430" s="8">
        <f>VLOOKUP(B3430, 'TRIPS In Force'!$A$2:$B$166, 2, FALSE)</f>
        <v>41143</v>
      </c>
      <c r="L3430" s="7">
        <f t="shared" si="502"/>
        <v>2012</v>
      </c>
      <c r="M3430" s="7">
        <f t="shared" si="497"/>
        <v>1</v>
      </c>
      <c r="N3430" s="7">
        <f t="shared" si="498"/>
        <v>2012</v>
      </c>
      <c r="O3430" s="7">
        <f t="shared" si="499"/>
        <v>4</v>
      </c>
      <c r="P3430" s="7">
        <f t="shared" si="500"/>
        <v>1</v>
      </c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</row>
    <row r="3431" spans="1:34" x14ac:dyDescent="0.35">
      <c r="A3431">
        <f t="shared" si="503"/>
        <v>3430</v>
      </c>
      <c r="B3431" t="s">
        <v>124</v>
      </c>
      <c r="C3431">
        <f t="shared" si="501"/>
        <v>127</v>
      </c>
      <c r="D3431" s="7">
        <v>1990</v>
      </c>
      <c r="E3431">
        <v>1900</v>
      </c>
      <c r="F3431">
        <f>VLOOKUP(B3431, 'Population by Country'!$1:$266, 5,FALSE )</f>
        <v>7235798</v>
      </c>
      <c r="G3431">
        <v>0</v>
      </c>
      <c r="H3431">
        <v>0</v>
      </c>
      <c r="I3431" s="7">
        <f>INDEX('Developing Country'!$B$3:$B$175,MATCH('Stata Data'!B3431,'Developing Country'!$A$3:$A$175))</f>
        <v>1</v>
      </c>
      <c r="J3431" s="7">
        <f>INDEX('Developing Country'!$C$3:$C$175,MATCH('Stata Data'!B3431,'Developing Country'!$A$3:$A$175))</f>
        <v>0</v>
      </c>
      <c r="K3431" s="8">
        <f>VLOOKUP(B3431, 'TRIPS In Force'!$A$2:$B$166, 2, FALSE)</f>
        <v>35207</v>
      </c>
      <c r="L3431" s="7">
        <f t="shared" si="502"/>
        <v>1996</v>
      </c>
      <c r="M3431" s="7">
        <f t="shared" si="497"/>
        <v>0</v>
      </c>
      <c r="N3431" s="7">
        <f t="shared" si="498"/>
        <v>2033</v>
      </c>
      <c r="O3431" s="7">
        <f t="shared" si="499"/>
        <v>-43</v>
      </c>
      <c r="P3431" s="7">
        <f t="shared" si="500"/>
        <v>0</v>
      </c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</row>
    <row r="3432" spans="1:34" x14ac:dyDescent="0.35">
      <c r="A3432">
        <f t="shared" si="503"/>
        <v>3431</v>
      </c>
      <c r="B3432" t="s">
        <v>124</v>
      </c>
      <c r="C3432">
        <f t="shared" si="501"/>
        <v>127</v>
      </c>
      <c r="D3432" s="7">
        <f>D3431+1</f>
        <v>1991</v>
      </c>
      <c r="E3432">
        <v>2400</v>
      </c>
      <c r="F3432">
        <f>VLOOKUP(B3432, 'Population by Country'!$1:$266, 6, FALSE)</f>
        <v>7051759</v>
      </c>
      <c r="G3432">
        <v>0</v>
      </c>
      <c r="H3432">
        <v>0</v>
      </c>
      <c r="I3432" s="7">
        <f>INDEX('Developing Country'!$B$3:$B$175,MATCH('Stata Data'!B3432,'Developing Country'!$A$3:$A$175))</f>
        <v>1</v>
      </c>
      <c r="J3432" s="7">
        <f>INDEX('Developing Country'!$C$3:$C$175,MATCH('Stata Data'!B3432,'Developing Country'!$A$3:$A$175))</f>
        <v>0</v>
      </c>
      <c r="K3432" s="8">
        <f>VLOOKUP(B3432, 'TRIPS In Force'!$A$2:$B$166, 2, FALSE)</f>
        <v>35207</v>
      </c>
      <c r="L3432" s="7">
        <f t="shared" si="502"/>
        <v>1996</v>
      </c>
      <c r="M3432" s="7">
        <f t="shared" si="497"/>
        <v>0</v>
      </c>
      <c r="N3432" s="7">
        <f t="shared" si="498"/>
        <v>2033</v>
      </c>
      <c r="O3432" s="7">
        <f t="shared" si="499"/>
        <v>-42</v>
      </c>
      <c r="P3432" s="7">
        <f t="shared" si="500"/>
        <v>0</v>
      </c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</row>
    <row r="3433" spans="1:34" x14ac:dyDescent="0.35">
      <c r="A3433">
        <f t="shared" si="503"/>
        <v>3432</v>
      </c>
      <c r="B3433" t="s">
        <v>124</v>
      </c>
      <c r="C3433">
        <f t="shared" si="501"/>
        <v>127</v>
      </c>
      <c r="D3433" s="7">
        <f t="shared" ref="D3433:D3457" si="505">D3432+1</f>
        <v>1992</v>
      </c>
      <c r="E3433">
        <v>3000</v>
      </c>
      <c r="F3433">
        <f>VLOOKUP(B3433, 'Population by Country'!$1:$266, 7, FALSE)</f>
        <v>6701851</v>
      </c>
      <c r="G3433">
        <v>0</v>
      </c>
      <c r="H3433">
        <v>0</v>
      </c>
      <c r="I3433" s="7">
        <f>INDEX('Developing Country'!$B$3:$B$175,MATCH('Stata Data'!B3433,'Developing Country'!$A$3:$A$175))</f>
        <v>1</v>
      </c>
      <c r="J3433" s="7">
        <f>INDEX('Developing Country'!$C$3:$C$175,MATCH('Stata Data'!B3433,'Developing Country'!$A$3:$A$175))</f>
        <v>0</v>
      </c>
      <c r="K3433" s="8">
        <f>VLOOKUP(B3433, 'TRIPS In Force'!$A$2:$B$166, 2, FALSE)</f>
        <v>35207</v>
      </c>
      <c r="L3433" s="7">
        <f t="shared" si="502"/>
        <v>1996</v>
      </c>
      <c r="M3433" s="7">
        <f t="shared" si="497"/>
        <v>0</v>
      </c>
      <c r="N3433" s="7">
        <f t="shared" si="498"/>
        <v>2033</v>
      </c>
      <c r="O3433" s="7">
        <f t="shared" si="499"/>
        <v>-41</v>
      </c>
      <c r="P3433" s="7">
        <f t="shared" si="500"/>
        <v>0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</row>
    <row r="3434" spans="1:34" x14ac:dyDescent="0.35">
      <c r="A3434">
        <f t="shared" si="503"/>
        <v>3433</v>
      </c>
      <c r="B3434" t="s">
        <v>124</v>
      </c>
      <c r="C3434">
        <f t="shared" si="501"/>
        <v>127</v>
      </c>
      <c r="D3434" s="7">
        <f t="shared" si="505"/>
        <v>1993</v>
      </c>
      <c r="E3434">
        <v>3600</v>
      </c>
      <c r="F3434">
        <f>VLOOKUP(B3434, 'Population by Country'!$1:$266, 8, FALSE)</f>
        <v>6299909</v>
      </c>
      <c r="G3434">
        <v>0</v>
      </c>
      <c r="H3434">
        <v>0</v>
      </c>
      <c r="I3434" s="7">
        <f>INDEX('Developing Country'!$B$3:$B$175,MATCH('Stata Data'!B3434,'Developing Country'!$A$3:$A$175))</f>
        <v>1</v>
      </c>
      <c r="J3434" s="7">
        <f>INDEX('Developing Country'!$C$3:$C$175,MATCH('Stata Data'!B3434,'Developing Country'!$A$3:$A$175))</f>
        <v>0</v>
      </c>
      <c r="K3434" s="8">
        <f>VLOOKUP(B3434, 'TRIPS In Force'!$A$2:$B$166, 2, FALSE)</f>
        <v>35207</v>
      </c>
      <c r="L3434" s="7">
        <f t="shared" si="502"/>
        <v>1996</v>
      </c>
      <c r="M3434" s="7">
        <f t="shared" si="497"/>
        <v>0</v>
      </c>
      <c r="N3434" s="7">
        <f t="shared" si="498"/>
        <v>2033</v>
      </c>
      <c r="O3434" s="7">
        <f t="shared" si="499"/>
        <v>-40</v>
      </c>
      <c r="P3434" s="7">
        <f t="shared" si="500"/>
        <v>0</v>
      </c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</row>
    <row r="3435" spans="1:34" x14ac:dyDescent="0.35">
      <c r="A3435">
        <f t="shared" si="503"/>
        <v>3434</v>
      </c>
      <c r="B3435" t="s">
        <v>124</v>
      </c>
      <c r="C3435">
        <f t="shared" si="501"/>
        <v>127</v>
      </c>
      <c r="D3435" s="7">
        <f t="shared" si="505"/>
        <v>1994</v>
      </c>
      <c r="E3435">
        <v>4500</v>
      </c>
      <c r="F3435">
        <f>VLOOKUP(B3435, 'Population by Country'!$1:$266, 9, FALSE)</f>
        <v>6005095</v>
      </c>
      <c r="G3435">
        <v>0</v>
      </c>
      <c r="H3435">
        <v>0</v>
      </c>
      <c r="I3435" s="7">
        <f>INDEX('Developing Country'!$B$3:$B$175,MATCH('Stata Data'!B3435,'Developing Country'!$A$3:$A$175))</f>
        <v>1</v>
      </c>
      <c r="J3435" s="7">
        <f>INDEX('Developing Country'!$C$3:$C$175,MATCH('Stata Data'!B3435,'Developing Country'!$A$3:$A$175))</f>
        <v>0</v>
      </c>
      <c r="K3435" s="8">
        <f>VLOOKUP(B3435, 'TRIPS In Force'!$A$2:$B$166, 2, FALSE)</f>
        <v>35207</v>
      </c>
      <c r="L3435" s="7">
        <f t="shared" si="502"/>
        <v>1996</v>
      </c>
      <c r="M3435" s="7">
        <f t="shared" si="497"/>
        <v>0</v>
      </c>
      <c r="N3435" s="7">
        <f t="shared" si="498"/>
        <v>2033</v>
      </c>
      <c r="O3435" s="7">
        <f t="shared" si="499"/>
        <v>-39</v>
      </c>
      <c r="P3435" s="7">
        <f t="shared" si="500"/>
        <v>0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</row>
    <row r="3436" spans="1:34" x14ac:dyDescent="0.35">
      <c r="A3436">
        <f t="shared" si="503"/>
        <v>3435</v>
      </c>
      <c r="B3436" t="s">
        <v>124</v>
      </c>
      <c r="C3436">
        <f t="shared" si="501"/>
        <v>127</v>
      </c>
      <c r="D3436" s="7">
        <f t="shared" si="505"/>
        <v>1995</v>
      </c>
      <c r="E3436">
        <v>5600</v>
      </c>
      <c r="F3436">
        <f>VLOOKUP(B3436, 'Population by Country'!$1:$266, 10, FALSE)</f>
        <v>5928078</v>
      </c>
      <c r="G3436">
        <v>0</v>
      </c>
      <c r="H3436">
        <v>0</v>
      </c>
      <c r="I3436" s="7">
        <f>INDEX('Developing Country'!$B$3:$B$175,MATCH('Stata Data'!B3436,'Developing Country'!$A$3:$A$175))</f>
        <v>1</v>
      </c>
      <c r="J3436" s="7">
        <f>INDEX('Developing Country'!$C$3:$C$175,MATCH('Stata Data'!B3436,'Developing Country'!$A$3:$A$175))</f>
        <v>0</v>
      </c>
      <c r="K3436" s="8">
        <f>VLOOKUP(B3436, 'TRIPS In Force'!$A$2:$B$166, 2, FALSE)</f>
        <v>35207</v>
      </c>
      <c r="L3436" s="7">
        <f t="shared" si="502"/>
        <v>1996</v>
      </c>
      <c r="M3436" s="7">
        <f t="shared" si="497"/>
        <v>0</v>
      </c>
      <c r="N3436" s="7">
        <f t="shared" si="498"/>
        <v>2033</v>
      </c>
      <c r="O3436" s="7">
        <f t="shared" si="499"/>
        <v>-38</v>
      </c>
      <c r="P3436" s="7">
        <f t="shared" si="500"/>
        <v>0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</row>
    <row r="3437" spans="1:34" x14ac:dyDescent="0.35">
      <c r="A3437">
        <f t="shared" si="503"/>
        <v>3436</v>
      </c>
      <c r="B3437" t="s">
        <v>124</v>
      </c>
      <c r="C3437">
        <f t="shared" si="501"/>
        <v>127</v>
      </c>
      <c r="D3437" s="7">
        <f t="shared" si="505"/>
        <v>1996</v>
      </c>
      <c r="E3437">
        <v>6900</v>
      </c>
      <c r="F3437">
        <f>VLOOKUP(B3437, 'Population by Country'!$1:$266, 11, FALSE)</f>
        <v>6115168</v>
      </c>
      <c r="G3437">
        <v>0</v>
      </c>
      <c r="H3437">
        <v>0</v>
      </c>
      <c r="I3437" s="7">
        <f>INDEX('Developing Country'!$B$3:$B$175,MATCH('Stata Data'!B3437,'Developing Country'!$A$3:$A$175))</f>
        <v>1</v>
      </c>
      <c r="J3437" s="7">
        <f>INDEX('Developing Country'!$C$3:$C$175,MATCH('Stata Data'!B3437,'Developing Country'!$A$3:$A$175))</f>
        <v>0</v>
      </c>
      <c r="K3437" s="8">
        <f>VLOOKUP(B3437, 'TRIPS In Force'!$A$2:$B$166, 2, FALSE)</f>
        <v>35207</v>
      </c>
      <c r="L3437" s="7">
        <f t="shared" si="502"/>
        <v>1996</v>
      </c>
      <c r="M3437" s="7">
        <f t="shared" si="497"/>
        <v>1</v>
      </c>
      <c r="N3437" s="7">
        <f t="shared" si="498"/>
        <v>2033</v>
      </c>
      <c r="O3437" s="7">
        <f t="shared" si="499"/>
        <v>-37</v>
      </c>
      <c r="P3437" s="7">
        <f t="shared" si="500"/>
        <v>0</v>
      </c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</row>
    <row r="3438" spans="1:34" x14ac:dyDescent="0.35">
      <c r="A3438">
        <f t="shared" si="503"/>
        <v>3437</v>
      </c>
      <c r="B3438" t="s">
        <v>124</v>
      </c>
      <c r="C3438">
        <f t="shared" si="501"/>
        <v>127</v>
      </c>
      <c r="D3438" s="7">
        <f t="shared" si="505"/>
        <v>1997</v>
      </c>
      <c r="E3438">
        <v>8500</v>
      </c>
      <c r="F3438">
        <f>VLOOKUP(B3438, 'Population by Country'!$1:$266, 12, FALSE)</f>
        <v>6522382</v>
      </c>
      <c r="G3438">
        <v>0</v>
      </c>
      <c r="H3438">
        <v>0</v>
      </c>
      <c r="I3438" s="7">
        <f>INDEX('Developing Country'!$B$3:$B$175,MATCH('Stata Data'!B3438,'Developing Country'!$A$3:$A$175))</f>
        <v>1</v>
      </c>
      <c r="J3438" s="7">
        <f>INDEX('Developing Country'!$C$3:$C$175,MATCH('Stata Data'!B3438,'Developing Country'!$A$3:$A$175))</f>
        <v>0</v>
      </c>
      <c r="K3438" s="8">
        <f>VLOOKUP(B3438, 'TRIPS In Force'!$A$2:$B$166, 2, FALSE)</f>
        <v>35207</v>
      </c>
      <c r="L3438" s="7">
        <f t="shared" si="502"/>
        <v>1996</v>
      </c>
      <c r="M3438" s="7">
        <f t="shared" si="497"/>
        <v>1</v>
      </c>
      <c r="N3438" s="7">
        <f t="shared" si="498"/>
        <v>2033</v>
      </c>
      <c r="O3438" s="7">
        <f t="shared" si="499"/>
        <v>-36</v>
      </c>
      <c r="P3438" s="7">
        <f t="shared" si="500"/>
        <v>0</v>
      </c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</row>
    <row r="3439" spans="1:34" x14ac:dyDescent="0.35">
      <c r="A3439">
        <f t="shared" si="503"/>
        <v>3438</v>
      </c>
      <c r="B3439" t="s">
        <v>124</v>
      </c>
      <c r="C3439">
        <f t="shared" si="501"/>
        <v>127</v>
      </c>
      <c r="D3439" s="7">
        <f t="shared" si="505"/>
        <v>1998</v>
      </c>
      <c r="E3439">
        <v>10000</v>
      </c>
      <c r="F3439">
        <f>VLOOKUP(B3439, 'Population by Country'!$1:$266, 13, FALSE)</f>
        <v>7059813</v>
      </c>
      <c r="G3439">
        <v>0</v>
      </c>
      <c r="H3439">
        <v>0</v>
      </c>
      <c r="I3439" s="7">
        <f>INDEX('Developing Country'!$B$3:$B$175,MATCH('Stata Data'!B3439,'Developing Country'!$A$3:$A$175))</f>
        <v>1</v>
      </c>
      <c r="J3439" s="7">
        <f>INDEX('Developing Country'!$C$3:$C$175,MATCH('Stata Data'!B3439,'Developing Country'!$A$3:$A$175))</f>
        <v>0</v>
      </c>
      <c r="K3439" s="8">
        <f>VLOOKUP(B3439, 'TRIPS In Force'!$A$2:$B$166, 2, FALSE)</f>
        <v>35207</v>
      </c>
      <c r="L3439" s="7">
        <f t="shared" si="502"/>
        <v>1996</v>
      </c>
      <c r="M3439" s="7">
        <f t="shared" si="497"/>
        <v>1</v>
      </c>
      <c r="N3439" s="7">
        <f t="shared" si="498"/>
        <v>2033</v>
      </c>
      <c r="O3439" s="7">
        <f t="shared" si="499"/>
        <v>-35</v>
      </c>
      <c r="P3439" s="7">
        <f t="shared" si="500"/>
        <v>0</v>
      </c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</row>
    <row r="3440" spans="1:34" x14ac:dyDescent="0.35">
      <c r="A3440">
        <f t="shared" si="503"/>
        <v>3439</v>
      </c>
      <c r="B3440" t="s">
        <v>124</v>
      </c>
      <c r="C3440">
        <f t="shared" si="501"/>
        <v>127</v>
      </c>
      <c r="D3440" s="7">
        <f t="shared" si="505"/>
        <v>1999</v>
      </c>
      <c r="E3440">
        <v>12000</v>
      </c>
      <c r="F3440">
        <f>VLOOKUP(B3440, 'Population by Country'!$1:$266,14, FALSE)</f>
        <v>7593239</v>
      </c>
      <c r="G3440">
        <v>0</v>
      </c>
      <c r="H3440">
        <v>0</v>
      </c>
      <c r="I3440" s="7">
        <f>INDEX('Developing Country'!$B$3:$B$175,MATCH('Stata Data'!B3440,'Developing Country'!$A$3:$A$175))</f>
        <v>1</v>
      </c>
      <c r="J3440" s="7">
        <f>INDEX('Developing Country'!$C$3:$C$175,MATCH('Stata Data'!B3440,'Developing Country'!$A$3:$A$175))</f>
        <v>0</v>
      </c>
      <c r="K3440" s="8">
        <f>VLOOKUP(B3440, 'TRIPS In Force'!$A$2:$B$166, 2, FALSE)</f>
        <v>35207</v>
      </c>
      <c r="L3440" s="7">
        <f t="shared" si="502"/>
        <v>1996</v>
      </c>
      <c r="M3440" s="7">
        <f t="shared" si="497"/>
        <v>1</v>
      </c>
      <c r="N3440" s="7">
        <f t="shared" si="498"/>
        <v>2033</v>
      </c>
      <c r="O3440" s="7">
        <f t="shared" si="499"/>
        <v>-34</v>
      </c>
      <c r="P3440" s="7">
        <f t="shared" si="500"/>
        <v>0</v>
      </c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</row>
    <row r="3441" spans="1:34" x14ac:dyDescent="0.35">
      <c r="A3441">
        <f t="shared" si="503"/>
        <v>3440</v>
      </c>
      <c r="B3441" t="s">
        <v>124</v>
      </c>
      <c r="C3441">
        <f t="shared" si="501"/>
        <v>127</v>
      </c>
      <c r="D3441" s="7">
        <f t="shared" si="505"/>
        <v>2000</v>
      </c>
      <c r="E3441">
        <v>13000</v>
      </c>
      <c r="F3441">
        <f>VLOOKUP(B3441, 'Population by Country'!$1:$266, 15, FALSE)</f>
        <v>8025703</v>
      </c>
      <c r="G3441">
        <v>0</v>
      </c>
      <c r="H3441">
        <v>0</v>
      </c>
      <c r="I3441" s="7">
        <f>INDEX('Developing Country'!$B$3:$B$175,MATCH('Stata Data'!B3441,'Developing Country'!$A$3:$A$175))</f>
        <v>1</v>
      </c>
      <c r="J3441" s="7">
        <f>INDEX('Developing Country'!$C$3:$C$175,MATCH('Stata Data'!B3441,'Developing Country'!$A$3:$A$175))</f>
        <v>0</v>
      </c>
      <c r="K3441" s="8">
        <f>VLOOKUP(B3441, 'TRIPS In Force'!$A$2:$B$166, 2, FALSE)</f>
        <v>35207</v>
      </c>
      <c r="L3441" s="7">
        <f t="shared" si="502"/>
        <v>1996</v>
      </c>
      <c r="M3441" s="7">
        <f t="shared" si="497"/>
        <v>1</v>
      </c>
      <c r="N3441" s="7">
        <f t="shared" si="498"/>
        <v>2033</v>
      </c>
      <c r="O3441" s="7">
        <f t="shared" si="499"/>
        <v>-33</v>
      </c>
      <c r="P3441" s="7">
        <f t="shared" si="500"/>
        <v>0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</row>
    <row r="3442" spans="1:34" x14ac:dyDescent="0.35">
      <c r="A3442">
        <f t="shared" si="503"/>
        <v>3441</v>
      </c>
      <c r="B3442" t="s">
        <v>124</v>
      </c>
      <c r="C3442">
        <f t="shared" si="501"/>
        <v>127</v>
      </c>
      <c r="D3442" s="7">
        <f t="shared" si="505"/>
        <v>2001</v>
      </c>
      <c r="E3442">
        <v>14000</v>
      </c>
      <c r="F3442">
        <f>VLOOKUP(B3442, 'Population by Country'!$1:$266, 16, FALSE)</f>
        <v>8329406</v>
      </c>
      <c r="G3442">
        <v>0</v>
      </c>
      <c r="H3442">
        <v>0</v>
      </c>
      <c r="I3442" s="7">
        <f>INDEX('Developing Country'!$B$3:$B$175,MATCH('Stata Data'!B3442,'Developing Country'!$A$3:$A$175))</f>
        <v>1</v>
      </c>
      <c r="J3442" s="7">
        <f>INDEX('Developing Country'!$C$3:$C$175,MATCH('Stata Data'!B3442,'Developing Country'!$A$3:$A$175))</f>
        <v>0</v>
      </c>
      <c r="K3442" s="8">
        <f>VLOOKUP(B3442, 'TRIPS In Force'!$A$2:$B$166, 2, FALSE)</f>
        <v>35207</v>
      </c>
      <c r="L3442" s="7">
        <f t="shared" si="502"/>
        <v>1996</v>
      </c>
      <c r="M3442" s="7">
        <f t="shared" si="497"/>
        <v>1</v>
      </c>
      <c r="N3442" s="7">
        <f t="shared" si="498"/>
        <v>2033</v>
      </c>
      <c r="O3442" s="7">
        <f t="shared" si="499"/>
        <v>-32</v>
      </c>
      <c r="P3442" s="7">
        <f t="shared" si="500"/>
        <v>0</v>
      </c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</row>
    <row r="3443" spans="1:34" x14ac:dyDescent="0.35">
      <c r="A3443">
        <f t="shared" si="503"/>
        <v>3442</v>
      </c>
      <c r="B3443" t="s">
        <v>124</v>
      </c>
      <c r="C3443">
        <f t="shared" si="501"/>
        <v>127</v>
      </c>
      <c r="D3443" s="7">
        <f t="shared" si="505"/>
        <v>2002</v>
      </c>
      <c r="E3443">
        <v>15000</v>
      </c>
      <c r="F3443">
        <f>VLOOKUP(B3443, 'Population by Country'!$1:$266, 17, FALSE)</f>
        <v>8536205</v>
      </c>
      <c r="G3443">
        <v>0</v>
      </c>
      <c r="H3443">
        <v>0</v>
      </c>
      <c r="I3443" s="7">
        <f>INDEX('Developing Country'!$B$3:$B$175,MATCH('Stata Data'!B3443,'Developing Country'!$A$3:$A$175))</f>
        <v>1</v>
      </c>
      <c r="J3443" s="7">
        <f>INDEX('Developing Country'!$C$3:$C$175,MATCH('Stata Data'!B3443,'Developing Country'!$A$3:$A$175))</f>
        <v>0</v>
      </c>
      <c r="K3443" s="8">
        <f>VLOOKUP(B3443, 'TRIPS In Force'!$A$2:$B$166, 2, FALSE)</f>
        <v>35207</v>
      </c>
      <c r="L3443" s="7">
        <f t="shared" si="502"/>
        <v>1996</v>
      </c>
      <c r="M3443" s="7">
        <f t="shared" si="497"/>
        <v>1</v>
      </c>
      <c r="N3443" s="7">
        <f t="shared" si="498"/>
        <v>2033</v>
      </c>
      <c r="O3443" s="7">
        <f t="shared" si="499"/>
        <v>-31</v>
      </c>
      <c r="P3443" s="7">
        <f t="shared" si="500"/>
        <v>0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</row>
    <row r="3444" spans="1:34" x14ac:dyDescent="0.35">
      <c r="A3444">
        <f t="shared" si="503"/>
        <v>3443</v>
      </c>
      <c r="B3444" t="s">
        <v>124</v>
      </c>
      <c r="C3444">
        <f t="shared" si="501"/>
        <v>127</v>
      </c>
      <c r="D3444" s="7">
        <f t="shared" si="505"/>
        <v>2003</v>
      </c>
      <c r="E3444">
        <v>16000</v>
      </c>
      <c r="F3444">
        <f>VLOOKUP(B3444, 'Population by Country'!$1:$266, 18, FALSE)</f>
        <v>8680346</v>
      </c>
      <c r="G3444">
        <v>0</v>
      </c>
      <c r="H3444">
        <v>0</v>
      </c>
      <c r="I3444" s="7">
        <f>INDEX('Developing Country'!$B$3:$B$175,MATCH('Stata Data'!B3444,'Developing Country'!$A$3:$A$175))</f>
        <v>1</v>
      </c>
      <c r="J3444" s="7">
        <f>INDEX('Developing Country'!$C$3:$C$175,MATCH('Stata Data'!B3444,'Developing Country'!$A$3:$A$175))</f>
        <v>0</v>
      </c>
      <c r="K3444" s="8">
        <f>VLOOKUP(B3444, 'TRIPS In Force'!$A$2:$B$166, 2, FALSE)</f>
        <v>35207</v>
      </c>
      <c r="L3444" s="7">
        <f t="shared" si="502"/>
        <v>1996</v>
      </c>
      <c r="M3444" s="7">
        <f t="shared" si="497"/>
        <v>1</v>
      </c>
      <c r="N3444" s="7">
        <f t="shared" si="498"/>
        <v>2033</v>
      </c>
      <c r="O3444" s="7">
        <f t="shared" si="499"/>
        <v>-30</v>
      </c>
      <c r="P3444" s="7">
        <f t="shared" si="500"/>
        <v>0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</row>
    <row r="3445" spans="1:34" x14ac:dyDescent="0.35">
      <c r="A3445">
        <f t="shared" si="503"/>
        <v>3444</v>
      </c>
      <c r="B3445" t="s">
        <v>124</v>
      </c>
      <c r="C3445">
        <f t="shared" si="501"/>
        <v>127</v>
      </c>
      <c r="D3445" s="7">
        <f t="shared" si="505"/>
        <v>2004</v>
      </c>
      <c r="E3445">
        <v>16000</v>
      </c>
      <c r="F3445">
        <f>VLOOKUP(B3445, 'Population by Country'!$1:$266,19, FALSE)</f>
        <v>8818438</v>
      </c>
      <c r="G3445">
        <v>0</v>
      </c>
      <c r="H3445">
        <v>0</v>
      </c>
      <c r="I3445" s="7">
        <f>INDEX('Developing Country'!$B$3:$B$175,MATCH('Stata Data'!B3445,'Developing Country'!$A$3:$A$175))</f>
        <v>1</v>
      </c>
      <c r="J3445" s="7">
        <f>INDEX('Developing Country'!$C$3:$C$175,MATCH('Stata Data'!B3445,'Developing Country'!$A$3:$A$175))</f>
        <v>0</v>
      </c>
      <c r="K3445" s="8">
        <f>VLOOKUP(B3445, 'TRIPS In Force'!$A$2:$B$166, 2, FALSE)</f>
        <v>35207</v>
      </c>
      <c r="L3445" s="7">
        <f t="shared" si="502"/>
        <v>1996</v>
      </c>
      <c r="M3445" s="7">
        <f t="shared" si="497"/>
        <v>1</v>
      </c>
      <c r="N3445" s="7">
        <f t="shared" si="498"/>
        <v>2033</v>
      </c>
      <c r="O3445" s="7">
        <f t="shared" si="499"/>
        <v>-29</v>
      </c>
      <c r="P3445" s="7">
        <f t="shared" si="500"/>
        <v>0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</row>
    <row r="3446" spans="1:34" x14ac:dyDescent="0.35">
      <c r="A3446">
        <f t="shared" si="503"/>
        <v>3445</v>
      </c>
      <c r="B3446" t="s">
        <v>124</v>
      </c>
      <c r="C3446">
        <f t="shared" si="501"/>
        <v>127</v>
      </c>
      <c r="D3446" s="7">
        <f t="shared" si="505"/>
        <v>2005</v>
      </c>
      <c r="E3446">
        <v>15000</v>
      </c>
      <c r="F3446">
        <f>VLOOKUP(B3446, 'Population by Country'!$1:$266, 20, FALSE)</f>
        <v>8991735</v>
      </c>
      <c r="G3446">
        <v>0</v>
      </c>
      <c r="H3446">
        <v>0</v>
      </c>
      <c r="I3446" s="7">
        <f>INDEX('Developing Country'!$B$3:$B$175,MATCH('Stata Data'!B3446,'Developing Country'!$A$3:$A$175))</f>
        <v>1</v>
      </c>
      <c r="J3446" s="7">
        <f>INDEX('Developing Country'!$C$3:$C$175,MATCH('Stata Data'!B3446,'Developing Country'!$A$3:$A$175))</f>
        <v>0</v>
      </c>
      <c r="K3446" s="8">
        <f>VLOOKUP(B3446, 'TRIPS In Force'!$A$2:$B$166, 2, FALSE)</f>
        <v>35207</v>
      </c>
      <c r="L3446" s="7">
        <f t="shared" si="502"/>
        <v>1996</v>
      </c>
      <c r="M3446" s="7">
        <f t="shared" si="497"/>
        <v>1</v>
      </c>
      <c r="N3446" s="7">
        <f t="shared" si="498"/>
        <v>2033</v>
      </c>
      <c r="O3446" s="7">
        <f t="shared" si="499"/>
        <v>-28</v>
      </c>
      <c r="P3446" s="7">
        <f t="shared" si="500"/>
        <v>0</v>
      </c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</row>
    <row r="3447" spans="1:34" x14ac:dyDescent="0.35">
      <c r="A3447">
        <f t="shared" si="503"/>
        <v>3446</v>
      </c>
      <c r="B3447" t="s">
        <v>124</v>
      </c>
      <c r="C3447">
        <f t="shared" si="501"/>
        <v>127</v>
      </c>
      <c r="D3447" s="7">
        <f t="shared" si="505"/>
        <v>2006</v>
      </c>
      <c r="E3447">
        <v>12000</v>
      </c>
      <c r="F3447">
        <f>VLOOKUP(B3447, 'Population by Country'!$1:$266, 21, FALSE)</f>
        <v>9206580</v>
      </c>
      <c r="G3447">
        <v>0</v>
      </c>
      <c r="H3447">
        <v>0</v>
      </c>
      <c r="I3447" s="7">
        <f>INDEX('Developing Country'!$B$3:$B$175,MATCH('Stata Data'!B3447,'Developing Country'!$A$3:$A$175))</f>
        <v>1</v>
      </c>
      <c r="J3447" s="7">
        <f>INDEX('Developing Country'!$C$3:$C$175,MATCH('Stata Data'!B3447,'Developing Country'!$A$3:$A$175))</f>
        <v>0</v>
      </c>
      <c r="K3447" s="8">
        <f>VLOOKUP(B3447, 'TRIPS In Force'!$A$2:$B$166, 2, FALSE)</f>
        <v>35207</v>
      </c>
      <c r="L3447" s="7">
        <f t="shared" si="502"/>
        <v>1996</v>
      </c>
      <c r="M3447" s="7">
        <f t="shared" si="497"/>
        <v>1</v>
      </c>
      <c r="N3447" s="7">
        <f t="shared" si="498"/>
        <v>2033</v>
      </c>
      <c r="O3447" s="7">
        <f t="shared" si="499"/>
        <v>-27</v>
      </c>
      <c r="P3447" s="7">
        <f t="shared" si="500"/>
        <v>0</v>
      </c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</row>
    <row r="3448" spans="1:34" x14ac:dyDescent="0.35">
      <c r="A3448">
        <f t="shared" si="503"/>
        <v>3447</v>
      </c>
      <c r="B3448" t="s">
        <v>124</v>
      </c>
      <c r="C3448">
        <f t="shared" si="501"/>
        <v>127</v>
      </c>
      <c r="D3448" s="7">
        <f t="shared" si="505"/>
        <v>2007</v>
      </c>
      <c r="E3448">
        <v>9100</v>
      </c>
      <c r="F3448">
        <f>VLOOKUP(B3448, 'Population by Country'!$1:$266, 22, FALSE)</f>
        <v>9447402</v>
      </c>
      <c r="G3448">
        <v>0</v>
      </c>
      <c r="H3448">
        <v>0</v>
      </c>
      <c r="I3448" s="7">
        <f>INDEX('Developing Country'!$B$3:$B$175,MATCH('Stata Data'!B3448,'Developing Country'!$A$3:$A$175))</f>
        <v>1</v>
      </c>
      <c r="J3448" s="7">
        <f>INDEX('Developing Country'!$C$3:$C$175,MATCH('Stata Data'!B3448,'Developing Country'!$A$3:$A$175))</f>
        <v>0</v>
      </c>
      <c r="K3448" s="8">
        <f>VLOOKUP(B3448, 'TRIPS In Force'!$A$2:$B$166, 2, FALSE)</f>
        <v>35207</v>
      </c>
      <c r="L3448" s="7">
        <f t="shared" si="502"/>
        <v>1996</v>
      </c>
      <c r="M3448" s="7">
        <f t="shared" si="497"/>
        <v>1</v>
      </c>
      <c r="N3448" s="7">
        <f t="shared" si="498"/>
        <v>2033</v>
      </c>
      <c r="O3448" s="7">
        <f t="shared" si="499"/>
        <v>-26</v>
      </c>
      <c r="P3448" s="7">
        <f t="shared" si="500"/>
        <v>0</v>
      </c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</row>
    <row r="3449" spans="1:34" x14ac:dyDescent="0.35">
      <c r="A3449">
        <f t="shared" si="503"/>
        <v>3448</v>
      </c>
      <c r="B3449" t="s">
        <v>124</v>
      </c>
      <c r="C3449">
        <f t="shared" si="501"/>
        <v>127</v>
      </c>
      <c r="D3449" s="7">
        <f t="shared" si="505"/>
        <v>2008</v>
      </c>
      <c r="E3449">
        <v>7700</v>
      </c>
      <c r="F3449">
        <f>VLOOKUP(B3449, 'Population by Country'!$1:$266, 23, FALSE)</f>
        <v>9708169</v>
      </c>
      <c r="G3449">
        <v>0</v>
      </c>
      <c r="H3449">
        <v>0</v>
      </c>
      <c r="I3449" s="7">
        <f>INDEX('Developing Country'!$B$3:$B$175,MATCH('Stata Data'!B3449,'Developing Country'!$A$3:$A$175))</f>
        <v>1</v>
      </c>
      <c r="J3449" s="7">
        <f>INDEX('Developing Country'!$C$3:$C$175,MATCH('Stata Data'!B3449,'Developing Country'!$A$3:$A$175))</f>
        <v>0</v>
      </c>
      <c r="K3449" s="8">
        <f>VLOOKUP(B3449, 'TRIPS In Force'!$A$2:$B$166, 2, FALSE)</f>
        <v>35207</v>
      </c>
      <c r="L3449" s="7">
        <f t="shared" si="502"/>
        <v>1996</v>
      </c>
      <c r="M3449" s="7">
        <f t="shared" si="497"/>
        <v>1</v>
      </c>
      <c r="N3449" s="7">
        <f t="shared" si="498"/>
        <v>2033</v>
      </c>
      <c r="O3449" s="7">
        <f t="shared" si="499"/>
        <v>-25</v>
      </c>
      <c r="P3449" s="7">
        <f t="shared" si="500"/>
        <v>0</v>
      </c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</row>
    <row r="3450" spans="1:34" x14ac:dyDescent="0.35">
      <c r="A3450">
        <f t="shared" si="503"/>
        <v>3449</v>
      </c>
      <c r="B3450" t="s">
        <v>124</v>
      </c>
      <c r="C3450">
        <f t="shared" si="501"/>
        <v>127</v>
      </c>
      <c r="D3450" s="7">
        <f t="shared" si="505"/>
        <v>2009</v>
      </c>
      <c r="E3450">
        <v>6700</v>
      </c>
      <c r="F3450">
        <f>VLOOKUP(B3450, 'Population by Country'!$1:$266, 24, FALSE)</f>
        <v>9977446</v>
      </c>
      <c r="G3450">
        <v>0</v>
      </c>
      <c r="H3450">
        <v>0</v>
      </c>
      <c r="I3450" s="7">
        <f>INDEX('Developing Country'!$B$3:$B$175,MATCH('Stata Data'!B3450,'Developing Country'!$A$3:$A$175))</f>
        <v>1</v>
      </c>
      <c r="J3450" s="7">
        <f>INDEX('Developing Country'!$C$3:$C$175,MATCH('Stata Data'!B3450,'Developing Country'!$A$3:$A$175))</f>
        <v>0</v>
      </c>
      <c r="K3450" s="8">
        <f>VLOOKUP(B3450, 'TRIPS In Force'!$A$2:$B$166, 2, FALSE)</f>
        <v>35207</v>
      </c>
      <c r="L3450" s="7">
        <f t="shared" si="502"/>
        <v>1996</v>
      </c>
      <c r="M3450" s="7">
        <f t="shared" si="497"/>
        <v>1</v>
      </c>
      <c r="N3450" s="7">
        <f t="shared" si="498"/>
        <v>2033</v>
      </c>
      <c r="O3450" s="7">
        <f t="shared" si="499"/>
        <v>-24</v>
      </c>
      <c r="P3450" s="7">
        <f t="shared" si="500"/>
        <v>0</v>
      </c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</row>
    <row r="3451" spans="1:34" x14ac:dyDescent="0.35">
      <c r="A3451">
        <f t="shared" si="503"/>
        <v>3450</v>
      </c>
      <c r="B3451" t="s">
        <v>124</v>
      </c>
      <c r="C3451">
        <f t="shared" si="501"/>
        <v>127</v>
      </c>
      <c r="D3451" s="7">
        <f t="shared" si="505"/>
        <v>2010</v>
      </c>
      <c r="E3451">
        <v>5600</v>
      </c>
      <c r="F3451">
        <f>VLOOKUP(B3451, 'Population by Country'!$1:$266, 25, FALSE)</f>
        <v>10246842</v>
      </c>
      <c r="G3451">
        <v>0</v>
      </c>
      <c r="H3451">
        <v>0</v>
      </c>
      <c r="I3451" s="7">
        <f>INDEX('Developing Country'!$B$3:$B$175,MATCH('Stata Data'!B3451,'Developing Country'!$A$3:$A$175))</f>
        <v>1</v>
      </c>
      <c r="J3451" s="7">
        <f>INDEX('Developing Country'!$C$3:$C$175,MATCH('Stata Data'!B3451,'Developing Country'!$A$3:$A$175))</f>
        <v>0</v>
      </c>
      <c r="K3451" s="8">
        <f>VLOOKUP(B3451, 'TRIPS In Force'!$A$2:$B$166, 2, FALSE)</f>
        <v>35207</v>
      </c>
      <c r="L3451" s="7">
        <f t="shared" si="502"/>
        <v>1996</v>
      </c>
      <c r="M3451" s="7">
        <f t="shared" si="497"/>
        <v>1</v>
      </c>
      <c r="N3451" s="7">
        <f t="shared" si="498"/>
        <v>2033</v>
      </c>
      <c r="O3451" s="7">
        <f t="shared" si="499"/>
        <v>-23</v>
      </c>
      <c r="P3451" s="7">
        <f t="shared" si="500"/>
        <v>0</v>
      </c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</row>
    <row r="3452" spans="1:34" x14ac:dyDescent="0.35">
      <c r="A3452">
        <f t="shared" si="503"/>
        <v>3451</v>
      </c>
      <c r="B3452" t="s">
        <v>124</v>
      </c>
      <c r="C3452">
        <f t="shared" si="501"/>
        <v>127</v>
      </c>
      <c r="D3452" s="7">
        <f t="shared" si="505"/>
        <v>2011</v>
      </c>
      <c r="E3452">
        <v>4600</v>
      </c>
      <c r="F3452">
        <f>VLOOKUP(B3452, 'Population by Country'!$1:$266, 26, FALSE)</f>
        <v>10516071</v>
      </c>
      <c r="G3452">
        <v>0</v>
      </c>
      <c r="H3452">
        <v>0</v>
      </c>
      <c r="I3452" s="7">
        <f>INDEX('Developing Country'!$B$3:$B$175,MATCH('Stata Data'!B3452,'Developing Country'!$A$3:$A$175))</f>
        <v>1</v>
      </c>
      <c r="J3452" s="7">
        <f>INDEX('Developing Country'!$C$3:$C$175,MATCH('Stata Data'!B3452,'Developing Country'!$A$3:$A$175))</f>
        <v>0</v>
      </c>
      <c r="K3452" s="8">
        <f>VLOOKUP(B3452, 'TRIPS In Force'!$A$2:$B$166, 2, FALSE)</f>
        <v>35207</v>
      </c>
      <c r="L3452" s="7">
        <f t="shared" si="502"/>
        <v>1996</v>
      </c>
      <c r="M3452" s="7">
        <f t="shared" si="497"/>
        <v>1</v>
      </c>
      <c r="N3452" s="7">
        <f t="shared" si="498"/>
        <v>2033</v>
      </c>
      <c r="O3452" s="7">
        <f t="shared" si="499"/>
        <v>-22</v>
      </c>
      <c r="P3452" s="7">
        <f t="shared" si="500"/>
        <v>0</v>
      </c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</row>
    <row r="3453" spans="1:34" x14ac:dyDescent="0.35">
      <c r="A3453">
        <f t="shared" si="503"/>
        <v>3452</v>
      </c>
      <c r="B3453" t="s">
        <v>124</v>
      </c>
      <c r="C3453">
        <f t="shared" si="501"/>
        <v>127</v>
      </c>
      <c r="D3453" s="7">
        <f t="shared" si="505"/>
        <v>2012</v>
      </c>
      <c r="E3453">
        <v>4000</v>
      </c>
      <c r="F3453">
        <f>VLOOKUP(B3453, 'Population by Country'!$1:$266, 27, FALSE)</f>
        <v>10788853</v>
      </c>
      <c r="G3453">
        <v>0</v>
      </c>
      <c r="H3453">
        <v>0</v>
      </c>
      <c r="I3453" s="7">
        <f>INDEX('Developing Country'!$B$3:$B$175,MATCH('Stata Data'!B3453,'Developing Country'!$A$3:$A$175))</f>
        <v>1</v>
      </c>
      <c r="J3453" s="7">
        <f>INDEX('Developing Country'!$C$3:$C$175,MATCH('Stata Data'!B3453,'Developing Country'!$A$3:$A$175))</f>
        <v>0</v>
      </c>
      <c r="K3453" s="8">
        <f>VLOOKUP(B3453, 'TRIPS In Force'!$A$2:$B$166, 2, FALSE)</f>
        <v>35207</v>
      </c>
      <c r="L3453" s="7">
        <f t="shared" si="502"/>
        <v>1996</v>
      </c>
      <c r="M3453" s="7">
        <f t="shared" si="497"/>
        <v>1</v>
      </c>
      <c r="N3453" s="7">
        <f t="shared" si="498"/>
        <v>2033</v>
      </c>
      <c r="O3453" s="7">
        <f t="shared" si="499"/>
        <v>-21</v>
      </c>
      <c r="P3453" s="7">
        <f t="shared" si="500"/>
        <v>0</v>
      </c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</row>
    <row r="3454" spans="1:34" x14ac:dyDescent="0.35">
      <c r="A3454">
        <f t="shared" si="503"/>
        <v>3453</v>
      </c>
      <c r="B3454" t="s">
        <v>124</v>
      </c>
      <c r="C3454">
        <f t="shared" si="501"/>
        <v>127</v>
      </c>
      <c r="D3454" s="7">
        <f t="shared" si="505"/>
        <v>2013</v>
      </c>
      <c r="E3454">
        <v>3700</v>
      </c>
      <c r="F3454">
        <f>VLOOKUP(B3454, 'Population by Country'!$1:$266, 28, FALSE)</f>
        <v>11065151</v>
      </c>
      <c r="G3454">
        <v>0</v>
      </c>
      <c r="H3454">
        <v>0</v>
      </c>
      <c r="I3454" s="7">
        <f>INDEX('Developing Country'!$B$3:$B$175,MATCH('Stata Data'!B3454,'Developing Country'!$A$3:$A$175))</f>
        <v>1</v>
      </c>
      <c r="J3454" s="7">
        <f>INDEX('Developing Country'!$C$3:$C$175,MATCH('Stata Data'!B3454,'Developing Country'!$A$3:$A$175))</f>
        <v>0</v>
      </c>
      <c r="K3454" s="8">
        <f>VLOOKUP(B3454, 'TRIPS In Force'!$A$2:$B$166, 2, FALSE)</f>
        <v>35207</v>
      </c>
      <c r="L3454" s="7">
        <f t="shared" si="502"/>
        <v>1996</v>
      </c>
      <c r="M3454" s="7">
        <f t="shared" si="497"/>
        <v>1</v>
      </c>
      <c r="N3454" s="7">
        <f t="shared" si="498"/>
        <v>2033</v>
      </c>
      <c r="O3454" s="7">
        <f t="shared" si="499"/>
        <v>-20</v>
      </c>
      <c r="P3454" s="7">
        <f t="shared" si="500"/>
        <v>0</v>
      </c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</row>
    <row r="3455" spans="1:34" x14ac:dyDescent="0.35">
      <c r="A3455">
        <f t="shared" si="503"/>
        <v>3454</v>
      </c>
      <c r="B3455" t="s">
        <v>124</v>
      </c>
      <c r="C3455">
        <f t="shared" si="501"/>
        <v>127</v>
      </c>
      <c r="D3455" s="7">
        <f t="shared" si="505"/>
        <v>2014</v>
      </c>
      <c r="E3455">
        <v>3500</v>
      </c>
      <c r="F3455">
        <f>VLOOKUP(B3455, 'Population by Country'!$1:$266, 29, FALSE)</f>
        <v>11345357</v>
      </c>
      <c r="G3455">
        <v>0</v>
      </c>
      <c r="H3455">
        <v>0</v>
      </c>
      <c r="I3455" s="7">
        <f>INDEX('Developing Country'!$B$3:$B$175,MATCH('Stata Data'!B3455,'Developing Country'!$A$3:$A$175))</f>
        <v>1</v>
      </c>
      <c r="J3455" s="7">
        <f>INDEX('Developing Country'!$C$3:$C$175,MATCH('Stata Data'!B3455,'Developing Country'!$A$3:$A$175))</f>
        <v>0</v>
      </c>
      <c r="K3455" s="8">
        <f>VLOOKUP(B3455, 'TRIPS In Force'!$A$2:$B$166, 2, FALSE)</f>
        <v>35207</v>
      </c>
      <c r="L3455" s="7">
        <f t="shared" si="502"/>
        <v>1996</v>
      </c>
      <c r="M3455" s="7">
        <f t="shared" si="497"/>
        <v>1</v>
      </c>
      <c r="N3455" s="7">
        <f t="shared" si="498"/>
        <v>2033</v>
      </c>
      <c r="O3455" s="7">
        <f t="shared" si="499"/>
        <v>-19</v>
      </c>
      <c r="P3455" s="7">
        <f t="shared" si="500"/>
        <v>0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</row>
    <row r="3456" spans="1:34" x14ac:dyDescent="0.35">
      <c r="A3456">
        <f t="shared" si="503"/>
        <v>3455</v>
      </c>
      <c r="B3456" t="s">
        <v>124</v>
      </c>
      <c r="C3456">
        <f t="shared" si="501"/>
        <v>127</v>
      </c>
      <c r="D3456" s="7">
        <f t="shared" si="505"/>
        <v>2015</v>
      </c>
      <c r="E3456">
        <v>3400</v>
      </c>
      <c r="F3456">
        <f>VLOOKUP(B3456, 'Population by Country'!$1:$266, 30, FALSE)</f>
        <v>11629553</v>
      </c>
      <c r="G3456">
        <v>0</v>
      </c>
      <c r="H3456">
        <v>0</v>
      </c>
      <c r="I3456" s="7">
        <f>INDEX('Developing Country'!$B$3:$B$175,MATCH('Stata Data'!B3456,'Developing Country'!$A$3:$A$175))</f>
        <v>1</v>
      </c>
      <c r="J3456" s="7">
        <f>INDEX('Developing Country'!$C$3:$C$175,MATCH('Stata Data'!B3456,'Developing Country'!$A$3:$A$175))</f>
        <v>0</v>
      </c>
      <c r="K3456" s="8">
        <f>VLOOKUP(B3456, 'TRIPS In Force'!$A$2:$B$166, 2, FALSE)</f>
        <v>35207</v>
      </c>
      <c r="L3456" s="7">
        <f t="shared" si="502"/>
        <v>1996</v>
      </c>
      <c r="M3456" s="7">
        <f t="shared" si="497"/>
        <v>1</v>
      </c>
      <c r="N3456" s="7">
        <f t="shared" si="498"/>
        <v>2033</v>
      </c>
      <c r="O3456" s="7">
        <f t="shared" si="499"/>
        <v>-18</v>
      </c>
      <c r="P3456" s="7">
        <f t="shared" si="500"/>
        <v>0</v>
      </c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</row>
    <row r="3457" spans="1:34" x14ac:dyDescent="0.35">
      <c r="A3457">
        <f t="shared" si="503"/>
        <v>3456</v>
      </c>
      <c r="B3457" t="s">
        <v>124</v>
      </c>
      <c r="C3457">
        <f t="shared" si="501"/>
        <v>127</v>
      </c>
      <c r="D3457" s="7">
        <f t="shared" si="505"/>
        <v>2016</v>
      </c>
      <c r="E3457">
        <v>3300</v>
      </c>
      <c r="F3457">
        <f>VLOOKUP(B3457, 'Population by Country'!$1:$266, 31, FALSE)</f>
        <v>11917508</v>
      </c>
      <c r="G3457">
        <v>0</v>
      </c>
      <c r="H3457">
        <v>0</v>
      </c>
      <c r="I3457" s="7">
        <f>INDEX('Developing Country'!$B$3:$B$175,MATCH('Stata Data'!B3457,'Developing Country'!$A$3:$A$175))</f>
        <v>1</v>
      </c>
      <c r="J3457" s="7">
        <f>INDEX('Developing Country'!$C$3:$C$175,MATCH('Stata Data'!B3457,'Developing Country'!$A$3:$A$175))</f>
        <v>0</v>
      </c>
      <c r="K3457" s="8">
        <f>VLOOKUP(B3457, 'TRIPS In Force'!$A$2:$B$166, 2, FALSE)</f>
        <v>35207</v>
      </c>
      <c r="L3457" s="7">
        <f t="shared" si="502"/>
        <v>1996</v>
      </c>
      <c r="M3457" s="7">
        <f t="shared" si="497"/>
        <v>1</v>
      </c>
      <c r="N3457" s="7">
        <f t="shared" si="498"/>
        <v>2033</v>
      </c>
      <c r="O3457" s="7">
        <f t="shared" si="499"/>
        <v>-17</v>
      </c>
      <c r="P3457" s="7">
        <f t="shared" si="500"/>
        <v>0</v>
      </c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</row>
    <row r="3458" spans="1:34" x14ac:dyDescent="0.35">
      <c r="A3458">
        <f t="shared" si="503"/>
        <v>3457</v>
      </c>
      <c r="B3458" t="s">
        <v>129</v>
      </c>
      <c r="C3458">
        <f t="shared" si="501"/>
        <v>128</v>
      </c>
      <c r="D3458" s="7">
        <v>1990</v>
      </c>
      <c r="E3458">
        <v>100</v>
      </c>
      <c r="F3458">
        <f>VLOOKUP(B3458, 'Population by Country'!$1:$266, 5,FALSE )</f>
        <v>16326815</v>
      </c>
      <c r="G3458">
        <v>0</v>
      </c>
      <c r="H3458">
        <v>0</v>
      </c>
      <c r="I3458" s="7">
        <f>INDEX('Developing Country'!$B$3:$B$175,MATCH('Stata Data'!B3458,'Developing Country'!$A$3:$A$175))</f>
        <v>0</v>
      </c>
      <c r="J3458" s="7">
        <f>INDEX('Developing Country'!$C$3:$C$175,MATCH('Stata Data'!B3458,'Developing Country'!$A$3:$A$175))</f>
        <v>0</v>
      </c>
      <c r="K3458" s="8">
        <f>VLOOKUP(B3458, 'TRIPS In Force'!$A$2:$B$166, 2, FALSE)</f>
        <v>38697</v>
      </c>
      <c r="L3458" s="7">
        <f t="shared" si="502"/>
        <v>2005</v>
      </c>
      <c r="M3458" s="7">
        <f t="shared" ref="M3458:M3511" si="506">IF(L3458&gt;D3458, 0, 1)</f>
        <v>0</v>
      </c>
      <c r="N3458" s="7">
        <f t="shared" ref="N3458:N3511" si="507">IF(L3458&gt;IF(I3458=1, 2033, IF(H3458=1, 2005, IF(J3458=1,2000, L3458))), L3458,IF(I3458=1, 2033, IF(H3458=1, 2005, IF(J3458=1,2000, L3458))))</f>
        <v>2005</v>
      </c>
      <c r="O3458" s="7">
        <f t="shared" ref="O3458:O3511" si="508">D3458-N3458</f>
        <v>-15</v>
      </c>
      <c r="P3458" s="7">
        <f t="shared" ref="P3458:P3511" si="509">IF(N3458&lt;=D3458,1,0)</f>
        <v>0</v>
      </c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</row>
    <row r="3459" spans="1:34" x14ac:dyDescent="0.35">
      <c r="A3459">
        <f t="shared" si="503"/>
        <v>3458</v>
      </c>
      <c r="B3459" t="s">
        <v>129</v>
      </c>
      <c r="C3459">
        <f t="shared" ref="C3459:C3522" si="510">_xlfn.FLOOR.MATH((A3459-1)/27)</f>
        <v>128</v>
      </c>
      <c r="D3459" s="7">
        <f>D3458+1</f>
        <v>1991</v>
      </c>
      <c r="E3459">
        <v>100</v>
      </c>
      <c r="F3459">
        <f>VLOOKUP(B3459, 'Population by Country'!$1:$266, 6, FALSE)</f>
        <v>16867829</v>
      </c>
      <c r="G3459">
        <v>0</v>
      </c>
      <c r="H3459">
        <v>0</v>
      </c>
      <c r="I3459" s="7">
        <f>INDEX('Developing Country'!$B$3:$B$175,MATCH('Stata Data'!B3459,'Developing Country'!$A$3:$A$175))</f>
        <v>0</v>
      </c>
      <c r="J3459" s="7">
        <f>INDEX('Developing Country'!$C$3:$C$175,MATCH('Stata Data'!B3459,'Developing Country'!$A$3:$A$175))</f>
        <v>0</v>
      </c>
      <c r="K3459" s="8">
        <f>VLOOKUP(B3459, 'TRIPS In Force'!$A$2:$B$166, 2, FALSE)</f>
        <v>38697</v>
      </c>
      <c r="L3459" s="7">
        <f t="shared" ref="L3459:L3511" si="511">YEAR(K3459)</f>
        <v>2005</v>
      </c>
      <c r="M3459" s="7">
        <f t="shared" si="506"/>
        <v>0</v>
      </c>
      <c r="N3459" s="7">
        <f t="shared" si="507"/>
        <v>2005</v>
      </c>
      <c r="O3459" s="7">
        <f t="shared" si="508"/>
        <v>-14</v>
      </c>
      <c r="P3459" s="7">
        <f t="shared" si="509"/>
        <v>0</v>
      </c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</row>
    <row r="3460" spans="1:34" x14ac:dyDescent="0.35">
      <c r="A3460">
        <f t="shared" ref="A3460:A3523" si="512">A3459+1</f>
        <v>3459</v>
      </c>
      <c r="B3460" t="s">
        <v>129</v>
      </c>
      <c r="C3460">
        <f t="shared" si="510"/>
        <v>128</v>
      </c>
      <c r="D3460" s="7">
        <f t="shared" ref="D3460:D3484" si="513">D3459+1</f>
        <v>1992</v>
      </c>
      <c r="E3460">
        <v>100</v>
      </c>
      <c r="F3460">
        <f>VLOOKUP(B3460, 'Population by Country'!$1:$266, 7, FALSE)</f>
        <v>17378833</v>
      </c>
      <c r="G3460">
        <v>0</v>
      </c>
      <c r="H3460">
        <v>0</v>
      </c>
      <c r="I3460" s="7">
        <f>INDEX('Developing Country'!$B$3:$B$175,MATCH('Stata Data'!B3460,'Developing Country'!$A$3:$A$175))</f>
        <v>0</v>
      </c>
      <c r="J3460" s="7">
        <f>INDEX('Developing Country'!$C$3:$C$175,MATCH('Stata Data'!B3460,'Developing Country'!$A$3:$A$175))</f>
        <v>0</v>
      </c>
      <c r="K3460" s="8">
        <f>VLOOKUP(B3460, 'TRIPS In Force'!$A$2:$B$166, 2, FALSE)</f>
        <v>38697</v>
      </c>
      <c r="L3460" s="7">
        <f t="shared" si="511"/>
        <v>2005</v>
      </c>
      <c r="M3460" s="7">
        <f t="shared" si="506"/>
        <v>0</v>
      </c>
      <c r="N3460" s="7">
        <f t="shared" si="507"/>
        <v>2005</v>
      </c>
      <c r="O3460" s="7">
        <f t="shared" si="508"/>
        <v>-13</v>
      </c>
      <c r="P3460" s="7">
        <f t="shared" si="509"/>
        <v>0</v>
      </c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</row>
    <row r="3461" spans="1:34" x14ac:dyDescent="0.35">
      <c r="A3461">
        <f t="shared" si="512"/>
        <v>3460</v>
      </c>
      <c r="B3461" t="s">
        <v>129</v>
      </c>
      <c r="C3461">
        <f t="shared" si="510"/>
        <v>128</v>
      </c>
      <c r="D3461" s="7">
        <f t="shared" si="513"/>
        <v>1993</v>
      </c>
      <c r="E3461">
        <v>100</v>
      </c>
      <c r="F3461">
        <f>VLOOKUP(B3461, 'Population by Country'!$1:$266, 8, FALSE)</f>
        <v>17859750</v>
      </c>
      <c r="G3461">
        <v>0</v>
      </c>
      <c r="H3461">
        <v>0</v>
      </c>
      <c r="I3461" s="7">
        <f>INDEX('Developing Country'!$B$3:$B$175,MATCH('Stata Data'!B3461,'Developing Country'!$A$3:$A$175))</f>
        <v>0</v>
      </c>
      <c r="J3461" s="7">
        <f>INDEX('Developing Country'!$C$3:$C$175,MATCH('Stata Data'!B3461,'Developing Country'!$A$3:$A$175))</f>
        <v>0</v>
      </c>
      <c r="K3461" s="8">
        <f>VLOOKUP(B3461, 'TRIPS In Force'!$A$2:$B$166, 2, FALSE)</f>
        <v>38697</v>
      </c>
      <c r="L3461" s="7">
        <f t="shared" si="511"/>
        <v>2005</v>
      </c>
      <c r="M3461" s="7">
        <f t="shared" si="506"/>
        <v>0</v>
      </c>
      <c r="N3461" s="7">
        <f t="shared" si="507"/>
        <v>2005</v>
      </c>
      <c r="O3461" s="7">
        <f t="shared" si="508"/>
        <v>-12</v>
      </c>
      <c r="P3461" s="7">
        <f t="shared" si="509"/>
        <v>0</v>
      </c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</row>
    <row r="3462" spans="1:34" x14ac:dyDescent="0.35">
      <c r="A3462">
        <f t="shared" si="512"/>
        <v>3461</v>
      </c>
      <c r="B3462" t="s">
        <v>129</v>
      </c>
      <c r="C3462">
        <f t="shared" si="510"/>
        <v>128</v>
      </c>
      <c r="D3462" s="7">
        <f t="shared" si="513"/>
        <v>1994</v>
      </c>
      <c r="E3462">
        <v>100</v>
      </c>
      <c r="F3462">
        <f>VLOOKUP(B3462, 'Population by Country'!$1:$266, 9, FALSE)</f>
        <v>18311090</v>
      </c>
      <c r="G3462">
        <v>0</v>
      </c>
      <c r="H3462">
        <v>0</v>
      </c>
      <c r="I3462" s="7">
        <f>INDEX('Developing Country'!$B$3:$B$175,MATCH('Stata Data'!B3462,'Developing Country'!$A$3:$A$175))</f>
        <v>0</v>
      </c>
      <c r="J3462" s="7">
        <f>INDEX('Developing Country'!$C$3:$C$175,MATCH('Stata Data'!B3462,'Developing Country'!$A$3:$A$175))</f>
        <v>0</v>
      </c>
      <c r="K3462" s="8">
        <f>VLOOKUP(B3462, 'TRIPS In Force'!$A$2:$B$166, 2, FALSE)</f>
        <v>38697</v>
      </c>
      <c r="L3462" s="7">
        <f t="shared" si="511"/>
        <v>2005</v>
      </c>
      <c r="M3462" s="7">
        <f t="shared" si="506"/>
        <v>0</v>
      </c>
      <c r="N3462" s="7">
        <f t="shared" si="507"/>
        <v>2005</v>
      </c>
      <c r="O3462" s="7">
        <f t="shared" si="508"/>
        <v>-11</v>
      </c>
      <c r="P3462" s="7">
        <f t="shared" si="509"/>
        <v>0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</row>
    <row r="3463" spans="1:34" x14ac:dyDescent="0.35">
      <c r="A3463">
        <f t="shared" si="512"/>
        <v>3462</v>
      </c>
      <c r="B3463" t="s">
        <v>129</v>
      </c>
      <c r="C3463">
        <f t="shared" si="510"/>
        <v>128</v>
      </c>
      <c r="D3463" s="7">
        <f t="shared" si="513"/>
        <v>1995</v>
      </c>
      <c r="E3463">
        <v>100</v>
      </c>
      <c r="F3463">
        <f>VLOOKUP(B3463, 'Population by Country'!$1:$266, 10, FALSE)</f>
        <v>18735841</v>
      </c>
      <c r="G3463">
        <v>0</v>
      </c>
      <c r="H3463">
        <v>0</v>
      </c>
      <c r="I3463" s="7">
        <f>INDEX('Developing Country'!$B$3:$B$175,MATCH('Stata Data'!B3463,'Developing Country'!$A$3:$A$175))</f>
        <v>0</v>
      </c>
      <c r="J3463" s="7">
        <f>INDEX('Developing Country'!$C$3:$C$175,MATCH('Stata Data'!B3463,'Developing Country'!$A$3:$A$175))</f>
        <v>0</v>
      </c>
      <c r="K3463" s="8">
        <f>VLOOKUP(B3463, 'TRIPS In Force'!$A$2:$B$166, 2, FALSE)</f>
        <v>38697</v>
      </c>
      <c r="L3463" s="7">
        <f t="shared" si="511"/>
        <v>2005</v>
      </c>
      <c r="M3463" s="7">
        <f t="shared" si="506"/>
        <v>0</v>
      </c>
      <c r="N3463" s="7">
        <f t="shared" si="507"/>
        <v>2005</v>
      </c>
      <c r="O3463" s="7">
        <f t="shared" si="508"/>
        <v>-10</v>
      </c>
      <c r="P3463" s="7">
        <f t="shared" si="509"/>
        <v>0</v>
      </c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</row>
    <row r="3464" spans="1:34" x14ac:dyDescent="0.35">
      <c r="A3464">
        <f t="shared" si="512"/>
        <v>3463</v>
      </c>
      <c r="B3464" t="s">
        <v>129</v>
      </c>
      <c r="C3464">
        <f t="shared" si="510"/>
        <v>128</v>
      </c>
      <c r="D3464" s="7">
        <f t="shared" si="513"/>
        <v>1996</v>
      </c>
      <c r="E3464">
        <v>100</v>
      </c>
      <c r="F3464">
        <f>VLOOKUP(B3464, 'Population by Country'!$1:$266, 11, FALSE)</f>
        <v>19131578</v>
      </c>
      <c r="G3464">
        <v>0</v>
      </c>
      <c r="H3464">
        <v>0</v>
      </c>
      <c r="I3464" s="7">
        <f>INDEX('Developing Country'!$B$3:$B$175,MATCH('Stata Data'!B3464,'Developing Country'!$A$3:$A$175))</f>
        <v>0</v>
      </c>
      <c r="J3464" s="7">
        <f>INDEX('Developing Country'!$C$3:$C$175,MATCH('Stata Data'!B3464,'Developing Country'!$A$3:$A$175))</f>
        <v>0</v>
      </c>
      <c r="K3464" s="8">
        <f>VLOOKUP(B3464, 'TRIPS In Force'!$A$2:$B$166, 2, FALSE)</f>
        <v>38697</v>
      </c>
      <c r="L3464" s="7">
        <f t="shared" si="511"/>
        <v>2005</v>
      </c>
      <c r="M3464" s="7">
        <f t="shared" si="506"/>
        <v>0</v>
      </c>
      <c r="N3464" s="7">
        <f t="shared" si="507"/>
        <v>2005</v>
      </c>
      <c r="O3464" s="7">
        <f t="shared" si="508"/>
        <v>-9</v>
      </c>
      <c r="P3464" s="7">
        <f t="shared" si="509"/>
        <v>0</v>
      </c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</row>
    <row r="3465" spans="1:34" x14ac:dyDescent="0.35">
      <c r="A3465">
        <f t="shared" si="512"/>
        <v>3464</v>
      </c>
      <c r="B3465" t="s">
        <v>129</v>
      </c>
      <c r="C3465">
        <f t="shared" si="510"/>
        <v>128</v>
      </c>
      <c r="D3465" s="7">
        <f t="shared" si="513"/>
        <v>1997</v>
      </c>
      <c r="E3465">
        <v>100</v>
      </c>
      <c r="F3465">
        <f>VLOOKUP(B3465, 'Population by Country'!$1:$266, 12, FALSE)</f>
        <v>19505576</v>
      </c>
      <c r="G3465">
        <v>0</v>
      </c>
      <c r="H3465">
        <v>0</v>
      </c>
      <c r="I3465" s="7">
        <f>INDEX('Developing Country'!$B$3:$B$175,MATCH('Stata Data'!B3465,'Developing Country'!$A$3:$A$175))</f>
        <v>0</v>
      </c>
      <c r="J3465" s="7">
        <f>INDEX('Developing Country'!$C$3:$C$175,MATCH('Stata Data'!B3465,'Developing Country'!$A$3:$A$175))</f>
        <v>0</v>
      </c>
      <c r="K3465" s="8">
        <f>VLOOKUP(B3465, 'TRIPS In Force'!$A$2:$B$166, 2, FALSE)</f>
        <v>38697</v>
      </c>
      <c r="L3465" s="7">
        <f t="shared" si="511"/>
        <v>2005</v>
      </c>
      <c r="M3465" s="7">
        <f t="shared" si="506"/>
        <v>0</v>
      </c>
      <c r="N3465" s="7">
        <f t="shared" si="507"/>
        <v>2005</v>
      </c>
      <c r="O3465" s="7">
        <f t="shared" si="508"/>
        <v>-8</v>
      </c>
      <c r="P3465" s="7">
        <f t="shared" si="509"/>
        <v>0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</row>
    <row r="3466" spans="1:34" x14ac:dyDescent="0.35">
      <c r="A3466">
        <f t="shared" si="512"/>
        <v>3465</v>
      </c>
      <c r="B3466" t="s">
        <v>129</v>
      </c>
      <c r="C3466">
        <f t="shared" si="510"/>
        <v>128</v>
      </c>
      <c r="D3466" s="7">
        <f t="shared" si="513"/>
        <v>1998</v>
      </c>
      <c r="E3466">
        <v>100</v>
      </c>
      <c r="F3466">
        <f>VLOOKUP(B3466, 'Population by Country'!$1:$266, 13, FALSE)</f>
        <v>19882458</v>
      </c>
      <c r="G3466">
        <v>0</v>
      </c>
      <c r="H3466">
        <v>0</v>
      </c>
      <c r="I3466" s="7">
        <f>INDEX('Developing Country'!$B$3:$B$175,MATCH('Stata Data'!B3466,'Developing Country'!$A$3:$A$175))</f>
        <v>0</v>
      </c>
      <c r="J3466" s="7">
        <f>INDEX('Developing Country'!$C$3:$C$175,MATCH('Stata Data'!B3466,'Developing Country'!$A$3:$A$175))</f>
        <v>0</v>
      </c>
      <c r="K3466" s="8">
        <f>VLOOKUP(B3466, 'TRIPS In Force'!$A$2:$B$166, 2, FALSE)</f>
        <v>38697</v>
      </c>
      <c r="L3466" s="7">
        <f t="shared" si="511"/>
        <v>2005</v>
      </c>
      <c r="M3466" s="7">
        <f t="shared" si="506"/>
        <v>0</v>
      </c>
      <c r="N3466" s="7">
        <f t="shared" si="507"/>
        <v>2005</v>
      </c>
      <c r="O3466" s="7">
        <f t="shared" si="508"/>
        <v>-7</v>
      </c>
      <c r="P3466" s="7">
        <f t="shared" si="509"/>
        <v>0</v>
      </c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</row>
    <row r="3467" spans="1:34" x14ac:dyDescent="0.35">
      <c r="A3467">
        <f t="shared" si="512"/>
        <v>3466</v>
      </c>
      <c r="B3467" t="s">
        <v>129</v>
      </c>
      <c r="C3467">
        <f t="shared" si="510"/>
        <v>128</v>
      </c>
      <c r="D3467" s="7">
        <f t="shared" si="513"/>
        <v>1999</v>
      </c>
      <c r="E3467">
        <v>100</v>
      </c>
      <c r="F3467">
        <f>VLOOKUP(B3467, 'Population by Country'!$1:$266,14, FALSE)</f>
        <v>20294406</v>
      </c>
      <c r="G3467">
        <v>0</v>
      </c>
      <c r="H3467">
        <v>0</v>
      </c>
      <c r="I3467" s="7">
        <f>INDEX('Developing Country'!$B$3:$B$175,MATCH('Stata Data'!B3467,'Developing Country'!$A$3:$A$175))</f>
        <v>0</v>
      </c>
      <c r="J3467" s="7">
        <f>INDEX('Developing Country'!$C$3:$C$175,MATCH('Stata Data'!B3467,'Developing Country'!$A$3:$A$175))</f>
        <v>0</v>
      </c>
      <c r="K3467" s="8">
        <f>VLOOKUP(B3467, 'TRIPS In Force'!$A$2:$B$166, 2, FALSE)</f>
        <v>38697</v>
      </c>
      <c r="L3467" s="7">
        <f t="shared" si="511"/>
        <v>2005</v>
      </c>
      <c r="M3467" s="7">
        <f t="shared" si="506"/>
        <v>0</v>
      </c>
      <c r="N3467" s="7">
        <f t="shared" si="507"/>
        <v>2005</v>
      </c>
      <c r="O3467" s="7">
        <f t="shared" si="508"/>
        <v>-6</v>
      </c>
      <c r="P3467" s="7">
        <f t="shared" si="509"/>
        <v>0</v>
      </c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</row>
    <row r="3468" spans="1:34" x14ac:dyDescent="0.35">
      <c r="A3468">
        <f t="shared" si="512"/>
        <v>3467</v>
      </c>
      <c r="B3468" t="s">
        <v>129</v>
      </c>
      <c r="C3468">
        <f t="shared" si="510"/>
        <v>128</v>
      </c>
      <c r="D3468" s="7">
        <f t="shared" si="513"/>
        <v>2000</v>
      </c>
      <c r="E3468">
        <v>100</v>
      </c>
      <c r="F3468">
        <f>VLOOKUP(B3468, 'Population by Country'!$1:$266, 15, FALSE)</f>
        <v>20764312</v>
      </c>
      <c r="G3468">
        <v>0</v>
      </c>
      <c r="H3468">
        <v>0</v>
      </c>
      <c r="I3468" s="7">
        <f>INDEX('Developing Country'!$B$3:$B$175,MATCH('Stata Data'!B3468,'Developing Country'!$A$3:$A$175))</f>
        <v>0</v>
      </c>
      <c r="J3468" s="7">
        <f>INDEX('Developing Country'!$C$3:$C$175,MATCH('Stata Data'!B3468,'Developing Country'!$A$3:$A$175))</f>
        <v>0</v>
      </c>
      <c r="K3468" s="8">
        <f>VLOOKUP(B3468, 'TRIPS In Force'!$A$2:$B$166, 2, FALSE)</f>
        <v>38697</v>
      </c>
      <c r="L3468" s="7">
        <f t="shared" si="511"/>
        <v>2005</v>
      </c>
      <c r="M3468" s="7">
        <f t="shared" si="506"/>
        <v>0</v>
      </c>
      <c r="N3468" s="7">
        <f t="shared" si="507"/>
        <v>2005</v>
      </c>
      <c r="O3468" s="7">
        <f t="shared" si="508"/>
        <v>-5</v>
      </c>
      <c r="P3468" s="7">
        <f t="shared" si="509"/>
        <v>0</v>
      </c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</row>
    <row r="3469" spans="1:34" x14ac:dyDescent="0.35">
      <c r="A3469">
        <f t="shared" si="512"/>
        <v>3468</v>
      </c>
      <c r="B3469" t="s">
        <v>129</v>
      </c>
      <c r="C3469">
        <f t="shared" si="510"/>
        <v>128</v>
      </c>
      <c r="D3469" s="7">
        <f t="shared" si="513"/>
        <v>2001</v>
      </c>
      <c r="E3469">
        <v>100</v>
      </c>
      <c r="F3469">
        <f>VLOOKUP(B3469, 'Population by Country'!$1:$266, 16, FALSE)</f>
        <v>21303592</v>
      </c>
      <c r="G3469">
        <v>0</v>
      </c>
      <c r="H3469">
        <v>0</v>
      </c>
      <c r="I3469" s="7">
        <f>INDEX('Developing Country'!$B$3:$B$175,MATCH('Stata Data'!B3469,'Developing Country'!$A$3:$A$175))</f>
        <v>0</v>
      </c>
      <c r="J3469" s="7">
        <f>INDEX('Developing Country'!$C$3:$C$175,MATCH('Stata Data'!B3469,'Developing Country'!$A$3:$A$175))</f>
        <v>0</v>
      </c>
      <c r="K3469" s="8">
        <f>VLOOKUP(B3469, 'TRIPS In Force'!$A$2:$B$166, 2, FALSE)</f>
        <v>38697</v>
      </c>
      <c r="L3469" s="7">
        <f t="shared" si="511"/>
        <v>2005</v>
      </c>
      <c r="M3469" s="7">
        <f t="shared" si="506"/>
        <v>0</v>
      </c>
      <c r="N3469" s="7">
        <f t="shared" si="507"/>
        <v>2005</v>
      </c>
      <c r="O3469" s="7">
        <f t="shared" si="508"/>
        <v>-4</v>
      </c>
      <c r="P3469" s="7">
        <f t="shared" si="509"/>
        <v>0</v>
      </c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</row>
    <row r="3470" spans="1:34" x14ac:dyDescent="0.35">
      <c r="A3470">
        <f t="shared" si="512"/>
        <v>3469</v>
      </c>
      <c r="B3470" t="s">
        <v>129</v>
      </c>
      <c r="C3470">
        <f t="shared" si="510"/>
        <v>128</v>
      </c>
      <c r="D3470" s="7">
        <f t="shared" si="513"/>
        <v>2002</v>
      </c>
      <c r="E3470">
        <v>100</v>
      </c>
      <c r="F3470">
        <f>VLOOKUP(B3470, 'Population by Country'!$1:$266, 17, FALSE)</f>
        <v>21906308</v>
      </c>
      <c r="G3470">
        <v>0</v>
      </c>
      <c r="H3470">
        <v>0</v>
      </c>
      <c r="I3470" s="7">
        <f>INDEX('Developing Country'!$B$3:$B$175,MATCH('Stata Data'!B3470,'Developing Country'!$A$3:$A$175))</f>
        <v>0</v>
      </c>
      <c r="J3470" s="7">
        <f>INDEX('Developing Country'!$C$3:$C$175,MATCH('Stata Data'!B3470,'Developing Country'!$A$3:$A$175))</f>
        <v>0</v>
      </c>
      <c r="K3470" s="8">
        <f>VLOOKUP(B3470, 'TRIPS In Force'!$A$2:$B$166, 2, FALSE)</f>
        <v>38697</v>
      </c>
      <c r="L3470" s="7">
        <f t="shared" si="511"/>
        <v>2005</v>
      </c>
      <c r="M3470" s="7">
        <f t="shared" si="506"/>
        <v>0</v>
      </c>
      <c r="N3470" s="7">
        <f t="shared" si="507"/>
        <v>2005</v>
      </c>
      <c r="O3470" s="7">
        <f t="shared" si="508"/>
        <v>-3</v>
      </c>
      <c r="P3470" s="7">
        <f t="shared" si="509"/>
        <v>0</v>
      </c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</row>
    <row r="3471" spans="1:34" x14ac:dyDescent="0.35">
      <c r="A3471">
        <f t="shared" si="512"/>
        <v>3470</v>
      </c>
      <c r="B3471" t="s">
        <v>129</v>
      </c>
      <c r="C3471">
        <f t="shared" si="510"/>
        <v>128</v>
      </c>
      <c r="D3471" s="7">
        <f t="shared" si="513"/>
        <v>2003</v>
      </c>
      <c r="E3471">
        <v>100</v>
      </c>
      <c r="F3471">
        <f>VLOOKUP(B3471, 'Population by Country'!$1:$266, 18, FALSE)</f>
        <v>22556425</v>
      </c>
      <c r="G3471">
        <v>0</v>
      </c>
      <c r="H3471">
        <v>0</v>
      </c>
      <c r="I3471" s="7">
        <f>INDEX('Developing Country'!$B$3:$B$175,MATCH('Stata Data'!B3471,'Developing Country'!$A$3:$A$175))</f>
        <v>0</v>
      </c>
      <c r="J3471" s="7">
        <f>INDEX('Developing Country'!$C$3:$C$175,MATCH('Stata Data'!B3471,'Developing Country'!$A$3:$A$175))</f>
        <v>0</v>
      </c>
      <c r="K3471" s="8">
        <f>VLOOKUP(B3471, 'TRIPS In Force'!$A$2:$B$166, 2, FALSE)</f>
        <v>38697</v>
      </c>
      <c r="L3471" s="7">
        <f t="shared" si="511"/>
        <v>2005</v>
      </c>
      <c r="M3471" s="7">
        <f t="shared" si="506"/>
        <v>0</v>
      </c>
      <c r="N3471" s="7">
        <f t="shared" si="507"/>
        <v>2005</v>
      </c>
      <c r="O3471" s="7">
        <f t="shared" si="508"/>
        <v>-2</v>
      </c>
      <c r="P3471" s="7">
        <f t="shared" si="509"/>
        <v>0</v>
      </c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</row>
    <row r="3472" spans="1:34" x14ac:dyDescent="0.35">
      <c r="A3472">
        <f t="shared" si="512"/>
        <v>3471</v>
      </c>
      <c r="B3472" t="s">
        <v>129</v>
      </c>
      <c r="C3472">
        <f t="shared" si="510"/>
        <v>128</v>
      </c>
      <c r="D3472" s="7">
        <f t="shared" si="513"/>
        <v>2004</v>
      </c>
      <c r="E3472">
        <v>100</v>
      </c>
      <c r="F3472">
        <f>VLOOKUP(B3472, 'Population by Country'!$1:$266,19, FALSE)</f>
        <v>23228890</v>
      </c>
      <c r="G3472">
        <v>0</v>
      </c>
      <c r="H3472">
        <v>0</v>
      </c>
      <c r="I3472" s="7">
        <f>INDEX('Developing Country'!$B$3:$B$175,MATCH('Stata Data'!B3472,'Developing Country'!$A$3:$A$175))</f>
        <v>0</v>
      </c>
      <c r="J3472" s="7">
        <f>INDEX('Developing Country'!$C$3:$C$175,MATCH('Stata Data'!B3472,'Developing Country'!$A$3:$A$175))</f>
        <v>0</v>
      </c>
      <c r="K3472" s="8">
        <f>VLOOKUP(B3472, 'TRIPS In Force'!$A$2:$B$166, 2, FALSE)</f>
        <v>38697</v>
      </c>
      <c r="L3472" s="7">
        <f t="shared" si="511"/>
        <v>2005</v>
      </c>
      <c r="M3472" s="7">
        <f t="shared" si="506"/>
        <v>0</v>
      </c>
      <c r="N3472" s="7">
        <f t="shared" si="507"/>
        <v>2005</v>
      </c>
      <c r="O3472" s="7">
        <f t="shared" si="508"/>
        <v>-1</v>
      </c>
      <c r="P3472" s="7">
        <f t="shared" si="509"/>
        <v>0</v>
      </c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</row>
    <row r="3473" spans="1:34" x14ac:dyDescent="0.35">
      <c r="A3473">
        <f t="shared" si="512"/>
        <v>3472</v>
      </c>
      <c r="B3473" t="s">
        <v>129</v>
      </c>
      <c r="C3473">
        <f t="shared" si="510"/>
        <v>128</v>
      </c>
      <c r="D3473" s="7">
        <f t="shared" si="513"/>
        <v>2005</v>
      </c>
      <c r="E3473">
        <v>100</v>
      </c>
      <c r="F3473">
        <f>VLOOKUP(B3473, 'Population by Country'!$1:$266, 20, FALSE)</f>
        <v>23905654</v>
      </c>
      <c r="G3473">
        <v>0</v>
      </c>
      <c r="H3473">
        <v>0</v>
      </c>
      <c r="I3473" s="7">
        <f>INDEX('Developing Country'!$B$3:$B$175,MATCH('Stata Data'!B3473,'Developing Country'!$A$3:$A$175))</f>
        <v>0</v>
      </c>
      <c r="J3473" s="7">
        <f>INDEX('Developing Country'!$C$3:$C$175,MATCH('Stata Data'!B3473,'Developing Country'!$A$3:$A$175))</f>
        <v>0</v>
      </c>
      <c r="K3473" s="8">
        <f>VLOOKUP(B3473, 'TRIPS In Force'!$A$2:$B$166, 2, FALSE)</f>
        <v>38697</v>
      </c>
      <c r="L3473" s="7">
        <f t="shared" si="511"/>
        <v>2005</v>
      </c>
      <c r="M3473" s="7">
        <f t="shared" si="506"/>
        <v>1</v>
      </c>
      <c r="N3473" s="7">
        <f t="shared" si="507"/>
        <v>2005</v>
      </c>
      <c r="O3473" s="7">
        <f t="shared" si="508"/>
        <v>0</v>
      </c>
      <c r="P3473" s="7">
        <f t="shared" si="509"/>
        <v>1</v>
      </c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</row>
    <row r="3474" spans="1:34" x14ac:dyDescent="0.35">
      <c r="A3474">
        <f t="shared" si="512"/>
        <v>3473</v>
      </c>
      <c r="B3474" t="s">
        <v>129</v>
      </c>
      <c r="C3474">
        <f t="shared" si="510"/>
        <v>128</v>
      </c>
      <c r="D3474" s="7">
        <f t="shared" si="513"/>
        <v>2006</v>
      </c>
      <c r="E3474">
        <v>100</v>
      </c>
      <c r="F3474">
        <f>VLOOKUP(B3474, 'Population by Country'!$1:$266, 21, FALSE)</f>
        <v>24578301</v>
      </c>
      <c r="G3474">
        <v>0</v>
      </c>
      <c r="H3474">
        <v>0</v>
      </c>
      <c r="I3474" s="7">
        <f>INDEX('Developing Country'!$B$3:$B$175,MATCH('Stata Data'!B3474,'Developing Country'!$A$3:$A$175))</f>
        <v>0</v>
      </c>
      <c r="J3474" s="7">
        <f>INDEX('Developing Country'!$C$3:$C$175,MATCH('Stata Data'!B3474,'Developing Country'!$A$3:$A$175))</f>
        <v>0</v>
      </c>
      <c r="K3474" s="8">
        <f>VLOOKUP(B3474, 'TRIPS In Force'!$A$2:$B$166, 2, FALSE)</f>
        <v>38697</v>
      </c>
      <c r="L3474" s="7">
        <f t="shared" si="511"/>
        <v>2005</v>
      </c>
      <c r="M3474" s="7">
        <f t="shared" si="506"/>
        <v>1</v>
      </c>
      <c r="N3474" s="7">
        <f t="shared" si="507"/>
        <v>2005</v>
      </c>
      <c r="O3474" s="7">
        <f t="shared" si="508"/>
        <v>1</v>
      </c>
      <c r="P3474" s="7">
        <f t="shared" si="509"/>
        <v>1</v>
      </c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</row>
    <row r="3475" spans="1:34" x14ac:dyDescent="0.35">
      <c r="A3475">
        <f t="shared" si="512"/>
        <v>3474</v>
      </c>
      <c r="B3475" t="s">
        <v>129</v>
      </c>
      <c r="C3475">
        <f t="shared" si="510"/>
        <v>128</v>
      </c>
      <c r="D3475" s="7">
        <f t="shared" si="513"/>
        <v>2007</v>
      </c>
      <c r="E3475">
        <v>100</v>
      </c>
      <c r="F3475">
        <f>VLOOKUP(B3475, 'Population by Country'!$1:$266, 22, FALSE)</f>
        <v>25252569</v>
      </c>
      <c r="G3475">
        <v>0</v>
      </c>
      <c r="H3475">
        <v>0</v>
      </c>
      <c r="I3475" s="7">
        <f>INDEX('Developing Country'!$B$3:$B$175,MATCH('Stata Data'!B3475,'Developing Country'!$A$3:$A$175))</f>
        <v>0</v>
      </c>
      <c r="J3475" s="7">
        <f>INDEX('Developing Country'!$C$3:$C$175,MATCH('Stata Data'!B3475,'Developing Country'!$A$3:$A$175))</f>
        <v>0</v>
      </c>
      <c r="K3475" s="8">
        <f>VLOOKUP(B3475, 'TRIPS In Force'!$A$2:$B$166, 2, FALSE)</f>
        <v>38697</v>
      </c>
      <c r="L3475" s="7">
        <f t="shared" si="511"/>
        <v>2005</v>
      </c>
      <c r="M3475" s="7">
        <f t="shared" si="506"/>
        <v>1</v>
      </c>
      <c r="N3475" s="7">
        <f t="shared" si="507"/>
        <v>2005</v>
      </c>
      <c r="O3475" s="7">
        <f t="shared" si="508"/>
        <v>2</v>
      </c>
      <c r="P3475" s="7">
        <f t="shared" si="509"/>
        <v>1</v>
      </c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</row>
    <row r="3476" spans="1:34" x14ac:dyDescent="0.35">
      <c r="A3476">
        <f t="shared" si="512"/>
        <v>3475</v>
      </c>
      <c r="B3476" t="s">
        <v>129</v>
      </c>
      <c r="C3476">
        <f t="shared" si="510"/>
        <v>128</v>
      </c>
      <c r="D3476" s="7">
        <f t="shared" si="513"/>
        <v>2008</v>
      </c>
      <c r="E3476">
        <v>200</v>
      </c>
      <c r="F3476">
        <f>VLOOKUP(B3476, 'Population by Country'!$1:$266, 23, FALSE)</f>
        <v>25940770</v>
      </c>
      <c r="G3476">
        <v>0</v>
      </c>
      <c r="H3476">
        <v>0</v>
      </c>
      <c r="I3476" s="7">
        <f>INDEX('Developing Country'!$B$3:$B$175,MATCH('Stata Data'!B3476,'Developing Country'!$A$3:$A$175))</f>
        <v>0</v>
      </c>
      <c r="J3476" s="7">
        <f>INDEX('Developing Country'!$C$3:$C$175,MATCH('Stata Data'!B3476,'Developing Country'!$A$3:$A$175))</f>
        <v>0</v>
      </c>
      <c r="K3476" s="8">
        <f>VLOOKUP(B3476, 'TRIPS In Force'!$A$2:$B$166, 2, FALSE)</f>
        <v>38697</v>
      </c>
      <c r="L3476" s="7">
        <f t="shared" si="511"/>
        <v>2005</v>
      </c>
      <c r="M3476" s="7">
        <f t="shared" si="506"/>
        <v>1</v>
      </c>
      <c r="N3476" s="7">
        <f t="shared" si="507"/>
        <v>2005</v>
      </c>
      <c r="O3476" s="7">
        <f t="shared" si="508"/>
        <v>3</v>
      </c>
      <c r="P3476" s="7">
        <f t="shared" si="509"/>
        <v>1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</row>
    <row r="3477" spans="1:34" x14ac:dyDescent="0.35">
      <c r="A3477">
        <f t="shared" si="512"/>
        <v>3476</v>
      </c>
      <c r="B3477" t="s">
        <v>129</v>
      </c>
      <c r="C3477">
        <f t="shared" si="510"/>
        <v>128</v>
      </c>
      <c r="D3477" s="7">
        <f t="shared" si="513"/>
        <v>2009</v>
      </c>
      <c r="E3477">
        <v>200</v>
      </c>
      <c r="F3477">
        <f>VLOOKUP(B3477, 'Population by Country'!$1:$266, 24, FALSE)</f>
        <v>26661492</v>
      </c>
      <c r="G3477">
        <v>0</v>
      </c>
      <c r="H3477">
        <v>0</v>
      </c>
      <c r="I3477" s="7">
        <f>INDEX('Developing Country'!$B$3:$B$175,MATCH('Stata Data'!B3477,'Developing Country'!$A$3:$A$175))</f>
        <v>0</v>
      </c>
      <c r="J3477" s="7">
        <f>INDEX('Developing Country'!$C$3:$C$175,MATCH('Stata Data'!B3477,'Developing Country'!$A$3:$A$175))</f>
        <v>0</v>
      </c>
      <c r="K3477" s="8">
        <f>VLOOKUP(B3477, 'TRIPS In Force'!$A$2:$B$166, 2, FALSE)</f>
        <v>38697</v>
      </c>
      <c r="L3477" s="7">
        <f t="shared" si="511"/>
        <v>2005</v>
      </c>
      <c r="M3477" s="7">
        <f t="shared" si="506"/>
        <v>1</v>
      </c>
      <c r="N3477" s="7">
        <f t="shared" si="507"/>
        <v>2005</v>
      </c>
      <c r="O3477" s="7">
        <f t="shared" si="508"/>
        <v>4</v>
      </c>
      <c r="P3477" s="7">
        <f t="shared" si="509"/>
        <v>1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</row>
    <row r="3478" spans="1:34" x14ac:dyDescent="0.35">
      <c r="A3478">
        <f t="shared" si="512"/>
        <v>3477</v>
      </c>
      <c r="B3478" t="s">
        <v>129</v>
      </c>
      <c r="C3478">
        <f t="shared" si="510"/>
        <v>128</v>
      </c>
      <c r="D3478" s="7">
        <f t="shared" si="513"/>
        <v>2010</v>
      </c>
      <c r="E3478">
        <v>200</v>
      </c>
      <c r="F3478">
        <f>VLOOKUP(B3478, 'Population by Country'!$1:$266, 25, FALSE)</f>
        <v>27425676</v>
      </c>
      <c r="G3478">
        <v>0</v>
      </c>
      <c r="H3478">
        <v>0</v>
      </c>
      <c r="I3478" s="7">
        <f>INDEX('Developing Country'!$B$3:$B$175,MATCH('Stata Data'!B3478,'Developing Country'!$A$3:$A$175))</f>
        <v>0</v>
      </c>
      <c r="J3478" s="7">
        <f>INDEX('Developing Country'!$C$3:$C$175,MATCH('Stata Data'!B3478,'Developing Country'!$A$3:$A$175))</f>
        <v>0</v>
      </c>
      <c r="K3478" s="8">
        <f>VLOOKUP(B3478, 'TRIPS In Force'!$A$2:$B$166, 2, FALSE)</f>
        <v>38697</v>
      </c>
      <c r="L3478" s="7">
        <f t="shared" si="511"/>
        <v>2005</v>
      </c>
      <c r="M3478" s="7">
        <f t="shared" si="506"/>
        <v>1</v>
      </c>
      <c r="N3478" s="7">
        <f t="shared" si="507"/>
        <v>2005</v>
      </c>
      <c r="O3478" s="7">
        <f t="shared" si="508"/>
        <v>5</v>
      </c>
      <c r="P3478" s="7">
        <f t="shared" si="509"/>
        <v>1</v>
      </c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</row>
    <row r="3479" spans="1:34" x14ac:dyDescent="0.35">
      <c r="A3479">
        <f t="shared" si="512"/>
        <v>3478</v>
      </c>
      <c r="B3479" t="s">
        <v>129</v>
      </c>
      <c r="C3479">
        <f t="shared" si="510"/>
        <v>128</v>
      </c>
      <c r="D3479" s="7">
        <f t="shared" si="513"/>
        <v>2011</v>
      </c>
      <c r="E3479">
        <v>200</v>
      </c>
      <c r="F3479">
        <f>VLOOKUP(B3479, 'Population by Country'!$1:$266, 26, FALSE)</f>
        <v>28238020</v>
      </c>
      <c r="G3479">
        <v>0</v>
      </c>
      <c r="H3479">
        <v>0</v>
      </c>
      <c r="I3479" s="7">
        <f>INDEX('Developing Country'!$B$3:$B$175,MATCH('Stata Data'!B3479,'Developing Country'!$A$3:$A$175))</f>
        <v>0</v>
      </c>
      <c r="J3479" s="7">
        <f>INDEX('Developing Country'!$C$3:$C$175,MATCH('Stata Data'!B3479,'Developing Country'!$A$3:$A$175))</f>
        <v>0</v>
      </c>
      <c r="K3479" s="8">
        <f>VLOOKUP(B3479, 'TRIPS In Force'!$A$2:$B$166, 2, FALSE)</f>
        <v>38697</v>
      </c>
      <c r="L3479" s="7">
        <f t="shared" si="511"/>
        <v>2005</v>
      </c>
      <c r="M3479" s="7">
        <f t="shared" si="506"/>
        <v>1</v>
      </c>
      <c r="N3479" s="7">
        <f t="shared" si="507"/>
        <v>2005</v>
      </c>
      <c r="O3479" s="7">
        <f t="shared" si="508"/>
        <v>6</v>
      </c>
      <c r="P3479" s="7">
        <f t="shared" si="509"/>
        <v>1</v>
      </c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</row>
    <row r="3480" spans="1:34" x14ac:dyDescent="0.35">
      <c r="A3480">
        <f t="shared" si="512"/>
        <v>3479</v>
      </c>
      <c r="B3480" t="s">
        <v>129</v>
      </c>
      <c r="C3480">
        <f t="shared" si="510"/>
        <v>128</v>
      </c>
      <c r="D3480" s="7">
        <f t="shared" si="513"/>
        <v>2012</v>
      </c>
      <c r="E3480">
        <v>200</v>
      </c>
      <c r="F3480">
        <f>VLOOKUP(B3480, 'Population by Country'!$1:$266, 27, FALSE)</f>
        <v>29086357</v>
      </c>
      <c r="G3480">
        <v>0</v>
      </c>
      <c r="H3480">
        <v>0</v>
      </c>
      <c r="I3480" s="7">
        <f>INDEX('Developing Country'!$B$3:$B$175,MATCH('Stata Data'!B3480,'Developing Country'!$A$3:$A$175))</f>
        <v>0</v>
      </c>
      <c r="J3480" s="7">
        <f>INDEX('Developing Country'!$C$3:$C$175,MATCH('Stata Data'!B3480,'Developing Country'!$A$3:$A$175))</f>
        <v>0</v>
      </c>
      <c r="K3480" s="8">
        <f>VLOOKUP(B3480, 'TRIPS In Force'!$A$2:$B$166, 2, FALSE)</f>
        <v>38697</v>
      </c>
      <c r="L3480" s="7">
        <f t="shared" si="511"/>
        <v>2005</v>
      </c>
      <c r="M3480" s="7">
        <f t="shared" si="506"/>
        <v>1</v>
      </c>
      <c r="N3480" s="7">
        <f t="shared" si="507"/>
        <v>2005</v>
      </c>
      <c r="O3480" s="7">
        <f t="shared" si="508"/>
        <v>7</v>
      </c>
      <c r="P3480" s="7">
        <f t="shared" si="509"/>
        <v>1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</row>
    <row r="3481" spans="1:34" x14ac:dyDescent="0.35">
      <c r="A3481">
        <f t="shared" si="512"/>
        <v>3480</v>
      </c>
      <c r="B3481" t="s">
        <v>129</v>
      </c>
      <c r="C3481">
        <f t="shared" si="510"/>
        <v>128</v>
      </c>
      <c r="D3481" s="7">
        <f t="shared" si="513"/>
        <v>2013</v>
      </c>
      <c r="E3481">
        <v>200</v>
      </c>
      <c r="F3481">
        <f>VLOOKUP(B3481, 'Population by Country'!$1:$266, 28, FALSE)</f>
        <v>29944476</v>
      </c>
      <c r="G3481">
        <v>0</v>
      </c>
      <c r="H3481">
        <v>0</v>
      </c>
      <c r="I3481" s="7">
        <f>INDEX('Developing Country'!$B$3:$B$175,MATCH('Stata Data'!B3481,'Developing Country'!$A$3:$A$175))</f>
        <v>0</v>
      </c>
      <c r="J3481" s="7">
        <f>INDEX('Developing Country'!$C$3:$C$175,MATCH('Stata Data'!B3481,'Developing Country'!$A$3:$A$175))</f>
        <v>0</v>
      </c>
      <c r="K3481" s="8">
        <f>VLOOKUP(B3481, 'TRIPS In Force'!$A$2:$B$166, 2, FALSE)</f>
        <v>38697</v>
      </c>
      <c r="L3481" s="7">
        <f t="shared" si="511"/>
        <v>2005</v>
      </c>
      <c r="M3481" s="7">
        <f t="shared" si="506"/>
        <v>1</v>
      </c>
      <c r="N3481" s="7">
        <f t="shared" si="507"/>
        <v>2005</v>
      </c>
      <c r="O3481" s="7">
        <f t="shared" si="508"/>
        <v>8</v>
      </c>
      <c r="P3481" s="7">
        <f t="shared" si="509"/>
        <v>1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</row>
    <row r="3482" spans="1:34" x14ac:dyDescent="0.35">
      <c r="A3482">
        <f t="shared" si="512"/>
        <v>3481</v>
      </c>
      <c r="B3482" t="s">
        <v>129</v>
      </c>
      <c r="C3482">
        <f t="shared" si="510"/>
        <v>128</v>
      </c>
      <c r="D3482" s="7">
        <f t="shared" si="513"/>
        <v>2014</v>
      </c>
      <c r="E3482">
        <v>200</v>
      </c>
      <c r="F3482">
        <f>VLOOKUP(B3482, 'Population by Country'!$1:$266, 29, FALSE)</f>
        <v>30776722</v>
      </c>
      <c r="G3482">
        <v>0</v>
      </c>
      <c r="H3482">
        <v>0</v>
      </c>
      <c r="I3482" s="7">
        <f>INDEX('Developing Country'!$B$3:$B$175,MATCH('Stata Data'!B3482,'Developing Country'!$A$3:$A$175))</f>
        <v>0</v>
      </c>
      <c r="J3482" s="7">
        <f>INDEX('Developing Country'!$C$3:$C$175,MATCH('Stata Data'!B3482,'Developing Country'!$A$3:$A$175))</f>
        <v>0</v>
      </c>
      <c r="K3482" s="8">
        <f>VLOOKUP(B3482, 'TRIPS In Force'!$A$2:$B$166, 2, FALSE)</f>
        <v>38697</v>
      </c>
      <c r="L3482" s="7">
        <f t="shared" si="511"/>
        <v>2005</v>
      </c>
      <c r="M3482" s="7">
        <f t="shared" si="506"/>
        <v>1</v>
      </c>
      <c r="N3482" s="7">
        <f t="shared" si="507"/>
        <v>2005</v>
      </c>
      <c r="O3482" s="7">
        <f t="shared" si="508"/>
        <v>9</v>
      </c>
      <c r="P3482" s="7">
        <f t="shared" si="509"/>
        <v>1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</row>
    <row r="3483" spans="1:34" x14ac:dyDescent="0.35">
      <c r="A3483">
        <f t="shared" si="512"/>
        <v>3482</v>
      </c>
      <c r="B3483" t="s">
        <v>129</v>
      </c>
      <c r="C3483">
        <f t="shared" si="510"/>
        <v>128</v>
      </c>
      <c r="D3483" s="7">
        <f t="shared" si="513"/>
        <v>2015</v>
      </c>
      <c r="E3483">
        <v>500</v>
      </c>
      <c r="F3483">
        <f>VLOOKUP(B3483, 'Population by Country'!$1:$266, 30, FALSE)</f>
        <v>31557144</v>
      </c>
      <c r="G3483">
        <v>0</v>
      </c>
      <c r="H3483">
        <v>0</v>
      </c>
      <c r="I3483" s="7">
        <f>INDEX('Developing Country'!$B$3:$B$175,MATCH('Stata Data'!B3483,'Developing Country'!$A$3:$A$175))</f>
        <v>0</v>
      </c>
      <c r="J3483" s="7">
        <f>INDEX('Developing Country'!$C$3:$C$175,MATCH('Stata Data'!B3483,'Developing Country'!$A$3:$A$175))</f>
        <v>0</v>
      </c>
      <c r="K3483" s="8">
        <f>VLOOKUP(B3483, 'TRIPS In Force'!$A$2:$B$166, 2, FALSE)</f>
        <v>38697</v>
      </c>
      <c r="L3483" s="7">
        <f t="shared" si="511"/>
        <v>2005</v>
      </c>
      <c r="M3483" s="7">
        <f t="shared" si="506"/>
        <v>1</v>
      </c>
      <c r="N3483" s="7">
        <f t="shared" si="507"/>
        <v>2005</v>
      </c>
      <c r="O3483" s="7">
        <f t="shared" si="508"/>
        <v>10</v>
      </c>
      <c r="P3483" s="7">
        <f t="shared" si="509"/>
        <v>1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</row>
    <row r="3484" spans="1:34" x14ac:dyDescent="0.35">
      <c r="A3484">
        <f t="shared" si="512"/>
        <v>3483</v>
      </c>
      <c r="B3484" t="s">
        <v>129</v>
      </c>
      <c r="C3484">
        <f t="shared" si="510"/>
        <v>128</v>
      </c>
      <c r="D3484" s="7">
        <f t="shared" si="513"/>
        <v>2016</v>
      </c>
      <c r="E3484">
        <v>500</v>
      </c>
      <c r="F3484">
        <f>VLOOKUP(B3484, 'Population by Country'!$1:$266, 31, FALSE)</f>
        <v>32275687</v>
      </c>
      <c r="G3484">
        <v>0</v>
      </c>
      <c r="H3484">
        <v>0</v>
      </c>
      <c r="I3484" s="7">
        <f>INDEX('Developing Country'!$B$3:$B$175,MATCH('Stata Data'!B3484,'Developing Country'!$A$3:$A$175))</f>
        <v>0</v>
      </c>
      <c r="J3484" s="7">
        <f>INDEX('Developing Country'!$C$3:$C$175,MATCH('Stata Data'!B3484,'Developing Country'!$A$3:$A$175))</f>
        <v>0</v>
      </c>
      <c r="K3484" s="8">
        <f>VLOOKUP(B3484, 'TRIPS In Force'!$A$2:$B$166, 2, FALSE)</f>
        <v>38697</v>
      </c>
      <c r="L3484" s="7">
        <f t="shared" si="511"/>
        <v>2005</v>
      </c>
      <c r="M3484" s="7">
        <f t="shared" si="506"/>
        <v>1</v>
      </c>
      <c r="N3484" s="7">
        <f t="shared" si="507"/>
        <v>2005</v>
      </c>
      <c r="O3484" s="7">
        <f t="shared" si="508"/>
        <v>11</v>
      </c>
      <c r="P3484" s="7">
        <f t="shared" si="509"/>
        <v>1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</row>
    <row r="3485" spans="1:34" x14ac:dyDescent="0.35">
      <c r="A3485">
        <f t="shared" si="512"/>
        <v>3484</v>
      </c>
      <c r="B3485" t="s">
        <v>130</v>
      </c>
      <c r="C3485">
        <f t="shared" si="510"/>
        <v>129</v>
      </c>
      <c r="D3485" s="7">
        <v>1990</v>
      </c>
      <c r="E3485">
        <v>500</v>
      </c>
      <c r="F3485">
        <f>VLOOKUP(B3485, 'Population by Country'!$1:$266, 5,FALSE )</f>
        <v>7555617</v>
      </c>
      <c r="G3485">
        <v>0</v>
      </c>
      <c r="H3485">
        <v>0</v>
      </c>
      <c r="I3485" s="7">
        <f>INDEX('Developing Country'!$B$3:$B$175,MATCH('Stata Data'!B3485,'Developing Country'!$A$3:$A$175))</f>
        <v>1</v>
      </c>
      <c r="J3485" s="7">
        <f>INDEX('Developing Country'!$C$3:$C$175,MATCH('Stata Data'!B3485,'Developing Country'!$A$3:$A$175))</f>
        <v>0</v>
      </c>
      <c r="K3485" s="8">
        <f>VLOOKUP(B3485, 'TRIPS In Force'!$A$2:$B$166, 2, FALSE)</f>
        <v>34700</v>
      </c>
      <c r="L3485" s="7">
        <f t="shared" si="511"/>
        <v>1995</v>
      </c>
      <c r="M3485" s="7">
        <f t="shared" si="506"/>
        <v>0</v>
      </c>
      <c r="N3485" s="7">
        <f t="shared" si="507"/>
        <v>2033</v>
      </c>
      <c r="O3485" s="7">
        <f t="shared" si="508"/>
        <v>-43</v>
      </c>
      <c r="P3485" s="7">
        <f t="shared" si="509"/>
        <v>0</v>
      </c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</row>
    <row r="3486" spans="1:34" x14ac:dyDescent="0.35">
      <c r="A3486">
        <f t="shared" si="512"/>
        <v>3485</v>
      </c>
      <c r="B3486" t="s">
        <v>130</v>
      </c>
      <c r="C3486">
        <f t="shared" si="510"/>
        <v>129</v>
      </c>
      <c r="D3486" s="7">
        <f>D3485+1</f>
        <v>1991</v>
      </c>
      <c r="E3486">
        <v>500</v>
      </c>
      <c r="F3486">
        <f>VLOOKUP(B3486, 'Population by Country'!$1:$266, 6, FALSE)</f>
        <v>7789653</v>
      </c>
      <c r="G3486">
        <v>0</v>
      </c>
      <c r="H3486">
        <v>0</v>
      </c>
      <c r="I3486" s="7">
        <f>INDEX('Developing Country'!$B$3:$B$175,MATCH('Stata Data'!B3486,'Developing Country'!$A$3:$A$175))</f>
        <v>1</v>
      </c>
      <c r="J3486" s="7">
        <f>INDEX('Developing Country'!$C$3:$C$175,MATCH('Stata Data'!B3486,'Developing Country'!$A$3:$A$175))</f>
        <v>0</v>
      </c>
      <c r="K3486" s="8">
        <f>VLOOKUP(B3486, 'TRIPS In Force'!$A$2:$B$166, 2, FALSE)</f>
        <v>34700</v>
      </c>
      <c r="L3486" s="7">
        <f t="shared" si="511"/>
        <v>1995</v>
      </c>
      <c r="M3486" s="7">
        <f t="shared" si="506"/>
        <v>0</v>
      </c>
      <c r="N3486" s="7">
        <f t="shared" si="507"/>
        <v>2033</v>
      </c>
      <c r="O3486" s="7">
        <f t="shared" si="508"/>
        <v>-42</v>
      </c>
      <c r="P3486" s="7">
        <f t="shared" si="509"/>
        <v>0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</row>
    <row r="3487" spans="1:34" x14ac:dyDescent="0.35">
      <c r="A3487">
        <f t="shared" si="512"/>
        <v>3486</v>
      </c>
      <c r="B3487" t="s">
        <v>130</v>
      </c>
      <c r="C3487">
        <f t="shared" si="510"/>
        <v>129</v>
      </c>
      <c r="D3487" s="7">
        <f t="shared" ref="D3487:D3511" si="514">D3486+1</f>
        <v>1992</v>
      </c>
      <c r="E3487">
        <v>500</v>
      </c>
      <c r="F3487">
        <f>VLOOKUP(B3487, 'Population by Country'!$1:$266, 7, FALSE)</f>
        <v>8029725</v>
      </c>
      <c r="G3487">
        <v>0</v>
      </c>
      <c r="H3487">
        <v>0</v>
      </c>
      <c r="I3487" s="7">
        <f>INDEX('Developing Country'!$B$3:$B$175,MATCH('Stata Data'!B3487,'Developing Country'!$A$3:$A$175))</f>
        <v>1</v>
      </c>
      <c r="J3487" s="7">
        <f>INDEX('Developing Country'!$C$3:$C$175,MATCH('Stata Data'!B3487,'Developing Country'!$A$3:$A$175))</f>
        <v>0</v>
      </c>
      <c r="K3487" s="8">
        <f>VLOOKUP(B3487, 'TRIPS In Force'!$A$2:$B$166, 2, FALSE)</f>
        <v>34700</v>
      </c>
      <c r="L3487" s="7">
        <f t="shared" si="511"/>
        <v>1995</v>
      </c>
      <c r="M3487" s="7">
        <f t="shared" si="506"/>
        <v>0</v>
      </c>
      <c r="N3487" s="7">
        <f t="shared" si="507"/>
        <v>2033</v>
      </c>
      <c r="O3487" s="7">
        <f t="shared" si="508"/>
        <v>-41</v>
      </c>
      <c r="P3487" s="7">
        <f t="shared" si="509"/>
        <v>0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</row>
    <row r="3488" spans="1:34" x14ac:dyDescent="0.35">
      <c r="A3488">
        <f t="shared" si="512"/>
        <v>3487</v>
      </c>
      <c r="B3488" t="s">
        <v>130</v>
      </c>
      <c r="C3488">
        <f t="shared" si="510"/>
        <v>129</v>
      </c>
      <c r="D3488" s="7">
        <f t="shared" si="514"/>
        <v>1993</v>
      </c>
      <c r="E3488">
        <v>500</v>
      </c>
      <c r="F3488">
        <f>VLOOKUP(B3488, 'Population by Country'!$1:$266, 8, FALSE)</f>
        <v>8272170</v>
      </c>
      <c r="G3488">
        <v>0</v>
      </c>
      <c r="H3488">
        <v>0</v>
      </c>
      <c r="I3488" s="7">
        <f>INDEX('Developing Country'!$B$3:$B$175,MATCH('Stata Data'!B3488,'Developing Country'!$A$3:$A$175))</f>
        <v>1</v>
      </c>
      <c r="J3488" s="7">
        <f>INDEX('Developing Country'!$C$3:$C$175,MATCH('Stata Data'!B3488,'Developing Country'!$A$3:$A$175))</f>
        <v>0</v>
      </c>
      <c r="K3488" s="8">
        <f>VLOOKUP(B3488, 'TRIPS In Force'!$A$2:$B$166, 2, FALSE)</f>
        <v>34700</v>
      </c>
      <c r="L3488" s="7">
        <f t="shared" si="511"/>
        <v>1995</v>
      </c>
      <c r="M3488" s="7">
        <f t="shared" si="506"/>
        <v>0</v>
      </c>
      <c r="N3488" s="7">
        <f t="shared" si="507"/>
        <v>2033</v>
      </c>
      <c r="O3488" s="7">
        <f t="shared" si="508"/>
        <v>-40</v>
      </c>
      <c r="P3488" s="7">
        <f t="shared" si="509"/>
        <v>0</v>
      </c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</row>
    <row r="3489" spans="1:34" x14ac:dyDescent="0.35">
      <c r="A3489">
        <f t="shared" si="512"/>
        <v>3488</v>
      </c>
      <c r="B3489" t="s">
        <v>130</v>
      </c>
      <c r="C3489">
        <f t="shared" si="510"/>
        <v>129</v>
      </c>
      <c r="D3489" s="7">
        <f t="shared" si="514"/>
        <v>1994</v>
      </c>
      <c r="E3489">
        <v>500</v>
      </c>
      <c r="F3489">
        <f>VLOOKUP(B3489, 'Population by Country'!$1:$266, 9, FALSE)</f>
        <v>8512173</v>
      </c>
      <c r="G3489">
        <v>0</v>
      </c>
      <c r="H3489">
        <v>0</v>
      </c>
      <c r="I3489" s="7">
        <f>INDEX('Developing Country'!$B$3:$B$175,MATCH('Stata Data'!B3489,'Developing Country'!$A$3:$A$175))</f>
        <v>1</v>
      </c>
      <c r="J3489" s="7">
        <f>INDEX('Developing Country'!$C$3:$C$175,MATCH('Stata Data'!B3489,'Developing Country'!$A$3:$A$175))</f>
        <v>0</v>
      </c>
      <c r="K3489" s="8">
        <f>VLOOKUP(B3489, 'TRIPS In Force'!$A$2:$B$166, 2, FALSE)</f>
        <v>34700</v>
      </c>
      <c r="L3489" s="7">
        <f t="shared" si="511"/>
        <v>1995</v>
      </c>
      <c r="M3489" s="7">
        <f t="shared" si="506"/>
        <v>0</v>
      </c>
      <c r="N3489" s="7">
        <f t="shared" si="507"/>
        <v>2033</v>
      </c>
      <c r="O3489" s="7">
        <f t="shared" si="508"/>
        <v>-39</v>
      </c>
      <c r="P3489" s="7">
        <f t="shared" si="509"/>
        <v>0</v>
      </c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</row>
    <row r="3490" spans="1:34" x14ac:dyDescent="0.35">
      <c r="A3490">
        <f t="shared" si="512"/>
        <v>3489</v>
      </c>
      <c r="B3490" t="s">
        <v>130</v>
      </c>
      <c r="C3490">
        <f t="shared" si="510"/>
        <v>129</v>
      </c>
      <c r="D3490" s="7">
        <f t="shared" si="514"/>
        <v>1995</v>
      </c>
      <c r="E3490">
        <v>1000</v>
      </c>
      <c r="F3490">
        <f>VLOOKUP(B3490, 'Population by Country'!$1:$266, 10, FALSE)</f>
        <v>8746606</v>
      </c>
      <c r="G3490">
        <v>0</v>
      </c>
      <c r="H3490">
        <v>0</v>
      </c>
      <c r="I3490" s="7">
        <f>INDEX('Developing Country'!$B$3:$B$175,MATCH('Stata Data'!B3490,'Developing Country'!$A$3:$A$175))</f>
        <v>1</v>
      </c>
      <c r="J3490" s="7">
        <f>INDEX('Developing Country'!$C$3:$C$175,MATCH('Stata Data'!B3490,'Developing Country'!$A$3:$A$175))</f>
        <v>0</v>
      </c>
      <c r="K3490" s="8">
        <f>VLOOKUP(B3490, 'TRIPS In Force'!$A$2:$B$166, 2, FALSE)</f>
        <v>34700</v>
      </c>
      <c r="L3490" s="7">
        <f t="shared" si="511"/>
        <v>1995</v>
      </c>
      <c r="M3490" s="7">
        <f t="shared" si="506"/>
        <v>1</v>
      </c>
      <c r="N3490" s="7">
        <f t="shared" si="507"/>
        <v>2033</v>
      </c>
      <c r="O3490" s="7">
        <f t="shared" si="508"/>
        <v>-38</v>
      </c>
      <c r="P3490" s="7">
        <f t="shared" si="509"/>
        <v>0</v>
      </c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</row>
    <row r="3491" spans="1:34" x14ac:dyDescent="0.35">
      <c r="A3491">
        <f t="shared" si="512"/>
        <v>3490</v>
      </c>
      <c r="B3491" t="s">
        <v>130</v>
      </c>
      <c r="C3491">
        <f t="shared" si="510"/>
        <v>129</v>
      </c>
      <c r="D3491" s="7">
        <f t="shared" si="514"/>
        <v>1996</v>
      </c>
      <c r="E3491">
        <v>1000</v>
      </c>
      <c r="F3491">
        <f>VLOOKUP(B3491, 'Population by Country'!$1:$266, 11, FALSE)</f>
        <v>8974077</v>
      </c>
      <c r="G3491">
        <v>0</v>
      </c>
      <c r="H3491">
        <v>0</v>
      </c>
      <c r="I3491" s="7">
        <f>INDEX('Developing Country'!$B$3:$B$175,MATCH('Stata Data'!B3491,'Developing Country'!$A$3:$A$175))</f>
        <v>1</v>
      </c>
      <c r="J3491" s="7">
        <f>INDEX('Developing Country'!$C$3:$C$175,MATCH('Stata Data'!B3491,'Developing Country'!$A$3:$A$175))</f>
        <v>0</v>
      </c>
      <c r="K3491" s="8">
        <f>VLOOKUP(B3491, 'TRIPS In Force'!$A$2:$B$166, 2, FALSE)</f>
        <v>34700</v>
      </c>
      <c r="L3491" s="7">
        <f t="shared" si="511"/>
        <v>1995</v>
      </c>
      <c r="M3491" s="7">
        <f t="shared" si="506"/>
        <v>1</v>
      </c>
      <c r="N3491" s="7">
        <f t="shared" si="507"/>
        <v>2033</v>
      </c>
      <c r="O3491" s="7">
        <f t="shared" si="508"/>
        <v>-37</v>
      </c>
      <c r="P3491" s="7">
        <f t="shared" si="509"/>
        <v>0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</row>
    <row r="3492" spans="1:34" x14ac:dyDescent="0.35">
      <c r="A3492">
        <f t="shared" si="512"/>
        <v>3491</v>
      </c>
      <c r="B3492" t="s">
        <v>130</v>
      </c>
      <c r="C3492">
        <f t="shared" si="510"/>
        <v>129</v>
      </c>
      <c r="D3492" s="7">
        <f t="shared" si="514"/>
        <v>1997</v>
      </c>
      <c r="E3492">
        <v>1000</v>
      </c>
      <c r="F3492">
        <f>VLOOKUP(B3492, 'Population by Country'!$1:$266, 12, FALSE)</f>
        <v>9196528</v>
      </c>
      <c r="G3492">
        <v>0</v>
      </c>
      <c r="H3492">
        <v>0</v>
      </c>
      <c r="I3492" s="7">
        <f>INDEX('Developing Country'!$B$3:$B$175,MATCH('Stata Data'!B3492,'Developing Country'!$A$3:$A$175))</f>
        <v>1</v>
      </c>
      <c r="J3492" s="7">
        <f>INDEX('Developing Country'!$C$3:$C$175,MATCH('Stata Data'!B3492,'Developing Country'!$A$3:$A$175))</f>
        <v>0</v>
      </c>
      <c r="K3492" s="8">
        <f>VLOOKUP(B3492, 'TRIPS In Force'!$A$2:$B$166, 2, FALSE)</f>
        <v>34700</v>
      </c>
      <c r="L3492" s="7">
        <f t="shared" si="511"/>
        <v>1995</v>
      </c>
      <c r="M3492" s="7">
        <f t="shared" si="506"/>
        <v>1</v>
      </c>
      <c r="N3492" s="7">
        <f t="shared" si="507"/>
        <v>2033</v>
      </c>
      <c r="O3492" s="7">
        <f t="shared" si="508"/>
        <v>-36</v>
      </c>
      <c r="P3492" s="7">
        <f t="shared" si="509"/>
        <v>0</v>
      </c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</row>
    <row r="3493" spans="1:34" x14ac:dyDescent="0.35">
      <c r="A3493">
        <f t="shared" si="512"/>
        <v>3492</v>
      </c>
      <c r="B3493" t="s">
        <v>130</v>
      </c>
      <c r="C3493">
        <f t="shared" si="510"/>
        <v>129</v>
      </c>
      <c r="D3493" s="7">
        <f t="shared" si="514"/>
        <v>1998</v>
      </c>
      <c r="E3493">
        <v>1000</v>
      </c>
      <c r="F3493">
        <f>VLOOKUP(B3493, 'Population by Country'!$1:$266, 13, FALSE)</f>
        <v>9418393</v>
      </c>
      <c r="G3493">
        <v>0</v>
      </c>
      <c r="H3493">
        <v>0</v>
      </c>
      <c r="I3493" s="7">
        <f>INDEX('Developing Country'!$B$3:$B$175,MATCH('Stata Data'!B3493,'Developing Country'!$A$3:$A$175))</f>
        <v>1</v>
      </c>
      <c r="J3493" s="7">
        <f>INDEX('Developing Country'!$C$3:$C$175,MATCH('Stata Data'!B3493,'Developing Country'!$A$3:$A$175))</f>
        <v>0</v>
      </c>
      <c r="K3493" s="8">
        <f>VLOOKUP(B3493, 'TRIPS In Force'!$A$2:$B$166, 2, FALSE)</f>
        <v>34700</v>
      </c>
      <c r="L3493" s="7">
        <f t="shared" si="511"/>
        <v>1995</v>
      </c>
      <c r="M3493" s="7">
        <f t="shared" si="506"/>
        <v>1</v>
      </c>
      <c r="N3493" s="7">
        <f t="shared" si="507"/>
        <v>2033</v>
      </c>
      <c r="O3493" s="7">
        <f t="shared" si="508"/>
        <v>-35</v>
      </c>
      <c r="P3493" s="7">
        <f t="shared" si="509"/>
        <v>0</v>
      </c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</row>
    <row r="3494" spans="1:34" x14ac:dyDescent="0.35">
      <c r="A3494">
        <f t="shared" si="512"/>
        <v>3493</v>
      </c>
      <c r="B3494" t="s">
        <v>130</v>
      </c>
      <c r="C3494">
        <f t="shared" si="510"/>
        <v>129</v>
      </c>
      <c r="D3494" s="7">
        <f t="shared" si="514"/>
        <v>1999</v>
      </c>
      <c r="E3494">
        <v>1200</v>
      </c>
      <c r="F3494">
        <f>VLOOKUP(B3494, 'Population by Country'!$1:$266,14, FALSE)</f>
        <v>9645957</v>
      </c>
      <c r="G3494">
        <v>0</v>
      </c>
      <c r="H3494">
        <v>0</v>
      </c>
      <c r="I3494" s="7">
        <f>INDEX('Developing Country'!$B$3:$B$175,MATCH('Stata Data'!B3494,'Developing Country'!$A$3:$A$175))</f>
        <v>1</v>
      </c>
      <c r="J3494" s="7">
        <f>INDEX('Developing Country'!$C$3:$C$175,MATCH('Stata Data'!B3494,'Developing Country'!$A$3:$A$175))</f>
        <v>0</v>
      </c>
      <c r="K3494" s="8">
        <f>VLOOKUP(B3494, 'TRIPS In Force'!$A$2:$B$166, 2, FALSE)</f>
        <v>34700</v>
      </c>
      <c r="L3494" s="7">
        <f t="shared" si="511"/>
        <v>1995</v>
      </c>
      <c r="M3494" s="7">
        <f t="shared" si="506"/>
        <v>1</v>
      </c>
      <c r="N3494" s="7">
        <f t="shared" si="507"/>
        <v>2033</v>
      </c>
      <c r="O3494" s="7">
        <f t="shared" si="508"/>
        <v>-34</v>
      </c>
      <c r="P3494" s="7">
        <f t="shared" si="509"/>
        <v>0</v>
      </c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</row>
    <row r="3495" spans="1:34" x14ac:dyDescent="0.35">
      <c r="A3495">
        <f t="shared" si="512"/>
        <v>3494</v>
      </c>
      <c r="B3495" t="s">
        <v>130</v>
      </c>
      <c r="C3495">
        <f t="shared" si="510"/>
        <v>129</v>
      </c>
      <c r="D3495" s="7">
        <f t="shared" si="514"/>
        <v>2000</v>
      </c>
      <c r="E3495">
        <v>1400</v>
      </c>
      <c r="F3495">
        <f>VLOOKUP(B3495, 'Population by Country'!$1:$266, 15, FALSE)</f>
        <v>9884052</v>
      </c>
      <c r="G3495">
        <v>0</v>
      </c>
      <c r="H3495">
        <v>0</v>
      </c>
      <c r="I3495" s="7">
        <f>INDEX('Developing Country'!$B$3:$B$175,MATCH('Stata Data'!B3495,'Developing Country'!$A$3:$A$175))</f>
        <v>1</v>
      </c>
      <c r="J3495" s="7">
        <f>INDEX('Developing Country'!$C$3:$C$175,MATCH('Stata Data'!B3495,'Developing Country'!$A$3:$A$175))</f>
        <v>0</v>
      </c>
      <c r="K3495" s="8">
        <f>VLOOKUP(B3495, 'TRIPS In Force'!$A$2:$B$166, 2, FALSE)</f>
        <v>34700</v>
      </c>
      <c r="L3495" s="7">
        <f t="shared" si="511"/>
        <v>1995</v>
      </c>
      <c r="M3495" s="7">
        <f t="shared" si="506"/>
        <v>1</v>
      </c>
      <c r="N3495" s="7">
        <f t="shared" si="507"/>
        <v>2033</v>
      </c>
      <c r="O3495" s="7">
        <f t="shared" si="508"/>
        <v>-33</v>
      </c>
      <c r="P3495" s="7">
        <f t="shared" si="509"/>
        <v>0</v>
      </c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</row>
    <row r="3496" spans="1:34" x14ac:dyDescent="0.35">
      <c r="A3496">
        <f t="shared" si="512"/>
        <v>3495</v>
      </c>
      <c r="B3496" t="s">
        <v>130</v>
      </c>
      <c r="C3496">
        <f t="shared" si="510"/>
        <v>129</v>
      </c>
      <c r="D3496" s="7">
        <f t="shared" si="514"/>
        <v>2001</v>
      </c>
      <c r="E3496">
        <v>1600</v>
      </c>
      <c r="F3496">
        <f>VLOOKUP(B3496, 'Population by Country'!$1:$266, 16, FALSE)</f>
        <v>10134497</v>
      </c>
      <c r="G3496">
        <v>0</v>
      </c>
      <c r="H3496">
        <v>0</v>
      </c>
      <c r="I3496" s="7">
        <f>INDEX('Developing Country'!$B$3:$B$175,MATCH('Stata Data'!B3496,'Developing Country'!$A$3:$A$175))</f>
        <v>1</v>
      </c>
      <c r="J3496" s="7">
        <f>INDEX('Developing Country'!$C$3:$C$175,MATCH('Stata Data'!B3496,'Developing Country'!$A$3:$A$175))</f>
        <v>0</v>
      </c>
      <c r="K3496" s="8">
        <f>VLOOKUP(B3496, 'TRIPS In Force'!$A$2:$B$166, 2, FALSE)</f>
        <v>34700</v>
      </c>
      <c r="L3496" s="7">
        <f t="shared" si="511"/>
        <v>1995</v>
      </c>
      <c r="M3496" s="7">
        <f t="shared" si="506"/>
        <v>1</v>
      </c>
      <c r="N3496" s="7">
        <f t="shared" si="507"/>
        <v>2033</v>
      </c>
      <c r="O3496" s="7">
        <f t="shared" si="508"/>
        <v>-32</v>
      </c>
      <c r="P3496" s="7">
        <f t="shared" si="509"/>
        <v>0</v>
      </c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</row>
    <row r="3497" spans="1:34" x14ac:dyDescent="0.35">
      <c r="A3497">
        <f t="shared" si="512"/>
        <v>3496</v>
      </c>
      <c r="B3497" t="s">
        <v>130</v>
      </c>
      <c r="C3497">
        <f t="shared" si="510"/>
        <v>129</v>
      </c>
      <c r="D3497" s="7">
        <f t="shared" si="514"/>
        <v>2002</v>
      </c>
      <c r="E3497">
        <v>1800</v>
      </c>
      <c r="F3497">
        <f>VLOOKUP(B3497, 'Population by Country'!$1:$266, 17, FALSE)</f>
        <v>10396861</v>
      </c>
      <c r="G3497">
        <v>0</v>
      </c>
      <c r="H3497">
        <v>0</v>
      </c>
      <c r="I3497" s="7">
        <f>INDEX('Developing Country'!$B$3:$B$175,MATCH('Stata Data'!B3497,'Developing Country'!$A$3:$A$175))</f>
        <v>1</v>
      </c>
      <c r="J3497" s="7">
        <f>INDEX('Developing Country'!$C$3:$C$175,MATCH('Stata Data'!B3497,'Developing Country'!$A$3:$A$175))</f>
        <v>0</v>
      </c>
      <c r="K3497" s="8">
        <f>VLOOKUP(B3497, 'TRIPS In Force'!$A$2:$B$166, 2, FALSE)</f>
        <v>34700</v>
      </c>
      <c r="L3497" s="7">
        <f t="shared" si="511"/>
        <v>1995</v>
      </c>
      <c r="M3497" s="7">
        <f t="shared" si="506"/>
        <v>1</v>
      </c>
      <c r="N3497" s="7">
        <f t="shared" si="507"/>
        <v>2033</v>
      </c>
      <c r="O3497" s="7">
        <f t="shared" si="508"/>
        <v>-31</v>
      </c>
      <c r="P3497" s="7">
        <f t="shared" si="509"/>
        <v>0</v>
      </c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</row>
    <row r="3498" spans="1:34" x14ac:dyDescent="0.35">
      <c r="A3498">
        <f t="shared" si="512"/>
        <v>3497</v>
      </c>
      <c r="B3498" t="s">
        <v>130</v>
      </c>
      <c r="C3498">
        <f t="shared" si="510"/>
        <v>129</v>
      </c>
      <c r="D3498" s="7">
        <f t="shared" si="514"/>
        <v>2003</v>
      </c>
      <c r="E3498">
        <v>2100</v>
      </c>
      <c r="F3498">
        <f>VLOOKUP(B3498, 'Population by Country'!$1:$266, 18, FALSE)</f>
        <v>10670990</v>
      </c>
      <c r="G3498">
        <v>0</v>
      </c>
      <c r="H3498">
        <v>0</v>
      </c>
      <c r="I3498" s="7">
        <f>INDEX('Developing Country'!$B$3:$B$175,MATCH('Stata Data'!B3498,'Developing Country'!$A$3:$A$175))</f>
        <v>1</v>
      </c>
      <c r="J3498" s="7">
        <f>INDEX('Developing Country'!$C$3:$C$175,MATCH('Stata Data'!B3498,'Developing Country'!$A$3:$A$175))</f>
        <v>0</v>
      </c>
      <c r="K3498" s="8">
        <f>VLOOKUP(B3498, 'TRIPS In Force'!$A$2:$B$166, 2, FALSE)</f>
        <v>34700</v>
      </c>
      <c r="L3498" s="7">
        <f t="shared" si="511"/>
        <v>1995</v>
      </c>
      <c r="M3498" s="7">
        <f t="shared" si="506"/>
        <v>1</v>
      </c>
      <c r="N3498" s="7">
        <f t="shared" si="507"/>
        <v>2033</v>
      </c>
      <c r="O3498" s="7">
        <f t="shared" si="508"/>
        <v>-30</v>
      </c>
      <c r="P3498" s="7">
        <f t="shared" si="509"/>
        <v>0</v>
      </c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</row>
    <row r="3499" spans="1:34" x14ac:dyDescent="0.35">
      <c r="A3499">
        <f t="shared" si="512"/>
        <v>3498</v>
      </c>
      <c r="B3499" t="s">
        <v>130</v>
      </c>
      <c r="C3499">
        <f t="shared" si="510"/>
        <v>129</v>
      </c>
      <c r="D3499" s="7">
        <f t="shared" si="514"/>
        <v>2004</v>
      </c>
      <c r="E3499">
        <v>2300</v>
      </c>
      <c r="F3499">
        <f>VLOOKUP(B3499, 'Population by Country'!$1:$266,19, FALSE)</f>
        <v>10955944</v>
      </c>
      <c r="G3499">
        <v>0</v>
      </c>
      <c r="H3499">
        <v>0</v>
      </c>
      <c r="I3499" s="7">
        <f>INDEX('Developing Country'!$B$3:$B$175,MATCH('Stata Data'!B3499,'Developing Country'!$A$3:$A$175))</f>
        <v>1</v>
      </c>
      <c r="J3499" s="7">
        <f>INDEX('Developing Country'!$C$3:$C$175,MATCH('Stata Data'!B3499,'Developing Country'!$A$3:$A$175))</f>
        <v>0</v>
      </c>
      <c r="K3499" s="8">
        <f>VLOOKUP(B3499, 'TRIPS In Force'!$A$2:$B$166, 2, FALSE)</f>
        <v>34700</v>
      </c>
      <c r="L3499" s="7">
        <f t="shared" si="511"/>
        <v>1995</v>
      </c>
      <c r="M3499" s="7">
        <f t="shared" si="506"/>
        <v>1</v>
      </c>
      <c r="N3499" s="7">
        <f t="shared" si="507"/>
        <v>2033</v>
      </c>
      <c r="O3499" s="7">
        <f t="shared" si="508"/>
        <v>-29</v>
      </c>
      <c r="P3499" s="7">
        <f t="shared" si="509"/>
        <v>0</v>
      </c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</row>
    <row r="3500" spans="1:34" x14ac:dyDescent="0.35">
      <c r="A3500">
        <f t="shared" si="512"/>
        <v>3499</v>
      </c>
      <c r="B3500" t="s">
        <v>130</v>
      </c>
      <c r="C3500">
        <f t="shared" si="510"/>
        <v>129</v>
      </c>
      <c r="D3500" s="7">
        <f t="shared" si="514"/>
        <v>2005</v>
      </c>
      <c r="E3500">
        <v>2500</v>
      </c>
      <c r="F3500">
        <f>VLOOKUP(B3500, 'Population by Country'!$1:$266, 20, FALSE)</f>
        <v>11251266</v>
      </c>
      <c r="G3500">
        <v>0</v>
      </c>
      <c r="H3500">
        <v>0</v>
      </c>
      <c r="I3500" s="7">
        <f>INDEX('Developing Country'!$B$3:$B$175,MATCH('Stata Data'!B3500,'Developing Country'!$A$3:$A$175))</f>
        <v>1</v>
      </c>
      <c r="J3500" s="7">
        <f>INDEX('Developing Country'!$C$3:$C$175,MATCH('Stata Data'!B3500,'Developing Country'!$A$3:$A$175))</f>
        <v>0</v>
      </c>
      <c r="K3500" s="8">
        <f>VLOOKUP(B3500, 'TRIPS In Force'!$A$2:$B$166, 2, FALSE)</f>
        <v>34700</v>
      </c>
      <c r="L3500" s="7">
        <f t="shared" si="511"/>
        <v>1995</v>
      </c>
      <c r="M3500" s="7">
        <f t="shared" si="506"/>
        <v>1</v>
      </c>
      <c r="N3500" s="7">
        <f t="shared" si="507"/>
        <v>2033</v>
      </c>
      <c r="O3500" s="7">
        <f t="shared" si="508"/>
        <v>-28</v>
      </c>
      <c r="P3500" s="7">
        <f t="shared" si="509"/>
        <v>0</v>
      </c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</row>
    <row r="3501" spans="1:34" x14ac:dyDescent="0.35">
      <c r="A3501">
        <f t="shared" si="512"/>
        <v>3500</v>
      </c>
      <c r="B3501" t="s">
        <v>130</v>
      </c>
      <c r="C3501">
        <f t="shared" si="510"/>
        <v>129</v>
      </c>
      <c r="D3501" s="7">
        <f t="shared" si="514"/>
        <v>2006</v>
      </c>
      <c r="E3501">
        <v>2700</v>
      </c>
      <c r="F3501">
        <f>VLOOKUP(B3501, 'Population by Country'!$1:$266, 21, FALSE)</f>
        <v>11556763</v>
      </c>
      <c r="G3501">
        <v>0</v>
      </c>
      <c r="H3501">
        <v>0</v>
      </c>
      <c r="I3501" s="7">
        <f>INDEX('Developing Country'!$B$3:$B$175,MATCH('Stata Data'!B3501,'Developing Country'!$A$3:$A$175))</f>
        <v>1</v>
      </c>
      <c r="J3501" s="7">
        <f>INDEX('Developing Country'!$C$3:$C$175,MATCH('Stata Data'!B3501,'Developing Country'!$A$3:$A$175))</f>
        <v>0</v>
      </c>
      <c r="K3501" s="8">
        <f>VLOOKUP(B3501, 'TRIPS In Force'!$A$2:$B$166, 2, FALSE)</f>
        <v>34700</v>
      </c>
      <c r="L3501" s="7">
        <f t="shared" si="511"/>
        <v>1995</v>
      </c>
      <c r="M3501" s="7">
        <f t="shared" si="506"/>
        <v>1</v>
      </c>
      <c r="N3501" s="7">
        <f t="shared" si="507"/>
        <v>2033</v>
      </c>
      <c r="O3501" s="7">
        <f t="shared" si="508"/>
        <v>-27</v>
      </c>
      <c r="P3501" s="7">
        <f t="shared" si="509"/>
        <v>0</v>
      </c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</row>
    <row r="3502" spans="1:34" x14ac:dyDescent="0.35">
      <c r="A3502">
        <f t="shared" si="512"/>
        <v>3501</v>
      </c>
      <c r="B3502" t="s">
        <v>130</v>
      </c>
      <c r="C3502">
        <f t="shared" si="510"/>
        <v>129</v>
      </c>
      <c r="D3502" s="7">
        <f t="shared" si="514"/>
        <v>2007</v>
      </c>
      <c r="E3502">
        <v>2600</v>
      </c>
      <c r="F3502">
        <f>VLOOKUP(B3502, 'Population by Country'!$1:$266, 22, FALSE)</f>
        <v>11873557</v>
      </c>
      <c r="G3502">
        <v>0</v>
      </c>
      <c r="H3502">
        <v>0</v>
      </c>
      <c r="I3502" s="7">
        <f>INDEX('Developing Country'!$B$3:$B$175,MATCH('Stata Data'!B3502,'Developing Country'!$A$3:$A$175))</f>
        <v>1</v>
      </c>
      <c r="J3502" s="7">
        <f>INDEX('Developing Country'!$C$3:$C$175,MATCH('Stata Data'!B3502,'Developing Country'!$A$3:$A$175))</f>
        <v>0</v>
      </c>
      <c r="K3502" s="8">
        <f>VLOOKUP(B3502, 'TRIPS In Force'!$A$2:$B$166, 2, FALSE)</f>
        <v>34700</v>
      </c>
      <c r="L3502" s="7">
        <f t="shared" si="511"/>
        <v>1995</v>
      </c>
      <c r="M3502" s="7">
        <f t="shared" si="506"/>
        <v>1</v>
      </c>
      <c r="N3502" s="7">
        <f t="shared" si="507"/>
        <v>2033</v>
      </c>
      <c r="O3502" s="7">
        <f t="shared" si="508"/>
        <v>-26</v>
      </c>
      <c r="P3502" s="7">
        <f t="shared" si="509"/>
        <v>0</v>
      </c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</row>
    <row r="3503" spans="1:34" x14ac:dyDescent="0.35">
      <c r="A3503">
        <f t="shared" si="512"/>
        <v>3502</v>
      </c>
      <c r="B3503" t="s">
        <v>130</v>
      </c>
      <c r="C3503">
        <f t="shared" si="510"/>
        <v>129</v>
      </c>
      <c r="D3503" s="7">
        <f t="shared" si="514"/>
        <v>2008</v>
      </c>
      <c r="E3503">
        <v>1600</v>
      </c>
      <c r="F3503">
        <f>VLOOKUP(B3503, 'Population by Country'!$1:$266, 23, FALSE)</f>
        <v>12203957</v>
      </c>
      <c r="G3503">
        <v>0</v>
      </c>
      <c r="H3503">
        <v>0</v>
      </c>
      <c r="I3503" s="7">
        <f>INDEX('Developing Country'!$B$3:$B$175,MATCH('Stata Data'!B3503,'Developing Country'!$A$3:$A$175))</f>
        <v>1</v>
      </c>
      <c r="J3503" s="7">
        <f>INDEX('Developing Country'!$C$3:$C$175,MATCH('Stata Data'!B3503,'Developing Country'!$A$3:$A$175))</f>
        <v>0</v>
      </c>
      <c r="K3503" s="8">
        <f>VLOOKUP(B3503, 'TRIPS In Force'!$A$2:$B$166, 2, FALSE)</f>
        <v>34700</v>
      </c>
      <c r="L3503" s="7">
        <f t="shared" si="511"/>
        <v>1995</v>
      </c>
      <c r="M3503" s="7">
        <f t="shared" si="506"/>
        <v>1</v>
      </c>
      <c r="N3503" s="7">
        <f t="shared" si="507"/>
        <v>2033</v>
      </c>
      <c r="O3503" s="7">
        <f t="shared" si="508"/>
        <v>-25</v>
      </c>
      <c r="P3503" s="7">
        <f t="shared" si="509"/>
        <v>0</v>
      </c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</row>
    <row r="3504" spans="1:34" x14ac:dyDescent="0.35">
      <c r="A3504">
        <f t="shared" si="512"/>
        <v>3503</v>
      </c>
      <c r="B3504" t="s">
        <v>130</v>
      </c>
      <c r="C3504">
        <f t="shared" si="510"/>
        <v>129</v>
      </c>
      <c r="D3504" s="7">
        <f t="shared" si="514"/>
        <v>2009</v>
      </c>
      <c r="E3504">
        <v>1500</v>
      </c>
      <c r="F3504">
        <f>VLOOKUP(B3504, 'Population by Country'!$1:$266, 24, FALSE)</f>
        <v>12550917</v>
      </c>
      <c r="G3504">
        <v>0</v>
      </c>
      <c r="H3504">
        <v>0</v>
      </c>
      <c r="I3504" s="7">
        <f>INDEX('Developing Country'!$B$3:$B$175,MATCH('Stata Data'!B3504,'Developing Country'!$A$3:$A$175))</f>
        <v>1</v>
      </c>
      <c r="J3504" s="7">
        <f>INDEX('Developing Country'!$C$3:$C$175,MATCH('Stata Data'!B3504,'Developing Country'!$A$3:$A$175))</f>
        <v>0</v>
      </c>
      <c r="K3504" s="8">
        <f>VLOOKUP(B3504, 'TRIPS In Force'!$A$2:$B$166, 2, FALSE)</f>
        <v>34700</v>
      </c>
      <c r="L3504" s="7">
        <f t="shared" si="511"/>
        <v>1995</v>
      </c>
      <c r="M3504" s="7">
        <f t="shared" si="506"/>
        <v>1</v>
      </c>
      <c r="N3504" s="7">
        <f t="shared" si="507"/>
        <v>2033</v>
      </c>
      <c r="O3504" s="7">
        <f t="shared" si="508"/>
        <v>-24</v>
      </c>
      <c r="P3504" s="7">
        <f t="shared" si="509"/>
        <v>0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</row>
    <row r="3505" spans="1:34" x14ac:dyDescent="0.35">
      <c r="A3505">
        <f t="shared" si="512"/>
        <v>3504</v>
      </c>
      <c r="B3505" t="s">
        <v>130</v>
      </c>
      <c r="C3505">
        <f t="shared" si="510"/>
        <v>129</v>
      </c>
      <c r="D3505" s="7">
        <f t="shared" si="514"/>
        <v>2010</v>
      </c>
      <c r="E3505">
        <v>1500</v>
      </c>
      <c r="F3505">
        <f>VLOOKUP(B3505, 'Population by Country'!$1:$266, 25, FALSE)</f>
        <v>12916229</v>
      </c>
      <c r="G3505">
        <v>0</v>
      </c>
      <c r="H3505">
        <v>0</v>
      </c>
      <c r="I3505" s="7">
        <f>INDEX('Developing Country'!$B$3:$B$175,MATCH('Stata Data'!B3505,'Developing Country'!$A$3:$A$175))</f>
        <v>1</v>
      </c>
      <c r="J3505" s="7">
        <f>INDEX('Developing Country'!$C$3:$C$175,MATCH('Stata Data'!B3505,'Developing Country'!$A$3:$A$175))</f>
        <v>0</v>
      </c>
      <c r="K3505" s="8">
        <f>VLOOKUP(B3505, 'TRIPS In Force'!$A$2:$B$166, 2, FALSE)</f>
        <v>34700</v>
      </c>
      <c r="L3505" s="7">
        <f t="shared" si="511"/>
        <v>1995</v>
      </c>
      <c r="M3505" s="7">
        <f t="shared" si="506"/>
        <v>1</v>
      </c>
      <c r="N3505" s="7">
        <f t="shared" si="507"/>
        <v>2033</v>
      </c>
      <c r="O3505" s="7">
        <f t="shared" si="508"/>
        <v>-23</v>
      </c>
      <c r="P3505" s="7">
        <f t="shared" si="509"/>
        <v>0</v>
      </c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</row>
    <row r="3506" spans="1:34" x14ac:dyDescent="0.35">
      <c r="A3506">
        <f t="shared" si="512"/>
        <v>3505</v>
      </c>
      <c r="B3506" t="s">
        <v>130</v>
      </c>
      <c r="C3506">
        <f t="shared" si="510"/>
        <v>129</v>
      </c>
      <c r="D3506" s="7">
        <f t="shared" si="514"/>
        <v>2011</v>
      </c>
      <c r="E3506">
        <v>1700</v>
      </c>
      <c r="F3506">
        <f>VLOOKUP(B3506, 'Population by Country'!$1:$266, 26, FALSE)</f>
        <v>13300910</v>
      </c>
      <c r="G3506">
        <v>0</v>
      </c>
      <c r="H3506">
        <v>0</v>
      </c>
      <c r="I3506" s="7">
        <f>INDEX('Developing Country'!$B$3:$B$175,MATCH('Stata Data'!B3506,'Developing Country'!$A$3:$A$175))</f>
        <v>1</v>
      </c>
      <c r="J3506" s="7">
        <f>INDEX('Developing Country'!$C$3:$C$175,MATCH('Stata Data'!B3506,'Developing Country'!$A$3:$A$175))</f>
        <v>0</v>
      </c>
      <c r="K3506" s="8">
        <f>VLOOKUP(B3506, 'TRIPS In Force'!$A$2:$B$166, 2, FALSE)</f>
        <v>34700</v>
      </c>
      <c r="L3506" s="7">
        <f t="shared" si="511"/>
        <v>1995</v>
      </c>
      <c r="M3506" s="7">
        <f t="shared" si="506"/>
        <v>1</v>
      </c>
      <c r="N3506" s="7">
        <f t="shared" si="507"/>
        <v>2033</v>
      </c>
      <c r="O3506" s="7">
        <f t="shared" si="508"/>
        <v>-22</v>
      </c>
      <c r="P3506" s="7">
        <f t="shared" si="509"/>
        <v>0</v>
      </c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</row>
    <row r="3507" spans="1:34" x14ac:dyDescent="0.35">
      <c r="A3507">
        <f t="shared" si="512"/>
        <v>3506</v>
      </c>
      <c r="B3507" t="s">
        <v>130</v>
      </c>
      <c r="C3507">
        <f t="shared" si="510"/>
        <v>129</v>
      </c>
      <c r="D3507" s="7">
        <f t="shared" si="514"/>
        <v>2012</v>
      </c>
      <c r="E3507">
        <v>1800</v>
      </c>
      <c r="F3507">
        <f>VLOOKUP(B3507, 'Population by Country'!$1:$266, 27, FALSE)</f>
        <v>13703513</v>
      </c>
      <c r="G3507">
        <v>0</v>
      </c>
      <c r="H3507">
        <v>0</v>
      </c>
      <c r="I3507" s="7">
        <f>INDEX('Developing Country'!$B$3:$B$175,MATCH('Stata Data'!B3507,'Developing Country'!$A$3:$A$175))</f>
        <v>1</v>
      </c>
      <c r="J3507" s="7">
        <f>INDEX('Developing Country'!$C$3:$C$175,MATCH('Stata Data'!B3507,'Developing Country'!$A$3:$A$175))</f>
        <v>0</v>
      </c>
      <c r="K3507" s="8">
        <f>VLOOKUP(B3507, 'TRIPS In Force'!$A$2:$B$166, 2, FALSE)</f>
        <v>34700</v>
      </c>
      <c r="L3507" s="7">
        <f t="shared" si="511"/>
        <v>1995</v>
      </c>
      <c r="M3507" s="7">
        <f t="shared" si="506"/>
        <v>1</v>
      </c>
      <c r="N3507" s="7">
        <f t="shared" si="507"/>
        <v>2033</v>
      </c>
      <c r="O3507" s="7">
        <f t="shared" si="508"/>
        <v>-21</v>
      </c>
      <c r="P3507" s="7">
        <f t="shared" si="509"/>
        <v>0</v>
      </c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</row>
    <row r="3508" spans="1:34" x14ac:dyDescent="0.35">
      <c r="A3508">
        <f t="shared" si="512"/>
        <v>3507</v>
      </c>
      <c r="B3508" t="s">
        <v>130</v>
      </c>
      <c r="C3508">
        <f t="shared" si="510"/>
        <v>129</v>
      </c>
      <c r="D3508" s="7">
        <f t="shared" si="514"/>
        <v>2013</v>
      </c>
      <c r="E3508">
        <v>2000</v>
      </c>
      <c r="F3508">
        <f>VLOOKUP(B3508, 'Population by Country'!$1:$266, 28, FALSE)</f>
        <v>14120320</v>
      </c>
      <c r="G3508">
        <v>0</v>
      </c>
      <c r="H3508">
        <v>0</v>
      </c>
      <c r="I3508" s="7">
        <f>INDEX('Developing Country'!$B$3:$B$175,MATCH('Stata Data'!B3508,'Developing Country'!$A$3:$A$175))</f>
        <v>1</v>
      </c>
      <c r="J3508" s="7">
        <f>INDEX('Developing Country'!$C$3:$C$175,MATCH('Stata Data'!B3508,'Developing Country'!$A$3:$A$175))</f>
        <v>0</v>
      </c>
      <c r="K3508" s="8">
        <f>VLOOKUP(B3508, 'TRIPS In Force'!$A$2:$B$166, 2, FALSE)</f>
        <v>34700</v>
      </c>
      <c r="L3508" s="7">
        <f t="shared" si="511"/>
        <v>1995</v>
      </c>
      <c r="M3508" s="7">
        <f t="shared" si="506"/>
        <v>1</v>
      </c>
      <c r="N3508" s="7">
        <f t="shared" si="507"/>
        <v>2033</v>
      </c>
      <c r="O3508" s="7">
        <f t="shared" si="508"/>
        <v>-20</v>
      </c>
      <c r="P3508" s="7">
        <f t="shared" si="509"/>
        <v>0</v>
      </c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</row>
    <row r="3509" spans="1:34" x14ac:dyDescent="0.35">
      <c r="A3509">
        <f t="shared" si="512"/>
        <v>3508</v>
      </c>
      <c r="B3509" t="s">
        <v>130</v>
      </c>
      <c r="C3509">
        <f t="shared" si="510"/>
        <v>129</v>
      </c>
      <c r="D3509" s="7">
        <f t="shared" si="514"/>
        <v>2014</v>
      </c>
      <c r="E3509">
        <v>2100</v>
      </c>
      <c r="F3509">
        <f>VLOOKUP(B3509, 'Population by Country'!$1:$266, 29, FALSE)</f>
        <v>14546111</v>
      </c>
      <c r="G3509">
        <v>0</v>
      </c>
      <c r="H3509">
        <v>0</v>
      </c>
      <c r="I3509" s="7">
        <f>INDEX('Developing Country'!$B$3:$B$175,MATCH('Stata Data'!B3509,'Developing Country'!$A$3:$A$175))</f>
        <v>1</v>
      </c>
      <c r="J3509" s="7">
        <f>INDEX('Developing Country'!$C$3:$C$175,MATCH('Stata Data'!B3509,'Developing Country'!$A$3:$A$175))</f>
        <v>0</v>
      </c>
      <c r="K3509" s="8">
        <f>VLOOKUP(B3509, 'TRIPS In Force'!$A$2:$B$166, 2, FALSE)</f>
        <v>34700</v>
      </c>
      <c r="L3509" s="7">
        <f t="shared" si="511"/>
        <v>1995</v>
      </c>
      <c r="M3509" s="7">
        <f t="shared" si="506"/>
        <v>1</v>
      </c>
      <c r="N3509" s="7">
        <f t="shared" si="507"/>
        <v>2033</v>
      </c>
      <c r="O3509" s="7">
        <f t="shared" si="508"/>
        <v>-19</v>
      </c>
      <c r="P3509" s="7">
        <f t="shared" si="509"/>
        <v>0</v>
      </c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</row>
    <row r="3510" spans="1:34" x14ac:dyDescent="0.35">
      <c r="A3510">
        <f t="shared" si="512"/>
        <v>3509</v>
      </c>
      <c r="B3510" t="s">
        <v>130</v>
      </c>
      <c r="C3510">
        <f t="shared" si="510"/>
        <v>129</v>
      </c>
      <c r="D3510" s="7">
        <f t="shared" si="514"/>
        <v>2015</v>
      </c>
      <c r="E3510">
        <v>2000</v>
      </c>
      <c r="F3510">
        <f>VLOOKUP(B3510, 'Population by Country'!$1:$266, 30, FALSE)</f>
        <v>14976994</v>
      </c>
      <c r="G3510">
        <v>0</v>
      </c>
      <c r="H3510">
        <v>0</v>
      </c>
      <c r="I3510" s="7">
        <f>INDEX('Developing Country'!$B$3:$B$175,MATCH('Stata Data'!B3510,'Developing Country'!$A$3:$A$175))</f>
        <v>1</v>
      </c>
      <c r="J3510" s="7">
        <f>INDEX('Developing Country'!$C$3:$C$175,MATCH('Stata Data'!B3510,'Developing Country'!$A$3:$A$175))</f>
        <v>0</v>
      </c>
      <c r="K3510" s="8">
        <f>VLOOKUP(B3510, 'TRIPS In Force'!$A$2:$B$166, 2, FALSE)</f>
        <v>34700</v>
      </c>
      <c r="L3510" s="7">
        <f t="shared" si="511"/>
        <v>1995</v>
      </c>
      <c r="M3510" s="7">
        <f t="shared" si="506"/>
        <v>1</v>
      </c>
      <c r="N3510" s="7">
        <f t="shared" si="507"/>
        <v>2033</v>
      </c>
      <c r="O3510" s="7">
        <f t="shared" si="508"/>
        <v>-18</v>
      </c>
      <c r="P3510" s="7">
        <f t="shared" si="509"/>
        <v>0</v>
      </c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</row>
    <row r="3511" spans="1:34" x14ac:dyDescent="0.35">
      <c r="A3511">
        <f t="shared" si="512"/>
        <v>3510</v>
      </c>
      <c r="B3511" t="s">
        <v>130</v>
      </c>
      <c r="C3511">
        <f t="shared" si="510"/>
        <v>129</v>
      </c>
      <c r="D3511" s="7">
        <f t="shared" si="514"/>
        <v>2016</v>
      </c>
      <c r="E3511">
        <v>1900</v>
      </c>
      <c r="F3511">
        <f>VLOOKUP(B3511, 'Population by Country'!$1:$266, 31, FALSE)</f>
        <v>15411614</v>
      </c>
      <c r="G3511">
        <v>0</v>
      </c>
      <c r="H3511">
        <v>0</v>
      </c>
      <c r="I3511" s="7">
        <f>INDEX('Developing Country'!$B$3:$B$175,MATCH('Stata Data'!B3511,'Developing Country'!$A$3:$A$175))</f>
        <v>1</v>
      </c>
      <c r="J3511" s="7">
        <f>INDEX('Developing Country'!$C$3:$C$175,MATCH('Stata Data'!B3511,'Developing Country'!$A$3:$A$175))</f>
        <v>0</v>
      </c>
      <c r="K3511" s="8">
        <f>VLOOKUP(B3511, 'TRIPS In Force'!$A$2:$B$166, 2, FALSE)</f>
        <v>34700</v>
      </c>
      <c r="L3511" s="7">
        <f t="shared" si="511"/>
        <v>1995</v>
      </c>
      <c r="M3511" s="7">
        <f t="shared" si="506"/>
        <v>1</v>
      </c>
      <c r="N3511" s="7">
        <f t="shared" si="507"/>
        <v>2033</v>
      </c>
      <c r="O3511" s="7">
        <f t="shared" si="508"/>
        <v>-17</v>
      </c>
      <c r="P3511" s="7">
        <f t="shared" si="509"/>
        <v>0</v>
      </c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</row>
    <row r="3512" spans="1:34" x14ac:dyDescent="0.35">
      <c r="A3512">
        <f t="shared" si="512"/>
        <v>3511</v>
      </c>
      <c r="B3512" t="s">
        <v>1277</v>
      </c>
      <c r="C3512">
        <f t="shared" si="510"/>
        <v>130</v>
      </c>
      <c r="D3512" s="7">
        <v>1990</v>
      </c>
      <c r="E3512">
        <v>100</v>
      </c>
      <c r="F3512">
        <f>VLOOKUP(B3512, 'Population by Country'!$1:$266, 5,FALSE )</f>
        <v>7586000</v>
      </c>
      <c r="G3512">
        <v>0</v>
      </c>
      <c r="H3512">
        <v>0</v>
      </c>
      <c r="I3512" s="7">
        <f>INDEX('Developing Country'!$B$3:$B$175,MATCH('Stata Data'!B3512,'Developing Country'!$A$3:$A$175))</f>
        <v>0</v>
      </c>
      <c r="J3512" s="7">
        <f>INDEX('Developing Country'!$C$3:$C$175,MATCH('Stata Data'!B3512,'Developing Country'!$A$3:$A$175))</f>
        <v>0</v>
      </c>
      <c r="K3512" s="8"/>
      <c r="L3512" s="7"/>
      <c r="M3512" s="7">
        <v>0</v>
      </c>
      <c r="N3512" s="7"/>
      <c r="O3512" s="7"/>
      <c r="P3512" s="7">
        <v>0</v>
      </c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</row>
    <row r="3513" spans="1:34" x14ac:dyDescent="0.35">
      <c r="A3513">
        <f t="shared" si="512"/>
        <v>3512</v>
      </c>
      <c r="B3513" t="s">
        <v>1277</v>
      </c>
      <c r="C3513">
        <f t="shared" si="510"/>
        <v>130</v>
      </c>
      <c r="D3513" s="7">
        <f>D3512+1</f>
        <v>1991</v>
      </c>
      <c r="E3513">
        <v>100</v>
      </c>
      <c r="F3513">
        <f>VLOOKUP(B3513, 'Population by Country'!$1:$266, 6, FALSE)</f>
        <v>7595636</v>
      </c>
      <c r="G3513">
        <v>0</v>
      </c>
      <c r="H3513">
        <v>0</v>
      </c>
      <c r="I3513" s="7">
        <f>INDEX('Developing Country'!$B$3:$B$175,MATCH('Stata Data'!B3513,'Developing Country'!$A$3:$A$175))</f>
        <v>0</v>
      </c>
      <c r="J3513" s="7">
        <f>INDEX('Developing Country'!$C$3:$C$175,MATCH('Stata Data'!B3513,'Developing Country'!$A$3:$A$175))</f>
        <v>0</v>
      </c>
      <c r="K3513" s="8"/>
      <c r="L3513" s="7"/>
      <c r="M3513" s="7">
        <v>0</v>
      </c>
      <c r="N3513" s="7"/>
      <c r="O3513" s="7"/>
      <c r="P3513" s="7">
        <v>0</v>
      </c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</row>
    <row r="3514" spans="1:34" x14ac:dyDescent="0.35">
      <c r="A3514">
        <f t="shared" si="512"/>
        <v>3513</v>
      </c>
      <c r="B3514" t="s">
        <v>1277</v>
      </c>
      <c r="C3514">
        <f t="shared" si="510"/>
        <v>130</v>
      </c>
      <c r="D3514" s="7">
        <f t="shared" ref="D3514:D3538" si="515">D3513+1</f>
        <v>1992</v>
      </c>
      <c r="E3514">
        <v>100</v>
      </c>
      <c r="F3514">
        <f>VLOOKUP(B3514, 'Population by Country'!$1:$266, 7, FALSE)</f>
        <v>7646424</v>
      </c>
      <c r="G3514">
        <v>0</v>
      </c>
      <c r="H3514">
        <v>0</v>
      </c>
      <c r="I3514" s="7">
        <f>INDEX('Developing Country'!$B$3:$B$175,MATCH('Stata Data'!B3514,'Developing Country'!$A$3:$A$175))</f>
        <v>0</v>
      </c>
      <c r="J3514" s="7">
        <f>INDEX('Developing Country'!$C$3:$C$175,MATCH('Stata Data'!B3514,'Developing Country'!$A$3:$A$175))</f>
        <v>0</v>
      </c>
      <c r="K3514" s="8"/>
      <c r="L3514" s="7"/>
      <c r="M3514" s="7">
        <v>0</v>
      </c>
      <c r="N3514" s="7"/>
      <c r="O3514" s="7"/>
      <c r="P3514" s="7">
        <v>0</v>
      </c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</row>
    <row r="3515" spans="1:34" x14ac:dyDescent="0.35">
      <c r="A3515">
        <f t="shared" si="512"/>
        <v>3514</v>
      </c>
      <c r="B3515" t="s">
        <v>1277</v>
      </c>
      <c r="C3515">
        <f t="shared" si="510"/>
        <v>130</v>
      </c>
      <c r="D3515" s="7">
        <f t="shared" si="515"/>
        <v>1993</v>
      </c>
      <c r="E3515">
        <v>100</v>
      </c>
      <c r="F3515">
        <f>VLOOKUP(B3515, 'Population by Country'!$1:$266, 8, FALSE)</f>
        <v>7699307</v>
      </c>
      <c r="G3515">
        <v>0</v>
      </c>
      <c r="H3515">
        <v>0</v>
      </c>
      <c r="I3515" s="7">
        <f>INDEX('Developing Country'!$B$3:$B$175,MATCH('Stata Data'!B3515,'Developing Country'!$A$3:$A$175))</f>
        <v>0</v>
      </c>
      <c r="J3515" s="7">
        <f>INDEX('Developing Country'!$C$3:$C$175,MATCH('Stata Data'!B3515,'Developing Country'!$A$3:$A$175))</f>
        <v>0</v>
      </c>
      <c r="K3515" s="8"/>
      <c r="L3515" s="7"/>
      <c r="M3515" s="7">
        <v>0</v>
      </c>
      <c r="N3515" s="7"/>
      <c r="O3515" s="7"/>
      <c r="P3515" s="7">
        <v>0</v>
      </c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</row>
    <row r="3516" spans="1:34" x14ac:dyDescent="0.35">
      <c r="A3516">
        <f t="shared" si="512"/>
        <v>3515</v>
      </c>
      <c r="B3516" t="s">
        <v>1277</v>
      </c>
      <c r="C3516">
        <f t="shared" si="510"/>
        <v>130</v>
      </c>
      <c r="D3516" s="7">
        <f t="shared" si="515"/>
        <v>1994</v>
      </c>
      <c r="E3516">
        <v>100</v>
      </c>
      <c r="F3516">
        <f>VLOOKUP(B3516, 'Population by Country'!$1:$266, 9, FALSE)</f>
        <v>7734639</v>
      </c>
      <c r="G3516">
        <v>0</v>
      </c>
      <c r="H3516">
        <v>0</v>
      </c>
      <c r="I3516" s="7">
        <f>INDEX('Developing Country'!$B$3:$B$175,MATCH('Stata Data'!B3516,'Developing Country'!$A$3:$A$175))</f>
        <v>0</v>
      </c>
      <c r="J3516" s="7">
        <f>INDEX('Developing Country'!$C$3:$C$175,MATCH('Stata Data'!B3516,'Developing Country'!$A$3:$A$175))</f>
        <v>0</v>
      </c>
      <c r="K3516" s="8"/>
      <c r="L3516" s="7"/>
      <c r="M3516" s="7">
        <v>0</v>
      </c>
      <c r="N3516" s="7"/>
      <c r="O3516" s="7"/>
      <c r="P3516" s="7">
        <v>0</v>
      </c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</row>
    <row r="3517" spans="1:34" x14ac:dyDescent="0.35">
      <c r="A3517">
        <f t="shared" si="512"/>
        <v>3516</v>
      </c>
      <c r="B3517" t="s">
        <v>1277</v>
      </c>
      <c r="C3517">
        <f t="shared" si="510"/>
        <v>130</v>
      </c>
      <c r="D3517" s="7">
        <f t="shared" si="515"/>
        <v>1995</v>
      </c>
      <c r="E3517">
        <v>100</v>
      </c>
      <c r="F3517">
        <f>VLOOKUP(B3517, 'Population by Country'!$1:$266, 10, FALSE)</f>
        <v>7625357</v>
      </c>
      <c r="G3517">
        <v>0</v>
      </c>
      <c r="H3517">
        <v>0</v>
      </c>
      <c r="I3517" s="7">
        <f>INDEX('Developing Country'!$B$3:$B$175,MATCH('Stata Data'!B3517,'Developing Country'!$A$3:$A$175))</f>
        <v>0</v>
      </c>
      <c r="J3517" s="7">
        <f>INDEX('Developing Country'!$C$3:$C$175,MATCH('Stata Data'!B3517,'Developing Country'!$A$3:$A$175))</f>
        <v>0</v>
      </c>
      <c r="K3517" s="8"/>
      <c r="L3517" s="7"/>
      <c r="M3517" s="7">
        <v>0</v>
      </c>
      <c r="N3517" s="7"/>
      <c r="O3517" s="7"/>
      <c r="P3517" s="7">
        <v>0</v>
      </c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</row>
    <row r="3518" spans="1:34" x14ac:dyDescent="0.35">
      <c r="A3518">
        <f t="shared" si="512"/>
        <v>3517</v>
      </c>
      <c r="B3518" t="s">
        <v>1277</v>
      </c>
      <c r="C3518">
        <f t="shared" si="510"/>
        <v>130</v>
      </c>
      <c r="D3518" s="7">
        <f t="shared" si="515"/>
        <v>1996</v>
      </c>
      <c r="E3518">
        <v>100</v>
      </c>
      <c r="F3518">
        <f>VLOOKUP(B3518, 'Population by Country'!$1:$266, 11, FALSE)</f>
        <v>7617794</v>
      </c>
      <c r="G3518">
        <v>0</v>
      </c>
      <c r="H3518">
        <v>0</v>
      </c>
      <c r="I3518" s="7">
        <f>INDEX('Developing Country'!$B$3:$B$175,MATCH('Stata Data'!B3518,'Developing Country'!$A$3:$A$175))</f>
        <v>0</v>
      </c>
      <c r="J3518" s="7">
        <f>INDEX('Developing Country'!$C$3:$C$175,MATCH('Stata Data'!B3518,'Developing Country'!$A$3:$A$175))</f>
        <v>0</v>
      </c>
      <c r="K3518" s="8"/>
      <c r="L3518" s="7"/>
      <c r="M3518" s="7">
        <v>0</v>
      </c>
      <c r="N3518" s="7"/>
      <c r="O3518" s="7"/>
      <c r="P3518" s="7">
        <v>0</v>
      </c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</row>
    <row r="3519" spans="1:34" x14ac:dyDescent="0.35">
      <c r="A3519">
        <f t="shared" si="512"/>
        <v>3518</v>
      </c>
      <c r="B3519" t="s">
        <v>1277</v>
      </c>
      <c r="C3519">
        <f t="shared" si="510"/>
        <v>130</v>
      </c>
      <c r="D3519" s="7">
        <f t="shared" si="515"/>
        <v>1997</v>
      </c>
      <c r="E3519">
        <v>100</v>
      </c>
      <c r="F3519">
        <f>VLOOKUP(B3519, 'Population by Country'!$1:$266, 12, FALSE)</f>
        <v>7596501</v>
      </c>
      <c r="G3519">
        <v>0</v>
      </c>
      <c r="H3519">
        <v>0</v>
      </c>
      <c r="I3519" s="7">
        <f>INDEX('Developing Country'!$B$3:$B$175,MATCH('Stata Data'!B3519,'Developing Country'!$A$3:$A$175))</f>
        <v>0</v>
      </c>
      <c r="J3519" s="7">
        <f>INDEX('Developing Country'!$C$3:$C$175,MATCH('Stata Data'!B3519,'Developing Country'!$A$3:$A$175))</f>
        <v>0</v>
      </c>
      <c r="K3519" s="8"/>
      <c r="L3519" s="7"/>
      <c r="M3519" s="7">
        <v>0</v>
      </c>
      <c r="N3519" s="7"/>
      <c r="O3519" s="7"/>
      <c r="P3519" s="7">
        <v>0</v>
      </c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</row>
    <row r="3520" spans="1:34" x14ac:dyDescent="0.35">
      <c r="A3520">
        <f t="shared" si="512"/>
        <v>3519</v>
      </c>
      <c r="B3520" t="s">
        <v>1277</v>
      </c>
      <c r="C3520">
        <f t="shared" si="510"/>
        <v>130</v>
      </c>
      <c r="D3520" s="7">
        <f t="shared" si="515"/>
        <v>1998</v>
      </c>
      <c r="E3520">
        <v>100</v>
      </c>
      <c r="F3520">
        <f>VLOOKUP(B3520, 'Population by Country'!$1:$266, 13, FALSE)</f>
        <v>7567745</v>
      </c>
      <c r="G3520">
        <v>0</v>
      </c>
      <c r="H3520">
        <v>0</v>
      </c>
      <c r="I3520" s="7">
        <f>INDEX('Developing Country'!$B$3:$B$175,MATCH('Stata Data'!B3520,'Developing Country'!$A$3:$A$175))</f>
        <v>0</v>
      </c>
      <c r="J3520" s="7">
        <f>INDEX('Developing Country'!$C$3:$C$175,MATCH('Stata Data'!B3520,'Developing Country'!$A$3:$A$175))</f>
        <v>0</v>
      </c>
      <c r="K3520" s="8"/>
      <c r="L3520" s="7"/>
      <c r="M3520" s="7">
        <v>0</v>
      </c>
      <c r="N3520" s="7"/>
      <c r="O3520" s="7"/>
      <c r="P3520" s="7">
        <v>0</v>
      </c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</row>
    <row r="3521" spans="1:34" x14ac:dyDescent="0.35">
      <c r="A3521">
        <f t="shared" si="512"/>
        <v>3520</v>
      </c>
      <c r="B3521" t="s">
        <v>1277</v>
      </c>
      <c r="C3521">
        <f t="shared" si="510"/>
        <v>130</v>
      </c>
      <c r="D3521" s="7">
        <f t="shared" si="515"/>
        <v>1999</v>
      </c>
      <c r="E3521">
        <v>100</v>
      </c>
      <c r="F3521">
        <f>VLOOKUP(B3521, 'Population by Country'!$1:$266,14, FALSE)</f>
        <v>7540401</v>
      </c>
      <c r="G3521">
        <v>0</v>
      </c>
      <c r="H3521">
        <v>0</v>
      </c>
      <c r="I3521" s="7">
        <f>INDEX('Developing Country'!$B$3:$B$175,MATCH('Stata Data'!B3521,'Developing Country'!$A$3:$A$175))</f>
        <v>0</v>
      </c>
      <c r="J3521" s="7">
        <f>INDEX('Developing Country'!$C$3:$C$175,MATCH('Stata Data'!B3521,'Developing Country'!$A$3:$A$175))</f>
        <v>0</v>
      </c>
      <c r="K3521" s="8"/>
      <c r="L3521" s="7"/>
      <c r="M3521" s="7">
        <v>0</v>
      </c>
      <c r="N3521" s="7"/>
      <c r="O3521" s="7"/>
      <c r="P3521" s="7">
        <v>0</v>
      </c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</row>
    <row r="3522" spans="1:34" x14ac:dyDescent="0.35">
      <c r="A3522">
        <f t="shared" si="512"/>
        <v>3521</v>
      </c>
      <c r="B3522" t="s">
        <v>1277</v>
      </c>
      <c r="C3522">
        <f t="shared" si="510"/>
        <v>130</v>
      </c>
      <c r="D3522" s="7">
        <f t="shared" si="515"/>
        <v>2000</v>
      </c>
      <c r="E3522">
        <v>100</v>
      </c>
      <c r="F3522">
        <f>VLOOKUP(B3522, 'Population by Country'!$1:$266, 15, FALSE)</f>
        <v>7516346</v>
      </c>
      <c r="G3522">
        <v>0</v>
      </c>
      <c r="H3522">
        <v>0</v>
      </c>
      <c r="I3522" s="7">
        <f>INDEX('Developing Country'!$B$3:$B$175,MATCH('Stata Data'!B3522,'Developing Country'!$A$3:$A$175))</f>
        <v>0</v>
      </c>
      <c r="J3522" s="7">
        <f>INDEX('Developing Country'!$C$3:$C$175,MATCH('Stata Data'!B3522,'Developing Country'!$A$3:$A$175))</f>
        <v>0</v>
      </c>
      <c r="K3522" s="8"/>
      <c r="L3522" s="7"/>
      <c r="M3522" s="7">
        <v>0</v>
      </c>
      <c r="N3522" s="7"/>
      <c r="O3522" s="7"/>
      <c r="P3522" s="7">
        <v>0</v>
      </c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</row>
    <row r="3523" spans="1:34" x14ac:dyDescent="0.35">
      <c r="A3523">
        <f t="shared" si="512"/>
        <v>3522</v>
      </c>
      <c r="B3523" t="s">
        <v>1277</v>
      </c>
      <c r="C3523">
        <f t="shared" ref="C3523:C3586" si="516">_xlfn.FLOOR.MATH((A3523-1)/27)</f>
        <v>130</v>
      </c>
      <c r="D3523" s="7">
        <f t="shared" si="515"/>
        <v>2001</v>
      </c>
      <c r="E3523">
        <v>100</v>
      </c>
      <c r="F3523">
        <f>VLOOKUP(B3523, 'Population by Country'!$1:$266, 16, FALSE)</f>
        <v>7503433</v>
      </c>
      <c r="G3523">
        <v>0</v>
      </c>
      <c r="H3523">
        <v>0</v>
      </c>
      <c r="I3523" s="7">
        <f>INDEX('Developing Country'!$B$3:$B$175,MATCH('Stata Data'!B3523,'Developing Country'!$A$3:$A$175))</f>
        <v>0</v>
      </c>
      <c r="J3523" s="7">
        <f>INDEX('Developing Country'!$C$3:$C$175,MATCH('Stata Data'!B3523,'Developing Country'!$A$3:$A$175))</f>
        <v>0</v>
      </c>
      <c r="K3523" s="8"/>
      <c r="L3523" s="7"/>
      <c r="M3523" s="7">
        <v>0</v>
      </c>
      <c r="N3523" s="7"/>
      <c r="O3523" s="7"/>
      <c r="P3523" s="7">
        <v>0</v>
      </c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</row>
    <row r="3524" spans="1:34" x14ac:dyDescent="0.35">
      <c r="A3524">
        <f t="shared" ref="A3524:A3587" si="517">A3523+1</f>
        <v>3523</v>
      </c>
      <c r="B3524" t="s">
        <v>1277</v>
      </c>
      <c r="C3524">
        <f t="shared" si="516"/>
        <v>130</v>
      </c>
      <c r="D3524" s="7">
        <f t="shared" si="515"/>
        <v>2002</v>
      </c>
      <c r="E3524">
        <v>100</v>
      </c>
      <c r="F3524">
        <f>VLOOKUP(B3524, 'Population by Country'!$1:$266, 17, FALSE)</f>
        <v>7496522</v>
      </c>
      <c r="G3524">
        <v>0</v>
      </c>
      <c r="H3524">
        <v>0</v>
      </c>
      <c r="I3524" s="7">
        <f>INDEX('Developing Country'!$B$3:$B$175,MATCH('Stata Data'!B3524,'Developing Country'!$A$3:$A$175))</f>
        <v>0</v>
      </c>
      <c r="J3524" s="7">
        <f>INDEX('Developing Country'!$C$3:$C$175,MATCH('Stata Data'!B3524,'Developing Country'!$A$3:$A$175))</f>
        <v>0</v>
      </c>
      <c r="K3524" s="8"/>
      <c r="L3524" s="7"/>
      <c r="M3524" s="7">
        <v>0</v>
      </c>
      <c r="N3524" s="7"/>
      <c r="O3524" s="7"/>
      <c r="P3524" s="7">
        <v>0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</row>
    <row r="3525" spans="1:34" x14ac:dyDescent="0.35">
      <c r="A3525">
        <f t="shared" si="517"/>
        <v>3524</v>
      </c>
      <c r="B3525" t="s">
        <v>1277</v>
      </c>
      <c r="C3525">
        <f t="shared" si="516"/>
        <v>130</v>
      </c>
      <c r="D3525" s="7">
        <f t="shared" si="515"/>
        <v>2003</v>
      </c>
      <c r="E3525">
        <v>100</v>
      </c>
      <c r="F3525">
        <f>VLOOKUP(B3525, 'Population by Country'!$1:$266, 18, FALSE)</f>
        <v>7480591</v>
      </c>
      <c r="G3525">
        <v>0</v>
      </c>
      <c r="H3525">
        <v>0</v>
      </c>
      <c r="I3525" s="7">
        <f>INDEX('Developing Country'!$B$3:$B$175,MATCH('Stata Data'!B3525,'Developing Country'!$A$3:$A$175))</f>
        <v>0</v>
      </c>
      <c r="J3525" s="7">
        <f>INDEX('Developing Country'!$C$3:$C$175,MATCH('Stata Data'!B3525,'Developing Country'!$A$3:$A$175))</f>
        <v>0</v>
      </c>
      <c r="K3525" s="8"/>
      <c r="L3525" s="7"/>
      <c r="M3525" s="7">
        <v>0</v>
      </c>
      <c r="N3525" s="7"/>
      <c r="O3525" s="7"/>
      <c r="P3525" s="7">
        <v>0</v>
      </c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</row>
    <row r="3526" spans="1:34" x14ac:dyDescent="0.35">
      <c r="A3526">
        <f t="shared" si="517"/>
        <v>3525</v>
      </c>
      <c r="B3526" t="s">
        <v>1277</v>
      </c>
      <c r="C3526">
        <f t="shared" si="516"/>
        <v>130</v>
      </c>
      <c r="D3526" s="7">
        <f t="shared" si="515"/>
        <v>2004</v>
      </c>
      <c r="E3526">
        <v>100</v>
      </c>
      <c r="F3526">
        <f>VLOOKUP(B3526, 'Population by Country'!$1:$266,19, FALSE)</f>
        <v>7463157</v>
      </c>
      <c r="G3526">
        <v>0</v>
      </c>
      <c r="H3526">
        <v>0</v>
      </c>
      <c r="I3526" s="7">
        <f>INDEX('Developing Country'!$B$3:$B$175,MATCH('Stata Data'!B3526,'Developing Country'!$A$3:$A$175))</f>
        <v>0</v>
      </c>
      <c r="J3526" s="7">
        <f>INDEX('Developing Country'!$C$3:$C$175,MATCH('Stata Data'!B3526,'Developing Country'!$A$3:$A$175))</f>
        <v>0</v>
      </c>
      <c r="K3526" s="8"/>
      <c r="L3526" s="7"/>
      <c r="M3526" s="7">
        <v>0</v>
      </c>
      <c r="N3526" s="7"/>
      <c r="O3526" s="7"/>
      <c r="P3526" s="7">
        <v>0</v>
      </c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</row>
    <row r="3527" spans="1:34" x14ac:dyDescent="0.35">
      <c r="A3527">
        <f t="shared" si="517"/>
        <v>3526</v>
      </c>
      <c r="B3527" t="s">
        <v>1277</v>
      </c>
      <c r="C3527">
        <f t="shared" si="516"/>
        <v>130</v>
      </c>
      <c r="D3527" s="7">
        <f t="shared" si="515"/>
        <v>2005</v>
      </c>
      <c r="E3527">
        <v>100</v>
      </c>
      <c r="F3527">
        <f>VLOOKUP(B3527, 'Population by Country'!$1:$266, 20, FALSE)</f>
        <v>7440769</v>
      </c>
      <c r="G3527">
        <v>0</v>
      </c>
      <c r="H3527">
        <v>0</v>
      </c>
      <c r="I3527" s="7">
        <f>INDEX('Developing Country'!$B$3:$B$175,MATCH('Stata Data'!B3527,'Developing Country'!$A$3:$A$175))</f>
        <v>0</v>
      </c>
      <c r="J3527" s="7">
        <f>INDEX('Developing Country'!$C$3:$C$175,MATCH('Stata Data'!B3527,'Developing Country'!$A$3:$A$175))</f>
        <v>0</v>
      </c>
      <c r="K3527" s="8"/>
      <c r="L3527" s="7"/>
      <c r="M3527" s="7">
        <v>0</v>
      </c>
      <c r="N3527" s="7"/>
      <c r="O3527" s="7"/>
      <c r="P3527" s="7">
        <v>0</v>
      </c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</row>
    <row r="3528" spans="1:34" x14ac:dyDescent="0.35">
      <c r="A3528">
        <f t="shared" si="517"/>
        <v>3527</v>
      </c>
      <c r="B3528" t="s">
        <v>1277</v>
      </c>
      <c r="C3528">
        <f t="shared" si="516"/>
        <v>130</v>
      </c>
      <c r="D3528" s="7">
        <f t="shared" si="515"/>
        <v>2006</v>
      </c>
      <c r="E3528">
        <v>100</v>
      </c>
      <c r="F3528">
        <f>VLOOKUP(B3528, 'Population by Country'!$1:$266, 21, FALSE)</f>
        <v>7411569</v>
      </c>
      <c r="G3528">
        <v>0</v>
      </c>
      <c r="H3528">
        <v>0</v>
      </c>
      <c r="I3528" s="7">
        <f>INDEX('Developing Country'!$B$3:$B$175,MATCH('Stata Data'!B3528,'Developing Country'!$A$3:$A$175))</f>
        <v>0</v>
      </c>
      <c r="J3528" s="7">
        <f>INDEX('Developing Country'!$C$3:$C$175,MATCH('Stata Data'!B3528,'Developing Country'!$A$3:$A$175))</f>
        <v>0</v>
      </c>
      <c r="K3528" s="8"/>
      <c r="L3528" s="7"/>
      <c r="M3528" s="7">
        <v>0</v>
      </c>
      <c r="N3528" s="7"/>
      <c r="O3528" s="7"/>
      <c r="P3528" s="7">
        <v>0</v>
      </c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</row>
    <row r="3529" spans="1:34" x14ac:dyDescent="0.35">
      <c r="A3529">
        <f t="shared" si="517"/>
        <v>3528</v>
      </c>
      <c r="B3529" t="s">
        <v>1277</v>
      </c>
      <c r="C3529">
        <f t="shared" si="516"/>
        <v>130</v>
      </c>
      <c r="D3529" s="7">
        <f t="shared" si="515"/>
        <v>2007</v>
      </c>
      <c r="E3529">
        <v>100</v>
      </c>
      <c r="F3529">
        <f>VLOOKUP(B3529, 'Population by Country'!$1:$266, 22, FALSE)</f>
        <v>7381579</v>
      </c>
      <c r="G3529">
        <v>0</v>
      </c>
      <c r="H3529">
        <v>0</v>
      </c>
      <c r="I3529" s="7">
        <f>INDEX('Developing Country'!$B$3:$B$175,MATCH('Stata Data'!B3529,'Developing Country'!$A$3:$A$175))</f>
        <v>0</v>
      </c>
      <c r="J3529" s="7">
        <f>INDEX('Developing Country'!$C$3:$C$175,MATCH('Stata Data'!B3529,'Developing Country'!$A$3:$A$175))</f>
        <v>0</v>
      </c>
      <c r="K3529" s="8"/>
      <c r="L3529" s="7"/>
      <c r="M3529" s="7">
        <v>0</v>
      </c>
      <c r="N3529" s="7"/>
      <c r="O3529" s="7"/>
      <c r="P3529" s="7">
        <v>0</v>
      </c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</row>
    <row r="3530" spans="1:34" x14ac:dyDescent="0.35">
      <c r="A3530">
        <f t="shared" si="517"/>
        <v>3529</v>
      </c>
      <c r="B3530" t="s">
        <v>1277</v>
      </c>
      <c r="C3530">
        <f t="shared" si="516"/>
        <v>130</v>
      </c>
      <c r="D3530" s="7">
        <f t="shared" si="515"/>
        <v>2008</v>
      </c>
      <c r="E3530">
        <v>100</v>
      </c>
      <c r="F3530">
        <f>VLOOKUP(B3530, 'Population by Country'!$1:$266, 23, FALSE)</f>
        <v>7350222</v>
      </c>
      <c r="G3530">
        <v>0</v>
      </c>
      <c r="H3530">
        <v>0</v>
      </c>
      <c r="I3530" s="7">
        <f>INDEX('Developing Country'!$B$3:$B$175,MATCH('Stata Data'!B3530,'Developing Country'!$A$3:$A$175))</f>
        <v>0</v>
      </c>
      <c r="J3530" s="7">
        <f>INDEX('Developing Country'!$C$3:$C$175,MATCH('Stata Data'!B3530,'Developing Country'!$A$3:$A$175))</f>
        <v>0</v>
      </c>
      <c r="K3530" s="8"/>
      <c r="L3530" s="7"/>
      <c r="M3530" s="7">
        <v>0</v>
      </c>
      <c r="N3530" s="7"/>
      <c r="O3530" s="7"/>
      <c r="P3530" s="7">
        <v>0</v>
      </c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</row>
    <row r="3531" spans="1:34" x14ac:dyDescent="0.35">
      <c r="A3531">
        <f t="shared" si="517"/>
        <v>3530</v>
      </c>
      <c r="B3531" t="s">
        <v>1277</v>
      </c>
      <c r="C3531">
        <f t="shared" si="516"/>
        <v>130</v>
      </c>
      <c r="D3531" s="7">
        <f t="shared" si="515"/>
        <v>2009</v>
      </c>
      <c r="E3531">
        <v>100</v>
      </c>
      <c r="F3531">
        <f>VLOOKUP(B3531, 'Population by Country'!$1:$266, 24, FALSE)</f>
        <v>7320807</v>
      </c>
      <c r="G3531">
        <v>0</v>
      </c>
      <c r="H3531">
        <v>0</v>
      </c>
      <c r="I3531" s="7">
        <f>INDEX('Developing Country'!$B$3:$B$175,MATCH('Stata Data'!B3531,'Developing Country'!$A$3:$A$175))</f>
        <v>0</v>
      </c>
      <c r="J3531" s="7">
        <f>INDEX('Developing Country'!$C$3:$C$175,MATCH('Stata Data'!B3531,'Developing Country'!$A$3:$A$175))</f>
        <v>0</v>
      </c>
      <c r="K3531" s="8"/>
      <c r="L3531" s="7"/>
      <c r="M3531" s="7">
        <v>0</v>
      </c>
      <c r="N3531" s="7"/>
      <c r="O3531" s="7"/>
      <c r="P3531" s="7">
        <v>0</v>
      </c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</row>
    <row r="3532" spans="1:34" x14ac:dyDescent="0.35">
      <c r="A3532">
        <f t="shared" si="517"/>
        <v>3531</v>
      </c>
      <c r="B3532" t="s">
        <v>1277</v>
      </c>
      <c r="C3532">
        <f t="shared" si="516"/>
        <v>130</v>
      </c>
      <c r="D3532" s="7">
        <f t="shared" si="515"/>
        <v>2010</v>
      </c>
      <c r="E3532">
        <v>100</v>
      </c>
      <c r="F3532">
        <f>VLOOKUP(B3532, 'Population by Country'!$1:$266, 25, FALSE)</f>
        <v>7291436</v>
      </c>
      <c r="G3532">
        <v>0</v>
      </c>
      <c r="H3532">
        <v>0</v>
      </c>
      <c r="I3532" s="7">
        <f>INDEX('Developing Country'!$B$3:$B$175,MATCH('Stata Data'!B3532,'Developing Country'!$A$3:$A$175))</f>
        <v>0</v>
      </c>
      <c r="J3532" s="7">
        <f>INDEX('Developing Country'!$C$3:$C$175,MATCH('Stata Data'!B3532,'Developing Country'!$A$3:$A$175))</f>
        <v>0</v>
      </c>
      <c r="K3532" s="8"/>
      <c r="L3532" s="7"/>
      <c r="M3532" s="7">
        <v>0</v>
      </c>
      <c r="N3532" s="7"/>
      <c r="O3532" s="7"/>
      <c r="P3532" s="7">
        <v>0</v>
      </c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</row>
    <row r="3533" spans="1:34" x14ac:dyDescent="0.35">
      <c r="A3533">
        <f t="shared" si="517"/>
        <v>3532</v>
      </c>
      <c r="B3533" t="s">
        <v>1277</v>
      </c>
      <c r="C3533">
        <f t="shared" si="516"/>
        <v>130</v>
      </c>
      <c r="D3533" s="7">
        <f t="shared" si="515"/>
        <v>2011</v>
      </c>
      <c r="E3533">
        <v>100</v>
      </c>
      <c r="F3533">
        <f>VLOOKUP(B3533, 'Population by Country'!$1:$266, 26, FALSE)</f>
        <v>7234099</v>
      </c>
      <c r="G3533">
        <v>0</v>
      </c>
      <c r="H3533">
        <v>0</v>
      </c>
      <c r="I3533" s="7">
        <f>INDEX('Developing Country'!$B$3:$B$175,MATCH('Stata Data'!B3533,'Developing Country'!$A$3:$A$175))</f>
        <v>0</v>
      </c>
      <c r="J3533" s="7">
        <f>INDEX('Developing Country'!$C$3:$C$175,MATCH('Stata Data'!B3533,'Developing Country'!$A$3:$A$175))</f>
        <v>0</v>
      </c>
      <c r="K3533" s="8"/>
      <c r="L3533" s="7"/>
      <c r="M3533" s="7">
        <v>0</v>
      </c>
      <c r="N3533" s="7"/>
      <c r="O3533" s="7"/>
      <c r="P3533" s="7">
        <v>0</v>
      </c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</row>
    <row r="3534" spans="1:34" x14ac:dyDescent="0.35">
      <c r="A3534">
        <f t="shared" si="517"/>
        <v>3533</v>
      </c>
      <c r="B3534" t="s">
        <v>1277</v>
      </c>
      <c r="C3534">
        <f t="shared" si="516"/>
        <v>130</v>
      </c>
      <c r="D3534" s="7">
        <f t="shared" si="515"/>
        <v>2012</v>
      </c>
      <c r="E3534">
        <v>100</v>
      </c>
      <c r="F3534">
        <f>VLOOKUP(B3534, 'Population by Country'!$1:$266, 27, FALSE)</f>
        <v>7199077</v>
      </c>
      <c r="G3534">
        <v>0</v>
      </c>
      <c r="H3534">
        <v>0</v>
      </c>
      <c r="I3534" s="7">
        <f>INDEX('Developing Country'!$B$3:$B$175,MATCH('Stata Data'!B3534,'Developing Country'!$A$3:$A$175))</f>
        <v>0</v>
      </c>
      <c r="J3534" s="7">
        <f>INDEX('Developing Country'!$C$3:$C$175,MATCH('Stata Data'!B3534,'Developing Country'!$A$3:$A$175))</f>
        <v>0</v>
      </c>
      <c r="K3534" s="8"/>
      <c r="L3534" s="7"/>
      <c r="M3534" s="7">
        <v>0</v>
      </c>
      <c r="N3534" s="7"/>
      <c r="O3534" s="7"/>
      <c r="P3534" s="7">
        <v>0</v>
      </c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</row>
    <row r="3535" spans="1:34" x14ac:dyDescent="0.35">
      <c r="A3535">
        <f t="shared" si="517"/>
        <v>3534</v>
      </c>
      <c r="B3535" t="s">
        <v>1277</v>
      </c>
      <c r="C3535">
        <f t="shared" si="516"/>
        <v>130</v>
      </c>
      <c r="D3535" s="7">
        <f t="shared" si="515"/>
        <v>2013</v>
      </c>
      <c r="E3535">
        <v>100</v>
      </c>
      <c r="F3535">
        <f>VLOOKUP(B3535, 'Population by Country'!$1:$266, 28, FALSE)</f>
        <v>7164132</v>
      </c>
      <c r="G3535">
        <v>0</v>
      </c>
      <c r="H3535">
        <v>0</v>
      </c>
      <c r="I3535" s="7">
        <f>INDEX('Developing Country'!$B$3:$B$175,MATCH('Stata Data'!B3535,'Developing Country'!$A$3:$A$175))</f>
        <v>0</v>
      </c>
      <c r="J3535" s="7">
        <f>INDEX('Developing Country'!$C$3:$C$175,MATCH('Stata Data'!B3535,'Developing Country'!$A$3:$A$175))</f>
        <v>0</v>
      </c>
      <c r="K3535" s="8"/>
      <c r="L3535" s="7"/>
      <c r="M3535" s="7">
        <v>0</v>
      </c>
      <c r="N3535" s="7"/>
      <c r="O3535" s="7"/>
      <c r="P3535" s="7">
        <v>0</v>
      </c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</row>
    <row r="3536" spans="1:34" x14ac:dyDescent="0.35">
      <c r="A3536">
        <f t="shared" si="517"/>
        <v>3535</v>
      </c>
      <c r="B3536" t="s">
        <v>1277</v>
      </c>
      <c r="C3536">
        <f t="shared" si="516"/>
        <v>130</v>
      </c>
      <c r="D3536" s="7">
        <f t="shared" si="515"/>
        <v>2014</v>
      </c>
      <c r="E3536">
        <v>100</v>
      </c>
      <c r="F3536">
        <f>VLOOKUP(B3536, 'Population by Country'!$1:$266, 29, FALSE)</f>
        <v>7130576</v>
      </c>
      <c r="G3536">
        <v>0</v>
      </c>
      <c r="H3536">
        <v>0</v>
      </c>
      <c r="I3536" s="7">
        <f>INDEX('Developing Country'!$B$3:$B$175,MATCH('Stata Data'!B3536,'Developing Country'!$A$3:$A$175))</f>
        <v>0</v>
      </c>
      <c r="J3536" s="7">
        <f>INDEX('Developing Country'!$C$3:$C$175,MATCH('Stata Data'!B3536,'Developing Country'!$A$3:$A$175))</f>
        <v>0</v>
      </c>
      <c r="K3536" s="8"/>
      <c r="L3536" s="7"/>
      <c r="M3536" s="7">
        <v>0</v>
      </c>
      <c r="N3536" s="7"/>
      <c r="O3536" s="7"/>
      <c r="P3536" s="7">
        <v>0</v>
      </c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</row>
    <row r="3537" spans="1:34" x14ac:dyDescent="0.35">
      <c r="A3537">
        <f t="shared" si="517"/>
        <v>3536</v>
      </c>
      <c r="B3537" t="s">
        <v>1277</v>
      </c>
      <c r="C3537">
        <f t="shared" si="516"/>
        <v>130</v>
      </c>
      <c r="D3537" s="7">
        <f t="shared" si="515"/>
        <v>2015</v>
      </c>
      <c r="E3537">
        <v>100</v>
      </c>
      <c r="F3537">
        <f>VLOOKUP(B3537, 'Population by Country'!$1:$266, 30, FALSE)</f>
        <v>7095383</v>
      </c>
      <c r="G3537">
        <v>0</v>
      </c>
      <c r="H3537">
        <v>0</v>
      </c>
      <c r="I3537" s="7">
        <f>INDEX('Developing Country'!$B$3:$B$175,MATCH('Stata Data'!B3537,'Developing Country'!$A$3:$A$175))</f>
        <v>0</v>
      </c>
      <c r="J3537" s="7">
        <f>INDEX('Developing Country'!$C$3:$C$175,MATCH('Stata Data'!B3537,'Developing Country'!$A$3:$A$175))</f>
        <v>0</v>
      </c>
      <c r="K3537" s="8"/>
      <c r="L3537" s="7"/>
      <c r="M3537" s="7">
        <v>0</v>
      </c>
      <c r="N3537" s="7"/>
      <c r="O3537" s="7"/>
      <c r="P3537" s="7">
        <v>0</v>
      </c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</row>
    <row r="3538" spans="1:34" x14ac:dyDescent="0.35">
      <c r="A3538">
        <f t="shared" si="517"/>
        <v>3537</v>
      </c>
      <c r="B3538" t="s">
        <v>1277</v>
      </c>
      <c r="C3538">
        <f t="shared" si="516"/>
        <v>130</v>
      </c>
      <c r="D3538" s="7">
        <f t="shared" si="515"/>
        <v>2016</v>
      </c>
      <c r="E3538">
        <v>100</v>
      </c>
      <c r="F3538">
        <f>VLOOKUP(B3538, 'Population by Country'!$1:$266, 31, FALSE)</f>
        <v>7057412</v>
      </c>
      <c r="G3538">
        <v>0</v>
      </c>
      <c r="H3538">
        <v>0</v>
      </c>
      <c r="I3538" s="7">
        <f>INDEX('Developing Country'!$B$3:$B$175,MATCH('Stata Data'!B3538,'Developing Country'!$A$3:$A$175))</f>
        <v>0</v>
      </c>
      <c r="J3538" s="7">
        <f>INDEX('Developing Country'!$C$3:$C$175,MATCH('Stata Data'!B3538,'Developing Country'!$A$3:$A$175))</f>
        <v>0</v>
      </c>
      <c r="K3538" s="8"/>
      <c r="L3538" s="7"/>
      <c r="M3538" s="7">
        <v>0</v>
      </c>
      <c r="N3538" s="7"/>
      <c r="O3538" s="7"/>
      <c r="P3538" s="7">
        <v>0</v>
      </c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</row>
    <row r="3539" spans="1:34" x14ac:dyDescent="0.35">
      <c r="A3539">
        <f t="shared" si="517"/>
        <v>3538</v>
      </c>
      <c r="B3539" t="s">
        <v>132</v>
      </c>
      <c r="C3539">
        <f t="shared" si="516"/>
        <v>131</v>
      </c>
      <c r="D3539" s="7">
        <v>1990</v>
      </c>
      <c r="E3539">
        <v>500</v>
      </c>
      <c r="F3539">
        <f>VLOOKUP(B3539, 'Population by Country'!$1:$266, 5,FALSE )</f>
        <v>4312246</v>
      </c>
      <c r="G3539">
        <v>0</v>
      </c>
      <c r="H3539">
        <v>0</v>
      </c>
      <c r="I3539" s="7">
        <f>INDEX('Developing Country'!$B$3:$B$175,MATCH('Stata Data'!B3539,'Developing Country'!$A$3:$A$175))</f>
        <v>1</v>
      </c>
      <c r="J3539" s="7">
        <f>INDEX('Developing Country'!$C$3:$C$175,MATCH('Stata Data'!B3539,'Developing Country'!$A$3:$A$175))</f>
        <v>0</v>
      </c>
      <c r="K3539" s="8">
        <f>VLOOKUP(B3539, 'TRIPS In Force'!$A$2:$B$166, 2, FALSE)</f>
        <v>34903</v>
      </c>
      <c r="L3539" s="7">
        <f t="shared" ref="L3539:L3586" si="518">YEAR(K3539)</f>
        <v>1995</v>
      </c>
      <c r="M3539" s="7">
        <f t="shared" ref="M3539:M3585" si="519">IF(L3539&gt;D3539, 0, 1)</f>
        <v>0</v>
      </c>
      <c r="N3539" s="7">
        <f t="shared" ref="N3539:N3585" si="520">IF(L3539&gt;IF(I3539=1, 2033, IF(H3539=1, 2005, IF(J3539=1,2000, L3539))), L3539,IF(I3539=1, 2033, IF(H3539=1, 2005, IF(J3539=1,2000, L3539))))</f>
        <v>2033</v>
      </c>
      <c r="O3539" s="7">
        <f t="shared" ref="O3539:O3585" si="521">D3539-N3539</f>
        <v>-43</v>
      </c>
      <c r="P3539" s="7">
        <f t="shared" ref="P3539:P3585" si="522">IF(N3539&lt;=D3539,1,0)</f>
        <v>0</v>
      </c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</row>
    <row r="3540" spans="1:34" x14ac:dyDescent="0.35">
      <c r="A3540">
        <f t="shared" si="517"/>
        <v>3539</v>
      </c>
      <c r="B3540" t="s">
        <v>132</v>
      </c>
      <c r="C3540">
        <f t="shared" si="516"/>
        <v>131</v>
      </c>
      <c r="D3540" s="7">
        <f>D3539+1</f>
        <v>1991</v>
      </c>
      <c r="E3540">
        <v>500</v>
      </c>
      <c r="F3540">
        <f>VLOOKUP(B3540, 'Population by Country'!$1:$266, 6, FALSE)</f>
        <v>4337239</v>
      </c>
      <c r="G3540">
        <v>0</v>
      </c>
      <c r="H3540">
        <v>0</v>
      </c>
      <c r="I3540" s="7">
        <f>INDEX('Developing Country'!$B$3:$B$175,MATCH('Stata Data'!B3540,'Developing Country'!$A$3:$A$175))</f>
        <v>1</v>
      </c>
      <c r="J3540" s="7">
        <f>INDEX('Developing Country'!$C$3:$C$175,MATCH('Stata Data'!B3540,'Developing Country'!$A$3:$A$175))</f>
        <v>0</v>
      </c>
      <c r="K3540" s="8">
        <f>VLOOKUP(B3540, 'TRIPS In Force'!$A$2:$B$166, 2, FALSE)</f>
        <v>34903</v>
      </c>
      <c r="L3540" s="7">
        <f t="shared" si="518"/>
        <v>1995</v>
      </c>
      <c r="M3540" s="7">
        <f t="shared" si="519"/>
        <v>0</v>
      </c>
      <c r="N3540" s="7">
        <f t="shared" si="520"/>
        <v>2033</v>
      </c>
      <c r="O3540" s="7">
        <f t="shared" si="521"/>
        <v>-42</v>
      </c>
      <c r="P3540" s="7">
        <f t="shared" si="522"/>
        <v>0</v>
      </c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</row>
    <row r="3541" spans="1:34" x14ac:dyDescent="0.35">
      <c r="A3541">
        <f t="shared" si="517"/>
        <v>3540</v>
      </c>
      <c r="B3541" t="s">
        <v>132</v>
      </c>
      <c r="C3541">
        <f t="shared" si="516"/>
        <v>131</v>
      </c>
      <c r="D3541" s="7">
        <f t="shared" ref="D3541:D3565" si="523">D3540+1</f>
        <v>1992</v>
      </c>
      <c r="E3541">
        <v>500</v>
      </c>
      <c r="F3541">
        <f>VLOOKUP(B3541, 'Population by Country'!$1:$266, 7, FALSE)</f>
        <v>4331332</v>
      </c>
      <c r="G3541">
        <v>0</v>
      </c>
      <c r="H3541">
        <v>0</v>
      </c>
      <c r="I3541" s="7">
        <f>INDEX('Developing Country'!$B$3:$B$175,MATCH('Stata Data'!B3541,'Developing Country'!$A$3:$A$175))</f>
        <v>1</v>
      </c>
      <c r="J3541" s="7">
        <f>INDEX('Developing Country'!$C$3:$C$175,MATCH('Stata Data'!B3541,'Developing Country'!$A$3:$A$175))</f>
        <v>0</v>
      </c>
      <c r="K3541" s="8">
        <f>VLOOKUP(B3541, 'TRIPS In Force'!$A$2:$B$166, 2, FALSE)</f>
        <v>34903</v>
      </c>
      <c r="L3541" s="7">
        <f t="shared" si="518"/>
        <v>1995</v>
      </c>
      <c r="M3541" s="7">
        <f t="shared" si="519"/>
        <v>0</v>
      </c>
      <c r="N3541" s="7">
        <f t="shared" si="520"/>
        <v>2033</v>
      </c>
      <c r="O3541" s="7">
        <f t="shared" si="521"/>
        <v>-41</v>
      </c>
      <c r="P3541" s="7">
        <f t="shared" si="522"/>
        <v>0</v>
      </c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</row>
    <row r="3542" spans="1:34" x14ac:dyDescent="0.35">
      <c r="A3542">
        <f t="shared" si="517"/>
        <v>3541</v>
      </c>
      <c r="B3542" t="s">
        <v>132</v>
      </c>
      <c r="C3542">
        <f t="shared" si="516"/>
        <v>131</v>
      </c>
      <c r="D3542" s="7">
        <f t="shared" si="523"/>
        <v>1993</v>
      </c>
      <c r="E3542">
        <v>500</v>
      </c>
      <c r="F3542">
        <f>VLOOKUP(B3542, 'Population by Country'!$1:$266, 8, FALSE)</f>
        <v>4307299</v>
      </c>
      <c r="G3542">
        <v>0</v>
      </c>
      <c r="H3542">
        <v>0</v>
      </c>
      <c r="I3542" s="7">
        <f>INDEX('Developing Country'!$B$3:$B$175,MATCH('Stata Data'!B3542,'Developing Country'!$A$3:$A$175))</f>
        <v>1</v>
      </c>
      <c r="J3542" s="7">
        <f>INDEX('Developing Country'!$C$3:$C$175,MATCH('Stata Data'!B3542,'Developing Country'!$A$3:$A$175))</f>
        <v>0</v>
      </c>
      <c r="K3542" s="8">
        <f>VLOOKUP(B3542, 'TRIPS In Force'!$A$2:$B$166, 2, FALSE)</f>
        <v>34903</v>
      </c>
      <c r="L3542" s="7">
        <f t="shared" si="518"/>
        <v>1995</v>
      </c>
      <c r="M3542" s="7">
        <f t="shared" si="519"/>
        <v>0</v>
      </c>
      <c r="N3542" s="7">
        <f t="shared" si="520"/>
        <v>2033</v>
      </c>
      <c r="O3542" s="7">
        <f t="shared" si="521"/>
        <v>-40</v>
      </c>
      <c r="P3542" s="7">
        <f t="shared" si="522"/>
        <v>0</v>
      </c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</row>
    <row r="3543" spans="1:34" x14ac:dyDescent="0.35">
      <c r="A3543">
        <f t="shared" si="517"/>
        <v>3542</v>
      </c>
      <c r="B3543" t="s">
        <v>132</v>
      </c>
      <c r="C3543">
        <f t="shared" si="516"/>
        <v>131</v>
      </c>
      <c r="D3543" s="7">
        <f t="shared" si="523"/>
        <v>1994</v>
      </c>
      <c r="E3543">
        <v>1000</v>
      </c>
      <c r="F3543">
        <f>VLOOKUP(B3543, 'Population by Country'!$1:$266, 9, FALSE)</f>
        <v>4283621</v>
      </c>
      <c r="G3543">
        <v>0</v>
      </c>
      <c r="H3543">
        <v>0</v>
      </c>
      <c r="I3543" s="7">
        <f>INDEX('Developing Country'!$B$3:$B$175,MATCH('Stata Data'!B3543,'Developing Country'!$A$3:$A$175))</f>
        <v>1</v>
      </c>
      <c r="J3543" s="7">
        <f>INDEX('Developing Country'!$C$3:$C$175,MATCH('Stata Data'!B3543,'Developing Country'!$A$3:$A$175))</f>
        <v>0</v>
      </c>
      <c r="K3543" s="8">
        <f>VLOOKUP(B3543, 'TRIPS In Force'!$A$2:$B$166, 2, FALSE)</f>
        <v>34903</v>
      </c>
      <c r="L3543" s="7">
        <f t="shared" si="518"/>
        <v>1995</v>
      </c>
      <c r="M3543" s="7">
        <f t="shared" si="519"/>
        <v>0</v>
      </c>
      <c r="N3543" s="7">
        <f t="shared" si="520"/>
        <v>2033</v>
      </c>
      <c r="O3543" s="7">
        <f t="shared" si="521"/>
        <v>-39</v>
      </c>
      <c r="P3543" s="7">
        <f t="shared" si="522"/>
        <v>0</v>
      </c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</row>
    <row r="3544" spans="1:34" x14ac:dyDescent="0.35">
      <c r="A3544">
        <f t="shared" si="517"/>
        <v>3543</v>
      </c>
      <c r="B3544" t="s">
        <v>132</v>
      </c>
      <c r="C3544">
        <f t="shared" si="516"/>
        <v>131</v>
      </c>
      <c r="D3544" s="7">
        <f t="shared" si="523"/>
        <v>1995</v>
      </c>
      <c r="E3544">
        <v>1000</v>
      </c>
      <c r="F3544">
        <f>VLOOKUP(B3544, 'Population by Country'!$1:$266, 10, FALSE)</f>
        <v>4274819</v>
      </c>
      <c r="G3544">
        <v>0</v>
      </c>
      <c r="H3544">
        <v>0</v>
      </c>
      <c r="I3544" s="7">
        <f>INDEX('Developing Country'!$B$3:$B$175,MATCH('Stata Data'!B3544,'Developing Country'!$A$3:$A$175))</f>
        <v>1</v>
      </c>
      <c r="J3544" s="7">
        <f>INDEX('Developing Country'!$C$3:$C$175,MATCH('Stata Data'!B3544,'Developing Country'!$A$3:$A$175))</f>
        <v>0</v>
      </c>
      <c r="K3544" s="8">
        <f>VLOOKUP(B3544, 'TRIPS In Force'!$A$2:$B$166, 2, FALSE)</f>
        <v>34903</v>
      </c>
      <c r="L3544" s="7">
        <f t="shared" si="518"/>
        <v>1995</v>
      </c>
      <c r="M3544" s="7">
        <f t="shared" si="519"/>
        <v>1</v>
      </c>
      <c r="N3544" s="7">
        <f t="shared" si="520"/>
        <v>2033</v>
      </c>
      <c r="O3544" s="7">
        <f t="shared" si="521"/>
        <v>-38</v>
      </c>
      <c r="P3544" s="7">
        <f t="shared" si="522"/>
        <v>0</v>
      </c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</row>
    <row r="3545" spans="1:34" x14ac:dyDescent="0.35">
      <c r="A3545">
        <f t="shared" si="517"/>
        <v>3544</v>
      </c>
      <c r="B3545" t="s">
        <v>132</v>
      </c>
      <c r="C3545">
        <f t="shared" si="516"/>
        <v>131</v>
      </c>
      <c r="D3545" s="7">
        <f t="shared" si="523"/>
        <v>1996</v>
      </c>
      <c r="E3545">
        <v>1000</v>
      </c>
      <c r="F3545">
        <f>VLOOKUP(B3545, 'Population by Country'!$1:$266, 11, FALSE)</f>
        <v>4282350</v>
      </c>
      <c r="G3545">
        <v>0</v>
      </c>
      <c r="H3545">
        <v>0</v>
      </c>
      <c r="I3545" s="7">
        <f>INDEX('Developing Country'!$B$3:$B$175,MATCH('Stata Data'!B3545,'Developing Country'!$A$3:$A$175))</f>
        <v>1</v>
      </c>
      <c r="J3545" s="7">
        <f>INDEX('Developing Country'!$C$3:$C$175,MATCH('Stata Data'!B3545,'Developing Country'!$A$3:$A$175))</f>
        <v>0</v>
      </c>
      <c r="K3545" s="8">
        <f>VLOOKUP(B3545, 'TRIPS In Force'!$A$2:$B$166, 2, FALSE)</f>
        <v>34903</v>
      </c>
      <c r="L3545" s="7">
        <f t="shared" si="518"/>
        <v>1995</v>
      </c>
      <c r="M3545" s="7">
        <f t="shared" si="519"/>
        <v>1</v>
      </c>
      <c r="N3545" s="7">
        <f t="shared" si="520"/>
        <v>2033</v>
      </c>
      <c r="O3545" s="7">
        <f t="shared" si="521"/>
        <v>-37</v>
      </c>
      <c r="P3545" s="7">
        <f t="shared" si="522"/>
        <v>0</v>
      </c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</row>
    <row r="3546" spans="1:34" x14ac:dyDescent="0.35">
      <c r="A3546">
        <f t="shared" si="517"/>
        <v>3545</v>
      </c>
      <c r="B3546" t="s">
        <v>132</v>
      </c>
      <c r="C3546">
        <f t="shared" si="516"/>
        <v>131</v>
      </c>
      <c r="D3546" s="7">
        <f t="shared" si="523"/>
        <v>1997</v>
      </c>
      <c r="E3546">
        <v>1000</v>
      </c>
      <c r="F3546">
        <f>VLOOKUP(B3546, 'Population by Country'!$1:$266, 12, FALSE)</f>
        <v>4305455</v>
      </c>
      <c r="G3546">
        <v>0</v>
      </c>
      <c r="H3546">
        <v>0</v>
      </c>
      <c r="I3546" s="7">
        <f>INDEX('Developing Country'!$B$3:$B$175,MATCH('Stata Data'!B3546,'Developing Country'!$A$3:$A$175))</f>
        <v>1</v>
      </c>
      <c r="J3546" s="7">
        <f>INDEX('Developing Country'!$C$3:$C$175,MATCH('Stata Data'!B3546,'Developing Country'!$A$3:$A$175))</f>
        <v>0</v>
      </c>
      <c r="K3546" s="8">
        <f>VLOOKUP(B3546, 'TRIPS In Force'!$A$2:$B$166, 2, FALSE)</f>
        <v>34903</v>
      </c>
      <c r="L3546" s="7">
        <f t="shared" si="518"/>
        <v>1995</v>
      </c>
      <c r="M3546" s="7">
        <f t="shared" si="519"/>
        <v>1</v>
      </c>
      <c r="N3546" s="7">
        <f t="shared" si="520"/>
        <v>2033</v>
      </c>
      <c r="O3546" s="7">
        <f t="shared" si="521"/>
        <v>-36</v>
      </c>
      <c r="P3546" s="7">
        <f t="shared" si="522"/>
        <v>0</v>
      </c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</row>
    <row r="3547" spans="1:34" x14ac:dyDescent="0.35">
      <c r="A3547">
        <f t="shared" si="517"/>
        <v>3546</v>
      </c>
      <c r="B3547" t="s">
        <v>132</v>
      </c>
      <c r="C3547">
        <f t="shared" si="516"/>
        <v>131</v>
      </c>
      <c r="D3547" s="7">
        <f t="shared" si="523"/>
        <v>1998</v>
      </c>
      <c r="E3547">
        <v>1000</v>
      </c>
      <c r="F3547">
        <f>VLOOKUP(B3547, 'Population by Country'!$1:$266, 13, FALSE)</f>
        <v>4353646</v>
      </c>
      <c r="G3547">
        <v>0</v>
      </c>
      <c r="H3547">
        <v>0</v>
      </c>
      <c r="I3547" s="7">
        <f>INDEX('Developing Country'!$B$3:$B$175,MATCH('Stata Data'!B3547,'Developing Country'!$A$3:$A$175))</f>
        <v>1</v>
      </c>
      <c r="J3547" s="7">
        <f>INDEX('Developing Country'!$C$3:$C$175,MATCH('Stata Data'!B3547,'Developing Country'!$A$3:$A$175))</f>
        <v>0</v>
      </c>
      <c r="K3547" s="8">
        <f>VLOOKUP(B3547, 'TRIPS In Force'!$A$2:$B$166, 2, FALSE)</f>
        <v>34903</v>
      </c>
      <c r="L3547" s="7">
        <f t="shared" si="518"/>
        <v>1995</v>
      </c>
      <c r="M3547" s="7">
        <f t="shared" si="519"/>
        <v>1</v>
      </c>
      <c r="N3547" s="7">
        <f t="shared" si="520"/>
        <v>2033</v>
      </c>
      <c r="O3547" s="7">
        <f t="shared" si="521"/>
        <v>-35</v>
      </c>
      <c r="P3547" s="7">
        <f t="shared" si="522"/>
        <v>0</v>
      </c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</row>
    <row r="3548" spans="1:34" x14ac:dyDescent="0.35">
      <c r="A3548">
        <f t="shared" si="517"/>
        <v>3547</v>
      </c>
      <c r="B3548" t="s">
        <v>132</v>
      </c>
      <c r="C3548">
        <f t="shared" si="516"/>
        <v>131</v>
      </c>
      <c r="D3548" s="7">
        <f t="shared" si="523"/>
        <v>1999</v>
      </c>
      <c r="E3548">
        <v>1000</v>
      </c>
      <c r="F3548">
        <f>VLOOKUP(B3548, 'Population by Country'!$1:$266,14, FALSE)</f>
        <v>4437803</v>
      </c>
      <c r="G3548">
        <v>0</v>
      </c>
      <c r="H3548">
        <v>0</v>
      </c>
      <c r="I3548" s="7">
        <f>INDEX('Developing Country'!$B$3:$B$175,MATCH('Stata Data'!B3548,'Developing Country'!$A$3:$A$175))</f>
        <v>1</v>
      </c>
      <c r="J3548" s="7">
        <f>INDEX('Developing Country'!$C$3:$C$175,MATCH('Stata Data'!B3548,'Developing Country'!$A$3:$A$175))</f>
        <v>0</v>
      </c>
      <c r="K3548" s="8">
        <f>VLOOKUP(B3548, 'TRIPS In Force'!$A$2:$B$166, 2, FALSE)</f>
        <v>34903</v>
      </c>
      <c r="L3548" s="7">
        <f t="shared" si="518"/>
        <v>1995</v>
      </c>
      <c r="M3548" s="7">
        <f t="shared" si="519"/>
        <v>1</v>
      </c>
      <c r="N3548" s="7">
        <f t="shared" si="520"/>
        <v>2033</v>
      </c>
      <c r="O3548" s="7">
        <f t="shared" si="521"/>
        <v>-34</v>
      </c>
      <c r="P3548" s="7">
        <f t="shared" si="522"/>
        <v>0</v>
      </c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</row>
    <row r="3549" spans="1:34" x14ac:dyDescent="0.35">
      <c r="A3549">
        <f t="shared" si="517"/>
        <v>3548</v>
      </c>
      <c r="B3549" t="s">
        <v>132</v>
      </c>
      <c r="C3549">
        <f t="shared" si="516"/>
        <v>131</v>
      </c>
      <c r="D3549" s="7">
        <f t="shared" si="523"/>
        <v>2000</v>
      </c>
      <c r="E3549">
        <v>1200</v>
      </c>
      <c r="F3549">
        <f>VLOOKUP(B3549, 'Population by Country'!$1:$266, 15, FALSE)</f>
        <v>4564297</v>
      </c>
      <c r="G3549">
        <v>0</v>
      </c>
      <c r="H3549">
        <v>0</v>
      </c>
      <c r="I3549" s="7">
        <f>INDEX('Developing Country'!$B$3:$B$175,MATCH('Stata Data'!B3549,'Developing Country'!$A$3:$A$175))</f>
        <v>1</v>
      </c>
      <c r="J3549" s="7">
        <f>INDEX('Developing Country'!$C$3:$C$175,MATCH('Stata Data'!B3549,'Developing Country'!$A$3:$A$175))</f>
        <v>0</v>
      </c>
      <c r="K3549" s="8">
        <f>VLOOKUP(B3549, 'TRIPS In Force'!$A$2:$B$166, 2, FALSE)</f>
        <v>34903</v>
      </c>
      <c r="L3549" s="7">
        <f t="shared" si="518"/>
        <v>1995</v>
      </c>
      <c r="M3549" s="7">
        <f t="shared" si="519"/>
        <v>1</v>
      </c>
      <c r="N3549" s="7">
        <f t="shared" si="520"/>
        <v>2033</v>
      </c>
      <c r="O3549" s="7">
        <f t="shared" si="521"/>
        <v>-33</v>
      </c>
      <c r="P3549" s="7">
        <f t="shared" si="522"/>
        <v>0</v>
      </c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</row>
    <row r="3550" spans="1:34" x14ac:dyDescent="0.35">
      <c r="A3550">
        <f t="shared" si="517"/>
        <v>3549</v>
      </c>
      <c r="B3550" t="s">
        <v>132</v>
      </c>
      <c r="C3550">
        <f t="shared" si="516"/>
        <v>131</v>
      </c>
      <c r="D3550" s="7">
        <f t="shared" si="523"/>
        <v>2001</v>
      </c>
      <c r="E3550">
        <v>1300</v>
      </c>
      <c r="F3550">
        <f>VLOOKUP(B3550, 'Population by Country'!$1:$266, 16, FALSE)</f>
        <v>4739147</v>
      </c>
      <c r="G3550">
        <v>0</v>
      </c>
      <c r="H3550">
        <v>0</v>
      </c>
      <c r="I3550" s="7">
        <f>INDEX('Developing Country'!$B$3:$B$175,MATCH('Stata Data'!B3550,'Developing Country'!$A$3:$A$175))</f>
        <v>1</v>
      </c>
      <c r="J3550" s="7">
        <f>INDEX('Developing Country'!$C$3:$C$175,MATCH('Stata Data'!B3550,'Developing Country'!$A$3:$A$175))</f>
        <v>0</v>
      </c>
      <c r="K3550" s="8">
        <f>VLOOKUP(B3550, 'TRIPS In Force'!$A$2:$B$166, 2, FALSE)</f>
        <v>34903</v>
      </c>
      <c r="L3550" s="7">
        <f t="shared" si="518"/>
        <v>1995</v>
      </c>
      <c r="M3550" s="7">
        <f t="shared" si="519"/>
        <v>1</v>
      </c>
      <c r="N3550" s="7">
        <f t="shared" si="520"/>
        <v>2033</v>
      </c>
      <c r="O3550" s="7">
        <f t="shared" si="521"/>
        <v>-32</v>
      </c>
      <c r="P3550" s="7">
        <f t="shared" si="522"/>
        <v>0</v>
      </c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</row>
    <row r="3551" spans="1:34" x14ac:dyDescent="0.35">
      <c r="A3551">
        <f t="shared" si="517"/>
        <v>3550</v>
      </c>
      <c r="B3551" t="s">
        <v>132</v>
      </c>
      <c r="C3551">
        <f t="shared" si="516"/>
        <v>131</v>
      </c>
      <c r="D3551" s="7">
        <f t="shared" si="523"/>
        <v>2002</v>
      </c>
      <c r="E3551">
        <v>1500</v>
      </c>
      <c r="F3551">
        <f>VLOOKUP(B3551, 'Population by Country'!$1:$266, 17, FALSE)</f>
        <v>4957216</v>
      </c>
      <c r="G3551">
        <v>0</v>
      </c>
      <c r="H3551">
        <v>0</v>
      </c>
      <c r="I3551" s="7">
        <f>INDEX('Developing Country'!$B$3:$B$175,MATCH('Stata Data'!B3551,'Developing Country'!$A$3:$A$175))</f>
        <v>1</v>
      </c>
      <c r="J3551" s="7">
        <f>INDEX('Developing Country'!$C$3:$C$175,MATCH('Stata Data'!B3551,'Developing Country'!$A$3:$A$175))</f>
        <v>0</v>
      </c>
      <c r="K3551" s="8">
        <f>VLOOKUP(B3551, 'TRIPS In Force'!$A$2:$B$166, 2, FALSE)</f>
        <v>34903</v>
      </c>
      <c r="L3551" s="7">
        <f t="shared" si="518"/>
        <v>1995</v>
      </c>
      <c r="M3551" s="7">
        <f t="shared" si="519"/>
        <v>1</v>
      </c>
      <c r="N3551" s="7">
        <f t="shared" si="520"/>
        <v>2033</v>
      </c>
      <c r="O3551" s="7">
        <f t="shared" si="521"/>
        <v>-31</v>
      </c>
      <c r="P3551" s="7">
        <f t="shared" si="522"/>
        <v>0</v>
      </c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</row>
    <row r="3552" spans="1:34" x14ac:dyDescent="0.35">
      <c r="A3552">
        <f t="shared" si="517"/>
        <v>3551</v>
      </c>
      <c r="B3552" t="s">
        <v>132</v>
      </c>
      <c r="C3552">
        <f t="shared" si="516"/>
        <v>131</v>
      </c>
      <c r="D3552" s="7">
        <f t="shared" si="523"/>
        <v>2003</v>
      </c>
      <c r="E3552">
        <v>1800</v>
      </c>
      <c r="F3552">
        <f>VLOOKUP(B3552, 'Population by Country'!$1:$266, 18, FALSE)</f>
        <v>5199549</v>
      </c>
      <c r="G3552">
        <v>0</v>
      </c>
      <c r="H3552">
        <v>0</v>
      </c>
      <c r="I3552" s="7">
        <f>INDEX('Developing Country'!$B$3:$B$175,MATCH('Stata Data'!B3552,'Developing Country'!$A$3:$A$175))</f>
        <v>1</v>
      </c>
      <c r="J3552" s="7">
        <f>INDEX('Developing Country'!$C$3:$C$175,MATCH('Stata Data'!B3552,'Developing Country'!$A$3:$A$175))</f>
        <v>0</v>
      </c>
      <c r="K3552" s="8">
        <f>VLOOKUP(B3552, 'TRIPS In Force'!$A$2:$B$166, 2, FALSE)</f>
        <v>34903</v>
      </c>
      <c r="L3552" s="7">
        <f t="shared" si="518"/>
        <v>1995</v>
      </c>
      <c r="M3552" s="7">
        <f t="shared" si="519"/>
        <v>1</v>
      </c>
      <c r="N3552" s="7">
        <f t="shared" si="520"/>
        <v>2033</v>
      </c>
      <c r="O3552" s="7">
        <f t="shared" si="521"/>
        <v>-30</v>
      </c>
      <c r="P3552" s="7">
        <f t="shared" si="522"/>
        <v>0</v>
      </c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</row>
    <row r="3553" spans="1:34" x14ac:dyDescent="0.35">
      <c r="A3553">
        <f t="shared" si="517"/>
        <v>3552</v>
      </c>
      <c r="B3553" t="s">
        <v>132</v>
      </c>
      <c r="C3553">
        <f t="shared" si="516"/>
        <v>131</v>
      </c>
      <c r="D3553" s="7">
        <f t="shared" si="523"/>
        <v>2004</v>
      </c>
      <c r="E3553">
        <v>2000</v>
      </c>
      <c r="F3553">
        <f>VLOOKUP(B3553, 'Population by Country'!$1:$266,19, FALSE)</f>
        <v>5439695</v>
      </c>
      <c r="G3553">
        <v>0</v>
      </c>
      <c r="H3553">
        <v>0</v>
      </c>
      <c r="I3553" s="7">
        <f>INDEX('Developing Country'!$B$3:$B$175,MATCH('Stata Data'!B3553,'Developing Country'!$A$3:$A$175))</f>
        <v>1</v>
      </c>
      <c r="J3553" s="7">
        <f>INDEX('Developing Country'!$C$3:$C$175,MATCH('Stata Data'!B3553,'Developing Country'!$A$3:$A$175))</f>
        <v>0</v>
      </c>
      <c r="K3553" s="8">
        <f>VLOOKUP(B3553, 'TRIPS In Force'!$A$2:$B$166, 2, FALSE)</f>
        <v>34903</v>
      </c>
      <c r="L3553" s="7">
        <f t="shared" si="518"/>
        <v>1995</v>
      </c>
      <c r="M3553" s="7">
        <f t="shared" si="519"/>
        <v>1</v>
      </c>
      <c r="N3553" s="7">
        <f t="shared" si="520"/>
        <v>2033</v>
      </c>
      <c r="O3553" s="7">
        <f t="shared" si="521"/>
        <v>-29</v>
      </c>
      <c r="P3553" s="7">
        <f t="shared" si="522"/>
        <v>0</v>
      </c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</row>
    <row r="3554" spans="1:34" x14ac:dyDescent="0.35">
      <c r="A3554">
        <f t="shared" si="517"/>
        <v>3553</v>
      </c>
      <c r="B3554" t="s">
        <v>132</v>
      </c>
      <c r="C3554">
        <f t="shared" si="516"/>
        <v>131</v>
      </c>
      <c r="D3554" s="7">
        <f t="shared" si="523"/>
        <v>2005</v>
      </c>
      <c r="E3554">
        <v>2200</v>
      </c>
      <c r="F3554">
        <f>VLOOKUP(B3554, 'Population by Country'!$1:$266, 20, FALSE)</f>
        <v>5658379</v>
      </c>
      <c r="G3554">
        <v>0</v>
      </c>
      <c r="H3554">
        <v>0</v>
      </c>
      <c r="I3554" s="7">
        <f>INDEX('Developing Country'!$B$3:$B$175,MATCH('Stata Data'!B3554,'Developing Country'!$A$3:$A$175))</f>
        <v>1</v>
      </c>
      <c r="J3554" s="7">
        <f>INDEX('Developing Country'!$C$3:$C$175,MATCH('Stata Data'!B3554,'Developing Country'!$A$3:$A$175))</f>
        <v>0</v>
      </c>
      <c r="K3554" s="8">
        <f>VLOOKUP(B3554, 'TRIPS In Force'!$A$2:$B$166, 2, FALSE)</f>
        <v>34903</v>
      </c>
      <c r="L3554" s="7">
        <f t="shared" si="518"/>
        <v>1995</v>
      </c>
      <c r="M3554" s="7">
        <f t="shared" si="519"/>
        <v>1</v>
      </c>
      <c r="N3554" s="7">
        <f t="shared" si="520"/>
        <v>2033</v>
      </c>
      <c r="O3554" s="7">
        <f t="shared" si="521"/>
        <v>-28</v>
      </c>
      <c r="P3554" s="7">
        <f t="shared" si="522"/>
        <v>0</v>
      </c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</row>
    <row r="3555" spans="1:34" x14ac:dyDescent="0.35">
      <c r="A3555">
        <f t="shared" si="517"/>
        <v>3554</v>
      </c>
      <c r="B3555" t="s">
        <v>132</v>
      </c>
      <c r="C3555">
        <f t="shared" si="516"/>
        <v>131</v>
      </c>
      <c r="D3555" s="7">
        <f t="shared" si="523"/>
        <v>2006</v>
      </c>
      <c r="E3555">
        <v>2400</v>
      </c>
      <c r="F3555">
        <f>VLOOKUP(B3555, 'Population by Country'!$1:$266, 21, FALSE)</f>
        <v>5848692</v>
      </c>
      <c r="G3555">
        <v>0</v>
      </c>
      <c r="H3555">
        <v>0</v>
      </c>
      <c r="I3555" s="7">
        <f>INDEX('Developing Country'!$B$3:$B$175,MATCH('Stata Data'!B3555,'Developing Country'!$A$3:$A$175))</f>
        <v>1</v>
      </c>
      <c r="J3555" s="7">
        <f>INDEX('Developing Country'!$C$3:$C$175,MATCH('Stata Data'!B3555,'Developing Country'!$A$3:$A$175))</f>
        <v>0</v>
      </c>
      <c r="K3555" s="8">
        <f>VLOOKUP(B3555, 'TRIPS In Force'!$A$2:$B$166, 2, FALSE)</f>
        <v>34903</v>
      </c>
      <c r="L3555" s="7">
        <f t="shared" si="518"/>
        <v>1995</v>
      </c>
      <c r="M3555" s="7">
        <f t="shared" si="519"/>
        <v>1</v>
      </c>
      <c r="N3555" s="7">
        <f t="shared" si="520"/>
        <v>2033</v>
      </c>
      <c r="O3555" s="7">
        <f t="shared" si="521"/>
        <v>-27</v>
      </c>
      <c r="P3555" s="7">
        <f t="shared" si="522"/>
        <v>0</v>
      </c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</row>
    <row r="3556" spans="1:34" x14ac:dyDescent="0.35">
      <c r="A3556">
        <f t="shared" si="517"/>
        <v>3555</v>
      </c>
      <c r="B3556" t="s">
        <v>132</v>
      </c>
      <c r="C3556">
        <f t="shared" si="516"/>
        <v>131</v>
      </c>
      <c r="D3556" s="7">
        <f t="shared" si="523"/>
        <v>2007</v>
      </c>
      <c r="E3556">
        <v>2500</v>
      </c>
      <c r="F3556">
        <f>VLOOKUP(B3556, 'Population by Country'!$1:$266, 22, FALSE)</f>
        <v>6015417</v>
      </c>
      <c r="G3556">
        <v>0</v>
      </c>
      <c r="H3556">
        <v>0</v>
      </c>
      <c r="I3556" s="7">
        <f>INDEX('Developing Country'!$B$3:$B$175,MATCH('Stata Data'!B3556,'Developing Country'!$A$3:$A$175))</f>
        <v>1</v>
      </c>
      <c r="J3556" s="7">
        <f>INDEX('Developing Country'!$C$3:$C$175,MATCH('Stata Data'!B3556,'Developing Country'!$A$3:$A$175))</f>
        <v>0</v>
      </c>
      <c r="K3556" s="8">
        <f>VLOOKUP(B3556, 'TRIPS In Force'!$A$2:$B$166, 2, FALSE)</f>
        <v>34903</v>
      </c>
      <c r="L3556" s="7">
        <f t="shared" si="518"/>
        <v>1995</v>
      </c>
      <c r="M3556" s="7">
        <f t="shared" si="519"/>
        <v>1</v>
      </c>
      <c r="N3556" s="7">
        <f t="shared" si="520"/>
        <v>2033</v>
      </c>
      <c r="O3556" s="7">
        <f t="shared" si="521"/>
        <v>-26</v>
      </c>
      <c r="P3556" s="7">
        <f t="shared" si="522"/>
        <v>0</v>
      </c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</row>
    <row r="3557" spans="1:34" x14ac:dyDescent="0.35">
      <c r="A3557">
        <f t="shared" si="517"/>
        <v>3556</v>
      </c>
      <c r="B3557" t="s">
        <v>132</v>
      </c>
      <c r="C3557">
        <f t="shared" si="516"/>
        <v>131</v>
      </c>
      <c r="D3557" s="7">
        <f t="shared" si="523"/>
        <v>2008</v>
      </c>
      <c r="E3557">
        <v>2700</v>
      </c>
      <c r="F3557">
        <f>VLOOKUP(B3557, 'Population by Country'!$1:$266, 23, FALSE)</f>
        <v>6165372</v>
      </c>
      <c r="G3557">
        <v>0</v>
      </c>
      <c r="H3557">
        <v>0</v>
      </c>
      <c r="I3557" s="7">
        <f>INDEX('Developing Country'!$B$3:$B$175,MATCH('Stata Data'!B3557,'Developing Country'!$A$3:$A$175))</f>
        <v>1</v>
      </c>
      <c r="J3557" s="7">
        <f>INDEX('Developing Country'!$C$3:$C$175,MATCH('Stata Data'!B3557,'Developing Country'!$A$3:$A$175))</f>
        <v>0</v>
      </c>
      <c r="K3557" s="8">
        <f>VLOOKUP(B3557, 'TRIPS In Force'!$A$2:$B$166, 2, FALSE)</f>
        <v>34903</v>
      </c>
      <c r="L3557" s="7">
        <f t="shared" si="518"/>
        <v>1995</v>
      </c>
      <c r="M3557" s="7">
        <f t="shared" si="519"/>
        <v>1</v>
      </c>
      <c r="N3557" s="7">
        <f t="shared" si="520"/>
        <v>2033</v>
      </c>
      <c r="O3557" s="7">
        <f t="shared" si="521"/>
        <v>-25</v>
      </c>
      <c r="P3557" s="7">
        <f t="shared" si="522"/>
        <v>0</v>
      </c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</row>
    <row r="3558" spans="1:34" x14ac:dyDescent="0.35">
      <c r="A3558">
        <f t="shared" si="517"/>
        <v>3557</v>
      </c>
      <c r="B3558" t="s">
        <v>132</v>
      </c>
      <c r="C3558">
        <f t="shared" si="516"/>
        <v>131</v>
      </c>
      <c r="D3558" s="7">
        <f t="shared" si="523"/>
        <v>2009</v>
      </c>
      <c r="E3558">
        <v>2700</v>
      </c>
      <c r="F3558">
        <f>VLOOKUP(B3558, 'Population by Country'!$1:$266, 24, FALSE)</f>
        <v>6310260</v>
      </c>
      <c r="G3558">
        <v>0</v>
      </c>
      <c r="H3558">
        <v>0</v>
      </c>
      <c r="I3558" s="7">
        <f>INDEX('Developing Country'!$B$3:$B$175,MATCH('Stata Data'!B3558,'Developing Country'!$A$3:$A$175))</f>
        <v>1</v>
      </c>
      <c r="J3558" s="7">
        <f>INDEX('Developing Country'!$C$3:$C$175,MATCH('Stata Data'!B3558,'Developing Country'!$A$3:$A$175))</f>
        <v>0</v>
      </c>
      <c r="K3558" s="8">
        <f>VLOOKUP(B3558, 'TRIPS In Force'!$A$2:$B$166, 2, FALSE)</f>
        <v>34903</v>
      </c>
      <c r="L3558" s="7">
        <f t="shared" si="518"/>
        <v>1995</v>
      </c>
      <c r="M3558" s="7">
        <f t="shared" si="519"/>
        <v>1</v>
      </c>
      <c r="N3558" s="7">
        <f t="shared" si="520"/>
        <v>2033</v>
      </c>
      <c r="O3558" s="7">
        <f t="shared" si="521"/>
        <v>-24</v>
      </c>
      <c r="P3558" s="7">
        <f t="shared" si="522"/>
        <v>0</v>
      </c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</row>
    <row r="3559" spans="1:34" x14ac:dyDescent="0.35">
      <c r="A3559">
        <f t="shared" si="517"/>
        <v>3558</v>
      </c>
      <c r="B3559" t="s">
        <v>132</v>
      </c>
      <c r="C3559">
        <f t="shared" si="516"/>
        <v>131</v>
      </c>
      <c r="D3559" s="7">
        <f t="shared" si="523"/>
        <v>2010</v>
      </c>
      <c r="E3559">
        <v>2600</v>
      </c>
      <c r="F3559">
        <f>VLOOKUP(B3559, 'Population by Country'!$1:$266, 25, FALSE)</f>
        <v>6458720</v>
      </c>
      <c r="G3559">
        <v>0</v>
      </c>
      <c r="H3559">
        <v>0</v>
      </c>
      <c r="I3559" s="7">
        <f>INDEX('Developing Country'!$B$3:$B$175,MATCH('Stata Data'!B3559,'Developing Country'!$A$3:$A$175))</f>
        <v>1</v>
      </c>
      <c r="J3559" s="7">
        <f>INDEX('Developing Country'!$C$3:$C$175,MATCH('Stata Data'!B3559,'Developing Country'!$A$3:$A$175))</f>
        <v>0</v>
      </c>
      <c r="K3559" s="8">
        <f>VLOOKUP(B3559, 'TRIPS In Force'!$A$2:$B$166, 2, FALSE)</f>
        <v>34903</v>
      </c>
      <c r="L3559" s="7">
        <f t="shared" si="518"/>
        <v>1995</v>
      </c>
      <c r="M3559" s="7">
        <f t="shared" si="519"/>
        <v>1</v>
      </c>
      <c r="N3559" s="7">
        <f t="shared" si="520"/>
        <v>2033</v>
      </c>
      <c r="O3559" s="7">
        <f t="shared" si="521"/>
        <v>-23</v>
      </c>
      <c r="P3559" s="7">
        <f t="shared" si="522"/>
        <v>0</v>
      </c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</row>
    <row r="3560" spans="1:34" x14ac:dyDescent="0.35">
      <c r="A3560">
        <f t="shared" si="517"/>
        <v>3559</v>
      </c>
      <c r="B3560" t="s">
        <v>132</v>
      </c>
      <c r="C3560">
        <f t="shared" si="516"/>
        <v>131</v>
      </c>
      <c r="D3560" s="7">
        <f t="shared" si="523"/>
        <v>2011</v>
      </c>
      <c r="E3560">
        <v>2600</v>
      </c>
      <c r="F3560">
        <f>VLOOKUP(B3560, 'Population by Country'!$1:$266, 26, FALSE)</f>
        <v>6611692</v>
      </c>
      <c r="G3560">
        <v>0</v>
      </c>
      <c r="H3560">
        <v>0</v>
      </c>
      <c r="I3560" s="7">
        <f>INDEX('Developing Country'!$B$3:$B$175,MATCH('Stata Data'!B3560,'Developing Country'!$A$3:$A$175))</f>
        <v>1</v>
      </c>
      <c r="J3560" s="7">
        <f>INDEX('Developing Country'!$C$3:$C$175,MATCH('Stata Data'!B3560,'Developing Country'!$A$3:$A$175))</f>
        <v>0</v>
      </c>
      <c r="K3560" s="8">
        <f>VLOOKUP(B3560, 'TRIPS In Force'!$A$2:$B$166, 2, FALSE)</f>
        <v>34903</v>
      </c>
      <c r="L3560" s="7">
        <f t="shared" si="518"/>
        <v>1995</v>
      </c>
      <c r="M3560" s="7">
        <f t="shared" si="519"/>
        <v>1</v>
      </c>
      <c r="N3560" s="7">
        <f t="shared" si="520"/>
        <v>2033</v>
      </c>
      <c r="O3560" s="7">
        <f t="shared" si="521"/>
        <v>-22</v>
      </c>
      <c r="P3560" s="7">
        <f t="shared" si="522"/>
        <v>0</v>
      </c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</row>
    <row r="3561" spans="1:34" x14ac:dyDescent="0.35">
      <c r="A3561">
        <f t="shared" si="517"/>
        <v>3560</v>
      </c>
      <c r="B3561" t="s">
        <v>132</v>
      </c>
      <c r="C3561">
        <f t="shared" si="516"/>
        <v>131</v>
      </c>
      <c r="D3561" s="7">
        <f t="shared" si="523"/>
        <v>2012</v>
      </c>
      <c r="E3561">
        <v>2500</v>
      </c>
      <c r="F3561">
        <f>VLOOKUP(B3561, 'Population by Country'!$1:$266, 27, FALSE)</f>
        <v>6766103</v>
      </c>
      <c r="G3561">
        <v>0</v>
      </c>
      <c r="H3561">
        <v>0</v>
      </c>
      <c r="I3561" s="7">
        <f>INDEX('Developing Country'!$B$3:$B$175,MATCH('Stata Data'!B3561,'Developing Country'!$A$3:$A$175))</f>
        <v>1</v>
      </c>
      <c r="J3561" s="7">
        <f>INDEX('Developing Country'!$C$3:$C$175,MATCH('Stata Data'!B3561,'Developing Country'!$A$3:$A$175))</f>
        <v>0</v>
      </c>
      <c r="K3561" s="8">
        <f>VLOOKUP(B3561, 'TRIPS In Force'!$A$2:$B$166, 2, FALSE)</f>
        <v>34903</v>
      </c>
      <c r="L3561" s="7">
        <f t="shared" si="518"/>
        <v>1995</v>
      </c>
      <c r="M3561" s="7">
        <f t="shared" si="519"/>
        <v>1</v>
      </c>
      <c r="N3561" s="7">
        <f t="shared" si="520"/>
        <v>2033</v>
      </c>
      <c r="O3561" s="7">
        <f t="shared" si="521"/>
        <v>-21</v>
      </c>
      <c r="P3561" s="7">
        <f t="shared" si="522"/>
        <v>0</v>
      </c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</row>
    <row r="3562" spans="1:34" x14ac:dyDescent="0.35">
      <c r="A3562">
        <f t="shared" si="517"/>
        <v>3561</v>
      </c>
      <c r="B3562" t="s">
        <v>132</v>
      </c>
      <c r="C3562">
        <f t="shared" si="516"/>
        <v>131</v>
      </c>
      <c r="D3562" s="7">
        <f t="shared" si="523"/>
        <v>2013</v>
      </c>
      <c r="E3562">
        <v>2600</v>
      </c>
      <c r="F3562">
        <f>VLOOKUP(B3562, 'Population by Country'!$1:$266, 28, FALSE)</f>
        <v>6922079</v>
      </c>
      <c r="G3562">
        <v>0</v>
      </c>
      <c r="H3562">
        <v>0</v>
      </c>
      <c r="I3562" s="7">
        <f>INDEX('Developing Country'!$B$3:$B$175,MATCH('Stata Data'!B3562,'Developing Country'!$A$3:$A$175))</f>
        <v>1</v>
      </c>
      <c r="J3562" s="7">
        <f>INDEX('Developing Country'!$C$3:$C$175,MATCH('Stata Data'!B3562,'Developing Country'!$A$3:$A$175))</f>
        <v>0</v>
      </c>
      <c r="K3562" s="8">
        <f>VLOOKUP(B3562, 'TRIPS In Force'!$A$2:$B$166, 2, FALSE)</f>
        <v>34903</v>
      </c>
      <c r="L3562" s="7">
        <f t="shared" si="518"/>
        <v>1995</v>
      </c>
      <c r="M3562" s="7">
        <f t="shared" si="519"/>
        <v>1</v>
      </c>
      <c r="N3562" s="7">
        <f t="shared" si="520"/>
        <v>2033</v>
      </c>
      <c r="O3562" s="7">
        <f t="shared" si="521"/>
        <v>-20</v>
      </c>
      <c r="P3562" s="7">
        <f t="shared" si="522"/>
        <v>0</v>
      </c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</row>
    <row r="3563" spans="1:34" x14ac:dyDescent="0.35">
      <c r="A3563">
        <f t="shared" si="517"/>
        <v>3562</v>
      </c>
      <c r="B3563" t="s">
        <v>132</v>
      </c>
      <c r="C3563">
        <f t="shared" si="516"/>
        <v>131</v>
      </c>
      <c r="D3563" s="7">
        <f t="shared" si="523"/>
        <v>2014</v>
      </c>
      <c r="E3563">
        <v>2800</v>
      </c>
      <c r="F3563">
        <f>VLOOKUP(B3563, 'Population by Country'!$1:$266, 29, FALSE)</f>
        <v>7079162</v>
      </c>
      <c r="G3563">
        <v>0</v>
      </c>
      <c r="H3563">
        <v>0</v>
      </c>
      <c r="I3563" s="7">
        <f>INDEX('Developing Country'!$B$3:$B$175,MATCH('Stata Data'!B3563,'Developing Country'!$A$3:$A$175))</f>
        <v>1</v>
      </c>
      <c r="J3563" s="7">
        <f>INDEX('Developing Country'!$C$3:$C$175,MATCH('Stata Data'!B3563,'Developing Country'!$A$3:$A$175))</f>
        <v>0</v>
      </c>
      <c r="K3563" s="8">
        <f>VLOOKUP(B3563, 'TRIPS In Force'!$A$2:$B$166, 2, FALSE)</f>
        <v>34903</v>
      </c>
      <c r="L3563" s="7">
        <f t="shared" si="518"/>
        <v>1995</v>
      </c>
      <c r="M3563" s="7">
        <f t="shared" si="519"/>
        <v>1</v>
      </c>
      <c r="N3563" s="7">
        <f t="shared" si="520"/>
        <v>2033</v>
      </c>
      <c r="O3563" s="7">
        <f t="shared" si="521"/>
        <v>-19</v>
      </c>
      <c r="P3563" s="7">
        <f t="shared" si="522"/>
        <v>0</v>
      </c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</row>
    <row r="3564" spans="1:34" x14ac:dyDescent="0.35">
      <c r="A3564">
        <f t="shared" si="517"/>
        <v>3563</v>
      </c>
      <c r="B3564" t="s">
        <v>132</v>
      </c>
      <c r="C3564">
        <f t="shared" si="516"/>
        <v>131</v>
      </c>
      <c r="D3564" s="7">
        <f t="shared" si="523"/>
        <v>2015</v>
      </c>
      <c r="E3564">
        <v>2900</v>
      </c>
      <c r="F3564">
        <f>VLOOKUP(B3564, 'Population by Country'!$1:$266, 30, FALSE)</f>
        <v>7237025</v>
      </c>
      <c r="G3564">
        <v>0</v>
      </c>
      <c r="H3564">
        <v>0</v>
      </c>
      <c r="I3564" s="7">
        <f>INDEX('Developing Country'!$B$3:$B$175,MATCH('Stata Data'!B3564,'Developing Country'!$A$3:$A$175))</f>
        <v>1</v>
      </c>
      <c r="J3564" s="7">
        <f>INDEX('Developing Country'!$C$3:$C$175,MATCH('Stata Data'!B3564,'Developing Country'!$A$3:$A$175))</f>
        <v>0</v>
      </c>
      <c r="K3564" s="8">
        <f>VLOOKUP(B3564, 'TRIPS In Force'!$A$2:$B$166, 2, FALSE)</f>
        <v>34903</v>
      </c>
      <c r="L3564" s="7">
        <f t="shared" si="518"/>
        <v>1995</v>
      </c>
      <c r="M3564" s="7">
        <f t="shared" si="519"/>
        <v>1</v>
      </c>
      <c r="N3564" s="7">
        <f t="shared" si="520"/>
        <v>2033</v>
      </c>
      <c r="O3564" s="7">
        <f t="shared" si="521"/>
        <v>-18</v>
      </c>
      <c r="P3564" s="7">
        <f t="shared" si="522"/>
        <v>0</v>
      </c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</row>
    <row r="3565" spans="1:34" x14ac:dyDescent="0.35">
      <c r="A3565">
        <f t="shared" si="517"/>
        <v>3564</v>
      </c>
      <c r="B3565" t="s">
        <v>132</v>
      </c>
      <c r="C3565">
        <f t="shared" si="516"/>
        <v>131</v>
      </c>
      <c r="D3565" s="7">
        <f t="shared" si="523"/>
        <v>2016</v>
      </c>
      <c r="E3565">
        <v>2800</v>
      </c>
      <c r="F3565">
        <f>VLOOKUP(B3565, 'Population by Country'!$1:$266, 31, FALSE)</f>
        <v>7396190</v>
      </c>
      <c r="G3565">
        <v>0</v>
      </c>
      <c r="H3565">
        <v>0</v>
      </c>
      <c r="I3565" s="7">
        <f>INDEX('Developing Country'!$B$3:$B$175,MATCH('Stata Data'!B3565,'Developing Country'!$A$3:$A$175))</f>
        <v>1</v>
      </c>
      <c r="J3565" s="7">
        <f>INDEX('Developing Country'!$C$3:$C$175,MATCH('Stata Data'!B3565,'Developing Country'!$A$3:$A$175))</f>
        <v>0</v>
      </c>
      <c r="K3565" s="8">
        <f>VLOOKUP(B3565, 'TRIPS In Force'!$A$2:$B$166, 2, FALSE)</f>
        <v>34903</v>
      </c>
      <c r="L3565" s="7">
        <f t="shared" si="518"/>
        <v>1995</v>
      </c>
      <c r="M3565" s="7">
        <f t="shared" si="519"/>
        <v>1</v>
      </c>
      <c r="N3565" s="7">
        <f t="shared" si="520"/>
        <v>2033</v>
      </c>
      <c r="O3565" s="7">
        <f t="shared" si="521"/>
        <v>-17</v>
      </c>
      <c r="P3565" s="7">
        <f t="shared" si="522"/>
        <v>0</v>
      </c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</row>
    <row r="3566" spans="1:34" x14ac:dyDescent="0.35">
      <c r="A3566">
        <f t="shared" si="517"/>
        <v>3565</v>
      </c>
      <c r="B3566" t="s">
        <v>133</v>
      </c>
      <c r="C3566">
        <f t="shared" si="516"/>
        <v>132</v>
      </c>
      <c r="D3566" s="7">
        <v>1990</v>
      </c>
      <c r="F3566">
        <f>VLOOKUP(B3566, 'Population by Country'!$1:$266, 5,FALSE )</f>
        <v>3047132</v>
      </c>
      <c r="G3566">
        <v>0</v>
      </c>
      <c r="H3566">
        <v>0</v>
      </c>
      <c r="I3566" s="7">
        <f>INDEX('Developing Country'!$B$3:$B$175,MATCH('Stata Data'!B3566,'Developing Country'!$A$3:$A$175))</f>
        <v>0</v>
      </c>
      <c r="J3566" s="7">
        <f>INDEX('Developing Country'!$C$3:$C$175,MATCH('Stata Data'!B3566,'Developing Country'!$A$3:$A$175))</f>
        <v>1</v>
      </c>
      <c r="K3566" s="8">
        <f>VLOOKUP(B3566, 'TRIPS In Force'!$A$2:$B$166, 2, FALSE)</f>
        <v>34700</v>
      </c>
      <c r="L3566" s="7">
        <f t="shared" si="518"/>
        <v>1995</v>
      </c>
      <c r="M3566" s="7">
        <f t="shared" si="519"/>
        <v>0</v>
      </c>
      <c r="N3566" s="7">
        <f t="shared" si="520"/>
        <v>2000</v>
      </c>
      <c r="O3566" s="7">
        <f t="shared" si="521"/>
        <v>-10</v>
      </c>
      <c r="P3566" s="7">
        <f t="shared" si="522"/>
        <v>0</v>
      </c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</row>
    <row r="3567" spans="1:34" x14ac:dyDescent="0.35">
      <c r="A3567">
        <f t="shared" si="517"/>
        <v>3566</v>
      </c>
      <c r="B3567" t="s">
        <v>133</v>
      </c>
      <c r="C3567">
        <f t="shared" si="516"/>
        <v>132</v>
      </c>
      <c r="D3567" s="7">
        <f>D3566+1</f>
        <v>1991</v>
      </c>
      <c r="F3567">
        <f>VLOOKUP(B3567, 'Population by Country'!$1:$266, 6, FALSE)</f>
        <v>3135083</v>
      </c>
      <c r="G3567">
        <v>0</v>
      </c>
      <c r="H3567">
        <v>0</v>
      </c>
      <c r="I3567" s="7">
        <f>INDEX('Developing Country'!$B$3:$B$175,MATCH('Stata Data'!B3567,'Developing Country'!$A$3:$A$175))</f>
        <v>0</v>
      </c>
      <c r="J3567" s="7">
        <f>INDEX('Developing Country'!$C$3:$C$175,MATCH('Stata Data'!B3567,'Developing Country'!$A$3:$A$175))</f>
        <v>1</v>
      </c>
      <c r="K3567" s="8">
        <f>VLOOKUP(B3567, 'TRIPS In Force'!$A$2:$B$166, 2, FALSE)</f>
        <v>34700</v>
      </c>
      <c r="L3567" s="7">
        <f t="shared" si="518"/>
        <v>1995</v>
      </c>
      <c r="M3567" s="7">
        <f t="shared" si="519"/>
        <v>0</v>
      </c>
      <c r="N3567" s="7">
        <f t="shared" si="520"/>
        <v>2000</v>
      </c>
      <c r="O3567" s="7">
        <f t="shared" si="521"/>
        <v>-9</v>
      </c>
      <c r="P3567" s="7">
        <f t="shared" si="522"/>
        <v>0</v>
      </c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</row>
    <row r="3568" spans="1:34" x14ac:dyDescent="0.35">
      <c r="A3568">
        <f t="shared" si="517"/>
        <v>3567</v>
      </c>
      <c r="B3568" t="s">
        <v>133</v>
      </c>
      <c r="C3568">
        <f t="shared" si="516"/>
        <v>132</v>
      </c>
      <c r="D3568" s="7">
        <f t="shared" ref="D3568:D3592" si="524">D3567+1</f>
        <v>1992</v>
      </c>
      <c r="F3568">
        <f>VLOOKUP(B3568, 'Population by Country'!$1:$266, 7, FALSE)</f>
        <v>3230698</v>
      </c>
      <c r="G3568">
        <v>0</v>
      </c>
      <c r="H3568">
        <v>0</v>
      </c>
      <c r="I3568" s="7">
        <f>INDEX('Developing Country'!$B$3:$B$175,MATCH('Stata Data'!B3568,'Developing Country'!$A$3:$A$175))</f>
        <v>0</v>
      </c>
      <c r="J3568" s="7">
        <f>INDEX('Developing Country'!$C$3:$C$175,MATCH('Stata Data'!B3568,'Developing Country'!$A$3:$A$175))</f>
        <v>1</v>
      </c>
      <c r="K3568" s="8">
        <f>VLOOKUP(B3568, 'TRIPS In Force'!$A$2:$B$166, 2, FALSE)</f>
        <v>34700</v>
      </c>
      <c r="L3568" s="7">
        <f t="shared" si="518"/>
        <v>1995</v>
      </c>
      <c r="M3568" s="7">
        <f t="shared" si="519"/>
        <v>0</v>
      </c>
      <c r="N3568" s="7">
        <f t="shared" si="520"/>
        <v>2000</v>
      </c>
      <c r="O3568" s="7">
        <f t="shared" si="521"/>
        <v>-8</v>
      </c>
      <c r="P3568" s="7">
        <f t="shared" si="522"/>
        <v>0</v>
      </c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</row>
    <row r="3569" spans="1:34" x14ac:dyDescent="0.35">
      <c r="A3569">
        <f t="shared" si="517"/>
        <v>3568</v>
      </c>
      <c r="B3569" t="s">
        <v>133</v>
      </c>
      <c r="C3569">
        <f t="shared" si="516"/>
        <v>132</v>
      </c>
      <c r="D3569" s="7">
        <f t="shared" si="524"/>
        <v>1993</v>
      </c>
      <c r="F3569">
        <f>VLOOKUP(B3569, 'Population by Country'!$1:$266, 8, FALSE)</f>
        <v>3313471</v>
      </c>
      <c r="G3569">
        <v>0</v>
      </c>
      <c r="H3569">
        <v>0</v>
      </c>
      <c r="I3569" s="7">
        <f>INDEX('Developing Country'!$B$3:$B$175,MATCH('Stata Data'!B3569,'Developing Country'!$A$3:$A$175))</f>
        <v>0</v>
      </c>
      <c r="J3569" s="7">
        <f>INDEX('Developing Country'!$C$3:$C$175,MATCH('Stata Data'!B3569,'Developing Country'!$A$3:$A$175))</f>
        <v>1</v>
      </c>
      <c r="K3569" s="8">
        <f>VLOOKUP(B3569, 'TRIPS In Force'!$A$2:$B$166, 2, FALSE)</f>
        <v>34700</v>
      </c>
      <c r="L3569" s="7">
        <f t="shared" si="518"/>
        <v>1995</v>
      </c>
      <c r="M3569" s="7">
        <f t="shared" si="519"/>
        <v>0</v>
      </c>
      <c r="N3569" s="7">
        <f t="shared" si="520"/>
        <v>2000</v>
      </c>
      <c r="O3569" s="7">
        <f t="shared" si="521"/>
        <v>-7</v>
      </c>
      <c r="P3569" s="7">
        <f t="shared" si="522"/>
        <v>0</v>
      </c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</row>
    <row r="3570" spans="1:34" x14ac:dyDescent="0.35">
      <c r="A3570">
        <f t="shared" si="517"/>
        <v>3569</v>
      </c>
      <c r="B3570" t="s">
        <v>133</v>
      </c>
      <c r="C3570">
        <f t="shared" si="516"/>
        <v>132</v>
      </c>
      <c r="D3570" s="7">
        <f t="shared" si="524"/>
        <v>1994</v>
      </c>
      <c r="F3570">
        <f>VLOOKUP(B3570, 'Population by Country'!$1:$266, 9, FALSE)</f>
        <v>3419048</v>
      </c>
      <c r="G3570">
        <v>0</v>
      </c>
      <c r="H3570">
        <v>0</v>
      </c>
      <c r="I3570" s="7">
        <f>INDEX('Developing Country'!$B$3:$B$175,MATCH('Stata Data'!B3570,'Developing Country'!$A$3:$A$175))</f>
        <v>0</v>
      </c>
      <c r="J3570" s="7">
        <f>INDEX('Developing Country'!$C$3:$C$175,MATCH('Stata Data'!B3570,'Developing Country'!$A$3:$A$175))</f>
        <v>1</v>
      </c>
      <c r="K3570" s="8">
        <f>VLOOKUP(B3570, 'TRIPS In Force'!$A$2:$B$166, 2, FALSE)</f>
        <v>34700</v>
      </c>
      <c r="L3570" s="7">
        <f t="shared" si="518"/>
        <v>1995</v>
      </c>
      <c r="M3570" s="7">
        <f t="shared" si="519"/>
        <v>0</v>
      </c>
      <c r="N3570" s="7">
        <f t="shared" si="520"/>
        <v>2000</v>
      </c>
      <c r="O3570" s="7">
        <f t="shared" si="521"/>
        <v>-6</v>
      </c>
      <c r="P3570" s="7">
        <f t="shared" si="522"/>
        <v>0</v>
      </c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</row>
    <row r="3571" spans="1:34" x14ac:dyDescent="0.35">
      <c r="A3571">
        <f t="shared" si="517"/>
        <v>3570</v>
      </c>
      <c r="B3571" t="s">
        <v>133</v>
      </c>
      <c r="C3571">
        <f t="shared" si="516"/>
        <v>132</v>
      </c>
      <c r="D3571" s="7">
        <f t="shared" si="524"/>
        <v>1995</v>
      </c>
      <c r="F3571">
        <f>VLOOKUP(B3571, 'Population by Country'!$1:$266, 10, FALSE)</f>
        <v>3524506</v>
      </c>
      <c r="G3571">
        <v>0</v>
      </c>
      <c r="H3571">
        <v>0</v>
      </c>
      <c r="I3571" s="7">
        <f>INDEX('Developing Country'!$B$3:$B$175,MATCH('Stata Data'!B3571,'Developing Country'!$A$3:$A$175))</f>
        <v>0</v>
      </c>
      <c r="J3571" s="7">
        <f>INDEX('Developing Country'!$C$3:$C$175,MATCH('Stata Data'!B3571,'Developing Country'!$A$3:$A$175))</f>
        <v>1</v>
      </c>
      <c r="K3571" s="8">
        <f>VLOOKUP(B3571, 'TRIPS In Force'!$A$2:$B$166, 2, FALSE)</f>
        <v>34700</v>
      </c>
      <c r="L3571" s="7">
        <f t="shared" si="518"/>
        <v>1995</v>
      </c>
      <c r="M3571" s="7">
        <f t="shared" si="519"/>
        <v>1</v>
      </c>
      <c r="N3571" s="7">
        <f t="shared" si="520"/>
        <v>2000</v>
      </c>
      <c r="O3571" s="7">
        <f t="shared" si="521"/>
        <v>-5</v>
      </c>
      <c r="P3571" s="7">
        <f t="shared" si="522"/>
        <v>0</v>
      </c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</row>
    <row r="3572" spans="1:34" x14ac:dyDescent="0.35">
      <c r="A3572">
        <f t="shared" si="517"/>
        <v>3571</v>
      </c>
      <c r="B3572" t="s">
        <v>133</v>
      </c>
      <c r="C3572">
        <f t="shared" si="516"/>
        <v>132</v>
      </c>
      <c r="D3572" s="7">
        <f t="shared" si="524"/>
        <v>1996</v>
      </c>
      <c r="F3572">
        <f>VLOOKUP(B3572, 'Population by Country'!$1:$266, 11, FALSE)</f>
        <v>3670704</v>
      </c>
      <c r="G3572">
        <v>0</v>
      </c>
      <c r="H3572">
        <v>0</v>
      </c>
      <c r="I3572" s="7">
        <f>INDEX('Developing Country'!$B$3:$B$175,MATCH('Stata Data'!B3572,'Developing Country'!$A$3:$A$175))</f>
        <v>0</v>
      </c>
      <c r="J3572" s="7">
        <f>INDEX('Developing Country'!$C$3:$C$175,MATCH('Stata Data'!B3572,'Developing Country'!$A$3:$A$175))</f>
        <v>1</v>
      </c>
      <c r="K3572" s="8">
        <f>VLOOKUP(B3572, 'TRIPS In Force'!$A$2:$B$166, 2, FALSE)</f>
        <v>34700</v>
      </c>
      <c r="L3572" s="7">
        <f t="shared" si="518"/>
        <v>1995</v>
      </c>
      <c r="M3572" s="7">
        <f t="shared" si="519"/>
        <v>1</v>
      </c>
      <c r="N3572" s="7">
        <f t="shared" si="520"/>
        <v>2000</v>
      </c>
      <c r="O3572" s="7">
        <f t="shared" si="521"/>
        <v>-4</v>
      </c>
      <c r="P3572" s="7">
        <f t="shared" si="522"/>
        <v>0</v>
      </c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</row>
    <row r="3573" spans="1:34" x14ac:dyDescent="0.35">
      <c r="A3573">
        <f t="shared" si="517"/>
        <v>3572</v>
      </c>
      <c r="B3573" t="s">
        <v>133</v>
      </c>
      <c r="C3573">
        <f t="shared" si="516"/>
        <v>132</v>
      </c>
      <c r="D3573" s="7">
        <f t="shared" si="524"/>
        <v>1997</v>
      </c>
      <c r="F3573">
        <f>VLOOKUP(B3573, 'Population by Country'!$1:$266, 12, FALSE)</f>
        <v>3796038</v>
      </c>
      <c r="G3573">
        <v>0</v>
      </c>
      <c r="H3573">
        <v>0</v>
      </c>
      <c r="I3573" s="7">
        <f>INDEX('Developing Country'!$B$3:$B$175,MATCH('Stata Data'!B3573,'Developing Country'!$A$3:$A$175))</f>
        <v>0</v>
      </c>
      <c r="J3573" s="7">
        <f>INDEX('Developing Country'!$C$3:$C$175,MATCH('Stata Data'!B3573,'Developing Country'!$A$3:$A$175))</f>
        <v>1</v>
      </c>
      <c r="K3573" s="8">
        <f>VLOOKUP(B3573, 'TRIPS In Force'!$A$2:$B$166, 2, FALSE)</f>
        <v>34700</v>
      </c>
      <c r="L3573" s="7">
        <f t="shared" si="518"/>
        <v>1995</v>
      </c>
      <c r="M3573" s="7">
        <f t="shared" si="519"/>
        <v>1</v>
      </c>
      <c r="N3573" s="7">
        <f t="shared" si="520"/>
        <v>2000</v>
      </c>
      <c r="O3573" s="7">
        <f t="shared" si="521"/>
        <v>-3</v>
      </c>
      <c r="P3573" s="7">
        <f t="shared" si="522"/>
        <v>0</v>
      </c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</row>
    <row r="3574" spans="1:34" x14ac:dyDescent="0.35">
      <c r="A3574">
        <f t="shared" si="517"/>
        <v>3573</v>
      </c>
      <c r="B3574" t="s">
        <v>133</v>
      </c>
      <c r="C3574">
        <f t="shared" si="516"/>
        <v>132</v>
      </c>
      <c r="D3574" s="7">
        <f t="shared" si="524"/>
        <v>1998</v>
      </c>
      <c r="F3574">
        <f>VLOOKUP(B3574, 'Population by Country'!$1:$266, 13, FALSE)</f>
        <v>3927213</v>
      </c>
      <c r="G3574">
        <v>0</v>
      </c>
      <c r="H3574">
        <v>0</v>
      </c>
      <c r="I3574" s="7">
        <f>INDEX('Developing Country'!$B$3:$B$175,MATCH('Stata Data'!B3574,'Developing Country'!$A$3:$A$175))</f>
        <v>0</v>
      </c>
      <c r="J3574" s="7">
        <f>INDEX('Developing Country'!$C$3:$C$175,MATCH('Stata Data'!B3574,'Developing Country'!$A$3:$A$175))</f>
        <v>1</v>
      </c>
      <c r="K3574" s="8">
        <f>VLOOKUP(B3574, 'TRIPS In Force'!$A$2:$B$166, 2, FALSE)</f>
        <v>34700</v>
      </c>
      <c r="L3574" s="7">
        <f t="shared" si="518"/>
        <v>1995</v>
      </c>
      <c r="M3574" s="7">
        <f t="shared" si="519"/>
        <v>1</v>
      </c>
      <c r="N3574" s="7">
        <f t="shared" si="520"/>
        <v>2000</v>
      </c>
      <c r="O3574" s="7">
        <f t="shared" si="521"/>
        <v>-2</v>
      </c>
      <c r="P3574" s="7">
        <f t="shared" si="522"/>
        <v>0</v>
      </c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</row>
    <row r="3575" spans="1:34" x14ac:dyDescent="0.35">
      <c r="A3575">
        <f t="shared" si="517"/>
        <v>3574</v>
      </c>
      <c r="B3575" t="s">
        <v>133</v>
      </c>
      <c r="C3575">
        <f t="shared" si="516"/>
        <v>132</v>
      </c>
      <c r="D3575" s="7">
        <f t="shared" si="524"/>
        <v>1999</v>
      </c>
      <c r="F3575">
        <f>VLOOKUP(B3575, 'Population by Country'!$1:$266,14, FALSE)</f>
        <v>3958723</v>
      </c>
      <c r="G3575">
        <v>0</v>
      </c>
      <c r="H3575">
        <v>0</v>
      </c>
      <c r="I3575" s="7">
        <f>INDEX('Developing Country'!$B$3:$B$175,MATCH('Stata Data'!B3575,'Developing Country'!$A$3:$A$175))</f>
        <v>0</v>
      </c>
      <c r="J3575" s="7">
        <f>INDEX('Developing Country'!$C$3:$C$175,MATCH('Stata Data'!B3575,'Developing Country'!$A$3:$A$175))</f>
        <v>1</v>
      </c>
      <c r="K3575" s="8">
        <f>VLOOKUP(B3575, 'TRIPS In Force'!$A$2:$B$166, 2, FALSE)</f>
        <v>34700</v>
      </c>
      <c r="L3575" s="7">
        <f t="shared" si="518"/>
        <v>1995</v>
      </c>
      <c r="M3575" s="7">
        <f t="shared" si="519"/>
        <v>1</v>
      </c>
      <c r="N3575" s="7">
        <f t="shared" si="520"/>
        <v>2000</v>
      </c>
      <c r="O3575" s="7">
        <f t="shared" si="521"/>
        <v>-1</v>
      </c>
      <c r="P3575" s="7">
        <f t="shared" si="522"/>
        <v>0</v>
      </c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</row>
    <row r="3576" spans="1:34" x14ac:dyDescent="0.35">
      <c r="A3576">
        <f t="shared" si="517"/>
        <v>3575</v>
      </c>
      <c r="B3576" t="s">
        <v>133</v>
      </c>
      <c r="C3576">
        <f t="shared" si="516"/>
        <v>132</v>
      </c>
      <c r="D3576" s="7">
        <f t="shared" si="524"/>
        <v>2000</v>
      </c>
      <c r="F3576">
        <f>VLOOKUP(B3576, 'Population by Country'!$1:$266, 15, FALSE)</f>
        <v>4027887</v>
      </c>
      <c r="G3576">
        <v>0</v>
      </c>
      <c r="H3576">
        <v>0</v>
      </c>
      <c r="I3576" s="7">
        <f>INDEX('Developing Country'!$B$3:$B$175,MATCH('Stata Data'!B3576,'Developing Country'!$A$3:$A$175))</f>
        <v>0</v>
      </c>
      <c r="J3576" s="7">
        <f>INDEX('Developing Country'!$C$3:$C$175,MATCH('Stata Data'!B3576,'Developing Country'!$A$3:$A$175))</f>
        <v>1</v>
      </c>
      <c r="K3576" s="8">
        <f>VLOOKUP(B3576, 'TRIPS In Force'!$A$2:$B$166, 2, FALSE)</f>
        <v>34700</v>
      </c>
      <c r="L3576" s="7">
        <f t="shared" si="518"/>
        <v>1995</v>
      </c>
      <c r="M3576" s="7">
        <f t="shared" si="519"/>
        <v>1</v>
      </c>
      <c r="N3576" s="7">
        <f t="shared" si="520"/>
        <v>2000</v>
      </c>
      <c r="O3576" s="7">
        <f t="shared" si="521"/>
        <v>0</v>
      </c>
      <c r="P3576" s="7">
        <f t="shared" si="522"/>
        <v>1</v>
      </c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</row>
    <row r="3577" spans="1:34" x14ac:dyDescent="0.35">
      <c r="A3577">
        <f t="shared" si="517"/>
        <v>3576</v>
      </c>
      <c r="B3577" t="s">
        <v>133</v>
      </c>
      <c r="C3577">
        <f t="shared" si="516"/>
        <v>132</v>
      </c>
      <c r="D3577" s="7">
        <f t="shared" si="524"/>
        <v>2001</v>
      </c>
      <c r="F3577">
        <f>VLOOKUP(B3577, 'Population by Country'!$1:$266, 16, FALSE)</f>
        <v>4138012</v>
      </c>
      <c r="G3577">
        <v>0</v>
      </c>
      <c r="H3577">
        <v>0</v>
      </c>
      <c r="I3577" s="7">
        <f>INDEX('Developing Country'!$B$3:$B$175,MATCH('Stata Data'!B3577,'Developing Country'!$A$3:$A$175))</f>
        <v>0</v>
      </c>
      <c r="J3577" s="7">
        <f>INDEX('Developing Country'!$C$3:$C$175,MATCH('Stata Data'!B3577,'Developing Country'!$A$3:$A$175))</f>
        <v>1</v>
      </c>
      <c r="K3577" s="8">
        <f>VLOOKUP(B3577, 'TRIPS In Force'!$A$2:$B$166, 2, FALSE)</f>
        <v>34700</v>
      </c>
      <c r="L3577" s="7">
        <f t="shared" si="518"/>
        <v>1995</v>
      </c>
      <c r="M3577" s="7">
        <f t="shared" si="519"/>
        <v>1</v>
      </c>
      <c r="N3577" s="7">
        <f t="shared" si="520"/>
        <v>2000</v>
      </c>
      <c r="O3577" s="7">
        <f t="shared" si="521"/>
        <v>1</v>
      </c>
      <c r="P3577" s="7">
        <f t="shared" si="522"/>
        <v>1</v>
      </c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</row>
    <row r="3578" spans="1:34" x14ac:dyDescent="0.35">
      <c r="A3578">
        <f t="shared" si="517"/>
        <v>3577</v>
      </c>
      <c r="B3578" t="s">
        <v>133</v>
      </c>
      <c r="C3578">
        <f t="shared" si="516"/>
        <v>132</v>
      </c>
      <c r="D3578" s="7">
        <f t="shared" si="524"/>
        <v>2002</v>
      </c>
      <c r="F3578">
        <f>VLOOKUP(B3578, 'Population by Country'!$1:$266, 17, FALSE)</f>
        <v>4175950</v>
      </c>
      <c r="G3578">
        <v>0</v>
      </c>
      <c r="H3578">
        <v>0</v>
      </c>
      <c r="I3578" s="7">
        <f>INDEX('Developing Country'!$B$3:$B$175,MATCH('Stata Data'!B3578,'Developing Country'!$A$3:$A$175))</f>
        <v>0</v>
      </c>
      <c r="J3578" s="7">
        <f>INDEX('Developing Country'!$C$3:$C$175,MATCH('Stata Data'!B3578,'Developing Country'!$A$3:$A$175))</f>
        <v>1</v>
      </c>
      <c r="K3578" s="8">
        <f>VLOOKUP(B3578, 'TRIPS In Force'!$A$2:$B$166, 2, FALSE)</f>
        <v>34700</v>
      </c>
      <c r="L3578" s="7">
        <f t="shared" si="518"/>
        <v>1995</v>
      </c>
      <c r="M3578" s="7">
        <f t="shared" si="519"/>
        <v>1</v>
      </c>
      <c r="N3578" s="7">
        <f t="shared" si="520"/>
        <v>2000</v>
      </c>
      <c r="O3578" s="7">
        <f t="shared" si="521"/>
        <v>2</v>
      </c>
      <c r="P3578" s="7">
        <f t="shared" si="522"/>
        <v>1</v>
      </c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</row>
    <row r="3579" spans="1:34" x14ac:dyDescent="0.35">
      <c r="A3579">
        <f t="shared" si="517"/>
        <v>3578</v>
      </c>
      <c r="B3579" t="s">
        <v>133</v>
      </c>
      <c r="C3579">
        <f t="shared" si="516"/>
        <v>132</v>
      </c>
      <c r="D3579" s="7">
        <f t="shared" si="524"/>
        <v>2003</v>
      </c>
      <c r="F3579">
        <f>VLOOKUP(B3579, 'Population by Country'!$1:$266, 18, FALSE)</f>
        <v>4114826</v>
      </c>
      <c r="G3579">
        <v>0</v>
      </c>
      <c r="H3579">
        <v>0</v>
      </c>
      <c r="I3579" s="7">
        <f>INDEX('Developing Country'!$B$3:$B$175,MATCH('Stata Data'!B3579,'Developing Country'!$A$3:$A$175))</f>
        <v>0</v>
      </c>
      <c r="J3579" s="7">
        <f>INDEX('Developing Country'!$C$3:$C$175,MATCH('Stata Data'!B3579,'Developing Country'!$A$3:$A$175))</f>
        <v>1</v>
      </c>
      <c r="K3579" s="8">
        <f>VLOOKUP(B3579, 'TRIPS In Force'!$A$2:$B$166, 2, FALSE)</f>
        <v>34700</v>
      </c>
      <c r="L3579" s="7">
        <f t="shared" si="518"/>
        <v>1995</v>
      </c>
      <c r="M3579" s="7">
        <f t="shared" si="519"/>
        <v>1</v>
      </c>
      <c r="N3579" s="7">
        <f t="shared" si="520"/>
        <v>2000</v>
      </c>
      <c r="O3579" s="7">
        <f t="shared" si="521"/>
        <v>3</v>
      </c>
      <c r="P3579" s="7">
        <f t="shared" si="522"/>
        <v>1</v>
      </c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</row>
    <row r="3580" spans="1:34" x14ac:dyDescent="0.35">
      <c r="A3580">
        <f t="shared" si="517"/>
        <v>3579</v>
      </c>
      <c r="B3580" t="s">
        <v>133</v>
      </c>
      <c r="C3580">
        <f t="shared" si="516"/>
        <v>132</v>
      </c>
      <c r="D3580" s="7">
        <f t="shared" si="524"/>
        <v>2004</v>
      </c>
      <c r="F3580">
        <f>VLOOKUP(B3580, 'Population by Country'!$1:$266,19, FALSE)</f>
        <v>4166664</v>
      </c>
      <c r="G3580">
        <v>0</v>
      </c>
      <c r="H3580">
        <v>0</v>
      </c>
      <c r="I3580" s="7">
        <f>INDEX('Developing Country'!$B$3:$B$175,MATCH('Stata Data'!B3580,'Developing Country'!$A$3:$A$175))</f>
        <v>0</v>
      </c>
      <c r="J3580" s="7">
        <f>INDEX('Developing Country'!$C$3:$C$175,MATCH('Stata Data'!B3580,'Developing Country'!$A$3:$A$175))</f>
        <v>1</v>
      </c>
      <c r="K3580" s="8">
        <f>VLOOKUP(B3580, 'TRIPS In Force'!$A$2:$B$166, 2, FALSE)</f>
        <v>34700</v>
      </c>
      <c r="L3580" s="7">
        <f t="shared" si="518"/>
        <v>1995</v>
      </c>
      <c r="M3580" s="7">
        <f t="shared" si="519"/>
        <v>1</v>
      </c>
      <c r="N3580" s="7">
        <f t="shared" si="520"/>
        <v>2000</v>
      </c>
      <c r="O3580" s="7">
        <f t="shared" si="521"/>
        <v>4</v>
      </c>
      <c r="P3580" s="7">
        <f t="shared" si="522"/>
        <v>1</v>
      </c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</row>
    <row r="3581" spans="1:34" x14ac:dyDescent="0.35">
      <c r="A3581">
        <f t="shared" si="517"/>
        <v>3580</v>
      </c>
      <c r="B3581" t="s">
        <v>133</v>
      </c>
      <c r="C3581">
        <f t="shared" si="516"/>
        <v>132</v>
      </c>
      <c r="D3581" s="7">
        <f t="shared" si="524"/>
        <v>2005</v>
      </c>
      <c r="F3581">
        <f>VLOOKUP(B3581, 'Population by Country'!$1:$266, 20, FALSE)</f>
        <v>4265762</v>
      </c>
      <c r="G3581">
        <v>0</v>
      </c>
      <c r="H3581">
        <v>0</v>
      </c>
      <c r="I3581" s="7">
        <f>INDEX('Developing Country'!$B$3:$B$175,MATCH('Stata Data'!B3581,'Developing Country'!$A$3:$A$175))</f>
        <v>0</v>
      </c>
      <c r="J3581" s="7">
        <f>INDEX('Developing Country'!$C$3:$C$175,MATCH('Stata Data'!B3581,'Developing Country'!$A$3:$A$175))</f>
        <v>1</v>
      </c>
      <c r="K3581" s="8">
        <f>VLOOKUP(B3581, 'TRIPS In Force'!$A$2:$B$166, 2, FALSE)</f>
        <v>34700</v>
      </c>
      <c r="L3581" s="7">
        <f t="shared" si="518"/>
        <v>1995</v>
      </c>
      <c r="M3581" s="7">
        <f t="shared" si="519"/>
        <v>1</v>
      </c>
      <c r="N3581" s="7">
        <f t="shared" si="520"/>
        <v>2000</v>
      </c>
      <c r="O3581" s="7">
        <f t="shared" si="521"/>
        <v>5</v>
      </c>
      <c r="P3581" s="7">
        <f t="shared" si="522"/>
        <v>1</v>
      </c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</row>
    <row r="3582" spans="1:34" x14ac:dyDescent="0.35">
      <c r="A3582">
        <f t="shared" si="517"/>
        <v>3581</v>
      </c>
      <c r="B3582" t="s">
        <v>133</v>
      </c>
      <c r="C3582">
        <f t="shared" si="516"/>
        <v>132</v>
      </c>
      <c r="D3582" s="7">
        <f t="shared" si="524"/>
        <v>2006</v>
      </c>
      <c r="F3582">
        <f>VLOOKUP(B3582, 'Population by Country'!$1:$266, 21, FALSE)</f>
        <v>4401365</v>
      </c>
      <c r="G3582">
        <v>0</v>
      </c>
      <c r="H3582">
        <v>0</v>
      </c>
      <c r="I3582" s="7">
        <f>INDEX('Developing Country'!$B$3:$B$175,MATCH('Stata Data'!B3582,'Developing Country'!$A$3:$A$175))</f>
        <v>0</v>
      </c>
      <c r="J3582" s="7">
        <f>INDEX('Developing Country'!$C$3:$C$175,MATCH('Stata Data'!B3582,'Developing Country'!$A$3:$A$175))</f>
        <v>1</v>
      </c>
      <c r="K3582" s="8">
        <f>VLOOKUP(B3582, 'TRIPS In Force'!$A$2:$B$166, 2, FALSE)</f>
        <v>34700</v>
      </c>
      <c r="L3582" s="7">
        <f t="shared" si="518"/>
        <v>1995</v>
      </c>
      <c r="M3582" s="7">
        <f t="shared" si="519"/>
        <v>1</v>
      </c>
      <c r="N3582" s="7">
        <f t="shared" si="520"/>
        <v>2000</v>
      </c>
      <c r="O3582" s="7">
        <f t="shared" si="521"/>
        <v>6</v>
      </c>
      <c r="P3582" s="7">
        <f t="shared" si="522"/>
        <v>1</v>
      </c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</row>
    <row r="3583" spans="1:34" x14ac:dyDescent="0.35">
      <c r="A3583">
        <f t="shared" si="517"/>
        <v>3582</v>
      </c>
      <c r="B3583" t="s">
        <v>133</v>
      </c>
      <c r="C3583">
        <f t="shared" si="516"/>
        <v>132</v>
      </c>
      <c r="D3583" s="7">
        <f t="shared" si="524"/>
        <v>2007</v>
      </c>
      <c r="F3583">
        <f>VLOOKUP(B3583, 'Population by Country'!$1:$266, 22, FALSE)</f>
        <v>4588599</v>
      </c>
      <c r="G3583">
        <v>0</v>
      </c>
      <c r="H3583">
        <v>0</v>
      </c>
      <c r="I3583" s="7">
        <f>INDEX('Developing Country'!$B$3:$B$175,MATCH('Stata Data'!B3583,'Developing Country'!$A$3:$A$175))</f>
        <v>0</v>
      </c>
      <c r="J3583" s="7">
        <f>INDEX('Developing Country'!$C$3:$C$175,MATCH('Stata Data'!B3583,'Developing Country'!$A$3:$A$175))</f>
        <v>1</v>
      </c>
      <c r="K3583" s="8">
        <f>VLOOKUP(B3583, 'TRIPS In Force'!$A$2:$B$166, 2, FALSE)</f>
        <v>34700</v>
      </c>
      <c r="L3583" s="7">
        <f t="shared" si="518"/>
        <v>1995</v>
      </c>
      <c r="M3583" s="7">
        <f t="shared" si="519"/>
        <v>1</v>
      </c>
      <c r="N3583" s="7">
        <f t="shared" si="520"/>
        <v>2000</v>
      </c>
      <c r="O3583" s="7">
        <f t="shared" si="521"/>
        <v>7</v>
      </c>
      <c r="P3583" s="7">
        <f t="shared" si="522"/>
        <v>1</v>
      </c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</row>
    <row r="3584" spans="1:34" x14ac:dyDescent="0.35">
      <c r="A3584">
        <f t="shared" si="517"/>
        <v>3583</v>
      </c>
      <c r="B3584" t="s">
        <v>133</v>
      </c>
      <c r="C3584">
        <f t="shared" si="516"/>
        <v>132</v>
      </c>
      <c r="D3584" s="7">
        <f t="shared" si="524"/>
        <v>2008</v>
      </c>
      <c r="F3584">
        <f>VLOOKUP(B3584, 'Population by Country'!$1:$266, 23, FALSE)</f>
        <v>4839396</v>
      </c>
      <c r="G3584">
        <v>0</v>
      </c>
      <c r="H3584">
        <v>0</v>
      </c>
      <c r="I3584" s="7">
        <f>INDEX('Developing Country'!$B$3:$B$175,MATCH('Stata Data'!B3584,'Developing Country'!$A$3:$A$175))</f>
        <v>0</v>
      </c>
      <c r="J3584" s="7">
        <f>INDEX('Developing Country'!$C$3:$C$175,MATCH('Stata Data'!B3584,'Developing Country'!$A$3:$A$175))</f>
        <v>1</v>
      </c>
      <c r="K3584" s="8">
        <f>VLOOKUP(B3584, 'TRIPS In Force'!$A$2:$B$166, 2, FALSE)</f>
        <v>34700</v>
      </c>
      <c r="L3584" s="7">
        <f t="shared" si="518"/>
        <v>1995</v>
      </c>
      <c r="M3584" s="7">
        <f t="shared" si="519"/>
        <v>1</v>
      </c>
      <c r="N3584" s="7">
        <f t="shared" si="520"/>
        <v>2000</v>
      </c>
      <c r="O3584" s="7">
        <f t="shared" si="521"/>
        <v>8</v>
      </c>
      <c r="P3584" s="7">
        <f t="shared" si="522"/>
        <v>1</v>
      </c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</row>
    <row r="3585" spans="1:34" x14ac:dyDescent="0.35">
      <c r="A3585">
        <f t="shared" si="517"/>
        <v>3584</v>
      </c>
      <c r="B3585" t="s">
        <v>133</v>
      </c>
      <c r="C3585">
        <f t="shared" si="516"/>
        <v>132</v>
      </c>
      <c r="D3585" s="7">
        <f t="shared" si="524"/>
        <v>2009</v>
      </c>
      <c r="F3585">
        <f>VLOOKUP(B3585, 'Population by Country'!$1:$266, 24, FALSE)</f>
        <v>4987573</v>
      </c>
      <c r="G3585">
        <v>0</v>
      </c>
      <c r="H3585">
        <v>0</v>
      </c>
      <c r="I3585" s="7">
        <f>INDEX('Developing Country'!$B$3:$B$175,MATCH('Stata Data'!B3585,'Developing Country'!$A$3:$A$175))</f>
        <v>0</v>
      </c>
      <c r="J3585" s="7">
        <f>INDEX('Developing Country'!$C$3:$C$175,MATCH('Stata Data'!B3585,'Developing Country'!$A$3:$A$175))</f>
        <v>1</v>
      </c>
      <c r="K3585" s="8">
        <f>VLOOKUP(B3585, 'TRIPS In Force'!$A$2:$B$166, 2, FALSE)</f>
        <v>34700</v>
      </c>
      <c r="L3585" s="7">
        <f t="shared" si="518"/>
        <v>1995</v>
      </c>
      <c r="M3585" s="7">
        <f t="shared" si="519"/>
        <v>1</v>
      </c>
      <c r="N3585" s="7">
        <f t="shared" si="520"/>
        <v>2000</v>
      </c>
      <c r="O3585" s="7">
        <f t="shared" si="521"/>
        <v>9</v>
      </c>
      <c r="P3585" s="7">
        <f t="shared" si="522"/>
        <v>1</v>
      </c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</row>
    <row r="3586" spans="1:34" x14ac:dyDescent="0.35">
      <c r="A3586">
        <f t="shared" si="517"/>
        <v>3585</v>
      </c>
      <c r="B3586" t="s">
        <v>133</v>
      </c>
      <c r="C3586">
        <f t="shared" si="516"/>
        <v>132</v>
      </c>
      <c r="D3586" s="7">
        <f t="shared" si="524"/>
        <v>2010</v>
      </c>
      <c r="F3586">
        <f>VLOOKUP(B3586, 'Population by Country'!$1:$266, 25, FALSE)</f>
        <v>5076732</v>
      </c>
      <c r="G3586">
        <v>0</v>
      </c>
      <c r="H3586">
        <v>0</v>
      </c>
      <c r="I3586" s="7">
        <f>INDEX('Developing Country'!$B$3:$B$175,MATCH('Stata Data'!B3586,'Developing Country'!$A$3:$A$175))</f>
        <v>0</v>
      </c>
      <c r="J3586" s="7">
        <f>INDEX('Developing Country'!$C$3:$C$175,MATCH('Stata Data'!B3586,'Developing Country'!$A$3:$A$175))</f>
        <v>1</v>
      </c>
      <c r="K3586" s="8">
        <f>VLOOKUP(B3586, 'TRIPS In Force'!$A$2:$B$166, 2, FALSE)</f>
        <v>34700</v>
      </c>
      <c r="L3586" s="7">
        <f t="shared" si="518"/>
        <v>1995</v>
      </c>
      <c r="M3586" s="7">
        <f t="shared" ref="M3586:M3646" si="525">IF(L3586&gt;D3586, 0, 1)</f>
        <v>1</v>
      </c>
      <c r="N3586" s="7">
        <f t="shared" ref="N3586:N3646" si="526">IF(L3586&gt;IF(I3586=1, 2033, IF(H3586=1, 2005, IF(J3586=1,2000, L3586))), L3586,IF(I3586=1, 2033, IF(H3586=1, 2005, IF(J3586=1,2000, L3586))))</f>
        <v>2000</v>
      </c>
      <c r="O3586" s="7">
        <f t="shared" ref="O3586:O3646" si="527">D3586-N3586</f>
        <v>10</v>
      </c>
      <c r="P3586" s="7">
        <f t="shared" ref="P3586:P3646" si="528">IF(N3586&lt;=D3586,1,0)</f>
        <v>1</v>
      </c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</row>
    <row r="3587" spans="1:34" x14ac:dyDescent="0.35">
      <c r="A3587">
        <f t="shared" si="517"/>
        <v>3586</v>
      </c>
      <c r="B3587" t="s">
        <v>133</v>
      </c>
      <c r="C3587">
        <f t="shared" ref="C3587:C3650" si="529">_xlfn.FLOOR.MATH((A3587-1)/27)</f>
        <v>132</v>
      </c>
      <c r="D3587" s="7">
        <f t="shared" si="524"/>
        <v>2011</v>
      </c>
      <c r="F3587">
        <f>VLOOKUP(B3587, 'Population by Country'!$1:$266, 26, FALSE)</f>
        <v>5183688</v>
      </c>
      <c r="G3587">
        <v>0</v>
      </c>
      <c r="H3587">
        <v>0</v>
      </c>
      <c r="I3587" s="7">
        <f>INDEX('Developing Country'!$B$3:$B$175,MATCH('Stata Data'!B3587,'Developing Country'!$A$3:$A$175))</f>
        <v>0</v>
      </c>
      <c r="J3587" s="7">
        <f>INDEX('Developing Country'!$C$3:$C$175,MATCH('Stata Data'!B3587,'Developing Country'!$A$3:$A$175))</f>
        <v>1</v>
      </c>
      <c r="K3587" s="8">
        <f>VLOOKUP(B3587, 'TRIPS In Force'!$A$2:$B$166, 2, FALSE)</f>
        <v>34700</v>
      </c>
      <c r="L3587" s="7">
        <f t="shared" ref="L3587:L3646" si="530">YEAR(K3587)</f>
        <v>1995</v>
      </c>
      <c r="M3587" s="7">
        <f t="shared" si="525"/>
        <v>1</v>
      </c>
      <c r="N3587" s="7">
        <f t="shared" si="526"/>
        <v>2000</v>
      </c>
      <c r="O3587" s="7">
        <f t="shared" si="527"/>
        <v>11</v>
      </c>
      <c r="P3587" s="7">
        <f t="shared" si="528"/>
        <v>1</v>
      </c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</row>
    <row r="3588" spans="1:34" x14ac:dyDescent="0.35">
      <c r="A3588">
        <f t="shared" ref="A3588:A3651" si="531">A3587+1</f>
        <v>3587</v>
      </c>
      <c r="B3588" t="s">
        <v>133</v>
      </c>
      <c r="C3588">
        <f t="shared" si="529"/>
        <v>132</v>
      </c>
      <c r="D3588" s="7">
        <f t="shared" si="524"/>
        <v>2012</v>
      </c>
      <c r="F3588">
        <f>VLOOKUP(B3588, 'Population by Country'!$1:$266, 27, FALSE)</f>
        <v>5312437</v>
      </c>
      <c r="G3588">
        <v>0</v>
      </c>
      <c r="H3588">
        <v>0</v>
      </c>
      <c r="I3588" s="7">
        <f>INDEX('Developing Country'!$B$3:$B$175,MATCH('Stata Data'!B3588,'Developing Country'!$A$3:$A$175))</f>
        <v>0</v>
      </c>
      <c r="J3588" s="7">
        <f>INDEX('Developing Country'!$C$3:$C$175,MATCH('Stata Data'!B3588,'Developing Country'!$A$3:$A$175))</f>
        <v>1</v>
      </c>
      <c r="K3588" s="8">
        <f>VLOOKUP(B3588, 'TRIPS In Force'!$A$2:$B$166, 2, FALSE)</f>
        <v>34700</v>
      </c>
      <c r="L3588" s="7">
        <f t="shared" si="530"/>
        <v>1995</v>
      </c>
      <c r="M3588" s="7">
        <f t="shared" si="525"/>
        <v>1</v>
      </c>
      <c r="N3588" s="7">
        <f t="shared" si="526"/>
        <v>2000</v>
      </c>
      <c r="O3588" s="7">
        <f t="shared" si="527"/>
        <v>12</v>
      </c>
      <c r="P3588" s="7">
        <f t="shared" si="528"/>
        <v>1</v>
      </c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</row>
    <row r="3589" spans="1:34" x14ac:dyDescent="0.35">
      <c r="A3589">
        <f t="shared" si="531"/>
        <v>3588</v>
      </c>
      <c r="B3589" t="s">
        <v>133</v>
      </c>
      <c r="C3589">
        <f t="shared" si="529"/>
        <v>132</v>
      </c>
      <c r="D3589" s="7">
        <f t="shared" si="524"/>
        <v>2013</v>
      </c>
      <c r="F3589">
        <f>VLOOKUP(B3589, 'Population by Country'!$1:$266, 28, FALSE)</f>
        <v>5399162</v>
      </c>
      <c r="G3589">
        <v>0</v>
      </c>
      <c r="H3589">
        <v>0</v>
      </c>
      <c r="I3589" s="7">
        <f>INDEX('Developing Country'!$B$3:$B$175,MATCH('Stata Data'!B3589,'Developing Country'!$A$3:$A$175))</f>
        <v>0</v>
      </c>
      <c r="J3589" s="7">
        <f>INDEX('Developing Country'!$C$3:$C$175,MATCH('Stata Data'!B3589,'Developing Country'!$A$3:$A$175))</f>
        <v>1</v>
      </c>
      <c r="K3589" s="8">
        <f>VLOOKUP(B3589, 'TRIPS In Force'!$A$2:$B$166, 2, FALSE)</f>
        <v>34700</v>
      </c>
      <c r="L3589" s="7">
        <f t="shared" si="530"/>
        <v>1995</v>
      </c>
      <c r="M3589" s="7">
        <f t="shared" si="525"/>
        <v>1</v>
      </c>
      <c r="N3589" s="7">
        <f t="shared" si="526"/>
        <v>2000</v>
      </c>
      <c r="O3589" s="7">
        <f t="shared" si="527"/>
        <v>13</v>
      </c>
      <c r="P3589" s="7">
        <f t="shared" si="528"/>
        <v>1</v>
      </c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</row>
    <row r="3590" spans="1:34" x14ac:dyDescent="0.35">
      <c r="A3590">
        <f t="shared" si="531"/>
        <v>3589</v>
      </c>
      <c r="B3590" t="s">
        <v>133</v>
      </c>
      <c r="C3590">
        <f t="shared" si="529"/>
        <v>132</v>
      </c>
      <c r="D3590" s="7">
        <f t="shared" si="524"/>
        <v>2014</v>
      </c>
      <c r="F3590">
        <f>VLOOKUP(B3590, 'Population by Country'!$1:$266, 29, FALSE)</f>
        <v>5469724</v>
      </c>
      <c r="G3590">
        <v>0</v>
      </c>
      <c r="H3590">
        <v>0</v>
      </c>
      <c r="I3590" s="7">
        <f>INDEX('Developing Country'!$B$3:$B$175,MATCH('Stata Data'!B3590,'Developing Country'!$A$3:$A$175))</f>
        <v>0</v>
      </c>
      <c r="J3590" s="7">
        <f>INDEX('Developing Country'!$C$3:$C$175,MATCH('Stata Data'!B3590,'Developing Country'!$A$3:$A$175))</f>
        <v>1</v>
      </c>
      <c r="K3590" s="8">
        <f>VLOOKUP(B3590, 'TRIPS In Force'!$A$2:$B$166, 2, FALSE)</f>
        <v>34700</v>
      </c>
      <c r="L3590" s="7">
        <f t="shared" si="530"/>
        <v>1995</v>
      </c>
      <c r="M3590" s="7">
        <f t="shared" si="525"/>
        <v>1</v>
      </c>
      <c r="N3590" s="7">
        <f t="shared" si="526"/>
        <v>2000</v>
      </c>
      <c r="O3590" s="7">
        <f t="shared" si="527"/>
        <v>14</v>
      </c>
      <c r="P3590" s="7">
        <f t="shared" si="528"/>
        <v>1</v>
      </c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</row>
    <row r="3591" spans="1:34" x14ac:dyDescent="0.35">
      <c r="A3591">
        <f t="shared" si="531"/>
        <v>3590</v>
      </c>
      <c r="B3591" t="s">
        <v>133</v>
      </c>
      <c r="C3591">
        <f t="shared" si="529"/>
        <v>132</v>
      </c>
      <c r="D3591" s="7">
        <f t="shared" si="524"/>
        <v>2015</v>
      </c>
      <c r="F3591">
        <f>VLOOKUP(B3591, 'Population by Country'!$1:$266, 30, FALSE)</f>
        <v>5535002</v>
      </c>
      <c r="G3591">
        <v>0</v>
      </c>
      <c r="H3591">
        <v>0</v>
      </c>
      <c r="I3591" s="7">
        <f>INDEX('Developing Country'!$B$3:$B$175,MATCH('Stata Data'!B3591,'Developing Country'!$A$3:$A$175))</f>
        <v>0</v>
      </c>
      <c r="J3591" s="7">
        <f>INDEX('Developing Country'!$C$3:$C$175,MATCH('Stata Data'!B3591,'Developing Country'!$A$3:$A$175))</f>
        <v>1</v>
      </c>
      <c r="K3591" s="8">
        <f>VLOOKUP(B3591, 'TRIPS In Force'!$A$2:$B$166, 2, FALSE)</f>
        <v>34700</v>
      </c>
      <c r="L3591" s="7">
        <f t="shared" si="530"/>
        <v>1995</v>
      </c>
      <c r="M3591" s="7">
        <f t="shared" si="525"/>
        <v>1</v>
      </c>
      <c r="N3591" s="7">
        <f t="shared" si="526"/>
        <v>2000</v>
      </c>
      <c r="O3591" s="7">
        <f t="shared" si="527"/>
        <v>15</v>
      </c>
      <c r="P3591" s="7">
        <f t="shared" si="528"/>
        <v>1</v>
      </c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</row>
    <row r="3592" spans="1:34" x14ac:dyDescent="0.35">
      <c r="A3592">
        <f t="shared" si="531"/>
        <v>3591</v>
      </c>
      <c r="B3592" t="s">
        <v>133</v>
      </c>
      <c r="C3592">
        <f t="shared" si="529"/>
        <v>132</v>
      </c>
      <c r="D3592" s="7">
        <f t="shared" si="524"/>
        <v>2016</v>
      </c>
      <c r="F3592">
        <f>VLOOKUP(B3592, 'Population by Country'!$1:$266, 31, FALSE)</f>
        <v>5607283</v>
      </c>
      <c r="G3592">
        <v>0</v>
      </c>
      <c r="H3592">
        <v>0</v>
      </c>
      <c r="I3592" s="7">
        <f>INDEX('Developing Country'!$B$3:$B$175,MATCH('Stata Data'!B3592,'Developing Country'!$A$3:$A$175))</f>
        <v>0</v>
      </c>
      <c r="J3592" s="7">
        <f>INDEX('Developing Country'!$C$3:$C$175,MATCH('Stata Data'!B3592,'Developing Country'!$A$3:$A$175))</f>
        <v>1</v>
      </c>
      <c r="K3592" s="8">
        <f>VLOOKUP(B3592, 'TRIPS In Force'!$A$2:$B$166, 2, FALSE)</f>
        <v>34700</v>
      </c>
      <c r="L3592" s="7">
        <f t="shared" si="530"/>
        <v>1995</v>
      </c>
      <c r="M3592" s="7">
        <f t="shared" si="525"/>
        <v>1</v>
      </c>
      <c r="N3592" s="7">
        <f t="shared" si="526"/>
        <v>2000</v>
      </c>
      <c r="O3592" s="7">
        <f t="shared" si="527"/>
        <v>16</v>
      </c>
      <c r="P3592" s="7">
        <f t="shared" si="528"/>
        <v>1</v>
      </c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</row>
    <row r="3593" spans="1:34" x14ac:dyDescent="0.35">
      <c r="A3593">
        <f t="shared" si="531"/>
        <v>3592</v>
      </c>
      <c r="B3593" t="s">
        <v>134</v>
      </c>
      <c r="C3593">
        <f t="shared" si="529"/>
        <v>133</v>
      </c>
      <c r="D3593" s="7">
        <v>1990</v>
      </c>
      <c r="E3593">
        <v>100</v>
      </c>
      <c r="F3593">
        <v>0</v>
      </c>
      <c r="G3593">
        <v>0</v>
      </c>
      <c r="H3593">
        <v>0</v>
      </c>
      <c r="I3593" s="7">
        <f>INDEX('Developing Country'!$B$3:$B$175,MATCH('Stata Data'!B3593,'Developing Country'!$A$3:$A$175))</f>
        <v>0</v>
      </c>
      <c r="J3593" s="7">
        <f>INDEX('Developing Country'!$C$3:$C$175,MATCH('Stata Data'!B3593,'Developing Country'!$A$3:$A$175))</f>
        <v>0</v>
      </c>
      <c r="K3593" s="8">
        <f>VLOOKUP(B3593, 'TRIPS In Force'!$A$2:$B$166, 2, FALSE)</f>
        <v>34700</v>
      </c>
      <c r="L3593" s="7">
        <f t="shared" si="530"/>
        <v>1995</v>
      </c>
      <c r="M3593" s="7">
        <f t="shared" si="525"/>
        <v>0</v>
      </c>
      <c r="N3593" s="7">
        <f t="shared" si="526"/>
        <v>1995</v>
      </c>
      <c r="O3593" s="7">
        <f t="shared" si="527"/>
        <v>-5</v>
      </c>
      <c r="P3593" s="7">
        <f t="shared" si="528"/>
        <v>0</v>
      </c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</row>
    <row r="3594" spans="1:34" x14ac:dyDescent="0.35">
      <c r="A3594">
        <f t="shared" si="531"/>
        <v>3593</v>
      </c>
      <c r="B3594" t="s">
        <v>134</v>
      </c>
      <c r="C3594">
        <f t="shared" si="529"/>
        <v>133</v>
      </c>
      <c r="D3594" s="7">
        <f>D3593+1</f>
        <v>1991</v>
      </c>
      <c r="E3594">
        <v>100</v>
      </c>
      <c r="F3594">
        <v>0</v>
      </c>
      <c r="G3594">
        <v>0</v>
      </c>
      <c r="H3594">
        <v>0</v>
      </c>
      <c r="I3594" s="7">
        <f>INDEX('Developing Country'!$B$3:$B$175,MATCH('Stata Data'!B3594,'Developing Country'!$A$3:$A$175))</f>
        <v>0</v>
      </c>
      <c r="J3594" s="7">
        <f>INDEX('Developing Country'!$C$3:$C$175,MATCH('Stata Data'!B3594,'Developing Country'!$A$3:$A$175))</f>
        <v>0</v>
      </c>
      <c r="K3594" s="8">
        <f>VLOOKUP(B3594, 'TRIPS In Force'!$A$2:$B$166, 2, FALSE)</f>
        <v>34700</v>
      </c>
      <c r="L3594" s="7">
        <f t="shared" si="530"/>
        <v>1995</v>
      </c>
      <c r="M3594" s="7">
        <f t="shared" si="525"/>
        <v>0</v>
      </c>
      <c r="N3594" s="7">
        <f t="shared" si="526"/>
        <v>1995</v>
      </c>
      <c r="O3594" s="7">
        <f t="shared" si="527"/>
        <v>-4</v>
      </c>
      <c r="P3594" s="7">
        <f t="shared" si="528"/>
        <v>0</v>
      </c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</row>
    <row r="3595" spans="1:34" x14ac:dyDescent="0.35">
      <c r="A3595">
        <f t="shared" si="531"/>
        <v>3594</v>
      </c>
      <c r="B3595" t="s">
        <v>134</v>
      </c>
      <c r="C3595">
        <f t="shared" si="529"/>
        <v>133</v>
      </c>
      <c r="D3595" s="7">
        <f t="shared" ref="D3595:D3619" si="532">D3594+1</f>
        <v>1992</v>
      </c>
      <c r="E3595">
        <v>100</v>
      </c>
      <c r="F3595">
        <v>0</v>
      </c>
      <c r="G3595">
        <v>0</v>
      </c>
      <c r="H3595">
        <v>0</v>
      </c>
      <c r="I3595" s="7">
        <f>INDEX('Developing Country'!$B$3:$B$175,MATCH('Stata Data'!B3595,'Developing Country'!$A$3:$A$175))</f>
        <v>0</v>
      </c>
      <c r="J3595" s="7">
        <f>INDEX('Developing Country'!$C$3:$C$175,MATCH('Stata Data'!B3595,'Developing Country'!$A$3:$A$175))</f>
        <v>0</v>
      </c>
      <c r="K3595" s="8">
        <f>VLOOKUP(B3595, 'TRIPS In Force'!$A$2:$B$166, 2, FALSE)</f>
        <v>34700</v>
      </c>
      <c r="L3595" s="7">
        <f t="shared" si="530"/>
        <v>1995</v>
      </c>
      <c r="M3595" s="7">
        <f t="shared" si="525"/>
        <v>0</v>
      </c>
      <c r="N3595" s="7">
        <f t="shared" si="526"/>
        <v>1995</v>
      </c>
      <c r="O3595" s="7">
        <f t="shared" si="527"/>
        <v>-3</v>
      </c>
      <c r="P3595" s="7">
        <f t="shared" si="528"/>
        <v>0</v>
      </c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</row>
    <row r="3596" spans="1:34" x14ac:dyDescent="0.35">
      <c r="A3596">
        <f t="shared" si="531"/>
        <v>3595</v>
      </c>
      <c r="B3596" t="s">
        <v>134</v>
      </c>
      <c r="C3596">
        <f t="shared" si="529"/>
        <v>133</v>
      </c>
      <c r="D3596" s="7">
        <f t="shared" si="532"/>
        <v>1993</v>
      </c>
      <c r="E3596">
        <v>100</v>
      </c>
      <c r="F3596">
        <v>0</v>
      </c>
      <c r="G3596">
        <v>0</v>
      </c>
      <c r="H3596">
        <v>0</v>
      </c>
      <c r="I3596" s="7">
        <f>INDEX('Developing Country'!$B$3:$B$175,MATCH('Stata Data'!B3596,'Developing Country'!$A$3:$A$175))</f>
        <v>0</v>
      </c>
      <c r="J3596" s="7">
        <f>INDEX('Developing Country'!$C$3:$C$175,MATCH('Stata Data'!B3596,'Developing Country'!$A$3:$A$175))</f>
        <v>0</v>
      </c>
      <c r="K3596" s="8">
        <f>VLOOKUP(B3596, 'TRIPS In Force'!$A$2:$B$166, 2, FALSE)</f>
        <v>34700</v>
      </c>
      <c r="L3596" s="7">
        <f t="shared" si="530"/>
        <v>1995</v>
      </c>
      <c r="M3596" s="7">
        <f t="shared" si="525"/>
        <v>0</v>
      </c>
      <c r="N3596" s="7">
        <f t="shared" si="526"/>
        <v>1995</v>
      </c>
      <c r="O3596" s="7">
        <f t="shared" si="527"/>
        <v>-2</v>
      </c>
      <c r="P3596" s="7">
        <f t="shared" si="528"/>
        <v>0</v>
      </c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</row>
    <row r="3597" spans="1:34" x14ac:dyDescent="0.35">
      <c r="A3597">
        <f t="shared" si="531"/>
        <v>3596</v>
      </c>
      <c r="B3597" t="s">
        <v>134</v>
      </c>
      <c r="C3597">
        <f t="shared" si="529"/>
        <v>133</v>
      </c>
      <c r="D3597" s="7">
        <f t="shared" si="532"/>
        <v>1994</v>
      </c>
      <c r="E3597">
        <v>100</v>
      </c>
      <c r="F3597">
        <v>0</v>
      </c>
      <c r="G3597">
        <v>0</v>
      </c>
      <c r="H3597">
        <v>0</v>
      </c>
      <c r="I3597" s="7">
        <f>INDEX('Developing Country'!$B$3:$B$175,MATCH('Stata Data'!B3597,'Developing Country'!$A$3:$A$175))</f>
        <v>0</v>
      </c>
      <c r="J3597" s="7">
        <f>INDEX('Developing Country'!$C$3:$C$175,MATCH('Stata Data'!B3597,'Developing Country'!$A$3:$A$175))</f>
        <v>0</v>
      </c>
      <c r="K3597" s="8">
        <f>VLOOKUP(B3597, 'TRIPS In Force'!$A$2:$B$166, 2, FALSE)</f>
        <v>34700</v>
      </c>
      <c r="L3597" s="7">
        <f t="shared" si="530"/>
        <v>1995</v>
      </c>
      <c r="M3597" s="7">
        <f t="shared" si="525"/>
        <v>0</v>
      </c>
      <c r="N3597" s="7">
        <f t="shared" si="526"/>
        <v>1995</v>
      </c>
      <c r="O3597" s="7">
        <f t="shared" si="527"/>
        <v>-1</v>
      </c>
      <c r="P3597" s="7">
        <f t="shared" si="528"/>
        <v>0</v>
      </c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</row>
    <row r="3598" spans="1:34" x14ac:dyDescent="0.35">
      <c r="A3598">
        <f t="shared" si="531"/>
        <v>3597</v>
      </c>
      <c r="B3598" t="s">
        <v>134</v>
      </c>
      <c r="C3598">
        <f t="shared" si="529"/>
        <v>133</v>
      </c>
      <c r="D3598" s="7">
        <f t="shared" si="532"/>
        <v>1995</v>
      </c>
      <c r="E3598">
        <v>100</v>
      </c>
      <c r="F3598">
        <v>0</v>
      </c>
      <c r="G3598">
        <v>0</v>
      </c>
      <c r="H3598">
        <v>0</v>
      </c>
      <c r="I3598" s="7">
        <f>INDEX('Developing Country'!$B$3:$B$175,MATCH('Stata Data'!B3598,'Developing Country'!$A$3:$A$175))</f>
        <v>0</v>
      </c>
      <c r="J3598" s="7">
        <f>INDEX('Developing Country'!$C$3:$C$175,MATCH('Stata Data'!B3598,'Developing Country'!$A$3:$A$175))</f>
        <v>0</v>
      </c>
      <c r="K3598" s="8">
        <f>VLOOKUP(B3598, 'TRIPS In Force'!$A$2:$B$166, 2, FALSE)</f>
        <v>34700</v>
      </c>
      <c r="L3598" s="7">
        <f t="shared" si="530"/>
        <v>1995</v>
      </c>
      <c r="M3598" s="7">
        <f t="shared" si="525"/>
        <v>1</v>
      </c>
      <c r="N3598" s="7">
        <f t="shared" si="526"/>
        <v>1995</v>
      </c>
      <c r="O3598" s="7">
        <f t="shared" si="527"/>
        <v>0</v>
      </c>
      <c r="P3598" s="7">
        <f t="shared" si="528"/>
        <v>1</v>
      </c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</row>
    <row r="3599" spans="1:34" x14ac:dyDescent="0.35">
      <c r="A3599">
        <f t="shared" si="531"/>
        <v>3598</v>
      </c>
      <c r="B3599" t="s">
        <v>134</v>
      </c>
      <c r="C3599">
        <f t="shared" si="529"/>
        <v>133</v>
      </c>
      <c r="D3599" s="7">
        <f t="shared" si="532"/>
        <v>1996</v>
      </c>
      <c r="E3599">
        <v>100</v>
      </c>
      <c r="F3599">
        <v>0</v>
      </c>
      <c r="G3599">
        <v>0</v>
      </c>
      <c r="H3599">
        <v>0</v>
      </c>
      <c r="I3599" s="7">
        <f>INDEX('Developing Country'!$B$3:$B$175,MATCH('Stata Data'!B3599,'Developing Country'!$A$3:$A$175))</f>
        <v>0</v>
      </c>
      <c r="J3599" s="7">
        <f>INDEX('Developing Country'!$C$3:$C$175,MATCH('Stata Data'!B3599,'Developing Country'!$A$3:$A$175))</f>
        <v>0</v>
      </c>
      <c r="K3599" s="8">
        <f>VLOOKUP(B3599, 'TRIPS In Force'!$A$2:$B$166, 2, FALSE)</f>
        <v>34700</v>
      </c>
      <c r="L3599" s="7">
        <f t="shared" si="530"/>
        <v>1995</v>
      </c>
      <c r="M3599" s="7">
        <f t="shared" si="525"/>
        <v>1</v>
      </c>
      <c r="N3599" s="7">
        <f t="shared" si="526"/>
        <v>1995</v>
      </c>
      <c r="O3599" s="7">
        <f t="shared" si="527"/>
        <v>1</v>
      </c>
      <c r="P3599" s="7">
        <f t="shared" si="528"/>
        <v>1</v>
      </c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</row>
    <row r="3600" spans="1:34" x14ac:dyDescent="0.35">
      <c r="A3600">
        <f t="shared" si="531"/>
        <v>3599</v>
      </c>
      <c r="B3600" t="s">
        <v>134</v>
      </c>
      <c r="C3600">
        <f t="shared" si="529"/>
        <v>133</v>
      </c>
      <c r="D3600" s="7">
        <f t="shared" si="532"/>
        <v>1997</v>
      </c>
      <c r="E3600">
        <v>100</v>
      </c>
      <c r="F3600">
        <v>0</v>
      </c>
      <c r="G3600">
        <v>0</v>
      </c>
      <c r="H3600">
        <v>0</v>
      </c>
      <c r="I3600" s="7">
        <f>INDEX('Developing Country'!$B$3:$B$175,MATCH('Stata Data'!B3600,'Developing Country'!$A$3:$A$175))</f>
        <v>0</v>
      </c>
      <c r="J3600" s="7">
        <f>INDEX('Developing Country'!$C$3:$C$175,MATCH('Stata Data'!B3600,'Developing Country'!$A$3:$A$175))</f>
        <v>0</v>
      </c>
      <c r="K3600" s="8">
        <f>VLOOKUP(B3600, 'TRIPS In Force'!$A$2:$B$166, 2, FALSE)</f>
        <v>34700</v>
      </c>
      <c r="L3600" s="7">
        <f t="shared" si="530"/>
        <v>1995</v>
      </c>
      <c r="M3600" s="7">
        <f t="shared" si="525"/>
        <v>1</v>
      </c>
      <c r="N3600" s="7">
        <f t="shared" si="526"/>
        <v>1995</v>
      </c>
      <c r="O3600" s="7">
        <f t="shared" si="527"/>
        <v>2</v>
      </c>
      <c r="P3600" s="7">
        <f t="shared" si="528"/>
        <v>1</v>
      </c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</row>
    <row r="3601" spans="1:34" x14ac:dyDescent="0.35">
      <c r="A3601">
        <f t="shared" si="531"/>
        <v>3600</v>
      </c>
      <c r="B3601" t="s">
        <v>134</v>
      </c>
      <c r="C3601">
        <f t="shared" si="529"/>
        <v>133</v>
      </c>
      <c r="D3601" s="7">
        <f t="shared" si="532"/>
        <v>1998</v>
      </c>
      <c r="E3601">
        <v>100</v>
      </c>
      <c r="F3601">
        <v>0</v>
      </c>
      <c r="G3601">
        <v>0</v>
      </c>
      <c r="H3601">
        <v>0</v>
      </c>
      <c r="I3601" s="7">
        <f>INDEX('Developing Country'!$B$3:$B$175,MATCH('Stata Data'!B3601,'Developing Country'!$A$3:$A$175))</f>
        <v>0</v>
      </c>
      <c r="J3601" s="7">
        <f>INDEX('Developing Country'!$C$3:$C$175,MATCH('Stata Data'!B3601,'Developing Country'!$A$3:$A$175))</f>
        <v>0</v>
      </c>
      <c r="K3601" s="8">
        <f>VLOOKUP(B3601, 'TRIPS In Force'!$A$2:$B$166, 2, FALSE)</f>
        <v>34700</v>
      </c>
      <c r="L3601" s="7">
        <f t="shared" si="530"/>
        <v>1995</v>
      </c>
      <c r="M3601" s="7">
        <f t="shared" si="525"/>
        <v>1</v>
      </c>
      <c r="N3601" s="7">
        <f t="shared" si="526"/>
        <v>1995</v>
      </c>
      <c r="O3601" s="7">
        <f t="shared" si="527"/>
        <v>3</v>
      </c>
      <c r="P3601" s="7">
        <f t="shared" si="528"/>
        <v>1</v>
      </c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</row>
    <row r="3602" spans="1:34" x14ac:dyDescent="0.35">
      <c r="A3602">
        <f t="shared" si="531"/>
        <v>3601</v>
      </c>
      <c r="B3602" t="s">
        <v>134</v>
      </c>
      <c r="C3602">
        <f t="shared" si="529"/>
        <v>133</v>
      </c>
      <c r="D3602" s="7">
        <f t="shared" si="532"/>
        <v>1999</v>
      </c>
      <c r="E3602">
        <v>100</v>
      </c>
      <c r="F3602">
        <v>0</v>
      </c>
      <c r="G3602">
        <v>0</v>
      </c>
      <c r="H3602">
        <v>0</v>
      </c>
      <c r="I3602" s="7">
        <f>INDEX('Developing Country'!$B$3:$B$175,MATCH('Stata Data'!B3602,'Developing Country'!$A$3:$A$175))</f>
        <v>0</v>
      </c>
      <c r="J3602" s="7">
        <f>INDEX('Developing Country'!$C$3:$C$175,MATCH('Stata Data'!B3602,'Developing Country'!$A$3:$A$175))</f>
        <v>0</v>
      </c>
      <c r="K3602" s="8">
        <f>VLOOKUP(B3602, 'TRIPS In Force'!$A$2:$B$166, 2, FALSE)</f>
        <v>34700</v>
      </c>
      <c r="L3602" s="7">
        <f t="shared" si="530"/>
        <v>1995</v>
      </c>
      <c r="M3602" s="7">
        <f t="shared" si="525"/>
        <v>1</v>
      </c>
      <c r="N3602" s="7">
        <f t="shared" si="526"/>
        <v>1995</v>
      </c>
      <c r="O3602" s="7">
        <f t="shared" si="527"/>
        <v>4</v>
      </c>
      <c r="P3602" s="7">
        <f t="shared" si="528"/>
        <v>1</v>
      </c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</row>
    <row r="3603" spans="1:34" x14ac:dyDescent="0.35">
      <c r="A3603">
        <f t="shared" si="531"/>
        <v>3602</v>
      </c>
      <c r="B3603" t="s">
        <v>134</v>
      </c>
      <c r="C3603">
        <f t="shared" si="529"/>
        <v>133</v>
      </c>
      <c r="D3603" s="7">
        <f t="shared" si="532"/>
        <v>2000</v>
      </c>
      <c r="E3603">
        <v>100</v>
      </c>
      <c r="F3603">
        <v>0</v>
      </c>
      <c r="G3603">
        <v>0</v>
      </c>
      <c r="H3603">
        <v>0</v>
      </c>
      <c r="I3603" s="7">
        <f>INDEX('Developing Country'!$B$3:$B$175,MATCH('Stata Data'!B3603,'Developing Country'!$A$3:$A$175))</f>
        <v>0</v>
      </c>
      <c r="J3603" s="7">
        <f>INDEX('Developing Country'!$C$3:$C$175,MATCH('Stata Data'!B3603,'Developing Country'!$A$3:$A$175))</f>
        <v>0</v>
      </c>
      <c r="K3603" s="8">
        <f>VLOOKUP(B3603, 'TRIPS In Force'!$A$2:$B$166, 2, FALSE)</f>
        <v>34700</v>
      </c>
      <c r="L3603" s="7">
        <f t="shared" si="530"/>
        <v>1995</v>
      </c>
      <c r="M3603" s="7">
        <f t="shared" si="525"/>
        <v>1</v>
      </c>
      <c r="N3603" s="7">
        <f t="shared" si="526"/>
        <v>1995</v>
      </c>
      <c r="O3603" s="7">
        <f t="shared" si="527"/>
        <v>5</v>
      </c>
      <c r="P3603" s="7">
        <f t="shared" si="528"/>
        <v>1</v>
      </c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</row>
    <row r="3604" spans="1:34" x14ac:dyDescent="0.35">
      <c r="A3604">
        <f t="shared" si="531"/>
        <v>3603</v>
      </c>
      <c r="B3604" t="s">
        <v>134</v>
      </c>
      <c r="C3604">
        <f t="shared" si="529"/>
        <v>133</v>
      </c>
      <c r="D3604" s="7">
        <f t="shared" si="532"/>
        <v>2001</v>
      </c>
      <c r="E3604">
        <v>100</v>
      </c>
      <c r="F3604">
        <v>0</v>
      </c>
      <c r="G3604">
        <v>0</v>
      </c>
      <c r="H3604">
        <v>0</v>
      </c>
      <c r="I3604" s="7">
        <f>INDEX('Developing Country'!$B$3:$B$175,MATCH('Stata Data'!B3604,'Developing Country'!$A$3:$A$175))</f>
        <v>0</v>
      </c>
      <c r="J3604" s="7">
        <f>INDEX('Developing Country'!$C$3:$C$175,MATCH('Stata Data'!B3604,'Developing Country'!$A$3:$A$175))</f>
        <v>0</v>
      </c>
      <c r="K3604" s="8">
        <f>VLOOKUP(B3604, 'TRIPS In Force'!$A$2:$B$166, 2, FALSE)</f>
        <v>34700</v>
      </c>
      <c r="L3604" s="7">
        <f t="shared" si="530"/>
        <v>1995</v>
      </c>
      <c r="M3604" s="7">
        <f t="shared" si="525"/>
        <v>1</v>
      </c>
      <c r="N3604" s="7">
        <f t="shared" si="526"/>
        <v>1995</v>
      </c>
      <c r="O3604" s="7">
        <f t="shared" si="527"/>
        <v>6</v>
      </c>
      <c r="P3604" s="7">
        <f t="shared" si="528"/>
        <v>1</v>
      </c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</row>
    <row r="3605" spans="1:34" x14ac:dyDescent="0.35">
      <c r="A3605">
        <f t="shared" si="531"/>
        <v>3604</v>
      </c>
      <c r="B3605" t="s">
        <v>134</v>
      </c>
      <c r="C3605">
        <f t="shared" si="529"/>
        <v>133</v>
      </c>
      <c r="D3605" s="7">
        <f t="shared" si="532"/>
        <v>2002</v>
      </c>
      <c r="E3605">
        <v>100</v>
      </c>
      <c r="F3605">
        <v>0</v>
      </c>
      <c r="G3605">
        <v>0</v>
      </c>
      <c r="H3605">
        <v>0</v>
      </c>
      <c r="I3605" s="7">
        <f>INDEX('Developing Country'!$B$3:$B$175,MATCH('Stata Data'!B3605,'Developing Country'!$A$3:$A$175))</f>
        <v>0</v>
      </c>
      <c r="J3605" s="7">
        <f>INDEX('Developing Country'!$C$3:$C$175,MATCH('Stata Data'!B3605,'Developing Country'!$A$3:$A$175))</f>
        <v>0</v>
      </c>
      <c r="K3605" s="8">
        <f>VLOOKUP(B3605, 'TRIPS In Force'!$A$2:$B$166, 2, FALSE)</f>
        <v>34700</v>
      </c>
      <c r="L3605" s="7">
        <f t="shared" si="530"/>
        <v>1995</v>
      </c>
      <c r="M3605" s="7">
        <f t="shared" si="525"/>
        <v>1</v>
      </c>
      <c r="N3605" s="7">
        <f t="shared" si="526"/>
        <v>1995</v>
      </c>
      <c r="O3605" s="7">
        <f t="shared" si="527"/>
        <v>7</v>
      </c>
      <c r="P3605" s="7">
        <f t="shared" si="528"/>
        <v>1</v>
      </c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</row>
    <row r="3606" spans="1:34" x14ac:dyDescent="0.35">
      <c r="A3606">
        <f t="shared" si="531"/>
        <v>3605</v>
      </c>
      <c r="B3606" t="s">
        <v>134</v>
      </c>
      <c r="C3606">
        <f t="shared" si="529"/>
        <v>133</v>
      </c>
      <c r="D3606" s="7">
        <f t="shared" si="532"/>
        <v>2003</v>
      </c>
      <c r="E3606">
        <v>100</v>
      </c>
      <c r="F3606">
        <v>0</v>
      </c>
      <c r="G3606">
        <v>0</v>
      </c>
      <c r="H3606">
        <v>0</v>
      </c>
      <c r="I3606" s="7">
        <f>INDEX('Developing Country'!$B$3:$B$175,MATCH('Stata Data'!B3606,'Developing Country'!$A$3:$A$175))</f>
        <v>0</v>
      </c>
      <c r="J3606" s="7">
        <f>INDEX('Developing Country'!$C$3:$C$175,MATCH('Stata Data'!B3606,'Developing Country'!$A$3:$A$175))</f>
        <v>0</v>
      </c>
      <c r="K3606" s="8">
        <f>VLOOKUP(B3606, 'TRIPS In Force'!$A$2:$B$166, 2, FALSE)</f>
        <v>34700</v>
      </c>
      <c r="L3606" s="7">
        <f t="shared" si="530"/>
        <v>1995</v>
      </c>
      <c r="M3606" s="7">
        <f t="shared" si="525"/>
        <v>1</v>
      </c>
      <c r="N3606" s="7">
        <f t="shared" si="526"/>
        <v>1995</v>
      </c>
      <c r="O3606" s="7">
        <f t="shared" si="527"/>
        <v>8</v>
      </c>
      <c r="P3606" s="7">
        <f t="shared" si="528"/>
        <v>1</v>
      </c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</row>
    <row r="3607" spans="1:34" x14ac:dyDescent="0.35">
      <c r="A3607">
        <f t="shared" si="531"/>
        <v>3606</v>
      </c>
      <c r="B3607" t="s">
        <v>134</v>
      </c>
      <c r="C3607">
        <f t="shared" si="529"/>
        <v>133</v>
      </c>
      <c r="D3607" s="7">
        <f t="shared" si="532"/>
        <v>2004</v>
      </c>
      <c r="E3607">
        <v>100</v>
      </c>
      <c r="F3607">
        <v>0</v>
      </c>
      <c r="G3607">
        <v>0</v>
      </c>
      <c r="H3607">
        <v>0</v>
      </c>
      <c r="I3607" s="7">
        <f>INDEX('Developing Country'!$B$3:$B$175,MATCH('Stata Data'!B3607,'Developing Country'!$A$3:$A$175))</f>
        <v>0</v>
      </c>
      <c r="J3607" s="7">
        <f>INDEX('Developing Country'!$C$3:$C$175,MATCH('Stata Data'!B3607,'Developing Country'!$A$3:$A$175))</f>
        <v>0</v>
      </c>
      <c r="K3607" s="8">
        <f>VLOOKUP(B3607, 'TRIPS In Force'!$A$2:$B$166, 2, FALSE)</f>
        <v>34700</v>
      </c>
      <c r="L3607" s="7">
        <f t="shared" si="530"/>
        <v>1995</v>
      </c>
      <c r="M3607" s="7">
        <f t="shared" si="525"/>
        <v>1</v>
      </c>
      <c r="N3607" s="7">
        <f t="shared" si="526"/>
        <v>1995</v>
      </c>
      <c r="O3607" s="7">
        <f t="shared" si="527"/>
        <v>9</v>
      </c>
      <c r="P3607" s="7">
        <f t="shared" si="528"/>
        <v>1</v>
      </c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</row>
    <row r="3608" spans="1:34" x14ac:dyDescent="0.35">
      <c r="A3608">
        <f t="shared" si="531"/>
        <v>3607</v>
      </c>
      <c r="B3608" t="s">
        <v>134</v>
      </c>
      <c r="C3608">
        <f t="shared" si="529"/>
        <v>133</v>
      </c>
      <c r="D3608" s="7">
        <f t="shared" si="532"/>
        <v>2005</v>
      </c>
      <c r="E3608">
        <v>100</v>
      </c>
      <c r="F3608">
        <v>0</v>
      </c>
      <c r="G3608">
        <v>0</v>
      </c>
      <c r="H3608">
        <v>0</v>
      </c>
      <c r="I3608" s="7">
        <f>INDEX('Developing Country'!$B$3:$B$175,MATCH('Stata Data'!B3608,'Developing Country'!$A$3:$A$175))</f>
        <v>0</v>
      </c>
      <c r="J3608" s="7">
        <f>INDEX('Developing Country'!$C$3:$C$175,MATCH('Stata Data'!B3608,'Developing Country'!$A$3:$A$175))</f>
        <v>0</v>
      </c>
      <c r="K3608" s="8">
        <f>VLOOKUP(B3608, 'TRIPS In Force'!$A$2:$B$166, 2, FALSE)</f>
        <v>34700</v>
      </c>
      <c r="L3608" s="7">
        <f t="shared" si="530"/>
        <v>1995</v>
      </c>
      <c r="M3608" s="7">
        <f t="shared" si="525"/>
        <v>1</v>
      </c>
      <c r="N3608" s="7">
        <f t="shared" si="526"/>
        <v>1995</v>
      </c>
      <c r="O3608" s="7">
        <f t="shared" si="527"/>
        <v>10</v>
      </c>
      <c r="P3608" s="7">
        <f t="shared" si="528"/>
        <v>1</v>
      </c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</row>
    <row r="3609" spans="1:34" x14ac:dyDescent="0.35">
      <c r="A3609">
        <f t="shared" si="531"/>
        <v>3608</v>
      </c>
      <c r="B3609" t="s">
        <v>134</v>
      </c>
      <c r="C3609">
        <f t="shared" si="529"/>
        <v>133</v>
      </c>
      <c r="D3609" s="7">
        <f t="shared" si="532"/>
        <v>2006</v>
      </c>
      <c r="E3609">
        <v>100</v>
      </c>
      <c r="F3609">
        <v>0</v>
      </c>
      <c r="G3609">
        <v>0</v>
      </c>
      <c r="H3609">
        <v>0</v>
      </c>
      <c r="I3609" s="7">
        <f>INDEX('Developing Country'!$B$3:$B$175,MATCH('Stata Data'!B3609,'Developing Country'!$A$3:$A$175))</f>
        <v>0</v>
      </c>
      <c r="J3609" s="7">
        <f>INDEX('Developing Country'!$C$3:$C$175,MATCH('Stata Data'!B3609,'Developing Country'!$A$3:$A$175))</f>
        <v>0</v>
      </c>
      <c r="K3609" s="8">
        <f>VLOOKUP(B3609, 'TRIPS In Force'!$A$2:$B$166, 2, FALSE)</f>
        <v>34700</v>
      </c>
      <c r="L3609" s="7">
        <f t="shared" si="530"/>
        <v>1995</v>
      </c>
      <c r="M3609" s="7">
        <f t="shared" si="525"/>
        <v>1</v>
      </c>
      <c r="N3609" s="7">
        <f t="shared" si="526"/>
        <v>1995</v>
      </c>
      <c r="O3609" s="7">
        <f t="shared" si="527"/>
        <v>11</v>
      </c>
      <c r="P3609" s="7">
        <f t="shared" si="528"/>
        <v>1</v>
      </c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</row>
    <row r="3610" spans="1:34" x14ac:dyDescent="0.35">
      <c r="A3610">
        <f t="shared" si="531"/>
        <v>3609</v>
      </c>
      <c r="B3610" t="s">
        <v>134</v>
      </c>
      <c r="C3610">
        <f t="shared" si="529"/>
        <v>133</v>
      </c>
      <c r="D3610" s="7">
        <f t="shared" si="532"/>
        <v>2007</v>
      </c>
      <c r="E3610">
        <v>100</v>
      </c>
      <c r="F3610">
        <v>0</v>
      </c>
      <c r="G3610">
        <v>0</v>
      </c>
      <c r="H3610">
        <v>0</v>
      </c>
      <c r="I3610" s="7">
        <f>INDEX('Developing Country'!$B$3:$B$175,MATCH('Stata Data'!B3610,'Developing Country'!$A$3:$A$175))</f>
        <v>0</v>
      </c>
      <c r="J3610" s="7">
        <f>INDEX('Developing Country'!$C$3:$C$175,MATCH('Stata Data'!B3610,'Developing Country'!$A$3:$A$175))</f>
        <v>0</v>
      </c>
      <c r="K3610" s="8">
        <f>VLOOKUP(B3610, 'TRIPS In Force'!$A$2:$B$166, 2, FALSE)</f>
        <v>34700</v>
      </c>
      <c r="L3610" s="7">
        <f t="shared" si="530"/>
        <v>1995</v>
      </c>
      <c r="M3610" s="7">
        <f t="shared" si="525"/>
        <v>1</v>
      </c>
      <c r="N3610" s="7">
        <f t="shared" si="526"/>
        <v>1995</v>
      </c>
      <c r="O3610" s="7">
        <f t="shared" si="527"/>
        <v>12</v>
      </c>
      <c r="P3610" s="7">
        <f t="shared" si="528"/>
        <v>1</v>
      </c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</row>
    <row r="3611" spans="1:34" x14ac:dyDescent="0.35">
      <c r="A3611">
        <f t="shared" si="531"/>
        <v>3610</v>
      </c>
      <c r="B3611" t="s">
        <v>134</v>
      </c>
      <c r="C3611">
        <f t="shared" si="529"/>
        <v>133</v>
      </c>
      <c r="D3611" s="7">
        <f t="shared" si="532"/>
        <v>2008</v>
      </c>
      <c r="E3611">
        <v>100</v>
      </c>
      <c r="F3611">
        <v>0</v>
      </c>
      <c r="G3611">
        <v>0</v>
      </c>
      <c r="H3611">
        <v>0</v>
      </c>
      <c r="I3611" s="7">
        <f>INDEX('Developing Country'!$B$3:$B$175,MATCH('Stata Data'!B3611,'Developing Country'!$A$3:$A$175))</f>
        <v>0</v>
      </c>
      <c r="J3611" s="7">
        <f>INDEX('Developing Country'!$C$3:$C$175,MATCH('Stata Data'!B3611,'Developing Country'!$A$3:$A$175))</f>
        <v>0</v>
      </c>
      <c r="K3611" s="8">
        <f>VLOOKUP(B3611, 'TRIPS In Force'!$A$2:$B$166, 2, FALSE)</f>
        <v>34700</v>
      </c>
      <c r="L3611" s="7">
        <f t="shared" si="530"/>
        <v>1995</v>
      </c>
      <c r="M3611" s="7">
        <f t="shared" si="525"/>
        <v>1</v>
      </c>
      <c r="N3611" s="7">
        <f t="shared" si="526"/>
        <v>1995</v>
      </c>
      <c r="O3611" s="7">
        <f t="shared" si="527"/>
        <v>13</v>
      </c>
      <c r="P3611" s="7">
        <f t="shared" si="528"/>
        <v>1</v>
      </c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</row>
    <row r="3612" spans="1:34" x14ac:dyDescent="0.35">
      <c r="A3612">
        <f t="shared" si="531"/>
        <v>3611</v>
      </c>
      <c r="B3612" t="s">
        <v>134</v>
      </c>
      <c r="C3612">
        <f t="shared" si="529"/>
        <v>133</v>
      </c>
      <c r="D3612" s="7">
        <f t="shared" si="532"/>
        <v>2009</v>
      </c>
      <c r="E3612">
        <v>100</v>
      </c>
      <c r="F3612">
        <v>0</v>
      </c>
      <c r="G3612">
        <v>0</v>
      </c>
      <c r="H3612">
        <v>0</v>
      </c>
      <c r="I3612" s="7">
        <f>INDEX('Developing Country'!$B$3:$B$175,MATCH('Stata Data'!B3612,'Developing Country'!$A$3:$A$175))</f>
        <v>0</v>
      </c>
      <c r="J3612" s="7">
        <f>INDEX('Developing Country'!$C$3:$C$175,MATCH('Stata Data'!B3612,'Developing Country'!$A$3:$A$175))</f>
        <v>0</v>
      </c>
      <c r="K3612" s="8">
        <f>VLOOKUP(B3612, 'TRIPS In Force'!$A$2:$B$166, 2, FALSE)</f>
        <v>34700</v>
      </c>
      <c r="L3612" s="7">
        <f t="shared" si="530"/>
        <v>1995</v>
      </c>
      <c r="M3612" s="7">
        <f t="shared" si="525"/>
        <v>1</v>
      </c>
      <c r="N3612" s="7">
        <f t="shared" si="526"/>
        <v>1995</v>
      </c>
      <c r="O3612" s="7">
        <f t="shared" si="527"/>
        <v>14</v>
      </c>
      <c r="P3612" s="7">
        <f t="shared" si="528"/>
        <v>1</v>
      </c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</row>
    <row r="3613" spans="1:34" x14ac:dyDescent="0.35">
      <c r="A3613">
        <f t="shared" si="531"/>
        <v>3612</v>
      </c>
      <c r="B3613" t="s">
        <v>134</v>
      </c>
      <c r="C3613">
        <f t="shared" si="529"/>
        <v>133</v>
      </c>
      <c r="D3613" s="7">
        <f t="shared" si="532"/>
        <v>2010</v>
      </c>
      <c r="E3613">
        <v>100</v>
      </c>
      <c r="F3613">
        <v>0</v>
      </c>
      <c r="G3613">
        <v>0</v>
      </c>
      <c r="H3613">
        <v>0</v>
      </c>
      <c r="I3613" s="7">
        <f>INDEX('Developing Country'!$B$3:$B$175,MATCH('Stata Data'!B3613,'Developing Country'!$A$3:$A$175))</f>
        <v>0</v>
      </c>
      <c r="J3613" s="7">
        <f>INDEX('Developing Country'!$C$3:$C$175,MATCH('Stata Data'!B3613,'Developing Country'!$A$3:$A$175))</f>
        <v>0</v>
      </c>
      <c r="K3613" s="8">
        <f>VLOOKUP(B3613, 'TRIPS In Force'!$A$2:$B$166, 2, FALSE)</f>
        <v>34700</v>
      </c>
      <c r="L3613" s="7">
        <f t="shared" si="530"/>
        <v>1995</v>
      </c>
      <c r="M3613" s="7">
        <f t="shared" si="525"/>
        <v>1</v>
      </c>
      <c r="N3613" s="7">
        <f t="shared" si="526"/>
        <v>1995</v>
      </c>
      <c r="O3613" s="7">
        <f t="shared" si="527"/>
        <v>15</v>
      </c>
      <c r="P3613" s="7">
        <f t="shared" si="528"/>
        <v>1</v>
      </c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</row>
    <row r="3614" spans="1:34" x14ac:dyDescent="0.35">
      <c r="A3614">
        <f t="shared" si="531"/>
        <v>3613</v>
      </c>
      <c r="B3614" t="s">
        <v>134</v>
      </c>
      <c r="C3614">
        <f t="shared" si="529"/>
        <v>133</v>
      </c>
      <c r="D3614" s="7">
        <f t="shared" si="532"/>
        <v>2011</v>
      </c>
      <c r="E3614">
        <v>100</v>
      </c>
      <c r="F3614">
        <v>0</v>
      </c>
      <c r="G3614">
        <v>0</v>
      </c>
      <c r="H3614">
        <v>0</v>
      </c>
      <c r="I3614" s="7">
        <f>INDEX('Developing Country'!$B$3:$B$175,MATCH('Stata Data'!B3614,'Developing Country'!$A$3:$A$175))</f>
        <v>0</v>
      </c>
      <c r="J3614" s="7">
        <f>INDEX('Developing Country'!$C$3:$C$175,MATCH('Stata Data'!B3614,'Developing Country'!$A$3:$A$175))</f>
        <v>0</v>
      </c>
      <c r="K3614" s="8">
        <f>VLOOKUP(B3614, 'TRIPS In Force'!$A$2:$B$166, 2, FALSE)</f>
        <v>34700</v>
      </c>
      <c r="L3614" s="7">
        <f t="shared" si="530"/>
        <v>1995</v>
      </c>
      <c r="M3614" s="7">
        <f t="shared" si="525"/>
        <v>1</v>
      </c>
      <c r="N3614" s="7">
        <f t="shared" si="526"/>
        <v>1995</v>
      </c>
      <c r="O3614" s="7">
        <f t="shared" si="527"/>
        <v>16</v>
      </c>
      <c r="P3614" s="7">
        <f t="shared" si="528"/>
        <v>1</v>
      </c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</row>
    <row r="3615" spans="1:34" x14ac:dyDescent="0.35">
      <c r="A3615">
        <f t="shared" si="531"/>
        <v>3614</v>
      </c>
      <c r="B3615" t="s">
        <v>134</v>
      </c>
      <c r="C3615">
        <f t="shared" si="529"/>
        <v>133</v>
      </c>
      <c r="D3615" s="7">
        <f t="shared" si="532"/>
        <v>2012</v>
      </c>
      <c r="E3615">
        <v>100</v>
      </c>
      <c r="F3615">
        <v>0</v>
      </c>
      <c r="G3615">
        <v>0</v>
      </c>
      <c r="H3615">
        <v>0</v>
      </c>
      <c r="I3615" s="7">
        <f>INDEX('Developing Country'!$B$3:$B$175,MATCH('Stata Data'!B3615,'Developing Country'!$A$3:$A$175))</f>
        <v>0</v>
      </c>
      <c r="J3615" s="7">
        <f>INDEX('Developing Country'!$C$3:$C$175,MATCH('Stata Data'!B3615,'Developing Country'!$A$3:$A$175))</f>
        <v>0</v>
      </c>
      <c r="K3615" s="8">
        <f>VLOOKUP(B3615, 'TRIPS In Force'!$A$2:$B$166, 2, FALSE)</f>
        <v>34700</v>
      </c>
      <c r="L3615" s="7">
        <f t="shared" si="530"/>
        <v>1995</v>
      </c>
      <c r="M3615" s="7">
        <f t="shared" si="525"/>
        <v>1</v>
      </c>
      <c r="N3615" s="7">
        <f t="shared" si="526"/>
        <v>1995</v>
      </c>
      <c r="O3615" s="7">
        <f t="shared" si="527"/>
        <v>17</v>
      </c>
      <c r="P3615" s="7">
        <f t="shared" si="528"/>
        <v>1</v>
      </c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</row>
    <row r="3616" spans="1:34" x14ac:dyDescent="0.35">
      <c r="A3616">
        <f t="shared" si="531"/>
        <v>3615</v>
      </c>
      <c r="B3616" t="s">
        <v>134</v>
      </c>
      <c r="C3616">
        <f t="shared" si="529"/>
        <v>133</v>
      </c>
      <c r="D3616" s="7">
        <f t="shared" si="532"/>
        <v>2013</v>
      </c>
      <c r="E3616">
        <v>100</v>
      </c>
      <c r="F3616">
        <v>0</v>
      </c>
      <c r="G3616">
        <v>0</v>
      </c>
      <c r="H3616">
        <v>0</v>
      </c>
      <c r="I3616" s="7">
        <f>INDEX('Developing Country'!$B$3:$B$175,MATCH('Stata Data'!B3616,'Developing Country'!$A$3:$A$175))</f>
        <v>0</v>
      </c>
      <c r="J3616" s="7">
        <f>INDEX('Developing Country'!$C$3:$C$175,MATCH('Stata Data'!B3616,'Developing Country'!$A$3:$A$175))</f>
        <v>0</v>
      </c>
      <c r="K3616" s="8">
        <f>VLOOKUP(B3616, 'TRIPS In Force'!$A$2:$B$166, 2, FALSE)</f>
        <v>34700</v>
      </c>
      <c r="L3616" s="7">
        <f t="shared" si="530"/>
        <v>1995</v>
      </c>
      <c r="M3616" s="7">
        <f t="shared" si="525"/>
        <v>1</v>
      </c>
      <c r="N3616" s="7">
        <f t="shared" si="526"/>
        <v>1995</v>
      </c>
      <c r="O3616" s="7">
        <f t="shared" si="527"/>
        <v>18</v>
      </c>
      <c r="P3616" s="7">
        <f t="shared" si="528"/>
        <v>1</v>
      </c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</row>
    <row r="3617" spans="1:34" x14ac:dyDescent="0.35">
      <c r="A3617">
        <f t="shared" si="531"/>
        <v>3616</v>
      </c>
      <c r="B3617" t="s">
        <v>134</v>
      </c>
      <c r="C3617">
        <f t="shared" si="529"/>
        <v>133</v>
      </c>
      <c r="D3617" s="7">
        <f t="shared" si="532"/>
        <v>2014</v>
      </c>
      <c r="E3617">
        <v>100</v>
      </c>
      <c r="F3617">
        <v>0</v>
      </c>
      <c r="G3617">
        <v>0</v>
      </c>
      <c r="H3617">
        <v>0</v>
      </c>
      <c r="I3617" s="7">
        <f>INDEX('Developing Country'!$B$3:$B$175,MATCH('Stata Data'!B3617,'Developing Country'!$A$3:$A$175))</f>
        <v>0</v>
      </c>
      <c r="J3617" s="7">
        <f>INDEX('Developing Country'!$C$3:$C$175,MATCH('Stata Data'!B3617,'Developing Country'!$A$3:$A$175))</f>
        <v>0</v>
      </c>
      <c r="K3617" s="8">
        <f>VLOOKUP(B3617, 'TRIPS In Force'!$A$2:$B$166, 2, FALSE)</f>
        <v>34700</v>
      </c>
      <c r="L3617" s="7">
        <f t="shared" si="530"/>
        <v>1995</v>
      </c>
      <c r="M3617" s="7">
        <f t="shared" si="525"/>
        <v>1</v>
      </c>
      <c r="N3617" s="7">
        <f t="shared" si="526"/>
        <v>1995</v>
      </c>
      <c r="O3617" s="7">
        <f t="shared" si="527"/>
        <v>19</v>
      </c>
      <c r="P3617" s="7">
        <f t="shared" si="528"/>
        <v>1</v>
      </c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</row>
    <row r="3618" spans="1:34" x14ac:dyDescent="0.35">
      <c r="A3618">
        <f t="shared" si="531"/>
        <v>3617</v>
      </c>
      <c r="B3618" t="s">
        <v>134</v>
      </c>
      <c r="C3618">
        <f t="shared" si="529"/>
        <v>133</v>
      </c>
      <c r="D3618" s="7">
        <f t="shared" si="532"/>
        <v>2015</v>
      </c>
      <c r="E3618">
        <v>100</v>
      </c>
      <c r="F3618">
        <v>0</v>
      </c>
      <c r="G3618">
        <v>0</v>
      </c>
      <c r="H3618">
        <v>0</v>
      </c>
      <c r="I3618" s="7">
        <f>INDEX('Developing Country'!$B$3:$B$175,MATCH('Stata Data'!B3618,'Developing Country'!$A$3:$A$175))</f>
        <v>0</v>
      </c>
      <c r="J3618" s="7">
        <f>INDEX('Developing Country'!$C$3:$C$175,MATCH('Stata Data'!B3618,'Developing Country'!$A$3:$A$175))</f>
        <v>0</v>
      </c>
      <c r="K3618" s="8">
        <f>VLOOKUP(B3618, 'TRIPS In Force'!$A$2:$B$166, 2, FALSE)</f>
        <v>34700</v>
      </c>
      <c r="L3618" s="7">
        <f t="shared" si="530"/>
        <v>1995</v>
      </c>
      <c r="M3618" s="7">
        <f t="shared" si="525"/>
        <v>1</v>
      </c>
      <c r="N3618" s="7">
        <f t="shared" si="526"/>
        <v>1995</v>
      </c>
      <c r="O3618" s="7">
        <f t="shared" si="527"/>
        <v>20</v>
      </c>
      <c r="P3618" s="7">
        <f t="shared" si="528"/>
        <v>1</v>
      </c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</row>
    <row r="3619" spans="1:34" x14ac:dyDescent="0.35">
      <c r="A3619">
        <f t="shared" si="531"/>
        <v>3618</v>
      </c>
      <c r="B3619" t="s">
        <v>134</v>
      </c>
      <c r="C3619">
        <f t="shared" si="529"/>
        <v>133</v>
      </c>
      <c r="D3619" s="7">
        <f t="shared" si="532"/>
        <v>2016</v>
      </c>
      <c r="E3619">
        <v>100</v>
      </c>
      <c r="F3619">
        <v>0</v>
      </c>
      <c r="G3619">
        <v>0</v>
      </c>
      <c r="H3619">
        <v>0</v>
      </c>
      <c r="I3619" s="7">
        <f>INDEX('Developing Country'!$B$3:$B$175,MATCH('Stata Data'!B3619,'Developing Country'!$A$3:$A$175))</f>
        <v>0</v>
      </c>
      <c r="J3619" s="7">
        <f>INDEX('Developing Country'!$C$3:$C$175,MATCH('Stata Data'!B3619,'Developing Country'!$A$3:$A$175))</f>
        <v>0</v>
      </c>
      <c r="K3619" s="8">
        <f>VLOOKUP(B3619, 'TRIPS In Force'!$A$2:$B$166, 2, FALSE)</f>
        <v>34700</v>
      </c>
      <c r="L3619" s="7">
        <f t="shared" si="530"/>
        <v>1995</v>
      </c>
      <c r="M3619" s="7">
        <f t="shared" si="525"/>
        <v>1</v>
      </c>
      <c r="N3619" s="7">
        <f t="shared" si="526"/>
        <v>1995</v>
      </c>
      <c r="O3619" s="7">
        <f t="shared" si="527"/>
        <v>21</v>
      </c>
      <c r="P3619" s="7">
        <f t="shared" si="528"/>
        <v>1</v>
      </c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</row>
    <row r="3620" spans="1:34" x14ac:dyDescent="0.35">
      <c r="A3620">
        <f t="shared" si="531"/>
        <v>3619</v>
      </c>
      <c r="B3620" t="s">
        <v>135</v>
      </c>
      <c r="C3620">
        <f t="shared" si="529"/>
        <v>134</v>
      </c>
      <c r="D3620" s="7">
        <v>1990</v>
      </c>
      <c r="E3620">
        <v>100</v>
      </c>
      <c r="F3620">
        <f>VLOOKUP(B3620, 'Population by Country'!$1:$266, 5,FALSE )</f>
        <v>1998161</v>
      </c>
      <c r="G3620">
        <v>0</v>
      </c>
      <c r="H3620">
        <v>0</v>
      </c>
      <c r="I3620" s="7">
        <f>INDEX('Developing Country'!$B$3:$B$175,MATCH('Stata Data'!B3620,'Developing Country'!$A$3:$A$175))</f>
        <v>0</v>
      </c>
      <c r="J3620" s="7">
        <f>INDEX('Developing Country'!$C$3:$C$175,MATCH('Stata Data'!B3620,'Developing Country'!$A$3:$A$175))</f>
        <v>0</v>
      </c>
      <c r="K3620" s="8">
        <f>VLOOKUP(B3620, 'TRIPS In Force'!$A$2:$B$166, 2, FALSE)</f>
        <v>34910</v>
      </c>
      <c r="L3620" s="7">
        <f t="shared" si="530"/>
        <v>1995</v>
      </c>
      <c r="M3620" s="7">
        <f t="shared" si="525"/>
        <v>0</v>
      </c>
      <c r="N3620" s="7">
        <f t="shared" si="526"/>
        <v>1995</v>
      </c>
      <c r="O3620" s="7">
        <f t="shared" si="527"/>
        <v>-5</v>
      </c>
      <c r="P3620" s="7">
        <f t="shared" si="528"/>
        <v>0</v>
      </c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</row>
    <row r="3621" spans="1:34" x14ac:dyDescent="0.35">
      <c r="A3621">
        <f t="shared" si="531"/>
        <v>3620</v>
      </c>
      <c r="B3621" t="s">
        <v>135</v>
      </c>
      <c r="C3621">
        <f t="shared" si="529"/>
        <v>134</v>
      </c>
      <c r="D3621" s="7">
        <f>D3620+1</f>
        <v>1991</v>
      </c>
      <c r="E3621">
        <v>100</v>
      </c>
      <c r="F3621">
        <f>VLOOKUP(B3621, 'Population by Country'!$1:$266, 6, FALSE)</f>
        <v>1999429</v>
      </c>
      <c r="G3621">
        <v>0</v>
      </c>
      <c r="H3621">
        <v>0</v>
      </c>
      <c r="I3621" s="7">
        <f>INDEX('Developing Country'!$B$3:$B$175,MATCH('Stata Data'!B3621,'Developing Country'!$A$3:$A$175))</f>
        <v>0</v>
      </c>
      <c r="J3621" s="7">
        <f>INDEX('Developing Country'!$C$3:$C$175,MATCH('Stata Data'!B3621,'Developing Country'!$A$3:$A$175))</f>
        <v>0</v>
      </c>
      <c r="K3621" s="8">
        <f>VLOOKUP(B3621, 'TRIPS In Force'!$A$2:$B$166, 2, FALSE)</f>
        <v>34910</v>
      </c>
      <c r="L3621" s="7">
        <f t="shared" si="530"/>
        <v>1995</v>
      </c>
      <c r="M3621" s="7">
        <f t="shared" si="525"/>
        <v>0</v>
      </c>
      <c r="N3621" s="7">
        <f t="shared" si="526"/>
        <v>1995</v>
      </c>
      <c r="O3621" s="7">
        <f t="shared" si="527"/>
        <v>-4</v>
      </c>
      <c r="P3621" s="7">
        <f t="shared" si="528"/>
        <v>0</v>
      </c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</row>
    <row r="3622" spans="1:34" x14ac:dyDescent="0.35">
      <c r="A3622">
        <f t="shared" si="531"/>
        <v>3621</v>
      </c>
      <c r="B3622" t="s">
        <v>135</v>
      </c>
      <c r="C3622">
        <f t="shared" si="529"/>
        <v>134</v>
      </c>
      <c r="D3622" s="7">
        <f t="shared" ref="D3622:D3646" si="533">D3621+1</f>
        <v>1992</v>
      </c>
      <c r="E3622">
        <v>100</v>
      </c>
      <c r="F3622">
        <f>VLOOKUP(B3622, 'Population by Country'!$1:$266, 7, FALSE)</f>
        <v>1996498</v>
      </c>
      <c r="G3622">
        <v>0</v>
      </c>
      <c r="H3622">
        <v>0</v>
      </c>
      <c r="I3622" s="7">
        <f>INDEX('Developing Country'!$B$3:$B$175,MATCH('Stata Data'!B3622,'Developing Country'!$A$3:$A$175))</f>
        <v>0</v>
      </c>
      <c r="J3622" s="7">
        <f>INDEX('Developing Country'!$C$3:$C$175,MATCH('Stata Data'!B3622,'Developing Country'!$A$3:$A$175))</f>
        <v>0</v>
      </c>
      <c r="K3622" s="8">
        <f>VLOOKUP(B3622, 'TRIPS In Force'!$A$2:$B$166, 2, FALSE)</f>
        <v>34910</v>
      </c>
      <c r="L3622" s="7">
        <f t="shared" si="530"/>
        <v>1995</v>
      </c>
      <c r="M3622" s="7">
        <f t="shared" si="525"/>
        <v>0</v>
      </c>
      <c r="N3622" s="7">
        <f t="shared" si="526"/>
        <v>1995</v>
      </c>
      <c r="O3622" s="7">
        <f t="shared" si="527"/>
        <v>-3</v>
      </c>
      <c r="P3622" s="7">
        <f t="shared" si="528"/>
        <v>0</v>
      </c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</row>
    <row r="3623" spans="1:34" x14ac:dyDescent="0.35">
      <c r="A3623">
        <f t="shared" si="531"/>
        <v>3622</v>
      </c>
      <c r="B3623" t="s">
        <v>135</v>
      </c>
      <c r="C3623">
        <f t="shared" si="529"/>
        <v>134</v>
      </c>
      <c r="D3623" s="7">
        <f t="shared" si="533"/>
        <v>1993</v>
      </c>
      <c r="E3623">
        <v>100</v>
      </c>
      <c r="F3623">
        <f>VLOOKUP(B3623, 'Population by Country'!$1:$266, 8, FALSE)</f>
        <v>1991746</v>
      </c>
      <c r="G3623">
        <v>0</v>
      </c>
      <c r="H3623">
        <v>0</v>
      </c>
      <c r="I3623" s="7">
        <f>INDEX('Developing Country'!$B$3:$B$175,MATCH('Stata Data'!B3623,'Developing Country'!$A$3:$A$175))</f>
        <v>0</v>
      </c>
      <c r="J3623" s="7">
        <f>INDEX('Developing Country'!$C$3:$C$175,MATCH('Stata Data'!B3623,'Developing Country'!$A$3:$A$175))</f>
        <v>0</v>
      </c>
      <c r="K3623" s="8">
        <f>VLOOKUP(B3623, 'TRIPS In Force'!$A$2:$B$166, 2, FALSE)</f>
        <v>34910</v>
      </c>
      <c r="L3623" s="7">
        <f t="shared" si="530"/>
        <v>1995</v>
      </c>
      <c r="M3623" s="7">
        <f t="shared" si="525"/>
        <v>0</v>
      </c>
      <c r="N3623" s="7">
        <f t="shared" si="526"/>
        <v>1995</v>
      </c>
      <c r="O3623" s="7">
        <f t="shared" si="527"/>
        <v>-2</v>
      </c>
      <c r="P3623" s="7">
        <f t="shared" si="528"/>
        <v>0</v>
      </c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</row>
    <row r="3624" spans="1:34" x14ac:dyDescent="0.35">
      <c r="A3624">
        <f t="shared" si="531"/>
        <v>3623</v>
      </c>
      <c r="B3624" t="s">
        <v>135</v>
      </c>
      <c r="C3624">
        <f t="shared" si="529"/>
        <v>134</v>
      </c>
      <c r="D3624" s="7">
        <f t="shared" si="533"/>
        <v>1994</v>
      </c>
      <c r="E3624">
        <v>100</v>
      </c>
      <c r="F3624">
        <f>VLOOKUP(B3624, 'Population by Country'!$1:$266, 9, FALSE)</f>
        <v>1989443</v>
      </c>
      <c r="G3624">
        <v>0</v>
      </c>
      <c r="H3624">
        <v>0</v>
      </c>
      <c r="I3624" s="7">
        <f>INDEX('Developing Country'!$B$3:$B$175,MATCH('Stata Data'!B3624,'Developing Country'!$A$3:$A$175))</f>
        <v>0</v>
      </c>
      <c r="J3624" s="7">
        <f>INDEX('Developing Country'!$C$3:$C$175,MATCH('Stata Data'!B3624,'Developing Country'!$A$3:$A$175))</f>
        <v>0</v>
      </c>
      <c r="K3624" s="8">
        <f>VLOOKUP(B3624, 'TRIPS In Force'!$A$2:$B$166, 2, FALSE)</f>
        <v>34910</v>
      </c>
      <c r="L3624" s="7">
        <f t="shared" si="530"/>
        <v>1995</v>
      </c>
      <c r="M3624" s="7">
        <f t="shared" si="525"/>
        <v>0</v>
      </c>
      <c r="N3624" s="7">
        <f t="shared" si="526"/>
        <v>1995</v>
      </c>
      <c r="O3624" s="7">
        <f t="shared" si="527"/>
        <v>-1</v>
      </c>
      <c r="P3624" s="7">
        <f t="shared" si="528"/>
        <v>0</v>
      </c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</row>
    <row r="3625" spans="1:34" x14ac:dyDescent="0.35">
      <c r="A3625">
        <f t="shared" si="531"/>
        <v>3624</v>
      </c>
      <c r="B3625" t="s">
        <v>135</v>
      </c>
      <c r="C3625">
        <f t="shared" si="529"/>
        <v>134</v>
      </c>
      <c r="D3625" s="7">
        <f t="shared" si="533"/>
        <v>1995</v>
      </c>
      <c r="E3625">
        <v>100</v>
      </c>
      <c r="F3625">
        <f>VLOOKUP(B3625, 'Population by Country'!$1:$266, 10, FALSE)</f>
        <v>1989872</v>
      </c>
      <c r="G3625">
        <v>0</v>
      </c>
      <c r="H3625">
        <v>0</v>
      </c>
      <c r="I3625" s="7">
        <f>INDEX('Developing Country'!$B$3:$B$175,MATCH('Stata Data'!B3625,'Developing Country'!$A$3:$A$175))</f>
        <v>0</v>
      </c>
      <c r="J3625" s="7">
        <f>INDEX('Developing Country'!$C$3:$C$175,MATCH('Stata Data'!B3625,'Developing Country'!$A$3:$A$175))</f>
        <v>0</v>
      </c>
      <c r="K3625" s="8">
        <f>VLOOKUP(B3625, 'TRIPS In Force'!$A$2:$B$166, 2, FALSE)</f>
        <v>34910</v>
      </c>
      <c r="L3625" s="7">
        <f t="shared" si="530"/>
        <v>1995</v>
      </c>
      <c r="M3625" s="7">
        <f t="shared" si="525"/>
        <v>1</v>
      </c>
      <c r="N3625" s="7">
        <f t="shared" si="526"/>
        <v>1995</v>
      </c>
      <c r="O3625" s="7">
        <f t="shared" si="527"/>
        <v>0</v>
      </c>
      <c r="P3625" s="7">
        <f t="shared" si="528"/>
        <v>1</v>
      </c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</row>
    <row r="3626" spans="1:34" x14ac:dyDescent="0.35">
      <c r="A3626">
        <f t="shared" si="531"/>
        <v>3625</v>
      </c>
      <c r="B3626" t="s">
        <v>135</v>
      </c>
      <c r="C3626">
        <f t="shared" si="529"/>
        <v>134</v>
      </c>
      <c r="D3626" s="7">
        <f t="shared" si="533"/>
        <v>1996</v>
      </c>
      <c r="E3626">
        <v>100</v>
      </c>
      <c r="F3626">
        <f>VLOOKUP(B3626, 'Population by Country'!$1:$266, 11, FALSE)</f>
        <v>1988628</v>
      </c>
      <c r="G3626">
        <v>0</v>
      </c>
      <c r="H3626">
        <v>0</v>
      </c>
      <c r="I3626" s="7">
        <f>INDEX('Developing Country'!$B$3:$B$175,MATCH('Stata Data'!B3626,'Developing Country'!$A$3:$A$175))</f>
        <v>0</v>
      </c>
      <c r="J3626" s="7">
        <f>INDEX('Developing Country'!$C$3:$C$175,MATCH('Stata Data'!B3626,'Developing Country'!$A$3:$A$175))</f>
        <v>0</v>
      </c>
      <c r="K3626" s="8">
        <f>VLOOKUP(B3626, 'TRIPS In Force'!$A$2:$B$166, 2, FALSE)</f>
        <v>34910</v>
      </c>
      <c r="L3626" s="7">
        <f t="shared" si="530"/>
        <v>1995</v>
      </c>
      <c r="M3626" s="7">
        <f t="shared" si="525"/>
        <v>1</v>
      </c>
      <c r="N3626" s="7">
        <f t="shared" si="526"/>
        <v>1995</v>
      </c>
      <c r="O3626" s="7">
        <f t="shared" si="527"/>
        <v>1</v>
      </c>
      <c r="P3626" s="7">
        <f t="shared" si="528"/>
        <v>1</v>
      </c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</row>
    <row r="3627" spans="1:34" x14ac:dyDescent="0.35">
      <c r="A3627">
        <f t="shared" si="531"/>
        <v>3626</v>
      </c>
      <c r="B3627" t="s">
        <v>135</v>
      </c>
      <c r="C3627">
        <f t="shared" si="529"/>
        <v>134</v>
      </c>
      <c r="D3627" s="7">
        <f t="shared" si="533"/>
        <v>1997</v>
      </c>
      <c r="E3627">
        <v>100</v>
      </c>
      <c r="F3627">
        <f>VLOOKUP(B3627, 'Population by Country'!$1:$266, 12, FALSE)</f>
        <v>1985956</v>
      </c>
      <c r="G3627">
        <v>0</v>
      </c>
      <c r="H3627">
        <v>0</v>
      </c>
      <c r="I3627" s="7">
        <f>INDEX('Developing Country'!$B$3:$B$175,MATCH('Stata Data'!B3627,'Developing Country'!$A$3:$A$175))</f>
        <v>0</v>
      </c>
      <c r="J3627" s="7">
        <f>INDEX('Developing Country'!$C$3:$C$175,MATCH('Stata Data'!B3627,'Developing Country'!$A$3:$A$175))</f>
        <v>0</v>
      </c>
      <c r="K3627" s="8">
        <f>VLOOKUP(B3627, 'TRIPS In Force'!$A$2:$B$166, 2, FALSE)</f>
        <v>34910</v>
      </c>
      <c r="L3627" s="7">
        <f t="shared" si="530"/>
        <v>1995</v>
      </c>
      <c r="M3627" s="7">
        <f t="shared" si="525"/>
        <v>1</v>
      </c>
      <c r="N3627" s="7">
        <f t="shared" si="526"/>
        <v>1995</v>
      </c>
      <c r="O3627" s="7">
        <f t="shared" si="527"/>
        <v>2</v>
      </c>
      <c r="P3627" s="7">
        <f t="shared" si="528"/>
        <v>1</v>
      </c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</row>
    <row r="3628" spans="1:34" x14ac:dyDescent="0.35">
      <c r="A3628">
        <f t="shared" si="531"/>
        <v>3627</v>
      </c>
      <c r="B3628" t="s">
        <v>135</v>
      </c>
      <c r="C3628">
        <f t="shared" si="529"/>
        <v>134</v>
      </c>
      <c r="D3628" s="7">
        <f t="shared" si="533"/>
        <v>1998</v>
      </c>
      <c r="E3628">
        <v>100</v>
      </c>
      <c r="F3628">
        <f>VLOOKUP(B3628, 'Population by Country'!$1:$266, 13, FALSE)</f>
        <v>1981629</v>
      </c>
      <c r="G3628">
        <v>0</v>
      </c>
      <c r="H3628">
        <v>0</v>
      </c>
      <c r="I3628" s="7">
        <f>INDEX('Developing Country'!$B$3:$B$175,MATCH('Stata Data'!B3628,'Developing Country'!$A$3:$A$175))</f>
        <v>0</v>
      </c>
      <c r="J3628" s="7">
        <f>INDEX('Developing Country'!$C$3:$C$175,MATCH('Stata Data'!B3628,'Developing Country'!$A$3:$A$175))</f>
        <v>0</v>
      </c>
      <c r="K3628" s="8">
        <f>VLOOKUP(B3628, 'TRIPS In Force'!$A$2:$B$166, 2, FALSE)</f>
        <v>34910</v>
      </c>
      <c r="L3628" s="7">
        <f t="shared" si="530"/>
        <v>1995</v>
      </c>
      <c r="M3628" s="7">
        <f t="shared" si="525"/>
        <v>1</v>
      </c>
      <c r="N3628" s="7">
        <f t="shared" si="526"/>
        <v>1995</v>
      </c>
      <c r="O3628" s="7">
        <f t="shared" si="527"/>
        <v>3</v>
      </c>
      <c r="P3628" s="7">
        <f t="shared" si="528"/>
        <v>1</v>
      </c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</row>
    <row r="3629" spans="1:34" x14ac:dyDescent="0.35">
      <c r="A3629">
        <f t="shared" si="531"/>
        <v>3628</v>
      </c>
      <c r="B3629" t="s">
        <v>135</v>
      </c>
      <c r="C3629">
        <f t="shared" si="529"/>
        <v>134</v>
      </c>
      <c r="D3629" s="7">
        <f t="shared" si="533"/>
        <v>1999</v>
      </c>
      <c r="E3629">
        <v>100</v>
      </c>
      <c r="F3629">
        <f>VLOOKUP(B3629, 'Population by Country'!$1:$266,14, FALSE)</f>
        <v>1983045</v>
      </c>
      <c r="G3629">
        <v>0</v>
      </c>
      <c r="H3629">
        <v>0</v>
      </c>
      <c r="I3629" s="7">
        <f>INDEX('Developing Country'!$B$3:$B$175,MATCH('Stata Data'!B3629,'Developing Country'!$A$3:$A$175))</f>
        <v>0</v>
      </c>
      <c r="J3629" s="7">
        <f>INDEX('Developing Country'!$C$3:$C$175,MATCH('Stata Data'!B3629,'Developing Country'!$A$3:$A$175))</f>
        <v>0</v>
      </c>
      <c r="K3629" s="8">
        <f>VLOOKUP(B3629, 'TRIPS In Force'!$A$2:$B$166, 2, FALSE)</f>
        <v>34910</v>
      </c>
      <c r="L3629" s="7">
        <f t="shared" si="530"/>
        <v>1995</v>
      </c>
      <c r="M3629" s="7">
        <f t="shared" si="525"/>
        <v>1</v>
      </c>
      <c r="N3629" s="7">
        <f t="shared" si="526"/>
        <v>1995</v>
      </c>
      <c r="O3629" s="7">
        <f t="shared" si="527"/>
        <v>4</v>
      </c>
      <c r="P3629" s="7">
        <f t="shared" si="528"/>
        <v>1</v>
      </c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</row>
    <row r="3630" spans="1:34" x14ac:dyDescent="0.35">
      <c r="A3630">
        <f t="shared" si="531"/>
        <v>3629</v>
      </c>
      <c r="B3630" t="s">
        <v>135</v>
      </c>
      <c r="C3630">
        <f t="shared" si="529"/>
        <v>134</v>
      </c>
      <c r="D3630" s="7">
        <f t="shared" si="533"/>
        <v>2000</v>
      </c>
      <c r="E3630">
        <v>100</v>
      </c>
      <c r="F3630">
        <f>VLOOKUP(B3630, 'Population by Country'!$1:$266, 15, FALSE)</f>
        <v>1988925</v>
      </c>
      <c r="G3630">
        <v>0</v>
      </c>
      <c r="H3630">
        <v>0</v>
      </c>
      <c r="I3630" s="7">
        <f>INDEX('Developing Country'!$B$3:$B$175,MATCH('Stata Data'!B3630,'Developing Country'!$A$3:$A$175))</f>
        <v>0</v>
      </c>
      <c r="J3630" s="7">
        <f>INDEX('Developing Country'!$C$3:$C$175,MATCH('Stata Data'!B3630,'Developing Country'!$A$3:$A$175))</f>
        <v>0</v>
      </c>
      <c r="K3630" s="8">
        <f>VLOOKUP(B3630, 'TRIPS In Force'!$A$2:$B$166, 2, FALSE)</f>
        <v>34910</v>
      </c>
      <c r="L3630" s="7">
        <f t="shared" si="530"/>
        <v>1995</v>
      </c>
      <c r="M3630" s="7">
        <f t="shared" si="525"/>
        <v>1</v>
      </c>
      <c r="N3630" s="7">
        <f t="shared" si="526"/>
        <v>1995</v>
      </c>
      <c r="O3630" s="7">
        <f t="shared" si="527"/>
        <v>5</v>
      </c>
      <c r="P3630" s="7">
        <f t="shared" si="528"/>
        <v>1</v>
      </c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</row>
    <row r="3631" spans="1:34" x14ac:dyDescent="0.35">
      <c r="A3631">
        <f t="shared" si="531"/>
        <v>3630</v>
      </c>
      <c r="B3631" t="s">
        <v>135</v>
      </c>
      <c r="C3631">
        <f t="shared" si="529"/>
        <v>134</v>
      </c>
      <c r="D3631" s="7">
        <f t="shared" si="533"/>
        <v>2001</v>
      </c>
      <c r="E3631">
        <v>100</v>
      </c>
      <c r="F3631">
        <f>VLOOKUP(B3631, 'Population by Country'!$1:$266, 16, FALSE)</f>
        <v>1992060</v>
      </c>
      <c r="G3631">
        <v>0</v>
      </c>
      <c r="H3631">
        <v>0</v>
      </c>
      <c r="I3631" s="7">
        <f>INDEX('Developing Country'!$B$3:$B$175,MATCH('Stata Data'!B3631,'Developing Country'!$A$3:$A$175))</f>
        <v>0</v>
      </c>
      <c r="J3631" s="7">
        <f>INDEX('Developing Country'!$C$3:$C$175,MATCH('Stata Data'!B3631,'Developing Country'!$A$3:$A$175))</f>
        <v>0</v>
      </c>
      <c r="K3631" s="8">
        <f>VLOOKUP(B3631, 'TRIPS In Force'!$A$2:$B$166, 2, FALSE)</f>
        <v>34910</v>
      </c>
      <c r="L3631" s="7">
        <f t="shared" si="530"/>
        <v>1995</v>
      </c>
      <c r="M3631" s="7">
        <f t="shared" si="525"/>
        <v>1</v>
      </c>
      <c r="N3631" s="7">
        <f t="shared" si="526"/>
        <v>1995</v>
      </c>
      <c r="O3631" s="7">
        <f t="shared" si="527"/>
        <v>6</v>
      </c>
      <c r="P3631" s="7">
        <f t="shared" si="528"/>
        <v>1</v>
      </c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</row>
    <row r="3632" spans="1:34" x14ac:dyDescent="0.35">
      <c r="A3632">
        <f t="shared" si="531"/>
        <v>3631</v>
      </c>
      <c r="B3632" t="s">
        <v>135</v>
      </c>
      <c r="C3632">
        <f t="shared" si="529"/>
        <v>134</v>
      </c>
      <c r="D3632" s="7">
        <f t="shared" si="533"/>
        <v>2002</v>
      </c>
      <c r="E3632">
        <v>100</v>
      </c>
      <c r="F3632">
        <f>VLOOKUP(B3632, 'Population by Country'!$1:$266, 17, FALSE)</f>
        <v>1994530</v>
      </c>
      <c r="G3632">
        <v>0</v>
      </c>
      <c r="H3632">
        <v>0</v>
      </c>
      <c r="I3632" s="7">
        <f>INDEX('Developing Country'!$B$3:$B$175,MATCH('Stata Data'!B3632,'Developing Country'!$A$3:$A$175))</f>
        <v>0</v>
      </c>
      <c r="J3632" s="7">
        <f>INDEX('Developing Country'!$C$3:$C$175,MATCH('Stata Data'!B3632,'Developing Country'!$A$3:$A$175))</f>
        <v>0</v>
      </c>
      <c r="K3632" s="8">
        <f>VLOOKUP(B3632, 'TRIPS In Force'!$A$2:$B$166, 2, FALSE)</f>
        <v>34910</v>
      </c>
      <c r="L3632" s="7">
        <f t="shared" si="530"/>
        <v>1995</v>
      </c>
      <c r="M3632" s="7">
        <f t="shared" si="525"/>
        <v>1</v>
      </c>
      <c r="N3632" s="7">
        <f t="shared" si="526"/>
        <v>1995</v>
      </c>
      <c r="O3632" s="7">
        <f t="shared" si="527"/>
        <v>7</v>
      </c>
      <c r="P3632" s="7">
        <f t="shared" si="528"/>
        <v>1</v>
      </c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</row>
    <row r="3633" spans="1:34" x14ac:dyDescent="0.35">
      <c r="A3633">
        <f t="shared" si="531"/>
        <v>3632</v>
      </c>
      <c r="B3633" t="s">
        <v>135</v>
      </c>
      <c r="C3633">
        <f t="shared" si="529"/>
        <v>134</v>
      </c>
      <c r="D3633" s="7">
        <f t="shared" si="533"/>
        <v>2003</v>
      </c>
      <c r="E3633">
        <v>100</v>
      </c>
      <c r="F3633">
        <f>VLOOKUP(B3633, 'Population by Country'!$1:$266, 18, FALSE)</f>
        <v>1995733</v>
      </c>
      <c r="G3633">
        <v>0</v>
      </c>
      <c r="H3633">
        <v>0</v>
      </c>
      <c r="I3633" s="7">
        <f>INDEX('Developing Country'!$B$3:$B$175,MATCH('Stata Data'!B3633,'Developing Country'!$A$3:$A$175))</f>
        <v>0</v>
      </c>
      <c r="J3633" s="7">
        <f>INDEX('Developing Country'!$C$3:$C$175,MATCH('Stata Data'!B3633,'Developing Country'!$A$3:$A$175))</f>
        <v>0</v>
      </c>
      <c r="K3633" s="8">
        <f>VLOOKUP(B3633, 'TRIPS In Force'!$A$2:$B$166, 2, FALSE)</f>
        <v>34910</v>
      </c>
      <c r="L3633" s="7">
        <f t="shared" si="530"/>
        <v>1995</v>
      </c>
      <c r="M3633" s="7">
        <f t="shared" si="525"/>
        <v>1</v>
      </c>
      <c r="N3633" s="7">
        <f t="shared" si="526"/>
        <v>1995</v>
      </c>
      <c r="O3633" s="7">
        <f t="shared" si="527"/>
        <v>8</v>
      </c>
      <c r="P3633" s="7">
        <f t="shared" si="528"/>
        <v>1</v>
      </c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</row>
    <row r="3634" spans="1:34" x14ac:dyDescent="0.35">
      <c r="A3634">
        <f t="shared" si="531"/>
        <v>3633</v>
      </c>
      <c r="B3634" t="s">
        <v>135</v>
      </c>
      <c r="C3634">
        <f t="shared" si="529"/>
        <v>134</v>
      </c>
      <c r="D3634" s="7">
        <f t="shared" si="533"/>
        <v>2004</v>
      </c>
      <c r="E3634">
        <v>100</v>
      </c>
      <c r="F3634">
        <f>VLOOKUP(B3634, 'Population by Country'!$1:$266,19, FALSE)</f>
        <v>1997012</v>
      </c>
      <c r="G3634">
        <v>0</v>
      </c>
      <c r="H3634">
        <v>0</v>
      </c>
      <c r="I3634" s="7">
        <f>INDEX('Developing Country'!$B$3:$B$175,MATCH('Stata Data'!B3634,'Developing Country'!$A$3:$A$175))</f>
        <v>0</v>
      </c>
      <c r="J3634" s="7">
        <f>INDEX('Developing Country'!$C$3:$C$175,MATCH('Stata Data'!B3634,'Developing Country'!$A$3:$A$175))</f>
        <v>0</v>
      </c>
      <c r="K3634" s="8">
        <f>VLOOKUP(B3634, 'TRIPS In Force'!$A$2:$B$166, 2, FALSE)</f>
        <v>34910</v>
      </c>
      <c r="L3634" s="7">
        <f t="shared" si="530"/>
        <v>1995</v>
      </c>
      <c r="M3634" s="7">
        <f t="shared" si="525"/>
        <v>1</v>
      </c>
      <c r="N3634" s="7">
        <f t="shared" si="526"/>
        <v>1995</v>
      </c>
      <c r="O3634" s="7">
        <f t="shared" si="527"/>
        <v>9</v>
      </c>
      <c r="P3634" s="7">
        <f t="shared" si="528"/>
        <v>1</v>
      </c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</row>
    <row r="3635" spans="1:34" x14ac:dyDescent="0.35">
      <c r="A3635">
        <f t="shared" si="531"/>
        <v>3634</v>
      </c>
      <c r="B3635" t="s">
        <v>135</v>
      </c>
      <c r="C3635">
        <f t="shared" si="529"/>
        <v>134</v>
      </c>
      <c r="D3635" s="7">
        <f t="shared" si="533"/>
        <v>2005</v>
      </c>
      <c r="E3635">
        <v>100</v>
      </c>
      <c r="F3635">
        <f>VLOOKUP(B3635, 'Population by Country'!$1:$266, 20, FALSE)</f>
        <v>2000474</v>
      </c>
      <c r="G3635">
        <v>0</v>
      </c>
      <c r="H3635">
        <v>0</v>
      </c>
      <c r="I3635" s="7">
        <f>INDEX('Developing Country'!$B$3:$B$175,MATCH('Stata Data'!B3635,'Developing Country'!$A$3:$A$175))</f>
        <v>0</v>
      </c>
      <c r="J3635" s="7">
        <f>INDEX('Developing Country'!$C$3:$C$175,MATCH('Stata Data'!B3635,'Developing Country'!$A$3:$A$175))</f>
        <v>0</v>
      </c>
      <c r="K3635" s="8">
        <f>VLOOKUP(B3635, 'TRIPS In Force'!$A$2:$B$166, 2, FALSE)</f>
        <v>34910</v>
      </c>
      <c r="L3635" s="7">
        <f t="shared" si="530"/>
        <v>1995</v>
      </c>
      <c r="M3635" s="7">
        <f t="shared" si="525"/>
        <v>1</v>
      </c>
      <c r="N3635" s="7">
        <f t="shared" si="526"/>
        <v>1995</v>
      </c>
      <c r="O3635" s="7">
        <f t="shared" si="527"/>
        <v>10</v>
      </c>
      <c r="P3635" s="7">
        <f t="shared" si="528"/>
        <v>1</v>
      </c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</row>
    <row r="3636" spans="1:34" x14ac:dyDescent="0.35">
      <c r="A3636">
        <f t="shared" si="531"/>
        <v>3635</v>
      </c>
      <c r="B3636" t="s">
        <v>135</v>
      </c>
      <c r="C3636">
        <f t="shared" si="529"/>
        <v>134</v>
      </c>
      <c r="D3636" s="7">
        <f t="shared" si="533"/>
        <v>2006</v>
      </c>
      <c r="E3636">
        <v>100</v>
      </c>
      <c r="F3636">
        <f>VLOOKUP(B3636, 'Population by Country'!$1:$266, 21, FALSE)</f>
        <v>2006868</v>
      </c>
      <c r="G3636">
        <v>0</v>
      </c>
      <c r="H3636">
        <v>0</v>
      </c>
      <c r="I3636" s="7">
        <f>INDEX('Developing Country'!$B$3:$B$175,MATCH('Stata Data'!B3636,'Developing Country'!$A$3:$A$175))</f>
        <v>0</v>
      </c>
      <c r="J3636" s="7">
        <f>INDEX('Developing Country'!$C$3:$C$175,MATCH('Stata Data'!B3636,'Developing Country'!$A$3:$A$175))</f>
        <v>0</v>
      </c>
      <c r="K3636" s="8">
        <f>VLOOKUP(B3636, 'TRIPS In Force'!$A$2:$B$166, 2, FALSE)</f>
        <v>34910</v>
      </c>
      <c r="L3636" s="7">
        <f t="shared" si="530"/>
        <v>1995</v>
      </c>
      <c r="M3636" s="7">
        <f t="shared" si="525"/>
        <v>1</v>
      </c>
      <c r="N3636" s="7">
        <f t="shared" si="526"/>
        <v>1995</v>
      </c>
      <c r="O3636" s="7">
        <f t="shared" si="527"/>
        <v>11</v>
      </c>
      <c r="P3636" s="7">
        <f t="shared" si="528"/>
        <v>1</v>
      </c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</row>
    <row r="3637" spans="1:34" x14ac:dyDescent="0.35">
      <c r="A3637">
        <f t="shared" si="531"/>
        <v>3636</v>
      </c>
      <c r="B3637" t="s">
        <v>135</v>
      </c>
      <c r="C3637">
        <f t="shared" si="529"/>
        <v>134</v>
      </c>
      <c r="D3637" s="7">
        <f t="shared" si="533"/>
        <v>2007</v>
      </c>
      <c r="E3637">
        <v>100</v>
      </c>
      <c r="F3637">
        <f>VLOOKUP(B3637, 'Population by Country'!$1:$266, 22, FALSE)</f>
        <v>2018122</v>
      </c>
      <c r="G3637">
        <v>0</v>
      </c>
      <c r="H3637">
        <v>0</v>
      </c>
      <c r="I3637" s="7">
        <f>INDEX('Developing Country'!$B$3:$B$175,MATCH('Stata Data'!B3637,'Developing Country'!$A$3:$A$175))</f>
        <v>0</v>
      </c>
      <c r="J3637" s="7">
        <f>INDEX('Developing Country'!$C$3:$C$175,MATCH('Stata Data'!B3637,'Developing Country'!$A$3:$A$175))</f>
        <v>0</v>
      </c>
      <c r="K3637" s="8">
        <f>VLOOKUP(B3637, 'TRIPS In Force'!$A$2:$B$166, 2, FALSE)</f>
        <v>34910</v>
      </c>
      <c r="L3637" s="7">
        <f t="shared" si="530"/>
        <v>1995</v>
      </c>
      <c r="M3637" s="7">
        <f t="shared" si="525"/>
        <v>1</v>
      </c>
      <c r="N3637" s="7">
        <f t="shared" si="526"/>
        <v>1995</v>
      </c>
      <c r="O3637" s="7">
        <f t="shared" si="527"/>
        <v>12</v>
      </c>
      <c r="P3637" s="7">
        <f t="shared" si="528"/>
        <v>1</v>
      </c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</row>
    <row r="3638" spans="1:34" x14ac:dyDescent="0.35">
      <c r="A3638">
        <f t="shared" si="531"/>
        <v>3637</v>
      </c>
      <c r="B3638" t="s">
        <v>135</v>
      </c>
      <c r="C3638">
        <f t="shared" si="529"/>
        <v>134</v>
      </c>
      <c r="D3638" s="7">
        <f t="shared" si="533"/>
        <v>2008</v>
      </c>
      <c r="E3638">
        <v>100</v>
      </c>
      <c r="F3638">
        <f>VLOOKUP(B3638, 'Population by Country'!$1:$266, 23, FALSE)</f>
        <v>2021316</v>
      </c>
      <c r="G3638">
        <v>0</v>
      </c>
      <c r="H3638">
        <v>0</v>
      </c>
      <c r="I3638" s="7">
        <f>INDEX('Developing Country'!$B$3:$B$175,MATCH('Stata Data'!B3638,'Developing Country'!$A$3:$A$175))</f>
        <v>0</v>
      </c>
      <c r="J3638" s="7">
        <f>INDEX('Developing Country'!$C$3:$C$175,MATCH('Stata Data'!B3638,'Developing Country'!$A$3:$A$175))</f>
        <v>0</v>
      </c>
      <c r="K3638" s="8">
        <f>VLOOKUP(B3638, 'TRIPS In Force'!$A$2:$B$166, 2, FALSE)</f>
        <v>34910</v>
      </c>
      <c r="L3638" s="7">
        <f t="shared" si="530"/>
        <v>1995</v>
      </c>
      <c r="M3638" s="7">
        <f t="shared" si="525"/>
        <v>1</v>
      </c>
      <c r="N3638" s="7">
        <f t="shared" si="526"/>
        <v>1995</v>
      </c>
      <c r="O3638" s="7">
        <f t="shared" si="527"/>
        <v>13</v>
      </c>
      <c r="P3638" s="7">
        <f t="shared" si="528"/>
        <v>1</v>
      </c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</row>
    <row r="3639" spans="1:34" x14ac:dyDescent="0.35">
      <c r="A3639">
        <f t="shared" si="531"/>
        <v>3638</v>
      </c>
      <c r="B3639" t="s">
        <v>135</v>
      </c>
      <c r="C3639">
        <f t="shared" si="529"/>
        <v>134</v>
      </c>
      <c r="D3639" s="7">
        <f t="shared" si="533"/>
        <v>2009</v>
      </c>
      <c r="E3639">
        <v>100</v>
      </c>
      <c r="F3639">
        <f>VLOOKUP(B3639, 'Population by Country'!$1:$266, 24, FALSE)</f>
        <v>2039669</v>
      </c>
      <c r="G3639">
        <v>0</v>
      </c>
      <c r="H3639">
        <v>0</v>
      </c>
      <c r="I3639" s="7">
        <f>INDEX('Developing Country'!$B$3:$B$175,MATCH('Stata Data'!B3639,'Developing Country'!$A$3:$A$175))</f>
        <v>0</v>
      </c>
      <c r="J3639" s="7">
        <f>INDEX('Developing Country'!$C$3:$C$175,MATCH('Stata Data'!B3639,'Developing Country'!$A$3:$A$175))</f>
        <v>0</v>
      </c>
      <c r="K3639" s="8">
        <f>VLOOKUP(B3639, 'TRIPS In Force'!$A$2:$B$166, 2, FALSE)</f>
        <v>34910</v>
      </c>
      <c r="L3639" s="7">
        <f t="shared" si="530"/>
        <v>1995</v>
      </c>
      <c r="M3639" s="7">
        <f t="shared" si="525"/>
        <v>1</v>
      </c>
      <c r="N3639" s="7">
        <f t="shared" si="526"/>
        <v>1995</v>
      </c>
      <c r="O3639" s="7">
        <f t="shared" si="527"/>
        <v>14</v>
      </c>
      <c r="P3639" s="7">
        <f t="shared" si="528"/>
        <v>1</v>
      </c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</row>
    <row r="3640" spans="1:34" x14ac:dyDescent="0.35">
      <c r="A3640">
        <f t="shared" si="531"/>
        <v>3639</v>
      </c>
      <c r="B3640" t="s">
        <v>135</v>
      </c>
      <c r="C3640">
        <f t="shared" si="529"/>
        <v>134</v>
      </c>
      <c r="D3640" s="7">
        <f t="shared" si="533"/>
        <v>2010</v>
      </c>
      <c r="E3640">
        <v>100</v>
      </c>
      <c r="F3640">
        <f>VLOOKUP(B3640, 'Population by Country'!$1:$266, 25, FALSE)</f>
        <v>2048583</v>
      </c>
      <c r="G3640">
        <v>0</v>
      </c>
      <c r="H3640">
        <v>0</v>
      </c>
      <c r="I3640" s="7">
        <f>INDEX('Developing Country'!$B$3:$B$175,MATCH('Stata Data'!B3640,'Developing Country'!$A$3:$A$175))</f>
        <v>0</v>
      </c>
      <c r="J3640" s="7">
        <f>INDEX('Developing Country'!$C$3:$C$175,MATCH('Stata Data'!B3640,'Developing Country'!$A$3:$A$175))</f>
        <v>0</v>
      </c>
      <c r="K3640" s="8">
        <f>VLOOKUP(B3640, 'TRIPS In Force'!$A$2:$B$166, 2, FALSE)</f>
        <v>34910</v>
      </c>
      <c r="L3640" s="7">
        <f t="shared" si="530"/>
        <v>1995</v>
      </c>
      <c r="M3640" s="7">
        <f t="shared" si="525"/>
        <v>1</v>
      </c>
      <c r="N3640" s="7">
        <f t="shared" si="526"/>
        <v>1995</v>
      </c>
      <c r="O3640" s="7">
        <f t="shared" si="527"/>
        <v>15</v>
      </c>
      <c r="P3640" s="7">
        <f t="shared" si="528"/>
        <v>1</v>
      </c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</row>
    <row r="3641" spans="1:34" x14ac:dyDescent="0.35">
      <c r="A3641">
        <f t="shared" si="531"/>
        <v>3640</v>
      </c>
      <c r="B3641" t="s">
        <v>135</v>
      </c>
      <c r="C3641">
        <f t="shared" si="529"/>
        <v>134</v>
      </c>
      <c r="D3641" s="7">
        <f t="shared" si="533"/>
        <v>2011</v>
      </c>
      <c r="E3641">
        <v>100</v>
      </c>
      <c r="F3641">
        <f>VLOOKUP(B3641, 'Population by Country'!$1:$266, 26, FALSE)</f>
        <v>2052843</v>
      </c>
      <c r="G3641">
        <v>0</v>
      </c>
      <c r="H3641">
        <v>0</v>
      </c>
      <c r="I3641" s="7">
        <f>INDEX('Developing Country'!$B$3:$B$175,MATCH('Stata Data'!B3641,'Developing Country'!$A$3:$A$175))</f>
        <v>0</v>
      </c>
      <c r="J3641" s="7">
        <f>INDEX('Developing Country'!$C$3:$C$175,MATCH('Stata Data'!B3641,'Developing Country'!$A$3:$A$175))</f>
        <v>0</v>
      </c>
      <c r="K3641" s="8">
        <f>VLOOKUP(B3641, 'TRIPS In Force'!$A$2:$B$166, 2, FALSE)</f>
        <v>34910</v>
      </c>
      <c r="L3641" s="7">
        <f t="shared" si="530"/>
        <v>1995</v>
      </c>
      <c r="M3641" s="7">
        <f t="shared" si="525"/>
        <v>1</v>
      </c>
      <c r="N3641" s="7">
        <f t="shared" si="526"/>
        <v>1995</v>
      </c>
      <c r="O3641" s="7">
        <f t="shared" si="527"/>
        <v>16</v>
      </c>
      <c r="P3641" s="7">
        <f t="shared" si="528"/>
        <v>1</v>
      </c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</row>
    <row r="3642" spans="1:34" x14ac:dyDescent="0.35">
      <c r="A3642">
        <f t="shared" si="531"/>
        <v>3641</v>
      </c>
      <c r="B3642" t="s">
        <v>135</v>
      </c>
      <c r="C3642">
        <f t="shared" si="529"/>
        <v>134</v>
      </c>
      <c r="D3642" s="7">
        <f t="shared" si="533"/>
        <v>2012</v>
      </c>
      <c r="E3642">
        <v>100</v>
      </c>
      <c r="F3642">
        <f>VLOOKUP(B3642, 'Population by Country'!$1:$266, 27, FALSE)</f>
        <v>2057159</v>
      </c>
      <c r="G3642">
        <v>0</v>
      </c>
      <c r="H3642">
        <v>0</v>
      </c>
      <c r="I3642" s="7">
        <f>INDEX('Developing Country'!$B$3:$B$175,MATCH('Stata Data'!B3642,'Developing Country'!$A$3:$A$175))</f>
        <v>0</v>
      </c>
      <c r="J3642" s="7">
        <f>INDEX('Developing Country'!$C$3:$C$175,MATCH('Stata Data'!B3642,'Developing Country'!$A$3:$A$175))</f>
        <v>0</v>
      </c>
      <c r="K3642" s="8">
        <f>VLOOKUP(B3642, 'TRIPS In Force'!$A$2:$B$166, 2, FALSE)</f>
        <v>34910</v>
      </c>
      <c r="L3642" s="7">
        <f t="shared" si="530"/>
        <v>1995</v>
      </c>
      <c r="M3642" s="7">
        <f t="shared" si="525"/>
        <v>1</v>
      </c>
      <c r="N3642" s="7">
        <f t="shared" si="526"/>
        <v>1995</v>
      </c>
      <c r="O3642" s="7">
        <f t="shared" si="527"/>
        <v>17</v>
      </c>
      <c r="P3642" s="7">
        <f t="shared" si="528"/>
        <v>1</v>
      </c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</row>
    <row r="3643" spans="1:34" x14ac:dyDescent="0.35">
      <c r="A3643">
        <f t="shared" si="531"/>
        <v>3642</v>
      </c>
      <c r="B3643" t="s">
        <v>135</v>
      </c>
      <c r="C3643">
        <f t="shared" si="529"/>
        <v>134</v>
      </c>
      <c r="D3643" s="7">
        <f t="shared" si="533"/>
        <v>2013</v>
      </c>
      <c r="E3643">
        <v>100</v>
      </c>
      <c r="F3643">
        <f>VLOOKUP(B3643, 'Population by Country'!$1:$266, 28, FALSE)</f>
        <v>2059953</v>
      </c>
      <c r="G3643">
        <v>0</v>
      </c>
      <c r="H3643">
        <v>0</v>
      </c>
      <c r="I3643" s="7">
        <f>INDEX('Developing Country'!$B$3:$B$175,MATCH('Stata Data'!B3643,'Developing Country'!$A$3:$A$175))</f>
        <v>0</v>
      </c>
      <c r="J3643" s="7">
        <f>INDEX('Developing Country'!$C$3:$C$175,MATCH('Stata Data'!B3643,'Developing Country'!$A$3:$A$175))</f>
        <v>0</v>
      </c>
      <c r="K3643" s="8">
        <f>VLOOKUP(B3643, 'TRIPS In Force'!$A$2:$B$166, 2, FALSE)</f>
        <v>34910</v>
      </c>
      <c r="L3643" s="7">
        <f t="shared" si="530"/>
        <v>1995</v>
      </c>
      <c r="M3643" s="7">
        <f t="shared" si="525"/>
        <v>1</v>
      </c>
      <c r="N3643" s="7">
        <f t="shared" si="526"/>
        <v>1995</v>
      </c>
      <c r="O3643" s="7">
        <f t="shared" si="527"/>
        <v>18</v>
      </c>
      <c r="P3643" s="7">
        <f t="shared" si="528"/>
        <v>1</v>
      </c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</row>
    <row r="3644" spans="1:34" x14ac:dyDescent="0.35">
      <c r="A3644">
        <f t="shared" si="531"/>
        <v>3643</v>
      </c>
      <c r="B3644" t="s">
        <v>135</v>
      </c>
      <c r="C3644">
        <f t="shared" si="529"/>
        <v>134</v>
      </c>
      <c r="D3644" s="7">
        <f t="shared" si="533"/>
        <v>2014</v>
      </c>
      <c r="E3644">
        <v>100</v>
      </c>
      <c r="F3644">
        <f>VLOOKUP(B3644, 'Population by Country'!$1:$266, 29, FALSE)</f>
        <v>2061980</v>
      </c>
      <c r="G3644">
        <v>0</v>
      </c>
      <c r="H3644">
        <v>0</v>
      </c>
      <c r="I3644" s="7">
        <f>INDEX('Developing Country'!$B$3:$B$175,MATCH('Stata Data'!B3644,'Developing Country'!$A$3:$A$175))</f>
        <v>0</v>
      </c>
      <c r="J3644" s="7">
        <f>INDEX('Developing Country'!$C$3:$C$175,MATCH('Stata Data'!B3644,'Developing Country'!$A$3:$A$175))</f>
        <v>0</v>
      </c>
      <c r="K3644" s="8">
        <f>VLOOKUP(B3644, 'TRIPS In Force'!$A$2:$B$166, 2, FALSE)</f>
        <v>34910</v>
      </c>
      <c r="L3644" s="7">
        <f t="shared" si="530"/>
        <v>1995</v>
      </c>
      <c r="M3644" s="7">
        <f t="shared" si="525"/>
        <v>1</v>
      </c>
      <c r="N3644" s="7">
        <f t="shared" si="526"/>
        <v>1995</v>
      </c>
      <c r="O3644" s="7">
        <f t="shared" si="527"/>
        <v>19</v>
      </c>
      <c r="P3644" s="7">
        <f t="shared" si="528"/>
        <v>1</v>
      </c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</row>
    <row r="3645" spans="1:34" x14ac:dyDescent="0.35">
      <c r="A3645">
        <f t="shared" si="531"/>
        <v>3644</v>
      </c>
      <c r="B3645" t="s">
        <v>135</v>
      </c>
      <c r="C3645">
        <f t="shared" si="529"/>
        <v>134</v>
      </c>
      <c r="D3645" s="7">
        <f t="shared" si="533"/>
        <v>2015</v>
      </c>
      <c r="E3645">
        <v>100</v>
      </c>
      <c r="F3645">
        <f>VLOOKUP(B3645, 'Population by Country'!$1:$266, 30, FALSE)</f>
        <v>2063531</v>
      </c>
      <c r="G3645">
        <v>0</v>
      </c>
      <c r="H3645">
        <v>0</v>
      </c>
      <c r="I3645" s="7">
        <f>INDEX('Developing Country'!$B$3:$B$175,MATCH('Stata Data'!B3645,'Developing Country'!$A$3:$A$175))</f>
        <v>0</v>
      </c>
      <c r="J3645" s="7">
        <f>INDEX('Developing Country'!$C$3:$C$175,MATCH('Stata Data'!B3645,'Developing Country'!$A$3:$A$175))</f>
        <v>0</v>
      </c>
      <c r="K3645" s="8">
        <f>VLOOKUP(B3645, 'TRIPS In Force'!$A$2:$B$166, 2, FALSE)</f>
        <v>34910</v>
      </c>
      <c r="L3645" s="7">
        <f t="shared" si="530"/>
        <v>1995</v>
      </c>
      <c r="M3645" s="7">
        <f t="shared" si="525"/>
        <v>1</v>
      </c>
      <c r="N3645" s="7">
        <f t="shared" si="526"/>
        <v>1995</v>
      </c>
      <c r="O3645" s="7">
        <f t="shared" si="527"/>
        <v>20</v>
      </c>
      <c r="P3645" s="7">
        <f t="shared" si="528"/>
        <v>1</v>
      </c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</row>
    <row r="3646" spans="1:34" x14ac:dyDescent="0.35">
      <c r="A3646">
        <f t="shared" si="531"/>
        <v>3645</v>
      </c>
      <c r="B3646" t="s">
        <v>135</v>
      </c>
      <c r="C3646">
        <f t="shared" si="529"/>
        <v>134</v>
      </c>
      <c r="D3646" s="7">
        <f t="shared" si="533"/>
        <v>2016</v>
      </c>
      <c r="E3646">
        <v>100</v>
      </c>
      <c r="F3646">
        <f>VLOOKUP(B3646, 'Population by Country'!$1:$266, 31, FALSE)</f>
        <v>2064845</v>
      </c>
      <c r="G3646">
        <v>0</v>
      </c>
      <c r="H3646">
        <v>0</v>
      </c>
      <c r="I3646" s="7">
        <f>INDEX('Developing Country'!$B$3:$B$175,MATCH('Stata Data'!B3646,'Developing Country'!$A$3:$A$175))</f>
        <v>0</v>
      </c>
      <c r="J3646" s="7">
        <f>INDEX('Developing Country'!$C$3:$C$175,MATCH('Stata Data'!B3646,'Developing Country'!$A$3:$A$175))</f>
        <v>0</v>
      </c>
      <c r="K3646" s="8">
        <f>VLOOKUP(B3646, 'TRIPS In Force'!$A$2:$B$166, 2, FALSE)</f>
        <v>34910</v>
      </c>
      <c r="L3646" s="7">
        <f t="shared" si="530"/>
        <v>1995</v>
      </c>
      <c r="M3646" s="7">
        <f t="shared" si="525"/>
        <v>1</v>
      </c>
      <c r="N3646" s="7">
        <f t="shared" si="526"/>
        <v>1995</v>
      </c>
      <c r="O3646" s="7">
        <f t="shared" si="527"/>
        <v>21</v>
      </c>
      <c r="P3646" s="7">
        <f t="shared" si="528"/>
        <v>1</v>
      </c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</row>
    <row r="3647" spans="1:34" x14ac:dyDescent="0.35">
      <c r="A3647">
        <f t="shared" si="531"/>
        <v>3646</v>
      </c>
      <c r="B3647" t="s">
        <v>1304</v>
      </c>
      <c r="C3647">
        <f t="shared" si="529"/>
        <v>135</v>
      </c>
      <c r="D3647" s="7">
        <v>1990</v>
      </c>
      <c r="E3647">
        <v>100</v>
      </c>
      <c r="F3647">
        <f>VLOOKUP(B3647, 'Population by Country'!$1:$266, 5,FALSE )</f>
        <v>7397347</v>
      </c>
      <c r="G3647">
        <v>0</v>
      </c>
      <c r="H3647">
        <v>0</v>
      </c>
      <c r="I3647" s="7">
        <f>INDEX('Developing Country'!$B$3:$B$175,MATCH('Stata Data'!B3647,'Developing Country'!$A$3:$A$175))</f>
        <v>0</v>
      </c>
      <c r="J3647" s="7">
        <f>INDEX('Developing Country'!$C$3:$C$175,MATCH('Stata Data'!B3647,'Developing Country'!$A$3:$A$175))</f>
        <v>0</v>
      </c>
      <c r="K3647" s="8"/>
      <c r="L3647" s="7"/>
      <c r="M3647" s="7">
        <v>0</v>
      </c>
      <c r="N3647" s="7"/>
      <c r="O3647" s="7"/>
      <c r="P3647" s="7">
        <v>0</v>
      </c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</row>
    <row r="3648" spans="1:34" x14ac:dyDescent="0.35">
      <c r="A3648">
        <f t="shared" si="531"/>
        <v>3647</v>
      </c>
      <c r="B3648" t="s">
        <v>1304</v>
      </c>
      <c r="C3648">
        <f t="shared" si="529"/>
        <v>135</v>
      </c>
      <c r="D3648" s="7">
        <f>D3647+1</f>
        <v>1991</v>
      </c>
      <c r="E3648">
        <v>100</v>
      </c>
      <c r="F3648">
        <f>VLOOKUP(B3648, 'Population by Country'!$1:$266, 6, FALSE)</f>
        <v>7455936</v>
      </c>
      <c r="G3648">
        <v>0</v>
      </c>
      <c r="H3648">
        <v>0</v>
      </c>
      <c r="I3648" s="7">
        <f>INDEX('Developing Country'!$B$3:$B$175,MATCH('Stata Data'!B3648,'Developing Country'!$A$3:$A$175))</f>
        <v>0</v>
      </c>
      <c r="J3648" s="7">
        <f>INDEX('Developing Country'!$C$3:$C$175,MATCH('Stata Data'!B3648,'Developing Country'!$A$3:$A$175))</f>
        <v>0</v>
      </c>
      <c r="K3648" s="8"/>
      <c r="L3648" s="7"/>
      <c r="M3648" s="7">
        <v>0</v>
      </c>
      <c r="N3648" s="7"/>
      <c r="O3648" s="7"/>
      <c r="P3648" s="7">
        <v>0</v>
      </c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</row>
    <row r="3649" spans="1:34" x14ac:dyDescent="0.35">
      <c r="A3649">
        <f t="shared" si="531"/>
        <v>3648</v>
      </c>
      <c r="B3649" t="s">
        <v>1304</v>
      </c>
      <c r="C3649">
        <f t="shared" si="529"/>
        <v>135</v>
      </c>
      <c r="D3649" s="7">
        <f t="shared" ref="D3649:D3673" si="534">D3648+1</f>
        <v>1992</v>
      </c>
      <c r="E3649">
        <v>200</v>
      </c>
      <c r="F3649">
        <f>VLOOKUP(B3649, 'Population by Country'!$1:$266, 7, FALSE)</f>
        <v>7488544</v>
      </c>
      <c r="G3649">
        <v>0</v>
      </c>
      <c r="H3649">
        <v>0</v>
      </c>
      <c r="I3649" s="7">
        <f>INDEX('Developing Country'!$B$3:$B$175,MATCH('Stata Data'!B3649,'Developing Country'!$A$3:$A$175))</f>
        <v>0</v>
      </c>
      <c r="J3649" s="7">
        <f>INDEX('Developing Country'!$C$3:$C$175,MATCH('Stata Data'!B3649,'Developing Country'!$A$3:$A$175))</f>
        <v>0</v>
      </c>
      <c r="K3649" s="8"/>
      <c r="L3649" s="7"/>
      <c r="M3649" s="7">
        <v>0</v>
      </c>
      <c r="N3649" s="7"/>
      <c r="O3649" s="7"/>
      <c r="P3649" s="7">
        <v>0</v>
      </c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</row>
    <row r="3650" spans="1:34" x14ac:dyDescent="0.35">
      <c r="A3650">
        <f t="shared" si="531"/>
        <v>3649</v>
      </c>
      <c r="B3650" t="s">
        <v>1304</v>
      </c>
      <c r="C3650">
        <f t="shared" si="529"/>
        <v>135</v>
      </c>
      <c r="D3650" s="7">
        <f t="shared" si="534"/>
        <v>1993</v>
      </c>
      <c r="E3650">
        <v>200</v>
      </c>
      <c r="F3650">
        <f>VLOOKUP(B3650, 'Population by Country'!$1:$266, 8, FALSE)</f>
        <v>7519811</v>
      </c>
      <c r="G3650">
        <v>0</v>
      </c>
      <c r="H3650">
        <v>0</v>
      </c>
      <c r="I3650" s="7">
        <f>INDEX('Developing Country'!$B$3:$B$175,MATCH('Stata Data'!B3650,'Developing Country'!$A$3:$A$175))</f>
        <v>0</v>
      </c>
      <c r="J3650" s="7">
        <f>INDEX('Developing Country'!$C$3:$C$175,MATCH('Stata Data'!B3650,'Developing Country'!$A$3:$A$175))</f>
        <v>0</v>
      </c>
      <c r="K3650" s="8"/>
      <c r="L3650" s="7"/>
      <c r="M3650" s="7">
        <v>0</v>
      </c>
      <c r="N3650" s="7"/>
      <c r="O3650" s="7"/>
      <c r="P3650" s="7">
        <v>0</v>
      </c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</row>
    <row r="3651" spans="1:34" x14ac:dyDescent="0.35">
      <c r="A3651">
        <f t="shared" si="531"/>
        <v>3650</v>
      </c>
      <c r="B3651" t="s">
        <v>1304</v>
      </c>
      <c r="C3651">
        <f t="shared" ref="C3651:C3714" si="535">_xlfn.FLOOR.MATH((A3651-1)/27)</f>
        <v>135</v>
      </c>
      <c r="D3651" s="7">
        <f t="shared" si="534"/>
        <v>1994</v>
      </c>
      <c r="E3651">
        <v>500</v>
      </c>
      <c r="F3651">
        <f>VLOOKUP(B3651, 'Population by Country'!$1:$266, 9, FALSE)</f>
        <v>7583954</v>
      </c>
      <c r="G3651">
        <v>0</v>
      </c>
      <c r="H3651">
        <v>0</v>
      </c>
      <c r="I3651" s="7">
        <f>INDEX('Developing Country'!$B$3:$B$175,MATCH('Stata Data'!B3651,'Developing Country'!$A$3:$A$175))</f>
        <v>0</v>
      </c>
      <c r="J3651" s="7">
        <f>INDEX('Developing Country'!$C$3:$C$175,MATCH('Stata Data'!B3651,'Developing Country'!$A$3:$A$175))</f>
        <v>0</v>
      </c>
      <c r="K3651" s="8"/>
      <c r="L3651" s="7"/>
      <c r="M3651" s="7">
        <v>0</v>
      </c>
      <c r="N3651" s="7"/>
      <c r="O3651" s="7"/>
      <c r="P3651" s="7">
        <v>0</v>
      </c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</row>
    <row r="3652" spans="1:34" x14ac:dyDescent="0.35">
      <c r="A3652">
        <f t="shared" ref="A3652:A3715" si="536">A3651+1</f>
        <v>3651</v>
      </c>
      <c r="B3652" t="s">
        <v>1304</v>
      </c>
      <c r="C3652">
        <f t="shared" si="535"/>
        <v>135</v>
      </c>
      <c r="D3652" s="7">
        <f t="shared" si="534"/>
        <v>1995</v>
      </c>
      <c r="E3652">
        <v>500</v>
      </c>
      <c r="F3652">
        <f>VLOOKUP(B3652, 'Population by Country'!$1:$266, 10, FALSE)</f>
        <v>7704894</v>
      </c>
      <c r="G3652">
        <v>0</v>
      </c>
      <c r="H3652">
        <v>0</v>
      </c>
      <c r="I3652" s="7">
        <f>INDEX('Developing Country'!$B$3:$B$175,MATCH('Stata Data'!B3652,'Developing Country'!$A$3:$A$175))</f>
        <v>0</v>
      </c>
      <c r="J3652" s="7">
        <f>INDEX('Developing Country'!$C$3:$C$175,MATCH('Stata Data'!B3652,'Developing Country'!$A$3:$A$175))</f>
        <v>0</v>
      </c>
      <c r="K3652" s="8"/>
      <c r="L3652" s="7"/>
      <c r="M3652" s="7">
        <v>0</v>
      </c>
      <c r="N3652" s="7"/>
      <c r="O3652" s="7"/>
      <c r="P3652" s="7">
        <v>0</v>
      </c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</row>
    <row r="3653" spans="1:34" x14ac:dyDescent="0.35">
      <c r="A3653">
        <f t="shared" si="536"/>
        <v>3652</v>
      </c>
      <c r="B3653" t="s">
        <v>1304</v>
      </c>
      <c r="C3653">
        <f t="shared" si="535"/>
        <v>135</v>
      </c>
      <c r="D3653" s="7">
        <f t="shared" si="534"/>
        <v>1996</v>
      </c>
      <c r="E3653">
        <v>500</v>
      </c>
      <c r="F3653">
        <f>VLOOKUP(B3653, 'Population by Country'!$1:$266, 11, FALSE)</f>
        <v>7892389</v>
      </c>
      <c r="G3653">
        <v>0</v>
      </c>
      <c r="H3653">
        <v>0</v>
      </c>
      <c r="I3653" s="7">
        <f>INDEX('Developing Country'!$B$3:$B$175,MATCH('Stata Data'!B3653,'Developing Country'!$A$3:$A$175))</f>
        <v>0</v>
      </c>
      <c r="J3653" s="7">
        <f>INDEX('Developing Country'!$C$3:$C$175,MATCH('Stata Data'!B3653,'Developing Country'!$A$3:$A$175))</f>
        <v>0</v>
      </c>
      <c r="K3653" s="8"/>
      <c r="L3653" s="7"/>
      <c r="M3653" s="7">
        <v>0</v>
      </c>
      <c r="N3653" s="7"/>
      <c r="O3653" s="7"/>
      <c r="P3653" s="7">
        <v>0</v>
      </c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</row>
    <row r="3654" spans="1:34" x14ac:dyDescent="0.35">
      <c r="A3654">
        <f t="shared" si="536"/>
        <v>3653</v>
      </c>
      <c r="B3654" t="s">
        <v>1304</v>
      </c>
      <c r="C3654">
        <f t="shared" si="535"/>
        <v>135</v>
      </c>
      <c r="D3654" s="7">
        <f t="shared" si="534"/>
        <v>1997</v>
      </c>
      <c r="E3654">
        <v>1000</v>
      </c>
      <c r="F3654">
        <f>VLOOKUP(B3654, 'Population by Country'!$1:$266, 12, FALSE)</f>
        <v>8137475</v>
      </c>
      <c r="G3654">
        <v>0</v>
      </c>
      <c r="H3654">
        <v>0</v>
      </c>
      <c r="I3654" s="7">
        <f>INDEX('Developing Country'!$B$3:$B$175,MATCH('Stata Data'!B3654,'Developing Country'!$A$3:$A$175))</f>
        <v>0</v>
      </c>
      <c r="J3654" s="7">
        <f>INDEX('Developing Country'!$C$3:$C$175,MATCH('Stata Data'!B3654,'Developing Country'!$A$3:$A$175))</f>
        <v>0</v>
      </c>
      <c r="K3654" s="8"/>
      <c r="L3654" s="7"/>
      <c r="M3654" s="7">
        <v>0</v>
      </c>
      <c r="N3654" s="7"/>
      <c r="O3654" s="7"/>
      <c r="P3654" s="7">
        <v>0</v>
      </c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</row>
    <row r="3655" spans="1:34" x14ac:dyDescent="0.35">
      <c r="A3655">
        <f t="shared" si="536"/>
        <v>3654</v>
      </c>
      <c r="B3655" t="s">
        <v>1304</v>
      </c>
      <c r="C3655">
        <f t="shared" si="535"/>
        <v>135</v>
      </c>
      <c r="D3655" s="7">
        <f t="shared" si="534"/>
        <v>1998</v>
      </c>
      <c r="E3655">
        <v>1000</v>
      </c>
      <c r="F3655">
        <f>VLOOKUP(B3655, 'Population by Country'!$1:$266, 13, FALSE)</f>
        <v>8422372</v>
      </c>
      <c r="G3655">
        <v>0</v>
      </c>
      <c r="H3655">
        <v>0</v>
      </c>
      <c r="I3655" s="7">
        <f>INDEX('Developing Country'!$B$3:$B$175,MATCH('Stata Data'!B3655,'Developing Country'!$A$3:$A$175))</f>
        <v>0</v>
      </c>
      <c r="J3655" s="7">
        <f>INDEX('Developing Country'!$C$3:$C$175,MATCH('Stata Data'!B3655,'Developing Country'!$A$3:$A$175))</f>
        <v>0</v>
      </c>
      <c r="K3655" s="8"/>
      <c r="L3655" s="7"/>
      <c r="M3655" s="7">
        <v>0</v>
      </c>
      <c r="N3655" s="7"/>
      <c r="O3655" s="7"/>
      <c r="P3655" s="7">
        <v>0</v>
      </c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</row>
    <row r="3656" spans="1:34" x14ac:dyDescent="0.35">
      <c r="A3656">
        <f t="shared" si="536"/>
        <v>3655</v>
      </c>
      <c r="B3656" t="s">
        <v>1304</v>
      </c>
      <c r="C3656">
        <f t="shared" si="535"/>
        <v>135</v>
      </c>
      <c r="D3656" s="7">
        <f t="shared" si="534"/>
        <v>1999</v>
      </c>
      <c r="E3656">
        <v>1000</v>
      </c>
      <c r="F3656">
        <f>VLOOKUP(B3656, 'Population by Country'!$1:$266,14, FALSE)</f>
        <v>8720231</v>
      </c>
      <c r="G3656">
        <v>0</v>
      </c>
      <c r="H3656">
        <v>0</v>
      </c>
      <c r="I3656" s="7">
        <f>INDEX('Developing Country'!$B$3:$B$175,MATCH('Stata Data'!B3656,'Developing Country'!$A$3:$A$175))</f>
        <v>0</v>
      </c>
      <c r="J3656" s="7">
        <f>INDEX('Developing Country'!$C$3:$C$175,MATCH('Stata Data'!B3656,'Developing Country'!$A$3:$A$175))</f>
        <v>0</v>
      </c>
      <c r="K3656" s="8"/>
      <c r="L3656" s="7"/>
      <c r="M3656" s="7">
        <v>0</v>
      </c>
      <c r="N3656" s="7"/>
      <c r="O3656" s="7"/>
      <c r="P3656" s="7">
        <v>0</v>
      </c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</row>
    <row r="3657" spans="1:34" x14ac:dyDescent="0.35">
      <c r="A3657">
        <f t="shared" si="536"/>
        <v>3656</v>
      </c>
      <c r="B3657" t="s">
        <v>1304</v>
      </c>
      <c r="C3657">
        <f t="shared" si="535"/>
        <v>135</v>
      </c>
      <c r="D3657" s="7">
        <f t="shared" si="534"/>
        <v>2000</v>
      </c>
      <c r="E3657">
        <v>1100</v>
      </c>
      <c r="F3657">
        <f>VLOOKUP(B3657, 'Population by Country'!$1:$266, 15, FALSE)</f>
        <v>9011479</v>
      </c>
      <c r="G3657">
        <v>0</v>
      </c>
      <c r="H3657">
        <v>0</v>
      </c>
      <c r="I3657" s="7">
        <f>INDEX('Developing Country'!$B$3:$B$175,MATCH('Stata Data'!B3657,'Developing Country'!$A$3:$A$175))</f>
        <v>0</v>
      </c>
      <c r="J3657" s="7">
        <f>INDEX('Developing Country'!$C$3:$C$175,MATCH('Stata Data'!B3657,'Developing Country'!$A$3:$A$175))</f>
        <v>0</v>
      </c>
      <c r="K3657" s="8"/>
      <c r="L3657" s="7"/>
      <c r="M3657" s="7">
        <v>0</v>
      </c>
      <c r="N3657" s="7"/>
      <c r="O3657" s="7"/>
      <c r="P3657" s="7">
        <v>0</v>
      </c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</row>
    <row r="3658" spans="1:34" x14ac:dyDescent="0.35">
      <c r="A3658">
        <f t="shared" si="536"/>
        <v>3657</v>
      </c>
      <c r="B3658" t="s">
        <v>1304</v>
      </c>
      <c r="C3658">
        <f t="shared" si="535"/>
        <v>135</v>
      </c>
      <c r="D3658" s="7">
        <f t="shared" si="534"/>
        <v>2001</v>
      </c>
      <c r="E3658">
        <v>1300</v>
      </c>
      <c r="F3658">
        <f>VLOOKUP(B3658, 'Population by Country'!$1:$266, 16, FALSE)</f>
        <v>9290823</v>
      </c>
      <c r="G3658">
        <v>0</v>
      </c>
      <c r="H3658">
        <v>0</v>
      </c>
      <c r="I3658" s="7">
        <f>INDEX('Developing Country'!$B$3:$B$175,MATCH('Stata Data'!B3658,'Developing Country'!$A$3:$A$175))</f>
        <v>0</v>
      </c>
      <c r="J3658" s="7">
        <f>INDEX('Developing Country'!$C$3:$C$175,MATCH('Stata Data'!B3658,'Developing Country'!$A$3:$A$175))</f>
        <v>0</v>
      </c>
      <c r="K3658" s="8"/>
      <c r="L3658" s="7"/>
      <c r="M3658" s="7">
        <v>0</v>
      </c>
      <c r="N3658" s="7"/>
      <c r="O3658" s="7"/>
      <c r="P3658" s="7">
        <v>0</v>
      </c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</row>
    <row r="3659" spans="1:34" x14ac:dyDescent="0.35">
      <c r="A3659">
        <f t="shared" si="536"/>
        <v>3658</v>
      </c>
      <c r="B3659" t="s">
        <v>1304</v>
      </c>
      <c r="C3659">
        <f t="shared" si="535"/>
        <v>135</v>
      </c>
      <c r="D3659" s="7">
        <f t="shared" si="534"/>
        <v>2002</v>
      </c>
      <c r="E3659">
        <v>1500</v>
      </c>
      <c r="F3659">
        <f>VLOOKUP(B3659, 'Population by Country'!$1:$266, 17, FALSE)</f>
        <v>9564167</v>
      </c>
      <c r="G3659">
        <v>0</v>
      </c>
      <c r="H3659">
        <v>0</v>
      </c>
      <c r="I3659" s="7">
        <f>INDEX('Developing Country'!$B$3:$B$175,MATCH('Stata Data'!B3659,'Developing Country'!$A$3:$A$175))</f>
        <v>0</v>
      </c>
      <c r="J3659" s="7">
        <f>INDEX('Developing Country'!$C$3:$C$175,MATCH('Stata Data'!B3659,'Developing Country'!$A$3:$A$175))</f>
        <v>0</v>
      </c>
      <c r="K3659" s="8"/>
      <c r="L3659" s="7"/>
      <c r="M3659" s="7">
        <v>0</v>
      </c>
      <c r="N3659" s="7"/>
      <c r="O3659" s="7"/>
      <c r="P3659" s="7">
        <v>0</v>
      </c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</row>
    <row r="3660" spans="1:34" x14ac:dyDescent="0.35">
      <c r="A3660">
        <f t="shared" si="536"/>
        <v>3659</v>
      </c>
      <c r="B3660" t="s">
        <v>1304</v>
      </c>
      <c r="C3660">
        <f t="shared" si="535"/>
        <v>135</v>
      </c>
      <c r="D3660" s="7">
        <f t="shared" si="534"/>
        <v>2003</v>
      </c>
      <c r="E3660">
        <v>1600</v>
      </c>
      <c r="F3660">
        <f>VLOOKUP(B3660, 'Population by Country'!$1:$266, 18, FALSE)</f>
        <v>9836397</v>
      </c>
      <c r="G3660">
        <v>0</v>
      </c>
      <c r="H3660">
        <v>0</v>
      </c>
      <c r="I3660" s="7">
        <f>INDEX('Developing Country'!$B$3:$B$175,MATCH('Stata Data'!B3660,'Developing Country'!$A$3:$A$175))</f>
        <v>0</v>
      </c>
      <c r="J3660" s="7">
        <f>INDEX('Developing Country'!$C$3:$C$175,MATCH('Stata Data'!B3660,'Developing Country'!$A$3:$A$175))</f>
        <v>0</v>
      </c>
      <c r="K3660" s="8"/>
      <c r="L3660" s="7"/>
      <c r="M3660" s="7">
        <v>0</v>
      </c>
      <c r="N3660" s="7"/>
      <c r="O3660" s="7"/>
      <c r="P3660" s="7">
        <v>0</v>
      </c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</row>
    <row r="3661" spans="1:34" x14ac:dyDescent="0.35">
      <c r="A3661">
        <f t="shared" si="536"/>
        <v>3660</v>
      </c>
      <c r="B3661" t="s">
        <v>1304</v>
      </c>
      <c r="C3661">
        <f t="shared" si="535"/>
        <v>135</v>
      </c>
      <c r="D3661" s="7">
        <f t="shared" si="534"/>
        <v>2004</v>
      </c>
      <c r="E3661">
        <v>1700</v>
      </c>
      <c r="F3661">
        <f>VLOOKUP(B3661, 'Population by Country'!$1:$266,19, FALSE)</f>
        <v>10116228</v>
      </c>
      <c r="G3661">
        <v>0</v>
      </c>
      <c r="H3661">
        <v>0</v>
      </c>
      <c r="I3661" s="7">
        <f>INDEX('Developing Country'!$B$3:$B$175,MATCH('Stata Data'!B3661,'Developing Country'!$A$3:$A$175))</f>
        <v>0</v>
      </c>
      <c r="J3661" s="7">
        <f>INDEX('Developing Country'!$C$3:$C$175,MATCH('Stata Data'!B3661,'Developing Country'!$A$3:$A$175))</f>
        <v>0</v>
      </c>
      <c r="K3661" s="8"/>
      <c r="L3661" s="7"/>
      <c r="M3661" s="7">
        <v>0</v>
      </c>
      <c r="N3661" s="7"/>
      <c r="O3661" s="7"/>
      <c r="P3661" s="7">
        <v>0</v>
      </c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</row>
    <row r="3662" spans="1:34" x14ac:dyDescent="0.35">
      <c r="A3662">
        <f t="shared" si="536"/>
        <v>3661</v>
      </c>
      <c r="B3662" t="s">
        <v>1304</v>
      </c>
      <c r="C3662">
        <f t="shared" si="535"/>
        <v>135</v>
      </c>
      <c r="D3662" s="7">
        <f t="shared" si="534"/>
        <v>2005</v>
      </c>
      <c r="E3662">
        <v>1800</v>
      </c>
      <c r="F3662">
        <f>VLOOKUP(B3662, 'Population by Country'!$1:$266, 20, FALSE)</f>
        <v>10409925</v>
      </c>
      <c r="G3662">
        <v>0</v>
      </c>
      <c r="H3662">
        <v>0</v>
      </c>
      <c r="I3662" s="7">
        <f>INDEX('Developing Country'!$B$3:$B$175,MATCH('Stata Data'!B3662,'Developing Country'!$A$3:$A$175))</f>
        <v>0</v>
      </c>
      <c r="J3662" s="7">
        <f>INDEX('Developing Country'!$C$3:$C$175,MATCH('Stata Data'!B3662,'Developing Country'!$A$3:$A$175))</f>
        <v>0</v>
      </c>
      <c r="K3662" s="8"/>
      <c r="L3662" s="7"/>
      <c r="M3662" s="7">
        <v>0</v>
      </c>
      <c r="N3662" s="7"/>
      <c r="O3662" s="7"/>
      <c r="P3662" s="7">
        <v>0</v>
      </c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</row>
    <row r="3663" spans="1:34" x14ac:dyDescent="0.35">
      <c r="A3663">
        <f t="shared" si="536"/>
        <v>3662</v>
      </c>
      <c r="B3663" t="s">
        <v>1304</v>
      </c>
      <c r="C3663">
        <f t="shared" si="535"/>
        <v>135</v>
      </c>
      <c r="D3663" s="7">
        <f t="shared" si="534"/>
        <v>2006</v>
      </c>
      <c r="E3663">
        <v>1900</v>
      </c>
      <c r="F3663">
        <f>VLOOKUP(B3663, 'Population by Country'!$1:$266, 21, FALSE)</f>
        <v>10718317</v>
      </c>
      <c r="G3663">
        <v>0</v>
      </c>
      <c r="H3663">
        <v>0</v>
      </c>
      <c r="I3663" s="7">
        <f>INDEX('Developing Country'!$B$3:$B$175,MATCH('Stata Data'!B3663,'Developing Country'!$A$3:$A$175))</f>
        <v>0</v>
      </c>
      <c r="J3663" s="7">
        <f>INDEX('Developing Country'!$C$3:$C$175,MATCH('Stata Data'!B3663,'Developing Country'!$A$3:$A$175))</f>
        <v>0</v>
      </c>
      <c r="K3663" s="8"/>
      <c r="L3663" s="7"/>
      <c r="M3663" s="7">
        <v>0</v>
      </c>
      <c r="N3663" s="7"/>
      <c r="O3663" s="7"/>
      <c r="P3663" s="7">
        <v>0</v>
      </c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</row>
    <row r="3664" spans="1:34" x14ac:dyDescent="0.35">
      <c r="A3664">
        <f t="shared" si="536"/>
        <v>3663</v>
      </c>
      <c r="B3664" t="s">
        <v>1304</v>
      </c>
      <c r="C3664">
        <f t="shared" si="535"/>
        <v>135</v>
      </c>
      <c r="D3664" s="7">
        <f t="shared" si="534"/>
        <v>2007</v>
      </c>
      <c r="E3664">
        <v>2000</v>
      </c>
      <c r="F3664">
        <f>VLOOKUP(B3664, 'Population by Country'!$1:$266, 22, FALSE)</f>
        <v>11038596</v>
      </c>
      <c r="G3664">
        <v>0</v>
      </c>
      <c r="H3664">
        <v>0</v>
      </c>
      <c r="I3664" s="7">
        <f>INDEX('Developing Country'!$B$3:$B$175,MATCH('Stata Data'!B3664,'Developing Country'!$A$3:$A$175))</f>
        <v>0</v>
      </c>
      <c r="J3664" s="7">
        <f>INDEX('Developing Country'!$C$3:$C$175,MATCH('Stata Data'!B3664,'Developing Country'!$A$3:$A$175))</f>
        <v>0</v>
      </c>
      <c r="K3664" s="8"/>
      <c r="L3664" s="7"/>
      <c r="M3664" s="7">
        <v>0</v>
      </c>
      <c r="N3664" s="7"/>
      <c r="O3664" s="7"/>
      <c r="P3664" s="7">
        <v>0</v>
      </c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</row>
    <row r="3665" spans="1:34" x14ac:dyDescent="0.35">
      <c r="A3665">
        <f t="shared" si="536"/>
        <v>3664</v>
      </c>
      <c r="B3665" t="s">
        <v>1304</v>
      </c>
      <c r="C3665">
        <f t="shared" si="535"/>
        <v>135</v>
      </c>
      <c r="D3665" s="7">
        <f t="shared" si="534"/>
        <v>2008</v>
      </c>
      <c r="E3665">
        <v>2000</v>
      </c>
      <c r="F3665">
        <f>VLOOKUP(B3665, 'Population by Country'!$1:$266, 23, FALSE)</f>
        <v>11369276</v>
      </c>
      <c r="G3665">
        <v>0</v>
      </c>
      <c r="H3665">
        <v>0</v>
      </c>
      <c r="I3665" s="7">
        <f>INDEX('Developing Country'!$B$3:$B$175,MATCH('Stata Data'!B3665,'Developing Country'!$A$3:$A$175))</f>
        <v>0</v>
      </c>
      <c r="J3665" s="7">
        <f>INDEX('Developing Country'!$C$3:$C$175,MATCH('Stata Data'!B3665,'Developing Country'!$A$3:$A$175))</f>
        <v>0</v>
      </c>
      <c r="K3665" s="8"/>
      <c r="L3665" s="7"/>
      <c r="M3665" s="7">
        <v>0</v>
      </c>
      <c r="N3665" s="7"/>
      <c r="O3665" s="7"/>
      <c r="P3665" s="7">
        <v>0</v>
      </c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</row>
    <row r="3666" spans="1:34" x14ac:dyDescent="0.35">
      <c r="A3666">
        <f t="shared" si="536"/>
        <v>3665</v>
      </c>
      <c r="B3666" t="s">
        <v>1304</v>
      </c>
      <c r="C3666">
        <f t="shared" si="535"/>
        <v>135</v>
      </c>
      <c r="D3666" s="7">
        <f t="shared" si="534"/>
        <v>2009</v>
      </c>
      <c r="E3666">
        <v>2000</v>
      </c>
      <c r="F3666">
        <f>VLOOKUP(B3666, 'Population by Country'!$1:$266, 24, FALSE)</f>
        <v>11707990</v>
      </c>
      <c r="G3666">
        <v>0</v>
      </c>
      <c r="H3666">
        <v>0</v>
      </c>
      <c r="I3666" s="7">
        <f>INDEX('Developing Country'!$B$3:$B$175,MATCH('Stata Data'!B3666,'Developing Country'!$A$3:$A$175))</f>
        <v>0</v>
      </c>
      <c r="J3666" s="7">
        <f>INDEX('Developing Country'!$C$3:$C$175,MATCH('Stata Data'!B3666,'Developing Country'!$A$3:$A$175))</f>
        <v>0</v>
      </c>
      <c r="K3666" s="8"/>
      <c r="L3666" s="7"/>
      <c r="M3666" s="7">
        <v>0</v>
      </c>
      <c r="N3666" s="7"/>
      <c r="O3666" s="7"/>
      <c r="P3666" s="7">
        <v>0</v>
      </c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</row>
    <row r="3667" spans="1:34" x14ac:dyDescent="0.35">
      <c r="A3667">
        <f t="shared" si="536"/>
        <v>3666</v>
      </c>
      <c r="B3667" t="s">
        <v>1304</v>
      </c>
      <c r="C3667">
        <f t="shared" si="535"/>
        <v>135</v>
      </c>
      <c r="D3667" s="7">
        <f t="shared" si="534"/>
        <v>2010</v>
      </c>
      <c r="E3667">
        <v>2000</v>
      </c>
      <c r="F3667">
        <f>VLOOKUP(B3667, 'Population by Country'!$1:$266, 25, FALSE)</f>
        <v>12053223</v>
      </c>
      <c r="G3667">
        <v>0</v>
      </c>
      <c r="H3667">
        <v>0</v>
      </c>
      <c r="I3667" s="7">
        <f>INDEX('Developing Country'!$B$3:$B$175,MATCH('Stata Data'!B3667,'Developing Country'!$A$3:$A$175))</f>
        <v>0</v>
      </c>
      <c r="J3667" s="7">
        <f>INDEX('Developing Country'!$C$3:$C$175,MATCH('Stata Data'!B3667,'Developing Country'!$A$3:$A$175))</f>
        <v>0</v>
      </c>
      <c r="K3667" s="8"/>
      <c r="L3667" s="7"/>
      <c r="M3667" s="7">
        <v>0</v>
      </c>
      <c r="N3667" s="7"/>
      <c r="O3667" s="7"/>
      <c r="P3667" s="7">
        <v>0</v>
      </c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</row>
    <row r="3668" spans="1:34" x14ac:dyDescent="0.35">
      <c r="A3668">
        <f t="shared" si="536"/>
        <v>3667</v>
      </c>
      <c r="B3668" t="s">
        <v>1304</v>
      </c>
      <c r="C3668">
        <f t="shared" si="535"/>
        <v>135</v>
      </c>
      <c r="D3668" s="7">
        <f t="shared" si="534"/>
        <v>2011</v>
      </c>
      <c r="E3668">
        <v>1900</v>
      </c>
      <c r="F3668">
        <f>VLOOKUP(B3668, 'Population by Country'!$1:$266, 26, FALSE)</f>
        <v>12404725</v>
      </c>
      <c r="G3668">
        <v>0</v>
      </c>
      <c r="H3668">
        <v>0</v>
      </c>
      <c r="I3668" s="7">
        <f>INDEX('Developing Country'!$B$3:$B$175,MATCH('Stata Data'!B3668,'Developing Country'!$A$3:$A$175))</f>
        <v>0</v>
      </c>
      <c r="J3668" s="7">
        <f>INDEX('Developing Country'!$C$3:$C$175,MATCH('Stata Data'!B3668,'Developing Country'!$A$3:$A$175))</f>
        <v>0</v>
      </c>
      <c r="K3668" s="8"/>
      <c r="L3668" s="7"/>
      <c r="M3668" s="7">
        <v>0</v>
      </c>
      <c r="N3668" s="7"/>
      <c r="O3668" s="7"/>
      <c r="P3668" s="7">
        <v>0</v>
      </c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</row>
    <row r="3669" spans="1:34" x14ac:dyDescent="0.35">
      <c r="A3669">
        <f t="shared" si="536"/>
        <v>3668</v>
      </c>
      <c r="B3669" t="s">
        <v>1304</v>
      </c>
      <c r="C3669">
        <f t="shared" si="535"/>
        <v>135</v>
      </c>
      <c r="D3669" s="7">
        <f t="shared" si="534"/>
        <v>2012</v>
      </c>
      <c r="E3669">
        <v>1900</v>
      </c>
      <c r="F3669">
        <f>VLOOKUP(B3669, 'Population by Country'!$1:$266, 27, FALSE)</f>
        <v>12763776</v>
      </c>
      <c r="G3669">
        <v>0</v>
      </c>
      <c r="H3669">
        <v>0</v>
      </c>
      <c r="I3669" s="7">
        <f>INDEX('Developing Country'!$B$3:$B$175,MATCH('Stata Data'!B3669,'Developing Country'!$A$3:$A$175))</f>
        <v>0</v>
      </c>
      <c r="J3669" s="7">
        <f>INDEX('Developing Country'!$C$3:$C$175,MATCH('Stata Data'!B3669,'Developing Country'!$A$3:$A$175))</f>
        <v>0</v>
      </c>
      <c r="K3669" s="8"/>
      <c r="L3669" s="7"/>
      <c r="M3669" s="7">
        <v>0</v>
      </c>
      <c r="N3669" s="7"/>
      <c r="O3669" s="7"/>
      <c r="P3669" s="7">
        <v>0</v>
      </c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</row>
    <row r="3670" spans="1:34" x14ac:dyDescent="0.35">
      <c r="A3670">
        <f t="shared" si="536"/>
        <v>3669</v>
      </c>
      <c r="B3670" t="s">
        <v>1304</v>
      </c>
      <c r="C3670">
        <f t="shared" si="535"/>
        <v>135</v>
      </c>
      <c r="D3670" s="7">
        <f t="shared" si="534"/>
        <v>2013</v>
      </c>
      <c r="E3670">
        <v>1800</v>
      </c>
      <c r="F3670">
        <f>VLOOKUP(B3670, 'Population by Country'!$1:$266, 28, FALSE)</f>
        <v>13132349</v>
      </c>
      <c r="G3670">
        <v>0</v>
      </c>
      <c r="H3670">
        <v>0</v>
      </c>
      <c r="I3670" s="7">
        <f>INDEX('Developing Country'!$B$3:$B$175,MATCH('Stata Data'!B3670,'Developing Country'!$A$3:$A$175))</f>
        <v>0</v>
      </c>
      <c r="J3670" s="7">
        <f>INDEX('Developing Country'!$C$3:$C$175,MATCH('Stata Data'!B3670,'Developing Country'!$A$3:$A$175))</f>
        <v>0</v>
      </c>
      <c r="K3670" s="8"/>
      <c r="L3670" s="7"/>
      <c r="M3670" s="7">
        <v>0</v>
      </c>
      <c r="N3670" s="7"/>
      <c r="O3670" s="7"/>
      <c r="P3670" s="7">
        <v>0</v>
      </c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</row>
    <row r="3671" spans="1:34" x14ac:dyDescent="0.35">
      <c r="A3671">
        <f t="shared" si="536"/>
        <v>3670</v>
      </c>
      <c r="B3671" t="s">
        <v>1304</v>
      </c>
      <c r="C3671">
        <f t="shared" si="535"/>
        <v>135</v>
      </c>
      <c r="D3671" s="7">
        <f t="shared" si="534"/>
        <v>2014</v>
      </c>
      <c r="E3671">
        <v>1800</v>
      </c>
      <c r="F3671">
        <f>VLOOKUP(B3671, 'Population by Country'!$1:$266, 29, FALSE)</f>
        <v>13513125</v>
      </c>
      <c r="G3671">
        <v>0</v>
      </c>
      <c r="H3671">
        <v>0</v>
      </c>
      <c r="I3671" s="7">
        <f>INDEX('Developing Country'!$B$3:$B$175,MATCH('Stata Data'!B3671,'Developing Country'!$A$3:$A$175))</f>
        <v>0</v>
      </c>
      <c r="J3671" s="7">
        <f>INDEX('Developing Country'!$C$3:$C$175,MATCH('Stata Data'!B3671,'Developing Country'!$A$3:$A$175))</f>
        <v>0</v>
      </c>
      <c r="K3671" s="8"/>
      <c r="L3671" s="7"/>
      <c r="M3671" s="7">
        <v>0</v>
      </c>
      <c r="N3671" s="7"/>
      <c r="O3671" s="7"/>
      <c r="P3671" s="7">
        <v>0</v>
      </c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</row>
    <row r="3672" spans="1:34" x14ac:dyDescent="0.35">
      <c r="A3672">
        <f t="shared" si="536"/>
        <v>3671</v>
      </c>
      <c r="B3672" t="s">
        <v>1304</v>
      </c>
      <c r="C3672">
        <f t="shared" si="535"/>
        <v>135</v>
      </c>
      <c r="D3672" s="7">
        <f t="shared" si="534"/>
        <v>2015</v>
      </c>
      <c r="E3672">
        <v>1800</v>
      </c>
      <c r="F3672">
        <f>VLOOKUP(B3672, 'Population by Country'!$1:$266, 30, FALSE)</f>
        <v>13908129</v>
      </c>
      <c r="G3672">
        <v>0</v>
      </c>
      <c r="H3672">
        <v>0</v>
      </c>
      <c r="I3672" s="7">
        <f>INDEX('Developing Country'!$B$3:$B$175,MATCH('Stata Data'!B3672,'Developing Country'!$A$3:$A$175))</f>
        <v>0</v>
      </c>
      <c r="J3672" s="7">
        <f>INDEX('Developing Country'!$C$3:$C$175,MATCH('Stata Data'!B3672,'Developing Country'!$A$3:$A$175))</f>
        <v>0</v>
      </c>
      <c r="K3672" s="8"/>
      <c r="L3672" s="7"/>
      <c r="M3672" s="7">
        <v>0</v>
      </c>
      <c r="N3672" s="7"/>
      <c r="O3672" s="7"/>
      <c r="P3672" s="7">
        <v>0</v>
      </c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</row>
    <row r="3673" spans="1:34" x14ac:dyDescent="0.35">
      <c r="A3673">
        <f t="shared" si="536"/>
        <v>3672</v>
      </c>
      <c r="B3673" t="s">
        <v>1304</v>
      </c>
      <c r="C3673">
        <f t="shared" si="535"/>
        <v>135</v>
      </c>
      <c r="D3673" s="7">
        <f t="shared" si="534"/>
        <v>2016</v>
      </c>
      <c r="E3673">
        <v>1700</v>
      </c>
      <c r="F3673">
        <f>VLOOKUP(B3673, 'Population by Country'!$1:$266, 31, FALSE)</f>
        <v>14317996</v>
      </c>
      <c r="G3673">
        <v>0</v>
      </c>
      <c r="H3673">
        <v>0</v>
      </c>
      <c r="I3673" s="7">
        <f>INDEX('Developing Country'!$B$3:$B$175,MATCH('Stata Data'!B3673,'Developing Country'!$A$3:$A$175))</f>
        <v>0</v>
      </c>
      <c r="J3673" s="7">
        <f>INDEX('Developing Country'!$C$3:$C$175,MATCH('Stata Data'!B3673,'Developing Country'!$A$3:$A$175))</f>
        <v>0</v>
      </c>
      <c r="K3673" s="8"/>
      <c r="L3673" s="7"/>
      <c r="M3673" s="7">
        <v>0</v>
      </c>
      <c r="N3673" s="7"/>
      <c r="O3673" s="7"/>
      <c r="P3673" s="7">
        <v>0</v>
      </c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</row>
    <row r="3674" spans="1:34" x14ac:dyDescent="0.35">
      <c r="A3674">
        <f t="shared" si="536"/>
        <v>3673</v>
      </c>
      <c r="B3674" t="s">
        <v>137</v>
      </c>
      <c r="C3674">
        <f t="shared" si="535"/>
        <v>136</v>
      </c>
      <c r="D3674" s="7">
        <v>1990</v>
      </c>
      <c r="E3674">
        <v>2000</v>
      </c>
      <c r="F3674">
        <f>VLOOKUP(B3674, 'Population by Country'!$1:$266, 5,FALSE )</f>
        <v>36793490</v>
      </c>
      <c r="G3674">
        <v>0</v>
      </c>
      <c r="H3674">
        <v>0</v>
      </c>
      <c r="I3674" s="7">
        <f>INDEX('Developing Country'!$B$3:$B$175,MATCH('Stata Data'!B3674,'Developing Country'!$A$3:$A$175))</f>
        <v>0</v>
      </c>
      <c r="J3674" s="7">
        <f>INDEX('Developing Country'!$C$3:$C$175,MATCH('Stata Data'!B3674,'Developing Country'!$A$3:$A$175))</f>
        <v>1</v>
      </c>
      <c r="K3674" s="8">
        <f>VLOOKUP(B3674, 'TRIPS In Force'!$A$2:$B$166, 2, FALSE)</f>
        <v>34700</v>
      </c>
      <c r="L3674" s="7">
        <f t="shared" ref="L3674:L3700" si="537">YEAR(K3674)</f>
        <v>1995</v>
      </c>
      <c r="M3674" s="7">
        <f t="shared" ref="M3674:M3700" si="538">IF(L3674&gt;D3674, 0, 1)</f>
        <v>0</v>
      </c>
      <c r="N3674" s="7">
        <f t="shared" ref="N3674:N3700" si="539">IF(L3674&gt;IF(I3674=1, 2033, IF(H3674=1, 2005, IF(J3674=1,2000, L3674))), L3674,IF(I3674=1, 2033, IF(H3674=1, 2005, IF(J3674=1,2000, L3674))))</f>
        <v>2000</v>
      </c>
      <c r="O3674" s="7">
        <f t="shared" ref="O3674:O3700" si="540">D3674-N3674</f>
        <v>-10</v>
      </c>
      <c r="P3674" s="7">
        <f t="shared" ref="P3674:P3700" si="541">IF(N3674&lt;=D3674,1,0)</f>
        <v>0</v>
      </c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</row>
    <row r="3675" spans="1:34" x14ac:dyDescent="0.35">
      <c r="A3675">
        <f t="shared" si="536"/>
        <v>3674</v>
      </c>
      <c r="B3675" t="s">
        <v>137</v>
      </c>
      <c r="C3675">
        <f t="shared" si="535"/>
        <v>136</v>
      </c>
      <c r="D3675" s="7">
        <f>D3674+1</f>
        <v>1991</v>
      </c>
      <c r="E3675">
        <v>3700</v>
      </c>
      <c r="F3675">
        <f>VLOOKUP(B3675, 'Population by Country'!$1:$266, 6, FALSE)</f>
        <v>37692367</v>
      </c>
      <c r="G3675">
        <v>0</v>
      </c>
      <c r="H3675">
        <v>0</v>
      </c>
      <c r="I3675" s="7">
        <f>INDEX('Developing Country'!$B$3:$B$175,MATCH('Stata Data'!B3675,'Developing Country'!$A$3:$A$175))</f>
        <v>0</v>
      </c>
      <c r="J3675" s="7">
        <f>INDEX('Developing Country'!$C$3:$C$175,MATCH('Stata Data'!B3675,'Developing Country'!$A$3:$A$175))</f>
        <v>1</v>
      </c>
      <c r="K3675" s="8">
        <f>VLOOKUP(B3675, 'TRIPS In Force'!$A$2:$B$166, 2, FALSE)</f>
        <v>34700</v>
      </c>
      <c r="L3675" s="7">
        <f t="shared" si="537"/>
        <v>1995</v>
      </c>
      <c r="M3675" s="7">
        <f t="shared" si="538"/>
        <v>0</v>
      </c>
      <c r="N3675" s="7">
        <f t="shared" si="539"/>
        <v>2000</v>
      </c>
      <c r="O3675" s="7">
        <f t="shared" si="540"/>
        <v>-9</v>
      </c>
      <c r="P3675" s="7">
        <f t="shared" si="541"/>
        <v>0</v>
      </c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</row>
    <row r="3676" spans="1:34" x14ac:dyDescent="0.35">
      <c r="A3676">
        <f t="shared" si="536"/>
        <v>3675</v>
      </c>
      <c r="B3676" t="s">
        <v>137</v>
      </c>
      <c r="C3676">
        <f t="shared" si="535"/>
        <v>136</v>
      </c>
      <c r="D3676" s="7">
        <f t="shared" ref="D3676:D3700" si="542">D3675+1</f>
        <v>1992</v>
      </c>
      <c r="E3676">
        <v>6500</v>
      </c>
      <c r="F3676">
        <f>VLOOKUP(B3676, 'Population by Country'!$1:$266, 7, FALSE)</f>
        <v>38646788</v>
      </c>
      <c r="G3676">
        <v>0</v>
      </c>
      <c r="H3676">
        <v>0</v>
      </c>
      <c r="I3676" s="7">
        <f>INDEX('Developing Country'!$B$3:$B$175,MATCH('Stata Data'!B3676,'Developing Country'!$A$3:$A$175))</f>
        <v>0</v>
      </c>
      <c r="J3676" s="7">
        <f>INDEX('Developing Country'!$C$3:$C$175,MATCH('Stata Data'!B3676,'Developing Country'!$A$3:$A$175))</f>
        <v>1</v>
      </c>
      <c r="K3676" s="8">
        <f>VLOOKUP(B3676, 'TRIPS In Force'!$A$2:$B$166, 2, FALSE)</f>
        <v>34700</v>
      </c>
      <c r="L3676" s="7">
        <f t="shared" si="537"/>
        <v>1995</v>
      </c>
      <c r="M3676" s="7">
        <f t="shared" si="538"/>
        <v>0</v>
      </c>
      <c r="N3676" s="7">
        <f t="shared" si="539"/>
        <v>2000</v>
      </c>
      <c r="O3676" s="7">
        <f t="shared" si="540"/>
        <v>-8</v>
      </c>
      <c r="P3676" s="7">
        <f t="shared" si="541"/>
        <v>0</v>
      </c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</row>
    <row r="3677" spans="1:34" x14ac:dyDescent="0.35">
      <c r="A3677">
        <f t="shared" si="536"/>
        <v>3676</v>
      </c>
      <c r="B3677" t="s">
        <v>137</v>
      </c>
      <c r="C3677">
        <f t="shared" si="535"/>
        <v>136</v>
      </c>
      <c r="D3677" s="7">
        <f t="shared" si="542"/>
        <v>1993</v>
      </c>
      <c r="E3677">
        <v>11000</v>
      </c>
      <c r="F3677">
        <f>VLOOKUP(B3677, 'Population by Country'!$1:$266, 8, FALSE)</f>
        <v>39619539</v>
      </c>
      <c r="G3677">
        <v>0</v>
      </c>
      <c r="H3677">
        <v>0</v>
      </c>
      <c r="I3677" s="7">
        <f>INDEX('Developing Country'!$B$3:$B$175,MATCH('Stata Data'!B3677,'Developing Country'!$A$3:$A$175))</f>
        <v>0</v>
      </c>
      <c r="J3677" s="7">
        <f>INDEX('Developing Country'!$C$3:$C$175,MATCH('Stata Data'!B3677,'Developing Country'!$A$3:$A$175))</f>
        <v>1</v>
      </c>
      <c r="K3677" s="8">
        <f>VLOOKUP(B3677, 'TRIPS In Force'!$A$2:$B$166, 2, FALSE)</f>
        <v>34700</v>
      </c>
      <c r="L3677" s="7">
        <f t="shared" si="537"/>
        <v>1995</v>
      </c>
      <c r="M3677" s="7">
        <f t="shared" si="538"/>
        <v>0</v>
      </c>
      <c r="N3677" s="7">
        <f t="shared" si="539"/>
        <v>2000</v>
      </c>
      <c r="O3677" s="7">
        <f t="shared" si="540"/>
        <v>-7</v>
      </c>
      <c r="P3677" s="7">
        <f t="shared" si="541"/>
        <v>0</v>
      </c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</row>
    <row r="3678" spans="1:34" x14ac:dyDescent="0.35">
      <c r="A3678">
        <f t="shared" si="536"/>
        <v>3677</v>
      </c>
      <c r="B3678" t="s">
        <v>137</v>
      </c>
      <c r="C3678">
        <f t="shared" si="535"/>
        <v>136</v>
      </c>
      <c r="D3678" s="7">
        <f t="shared" si="542"/>
        <v>1994</v>
      </c>
      <c r="E3678">
        <v>18000</v>
      </c>
      <c r="F3678">
        <f>VLOOKUP(B3678, 'Population by Country'!$1:$266, 9, FALSE)</f>
        <v>40558495</v>
      </c>
      <c r="G3678">
        <v>0</v>
      </c>
      <c r="H3678">
        <v>0</v>
      </c>
      <c r="I3678" s="7">
        <f>INDEX('Developing Country'!$B$3:$B$175,MATCH('Stata Data'!B3678,'Developing Country'!$A$3:$A$175))</f>
        <v>0</v>
      </c>
      <c r="J3678" s="7">
        <f>INDEX('Developing Country'!$C$3:$C$175,MATCH('Stata Data'!B3678,'Developing Country'!$A$3:$A$175))</f>
        <v>1</v>
      </c>
      <c r="K3678" s="8">
        <f>VLOOKUP(B3678, 'TRIPS In Force'!$A$2:$B$166, 2, FALSE)</f>
        <v>34700</v>
      </c>
      <c r="L3678" s="7">
        <f t="shared" si="537"/>
        <v>1995</v>
      </c>
      <c r="M3678" s="7">
        <f t="shared" si="538"/>
        <v>0</v>
      </c>
      <c r="N3678" s="7">
        <f t="shared" si="539"/>
        <v>2000</v>
      </c>
      <c r="O3678" s="7">
        <f t="shared" si="540"/>
        <v>-6</v>
      </c>
      <c r="P3678" s="7">
        <f t="shared" si="541"/>
        <v>0</v>
      </c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</row>
    <row r="3679" spans="1:34" x14ac:dyDescent="0.35">
      <c r="A3679">
        <f t="shared" si="536"/>
        <v>3678</v>
      </c>
      <c r="B3679" t="s">
        <v>137</v>
      </c>
      <c r="C3679">
        <f t="shared" si="535"/>
        <v>136</v>
      </c>
      <c r="D3679" s="7">
        <f t="shared" si="542"/>
        <v>1995</v>
      </c>
      <c r="E3679">
        <v>28000</v>
      </c>
      <c r="F3679">
        <f>VLOOKUP(B3679, 'Population by Country'!$1:$266, 10, FALSE)</f>
        <v>41426810</v>
      </c>
      <c r="G3679">
        <v>0</v>
      </c>
      <c r="H3679">
        <v>0</v>
      </c>
      <c r="I3679" s="7">
        <f>INDEX('Developing Country'!$B$3:$B$175,MATCH('Stata Data'!B3679,'Developing Country'!$A$3:$A$175))</f>
        <v>0</v>
      </c>
      <c r="J3679" s="7">
        <f>INDEX('Developing Country'!$C$3:$C$175,MATCH('Stata Data'!B3679,'Developing Country'!$A$3:$A$175))</f>
        <v>1</v>
      </c>
      <c r="K3679" s="8">
        <f>VLOOKUP(B3679, 'TRIPS In Force'!$A$2:$B$166, 2, FALSE)</f>
        <v>34700</v>
      </c>
      <c r="L3679" s="7">
        <f t="shared" si="537"/>
        <v>1995</v>
      </c>
      <c r="M3679" s="7">
        <f t="shared" si="538"/>
        <v>1</v>
      </c>
      <c r="N3679" s="7">
        <f t="shared" si="539"/>
        <v>2000</v>
      </c>
      <c r="O3679" s="7">
        <f t="shared" si="540"/>
        <v>-5</v>
      </c>
      <c r="P3679" s="7">
        <f t="shared" si="541"/>
        <v>0</v>
      </c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</row>
    <row r="3680" spans="1:34" x14ac:dyDescent="0.35">
      <c r="A3680">
        <f t="shared" si="536"/>
        <v>3679</v>
      </c>
      <c r="B3680" t="s">
        <v>137</v>
      </c>
      <c r="C3680">
        <f t="shared" si="535"/>
        <v>136</v>
      </c>
      <c r="D3680" s="7">
        <f t="shared" si="542"/>
        <v>1996</v>
      </c>
      <c r="E3680">
        <v>41000</v>
      </c>
      <c r="F3680">
        <f>VLOOKUP(B3680, 'Population by Country'!$1:$266, 11, FALSE)</f>
        <v>42210216</v>
      </c>
      <c r="G3680">
        <v>0</v>
      </c>
      <c r="H3680">
        <v>0</v>
      </c>
      <c r="I3680" s="7">
        <f>INDEX('Developing Country'!$B$3:$B$175,MATCH('Stata Data'!B3680,'Developing Country'!$A$3:$A$175))</f>
        <v>0</v>
      </c>
      <c r="J3680" s="7">
        <f>INDEX('Developing Country'!$C$3:$C$175,MATCH('Stata Data'!B3680,'Developing Country'!$A$3:$A$175))</f>
        <v>1</v>
      </c>
      <c r="K3680" s="8">
        <f>VLOOKUP(B3680, 'TRIPS In Force'!$A$2:$B$166, 2, FALSE)</f>
        <v>34700</v>
      </c>
      <c r="L3680" s="7">
        <f t="shared" si="537"/>
        <v>1995</v>
      </c>
      <c r="M3680" s="7">
        <f t="shared" si="538"/>
        <v>1</v>
      </c>
      <c r="N3680" s="7">
        <f t="shared" si="539"/>
        <v>2000</v>
      </c>
      <c r="O3680" s="7">
        <f t="shared" si="540"/>
        <v>-4</v>
      </c>
      <c r="P3680" s="7">
        <f t="shared" si="541"/>
        <v>0</v>
      </c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</row>
    <row r="3681" spans="1:34" x14ac:dyDescent="0.35">
      <c r="A3681">
        <f t="shared" si="536"/>
        <v>3680</v>
      </c>
      <c r="B3681" t="s">
        <v>137</v>
      </c>
      <c r="C3681">
        <f t="shared" si="535"/>
        <v>136</v>
      </c>
      <c r="D3681" s="7">
        <f t="shared" si="542"/>
        <v>1997</v>
      </c>
      <c r="E3681">
        <v>58000</v>
      </c>
      <c r="F3681">
        <f>VLOOKUP(B3681, 'Population by Country'!$1:$266, 12, FALSE)</f>
        <v>42921506</v>
      </c>
      <c r="G3681">
        <v>0</v>
      </c>
      <c r="H3681">
        <v>0</v>
      </c>
      <c r="I3681" s="7">
        <f>INDEX('Developing Country'!$B$3:$B$175,MATCH('Stata Data'!B3681,'Developing Country'!$A$3:$A$175))</f>
        <v>0</v>
      </c>
      <c r="J3681" s="7">
        <f>INDEX('Developing Country'!$C$3:$C$175,MATCH('Stata Data'!B3681,'Developing Country'!$A$3:$A$175))</f>
        <v>1</v>
      </c>
      <c r="K3681" s="8">
        <f>VLOOKUP(B3681, 'TRIPS In Force'!$A$2:$B$166, 2, FALSE)</f>
        <v>34700</v>
      </c>
      <c r="L3681" s="7">
        <f t="shared" si="537"/>
        <v>1995</v>
      </c>
      <c r="M3681" s="7">
        <f t="shared" si="538"/>
        <v>1</v>
      </c>
      <c r="N3681" s="7">
        <f t="shared" si="539"/>
        <v>2000</v>
      </c>
      <c r="O3681" s="7">
        <f t="shared" si="540"/>
        <v>-3</v>
      </c>
      <c r="P3681" s="7">
        <f t="shared" si="541"/>
        <v>0</v>
      </c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</row>
    <row r="3682" spans="1:34" x14ac:dyDescent="0.35">
      <c r="A3682">
        <f t="shared" si="536"/>
        <v>3681</v>
      </c>
      <c r="B3682" t="s">
        <v>137</v>
      </c>
      <c r="C3682">
        <f t="shared" si="535"/>
        <v>136</v>
      </c>
      <c r="D3682" s="7">
        <f t="shared" si="542"/>
        <v>1998</v>
      </c>
      <c r="E3682">
        <v>79000</v>
      </c>
      <c r="F3682">
        <f>VLOOKUP(B3682, 'Population by Country'!$1:$266, 13, FALSE)</f>
        <v>43584030</v>
      </c>
      <c r="G3682">
        <v>0</v>
      </c>
      <c r="H3682">
        <v>0</v>
      </c>
      <c r="I3682" s="7">
        <f>INDEX('Developing Country'!$B$3:$B$175,MATCH('Stata Data'!B3682,'Developing Country'!$A$3:$A$175))</f>
        <v>0</v>
      </c>
      <c r="J3682" s="7">
        <f>INDEX('Developing Country'!$C$3:$C$175,MATCH('Stata Data'!B3682,'Developing Country'!$A$3:$A$175))</f>
        <v>1</v>
      </c>
      <c r="K3682" s="8">
        <f>VLOOKUP(B3682, 'TRIPS In Force'!$A$2:$B$166, 2, FALSE)</f>
        <v>34700</v>
      </c>
      <c r="L3682" s="7">
        <f t="shared" si="537"/>
        <v>1995</v>
      </c>
      <c r="M3682" s="7">
        <f t="shared" si="538"/>
        <v>1</v>
      </c>
      <c r="N3682" s="7">
        <f t="shared" si="539"/>
        <v>2000</v>
      </c>
      <c r="O3682" s="7">
        <f t="shared" si="540"/>
        <v>-2</v>
      </c>
      <c r="P3682" s="7">
        <f t="shared" si="541"/>
        <v>0</v>
      </c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</row>
    <row r="3683" spans="1:34" x14ac:dyDescent="0.35">
      <c r="A3683">
        <f t="shared" si="536"/>
        <v>3682</v>
      </c>
      <c r="B3683" t="s">
        <v>137</v>
      </c>
      <c r="C3683">
        <f t="shared" si="535"/>
        <v>136</v>
      </c>
      <c r="D3683" s="7">
        <f t="shared" si="542"/>
        <v>1999</v>
      </c>
      <c r="E3683">
        <v>100000</v>
      </c>
      <c r="F3683">
        <f>VLOOKUP(B3683, 'Population by Country'!$1:$266,14, FALSE)</f>
        <v>44233730</v>
      </c>
      <c r="G3683">
        <v>0</v>
      </c>
      <c r="H3683">
        <v>0</v>
      </c>
      <c r="I3683" s="7">
        <f>INDEX('Developing Country'!$B$3:$B$175,MATCH('Stata Data'!B3683,'Developing Country'!$A$3:$A$175))</f>
        <v>0</v>
      </c>
      <c r="J3683" s="7">
        <f>INDEX('Developing Country'!$C$3:$C$175,MATCH('Stata Data'!B3683,'Developing Country'!$A$3:$A$175))</f>
        <v>1</v>
      </c>
      <c r="K3683" s="8">
        <f>VLOOKUP(B3683, 'TRIPS In Force'!$A$2:$B$166, 2, FALSE)</f>
        <v>34700</v>
      </c>
      <c r="L3683" s="7">
        <f t="shared" si="537"/>
        <v>1995</v>
      </c>
      <c r="M3683" s="7">
        <f t="shared" si="538"/>
        <v>1</v>
      </c>
      <c r="N3683" s="7">
        <f t="shared" si="539"/>
        <v>2000</v>
      </c>
      <c r="O3683" s="7">
        <f t="shared" si="540"/>
        <v>-1</v>
      </c>
      <c r="P3683" s="7">
        <f t="shared" si="541"/>
        <v>0</v>
      </c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</row>
    <row r="3684" spans="1:34" x14ac:dyDescent="0.35">
      <c r="A3684">
        <f t="shared" si="536"/>
        <v>3683</v>
      </c>
      <c r="B3684" t="s">
        <v>137</v>
      </c>
      <c r="C3684">
        <f t="shared" si="535"/>
        <v>136</v>
      </c>
      <c r="D3684" s="7">
        <f t="shared" si="542"/>
        <v>2000</v>
      </c>
      <c r="E3684">
        <v>130000</v>
      </c>
      <c r="F3684">
        <f>VLOOKUP(B3684, 'Population by Country'!$1:$266, 15, FALSE)</f>
        <v>44896856</v>
      </c>
      <c r="G3684">
        <v>0</v>
      </c>
      <c r="H3684">
        <v>0</v>
      </c>
      <c r="I3684" s="7">
        <f>INDEX('Developing Country'!$B$3:$B$175,MATCH('Stata Data'!B3684,'Developing Country'!$A$3:$A$175))</f>
        <v>0</v>
      </c>
      <c r="J3684" s="7">
        <f>INDEX('Developing Country'!$C$3:$C$175,MATCH('Stata Data'!B3684,'Developing Country'!$A$3:$A$175))</f>
        <v>1</v>
      </c>
      <c r="K3684" s="8">
        <f>VLOOKUP(B3684, 'TRIPS In Force'!$A$2:$B$166, 2, FALSE)</f>
        <v>34700</v>
      </c>
      <c r="L3684" s="7">
        <f t="shared" si="537"/>
        <v>1995</v>
      </c>
      <c r="M3684" s="7">
        <f t="shared" si="538"/>
        <v>1</v>
      </c>
      <c r="N3684" s="7">
        <f t="shared" si="539"/>
        <v>2000</v>
      </c>
      <c r="O3684" s="7">
        <f t="shared" si="540"/>
        <v>0</v>
      </c>
      <c r="P3684" s="7">
        <f t="shared" si="541"/>
        <v>1</v>
      </c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</row>
    <row r="3685" spans="1:34" x14ac:dyDescent="0.35">
      <c r="A3685">
        <f t="shared" si="536"/>
        <v>3684</v>
      </c>
      <c r="B3685" t="s">
        <v>137</v>
      </c>
      <c r="C3685">
        <f t="shared" si="535"/>
        <v>136</v>
      </c>
      <c r="D3685" s="7">
        <f t="shared" si="542"/>
        <v>2001</v>
      </c>
      <c r="E3685">
        <v>160000</v>
      </c>
      <c r="F3685">
        <f>VLOOKUP(B3685, 'Population by Country'!$1:$266, 16, FALSE)</f>
        <v>45312937</v>
      </c>
      <c r="G3685">
        <v>1</v>
      </c>
      <c r="H3685">
        <v>0</v>
      </c>
      <c r="I3685" s="7">
        <f>INDEX('Developing Country'!$B$3:$B$175,MATCH('Stata Data'!B3685,'Developing Country'!$A$3:$A$175))</f>
        <v>0</v>
      </c>
      <c r="J3685" s="7">
        <f>INDEX('Developing Country'!$C$3:$C$175,MATCH('Stata Data'!B3685,'Developing Country'!$A$3:$A$175))</f>
        <v>1</v>
      </c>
      <c r="K3685" s="8">
        <f>VLOOKUP(B3685, 'TRIPS In Force'!$A$2:$B$166, 2, FALSE)</f>
        <v>34700</v>
      </c>
      <c r="L3685" s="7">
        <f t="shared" si="537"/>
        <v>1995</v>
      </c>
      <c r="M3685" s="7">
        <f t="shared" si="538"/>
        <v>1</v>
      </c>
      <c r="N3685" s="7">
        <f t="shared" si="539"/>
        <v>2000</v>
      </c>
      <c r="O3685" s="7">
        <f t="shared" si="540"/>
        <v>1</v>
      </c>
      <c r="P3685" s="7">
        <f t="shared" si="541"/>
        <v>1</v>
      </c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</row>
    <row r="3686" spans="1:34" x14ac:dyDescent="0.35">
      <c r="A3686">
        <f t="shared" si="536"/>
        <v>3685</v>
      </c>
      <c r="B3686" t="s">
        <v>137</v>
      </c>
      <c r="C3686">
        <f t="shared" si="535"/>
        <v>136</v>
      </c>
      <c r="D3686" s="7">
        <f t="shared" si="542"/>
        <v>2002</v>
      </c>
      <c r="E3686">
        <v>190000</v>
      </c>
      <c r="F3686">
        <f>VLOOKUP(B3686, 'Population by Country'!$1:$266, 17, FALSE)</f>
        <v>45855482.882872403</v>
      </c>
      <c r="G3686">
        <v>1</v>
      </c>
      <c r="H3686">
        <v>0</v>
      </c>
      <c r="I3686" s="7">
        <f>INDEX('Developing Country'!$B$3:$B$175,MATCH('Stata Data'!B3686,'Developing Country'!$A$3:$A$175))</f>
        <v>0</v>
      </c>
      <c r="J3686" s="7">
        <f>INDEX('Developing Country'!$C$3:$C$175,MATCH('Stata Data'!B3686,'Developing Country'!$A$3:$A$175))</f>
        <v>1</v>
      </c>
      <c r="K3686" s="8">
        <f>VLOOKUP(B3686, 'TRIPS In Force'!$A$2:$B$166, 2, FALSE)</f>
        <v>34700</v>
      </c>
      <c r="L3686" s="7">
        <f t="shared" si="537"/>
        <v>1995</v>
      </c>
      <c r="M3686" s="7">
        <f t="shared" si="538"/>
        <v>1</v>
      </c>
      <c r="N3686" s="7">
        <f t="shared" si="539"/>
        <v>2000</v>
      </c>
      <c r="O3686" s="7">
        <f t="shared" si="540"/>
        <v>2</v>
      </c>
      <c r="P3686" s="7">
        <f t="shared" si="541"/>
        <v>1</v>
      </c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</row>
    <row r="3687" spans="1:34" x14ac:dyDescent="0.35">
      <c r="A3687">
        <f t="shared" si="536"/>
        <v>3686</v>
      </c>
      <c r="B3687" t="s">
        <v>137</v>
      </c>
      <c r="C3687">
        <f t="shared" si="535"/>
        <v>136</v>
      </c>
      <c r="D3687" s="7">
        <f t="shared" si="542"/>
        <v>2003</v>
      </c>
      <c r="E3687">
        <v>220000</v>
      </c>
      <c r="F3687">
        <f>VLOOKUP(B3687, 'Population by Country'!$1:$266, 18, FALSE)</f>
        <v>46418193.898926698</v>
      </c>
      <c r="G3687">
        <v>1</v>
      </c>
      <c r="H3687">
        <v>0</v>
      </c>
      <c r="I3687" s="7">
        <f>INDEX('Developing Country'!$B$3:$B$175,MATCH('Stata Data'!B3687,'Developing Country'!$A$3:$A$175))</f>
        <v>0</v>
      </c>
      <c r="J3687" s="7">
        <f>INDEX('Developing Country'!$C$3:$C$175,MATCH('Stata Data'!B3687,'Developing Country'!$A$3:$A$175))</f>
        <v>1</v>
      </c>
      <c r="K3687" s="8">
        <f>VLOOKUP(B3687, 'TRIPS In Force'!$A$2:$B$166, 2, FALSE)</f>
        <v>34700</v>
      </c>
      <c r="L3687" s="7">
        <f t="shared" si="537"/>
        <v>1995</v>
      </c>
      <c r="M3687" s="7">
        <f t="shared" si="538"/>
        <v>1</v>
      </c>
      <c r="N3687" s="7">
        <f t="shared" si="539"/>
        <v>2000</v>
      </c>
      <c r="O3687" s="7">
        <f t="shared" si="540"/>
        <v>3</v>
      </c>
      <c r="P3687" s="7">
        <f t="shared" si="541"/>
        <v>1</v>
      </c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</row>
    <row r="3688" spans="1:34" x14ac:dyDescent="0.35">
      <c r="A3688">
        <f t="shared" si="536"/>
        <v>3687</v>
      </c>
      <c r="B3688" t="s">
        <v>137</v>
      </c>
      <c r="C3688">
        <f t="shared" si="535"/>
        <v>136</v>
      </c>
      <c r="D3688" s="7">
        <f t="shared" si="542"/>
        <v>2004</v>
      </c>
      <c r="E3688">
        <v>250000</v>
      </c>
      <c r="F3688">
        <f>VLOOKUP(B3688, 'Population by Country'!$1:$266,19, FALSE)</f>
        <v>47001700.991372399</v>
      </c>
      <c r="G3688">
        <v>0</v>
      </c>
      <c r="H3688">
        <v>0</v>
      </c>
      <c r="I3688" s="7">
        <f>INDEX('Developing Country'!$B$3:$B$175,MATCH('Stata Data'!B3688,'Developing Country'!$A$3:$A$175))</f>
        <v>0</v>
      </c>
      <c r="J3688" s="7">
        <f>INDEX('Developing Country'!$C$3:$C$175,MATCH('Stata Data'!B3688,'Developing Country'!$A$3:$A$175))</f>
        <v>1</v>
      </c>
      <c r="K3688" s="8">
        <f>VLOOKUP(B3688, 'TRIPS In Force'!$A$2:$B$166, 2, FALSE)</f>
        <v>34700</v>
      </c>
      <c r="L3688" s="7">
        <f t="shared" si="537"/>
        <v>1995</v>
      </c>
      <c r="M3688" s="7">
        <f t="shared" si="538"/>
        <v>1</v>
      </c>
      <c r="N3688" s="7">
        <f t="shared" si="539"/>
        <v>2000</v>
      </c>
      <c r="O3688" s="7">
        <f t="shared" si="540"/>
        <v>4</v>
      </c>
      <c r="P3688" s="7">
        <f t="shared" si="541"/>
        <v>1</v>
      </c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</row>
    <row r="3689" spans="1:34" x14ac:dyDescent="0.35">
      <c r="A3689">
        <f t="shared" si="536"/>
        <v>3688</v>
      </c>
      <c r="B3689" t="s">
        <v>137</v>
      </c>
      <c r="C3689">
        <f t="shared" si="535"/>
        <v>136</v>
      </c>
      <c r="D3689" s="7">
        <f t="shared" si="542"/>
        <v>2005</v>
      </c>
      <c r="E3689">
        <v>270000</v>
      </c>
      <c r="F3689">
        <f>VLOOKUP(B3689, 'Population by Country'!$1:$266, 20, FALSE)</f>
        <v>47606670.243965797</v>
      </c>
      <c r="G3689">
        <v>0</v>
      </c>
      <c r="H3689">
        <v>0</v>
      </c>
      <c r="I3689" s="7">
        <f>INDEX('Developing Country'!$B$3:$B$175,MATCH('Stata Data'!B3689,'Developing Country'!$A$3:$A$175))</f>
        <v>0</v>
      </c>
      <c r="J3689" s="7">
        <f>INDEX('Developing Country'!$C$3:$C$175,MATCH('Stata Data'!B3689,'Developing Country'!$A$3:$A$175))</f>
        <v>1</v>
      </c>
      <c r="K3689" s="8">
        <f>VLOOKUP(B3689, 'TRIPS In Force'!$A$2:$B$166, 2, FALSE)</f>
        <v>34700</v>
      </c>
      <c r="L3689" s="7">
        <f t="shared" si="537"/>
        <v>1995</v>
      </c>
      <c r="M3689" s="7">
        <f t="shared" si="538"/>
        <v>1</v>
      </c>
      <c r="N3689" s="7">
        <f t="shared" si="539"/>
        <v>2000</v>
      </c>
      <c r="O3689" s="7">
        <f t="shared" si="540"/>
        <v>5</v>
      </c>
      <c r="P3689" s="7">
        <f t="shared" si="541"/>
        <v>1</v>
      </c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</row>
    <row r="3690" spans="1:34" x14ac:dyDescent="0.35">
      <c r="A3690">
        <f t="shared" si="536"/>
        <v>3689</v>
      </c>
      <c r="B3690" t="s">
        <v>137</v>
      </c>
      <c r="C3690">
        <f t="shared" si="535"/>
        <v>136</v>
      </c>
      <c r="D3690" s="7">
        <f t="shared" si="542"/>
        <v>2006</v>
      </c>
      <c r="E3690">
        <v>280000</v>
      </c>
      <c r="F3690">
        <f>VLOOKUP(B3690, 'Population by Country'!$1:$266, 21, FALSE)</f>
        <v>48233804.484986603</v>
      </c>
      <c r="G3690">
        <v>0</v>
      </c>
      <c r="H3690">
        <v>0</v>
      </c>
      <c r="I3690" s="7">
        <f>INDEX('Developing Country'!$B$3:$B$175,MATCH('Stata Data'!B3690,'Developing Country'!$A$3:$A$175))</f>
        <v>0</v>
      </c>
      <c r="J3690" s="7">
        <f>INDEX('Developing Country'!$C$3:$C$175,MATCH('Stata Data'!B3690,'Developing Country'!$A$3:$A$175))</f>
        <v>1</v>
      </c>
      <c r="K3690" s="8">
        <f>VLOOKUP(B3690, 'TRIPS In Force'!$A$2:$B$166, 2, FALSE)</f>
        <v>34700</v>
      </c>
      <c r="L3690" s="7">
        <f t="shared" si="537"/>
        <v>1995</v>
      </c>
      <c r="M3690" s="7">
        <f t="shared" si="538"/>
        <v>1</v>
      </c>
      <c r="N3690" s="7">
        <f t="shared" si="539"/>
        <v>2000</v>
      </c>
      <c r="O3690" s="7">
        <f t="shared" si="540"/>
        <v>6</v>
      </c>
      <c r="P3690" s="7">
        <f t="shared" si="541"/>
        <v>1</v>
      </c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</row>
    <row r="3691" spans="1:34" x14ac:dyDescent="0.35">
      <c r="A3691">
        <f t="shared" si="536"/>
        <v>3690</v>
      </c>
      <c r="B3691" t="s">
        <v>137</v>
      </c>
      <c r="C3691">
        <f t="shared" si="535"/>
        <v>136</v>
      </c>
      <c r="D3691" s="7">
        <f t="shared" si="542"/>
        <v>2007</v>
      </c>
      <c r="E3691">
        <v>280000</v>
      </c>
      <c r="F3691">
        <f>VLOOKUP(B3691, 'Population by Country'!$1:$266, 22, FALSE)</f>
        <v>48883844.990928799</v>
      </c>
      <c r="G3691">
        <v>0</v>
      </c>
      <c r="H3691">
        <v>0</v>
      </c>
      <c r="I3691" s="7">
        <f>INDEX('Developing Country'!$B$3:$B$175,MATCH('Stata Data'!B3691,'Developing Country'!$A$3:$A$175))</f>
        <v>0</v>
      </c>
      <c r="J3691" s="7">
        <f>INDEX('Developing Country'!$C$3:$C$175,MATCH('Stata Data'!B3691,'Developing Country'!$A$3:$A$175))</f>
        <v>1</v>
      </c>
      <c r="K3691" s="8">
        <f>VLOOKUP(B3691, 'TRIPS In Force'!$A$2:$B$166, 2, FALSE)</f>
        <v>34700</v>
      </c>
      <c r="L3691" s="7">
        <f t="shared" si="537"/>
        <v>1995</v>
      </c>
      <c r="M3691" s="7">
        <f t="shared" si="538"/>
        <v>1</v>
      </c>
      <c r="N3691" s="7">
        <f t="shared" si="539"/>
        <v>2000</v>
      </c>
      <c r="O3691" s="7">
        <f t="shared" si="540"/>
        <v>7</v>
      </c>
      <c r="P3691" s="7">
        <f t="shared" si="541"/>
        <v>1</v>
      </c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</row>
    <row r="3692" spans="1:34" x14ac:dyDescent="0.35">
      <c r="A3692">
        <f t="shared" si="536"/>
        <v>3691</v>
      </c>
      <c r="B3692" t="s">
        <v>137</v>
      </c>
      <c r="C3692">
        <f t="shared" si="535"/>
        <v>136</v>
      </c>
      <c r="D3692" s="7">
        <f t="shared" si="542"/>
        <v>2008</v>
      </c>
      <c r="E3692">
        <v>260000</v>
      </c>
      <c r="F3692">
        <f>VLOOKUP(B3692, 'Population by Country'!$1:$266, 23, FALSE)</f>
        <v>49557573.295534201</v>
      </c>
      <c r="G3692">
        <v>0</v>
      </c>
      <c r="H3692">
        <v>0</v>
      </c>
      <c r="I3692" s="7">
        <f>INDEX('Developing Country'!$B$3:$B$175,MATCH('Stata Data'!B3692,'Developing Country'!$A$3:$A$175))</f>
        <v>0</v>
      </c>
      <c r="J3692" s="7">
        <f>INDEX('Developing Country'!$C$3:$C$175,MATCH('Stata Data'!B3692,'Developing Country'!$A$3:$A$175))</f>
        <v>1</v>
      </c>
      <c r="K3692" s="8">
        <f>VLOOKUP(B3692, 'TRIPS In Force'!$A$2:$B$166, 2, FALSE)</f>
        <v>34700</v>
      </c>
      <c r="L3692" s="7">
        <f t="shared" si="537"/>
        <v>1995</v>
      </c>
      <c r="M3692" s="7">
        <f t="shared" si="538"/>
        <v>1</v>
      </c>
      <c r="N3692" s="7">
        <f t="shared" si="539"/>
        <v>2000</v>
      </c>
      <c r="O3692" s="7">
        <f t="shared" si="540"/>
        <v>8</v>
      </c>
      <c r="P3692" s="7">
        <f t="shared" si="541"/>
        <v>1</v>
      </c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</row>
    <row r="3693" spans="1:34" x14ac:dyDescent="0.35">
      <c r="A3693">
        <f t="shared" si="536"/>
        <v>3692</v>
      </c>
      <c r="B3693" t="s">
        <v>137</v>
      </c>
      <c r="C3693">
        <f t="shared" si="535"/>
        <v>136</v>
      </c>
      <c r="D3693" s="7">
        <f t="shared" si="542"/>
        <v>2009</v>
      </c>
      <c r="E3693">
        <v>240000</v>
      </c>
      <c r="F3693">
        <f>VLOOKUP(B3693, 'Population by Country'!$1:$266, 24, FALSE)</f>
        <v>50255813.1102008</v>
      </c>
      <c r="G3693">
        <v>0</v>
      </c>
      <c r="H3693">
        <v>0</v>
      </c>
      <c r="I3693" s="7">
        <f>INDEX('Developing Country'!$B$3:$B$175,MATCH('Stata Data'!B3693,'Developing Country'!$A$3:$A$175))</f>
        <v>0</v>
      </c>
      <c r="J3693" s="7">
        <f>INDEX('Developing Country'!$C$3:$C$175,MATCH('Stata Data'!B3693,'Developing Country'!$A$3:$A$175))</f>
        <v>1</v>
      </c>
      <c r="K3693" s="8">
        <f>VLOOKUP(B3693, 'TRIPS In Force'!$A$2:$B$166, 2, FALSE)</f>
        <v>34700</v>
      </c>
      <c r="L3693" s="7">
        <f t="shared" si="537"/>
        <v>1995</v>
      </c>
      <c r="M3693" s="7">
        <f t="shared" si="538"/>
        <v>1</v>
      </c>
      <c r="N3693" s="7">
        <f t="shared" si="539"/>
        <v>2000</v>
      </c>
      <c r="O3693" s="7">
        <f t="shared" si="540"/>
        <v>9</v>
      </c>
      <c r="P3693" s="7">
        <f t="shared" si="541"/>
        <v>1</v>
      </c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</row>
    <row r="3694" spans="1:34" x14ac:dyDescent="0.35">
      <c r="A3694">
        <f t="shared" si="536"/>
        <v>3693</v>
      </c>
      <c r="B3694" t="s">
        <v>137</v>
      </c>
      <c r="C3694">
        <f t="shared" si="535"/>
        <v>136</v>
      </c>
      <c r="D3694" s="7">
        <f t="shared" si="542"/>
        <v>2010</v>
      </c>
      <c r="E3694">
        <v>210000</v>
      </c>
      <c r="F3694">
        <f>VLOOKUP(B3694, 'Population by Country'!$1:$266, 25, FALSE)</f>
        <v>50979432.362227701</v>
      </c>
      <c r="G3694">
        <v>0</v>
      </c>
      <c r="H3694">
        <v>0</v>
      </c>
      <c r="I3694" s="7">
        <f>INDEX('Developing Country'!$B$3:$B$175,MATCH('Stata Data'!B3694,'Developing Country'!$A$3:$A$175))</f>
        <v>0</v>
      </c>
      <c r="J3694" s="7">
        <f>INDEX('Developing Country'!$C$3:$C$175,MATCH('Stata Data'!B3694,'Developing Country'!$A$3:$A$175))</f>
        <v>1</v>
      </c>
      <c r="K3694" s="8">
        <f>VLOOKUP(B3694, 'TRIPS In Force'!$A$2:$B$166, 2, FALSE)</f>
        <v>34700</v>
      </c>
      <c r="L3694" s="7">
        <f t="shared" si="537"/>
        <v>1995</v>
      </c>
      <c r="M3694" s="7">
        <f t="shared" si="538"/>
        <v>1</v>
      </c>
      <c r="N3694" s="7">
        <f t="shared" si="539"/>
        <v>2000</v>
      </c>
      <c r="O3694" s="7">
        <f t="shared" si="540"/>
        <v>10</v>
      </c>
      <c r="P3694" s="7">
        <f t="shared" si="541"/>
        <v>1</v>
      </c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</row>
    <row r="3695" spans="1:34" x14ac:dyDescent="0.35">
      <c r="A3695">
        <f t="shared" si="536"/>
        <v>3694</v>
      </c>
      <c r="B3695" t="s">
        <v>137</v>
      </c>
      <c r="C3695">
        <f t="shared" si="535"/>
        <v>136</v>
      </c>
      <c r="D3695" s="7">
        <f t="shared" si="542"/>
        <v>2011</v>
      </c>
      <c r="E3695">
        <v>190000</v>
      </c>
      <c r="F3695">
        <f>VLOOKUP(B3695, 'Population by Country'!$1:$266, 26, FALSE)</f>
        <v>51729345.357815899</v>
      </c>
      <c r="G3695">
        <v>0</v>
      </c>
      <c r="H3695">
        <v>0</v>
      </c>
      <c r="I3695" s="7">
        <f>INDEX('Developing Country'!$B$3:$B$175,MATCH('Stata Data'!B3695,'Developing Country'!$A$3:$A$175))</f>
        <v>0</v>
      </c>
      <c r="J3695" s="7">
        <f>INDEX('Developing Country'!$C$3:$C$175,MATCH('Stata Data'!B3695,'Developing Country'!$A$3:$A$175))</f>
        <v>1</v>
      </c>
      <c r="K3695" s="8">
        <f>VLOOKUP(B3695, 'TRIPS In Force'!$A$2:$B$166, 2, FALSE)</f>
        <v>34700</v>
      </c>
      <c r="L3695" s="7">
        <f t="shared" si="537"/>
        <v>1995</v>
      </c>
      <c r="M3695" s="7">
        <f t="shared" si="538"/>
        <v>1</v>
      </c>
      <c r="N3695" s="7">
        <f t="shared" si="539"/>
        <v>2000</v>
      </c>
      <c r="O3695" s="7">
        <f t="shared" si="540"/>
        <v>11</v>
      </c>
      <c r="P3695" s="7">
        <f t="shared" si="541"/>
        <v>1</v>
      </c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</row>
    <row r="3696" spans="1:34" x14ac:dyDescent="0.35">
      <c r="A3696">
        <f t="shared" si="536"/>
        <v>3695</v>
      </c>
      <c r="B3696" t="s">
        <v>137</v>
      </c>
      <c r="C3696">
        <f t="shared" si="535"/>
        <v>136</v>
      </c>
      <c r="D3696" s="7">
        <f t="shared" si="542"/>
        <v>2012</v>
      </c>
      <c r="E3696">
        <v>150000</v>
      </c>
      <c r="F3696">
        <f>VLOOKUP(B3696, 'Population by Country'!$1:$266, 27, FALSE)</f>
        <v>52506515.077233501</v>
      </c>
      <c r="G3696">
        <v>0</v>
      </c>
      <c r="H3696">
        <v>0</v>
      </c>
      <c r="I3696" s="7">
        <f>INDEX('Developing Country'!$B$3:$B$175,MATCH('Stata Data'!B3696,'Developing Country'!$A$3:$A$175))</f>
        <v>0</v>
      </c>
      <c r="J3696" s="7">
        <f>INDEX('Developing Country'!$C$3:$C$175,MATCH('Stata Data'!B3696,'Developing Country'!$A$3:$A$175))</f>
        <v>1</v>
      </c>
      <c r="K3696" s="8">
        <f>VLOOKUP(B3696, 'TRIPS In Force'!$A$2:$B$166, 2, FALSE)</f>
        <v>34700</v>
      </c>
      <c r="L3696" s="7">
        <f t="shared" si="537"/>
        <v>1995</v>
      </c>
      <c r="M3696" s="7">
        <f t="shared" si="538"/>
        <v>1</v>
      </c>
      <c r="N3696" s="7">
        <f t="shared" si="539"/>
        <v>2000</v>
      </c>
      <c r="O3696" s="7">
        <f t="shared" si="540"/>
        <v>12</v>
      </c>
      <c r="P3696" s="7">
        <f t="shared" si="541"/>
        <v>1</v>
      </c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</row>
    <row r="3697" spans="1:34" x14ac:dyDescent="0.35">
      <c r="A3697">
        <f t="shared" si="536"/>
        <v>3696</v>
      </c>
      <c r="B3697" t="s">
        <v>137</v>
      </c>
      <c r="C3697">
        <f t="shared" si="535"/>
        <v>136</v>
      </c>
      <c r="D3697" s="7">
        <f t="shared" si="542"/>
        <v>2013</v>
      </c>
      <c r="E3697">
        <v>130000</v>
      </c>
      <c r="F3697">
        <f>VLOOKUP(B3697, 'Population by Country'!$1:$266, 28, FALSE)</f>
        <v>53311955.610082299</v>
      </c>
      <c r="G3697">
        <v>0</v>
      </c>
      <c r="H3697">
        <v>0</v>
      </c>
      <c r="I3697" s="7">
        <f>INDEX('Developing Country'!$B$3:$B$175,MATCH('Stata Data'!B3697,'Developing Country'!$A$3:$A$175))</f>
        <v>0</v>
      </c>
      <c r="J3697" s="7">
        <f>INDEX('Developing Country'!$C$3:$C$175,MATCH('Stata Data'!B3697,'Developing Country'!$A$3:$A$175))</f>
        <v>1</v>
      </c>
      <c r="K3697" s="8">
        <f>VLOOKUP(B3697, 'TRIPS In Force'!$A$2:$B$166, 2, FALSE)</f>
        <v>34700</v>
      </c>
      <c r="L3697" s="7">
        <f t="shared" si="537"/>
        <v>1995</v>
      </c>
      <c r="M3697" s="7">
        <f t="shared" si="538"/>
        <v>1</v>
      </c>
      <c r="N3697" s="7">
        <f t="shared" si="539"/>
        <v>2000</v>
      </c>
      <c r="O3697" s="7">
        <f t="shared" si="540"/>
        <v>13</v>
      </c>
      <c r="P3697" s="7">
        <f t="shared" si="541"/>
        <v>1</v>
      </c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</row>
    <row r="3698" spans="1:34" x14ac:dyDescent="0.35">
      <c r="A3698">
        <f t="shared" si="536"/>
        <v>3697</v>
      </c>
      <c r="B3698" t="s">
        <v>137</v>
      </c>
      <c r="C3698">
        <f t="shared" si="535"/>
        <v>136</v>
      </c>
      <c r="D3698" s="7">
        <f t="shared" si="542"/>
        <v>2014</v>
      </c>
      <c r="E3698">
        <v>110000</v>
      </c>
      <c r="F3698">
        <f>VLOOKUP(B3698, 'Population by Country'!$1:$266, 29, FALSE)</f>
        <v>54146734.739161998</v>
      </c>
      <c r="G3698">
        <v>0</v>
      </c>
      <c r="H3698">
        <v>0</v>
      </c>
      <c r="I3698" s="7">
        <f>INDEX('Developing Country'!$B$3:$B$175,MATCH('Stata Data'!B3698,'Developing Country'!$A$3:$A$175))</f>
        <v>0</v>
      </c>
      <c r="J3698" s="7">
        <f>INDEX('Developing Country'!$C$3:$C$175,MATCH('Stata Data'!B3698,'Developing Country'!$A$3:$A$175))</f>
        <v>1</v>
      </c>
      <c r="K3698" s="8">
        <f>VLOOKUP(B3698, 'TRIPS In Force'!$A$2:$B$166, 2, FALSE)</f>
        <v>34700</v>
      </c>
      <c r="L3698" s="7">
        <f t="shared" si="537"/>
        <v>1995</v>
      </c>
      <c r="M3698" s="7">
        <f t="shared" si="538"/>
        <v>1</v>
      </c>
      <c r="N3698" s="7">
        <f t="shared" si="539"/>
        <v>2000</v>
      </c>
      <c r="O3698" s="7">
        <f t="shared" si="540"/>
        <v>14</v>
      </c>
      <c r="P3698" s="7">
        <f t="shared" si="541"/>
        <v>1</v>
      </c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</row>
    <row r="3699" spans="1:34" x14ac:dyDescent="0.35">
      <c r="A3699">
        <f t="shared" si="536"/>
        <v>3698</v>
      </c>
      <c r="B3699" t="s">
        <v>137</v>
      </c>
      <c r="C3699">
        <f t="shared" si="535"/>
        <v>136</v>
      </c>
      <c r="D3699" s="7">
        <f t="shared" si="542"/>
        <v>2015</v>
      </c>
      <c r="E3699">
        <v>110000</v>
      </c>
      <c r="F3699">
        <f>VLOOKUP(B3699, 'Population by Country'!$1:$266, 30, FALSE)</f>
        <v>55011976.682029396</v>
      </c>
      <c r="G3699">
        <v>0</v>
      </c>
      <c r="H3699">
        <v>0</v>
      </c>
      <c r="I3699" s="7">
        <f>INDEX('Developing Country'!$B$3:$B$175,MATCH('Stata Data'!B3699,'Developing Country'!$A$3:$A$175))</f>
        <v>0</v>
      </c>
      <c r="J3699" s="7">
        <f>INDEX('Developing Country'!$C$3:$C$175,MATCH('Stata Data'!B3699,'Developing Country'!$A$3:$A$175))</f>
        <v>1</v>
      </c>
      <c r="K3699" s="8">
        <f>VLOOKUP(B3699, 'TRIPS In Force'!$A$2:$B$166, 2, FALSE)</f>
        <v>34700</v>
      </c>
      <c r="L3699" s="7">
        <f t="shared" si="537"/>
        <v>1995</v>
      </c>
      <c r="M3699" s="7">
        <f t="shared" si="538"/>
        <v>1</v>
      </c>
      <c r="N3699" s="7">
        <f t="shared" si="539"/>
        <v>2000</v>
      </c>
      <c r="O3699" s="7">
        <f t="shared" si="540"/>
        <v>15</v>
      </c>
      <c r="P3699" s="7">
        <f t="shared" si="541"/>
        <v>1</v>
      </c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</row>
    <row r="3700" spans="1:34" x14ac:dyDescent="0.35">
      <c r="A3700">
        <f t="shared" si="536"/>
        <v>3699</v>
      </c>
      <c r="B3700" t="s">
        <v>137</v>
      </c>
      <c r="C3700">
        <f t="shared" si="535"/>
        <v>136</v>
      </c>
      <c r="D3700" s="7">
        <f t="shared" si="542"/>
        <v>2016</v>
      </c>
      <c r="E3700">
        <v>110000</v>
      </c>
      <c r="F3700">
        <f>VLOOKUP(B3700, 'Population by Country'!$1:$266, 31, FALSE)</f>
        <v>55908865</v>
      </c>
      <c r="G3700">
        <v>0</v>
      </c>
      <c r="H3700">
        <v>0</v>
      </c>
      <c r="I3700" s="7">
        <f>INDEX('Developing Country'!$B$3:$B$175,MATCH('Stata Data'!B3700,'Developing Country'!$A$3:$A$175))</f>
        <v>0</v>
      </c>
      <c r="J3700" s="7">
        <f>INDEX('Developing Country'!$C$3:$C$175,MATCH('Stata Data'!B3700,'Developing Country'!$A$3:$A$175))</f>
        <v>1</v>
      </c>
      <c r="K3700" s="8">
        <f>VLOOKUP(B3700, 'TRIPS In Force'!$A$2:$B$166, 2, FALSE)</f>
        <v>34700</v>
      </c>
      <c r="L3700" s="7">
        <f t="shared" si="537"/>
        <v>1995</v>
      </c>
      <c r="M3700" s="7">
        <f t="shared" si="538"/>
        <v>1</v>
      </c>
      <c r="N3700" s="7">
        <f t="shared" si="539"/>
        <v>2000</v>
      </c>
      <c r="O3700" s="7">
        <f t="shared" si="540"/>
        <v>16</v>
      </c>
      <c r="P3700" s="7">
        <f t="shared" si="541"/>
        <v>1</v>
      </c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</row>
    <row r="3701" spans="1:34" x14ac:dyDescent="0.35">
      <c r="A3701">
        <f t="shared" si="536"/>
        <v>3700</v>
      </c>
      <c r="B3701" t="s">
        <v>1341</v>
      </c>
      <c r="C3701">
        <f t="shared" si="535"/>
        <v>137</v>
      </c>
      <c r="D3701" s="7">
        <v>1990</v>
      </c>
      <c r="E3701">
        <v>100</v>
      </c>
      <c r="F3701">
        <f>VLOOKUP(B3701, 'Population by Country'!$1:$266, 5,FALSE )</f>
        <v>5768481</v>
      </c>
      <c r="G3701">
        <v>0</v>
      </c>
      <c r="H3701">
        <v>0</v>
      </c>
      <c r="I3701" s="7">
        <f>INDEX('Developing Country'!$B$3:$B$175,MATCH('Stata Data'!B3701,'Developing Country'!$A$3:$A$175))</f>
        <v>0</v>
      </c>
      <c r="J3701" s="7">
        <f>INDEX('Developing Country'!$C$3:$C$175,MATCH('Stata Data'!B3701,'Developing Country'!$A$3:$A$175))</f>
        <v>0</v>
      </c>
      <c r="K3701" s="8"/>
      <c r="L3701" s="7"/>
      <c r="M3701" s="7">
        <v>0</v>
      </c>
      <c r="N3701" s="7"/>
      <c r="O3701" s="7"/>
      <c r="P3701" s="7">
        <v>0</v>
      </c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</row>
    <row r="3702" spans="1:34" x14ac:dyDescent="0.35">
      <c r="A3702">
        <f t="shared" si="536"/>
        <v>3701</v>
      </c>
      <c r="B3702" t="s">
        <v>1341</v>
      </c>
      <c r="C3702">
        <f t="shared" si="535"/>
        <v>137</v>
      </c>
      <c r="D3702" s="7">
        <f>D3701+1</f>
        <v>1991</v>
      </c>
      <c r="E3702">
        <v>100</v>
      </c>
      <c r="F3702">
        <f>VLOOKUP(B3702, 'Population by Country'!$1:$266, 6, FALSE)</f>
        <v>5705378</v>
      </c>
      <c r="G3702">
        <v>0</v>
      </c>
      <c r="H3702">
        <v>0</v>
      </c>
      <c r="I3702" s="7">
        <f>INDEX('Developing Country'!$B$3:$B$175,MATCH('Stata Data'!B3702,'Developing Country'!$A$3:$A$175))</f>
        <v>0</v>
      </c>
      <c r="J3702" s="7">
        <f>INDEX('Developing Country'!$C$3:$C$175,MATCH('Stata Data'!B3702,'Developing Country'!$A$3:$A$175))</f>
        <v>0</v>
      </c>
      <c r="K3702" s="8"/>
      <c r="L3702" s="7"/>
      <c r="M3702" s="7">
        <v>0</v>
      </c>
      <c r="N3702" s="7"/>
      <c r="O3702" s="7"/>
      <c r="P3702" s="7">
        <v>0</v>
      </c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</row>
    <row r="3703" spans="1:34" x14ac:dyDescent="0.35">
      <c r="A3703">
        <f t="shared" si="536"/>
        <v>3702</v>
      </c>
      <c r="B3703" t="s">
        <v>1341</v>
      </c>
      <c r="C3703">
        <f t="shared" si="535"/>
        <v>137</v>
      </c>
      <c r="D3703" s="7">
        <f t="shared" ref="D3703:D3727" si="543">D3702+1</f>
        <v>1992</v>
      </c>
      <c r="E3703">
        <v>100</v>
      </c>
      <c r="F3703">
        <f>VLOOKUP(B3703, 'Population by Country'!$1:$266, 7, FALSE)</f>
        <v>5599814</v>
      </c>
      <c r="G3703">
        <v>0</v>
      </c>
      <c r="H3703">
        <v>0</v>
      </c>
      <c r="I3703" s="7">
        <f>INDEX('Developing Country'!$B$3:$B$175,MATCH('Stata Data'!B3703,'Developing Country'!$A$3:$A$175))</f>
        <v>0</v>
      </c>
      <c r="J3703" s="7">
        <f>INDEX('Developing Country'!$C$3:$C$175,MATCH('Stata Data'!B3703,'Developing Country'!$A$3:$A$175))</f>
        <v>0</v>
      </c>
      <c r="K3703" s="8"/>
      <c r="L3703" s="7"/>
      <c r="M3703" s="7">
        <v>0</v>
      </c>
      <c r="N3703" s="7"/>
      <c r="O3703" s="7"/>
      <c r="P3703" s="7">
        <v>0</v>
      </c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</row>
    <row r="3704" spans="1:34" x14ac:dyDescent="0.35">
      <c r="A3704">
        <f t="shared" si="536"/>
        <v>3703</v>
      </c>
      <c r="B3704" t="s">
        <v>1341</v>
      </c>
      <c r="C3704">
        <f t="shared" si="535"/>
        <v>137</v>
      </c>
      <c r="D3704" s="7">
        <f t="shared" si="543"/>
        <v>1993</v>
      </c>
      <c r="E3704">
        <v>200</v>
      </c>
      <c r="F3704">
        <f>VLOOKUP(B3704, 'Population by Country'!$1:$266, 8, FALSE)</f>
        <v>5490915</v>
      </c>
      <c r="G3704">
        <v>0</v>
      </c>
      <c r="H3704">
        <v>0</v>
      </c>
      <c r="I3704" s="7">
        <f>INDEX('Developing Country'!$B$3:$B$175,MATCH('Stata Data'!B3704,'Developing Country'!$A$3:$A$175))</f>
        <v>0</v>
      </c>
      <c r="J3704" s="7">
        <f>INDEX('Developing Country'!$C$3:$C$175,MATCH('Stata Data'!B3704,'Developing Country'!$A$3:$A$175))</f>
        <v>0</v>
      </c>
      <c r="K3704" s="8"/>
      <c r="L3704" s="7"/>
      <c r="M3704" s="7">
        <v>0</v>
      </c>
      <c r="N3704" s="7"/>
      <c r="O3704" s="7"/>
      <c r="P3704" s="7">
        <v>0</v>
      </c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</row>
    <row r="3705" spans="1:34" x14ac:dyDescent="0.35">
      <c r="A3705">
        <f t="shared" si="536"/>
        <v>3704</v>
      </c>
      <c r="B3705" t="s">
        <v>1341</v>
      </c>
      <c r="C3705">
        <f t="shared" si="535"/>
        <v>137</v>
      </c>
      <c r="D3705" s="7">
        <f t="shared" si="543"/>
        <v>1994</v>
      </c>
      <c r="E3705">
        <v>200</v>
      </c>
      <c r="F3705">
        <f>VLOOKUP(B3705, 'Population by Country'!$1:$266, 9, FALSE)</f>
        <v>5431738</v>
      </c>
      <c r="G3705">
        <v>0</v>
      </c>
      <c r="H3705">
        <v>0</v>
      </c>
      <c r="I3705" s="7">
        <f>INDEX('Developing Country'!$B$3:$B$175,MATCH('Stata Data'!B3705,'Developing Country'!$A$3:$A$175))</f>
        <v>0</v>
      </c>
      <c r="J3705" s="7">
        <f>INDEX('Developing Country'!$C$3:$C$175,MATCH('Stata Data'!B3705,'Developing Country'!$A$3:$A$175))</f>
        <v>0</v>
      </c>
      <c r="K3705" s="8"/>
      <c r="L3705" s="7"/>
      <c r="M3705" s="7">
        <v>0</v>
      </c>
      <c r="N3705" s="7"/>
      <c r="O3705" s="7"/>
      <c r="P3705" s="7">
        <v>0</v>
      </c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</row>
    <row r="3706" spans="1:34" x14ac:dyDescent="0.35">
      <c r="A3706">
        <f t="shared" si="536"/>
        <v>3705</v>
      </c>
      <c r="B3706" t="s">
        <v>1341</v>
      </c>
      <c r="C3706">
        <f t="shared" si="535"/>
        <v>137</v>
      </c>
      <c r="D3706" s="7">
        <f t="shared" si="543"/>
        <v>1995</v>
      </c>
      <c r="E3706">
        <v>500</v>
      </c>
      <c r="F3706">
        <f>VLOOKUP(B3706, 'Population by Country'!$1:$266, 10, FALSE)</f>
        <v>5459519</v>
      </c>
      <c r="G3706">
        <v>0</v>
      </c>
      <c r="H3706">
        <v>0</v>
      </c>
      <c r="I3706" s="7">
        <f>INDEX('Developing Country'!$B$3:$B$175,MATCH('Stata Data'!B3706,'Developing Country'!$A$3:$A$175))</f>
        <v>0</v>
      </c>
      <c r="J3706" s="7">
        <f>INDEX('Developing Country'!$C$3:$C$175,MATCH('Stata Data'!B3706,'Developing Country'!$A$3:$A$175))</f>
        <v>0</v>
      </c>
      <c r="K3706" s="8"/>
      <c r="L3706" s="7"/>
      <c r="M3706" s="7">
        <v>0</v>
      </c>
      <c r="N3706" s="7"/>
      <c r="O3706" s="7"/>
      <c r="P3706" s="7">
        <v>0</v>
      </c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</row>
    <row r="3707" spans="1:34" x14ac:dyDescent="0.35">
      <c r="A3707">
        <f t="shared" si="536"/>
        <v>3706</v>
      </c>
      <c r="B3707" t="s">
        <v>1341</v>
      </c>
      <c r="C3707">
        <f t="shared" si="535"/>
        <v>137</v>
      </c>
      <c r="D3707" s="7">
        <f t="shared" si="543"/>
        <v>1996</v>
      </c>
      <c r="E3707">
        <v>1000</v>
      </c>
      <c r="F3707">
        <f>VLOOKUP(B3707, 'Population by Country'!$1:$266, 11, FALSE)</f>
        <v>5591114</v>
      </c>
      <c r="G3707">
        <v>0</v>
      </c>
      <c r="H3707">
        <v>0</v>
      </c>
      <c r="I3707" s="7">
        <f>INDEX('Developing Country'!$B$3:$B$175,MATCH('Stata Data'!B3707,'Developing Country'!$A$3:$A$175))</f>
        <v>0</v>
      </c>
      <c r="J3707" s="7">
        <f>INDEX('Developing Country'!$C$3:$C$175,MATCH('Stata Data'!B3707,'Developing Country'!$A$3:$A$175))</f>
        <v>0</v>
      </c>
      <c r="K3707" s="8"/>
      <c r="L3707" s="7"/>
      <c r="M3707" s="7">
        <v>0</v>
      </c>
      <c r="N3707" s="7"/>
      <c r="O3707" s="7"/>
      <c r="P3707" s="7">
        <v>0</v>
      </c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</row>
    <row r="3708" spans="1:34" x14ac:dyDescent="0.35">
      <c r="A3708">
        <f t="shared" si="536"/>
        <v>3707</v>
      </c>
      <c r="B3708" t="s">
        <v>1341</v>
      </c>
      <c r="C3708">
        <f t="shared" si="535"/>
        <v>137</v>
      </c>
      <c r="D3708" s="7">
        <f t="shared" si="543"/>
        <v>1997</v>
      </c>
      <c r="E3708">
        <v>1000</v>
      </c>
      <c r="F3708">
        <f>VLOOKUP(B3708, 'Population by Country'!$1:$266, 12, FALSE)</f>
        <v>5814006</v>
      </c>
      <c r="G3708">
        <v>0</v>
      </c>
      <c r="H3708">
        <v>0</v>
      </c>
      <c r="I3708" s="7">
        <f>INDEX('Developing Country'!$B$3:$B$175,MATCH('Stata Data'!B3708,'Developing Country'!$A$3:$A$175))</f>
        <v>0</v>
      </c>
      <c r="J3708" s="7">
        <f>INDEX('Developing Country'!$C$3:$C$175,MATCH('Stata Data'!B3708,'Developing Country'!$A$3:$A$175))</f>
        <v>0</v>
      </c>
      <c r="K3708" s="8"/>
      <c r="L3708" s="7"/>
      <c r="M3708" s="7">
        <v>0</v>
      </c>
      <c r="N3708" s="7"/>
      <c r="O3708" s="7"/>
      <c r="P3708" s="7">
        <v>0</v>
      </c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</row>
    <row r="3709" spans="1:34" x14ac:dyDescent="0.35">
      <c r="A3709">
        <f t="shared" si="536"/>
        <v>3708</v>
      </c>
      <c r="B3709" t="s">
        <v>1341</v>
      </c>
      <c r="C3709">
        <f t="shared" si="535"/>
        <v>137</v>
      </c>
      <c r="D3709" s="7">
        <f t="shared" si="543"/>
        <v>1998</v>
      </c>
      <c r="E3709">
        <v>1400</v>
      </c>
      <c r="F3709">
        <f>VLOOKUP(B3709, 'Population by Country'!$1:$266, 13, FALSE)</f>
        <v>6099923</v>
      </c>
      <c r="G3709">
        <v>0</v>
      </c>
      <c r="H3709">
        <v>0</v>
      </c>
      <c r="I3709" s="7">
        <f>INDEX('Developing Country'!$B$3:$B$175,MATCH('Stata Data'!B3709,'Developing Country'!$A$3:$A$175))</f>
        <v>0</v>
      </c>
      <c r="J3709" s="7">
        <f>INDEX('Developing Country'!$C$3:$C$175,MATCH('Stata Data'!B3709,'Developing Country'!$A$3:$A$175))</f>
        <v>0</v>
      </c>
      <c r="K3709" s="8"/>
      <c r="L3709" s="7"/>
      <c r="M3709" s="7">
        <v>0</v>
      </c>
      <c r="N3709" s="7"/>
      <c r="O3709" s="7"/>
      <c r="P3709" s="7">
        <v>0</v>
      </c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</row>
    <row r="3710" spans="1:34" x14ac:dyDescent="0.35">
      <c r="A3710">
        <f t="shared" si="536"/>
        <v>3709</v>
      </c>
      <c r="B3710" t="s">
        <v>1341</v>
      </c>
      <c r="C3710">
        <f t="shared" si="535"/>
        <v>137</v>
      </c>
      <c r="D3710" s="7">
        <f t="shared" si="543"/>
        <v>1999</v>
      </c>
      <c r="E3710">
        <v>2000</v>
      </c>
      <c r="F3710">
        <f>VLOOKUP(B3710, 'Population by Country'!$1:$266,14, FALSE)</f>
        <v>6405864</v>
      </c>
      <c r="G3710">
        <v>0</v>
      </c>
      <c r="H3710">
        <v>0</v>
      </c>
      <c r="I3710" s="7">
        <f>INDEX('Developing Country'!$B$3:$B$175,MATCH('Stata Data'!B3710,'Developing Country'!$A$3:$A$175))</f>
        <v>0</v>
      </c>
      <c r="J3710" s="7">
        <f>INDEX('Developing Country'!$C$3:$C$175,MATCH('Stata Data'!B3710,'Developing Country'!$A$3:$A$175))</f>
        <v>0</v>
      </c>
      <c r="K3710" s="8"/>
      <c r="L3710" s="7"/>
      <c r="M3710" s="7">
        <v>0</v>
      </c>
      <c r="N3710" s="7"/>
      <c r="O3710" s="7"/>
      <c r="P3710" s="7">
        <v>0</v>
      </c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</row>
    <row r="3711" spans="1:34" x14ac:dyDescent="0.35">
      <c r="A3711">
        <f t="shared" si="536"/>
        <v>3710</v>
      </c>
      <c r="B3711" t="s">
        <v>1341</v>
      </c>
      <c r="C3711">
        <f t="shared" si="535"/>
        <v>137</v>
      </c>
      <c r="D3711" s="7">
        <f t="shared" si="543"/>
        <v>2000</v>
      </c>
      <c r="E3711">
        <v>2700</v>
      </c>
      <c r="F3711">
        <f>VLOOKUP(B3711, 'Population by Country'!$1:$266, 15, FALSE)</f>
        <v>6700656</v>
      </c>
      <c r="G3711">
        <v>0</v>
      </c>
      <c r="H3711">
        <v>0</v>
      </c>
      <c r="I3711" s="7">
        <f>INDEX('Developing Country'!$B$3:$B$175,MATCH('Stata Data'!B3711,'Developing Country'!$A$3:$A$175))</f>
        <v>0</v>
      </c>
      <c r="J3711" s="7">
        <f>INDEX('Developing Country'!$C$3:$C$175,MATCH('Stata Data'!B3711,'Developing Country'!$A$3:$A$175))</f>
        <v>0</v>
      </c>
      <c r="K3711" s="8"/>
      <c r="L3711" s="7"/>
      <c r="M3711" s="7">
        <v>0</v>
      </c>
      <c r="N3711" s="7"/>
      <c r="O3711" s="7"/>
      <c r="P3711" s="7">
        <v>0</v>
      </c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</row>
    <row r="3712" spans="1:34" x14ac:dyDescent="0.35">
      <c r="A3712">
        <f t="shared" si="536"/>
        <v>3711</v>
      </c>
      <c r="B3712" t="s">
        <v>1341</v>
      </c>
      <c r="C3712">
        <f t="shared" si="535"/>
        <v>137</v>
      </c>
      <c r="D3712" s="7">
        <f t="shared" si="543"/>
        <v>2001</v>
      </c>
      <c r="E3712">
        <v>3600</v>
      </c>
      <c r="F3712">
        <f>VLOOKUP(B3712, 'Population by Country'!$1:$266, 16, FALSE)</f>
        <v>6974442</v>
      </c>
      <c r="G3712">
        <v>0</v>
      </c>
      <c r="H3712">
        <v>0</v>
      </c>
      <c r="I3712" s="7">
        <f>INDEX('Developing Country'!$B$3:$B$175,MATCH('Stata Data'!B3712,'Developing Country'!$A$3:$A$175))</f>
        <v>0</v>
      </c>
      <c r="J3712" s="7">
        <f>INDEX('Developing Country'!$C$3:$C$175,MATCH('Stata Data'!B3712,'Developing Country'!$A$3:$A$175))</f>
        <v>0</v>
      </c>
      <c r="K3712" s="8"/>
      <c r="L3712" s="7"/>
      <c r="M3712" s="7">
        <v>0</v>
      </c>
      <c r="N3712" s="7"/>
      <c r="O3712" s="7"/>
      <c r="P3712" s="7">
        <v>0</v>
      </c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</row>
    <row r="3713" spans="1:34" x14ac:dyDescent="0.35">
      <c r="A3713">
        <f t="shared" si="536"/>
        <v>3712</v>
      </c>
      <c r="B3713" t="s">
        <v>1341</v>
      </c>
      <c r="C3713">
        <f t="shared" si="535"/>
        <v>137</v>
      </c>
      <c r="D3713" s="7">
        <f t="shared" si="543"/>
        <v>2002</v>
      </c>
      <c r="E3713">
        <v>4600</v>
      </c>
      <c r="F3713">
        <f>VLOOKUP(B3713, 'Population by Country'!$1:$266, 17, FALSE)</f>
        <v>7237276</v>
      </c>
      <c r="G3713">
        <v>0</v>
      </c>
      <c r="H3713">
        <v>0</v>
      </c>
      <c r="I3713" s="7">
        <f>INDEX('Developing Country'!$B$3:$B$175,MATCH('Stata Data'!B3713,'Developing Country'!$A$3:$A$175))</f>
        <v>0</v>
      </c>
      <c r="J3713" s="7">
        <f>INDEX('Developing Country'!$C$3:$C$175,MATCH('Stata Data'!B3713,'Developing Country'!$A$3:$A$175))</f>
        <v>0</v>
      </c>
      <c r="K3713" s="8"/>
      <c r="L3713" s="7"/>
      <c r="M3713" s="7">
        <v>0</v>
      </c>
      <c r="N3713" s="7"/>
      <c r="O3713" s="7"/>
      <c r="P3713" s="7">
        <v>0</v>
      </c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</row>
    <row r="3714" spans="1:34" x14ac:dyDescent="0.35">
      <c r="A3714">
        <f t="shared" si="536"/>
        <v>3713</v>
      </c>
      <c r="B3714" t="s">
        <v>1341</v>
      </c>
      <c r="C3714">
        <f t="shared" si="535"/>
        <v>137</v>
      </c>
      <c r="D3714" s="7">
        <f t="shared" si="543"/>
        <v>2003</v>
      </c>
      <c r="E3714">
        <v>5700</v>
      </c>
      <c r="F3714">
        <f>VLOOKUP(B3714, 'Population by Country'!$1:$266, 18, FALSE)</f>
        <v>7501642</v>
      </c>
      <c r="G3714">
        <v>0</v>
      </c>
      <c r="H3714">
        <v>0</v>
      </c>
      <c r="I3714" s="7">
        <f>INDEX('Developing Country'!$B$3:$B$175,MATCH('Stata Data'!B3714,'Developing Country'!$A$3:$A$175))</f>
        <v>0</v>
      </c>
      <c r="J3714" s="7">
        <f>INDEX('Developing Country'!$C$3:$C$175,MATCH('Stata Data'!B3714,'Developing Country'!$A$3:$A$175))</f>
        <v>0</v>
      </c>
      <c r="K3714" s="8"/>
      <c r="L3714" s="7"/>
      <c r="M3714" s="7">
        <v>0</v>
      </c>
      <c r="N3714" s="7"/>
      <c r="O3714" s="7"/>
      <c r="P3714" s="7">
        <v>0</v>
      </c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</row>
    <row r="3715" spans="1:34" x14ac:dyDescent="0.35">
      <c r="A3715">
        <f t="shared" si="536"/>
        <v>3714</v>
      </c>
      <c r="B3715" t="s">
        <v>1341</v>
      </c>
      <c r="C3715">
        <f t="shared" ref="C3715:C3778" si="544">_xlfn.FLOOR.MATH((A3715-1)/27)</f>
        <v>137</v>
      </c>
      <c r="D3715" s="7">
        <f t="shared" si="543"/>
        <v>2004</v>
      </c>
      <c r="E3715">
        <v>6900</v>
      </c>
      <c r="F3715">
        <f>VLOOKUP(B3715, 'Population by Country'!$1:$266,19, FALSE)</f>
        <v>7787655</v>
      </c>
      <c r="G3715">
        <v>0</v>
      </c>
      <c r="H3715">
        <v>0</v>
      </c>
      <c r="I3715" s="7">
        <f>INDEX('Developing Country'!$B$3:$B$175,MATCH('Stata Data'!B3715,'Developing Country'!$A$3:$A$175))</f>
        <v>0</v>
      </c>
      <c r="J3715" s="7">
        <f>INDEX('Developing Country'!$C$3:$C$175,MATCH('Stata Data'!B3715,'Developing Country'!$A$3:$A$175))</f>
        <v>0</v>
      </c>
      <c r="K3715" s="8"/>
      <c r="L3715" s="7"/>
      <c r="M3715" s="7">
        <v>0</v>
      </c>
      <c r="N3715" s="7"/>
      <c r="O3715" s="7"/>
      <c r="P3715" s="7">
        <v>0</v>
      </c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</row>
    <row r="3716" spans="1:34" x14ac:dyDescent="0.35">
      <c r="A3716">
        <f t="shared" ref="A3716:A3779" si="545">A3715+1</f>
        <v>3715</v>
      </c>
      <c r="B3716" t="s">
        <v>1341</v>
      </c>
      <c r="C3716">
        <f t="shared" si="544"/>
        <v>137</v>
      </c>
      <c r="D3716" s="7">
        <f t="shared" si="543"/>
        <v>2005</v>
      </c>
      <c r="E3716">
        <v>8100</v>
      </c>
      <c r="F3716">
        <f>VLOOKUP(B3716, 'Population by Country'!$1:$266, 20, FALSE)</f>
        <v>8108877</v>
      </c>
      <c r="G3716">
        <v>0</v>
      </c>
      <c r="H3716">
        <v>0</v>
      </c>
      <c r="I3716" s="7">
        <f>INDEX('Developing Country'!$B$3:$B$175,MATCH('Stata Data'!B3716,'Developing Country'!$A$3:$A$175))</f>
        <v>0</v>
      </c>
      <c r="J3716" s="7">
        <f>INDEX('Developing Country'!$C$3:$C$175,MATCH('Stata Data'!B3716,'Developing Country'!$A$3:$A$175))</f>
        <v>0</v>
      </c>
      <c r="K3716" s="8"/>
      <c r="L3716" s="7"/>
      <c r="M3716" s="7">
        <v>0</v>
      </c>
      <c r="N3716" s="7"/>
      <c r="O3716" s="7"/>
      <c r="P3716" s="7">
        <v>0</v>
      </c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</row>
    <row r="3717" spans="1:34" x14ac:dyDescent="0.35">
      <c r="A3717">
        <f t="shared" si="545"/>
        <v>3716</v>
      </c>
      <c r="B3717" t="s">
        <v>1341</v>
      </c>
      <c r="C3717">
        <f t="shared" si="544"/>
        <v>137</v>
      </c>
      <c r="D3717" s="7">
        <f t="shared" si="543"/>
        <v>2006</v>
      </c>
      <c r="E3717">
        <v>9300</v>
      </c>
      <c r="F3717">
        <f>VLOOKUP(B3717, 'Population by Country'!$1:$266, 21, FALSE)</f>
        <v>8468152</v>
      </c>
      <c r="G3717">
        <v>0</v>
      </c>
      <c r="H3717">
        <v>0</v>
      </c>
      <c r="I3717" s="7">
        <f>INDEX('Developing Country'!$B$3:$B$175,MATCH('Stata Data'!B3717,'Developing Country'!$A$3:$A$175))</f>
        <v>0</v>
      </c>
      <c r="J3717" s="7">
        <f>INDEX('Developing Country'!$C$3:$C$175,MATCH('Stata Data'!B3717,'Developing Country'!$A$3:$A$175))</f>
        <v>0</v>
      </c>
      <c r="K3717" s="8"/>
      <c r="L3717" s="7"/>
      <c r="M3717" s="7">
        <v>0</v>
      </c>
      <c r="N3717" s="7"/>
      <c r="O3717" s="7"/>
      <c r="P3717" s="7">
        <v>0</v>
      </c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</row>
    <row r="3718" spans="1:34" x14ac:dyDescent="0.35">
      <c r="A3718">
        <f t="shared" si="545"/>
        <v>3717</v>
      </c>
      <c r="B3718" t="s">
        <v>1341</v>
      </c>
      <c r="C3718">
        <f t="shared" si="544"/>
        <v>137</v>
      </c>
      <c r="D3718" s="7">
        <f t="shared" si="543"/>
        <v>2007</v>
      </c>
      <c r="E3718">
        <v>11000</v>
      </c>
      <c r="F3718">
        <f>VLOOKUP(B3718, 'Population by Country'!$1:$266, 22, FALSE)</f>
        <v>8856800</v>
      </c>
      <c r="G3718">
        <v>0</v>
      </c>
      <c r="H3718">
        <v>0</v>
      </c>
      <c r="I3718" s="7">
        <f>INDEX('Developing Country'!$B$3:$B$175,MATCH('Stata Data'!B3718,'Developing Country'!$A$3:$A$175))</f>
        <v>0</v>
      </c>
      <c r="J3718" s="7">
        <f>INDEX('Developing Country'!$C$3:$C$175,MATCH('Stata Data'!B3718,'Developing Country'!$A$3:$A$175))</f>
        <v>0</v>
      </c>
      <c r="K3718" s="8"/>
      <c r="L3718" s="7"/>
      <c r="M3718" s="7">
        <v>0</v>
      </c>
      <c r="N3718" s="7"/>
      <c r="O3718" s="7"/>
      <c r="P3718" s="7">
        <v>0</v>
      </c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</row>
    <row r="3719" spans="1:34" x14ac:dyDescent="0.35">
      <c r="A3719">
        <f t="shared" si="545"/>
        <v>3718</v>
      </c>
      <c r="B3719" t="s">
        <v>1341</v>
      </c>
      <c r="C3719">
        <f t="shared" si="544"/>
        <v>137</v>
      </c>
      <c r="D3719" s="7">
        <f t="shared" si="543"/>
        <v>2008</v>
      </c>
      <c r="E3719">
        <v>12000</v>
      </c>
      <c r="F3719">
        <f>VLOOKUP(B3719, 'Population by Country'!$1:$266, 23, FALSE)</f>
        <v>9263136</v>
      </c>
      <c r="G3719">
        <v>0</v>
      </c>
      <c r="H3719">
        <v>0</v>
      </c>
      <c r="I3719" s="7">
        <f>INDEX('Developing Country'!$B$3:$B$175,MATCH('Stata Data'!B3719,'Developing Country'!$A$3:$A$175))</f>
        <v>0</v>
      </c>
      <c r="J3719" s="7">
        <f>INDEX('Developing Country'!$C$3:$C$175,MATCH('Stata Data'!B3719,'Developing Country'!$A$3:$A$175))</f>
        <v>0</v>
      </c>
      <c r="K3719" s="8"/>
      <c r="L3719" s="7"/>
      <c r="M3719" s="7">
        <v>0</v>
      </c>
      <c r="N3719" s="7"/>
      <c r="O3719" s="7"/>
      <c r="P3719" s="7">
        <v>0</v>
      </c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</row>
    <row r="3720" spans="1:34" x14ac:dyDescent="0.35">
      <c r="A3720">
        <f t="shared" si="545"/>
        <v>3719</v>
      </c>
      <c r="B3720" t="s">
        <v>1341</v>
      </c>
      <c r="C3720">
        <f t="shared" si="544"/>
        <v>137</v>
      </c>
      <c r="D3720" s="7">
        <f t="shared" si="543"/>
        <v>2009</v>
      </c>
      <c r="E3720">
        <v>12000</v>
      </c>
      <c r="F3720">
        <f>VLOOKUP(B3720, 'Population by Country'!$1:$266, 24, FALSE)</f>
        <v>9670667</v>
      </c>
      <c r="G3720">
        <v>0</v>
      </c>
      <c r="H3720">
        <v>0</v>
      </c>
      <c r="I3720" s="7">
        <f>INDEX('Developing Country'!$B$3:$B$175,MATCH('Stata Data'!B3720,'Developing Country'!$A$3:$A$175))</f>
        <v>0</v>
      </c>
      <c r="J3720" s="7">
        <f>INDEX('Developing Country'!$C$3:$C$175,MATCH('Stata Data'!B3720,'Developing Country'!$A$3:$A$175))</f>
        <v>0</v>
      </c>
      <c r="K3720" s="8"/>
      <c r="L3720" s="7"/>
      <c r="M3720" s="7">
        <v>0</v>
      </c>
      <c r="N3720" s="7"/>
      <c r="O3720" s="7"/>
      <c r="P3720" s="7">
        <v>0</v>
      </c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</row>
    <row r="3721" spans="1:34" x14ac:dyDescent="0.35">
      <c r="A3721">
        <f t="shared" si="545"/>
        <v>3720</v>
      </c>
      <c r="B3721" t="s">
        <v>1341</v>
      </c>
      <c r="C3721">
        <f t="shared" si="544"/>
        <v>137</v>
      </c>
      <c r="D3721" s="7">
        <f t="shared" si="543"/>
        <v>2010</v>
      </c>
      <c r="E3721">
        <v>13000</v>
      </c>
      <c r="F3721">
        <f>VLOOKUP(B3721, 'Population by Country'!$1:$266, 25, FALSE)</f>
        <v>10067192</v>
      </c>
      <c r="G3721">
        <v>0</v>
      </c>
      <c r="H3721">
        <v>0</v>
      </c>
      <c r="I3721" s="7">
        <f>INDEX('Developing Country'!$B$3:$B$175,MATCH('Stata Data'!B3721,'Developing Country'!$A$3:$A$175))</f>
        <v>0</v>
      </c>
      <c r="J3721" s="7">
        <f>INDEX('Developing Country'!$C$3:$C$175,MATCH('Stata Data'!B3721,'Developing Country'!$A$3:$A$175))</f>
        <v>0</v>
      </c>
      <c r="K3721" s="8"/>
      <c r="L3721" s="7"/>
      <c r="M3721" s="7">
        <v>0</v>
      </c>
      <c r="N3721" s="7"/>
      <c r="O3721" s="7"/>
      <c r="P3721" s="7">
        <v>0</v>
      </c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</row>
    <row r="3722" spans="1:34" x14ac:dyDescent="0.35">
      <c r="A3722">
        <f t="shared" si="545"/>
        <v>3721</v>
      </c>
      <c r="B3722" t="s">
        <v>1341</v>
      </c>
      <c r="C3722">
        <f t="shared" si="544"/>
        <v>137</v>
      </c>
      <c r="D3722" s="7">
        <f t="shared" si="543"/>
        <v>2011</v>
      </c>
      <c r="E3722">
        <v>14000</v>
      </c>
      <c r="F3722">
        <f>VLOOKUP(B3722, 'Population by Country'!$1:$266, 26, FALSE)</f>
        <v>10448857</v>
      </c>
      <c r="G3722">
        <v>0</v>
      </c>
      <c r="H3722">
        <v>0</v>
      </c>
      <c r="I3722" s="7">
        <f>INDEX('Developing Country'!$B$3:$B$175,MATCH('Stata Data'!B3722,'Developing Country'!$A$3:$A$175))</f>
        <v>0</v>
      </c>
      <c r="J3722" s="7">
        <f>INDEX('Developing Country'!$C$3:$C$175,MATCH('Stata Data'!B3722,'Developing Country'!$A$3:$A$175))</f>
        <v>0</v>
      </c>
      <c r="K3722" s="8"/>
      <c r="L3722" s="7"/>
      <c r="M3722" s="7">
        <v>0</v>
      </c>
      <c r="N3722" s="7"/>
      <c r="O3722" s="7"/>
      <c r="P3722" s="7">
        <v>0</v>
      </c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</row>
    <row r="3723" spans="1:34" x14ac:dyDescent="0.35">
      <c r="A3723">
        <f t="shared" si="545"/>
        <v>3722</v>
      </c>
      <c r="B3723" t="s">
        <v>1341</v>
      </c>
      <c r="C3723">
        <f t="shared" si="544"/>
        <v>137</v>
      </c>
      <c r="D3723" s="7">
        <f t="shared" si="543"/>
        <v>2012</v>
      </c>
      <c r="E3723">
        <v>14000</v>
      </c>
      <c r="F3723">
        <f>VLOOKUP(B3723, 'Population by Country'!$1:$266, 27, FALSE)</f>
        <v>10818258</v>
      </c>
      <c r="G3723">
        <v>0</v>
      </c>
      <c r="H3723">
        <v>0</v>
      </c>
      <c r="I3723" s="7">
        <f>INDEX('Developing Country'!$B$3:$B$175,MATCH('Stata Data'!B3723,'Developing Country'!$A$3:$A$175))</f>
        <v>0</v>
      </c>
      <c r="J3723" s="7">
        <f>INDEX('Developing Country'!$C$3:$C$175,MATCH('Stata Data'!B3723,'Developing Country'!$A$3:$A$175))</f>
        <v>0</v>
      </c>
      <c r="K3723" s="8"/>
      <c r="L3723" s="7"/>
      <c r="M3723" s="7">
        <v>0</v>
      </c>
      <c r="N3723" s="7"/>
      <c r="O3723" s="7"/>
      <c r="P3723" s="7">
        <v>0</v>
      </c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</row>
    <row r="3724" spans="1:34" x14ac:dyDescent="0.35">
      <c r="A3724">
        <f t="shared" si="545"/>
        <v>3723</v>
      </c>
      <c r="B3724" t="s">
        <v>1341</v>
      </c>
      <c r="C3724">
        <f t="shared" si="544"/>
        <v>137</v>
      </c>
      <c r="D3724" s="7">
        <f t="shared" si="543"/>
        <v>2013</v>
      </c>
      <c r="E3724">
        <v>14000</v>
      </c>
      <c r="F3724">
        <f>VLOOKUP(B3724, 'Population by Country'!$1:$266, 28, FALSE)</f>
        <v>11177490</v>
      </c>
      <c r="G3724">
        <v>0</v>
      </c>
      <c r="H3724">
        <v>0</v>
      </c>
      <c r="I3724" s="7">
        <f>INDEX('Developing Country'!$B$3:$B$175,MATCH('Stata Data'!B3724,'Developing Country'!$A$3:$A$175))</f>
        <v>0</v>
      </c>
      <c r="J3724" s="7">
        <f>INDEX('Developing Country'!$C$3:$C$175,MATCH('Stata Data'!B3724,'Developing Country'!$A$3:$A$175))</f>
        <v>0</v>
      </c>
      <c r="K3724" s="8"/>
      <c r="L3724" s="7"/>
      <c r="M3724" s="7">
        <v>0</v>
      </c>
      <c r="N3724" s="7"/>
      <c r="O3724" s="7"/>
      <c r="P3724" s="7">
        <v>0</v>
      </c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</row>
    <row r="3725" spans="1:34" x14ac:dyDescent="0.35">
      <c r="A3725">
        <f t="shared" si="545"/>
        <v>3724</v>
      </c>
      <c r="B3725" t="s">
        <v>1341</v>
      </c>
      <c r="C3725">
        <f t="shared" si="544"/>
        <v>137</v>
      </c>
      <c r="D3725" s="7">
        <f t="shared" si="543"/>
        <v>2014</v>
      </c>
      <c r="E3725">
        <v>14000</v>
      </c>
      <c r="F3725">
        <f>VLOOKUP(B3725, 'Population by Country'!$1:$266, 29, FALSE)</f>
        <v>11530971</v>
      </c>
      <c r="G3725">
        <v>0</v>
      </c>
      <c r="H3725">
        <v>0</v>
      </c>
      <c r="I3725" s="7">
        <f>INDEX('Developing Country'!$B$3:$B$175,MATCH('Stata Data'!B3725,'Developing Country'!$A$3:$A$175))</f>
        <v>0</v>
      </c>
      <c r="J3725" s="7">
        <f>INDEX('Developing Country'!$C$3:$C$175,MATCH('Stata Data'!B3725,'Developing Country'!$A$3:$A$175))</f>
        <v>0</v>
      </c>
      <c r="K3725" s="8"/>
      <c r="L3725" s="7"/>
      <c r="M3725" s="7">
        <v>0</v>
      </c>
      <c r="N3725" s="7"/>
      <c r="O3725" s="7"/>
      <c r="P3725" s="7">
        <v>0</v>
      </c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</row>
    <row r="3726" spans="1:34" x14ac:dyDescent="0.35">
      <c r="A3726">
        <f t="shared" si="545"/>
        <v>3725</v>
      </c>
      <c r="B3726" t="s">
        <v>1341</v>
      </c>
      <c r="C3726">
        <f t="shared" si="544"/>
        <v>137</v>
      </c>
      <c r="D3726" s="7">
        <f t="shared" si="543"/>
        <v>2015</v>
      </c>
      <c r="E3726">
        <v>14000</v>
      </c>
      <c r="F3726">
        <f>VLOOKUP(B3726, 'Population by Country'!$1:$266, 30, FALSE)</f>
        <v>11882136</v>
      </c>
      <c r="G3726">
        <v>0</v>
      </c>
      <c r="H3726">
        <v>0</v>
      </c>
      <c r="I3726" s="7">
        <f>INDEX('Developing Country'!$B$3:$B$175,MATCH('Stata Data'!B3726,'Developing Country'!$A$3:$A$175))</f>
        <v>0</v>
      </c>
      <c r="J3726" s="7">
        <f>INDEX('Developing Country'!$C$3:$C$175,MATCH('Stata Data'!B3726,'Developing Country'!$A$3:$A$175))</f>
        <v>0</v>
      </c>
      <c r="K3726" s="8"/>
      <c r="L3726" s="7"/>
      <c r="M3726" s="7">
        <v>0</v>
      </c>
      <c r="N3726" s="7"/>
      <c r="O3726" s="7"/>
      <c r="P3726" s="7">
        <v>0</v>
      </c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</row>
    <row r="3727" spans="1:34" x14ac:dyDescent="0.35">
      <c r="A3727">
        <f t="shared" si="545"/>
        <v>3726</v>
      </c>
      <c r="B3727" t="s">
        <v>1341</v>
      </c>
      <c r="C3727">
        <f t="shared" si="544"/>
        <v>137</v>
      </c>
      <c r="D3727" s="7">
        <f t="shared" si="543"/>
        <v>2016</v>
      </c>
      <c r="E3727">
        <v>13000</v>
      </c>
      <c r="F3727">
        <f>VLOOKUP(B3727, 'Population by Country'!$1:$266, 31, FALSE)</f>
        <v>12230730</v>
      </c>
      <c r="G3727">
        <v>0</v>
      </c>
      <c r="H3727">
        <v>0</v>
      </c>
      <c r="I3727" s="7">
        <f>INDEX('Developing Country'!$B$3:$B$175,MATCH('Stata Data'!B3727,'Developing Country'!$A$3:$A$175))</f>
        <v>0</v>
      </c>
      <c r="J3727" s="7">
        <f>INDEX('Developing Country'!$C$3:$C$175,MATCH('Stata Data'!B3727,'Developing Country'!$A$3:$A$175))</f>
        <v>0</v>
      </c>
      <c r="K3727" s="8"/>
      <c r="L3727" s="7"/>
      <c r="M3727" s="7">
        <v>0</v>
      </c>
      <c r="N3727" s="7"/>
      <c r="O3727" s="7"/>
      <c r="P3727" s="7">
        <v>0</v>
      </c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</row>
    <row r="3728" spans="1:34" x14ac:dyDescent="0.35">
      <c r="A3728">
        <f t="shared" si="545"/>
        <v>3727</v>
      </c>
      <c r="B3728" t="s">
        <v>138</v>
      </c>
      <c r="C3728">
        <f t="shared" si="544"/>
        <v>138</v>
      </c>
      <c r="D3728" s="7">
        <v>1990</v>
      </c>
      <c r="F3728">
        <f>VLOOKUP(B3728, 'Population by Country'!$1:$266, 5,FALSE )</f>
        <v>38867322</v>
      </c>
      <c r="G3728">
        <v>0</v>
      </c>
      <c r="H3728">
        <v>0</v>
      </c>
      <c r="I3728" s="7">
        <f>INDEX('Developing Country'!$B$3:$B$175,MATCH('Stata Data'!B3728,'Developing Country'!$A$3:$A$175))</f>
        <v>0</v>
      </c>
      <c r="J3728" s="7">
        <f>INDEX('Developing Country'!$C$3:$C$175,MATCH('Stata Data'!B3728,'Developing Country'!$A$3:$A$175))</f>
        <v>0</v>
      </c>
      <c r="K3728" s="8">
        <f>VLOOKUP(B3728, 'TRIPS In Force'!$A$2:$B$166, 2, FALSE)</f>
        <v>34700</v>
      </c>
      <c r="L3728" s="7">
        <f t="shared" ref="L3728:L3778" si="546">YEAR(K3728)</f>
        <v>1995</v>
      </c>
      <c r="M3728" s="7">
        <f t="shared" ref="M3728:M3777" si="547">IF(L3728&gt;D3728, 0, 1)</f>
        <v>0</v>
      </c>
      <c r="N3728" s="7">
        <f t="shared" ref="N3728:N3777" si="548">IF(L3728&gt;IF(I3728=1, 2033, IF(H3728=1, 2005, IF(J3728=1,2000, L3728))), L3728,IF(I3728=1, 2033, IF(H3728=1, 2005, IF(J3728=1,2000, L3728))))</f>
        <v>1995</v>
      </c>
      <c r="O3728" s="7">
        <f t="shared" ref="O3728:O3777" si="549">D3728-N3728</f>
        <v>-5</v>
      </c>
      <c r="P3728" s="7">
        <f t="shared" ref="P3728:P3777" si="550">IF(N3728&lt;=D3728,1,0)</f>
        <v>0</v>
      </c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</row>
    <row r="3729" spans="1:34" x14ac:dyDescent="0.35">
      <c r="A3729">
        <f t="shared" si="545"/>
        <v>3728</v>
      </c>
      <c r="B3729" t="s">
        <v>138</v>
      </c>
      <c r="C3729">
        <f t="shared" si="544"/>
        <v>138</v>
      </c>
      <c r="D3729" s="7">
        <f>D3728+1</f>
        <v>1991</v>
      </c>
      <c r="F3729">
        <f>VLOOKUP(B3729, 'Population by Country'!$1:$266, 6, FALSE)</f>
        <v>38966376</v>
      </c>
      <c r="G3729">
        <v>0</v>
      </c>
      <c r="H3729">
        <v>0</v>
      </c>
      <c r="I3729" s="7">
        <f>INDEX('Developing Country'!$B$3:$B$175,MATCH('Stata Data'!B3729,'Developing Country'!$A$3:$A$175))</f>
        <v>0</v>
      </c>
      <c r="J3729" s="7">
        <f>INDEX('Developing Country'!$C$3:$C$175,MATCH('Stata Data'!B3729,'Developing Country'!$A$3:$A$175))</f>
        <v>0</v>
      </c>
      <c r="K3729" s="8">
        <f>VLOOKUP(B3729, 'TRIPS In Force'!$A$2:$B$166, 2, FALSE)</f>
        <v>34700</v>
      </c>
      <c r="L3729" s="7">
        <f t="shared" si="546"/>
        <v>1995</v>
      </c>
      <c r="M3729" s="7">
        <f t="shared" si="547"/>
        <v>0</v>
      </c>
      <c r="N3729" s="7">
        <f t="shared" si="548"/>
        <v>1995</v>
      </c>
      <c r="O3729" s="7">
        <f t="shared" si="549"/>
        <v>-4</v>
      </c>
      <c r="P3729" s="7">
        <f t="shared" si="550"/>
        <v>0</v>
      </c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</row>
    <row r="3730" spans="1:34" x14ac:dyDescent="0.35">
      <c r="A3730">
        <f t="shared" si="545"/>
        <v>3729</v>
      </c>
      <c r="B3730" t="s">
        <v>138</v>
      </c>
      <c r="C3730">
        <f t="shared" si="544"/>
        <v>138</v>
      </c>
      <c r="D3730" s="7">
        <f t="shared" ref="D3730:D3754" si="551">D3729+1</f>
        <v>1992</v>
      </c>
      <c r="F3730">
        <f>VLOOKUP(B3730, 'Population by Country'!$1:$266, 7, FALSE)</f>
        <v>39157685</v>
      </c>
      <c r="G3730">
        <v>0</v>
      </c>
      <c r="H3730">
        <v>0</v>
      </c>
      <c r="I3730" s="7">
        <f>INDEX('Developing Country'!$B$3:$B$175,MATCH('Stata Data'!B3730,'Developing Country'!$A$3:$A$175))</f>
        <v>0</v>
      </c>
      <c r="J3730" s="7">
        <f>INDEX('Developing Country'!$C$3:$C$175,MATCH('Stata Data'!B3730,'Developing Country'!$A$3:$A$175))</f>
        <v>0</v>
      </c>
      <c r="K3730" s="8">
        <f>VLOOKUP(B3730, 'TRIPS In Force'!$A$2:$B$166, 2, FALSE)</f>
        <v>34700</v>
      </c>
      <c r="L3730" s="7">
        <f t="shared" si="546"/>
        <v>1995</v>
      </c>
      <c r="M3730" s="7">
        <f t="shared" si="547"/>
        <v>0</v>
      </c>
      <c r="N3730" s="7">
        <f t="shared" si="548"/>
        <v>1995</v>
      </c>
      <c r="O3730" s="7">
        <f t="shared" si="549"/>
        <v>-3</v>
      </c>
      <c r="P3730" s="7">
        <f t="shared" si="550"/>
        <v>0</v>
      </c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</row>
    <row r="3731" spans="1:34" x14ac:dyDescent="0.35">
      <c r="A3731">
        <f t="shared" si="545"/>
        <v>3730</v>
      </c>
      <c r="B3731" t="s">
        <v>138</v>
      </c>
      <c r="C3731">
        <f t="shared" si="544"/>
        <v>138</v>
      </c>
      <c r="D3731" s="7">
        <f t="shared" si="551"/>
        <v>1993</v>
      </c>
      <c r="F3731">
        <f>VLOOKUP(B3731, 'Population by Country'!$1:$266, 8, FALSE)</f>
        <v>39361262</v>
      </c>
      <c r="G3731">
        <v>0</v>
      </c>
      <c r="H3731">
        <v>0</v>
      </c>
      <c r="I3731" s="7">
        <f>INDEX('Developing Country'!$B$3:$B$175,MATCH('Stata Data'!B3731,'Developing Country'!$A$3:$A$175))</f>
        <v>0</v>
      </c>
      <c r="J3731" s="7">
        <f>INDEX('Developing Country'!$C$3:$C$175,MATCH('Stata Data'!B3731,'Developing Country'!$A$3:$A$175))</f>
        <v>0</v>
      </c>
      <c r="K3731" s="8">
        <f>VLOOKUP(B3731, 'TRIPS In Force'!$A$2:$B$166, 2, FALSE)</f>
        <v>34700</v>
      </c>
      <c r="L3731" s="7">
        <f t="shared" si="546"/>
        <v>1995</v>
      </c>
      <c r="M3731" s="7">
        <f t="shared" si="547"/>
        <v>0</v>
      </c>
      <c r="N3731" s="7">
        <f t="shared" si="548"/>
        <v>1995</v>
      </c>
      <c r="O3731" s="7">
        <f t="shared" si="549"/>
        <v>-2</v>
      </c>
      <c r="P3731" s="7">
        <f t="shared" si="550"/>
        <v>0</v>
      </c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</row>
    <row r="3732" spans="1:34" x14ac:dyDescent="0.35">
      <c r="A3732">
        <f t="shared" si="545"/>
        <v>3731</v>
      </c>
      <c r="B3732" t="s">
        <v>138</v>
      </c>
      <c r="C3732">
        <f t="shared" si="544"/>
        <v>138</v>
      </c>
      <c r="D3732" s="7">
        <f t="shared" si="551"/>
        <v>1994</v>
      </c>
      <c r="F3732">
        <f>VLOOKUP(B3732, 'Population by Country'!$1:$266, 9, FALSE)</f>
        <v>39549108</v>
      </c>
      <c r="G3732">
        <v>0</v>
      </c>
      <c r="H3732">
        <v>0</v>
      </c>
      <c r="I3732" s="7">
        <f>INDEX('Developing Country'!$B$3:$B$175,MATCH('Stata Data'!B3732,'Developing Country'!$A$3:$A$175))</f>
        <v>0</v>
      </c>
      <c r="J3732" s="7">
        <f>INDEX('Developing Country'!$C$3:$C$175,MATCH('Stata Data'!B3732,'Developing Country'!$A$3:$A$175))</f>
        <v>0</v>
      </c>
      <c r="K3732" s="8">
        <f>VLOOKUP(B3732, 'TRIPS In Force'!$A$2:$B$166, 2, FALSE)</f>
        <v>34700</v>
      </c>
      <c r="L3732" s="7">
        <f t="shared" si="546"/>
        <v>1995</v>
      </c>
      <c r="M3732" s="7">
        <f t="shared" si="547"/>
        <v>0</v>
      </c>
      <c r="N3732" s="7">
        <f t="shared" si="548"/>
        <v>1995</v>
      </c>
      <c r="O3732" s="7">
        <f t="shared" si="549"/>
        <v>-1</v>
      </c>
      <c r="P3732" s="7">
        <f t="shared" si="550"/>
        <v>0</v>
      </c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</row>
    <row r="3733" spans="1:34" x14ac:dyDescent="0.35">
      <c r="A3733">
        <f t="shared" si="545"/>
        <v>3732</v>
      </c>
      <c r="B3733" t="s">
        <v>138</v>
      </c>
      <c r="C3733">
        <f t="shared" si="544"/>
        <v>138</v>
      </c>
      <c r="D3733" s="7">
        <f t="shared" si="551"/>
        <v>1995</v>
      </c>
      <c r="F3733">
        <f>VLOOKUP(B3733, 'Population by Country'!$1:$266, 10, FALSE)</f>
        <v>39724050</v>
      </c>
      <c r="G3733">
        <v>0</v>
      </c>
      <c r="H3733">
        <v>0</v>
      </c>
      <c r="I3733" s="7">
        <f>INDEX('Developing Country'!$B$3:$B$175,MATCH('Stata Data'!B3733,'Developing Country'!$A$3:$A$175))</f>
        <v>0</v>
      </c>
      <c r="J3733" s="7">
        <f>INDEX('Developing Country'!$C$3:$C$175,MATCH('Stata Data'!B3733,'Developing Country'!$A$3:$A$175))</f>
        <v>0</v>
      </c>
      <c r="K3733" s="8">
        <f>VLOOKUP(B3733, 'TRIPS In Force'!$A$2:$B$166, 2, FALSE)</f>
        <v>34700</v>
      </c>
      <c r="L3733" s="7">
        <f t="shared" si="546"/>
        <v>1995</v>
      </c>
      <c r="M3733" s="7">
        <f t="shared" si="547"/>
        <v>1</v>
      </c>
      <c r="N3733" s="7">
        <f t="shared" si="548"/>
        <v>1995</v>
      </c>
      <c r="O3733" s="7">
        <f t="shared" si="549"/>
        <v>0</v>
      </c>
      <c r="P3733" s="7">
        <f t="shared" si="550"/>
        <v>1</v>
      </c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</row>
    <row r="3734" spans="1:34" x14ac:dyDescent="0.35">
      <c r="A3734">
        <f t="shared" si="545"/>
        <v>3733</v>
      </c>
      <c r="B3734" t="s">
        <v>138</v>
      </c>
      <c r="C3734">
        <f t="shared" si="544"/>
        <v>138</v>
      </c>
      <c r="D3734" s="7">
        <f t="shared" si="551"/>
        <v>1996</v>
      </c>
      <c r="F3734">
        <f>VLOOKUP(B3734, 'Population by Country'!$1:$266, 11, FALSE)</f>
        <v>39889852</v>
      </c>
      <c r="G3734">
        <v>0</v>
      </c>
      <c r="H3734">
        <v>0</v>
      </c>
      <c r="I3734" s="7">
        <f>INDEX('Developing Country'!$B$3:$B$175,MATCH('Stata Data'!B3734,'Developing Country'!$A$3:$A$175))</f>
        <v>0</v>
      </c>
      <c r="J3734" s="7">
        <f>INDEX('Developing Country'!$C$3:$C$175,MATCH('Stata Data'!B3734,'Developing Country'!$A$3:$A$175))</f>
        <v>0</v>
      </c>
      <c r="K3734" s="8">
        <f>VLOOKUP(B3734, 'TRIPS In Force'!$A$2:$B$166, 2, FALSE)</f>
        <v>34700</v>
      </c>
      <c r="L3734" s="7">
        <f t="shared" si="546"/>
        <v>1995</v>
      </c>
      <c r="M3734" s="7">
        <f t="shared" si="547"/>
        <v>1</v>
      </c>
      <c r="N3734" s="7">
        <f t="shared" si="548"/>
        <v>1995</v>
      </c>
      <c r="O3734" s="7">
        <f t="shared" si="549"/>
        <v>1</v>
      </c>
      <c r="P3734" s="7">
        <f t="shared" si="550"/>
        <v>1</v>
      </c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</row>
    <row r="3735" spans="1:34" x14ac:dyDescent="0.35">
      <c r="A3735">
        <f t="shared" si="545"/>
        <v>3734</v>
      </c>
      <c r="B3735" t="s">
        <v>138</v>
      </c>
      <c r="C3735">
        <f t="shared" si="544"/>
        <v>138</v>
      </c>
      <c r="D3735" s="7">
        <f t="shared" si="551"/>
        <v>1997</v>
      </c>
      <c r="F3735">
        <f>VLOOKUP(B3735, 'Population by Country'!$1:$266, 12, FALSE)</f>
        <v>40057389</v>
      </c>
      <c r="G3735">
        <v>0</v>
      </c>
      <c r="H3735">
        <v>0</v>
      </c>
      <c r="I3735" s="7">
        <f>INDEX('Developing Country'!$B$3:$B$175,MATCH('Stata Data'!B3735,'Developing Country'!$A$3:$A$175))</f>
        <v>0</v>
      </c>
      <c r="J3735" s="7">
        <f>INDEX('Developing Country'!$C$3:$C$175,MATCH('Stata Data'!B3735,'Developing Country'!$A$3:$A$175))</f>
        <v>0</v>
      </c>
      <c r="K3735" s="8">
        <f>VLOOKUP(B3735, 'TRIPS In Force'!$A$2:$B$166, 2, FALSE)</f>
        <v>34700</v>
      </c>
      <c r="L3735" s="7">
        <f t="shared" si="546"/>
        <v>1995</v>
      </c>
      <c r="M3735" s="7">
        <f t="shared" si="547"/>
        <v>1</v>
      </c>
      <c r="N3735" s="7">
        <f t="shared" si="548"/>
        <v>1995</v>
      </c>
      <c r="O3735" s="7">
        <f t="shared" si="549"/>
        <v>2</v>
      </c>
      <c r="P3735" s="7">
        <f t="shared" si="550"/>
        <v>1</v>
      </c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</row>
    <row r="3736" spans="1:34" x14ac:dyDescent="0.35">
      <c r="A3736">
        <f t="shared" si="545"/>
        <v>3735</v>
      </c>
      <c r="B3736" t="s">
        <v>138</v>
      </c>
      <c r="C3736">
        <f t="shared" si="544"/>
        <v>138</v>
      </c>
      <c r="D3736" s="7">
        <f t="shared" si="551"/>
        <v>1998</v>
      </c>
      <c r="F3736">
        <f>VLOOKUP(B3736, 'Population by Country'!$1:$266, 13, FALSE)</f>
        <v>40223509</v>
      </c>
      <c r="G3736">
        <v>0</v>
      </c>
      <c r="H3736">
        <v>0</v>
      </c>
      <c r="I3736" s="7">
        <f>INDEX('Developing Country'!$B$3:$B$175,MATCH('Stata Data'!B3736,'Developing Country'!$A$3:$A$175))</f>
        <v>0</v>
      </c>
      <c r="J3736" s="7">
        <f>INDEX('Developing Country'!$C$3:$C$175,MATCH('Stata Data'!B3736,'Developing Country'!$A$3:$A$175))</f>
        <v>0</v>
      </c>
      <c r="K3736" s="8">
        <f>VLOOKUP(B3736, 'TRIPS In Force'!$A$2:$B$166, 2, FALSE)</f>
        <v>34700</v>
      </c>
      <c r="L3736" s="7">
        <f t="shared" si="546"/>
        <v>1995</v>
      </c>
      <c r="M3736" s="7">
        <f t="shared" si="547"/>
        <v>1</v>
      </c>
      <c r="N3736" s="7">
        <f t="shared" si="548"/>
        <v>1995</v>
      </c>
      <c r="O3736" s="7">
        <f t="shared" si="549"/>
        <v>3</v>
      </c>
      <c r="P3736" s="7">
        <f t="shared" si="550"/>
        <v>1</v>
      </c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</row>
    <row r="3737" spans="1:34" x14ac:dyDescent="0.35">
      <c r="A3737">
        <f t="shared" si="545"/>
        <v>3736</v>
      </c>
      <c r="B3737" t="s">
        <v>138</v>
      </c>
      <c r="C3737">
        <f t="shared" si="544"/>
        <v>138</v>
      </c>
      <c r="D3737" s="7">
        <f t="shared" si="551"/>
        <v>1999</v>
      </c>
      <c r="F3737">
        <f>VLOOKUP(B3737, 'Population by Country'!$1:$266,14, FALSE)</f>
        <v>40386875</v>
      </c>
      <c r="G3737">
        <v>0</v>
      </c>
      <c r="H3737">
        <v>0</v>
      </c>
      <c r="I3737" s="7">
        <f>INDEX('Developing Country'!$B$3:$B$175,MATCH('Stata Data'!B3737,'Developing Country'!$A$3:$A$175))</f>
        <v>0</v>
      </c>
      <c r="J3737" s="7">
        <f>INDEX('Developing Country'!$C$3:$C$175,MATCH('Stata Data'!B3737,'Developing Country'!$A$3:$A$175))</f>
        <v>0</v>
      </c>
      <c r="K3737" s="8">
        <f>VLOOKUP(B3737, 'TRIPS In Force'!$A$2:$B$166, 2, FALSE)</f>
        <v>34700</v>
      </c>
      <c r="L3737" s="7">
        <f t="shared" si="546"/>
        <v>1995</v>
      </c>
      <c r="M3737" s="7">
        <f t="shared" si="547"/>
        <v>1</v>
      </c>
      <c r="N3737" s="7">
        <f t="shared" si="548"/>
        <v>1995</v>
      </c>
      <c r="O3737" s="7">
        <f t="shared" si="549"/>
        <v>4</v>
      </c>
      <c r="P3737" s="7">
        <f t="shared" si="550"/>
        <v>1</v>
      </c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</row>
    <row r="3738" spans="1:34" x14ac:dyDescent="0.35">
      <c r="A3738">
        <f t="shared" si="545"/>
        <v>3737</v>
      </c>
      <c r="B3738" t="s">
        <v>138</v>
      </c>
      <c r="C3738">
        <f t="shared" si="544"/>
        <v>138</v>
      </c>
      <c r="D3738" s="7">
        <f t="shared" si="551"/>
        <v>2000</v>
      </c>
      <c r="F3738">
        <f>VLOOKUP(B3738, 'Population by Country'!$1:$266, 15, FALSE)</f>
        <v>40567864</v>
      </c>
      <c r="G3738">
        <v>0</v>
      </c>
      <c r="H3738">
        <v>0</v>
      </c>
      <c r="I3738" s="7">
        <f>INDEX('Developing Country'!$B$3:$B$175,MATCH('Stata Data'!B3738,'Developing Country'!$A$3:$A$175))</f>
        <v>0</v>
      </c>
      <c r="J3738" s="7">
        <f>INDEX('Developing Country'!$C$3:$C$175,MATCH('Stata Data'!B3738,'Developing Country'!$A$3:$A$175))</f>
        <v>0</v>
      </c>
      <c r="K3738" s="8">
        <f>VLOOKUP(B3738, 'TRIPS In Force'!$A$2:$B$166, 2, FALSE)</f>
        <v>34700</v>
      </c>
      <c r="L3738" s="7">
        <f t="shared" si="546"/>
        <v>1995</v>
      </c>
      <c r="M3738" s="7">
        <f t="shared" si="547"/>
        <v>1</v>
      </c>
      <c r="N3738" s="7">
        <f t="shared" si="548"/>
        <v>1995</v>
      </c>
      <c r="O3738" s="7">
        <f t="shared" si="549"/>
        <v>5</v>
      </c>
      <c r="P3738" s="7">
        <f t="shared" si="550"/>
        <v>1</v>
      </c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</row>
    <row r="3739" spans="1:34" x14ac:dyDescent="0.35">
      <c r="A3739">
        <f t="shared" si="545"/>
        <v>3738</v>
      </c>
      <c r="B3739" t="s">
        <v>138</v>
      </c>
      <c r="C3739">
        <f t="shared" si="544"/>
        <v>138</v>
      </c>
      <c r="D3739" s="7">
        <f t="shared" si="551"/>
        <v>2001</v>
      </c>
      <c r="F3739">
        <f>VLOOKUP(B3739, 'Population by Country'!$1:$266, 16, FALSE)</f>
        <v>40850412</v>
      </c>
      <c r="G3739">
        <v>0</v>
      </c>
      <c r="H3739">
        <v>0</v>
      </c>
      <c r="I3739" s="7">
        <f>INDEX('Developing Country'!$B$3:$B$175,MATCH('Stata Data'!B3739,'Developing Country'!$A$3:$A$175))</f>
        <v>0</v>
      </c>
      <c r="J3739" s="7">
        <f>INDEX('Developing Country'!$C$3:$C$175,MATCH('Stata Data'!B3739,'Developing Country'!$A$3:$A$175))</f>
        <v>0</v>
      </c>
      <c r="K3739" s="8">
        <f>VLOOKUP(B3739, 'TRIPS In Force'!$A$2:$B$166, 2, FALSE)</f>
        <v>34700</v>
      </c>
      <c r="L3739" s="7">
        <f t="shared" si="546"/>
        <v>1995</v>
      </c>
      <c r="M3739" s="7">
        <f t="shared" si="547"/>
        <v>1</v>
      </c>
      <c r="N3739" s="7">
        <f t="shared" si="548"/>
        <v>1995</v>
      </c>
      <c r="O3739" s="7">
        <f t="shared" si="549"/>
        <v>6</v>
      </c>
      <c r="P3739" s="7">
        <f t="shared" si="550"/>
        <v>1</v>
      </c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</row>
    <row r="3740" spans="1:34" x14ac:dyDescent="0.35">
      <c r="A3740">
        <f t="shared" si="545"/>
        <v>3739</v>
      </c>
      <c r="B3740" t="s">
        <v>138</v>
      </c>
      <c r="C3740">
        <f t="shared" si="544"/>
        <v>138</v>
      </c>
      <c r="D3740" s="7">
        <f t="shared" si="551"/>
        <v>2002</v>
      </c>
      <c r="F3740">
        <f>VLOOKUP(B3740, 'Population by Country'!$1:$266, 17, FALSE)</f>
        <v>41431558</v>
      </c>
      <c r="G3740">
        <v>0</v>
      </c>
      <c r="H3740">
        <v>0</v>
      </c>
      <c r="I3740" s="7">
        <f>INDEX('Developing Country'!$B$3:$B$175,MATCH('Stata Data'!B3740,'Developing Country'!$A$3:$A$175))</f>
        <v>0</v>
      </c>
      <c r="J3740" s="7">
        <f>INDEX('Developing Country'!$C$3:$C$175,MATCH('Stata Data'!B3740,'Developing Country'!$A$3:$A$175))</f>
        <v>0</v>
      </c>
      <c r="K3740" s="8">
        <f>VLOOKUP(B3740, 'TRIPS In Force'!$A$2:$B$166, 2, FALSE)</f>
        <v>34700</v>
      </c>
      <c r="L3740" s="7">
        <f t="shared" si="546"/>
        <v>1995</v>
      </c>
      <c r="M3740" s="7">
        <f t="shared" si="547"/>
        <v>1</v>
      </c>
      <c r="N3740" s="7">
        <f t="shared" si="548"/>
        <v>1995</v>
      </c>
      <c r="O3740" s="7">
        <f t="shared" si="549"/>
        <v>7</v>
      </c>
      <c r="P3740" s="7">
        <f t="shared" si="550"/>
        <v>1</v>
      </c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</row>
    <row r="3741" spans="1:34" x14ac:dyDescent="0.35">
      <c r="A3741">
        <f t="shared" si="545"/>
        <v>3740</v>
      </c>
      <c r="B3741" t="s">
        <v>138</v>
      </c>
      <c r="C3741">
        <f t="shared" si="544"/>
        <v>138</v>
      </c>
      <c r="D3741" s="7">
        <f t="shared" si="551"/>
        <v>2003</v>
      </c>
      <c r="F3741">
        <f>VLOOKUP(B3741, 'Population by Country'!$1:$266, 18, FALSE)</f>
        <v>42187645</v>
      </c>
      <c r="G3741">
        <v>0</v>
      </c>
      <c r="H3741">
        <v>0</v>
      </c>
      <c r="I3741" s="7">
        <f>INDEX('Developing Country'!$B$3:$B$175,MATCH('Stata Data'!B3741,'Developing Country'!$A$3:$A$175))</f>
        <v>0</v>
      </c>
      <c r="J3741" s="7">
        <f>INDEX('Developing Country'!$C$3:$C$175,MATCH('Stata Data'!B3741,'Developing Country'!$A$3:$A$175))</f>
        <v>0</v>
      </c>
      <c r="K3741" s="8">
        <f>VLOOKUP(B3741, 'TRIPS In Force'!$A$2:$B$166, 2, FALSE)</f>
        <v>34700</v>
      </c>
      <c r="L3741" s="7">
        <f t="shared" si="546"/>
        <v>1995</v>
      </c>
      <c r="M3741" s="7">
        <f t="shared" si="547"/>
        <v>1</v>
      </c>
      <c r="N3741" s="7">
        <f t="shared" si="548"/>
        <v>1995</v>
      </c>
      <c r="O3741" s="7">
        <f t="shared" si="549"/>
        <v>8</v>
      </c>
      <c r="P3741" s="7">
        <f t="shared" si="550"/>
        <v>1</v>
      </c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</row>
    <row r="3742" spans="1:34" x14ac:dyDescent="0.35">
      <c r="A3742">
        <f t="shared" si="545"/>
        <v>3741</v>
      </c>
      <c r="B3742" t="s">
        <v>138</v>
      </c>
      <c r="C3742">
        <f t="shared" si="544"/>
        <v>138</v>
      </c>
      <c r="D3742" s="7">
        <f t="shared" si="551"/>
        <v>2004</v>
      </c>
      <c r="F3742">
        <f>VLOOKUP(B3742, 'Population by Country'!$1:$266,19, FALSE)</f>
        <v>42921895</v>
      </c>
      <c r="G3742">
        <v>0</v>
      </c>
      <c r="H3742">
        <v>0</v>
      </c>
      <c r="I3742" s="7">
        <f>INDEX('Developing Country'!$B$3:$B$175,MATCH('Stata Data'!B3742,'Developing Country'!$A$3:$A$175))</f>
        <v>0</v>
      </c>
      <c r="J3742" s="7">
        <f>INDEX('Developing Country'!$C$3:$C$175,MATCH('Stata Data'!B3742,'Developing Country'!$A$3:$A$175))</f>
        <v>0</v>
      </c>
      <c r="K3742" s="8">
        <f>VLOOKUP(B3742, 'TRIPS In Force'!$A$2:$B$166, 2, FALSE)</f>
        <v>34700</v>
      </c>
      <c r="L3742" s="7">
        <f t="shared" si="546"/>
        <v>1995</v>
      </c>
      <c r="M3742" s="7">
        <f t="shared" si="547"/>
        <v>1</v>
      </c>
      <c r="N3742" s="7">
        <f t="shared" si="548"/>
        <v>1995</v>
      </c>
      <c r="O3742" s="7">
        <f t="shared" si="549"/>
        <v>9</v>
      </c>
      <c r="P3742" s="7">
        <f t="shared" si="550"/>
        <v>1</v>
      </c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</row>
    <row r="3743" spans="1:34" x14ac:dyDescent="0.35">
      <c r="A3743">
        <f t="shared" si="545"/>
        <v>3742</v>
      </c>
      <c r="B3743" t="s">
        <v>138</v>
      </c>
      <c r="C3743">
        <f t="shared" si="544"/>
        <v>138</v>
      </c>
      <c r="D3743" s="7">
        <f t="shared" si="551"/>
        <v>2005</v>
      </c>
      <c r="F3743">
        <f>VLOOKUP(B3743, 'Population by Country'!$1:$266, 20, FALSE)</f>
        <v>43653155</v>
      </c>
      <c r="G3743">
        <v>0</v>
      </c>
      <c r="H3743">
        <v>0</v>
      </c>
      <c r="I3743" s="7">
        <f>INDEX('Developing Country'!$B$3:$B$175,MATCH('Stata Data'!B3743,'Developing Country'!$A$3:$A$175))</f>
        <v>0</v>
      </c>
      <c r="J3743" s="7">
        <f>INDEX('Developing Country'!$C$3:$C$175,MATCH('Stata Data'!B3743,'Developing Country'!$A$3:$A$175))</f>
        <v>0</v>
      </c>
      <c r="K3743" s="8">
        <f>VLOOKUP(B3743, 'TRIPS In Force'!$A$2:$B$166, 2, FALSE)</f>
        <v>34700</v>
      </c>
      <c r="L3743" s="7">
        <f t="shared" si="546"/>
        <v>1995</v>
      </c>
      <c r="M3743" s="7">
        <f t="shared" si="547"/>
        <v>1</v>
      </c>
      <c r="N3743" s="7">
        <f t="shared" si="548"/>
        <v>1995</v>
      </c>
      <c r="O3743" s="7">
        <f t="shared" si="549"/>
        <v>10</v>
      </c>
      <c r="P3743" s="7">
        <f t="shared" si="550"/>
        <v>1</v>
      </c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</row>
    <row r="3744" spans="1:34" x14ac:dyDescent="0.35">
      <c r="A3744">
        <f t="shared" si="545"/>
        <v>3743</v>
      </c>
      <c r="B3744" t="s">
        <v>138</v>
      </c>
      <c r="C3744">
        <f t="shared" si="544"/>
        <v>138</v>
      </c>
      <c r="D3744" s="7">
        <f t="shared" si="551"/>
        <v>2006</v>
      </c>
      <c r="F3744">
        <f>VLOOKUP(B3744, 'Population by Country'!$1:$266, 21, FALSE)</f>
        <v>44397319</v>
      </c>
      <c r="G3744">
        <v>0</v>
      </c>
      <c r="H3744">
        <v>0</v>
      </c>
      <c r="I3744" s="7">
        <f>INDEX('Developing Country'!$B$3:$B$175,MATCH('Stata Data'!B3744,'Developing Country'!$A$3:$A$175))</f>
        <v>0</v>
      </c>
      <c r="J3744" s="7">
        <f>INDEX('Developing Country'!$C$3:$C$175,MATCH('Stata Data'!B3744,'Developing Country'!$A$3:$A$175))</f>
        <v>0</v>
      </c>
      <c r="K3744" s="8">
        <f>VLOOKUP(B3744, 'TRIPS In Force'!$A$2:$B$166, 2, FALSE)</f>
        <v>34700</v>
      </c>
      <c r="L3744" s="7">
        <f t="shared" si="546"/>
        <v>1995</v>
      </c>
      <c r="M3744" s="7">
        <f t="shared" si="547"/>
        <v>1</v>
      </c>
      <c r="N3744" s="7">
        <f t="shared" si="548"/>
        <v>1995</v>
      </c>
      <c r="O3744" s="7">
        <f t="shared" si="549"/>
        <v>11</v>
      </c>
      <c r="P3744" s="7">
        <f t="shared" si="550"/>
        <v>1</v>
      </c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</row>
    <row r="3745" spans="1:34" x14ac:dyDescent="0.35">
      <c r="A3745">
        <f t="shared" si="545"/>
        <v>3744</v>
      </c>
      <c r="B3745" t="s">
        <v>138</v>
      </c>
      <c r="C3745">
        <f t="shared" si="544"/>
        <v>138</v>
      </c>
      <c r="D3745" s="7">
        <f t="shared" si="551"/>
        <v>2007</v>
      </c>
      <c r="F3745">
        <f>VLOOKUP(B3745, 'Population by Country'!$1:$266, 22, FALSE)</f>
        <v>45226803</v>
      </c>
      <c r="G3745">
        <v>0</v>
      </c>
      <c r="H3745">
        <v>0</v>
      </c>
      <c r="I3745" s="7">
        <f>INDEX('Developing Country'!$B$3:$B$175,MATCH('Stata Data'!B3745,'Developing Country'!$A$3:$A$175))</f>
        <v>0</v>
      </c>
      <c r="J3745" s="7">
        <f>INDEX('Developing Country'!$C$3:$C$175,MATCH('Stata Data'!B3745,'Developing Country'!$A$3:$A$175))</f>
        <v>0</v>
      </c>
      <c r="K3745" s="8">
        <f>VLOOKUP(B3745, 'TRIPS In Force'!$A$2:$B$166, 2, FALSE)</f>
        <v>34700</v>
      </c>
      <c r="L3745" s="7">
        <f t="shared" si="546"/>
        <v>1995</v>
      </c>
      <c r="M3745" s="7">
        <f t="shared" si="547"/>
        <v>1</v>
      </c>
      <c r="N3745" s="7">
        <f t="shared" si="548"/>
        <v>1995</v>
      </c>
      <c r="O3745" s="7">
        <f t="shared" si="549"/>
        <v>12</v>
      </c>
      <c r="P3745" s="7">
        <f t="shared" si="550"/>
        <v>1</v>
      </c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</row>
    <row r="3746" spans="1:34" x14ac:dyDescent="0.35">
      <c r="A3746">
        <f t="shared" si="545"/>
        <v>3745</v>
      </c>
      <c r="B3746" t="s">
        <v>138</v>
      </c>
      <c r="C3746">
        <f t="shared" si="544"/>
        <v>138</v>
      </c>
      <c r="D3746" s="7">
        <f t="shared" si="551"/>
        <v>2008</v>
      </c>
      <c r="F3746">
        <f>VLOOKUP(B3746, 'Population by Country'!$1:$266, 23, FALSE)</f>
        <v>45954106</v>
      </c>
      <c r="G3746">
        <v>0</v>
      </c>
      <c r="H3746">
        <v>0</v>
      </c>
      <c r="I3746" s="7">
        <f>INDEX('Developing Country'!$B$3:$B$175,MATCH('Stata Data'!B3746,'Developing Country'!$A$3:$A$175))</f>
        <v>0</v>
      </c>
      <c r="J3746" s="7">
        <f>INDEX('Developing Country'!$C$3:$C$175,MATCH('Stata Data'!B3746,'Developing Country'!$A$3:$A$175))</f>
        <v>0</v>
      </c>
      <c r="K3746" s="8">
        <f>VLOOKUP(B3746, 'TRIPS In Force'!$A$2:$B$166, 2, FALSE)</f>
        <v>34700</v>
      </c>
      <c r="L3746" s="7">
        <f t="shared" si="546"/>
        <v>1995</v>
      </c>
      <c r="M3746" s="7">
        <f t="shared" si="547"/>
        <v>1</v>
      </c>
      <c r="N3746" s="7">
        <f t="shared" si="548"/>
        <v>1995</v>
      </c>
      <c r="O3746" s="7">
        <f t="shared" si="549"/>
        <v>13</v>
      </c>
      <c r="P3746" s="7">
        <f t="shared" si="550"/>
        <v>1</v>
      </c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</row>
    <row r="3747" spans="1:34" x14ac:dyDescent="0.35">
      <c r="A3747">
        <f t="shared" si="545"/>
        <v>3746</v>
      </c>
      <c r="B3747" t="s">
        <v>138</v>
      </c>
      <c r="C3747">
        <f t="shared" si="544"/>
        <v>138</v>
      </c>
      <c r="D3747" s="7">
        <f t="shared" si="551"/>
        <v>2009</v>
      </c>
      <c r="F3747">
        <f>VLOOKUP(B3747, 'Population by Country'!$1:$266, 24, FALSE)</f>
        <v>46362946</v>
      </c>
      <c r="G3747">
        <v>0</v>
      </c>
      <c r="H3747">
        <v>0</v>
      </c>
      <c r="I3747" s="7">
        <f>INDEX('Developing Country'!$B$3:$B$175,MATCH('Stata Data'!B3747,'Developing Country'!$A$3:$A$175))</f>
        <v>0</v>
      </c>
      <c r="J3747" s="7">
        <f>INDEX('Developing Country'!$C$3:$C$175,MATCH('Stata Data'!B3747,'Developing Country'!$A$3:$A$175))</f>
        <v>0</v>
      </c>
      <c r="K3747" s="8">
        <f>VLOOKUP(B3747, 'TRIPS In Force'!$A$2:$B$166, 2, FALSE)</f>
        <v>34700</v>
      </c>
      <c r="L3747" s="7">
        <f t="shared" si="546"/>
        <v>1995</v>
      </c>
      <c r="M3747" s="7">
        <f t="shared" si="547"/>
        <v>1</v>
      </c>
      <c r="N3747" s="7">
        <f t="shared" si="548"/>
        <v>1995</v>
      </c>
      <c r="O3747" s="7">
        <f t="shared" si="549"/>
        <v>14</v>
      </c>
      <c r="P3747" s="7">
        <f t="shared" si="550"/>
        <v>1</v>
      </c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</row>
    <row r="3748" spans="1:34" x14ac:dyDescent="0.35">
      <c r="A3748">
        <f t="shared" si="545"/>
        <v>3747</v>
      </c>
      <c r="B3748" t="s">
        <v>138</v>
      </c>
      <c r="C3748">
        <f t="shared" si="544"/>
        <v>138</v>
      </c>
      <c r="D3748" s="7">
        <f t="shared" si="551"/>
        <v>2010</v>
      </c>
      <c r="F3748">
        <f>VLOOKUP(B3748, 'Population by Country'!$1:$266, 25, FALSE)</f>
        <v>46576897</v>
      </c>
      <c r="G3748">
        <v>0</v>
      </c>
      <c r="H3748">
        <v>0</v>
      </c>
      <c r="I3748" s="7">
        <f>INDEX('Developing Country'!$B$3:$B$175,MATCH('Stata Data'!B3748,'Developing Country'!$A$3:$A$175))</f>
        <v>0</v>
      </c>
      <c r="J3748" s="7">
        <f>INDEX('Developing Country'!$C$3:$C$175,MATCH('Stata Data'!B3748,'Developing Country'!$A$3:$A$175))</f>
        <v>0</v>
      </c>
      <c r="K3748" s="8">
        <f>VLOOKUP(B3748, 'TRIPS In Force'!$A$2:$B$166, 2, FALSE)</f>
        <v>34700</v>
      </c>
      <c r="L3748" s="7">
        <f t="shared" si="546"/>
        <v>1995</v>
      </c>
      <c r="M3748" s="7">
        <f t="shared" si="547"/>
        <v>1</v>
      </c>
      <c r="N3748" s="7">
        <f t="shared" si="548"/>
        <v>1995</v>
      </c>
      <c r="O3748" s="7">
        <f t="shared" si="549"/>
        <v>15</v>
      </c>
      <c r="P3748" s="7">
        <f t="shared" si="550"/>
        <v>1</v>
      </c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</row>
    <row r="3749" spans="1:34" x14ac:dyDescent="0.35">
      <c r="A3749">
        <f t="shared" si="545"/>
        <v>3748</v>
      </c>
      <c r="B3749" t="s">
        <v>138</v>
      </c>
      <c r="C3749">
        <f t="shared" si="544"/>
        <v>138</v>
      </c>
      <c r="D3749" s="7">
        <f t="shared" si="551"/>
        <v>2011</v>
      </c>
      <c r="F3749">
        <f>VLOOKUP(B3749, 'Population by Country'!$1:$266, 26, FALSE)</f>
        <v>46742697</v>
      </c>
      <c r="G3749">
        <v>0</v>
      </c>
      <c r="H3749">
        <v>0</v>
      </c>
      <c r="I3749" s="7">
        <f>INDEX('Developing Country'!$B$3:$B$175,MATCH('Stata Data'!B3749,'Developing Country'!$A$3:$A$175))</f>
        <v>0</v>
      </c>
      <c r="J3749" s="7">
        <f>INDEX('Developing Country'!$C$3:$C$175,MATCH('Stata Data'!B3749,'Developing Country'!$A$3:$A$175))</f>
        <v>0</v>
      </c>
      <c r="K3749" s="8">
        <f>VLOOKUP(B3749, 'TRIPS In Force'!$A$2:$B$166, 2, FALSE)</f>
        <v>34700</v>
      </c>
      <c r="L3749" s="7">
        <f t="shared" si="546"/>
        <v>1995</v>
      </c>
      <c r="M3749" s="7">
        <f t="shared" si="547"/>
        <v>1</v>
      </c>
      <c r="N3749" s="7">
        <f t="shared" si="548"/>
        <v>1995</v>
      </c>
      <c r="O3749" s="7">
        <f t="shared" si="549"/>
        <v>16</v>
      </c>
      <c r="P3749" s="7">
        <f t="shared" si="550"/>
        <v>1</v>
      </c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</row>
    <row r="3750" spans="1:34" x14ac:dyDescent="0.35">
      <c r="A3750">
        <f t="shared" si="545"/>
        <v>3749</v>
      </c>
      <c r="B3750" t="s">
        <v>138</v>
      </c>
      <c r="C3750">
        <f t="shared" si="544"/>
        <v>138</v>
      </c>
      <c r="D3750" s="7">
        <f t="shared" si="551"/>
        <v>2012</v>
      </c>
      <c r="F3750">
        <f>VLOOKUP(B3750, 'Population by Country'!$1:$266, 27, FALSE)</f>
        <v>46773055</v>
      </c>
      <c r="G3750">
        <v>0</v>
      </c>
      <c r="H3750">
        <v>0</v>
      </c>
      <c r="I3750" s="7">
        <f>INDEX('Developing Country'!$B$3:$B$175,MATCH('Stata Data'!B3750,'Developing Country'!$A$3:$A$175))</f>
        <v>0</v>
      </c>
      <c r="J3750" s="7">
        <f>INDEX('Developing Country'!$C$3:$C$175,MATCH('Stata Data'!B3750,'Developing Country'!$A$3:$A$175))</f>
        <v>0</v>
      </c>
      <c r="K3750" s="8">
        <f>VLOOKUP(B3750, 'TRIPS In Force'!$A$2:$B$166, 2, FALSE)</f>
        <v>34700</v>
      </c>
      <c r="L3750" s="7">
        <f t="shared" si="546"/>
        <v>1995</v>
      </c>
      <c r="M3750" s="7">
        <f t="shared" si="547"/>
        <v>1</v>
      </c>
      <c r="N3750" s="7">
        <f t="shared" si="548"/>
        <v>1995</v>
      </c>
      <c r="O3750" s="7">
        <f t="shared" si="549"/>
        <v>17</v>
      </c>
      <c r="P3750" s="7">
        <f t="shared" si="550"/>
        <v>1</v>
      </c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</row>
    <row r="3751" spans="1:34" x14ac:dyDescent="0.35">
      <c r="A3751">
        <f t="shared" si="545"/>
        <v>3750</v>
      </c>
      <c r="B3751" t="s">
        <v>138</v>
      </c>
      <c r="C3751">
        <f t="shared" si="544"/>
        <v>138</v>
      </c>
      <c r="D3751" s="7">
        <f t="shared" si="551"/>
        <v>2013</v>
      </c>
      <c r="F3751">
        <f>VLOOKUP(B3751, 'Population by Country'!$1:$266, 28, FALSE)</f>
        <v>46620045</v>
      </c>
      <c r="G3751">
        <v>0</v>
      </c>
      <c r="H3751">
        <v>0</v>
      </c>
      <c r="I3751" s="7">
        <f>INDEX('Developing Country'!$B$3:$B$175,MATCH('Stata Data'!B3751,'Developing Country'!$A$3:$A$175))</f>
        <v>0</v>
      </c>
      <c r="J3751" s="7">
        <f>INDEX('Developing Country'!$C$3:$C$175,MATCH('Stata Data'!B3751,'Developing Country'!$A$3:$A$175))</f>
        <v>0</v>
      </c>
      <c r="K3751" s="8">
        <f>VLOOKUP(B3751, 'TRIPS In Force'!$A$2:$B$166, 2, FALSE)</f>
        <v>34700</v>
      </c>
      <c r="L3751" s="7">
        <f t="shared" si="546"/>
        <v>1995</v>
      </c>
      <c r="M3751" s="7">
        <f t="shared" si="547"/>
        <v>1</v>
      </c>
      <c r="N3751" s="7">
        <f t="shared" si="548"/>
        <v>1995</v>
      </c>
      <c r="O3751" s="7">
        <f t="shared" si="549"/>
        <v>18</v>
      </c>
      <c r="P3751" s="7">
        <f t="shared" si="550"/>
        <v>1</v>
      </c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</row>
    <row r="3752" spans="1:34" x14ac:dyDescent="0.35">
      <c r="A3752">
        <f t="shared" si="545"/>
        <v>3751</v>
      </c>
      <c r="B3752" t="s">
        <v>138</v>
      </c>
      <c r="C3752">
        <f t="shared" si="544"/>
        <v>138</v>
      </c>
      <c r="D3752" s="7">
        <f t="shared" si="551"/>
        <v>2014</v>
      </c>
      <c r="F3752">
        <f>VLOOKUP(B3752, 'Population by Country'!$1:$266, 29, FALSE)</f>
        <v>46480882</v>
      </c>
      <c r="G3752">
        <v>0</v>
      </c>
      <c r="H3752">
        <v>0</v>
      </c>
      <c r="I3752" s="7">
        <f>INDEX('Developing Country'!$B$3:$B$175,MATCH('Stata Data'!B3752,'Developing Country'!$A$3:$A$175))</f>
        <v>0</v>
      </c>
      <c r="J3752" s="7">
        <f>INDEX('Developing Country'!$C$3:$C$175,MATCH('Stata Data'!B3752,'Developing Country'!$A$3:$A$175))</f>
        <v>0</v>
      </c>
      <c r="K3752" s="8">
        <f>VLOOKUP(B3752, 'TRIPS In Force'!$A$2:$B$166, 2, FALSE)</f>
        <v>34700</v>
      </c>
      <c r="L3752" s="7">
        <f t="shared" si="546"/>
        <v>1995</v>
      </c>
      <c r="M3752" s="7">
        <f t="shared" si="547"/>
        <v>1</v>
      </c>
      <c r="N3752" s="7">
        <f t="shared" si="548"/>
        <v>1995</v>
      </c>
      <c r="O3752" s="7">
        <f t="shared" si="549"/>
        <v>19</v>
      </c>
      <c r="P3752" s="7">
        <f t="shared" si="550"/>
        <v>1</v>
      </c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</row>
    <row r="3753" spans="1:34" x14ac:dyDescent="0.35">
      <c r="A3753">
        <f t="shared" si="545"/>
        <v>3752</v>
      </c>
      <c r="B3753" t="s">
        <v>138</v>
      </c>
      <c r="C3753">
        <f t="shared" si="544"/>
        <v>138</v>
      </c>
      <c r="D3753" s="7">
        <f t="shared" si="551"/>
        <v>2015</v>
      </c>
      <c r="F3753">
        <f>VLOOKUP(B3753, 'Population by Country'!$1:$266, 30, FALSE)</f>
        <v>46447697</v>
      </c>
      <c r="G3753">
        <v>0</v>
      </c>
      <c r="H3753">
        <v>0</v>
      </c>
      <c r="I3753" s="7">
        <f>INDEX('Developing Country'!$B$3:$B$175,MATCH('Stata Data'!B3753,'Developing Country'!$A$3:$A$175))</f>
        <v>0</v>
      </c>
      <c r="J3753" s="7">
        <f>INDEX('Developing Country'!$C$3:$C$175,MATCH('Stata Data'!B3753,'Developing Country'!$A$3:$A$175))</f>
        <v>0</v>
      </c>
      <c r="K3753" s="8">
        <f>VLOOKUP(B3753, 'TRIPS In Force'!$A$2:$B$166, 2, FALSE)</f>
        <v>34700</v>
      </c>
      <c r="L3753" s="7">
        <f t="shared" si="546"/>
        <v>1995</v>
      </c>
      <c r="M3753" s="7">
        <f t="shared" si="547"/>
        <v>1</v>
      </c>
      <c r="N3753" s="7">
        <f t="shared" si="548"/>
        <v>1995</v>
      </c>
      <c r="O3753" s="7">
        <f t="shared" si="549"/>
        <v>20</v>
      </c>
      <c r="P3753" s="7">
        <f t="shared" si="550"/>
        <v>1</v>
      </c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</row>
    <row r="3754" spans="1:34" x14ac:dyDescent="0.35">
      <c r="A3754">
        <f t="shared" si="545"/>
        <v>3753</v>
      </c>
      <c r="B3754" t="s">
        <v>138</v>
      </c>
      <c r="C3754">
        <f t="shared" si="544"/>
        <v>138</v>
      </c>
      <c r="D3754" s="7">
        <f t="shared" si="551"/>
        <v>2016</v>
      </c>
      <c r="F3754">
        <f>VLOOKUP(B3754, 'Population by Country'!$1:$266, 31, FALSE)</f>
        <v>46443959</v>
      </c>
      <c r="G3754">
        <v>0</v>
      </c>
      <c r="H3754">
        <v>0</v>
      </c>
      <c r="I3754" s="7">
        <f>INDEX('Developing Country'!$B$3:$B$175,MATCH('Stata Data'!B3754,'Developing Country'!$A$3:$A$175))</f>
        <v>0</v>
      </c>
      <c r="J3754" s="7">
        <f>INDEX('Developing Country'!$C$3:$C$175,MATCH('Stata Data'!B3754,'Developing Country'!$A$3:$A$175))</f>
        <v>0</v>
      </c>
      <c r="K3754" s="8">
        <f>VLOOKUP(B3754, 'TRIPS In Force'!$A$2:$B$166, 2, FALSE)</f>
        <v>34700</v>
      </c>
      <c r="L3754" s="7">
        <f t="shared" si="546"/>
        <v>1995</v>
      </c>
      <c r="M3754" s="7">
        <f t="shared" si="547"/>
        <v>1</v>
      </c>
      <c r="N3754" s="7">
        <f t="shared" si="548"/>
        <v>1995</v>
      </c>
      <c r="O3754" s="7">
        <f t="shared" si="549"/>
        <v>21</v>
      </c>
      <c r="P3754" s="7">
        <f t="shared" si="550"/>
        <v>1</v>
      </c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</row>
    <row r="3755" spans="1:34" x14ac:dyDescent="0.35">
      <c r="A3755">
        <f t="shared" si="545"/>
        <v>3754</v>
      </c>
      <c r="B3755" t="s">
        <v>139</v>
      </c>
      <c r="C3755">
        <f t="shared" si="544"/>
        <v>139</v>
      </c>
      <c r="D3755" s="7">
        <v>1990</v>
      </c>
      <c r="E3755">
        <v>100</v>
      </c>
      <c r="F3755">
        <f>VLOOKUP(B3755, 'Population by Country'!$1:$266, 5,FALSE )</f>
        <v>17078000</v>
      </c>
      <c r="G3755">
        <v>0</v>
      </c>
      <c r="H3755">
        <v>0</v>
      </c>
      <c r="I3755" s="7">
        <f>INDEX('Developing Country'!$B$3:$B$175,MATCH('Stata Data'!B3755,'Developing Country'!$A$3:$A$175))</f>
        <v>0</v>
      </c>
      <c r="J3755" s="7">
        <f>INDEX('Developing Country'!$C$3:$C$175,MATCH('Stata Data'!B3755,'Developing Country'!$A$3:$A$175))</f>
        <v>0</v>
      </c>
      <c r="K3755" s="8">
        <f>VLOOKUP(B3755, 'TRIPS In Force'!$A$2:$B$166, 2, FALSE)</f>
        <v>34700</v>
      </c>
      <c r="L3755" s="7">
        <f t="shared" si="546"/>
        <v>1995</v>
      </c>
      <c r="M3755" s="7">
        <f t="shared" si="547"/>
        <v>0</v>
      </c>
      <c r="N3755" s="7">
        <f t="shared" si="548"/>
        <v>1995</v>
      </c>
      <c r="O3755" s="7">
        <f t="shared" si="549"/>
        <v>-5</v>
      </c>
      <c r="P3755" s="7">
        <f t="shared" si="550"/>
        <v>0</v>
      </c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</row>
    <row r="3756" spans="1:34" x14ac:dyDescent="0.35">
      <c r="A3756">
        <f t="shared" si="545"/>
        <v>3755</v>
      </c>
      <c r="B3756" t="s">
        <v>139</v>
      </c>
      <c r="C3756">
        <f t="shared" si="544"/>
        <v>139</v>
      </c>
      <c r="D3756" s="7">
        <f>D3755+1</f>
        <v>1991</v>
      </c>
      <c r="E3756">
        <v>100</v>
      </c>
      <c r="F3756">
        <f>VLOOKUP(B3756, 'Population by Country'!$1:$266, 6, FALSE)</f>
        <v>17306000</v>
      </c>
      <c r="G3756">
        <v>0</v>
      </c>
      <c r="H3756">
        <v>0</v>
      </c>
      <c r="I3756" s="7">
        <f>INDEX('Developing Country'!$B$3:$B$175,MATCH('Stata Data'!B3756,'Developing Country'!$A$3:$A$175))</f>
        <v>0</v>
      </c>
      <c r="J3756" s="7">
        <f>INDEX('Developing Country'!$C$3:$C$175,MATCH('Stata Data'!B3756,'Developing Country'!$A$3:$A$175))</f>
        <v>0</v>
      </c>
      <c r="K3756" s="8">
        <f>VLOOKUP(B3756, 'TRIPS In Force'!$A$2:$B$166, 2, FALSE)</f>
        <v>34700</v>
      </c>
      <c r="L3756" s="7">
        <f t="shared" si="546"/>
        <v>1995</v>
      </c>
      <c r="M3756" s="7">
        <f t="shared" si="547"/>
        <v>0</v>
      </c>
      <c r="N3756" s="7">
        <f t="shared" si="548"/>
        <v>1995</v>
      </c>
      <c r="O3756" s="7">
        <f t="shared" si="549"/>
        <v>-4</v>
      </c>
      <c r="P3756" s="7">
        <f t="shared" si="550"/>
        <v>0</v>
      </c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</row>
    <row r="3757" spans="1:34" x14ac:dyDescent="0.35">
      <c r="A3757">
        <f t="shared" si="545"/>
        <v>3756</v>
      </c>
      <c r="B3757" t="s">
        <v>139</v>
      </c>
      <c r="C3757">
        <f t="shared" si="544"/>
        <v>139</v>
      </c>
      <c r="D3757" s="7">
        <f t="shared" ref="D3757:D3781" si="552">D3756+1</f>
        <v>1992</v>
      </c>
      <c r="E3757">
        <v>100</v>
      </c>
      <c r="F3757">
        <f>VLOOKUP(B3757, 'Population by Country'!$1:$266, 7, FALSE)</f>
        <v>17524000</v>
      </c>
      <c r="G3757">
        <v>0</v>
      </c>
      <c r="H3757">
        <v>0</v>
      </c>
      <c r="I3757" s="7">
        <f>INDEX('Developing Country'!$B$3:$B$175,MATCH('Stata Data'!B3757,'Developing Country'!$A$3:$A$175))</f>
        <v>0</v>
      </c>
      <c r="J3757" s="7">
        <f>INDEX('Developing Country'!$C$3:$C$175,MATCH('Stata Data'!B3757,'Developing Country'!$A$3:$A$175))</f>
        <v>0</v>
      </c>
      <c r="K3757" s="8">
        <f>VLOOKUP(B3757, 'TRIPS In Force'!$A$2:$B$166, 2, FALSE)</f>
        <v>34700</v>
      </c>
      <c r="L3757" s="7">
        <f t="shared" si="546"/>
        <v>1995</v>
      </c>
      <c r="M3757" s="7">
        <f t="shared" si="547"/>
        <v>0</v>
      </c>
      <c r="N3757" s="7">
        <f t="shared" si="548"/>
        <v>1995</v>
      </c>
      <c r="O3757" s="7">
        <f t="shared" si="549"/>
        <v>-3</v>
      </c>
      <c r="P3757" s="7">
        <f t="shared" si="550"/>
        <v>0</v>
      </c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</row>
    <row r="3758" spans="1:34" x14ac:dyDescent="0.35">
      <c r="A3758">
        <f t="shared" si="545"/>
        <v>3757</v>
      </c>
      <c r="B3758" t="s">
        <v>139</v>
      </c>
      <c r="C3758">
        <f t="shared" si="544"/>
        <v>139</v>
      </c>
      <c r="D3758" s="7">
        <f t="shared" si="552"/>
        <v>1993</v>
      </c>
      <c r="E3758">
        <v>100</v>
      </c>
      <c r="F3758">
        <f>VLOOKUP(B3758, 'Population by Country'!$1:$266, 8, FALSE)</f>
        <v>17728000</v>
      </c>
      <c r="G3758">
        <v>0</v>
      </c>
      <c r="H3758">
        <v>0</v>
      </c>
      <c r="I3758" s="7">
        <f>INDEX('Developing Country'!$B$3:$B$175,MATCH('Stata Data'!B3758,'Developing Country'!$A$3:$A$175))</f>
        <v>0</v>
      </c>
      <c r="J3758" s="7">
        <f>INDEX('Developing Country'!$C$3:$C$175,MATCH('Stata Data'!B3758,'Developing Country'!$A$3:$A$175))</f>
        <v>0</v>
      </c>
      <c r="K3758" s="8">
        <f>VLOOKUP(B3758, 'TRIPS In Force'!$A$2:$B$166, 2, FALSE)</f>
        <v>34700</v>
      </c>
      <c r="L3758" s="7">
        <f t="shared" si="546"/>
        <v>1995</v>
      </c>
      <c r="M3758" s="7">
        <f t="shared" si="547"/>
        <v>0</v>
      </c>
      <c r="N3758" s="7">
        <f t="shared" si="548"/>
        <v>1995</v>
      </c>
      <c r="O3758" s="7">
        <f t="shared" si="549"/>
        <v>-2</v>
      </c>
      <c r="P3758" s="7">
        <f t="shared" si="550"/>
        <v>0</v>
      </c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</row>
    <row r="3759" spans="1:34" x14ac:dyDescent="0.35">
      <c r="A3759">
        <f t="shared" si="545"/>
        <v>3758</v>
      </c>
      <c r="B3759" t="s">
        <v>139</v>
      </c>
      <c r="C3759">
        <f t="shared" si="544"/>
        <v>139</v>
      </c>
      <c r="D3759" s="7">
        <f t="shared" si="552"/>
        <v>1994</v>
      </c>
      <c r="E3759">
        <v>100</v>
      </c>
      <c r="F3759">
        <f>VLOOKUP(B3759, 'Population by Country'!$1:$266, 9, FALSE)</f>
        <v>17912000</v>
      </c>
      <c r="G3759">
        <v>0</v>
      </c>
      <c r="H3759">
        <v>0</v>
      </c>
      <c r="I3759" s="7">
        <f>INDEX('Developing Country'!$B$3:$B$175,MATCH('Stata Data'!B3759,'Developing Country'!$A$3:$A$175))</f>
        <v>0</v>
      </c>
      <c r="J3759" s="7">
        <f>INDEX('Developing Country'!$C$3:$C$175,MATCH('Stata Data'!B3759,'Developing Country'!$A$3:$A$175))</f>
        <v>0</v>
      </c>
      <c r="K3759" s="8">
        <f>VLOOKUP(B3759, 'TRIPS In Force'!$A$2:$B$166, 2, FALSE)</f>
        <v>34700</v>
      </c>
      <c r="L3759" s="7">
        <f t="shared" si="546"/>
        <v>1995</v>
      </c>
      <c r="M3759" s="7">
        <f t="shared" si="547"/>
        <v>0</v>
      </c>
      <c r="N3759" s="7">
        <f t="shared" si="548"/>
        <v>1995</v>
      </c>
      <c r="O3759" s="7">
        <f t="shared" si="549"/>
        <v>-1</v>
      </c>
      <c r="P3759" s="7">
        <f t="shared" si="550"/>
        <v>0</v>
      </c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</row>
    <row r="3760" spans="1:34" x14ac:dyDescent="0.35">
      <c r="A3760">
        <f t="shared" si="545"/>
        <v>3759</v>
      </c>
      <c r="B3760" t="s">
        <v>139</v>
      </c>
      <c r="C3760">
        <f t="shared" si="544"/>
        <v>139</v>
      </c>
      <c r="D3760" s="7">
        <f t="shared" si="552"/>
        <v>1995</v>
      </c>
      <c r="E3760">
        <v>100</v>
      </c>
      <c r="F3760">
        <f>VLOOKUP(B3760, 'Population by Country'!$1:$266, 10, FALSE)</f>
        <v>18074000</v>
      </c>
      <c r="G3760">
        <v>0</v>
      </c>
      <c r="H3760">
        <v>0</v>
      </c>
      <c r="I3760" s="7">
        <f>INDEX('Developing Country'!$B$3:$B$175,MATCH('Stata Data'!B3760,'Developing Country'!$A$3:$A$175))</f>
        <v>0</v>
      </c>
      <c r="J3760" s="7">
        <f>INDEX('Developing Country'!$C$3:$C$175,MATCH('Stata Data'!B3760,'Developing Country'!$A$3:$A$175))</f>
        <v>0</v>
      </c>
      <c r="K3760" s="8">
        <f>VLOOKUP(B3760, 'TRIPS In Force'!$A$2:$B$166, 2, FALSE)</f>
        <v>34700</v>
      </c>
      <c r="L3760" s="7">
        <f t="shared" si="546"/>
        <v>1995</v>
      </c>
      <c r="M3760" s="7">
        <f t="shared" si="547"/>
        <v>1</v>
      </c>
      <c r="N3760" s="7">
        <f t="shared" si="548"/>
        <v>1995</v>
      </c>
      <c r="O3760" s="7">
        <f t="shared" si="549"/>
        <v>0</v>
      </c>
      <c r="P3760" s="7">
        <f t="shared" si="550"/>
        <v>1</v>
      </c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</row>
    <row r="3761" spans="1:34" x14ac:dyDescent="0.35">
      <c r="A3761">
        <f t="shared" si="545"/>
        <v>3760</v>
      </c>
      <c r="B3761" t="s">
        <v>139</v>
      </c>
      <c r="C3761">
        <f t="shared" si="544"/>
        <v>139</v>
      </c>
      <c r="D3761" s="7">
        <f t="shared" si="552"/>
        <v>1996</v>
      </c>
      <c r="E3761">
        <v>100</v>
      </c>
      <c r="F3761">
        <f>VLOOKUP(B3761, 'Population by Country'!$1:$266, 11, FALSE)</f>
        <v>18210000</v>
      </c>
      <c r="G3761">
        <v>0</v>
      </c>
      <c r="H3761">
        <v>0</v>
      </c>
      <c r="I3761" s="7">
        <f>INDEX('Developing Country'!$B$3:$B$175,MATCH('Stata Data'!B3761,'Developing Country'!$A$3:$A$175))</f>
        <v>0</v>
      </c>
      <c r="J3761" s="7">
        <f>INDEX('Developing Country'!$C$3:$C$175,MATCH('Stata Data'!B3761,'Developing Country'!$A$3:$A$175))</f>
        <v>0</v>
      </c>
      <c r="K3761" s="8">
        <f>VLOOKUP(B3761, 'TRIPS In Force'!$A$2:$B$166, 2, FALSE)</f>
        <v>34700</v>
      </c>
      <c r="L3761" s="7">
        <f t="shared" si="546"/>
        <v>1995</v>
      </c>
      <c r="M3761" s="7">
        <f t="shared" si="547"/>
        <v>1</v>
      </c>
      <c r="N3761" s="7">
        <f t="shared" si="548"/>
        <v>1995</v>
      </c>
      <c r="O3761" s="7">
        <f t="shared" si="549"/>
        <v>1</v>
      </c>
      <c r="P3761" s="7">
        <f t="shared" si="550"/>
        <v>1</v>
      </c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</row>
    <row r="3762" spans="1:34" x14ac:dyDescent="0.35">
      <c r="A3762">
        <f t="shared" si="545"/>
        <v>3761</v>
      </c>
      <c r="B3762" t="s">
        <v>139</v>
      </c>
      <c r="C3762">
        <f t="shared" si="544"/>
        <v>139</v>
      </c>
      <c r="D3762" s="7">
        <f t="shared" si="552"/>
        <v>1997</v>
      </c>
      <c r="E3762">
        <v>100</v>
      </c>
      <c r="F3762">
        <f>VLOOKUP(B3762, 'Population by Country'!$1:$266, 12, FALSE)</f>
        <v>18323000</v>
      </c>
      <c r="G3762">
        <v>0</v>
      </c>
      <c r="H3762">
        <v>0</v>
      </c>
      <c r="I3762" s="7">
        <f>INDEX('Developing Country'!$B$3:$B$175,MATCH('Stata Data'!B3762,'Developing Country'!$A$3:$A$175))</f>
        <v>0</v>
      </c>
      <c r="J3762" s="7">
        <f>INDEX('Developing Country'!$C$3:$C$175,MATCH('Stata Data'!B3762,'Developing Country'!$A$3:$A$175))</f>
        <v>0</v>
      </c>
      <c r="K3762" s="8">
        <f>VLOOKUP(B3762, 'TRIPS In Force'!$A$2:$B$166, 2, FALSE)</f>
        <v>34700</v>
      </c>
      <c r="L3762" s="7">
        <f t="shared" si="546"/>
        <v>1995</v>
      </c>
      <c r="M3762" s="7">
        <f t="shared" si="547"/>
        <v>1</v>
      </c>
      <c r="N3762" s="7">
        <f t="shared" si="548"/>
        <v>1995</v>
      </c>
      <c r="O3762" s="7">
        <f t="shared" si="549"/>
        <v>2</v>
      </c>
      <c r="P3762" s="7">
        <f t="shared" si="550"/>
        <v>1</v>
      </c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</row>
    <row r="3763" spans="1:34" x14ac:dyDescent="0.35">
      <c r="A3763">
        <f t="shared" si="545"/>
        <v>3762</v>
      </c>
      <c r="B3763" t="s">
        <v>139</v>
      </c>
      <c r="C3763">
        <f t="shared" si="544"/>
        <v>139</v>
      </c>
      <c r="D3763" s="7">
        <f t="shared" si="552"/>
        <v>1998</v>
      </c>
      <c r="E3763">
        <v>100</v>
      </c>
      <c r="F3763">
        <f>VLOOKUP(B3763, 'Population by Country'!$1:$266, 13, FALSE)</f>
        <v>18425000</v>
      </c>
      <c r="G3763">
        <v>0</v>
      </c>
      <c r="H3763">
        <v>0</v>
      </c>
      <c r="I3763" s="7">
        <f>INDEX('Developing Country'!$B$3:$B$175,MATCH('Stata Data'!B3763,'Developing Country'!$A$3:$A$175))</f>
        <v>0</v>
      </c>
      <c r="J3763" s="7">
        <f>INDEX('Developing Country'!$C$3:$C$175,MATCH('Stata Data'!B3763,'Developing Country'!$A$3:$A$175))</f>
        <v>0</v>
      </c>
      <c r="K3763" s="8">
        <f>VLOOKUP(B3763, 'TRIPS In Force'!$A$2:$B$166, 2, FALSE)</f>
        <v>34700</v>
      </c>
      <c r="L3763" s="7">
        <f t="shared" si="546"/>
        <v>1995</v>
      </c>
      <c r="M3763" s="7">
        <f t="shared" si="547"/>
        <v>1</v>
      </c>
      <c r="N3763" s="7">
        <f t="shared" si="548"/>
        <v>1995</v>
      </c>
      <c r="O3763" s="7">
        <f t="shared" si="549"/>
        <v>3</v>
      </c>
      <c r="P3763" s="7">
        <f t="shared" si="550"/>
        <v>1</v>
      </c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</row>
    <row r="3764" spans="1:34" x14ac:dyDescent="0.35">
      <c r="A3764">
        <f t="shared" si="545"/>
        <v>3763</v>
      </c>
      <c r="B3764" t="s">
        <v>139</v>
      </c>
      <c r="C3764">
        <f t="shared" si="544"/>
        <v>139</v>
      </c>
      <c r="D3764" s="7">
        <f t="shared" si="552"/>
        <v>1999</v>
      </c>
      <c r="E3764">
        <v>100</v>
      </c>
      <c r="F3764">
        <f>VLOOKUP(B3764, 'Population by Country'!$1:$266,14, FALSE)</f>
        <v>18532000</v>
      </c>
      <c r="G3764">
        <v>0</v>
      </c>
      <c r="H3764">
        <v>0</v>
      </c>
      <c r="I3764" s="7">
        <f>INDEX('Developing Country'!$B$3:$B$175,MATCH('Stata Data'!B3764,'Developing Country'!$A$3:$A$175))</f>
        <v>0</v>
      </c>
      <c r="J3764" s="7">
        <f>INDEX('Developing Country'!$C$3:$C$175,MATCH('Stata Data'!B3764,'Developing Country'!$A$3:$A$175))</f>
        <v>0</v>
      </c>
      <c r="K3764" s="8">
        <f>VLOOKUP(B3764, 'TRIPS In Force'!$A$2:$B$166, 2, FALSE)</f>
        <v>34700</v>
      </c>
      <c r="L3764" s="7">
        <f t="shared" si="546"/>
        <v>1995</v>
      </c>
      <c r="M3764" s="7">
        <f t="shared" si="547"/>
        <v>1</v>
      </c>
      <c r="N3764" s="7">
        <f t="shared" si="548"/>
        <v>1995</v>
      </c>
      <c r="O3764" s="7">
        <f t="shared" si="549"/>
        <v>4</v>
      </c>
      <c r="P3764" s="7">
        <f t="shared" si="550"/>
        <v>1</v>
      </c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</row>
    <row r="3765" spans="1:34" x14ac:dyDescent="0.35">
      <c r="A3765">
        <f t="shared" si="545"/>
        <v>3764</v>
      </c>
      <c r="B3765" t="s">
        <v>139</v>
      </c>
      <c r="C3765">
        <f t="shared" si="544"/>
        <v>139</v>
      </c>
      <c r="D3765" s="7">
        <f t="shared" si="552"/>
        <v>2000</v>
      </c>
      <c r="E3765">
        <v>100</v>
      </c>
      <c r="F3765">
        <f>VLOOKUP(B3765, 'Population by Country'!$1:$266, 15, FALSE)</f>
        <v>18655000</v>
      </c>
      <c r="G3765">
        <v>0</v>
      </c>
      <c r="H3765">
        <v>0</v>
      </c>
      <c r="I3765" s="7">
        <f>INDEX('Developing Country'!$B$3:$B$175,MATCH('Stata Data'!B3765,'Developing Country'!$A$3:$A$175))</f>
        <v>0</v>
      </c>
      <c r="J3765" s="7">
        <f>INDEX('Developing Country'!$C$3:$C$175,MATCH('Stata Data'!B3765,'Developing Country'!$A$3:$A$175))</f>
        <v>0</v>
      </c>
      <c r="K3765" s="8">
        <f>VLOOKUP(B3765, 'TRIPS In Force'!$A$2:$B$166, 2, FALSE)</f>
        <v>34700</v>
      </c>
      <c r="L3765" s="7">
        <f t="shared" si="546"/>
        <v>1995</v>
      </c>
      <c r="M3765" s="7">
        <f t="shared" si="547"/>
        <v>1</v>
      </c>
      <c r="N3765" s="7">
        <f t="shared" si="548"/>
        <v>1995</v>
      </c>
      <c r="O3765" s="7">
        <f t="shared" si="549"/>
        <v>5</v>
      </c>
      <c r="P3765" s="7">
        <f t="shared" si="550"/>
        <v>1</v>
      </c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</row>
    <row r="3766" spans="1:34" x14ac:dyDescent="0.35">
      <c r="A3766">
        <f t="shared" si="545"/>
        <v>3765</v>
      </c>
      <c r="B3766" t="s">
        <v>139</v>
      </c>
      <c r="C3766">
        <f t="shared" si="544"/>
        <v>139</v>
      </c>
      <c r="D3766" s="7">
        <f t="shared" si="552"/>
        <v>2001</v>
      </c>
      <c r="E3766">
        <v>100</v>
      </c>
      <c r="F3766">
        <f>VLOOKUP(B3766, 'Population by Country'!$1:$266, 16, FALSE)</f>
        <v>18797000</v>
      </c>
      <c r="G3766">
        <v>0</v>
      </c>
      <c r="H3766">
        <v>0</v>
      </c>
      <c r="I3766" s="7">
        <f>INDEX('Developing Country'!$B$3:$B$175,MATCH('Stata Data'!B3766,'Developing Country'!$A$3:$A$175))</f>
        <v>0</v>
      </c>
      <c r="J3766" s="7">
        <f>INDEX('Developing Country'!$C$3:$C$175,MATCH('Stata Data'!B3766,'Developing Country'!$A$3:$A$175))</f>
        <v>0</v>
      </c>
      <c r="K3766" s="8">
        <f>VLOOKUP(B3766, 'TRIPS In Force'!$A$2:$B$166, 2, FALSE)</f>
        <v>34700</v>
      </c>
      <c r="L3766" s="7">
        <f t="shared" si="546"/>
        <v>1995</v>
      </c>
      <c r="M3766" s="7">
        <f t="shared" si="547"/>
        <v>1</v>
      </c>
      <c r="N3766" s="7">
        <f t="shared" si="548"/>
        <v>1995</v>
      </c>
      <c r="O3766" s="7">
        <f t="shared" si="549"/>
        <v>6</v>
      </c>
      <c r="P3766" s="7">
        <f t="shared" si="550"/>
        <v>1</v>
      </c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</row>
    <row r="3767" spans="1:34" x14ac:dyDescent="0.35">
      <c r="A3767">
        <f t="shared" si="545"/>
        <v>3766</v>
      </c>
      <c r="B3767" t="s">
        <v>139</v>
      </c>
      <c r="C3767">
        <f t="shared" si="544"/>
        <v>139</v>
      </c>
      <c r="D3767" s="7">
        <f t="shared" si="552"/>
        <v>2002</v>
      </c>
      <c r="E3767">
        <v>100</v>
      </c>
      <c r="F3767">
        <f>VLOOKUP(B3767, 'Population by Country'!$1:$266, 17, FALSE)</f>
        <v>18939000</v>
      </c>
      <c r="G3767">
        <v>0</v>
      </c>
      <c r="H3767">
        <v>0</v>
      </c>
      <c r="I3767" s="7">
        <f>INDEX('Developing Country'!$B$3:$B$175,MATCH('Stata Data'!B3767,'Developing Country'!$A$3:$A$175))</f>
        <v>0</v>
      </c>
      <c r="J3767" s="7">
        <f>INDEX('Developing Country'!$C$3:$C$175,MATCH('Stata Data'!B3767,'Developing Country'!$A$3:$A$175))</f>
        <v>0</v>
      </c>
      <c r="K3767" s="8">
        <f>VLOOKUP(B3767, 'TRIPS In Force'!$A$2:$B$166, 2, FALSE)</f>
        <v>34700</v>
      </c>
      <c r="L3767" s="7">
        <f t="shared" si="546"/>
        <v>1995</v>
      </c>
      <c r="M3767" s="7">
        <f t="shared" si="547"/>
        <v>1</v>
      </c>
      <c r="N3767" s="7">
        <f t="shared" si="548"/>
        <v>1995</v>
      </c>
      <c r="O3767" s="7">
        <f t="shared" si="549"/>
        <v>7</v>
      </c>
      <c r="P3767" s="7">
        <f t="shared" si="550"/>
        <v>1</v>
      </c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</row>
    <row r="3768" spans="1:34" x14ac:dyDescent="0.35">
      <c r="A3768">
        <f t="shared" si="545"/>
        <v>3767</v>
      </c>
      <c r="B3768" t="s">
        <v>139</v>
      </c>
      <c r="C3768">
        <f t="shared" si="544"/>
        <v>139</v>
      </c>
      <c r="D3768" s="7">
        <f t="shared" si="552"/>
        <v>2003</v>
      </c>
      <c r="E3768">
        <v>100</v>
      </c>
      <c r="F3768">
        <f>VLOOKUP(B3768, 'Population by Country'!$1:$266, 18, FALSE)</f>
        <v>19083000</v>
      </c>
      <c r="G3768">
        <v>0</v>
      </c>
      <c r="H3768">
        <v>0</v>
      </c>
      <c r="I3768" s="7">
        <f>INDEX('Developing Country'!$B$3:$B$175,MATCH('Stata Data'!B3768,'Developing Country'!$A$3:$A$175))</f>
        <v>0</v>
      </c>
      <c r="J3768" s="7">
        <f>INDEX('Developing Country'!$C$3:$C$175,MATCH('Stata Data'!B3768,'Developing Country'!$A$3:$A$175))</f>
        <v>0</v>
      </c>
      <c r="K3768" s="8">
        <f>VLOOKUP(B3768, 'TRIPS In Force'!$A$2:$B$166, 2, FALSE)</f>
        <v>34700</v>
      </c>
      <c r="L3768" s="7">
        <f t="shared" si="546"/>
        <v>1995</v>
      </c>
      <c r="M3768" s="7">
        <f t="shared" si="547"/>
        <v>1</v>
      </c>
      <c r="N3768" s="7">
        <f t="shared" si="548"/>
        <v>1995</v>
      </c>
      <c r="O3768" s="7">
        <f t="shared" si="549"/>
        <v>8</v>
      </c>
      <c r="P3768" s="7">
        <f t="shared" si="550"/>
        <v>1</v>
      </c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</row>
    <row r="3769" spans="1:34" x14ac:dyDescent="0.35">
      <c r="A3769">
        <f t="shared" si="545"/>
        <v>3768</v>
      </c>
      <c r="B3769" t="s">
        <v>139</v>
      </c>
      <c r="C3769">
        <f t="shared" si="544"/>
        <v>139</v>
      </c>
      <c r="D3769" s="7">
        <f t="shared" si="552"/>
        <v>2004</v>
      </c>
      <c r="E3769">
        <v>100</v>
      </c>
      <c r="F3769">
        <f>VLOOKUP(B3769, 'Population by Country'!$1:$266,19, FALSE)</f>
        <v>19228000</v>
      </c>
      <c r="G3769">
        <v>0</v>
      </c>
      <c r="H3769">
        <v>0</v>
      </c>
      <c r="I3769" s="7">
        <f>INDEX('Developing Country'!$B$3:$B$175,MATCH('Stata Data'!B3769,'Developing Country'!$A$3:$A$175))</f>
        <v>0</v>
      </c>
      <c r="J3769" s="7">
        <f>INDEX('Developing Country'!$C$3:$C$175,MATCH('Stata Data'!B3769,'Developing Country'!$A$3:$A$175))</f>
        <v>0</v>
      </c>
      <c r="K3769" s="8">
        <f>VLOOKUP(B3769, 'TRIPS In Force'!$A$2:$B$166, 2, FALSE)</f>
        <v>34700</v>
      </c>
      <c r="L3769" s="7">
        <f t="shared" si="546"/>
        <v>1995</v>
      </c>
      <c r="M3769" s="7">
        <f t="shared" si="547"/>
        <v>1</v>
      </c>
      <c r="N3769" s="7">
        <f t="shared" si="548"/>
        <v>1995</v>
      </c>
      <c r="O3769" s="7">
        <f t="shared" si="549"/>
        <v>9</v>
      </c>
      <c r="P3769" s="7">
        <f t="shared" si="550"/>
        <v>1</v>
      </c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</row>
    <row r="3770" spans="1:34" x14ac:dyDescent="0.35">
      <c r="A3770">
        <f t="shared" si="545"/>
        <v>3769</v>
      </c>
      <c r="B3770" t="s">
        <v>139</v>
      </c>
      <c r="C3770">
        <f t="shared" si="544"/>
        <v>139</v>
      </c>
      <c r="D3770" s="7">
        <f t="shared" si="552"/>
        <v>2005</v>
      </c>
      <c r="E3770">
        <v>100</v>
      </c>
      <c r="F3770">
        <f>VLOOKUP(B3770, 'Population by Country'!$1:$266, 20, FALSE)</f>
        <v>19373000</v>
      </c>
      <c r="G3770">
        <v>0</v>
      </c>
      <c r="H3770">
        <v>0</v>
      </c>
      <c r="I3770" s="7">
        <f>INDEX('Developing Country'!$B$3:$B$175,MATCH('Stata Data'!B3770,'Developing Country'!$A$3:$A$175))</f>
        <v>0</v>
      </c>
      <c r="J3770" s="7">
        <f>INDEX('Developing Country'!$C$3:$C$175,MATCH('Stata Data'!B3770,'Developing Country'!$A$3:$A$175))</f>
        <v>0</v>
      </c>
      <c r="K3770" s="8">
        <f>VLOOKUP(B3770, 'TRIPS In Force'!$A$2:$B$166, 2, FALSE)</f>
        <v>34700</v>
      </c>
      <c r="L3770" s="7">
        <f t="shared" si="546"/>
        <v>1995</v>
      </c>
      <c r="M3770" s="7">
        <f t="shared" si="547"/>
        <v>1</v>
      </c>
      <c r="N3770" s="7">
        <f t="shared" si="548"/>
        <v>1995</v>
      </c>
      <c r="O3770" s="7">
        <f t="shared" si="549"/>
        <v>10</v>
      </c>
      <c r="P3770" s="7">
        <f t="shared" si="550"/>
        <v>1</v>
      </c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</row>
    <row r="3771" spans="1:34" x14ac:dyDescent="0.35">
      <c r="A3771">
        <f t="shared" si="545"/>
        <v>3770</v>
      </c>
      <c r="B3771" t="s">
        <v>139</v>
      </c>
      <c r="C3771">
        <f t="shared" si="544"/>
        <v>139</v>
      </c>
      <c r="D3771" s="7">
        <f t="shared" si="552"/>
        <v>2006</v>
      </c>
      <c r="E3771">
        <v>100</v>
      </c>
      <c r="F3771">
        <f>VLOOKUP(B3771, 'Population by Country'!$1:$266, 21, FALSE)</f>
        <v>19520000</v>
      </c>
      <c r="G3771">
        <v>0</v>
      </c>
      <c r="H3771">
        <v>0</v>
      </c>
      <c r="I3771" s="7">
        <f>INDEX('Developing Country'!$B$3:$B$175,MATCH('Stata Data'!B3771,'Developing Country'!$A$3:$A$175))</f>
        <v>0</v>
      </c>
      <c r="J3771" s="7">
        <f>INDEX('Developing Country'!$C$3:$C$175,MATCH('Stata Data'!B3771,'Developing Country'!$A$3:$A$175))</f>
        <v>0</v>
      </c>
      <c r="K3771" s="8">
        <f>VLOOKUP(B3771, 'TRIPS In Force'!$A$2:$B$166, 2, FALSE)</f>
        <v>34700</v>
      </c>
      <c r="L3771" s="7">
        <f t="shared" si="546"/>
        <v>1995</v>
      </c>
      <c r="M3771" s="7">
        <f t="shared" si="547"/>
        <v>1</v>
      </c>
      <c r="N3771" s="7">
        <f t="shared" si="548"/>
        <v>1995</v>
      </c>
      <c r="O3771" s="7">
        <f t="shared" si="549"/>
        <v>11</v>
      </c>
      <c r="P3771" s="7">
        <f t="shared" si="550"/>
        <v>1</v>
      </c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</row>
    <row r="3772" spans="1:34" x14ac:dyDescent="0.35">
      <c r="A3772">
        <f t="shared" si="545"/>
        <v>3771</v>
      </c>
      <c r="B3772" t="s">
        <v>139</v>
      </c>
      <c r="C3772">
        <f t="shared" si="544"/>
        <v>139</v>
      </c>
      <c r="D3772" s="7">
        <f t="shared" si="552"/>
        <v>2007</v>
      </c>
      <c r="E3772">
        <v>100</v>
      </c>
      <c r="F3772">
        <f>VLOOKUP(B3772, 'Population by Country'!$1:$266, 22, FALSE)</f>
        <v>19668000</v>
      </c>
      <c r="G3772">
        <v>0</v>
      </c>
      <c r="H3772">
        <v>0</v>
      </c>
      <c r="I3772" s="7">
        <f>INDEX('Developing Country'!$B$3:$B$175,MATCH('Stata Data'!B3772,'Developing Country'!$A$3:$A$175))</f>
        <v>0</v>
      </c>
      <c r="J3772" s="7">
        <f>INDEX('Developing Country'!$C$3:$C$175,MATCH('Stata Data'!B3772,'Developing Country'!$A$3:$A$175))</f>
        <v>0</v>
      </c>
      <c r="K3772" s="8">
        <f>VLOOKUP(B3772, 'TRIPS In Force'!$A$2:$B$166, 2, FALSE)</f>
        <v>34700</v>
      </c>
      <c r="L3772" s="7">
        <f t="shared" si="546"/>
        <v>1995</v>
      </c>
      <c r="M3772" s="7">
        <f t="shared" si="547"/>
        <v>1</v>
      </c>
      <c r="N3772" s="7">
        <f t="shared" si="548"/>
        <v>1995</v>
      </c>
      <c r="O3772" s="7">
        <f t="shared" si="549"/>
        <v>12</v>
      </c>
      <c r="P3772" s="7">
        <f t="shared" si="550"/>
        <v>1</v>
      </c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</row>
    <row r="3773" spans="1:34" x14ac:dyDescent="0.35">
      <c r="A3773">
        <f t="shared" si="545"/>
        <v>3772</v>
      </c>
      <c r="B3773" t="s">
        <v>139</v>
      </c>
      <c r="C3773">
        <f t="shared" si="544"/>
        <v>139</v>
      </c>
      <c r="D3773" s="7">
        <f t="shared" si="552"/>
        <v>2008</v>
      </c>
      <c r="E3773">
        <v>100</v>
      </c>
      <c r="F3773">
        <f>VLOOKUP(B3773, 'Population by Country'!$1:$266, 23, FALSE)</f>
        <v>19817000</v>
      </c>
      <c r="G3773">
        <v>0</v>
      </c>
      <c r="H3773">
        <v>0</v>
      </c>
      <c r="I3773" s="7">
        <f>INDEX('Developing Country'!$B$3:$B$175,MATCH('Stata Data'!B3773,'Developing Country'!$A$3:$A$175))</f>
        <v>0</v>
      </c>
      <c r="J3773" s="7">
        <f>INDEX('Developing Country'!$C$3:$C$175,MATCH('Stata Data'!B3773,'Developing Country'!$A$3:$A$175))</f>
        <v>0</v>
      </c>
      <c r="K3773" s="8">
        <f>VLOOKUP(B3773, 'TRIPS In Force'!$A$2:$B$166, 2, FALSE)</f>
        <v>34700</v>
      </c>
      <c r="L3773" s="7">
        <f t="shared" si="546"/>
        <v>1995</v>
      </c>
      <c r="M3773" s="7">
        <f t="shared" si="547"/>
        <v>1</v>
      </c>
      <c r="N3773" s="7">
        <f t="shared" si="548"/>
        <v>1995</v>
      </c>
      <c r="O3773" s="7">
        <f t="shared" si="549"/>
        <v>13</v>
      </c>
      <c r="P3773" s="7">
        <f t="shared" si="550"/>
        <v>1</v>
      </c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</row>
    <row r="3774" spans="1:34" x14ac:dyDescent="0.35">
      <c r="A3774">
        <f t="shared" si="545"/>
        <v>3773</v>
      </c>
      <c r="B3774" t="s">
        <v>139</v>
      </c>
      <c r="C3774">
        <f t="shared" si="544"/>
        <v>139</v>
      </c>
      <c r="D3774" s="7">
        <f t="shared" si="552"/>
        <v>2009</v>
      </c>
      <c r="E3774">
        <v>100</v>
      </c>
      <c r="F3774">
        <f>VLOOKUP(B3774, 'Population by Country'!$1:$266, 24, FALSE)</f>
        <v>19968000</v>
      </c>
      <c r="G3774">
        <v>0</v>
      </c>
      <c r="H3774">
        <v>0</v>
      </c>
      <c r="I3774" s="7">
        <f>INDEX('Developing Country'!$B$3:$B$175,MATCH('Stata Data'!B3774,'Developing Country'!$A$3:$A$175))</f>
        <v>0</v>
      </c>
      <c r="J3774" s="7">
        <f>INDEX('Developing Country'!$C$3:$C$175,MATCH('Stata Data'!B3774,'Developing Country'!$A$3:$A$175))</f>
        <v>0</v>
      </c>
      <c r="K3774" s="8">
        <f>VLOOKUP(B3774, 'TRIPS In Force'!$A$2:$B$166, 2, FALSE)</f>
        <v>34700</v>
      </c>
      <c r="L3774" s="7">
        <f t="shared" si="546"/>
        <v>1995</v>
      </c>
      <c r="M3774" s="7">
        <f t="shared" si="547"/>
        <v>1</v>
      </c>
      <c r="N3774" s="7">
        <f t="shared" si="548"/>
        <v>1995</v>
      </c>
      <c r="O3774" s="7">
        <f t="shared" si="549"/>
        <v>14</v>
      </c>
      <c r="P3774" s="7">
        <f t="shared" si="550"/>
        <v>1</v>
      </c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</row>
    <row r="3775" spans="1:34" x14ac:dyDescent="0.35">
      <c r="A3775">
        <f t="shared" si="545"/>
        <v>3774</v>
      </c>
      <c r="B3775" t="s">
        <v>139</v>
      </c>
      <c r="C3775">
        <f t="shared" si="544"/>
        <v>139</v>
      </c>
      <c r="D3775" s="7">
        <f t="shared" si="552"/>
        <v>2010</v>
      </c>
      <c r="E3775">
        <v>100</v>
      </c>
      <c r="F3775">
        <f>VLOOKUP(B3775, 'Population by Country'!$1:$266, 25, FALSE)</f>
        <v>20119000</v>
      </c>
      <c r="G3775">
        <v>0</v>
      </c>
      <c r="H3775">
        <v>0</v>
      </c>
      <c r="I3775" s="7">
        <f>INDEX('Developing Country'!$B$3:$B$175,MATCH('Stata Data'!B3775,'Developing Country'!$A$3:$A$175))</f>
        <v>0</v>
      </c>
      <c r="J3775" s="7">
        <f>INDEX('Developing Country'!$C$3:$C$175,MATCH('Stata Data'!B3775,'Developing Country'!$A$3:$A$175))</f>
        <v>0</v>
      </c>
      <c r="K3775" s="8">
        <f>VLOOKUP(B3775, 'TRIPS In Force'!$A$2:$B$166, 2, FALSE)</f>
        <v>34700</v>
      </c>
      <c r="L3775" s="7">
        <f t="shared" si="546"/>
        <v>1995</v>
      </c>
      <c r="M3775" s="7">
        <f t="shared" si="547"/>
        <v>1</v>
      </c>
      <c r="N3775" s="7">
        <f t="shared" si="548"/>
        <v>1995</v>
      </c>
      <c r="O3775" s="7">
        <f t="shared" si="549"/>
        <v>15</v>
      </c>
      <c r="P3775" s="7">
        <f t="shared" si="550"/>
        <v>1</v>
      </c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</row>
    <row r="3776" spans="1:34" x14ac:dyDescent="0.35">
      <c r="A3776">
        <f t="shared" si="545"/>
        <v>3775</v>
      </c>
      <c r="B3776" t="s">
        <v>139</v>
      </c>
      <c r="C3776">
        <f t="shared" si="544"/>
        <v>139</v>
      </c>
      <c r="D3776" s="7">
        <f t="shared" si="552"/>
        <v>2011</v>
      </c>
      <c r="E3776">
        <v>100</v>
      </c>
      <c r="F3776">
        <f>VLOOKUP(B3776, 'Population by Country'!$1:$266, 26, FALSE)</f>
        <v>20271000</v>
      </c>
      <c r="G3776">
        <v>0</v>
      </c>
      <c r="H3776">
        <v>0</v>
      </c>
      <c r="I3776" s="7">
        <f>INDEX('Developing Country'!$B$3:$B$175,MATCH('Stata Data'!B3776,'Developing Country'!$A$3:$A$175))</f>
        <v>0</v>
      </c>
      <c r="J3776" s="7">
        <f>INDEX('Developing Country'!$C$3:$C$175,MATCH('Stata Data'!B3776,'Developing Country'!$A$3:$A$175))</f>
        <v>0</v>
      </c>
      <c r="K3776" s="8">
        <f>VLOOKUP(B3776, 'TRIPS In Force'!$A$2:$B$166, 2, FALSE)</f>
        <v>34700</v>
      </c>
      <c r="L3776" s="7">
        <f t="shared" si="546"/>
        <v>1995</v>
      </c>
      <c r="M3776" s="7">
        <f t="shared" si="547"/>
        <v>1</v>
      </c>
      <c r="N3776" s="7">
        <f t="shared" si="548"/>
        <v>1995</v>
      </c>
      <c r="O3776" s="7">
        <f t="shared" si="549"/>
        <v>16</v>
      </c>
      <c r="P3776" s="7">
        <f t="shared" si="550"/>
        <v>1</v>
      </c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</row>
    <row r="3777" spans="1:34" x14ac:dyDescent="0.35">
      <c r="A3777">
        <f t="shared" si="545"/>
        <v>3776</v>
      </c>
      <c r="B3777" t="s">
        <v>139</v>
      </c>
      <c r="C3777">
        <f t="shared" si="544"/>
        <v>139</v>
      </c>
      <c r="D3777" s="7">
        <f t="shared" si="552"/>
        <v>2012</v>
      </c>
      <c r="E3777">
        <v>100</v>
      </c>
      <c r="F3777">
        <f>VLOOKUP(B3777, 'Population by Country'!$1:$266, 27, FALSE)</f>
        <v>20425000</v>
      </c>
      <c r="G3777">
        <v>0</v>
      </c>
      <c r="H3777">
        <v>0</v>
      </c>
      <c r="I3777" s="7">
        <f>INDEX('Developing Country'!$B$3:$B$175,MATCH('Stata Data'!B3777,'Developing Country'!$A$3:$A$175))</f>
        <v>0</v>
      </c>
      <c r="J3777" s="7">
        <f>INDEX('Developing Country'!$C$3:$C$175,MATCH('Stata Data'!B3777,'Developing Country'!$A$3:$A$175))</f>
        <v>0</v>
      </c>
      <c r="K3777" s="8">
        <f>VLOOKUP(B3777, 'TRIPS In Force'!$A$2:$B$166, 2, FALSE)</f>
        <v>34700</v>
      </c>
      <c r="L3777" s="7">
        <f t="shared" si="546"/>
        <v>1995</v>
      </c>
      <c r="M3777" s="7">
        <f t="shared" si="547"/>
        <v>1</v>
      </c>
      <c r="N3777" s="7">
        <f t="shared" si="548"/>
        <v>1995</v>
      </c>
      <c r="O3777" s="7">
        <f t="shared" si="549"/>
        <v>17</v>
      </c>
      <c r="P3777" s="7">
        <f t="shared" si="550"/>
        <v>1</v>
      </c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</row>
    <row r="3778" spans="1:34" x14ac:dyDescent="0.35">
      <c r="A3778">
        <f t="shared" si="545"/>
        <v>3777</v>
      </c>
      <c r="B3778" t="s">
        <v>139</v>
      </c>
      <c r="C3778">
        <f t="shared" si="544"/>
        <v>139</v>
      </c>
      <c r="D3778" s="7">
        <f t="shared" si="552"/>
        <v>2013</v>
      </c>
      <c r="E3778">
        <v>100</v>
      </c>
      <c r="F3778">
        <f>VLOOKUP(B3778, 'Population by Country'!$1:$266, 28, FALSE)</f>
        <v>20585000</v>
      </c>
      <c r="G3778">
        <v>0</v>
      </c>
      <c r="H3778">
        <v>0</v>
      </c>
      <c r="I3778" s="7">
        <f>INDEX('Developing Country'!$B$3:$B$175,MATCH('Stata Data'!B3778,'Developing Country'!$A$3:$A$175))</f>
        <v>0</v>
      </c>
      <c r="J3778" s="7">
        <f>INDEX('Developing Country'!$C$3:$C$175,MATCH('Stata Data'!B3778,'Developing Country'!$A$3:$A$175))</f>
        <v>0</v>
      </c>
      <c r="K3778" s="8">
        <f>VLOOKUP(B3778, 'TRIPS In Force'!$A$2:$B$166, 2, FALSE)</f>
        <v>34700</v>
      </c>
      <c r="L3778" s="7">
        <f t="shared" si="546"/>
        <v>1995</v>
      </c>
      <c r="M3778" s="7">
        <f t="shared" ref="M3778:M3841" si="553">IF(L3778&gt;D3778, 0, 1)</f>
        <v>1</v>
      </c>
      <c r="N3778" s="7">
        <f t="shared" ref="N3778:N3841" si="554">IF(L3778&gt;IF(I3778=1, 2033, IF(H3778=1, 2005, IF(J3778=1,2000, L3778))), L3778,IF(I3778=1, 2033, IF(H3778=1, 2005, IF(J3778=1,2000, L3778))))</f>
        <v>1995</v>
      </c>
      <c r="O3778" s="7">
        <f t="shared" ref="O3778:O3841" si="555">D3778-N3778</f>
        <v>18</v>
      </c>
      <c r="P3778" s="7">
        <f t="shared" ref="P3778:P3841" si="556">IF(N3778&lt;=D3778,1,0)</f>
        <v>1</v>
      </c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</row>
    <row r="3779" spans="1:34" x14ac:dyDescent="0.35">
      <c r="A3779">
        <f t="shared" si="545"/>
        <v>3778</v>
      </c>
      <c r="B3779" t="s">
        <v>139</v>
      </c>
      <c r="C3779">
        <f t="shared" ref="C3779:C3842" si="557">_xlfn.FLOOR.MATH((A3779-1)/27)</f>
        <v>139</v>
      </c>
      <c r="D3779" s="7">
        <f t="shared" si="552"/>
        <v>2014</v>
      </c>
      <c r="E3779">
        <v>100</v>
      </c>
      <c r="F3779">
        <f>VLOOKUP(B3779, 'Population by Country'!$1:$266, 29, FALSE)</f>
        <v>20771000</v>
      </c>
      <c r="G3779">
        <v>0</v>
      </c>
      <c r="H3779">
        <v>0</v>
      </c>
      <c r="I3779" s="7">
        <f>INDEX('Developing Country'!$B$3:$B$175,MATCH('Stata Data'!B3779,'Developing Country'!$A$3:$A$175))</f>
        <v>0</v>
      </c>
      <c r="J3779" s="7">
        <f>INDEX('Developing Country'!$C$3:$C$175,MATCH('Stata Data'!B3779,'Developing Country'!$A$3:$A$175))</f>
        <v>0</v>
      </c>
      <c r="K3779" s="8">
        <f>VLOOKUP(B3779, 'TRIPS In Force'!$A$2:$B$166, 2, FALSE)</f>
        <v>34700</v>
      </c>
      <c r="L3779" s="7">
        <f t="shared" ref="L3779:L3842" si="558">YEAR(K3779)</f>
        <v>1995</v>
      </c>
      <c r="M3779" s="7">
        <f t="shared" si="553"/>
        <v>1</v>
      </c>
      <c r="N3779" s="7">
        <f t="shared" si="554"/>
        <v>1995</v>
      </c>
      <c r="O3779" s="7">
        <f t="shared" si="555"/>
        <v>19</v>
      </c>
      <c r="P3779" s="7">
        <f t="shared" si="556"/>
        <v>1</v>
      </c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</row>
    <row r="3780" spans="1:34" x14ac:dyDescent="0.35">
      <c r="A3780">
        <f t="shared" ref="A3780:A3843" si="559">A3779+1</f>
        <v>3779</v>
      </c>
      <c r="B3780" t="s">
        <v>139</v>
      </c>
      <c r="C3780">
        <f t="shared" si="557"/>
        <v>139</v>
      </c>
      <c r="D3780" s="7">
        <f t="shared" si="552"/>
        <v>2015</v>
      </c>
      <c r="E3780">
        <v>100</v>
      </c>
      <c r="F3780">
        <f>VLOOKUP(B3780, 'Population by Country'!$1:$266, 30, FALSE)</f>
        <v>20966000</v>
      </c>
      <c r="G3780">
        <v>0</v>
      </c>
      <c r="H3780">
        <v>0</v>
      </c>
      <c r="I3780" s="7">
        <f>INDEX('Developing Country'!$B$3:$B$175,MATCH('Stata Data'!B3780,'Developing Country'!$A$3:$A$175))</f>
        <v>0</v>
      </c>
      <c r="J3780" s="7">
        <f>INDEX('Developing Country'!$C$3:$C$175,MATCH('Stata Data'!B3780,'Developing Country'!$A$3:$A$175))</f>
        <v>0</v>
      </c>
      <c r="K3780" s="8">
        <f>VLOOKUP(B3780, 'TRIPS In Force'!$A$2:$B$166, 2, FALSE)</f>
        <v>34700</v>
      </c>
      <c r="L3780" s="7">
        <f t="shared" si="558"/>
        <v>1995</v>
      </c>
      <c r="M3780" s="7">
        <f t="shared" si="553"/>
        <v>1</v>
      </c>
      <c r="N3780" s="7">
        <f t="shared" si="554"/>
        <v>1995</v>
      </c>
      <c r="O3780" s="7">
        <f t="shared" si="555"/>
        <v>20</v>
      </c>
      <c r="P3780" s="7">
        <f t="shared" si="556"/>
        <v>1</v>
      </c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</row>
    <row r="3781" spans="1:34" x14ac:dyDescent="0.35">
      <c r="A3781">
        <f t="shared" si="559"/>
        <v>3780</v>
      </c>
      <c r="B3781" t="s">
        <v>139</v>
      </c>
      <c r="C3781">
        <f t="shared" si="557"/>
        <v>139</v>
      </c>
      <c r="D3781" s="7">
        <f t="shared" si="552"/>
        <v>2016</v>
      </c>
      <c r="E3781">
        <v>200</v>
      </c>
      <c r="F3781">
        <f>VLOOKUP(B3781, 'Population by Country'!$1:$266, 31, FALSE)</f>
        <v>21203000</v>
      </c>
      <c r="G3781">
        <v>0</v>
      </c>
      <c r="H3781">
        <v>0</v>
      </c>
      <c r="I3781" s="7">
        <f>INDEX('Developing Country'!$B$3:$B$175,MATCH('Stata Data'!B3781,'Developing Country'!$A$3:$A$175))</f>
        <v>0</v>
      </c>
      <c r="J3781" s="7">
        <f>INDEX('Developing Country'!$C$3:$C$175,MATCH('Stata Data'!B3781,'Developing Country'!$A$3:$A$175))</f>
        <v>0</v>
      </c>
      <c r="K3781" s="8">
        <f>VLOOKUP(B3781, 'TRIPS In Force'!$A$2:$B$166, 2, FALSE)</f>
        <v>34700</v>
      </c>
      <c r="L3781" s="7">
        <f t="shared" si="558"/>
        <v>1995</v>
      </c>
      <c r="M3781" s="7">
        <f t="shared" si="553"/>
        <v>1</v>
      </c>
      <c r="N3781" s="7">
        <f t="shared" si="554"/>
        <v>1995</v>
      </c>
      <c r="O3781" s="7">
        <f t="shared" si="555"/>
        <v>21</v>
      </c>
      <c r="P3781" s="7">
        <f t="shared" si="556"/>
        <v>1</v>
      </c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</row>
    <row r="3782" spans="1:34" x14ac:dyDescent="0.35">
      <c r="A3782">
        <f t="shared" si="559"/>
        <v>3781</v>
      </c>
      <c r="B3782" t="s">
        <v>1355</v>
      </c>
      <c r="C3782">
        <f t="shared" si="557"/>
        <v>140</v>
      </c>
      <c r="D3782" s="7">
        <v>1990</v>
      </c>
      <c r="E3782">
        <v>100</v>
      </c>
      <c r="F3782">
        <f>VLOOKUP(B3782, 'Population by Country'!$1:$266, 5,FALSE )</f>
        <v>20147590</v>
      </c>
      <c r="G3782">
        <v>0</v>
      </c>
      <c r="H3782">
        <v>0</v>
      </c>
      <c r="I3782" s="7">
        <f>INDEX('Developing Country'!$B$3:$B$175,MATCH('Stata Data'!B3782,'Developing Country'!$A$3:$A$175))</f>
        <v>0</v>
      </c>
      <c r="J3782" s="7">
        <f>INDEX('Developing Country'!$C$3:$C$175,MATCH('Stata Data'!B3782,'Developing Country'!$A$3:$A$175))</f>
        <v>0</v>
      </c>
      <c r="K3782" s="8"/>
      <c r="L3782" s="7"/>
      <c r="M3782" s="7">
        <v>0</v>
      </c>
      <c r="N3782" s="7"/>
      <c r="O3782" s="7"/>
      <c r="P3782" s="7">
        <v>0</v>
      </c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</row>
    <row r="3783" spans="1:34" x14ac:dyDescent="0.35">
      <c r="A3783">
        <f t="shared" si="559"/>
        <v>3782</v>
      </c>
      <c r="B3783" t="s">
        <v>1355</v>
      </c>
      <c r="C3783">
        <f t="shared" si="557"/>
        <v>140</v>
      </c>
      <c r="D3783" s="7">
        <f>D3782+1</f>
        <v>1991</v>
      </c>
      <c r="E3783">
        <v>100</v>
      </c>
      <c r="F3783">
        <f>VLOOKUP(B3783, 'Population by Country'!$1:$266, 6, FALSE)</f>
        <v>20893625</v>
      </c>
      <c r="G3783">
        <v>0</v>
      </c>
      <c r="H3783">
        <v>0</v>
      </c>
      <c r="I3783" s="7">
        <f>INDEX('Developing Country'!$B$3:$B$175,MATCH('Stata Data'!B3783,'Developing Country'!$A$3:$A$175))</f>
        <v>0</v>
      </c>
      <c r="J3783" s="7">
        <f>INDEX('Developing Country'!$C$3:$C$175,MATCH('Stata Data'!B3783,'Developing Country'!$A$3:$A$175))</f>
        <v>0</v>
      </c>
      <c r="K3783" s="8"/>
      <c r="L3783" s="7"/>
      <c r="M3783" s="7">
        <v>0</v>
      </c>
      <c r="N3783" s="7"/>
      <c r="O3783" s="7"/>
      <c r="P3783" s="7">
        <v>0</v>
      </c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</row>
    <row r="3784" spans="1:34" x14ac:dyDescent="0.35">
      <c r="A3784">
        <f t="shared" si="559"/>
        <v>3783</v>
      </c>
      <c r="B3784" t="s">
        <v>1355</v>
      </c>
      <c r="C3784">
        <f t="shared" si="557"/>
        <v>140</v>
      </c>
      <c r="D3784" s="7">
        <f t="shared" ref="D3784:D3808" si="560">D3783+1</f>
        <v>1992</v>
      </c>
      <c r="E3784">
        <v>200</v>
      </c>
      <c r="F3784">
        <f>VLOOKUP(B3784, 'Population by Country'!$1:$266, 7, FALSE)</f>
        <v>21701476</v>
      </c>
      <c r="G3784">
        <v>0</v>
      </c>
      <c r="H3784">
        <v>0</v>
      </c>
      <c r="I3784" s="7">
        <f>INDEX('Developing Country'!$B$3:$B$175,MATCH('Stata Data'!B3784,'Developing Country'!$A$3:$A$175))</f>
        <v>0</v>
      </c>
      <c r="J3784" s="7">
        <f>INDEX('Developing Country'!$C$3:$C$175,MATCH('Stata Data'!B3784,'Developing Country'!$A$3:$A$175))</f>
        <v>0</v>
      </c>
      <c r="K3784" s="8"/>
      <c r="L3784" s="7"/>
      <c r="M3784" s="7">
        <v>0</v>
      </c>
      <c r="N3784" s="7"/>
      <c r="O3784" s="7"/>
      <c r="P3784" s="7">
        <v>0</v>
      </c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</row>
    <row r="3785" spans="1:34" x14ac:dyDescent="0.35">
      <c r="A3785">
        <f t="shared" si="559"/>
        <v>3784</v>
      </c>
      <c r="B3785" t="s">
        <v>1355</v>
      </c>
      <c r="C3785">
        <f t="shared" si="557"/>
        <v>140</v>
      </c>
      <c r="D3785" s="7">
        <f t="shared" si="560"/>
        <v>1993</v>
      </c>
      <c r="E3785">
        <v>200</v>
      </c>
      <c r="F3785">
        <f>VLOOKUP(B3785, 'Population by Country'!$1:$266, 8, FALSE)</f>
        <v>22535937</v>
      </c>
      <c r="G3785">
        <v>0</v>
      </c>
      <c r="H3785">
        <v>0</v>
      </c>
      <c r="I3785" s="7">
        <f>INDEX('Developing Country'!$B$3:$B$175,MATCH('Stata Data'!B3785,'Developing Country'!$A$3:$A$175))</f>
        <v>0</v>
      </c>
      <c r="J3785" s="7">
        <f>INDEX('Developing Country'!$C$3:$C$175,MATCH('Stata Data'!B3785,'Developing Country'!$A$3:$A$175))</f>
        <v>0</v>
      </c>
      <c r="K3785" s="8"/>
      <c r="L3785" s="7"/>
      <c r="M3785" s="7">
        <v>0</v>
      </c>
      <c r="N3785" s="7"/>
      <c r="O3785" s="7"/>
      <c r="P3785" s="7">
        <v>0</v>
      </c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</row>
    <row r="3786" spans="1:34" x14ac:dyDescent="0.35">
      <c r="A3786">
        <f t="shared" si="559"/>
        <v>3785</v>
      </c>
      <c r="B3786" t="s">
        <v>1355</v>
      </c>
      <c r="C3786">
        <f t="shared" si="557"/>
        <v>140</v>
      </c>
      <c r="D3786" s="7">
        <f t="shared" si="560"/>
        <v>1994</v>
      </c>
      <c r="E3786">
        <v>200</v>
      </c>
      <c r="F3786">
        <f>VLOOKUP(B3786, 'Population by Country'!$1:$266, 9, FALSE)</f>
        <v>23347885</v>
      </c>
      <c r="G3786">
        <v>0</v>
      </c>
      <c r="H3786">
        <v>0</v>
      </c>
      <c r="I3786" s="7">
        <f>INDEX('Developing Country'!$B$3:$B$175,MATCH('Stata Data'!B3786,'Developing Country'!$A$3:$A$175))</f>
        <v>0</v>
      </c>
      <c r="J3786" s="7">
        <f>INDEX('Developing Country'!$C$3:$C$175,MATCH('Stata Data'!B3786,'Developing Country'!$A$3:$A$175))</f>
        <v>0</v>
      </c>
      <c r="K3786" s="8"/>
      <c r="L3786" s="7"/>
      <c r="M3786" s="7">
        <v>0</v>
      </c>
      <c r="N3786" s="7"/>
      <c r="O3786" s="7"/>
      <c r="P3786" s="7">
        <v>0</v>
      </c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</row>
    <row r="3787" spans="1:34" x14ac:dyDescent="0.35">
      <c r="A3787">
        <f t="shared" si="559"/>
        <v>3786</v>
      </c>
      <c r="B3787" t="s">
        <v>1355</v>
      </c>
      <c r="C3787">
        <f t="shared" si="557"/>
        <v>140</v>
      </c>
      <c r="D3787" s="7">
        <f t="shared" si="560"/>
        <v>1995</v>
      </c>
      <c r="E3787">
        <v>500</v>
      </c>
      <c r="F3787">
        <f>VLOOKUP(B3787, 'Population by Country'!$1:$266, 10, FALSE)</f>
        <v>24102986</v>
      </c>
      <c r="G3787">
        <v>0</v>
      </c>
      <c r="H3787">
        <v>0</v>
      </c>
      <c r="I3787" s="7">
        <f>INDEX('Developing Country'!$B$3:$B$175,MATCH('Stata Data'!B3787,'Developing Country'!$A$3:$A$175))</f>
        <v>0</v>
      </c>
      <c r="J3787" s="7">
        <f>INDEX('Developing Country'!$C$3:$C$175,MATCH('Stata Data'!B3787,'Developing Country'!$A$3:$A$175))</f>
        <v>0</v>
      </c>
      <c r="K3787" s="8"/>
      <c r="L3787" s="7"/>
      <c r="M3787" s="7">
        <v>0</v>
      </c>
      <c r="N3787" s="7"/>
      <c r="O3787" s="7"/>
      <c r="P3787" s="7">
        <v>0</v>
      </c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</row>
    <row r="3788" spans="1:34" x14ac:dyDescent="0.35">
      <c r="A3788">
        <f t="shared" si="559"/>
        <v>3787</v>
      </c>
      <c r="B3788" t="s">
        <v>1355</v>
      </c>
      <c r="C3788">
        <f t="shared" si="557"/>
        <v>140</v>
      </c>
      <c r="D3788" s="7">
        <f t="shared" si="560"/>
        <v>1996</v>
      </c>
      <c r="E3788">
        <v>500</v>
      </c>
      <c r="F3788">
        <f>VLOOKUP(B3788, 'Population by Country'!$1:$266, 11, FALSE)</f>
        <v>24786190</v>
      </c>
      <c r="G3788">
        <v>0</v>
      </c>
      <c r="H3788">
        <v>0</v>
      </c>
      <c r="I3788" s="7">
        <f>INDEX('Developing Country'!$B$3:$B$175,MATCH('Stata Data'!B3788,'Developing Country'!$A$3:$A$175))</f>
        <v>0</v>
      </c>
      <c r="J3788" s="7">
        <f>INDEX('Developing Country'!$C$3:$C$175,MATCH('Stata Data'!B3788,'Developing Country'!$A$3:$A$175))</f>
        <v>0</v>
      </c>
      <c r="K3788" s="8"/>
      <c r="L3788" s="7"/>
      <c r="M3788" s="7">
        <v>0</v>
      </c>
      <c r="N3788" s="7"/>
      <c r="O3788" s="7"/>
      <c r="P3788" s="7">
        <v>0</v>
      </c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</row>
    <row r="3789" spans="1:34" x14ac:dyDescent="0.35">
      <c r="A3789">
        <f t="shared" si="559"/>
        <v>3788</v>
      </c>
      <c r="B3789" t="s">
        <v>1355</v>
      </c>
      <c r="C3789">
        <f t="shared" si="557"/>
        <v>140</v>
      </c>
      <c r="D3789" s="7">
        <f t="shared" si="560"/>
        <v>1997</v>
      </c>
      <c r="E3789">
        <v>500</v>
      </c>
      <c r="F3789">
        <f>VLOOKUP(B3789, 'Population by Country'!$1:$266, 12, FALSE)</f>
        <v>25410451</v>
      </c>
      <c r="G3789">
        <v>0</v>
      </c>
      <c r="H3789">
        <v>0</v>
      </c>
      <c r="I3789" s="7">
        <f>INDEX('Developing Country'!$B$3:$B$175,MATCH('Stata Data'!B3789,'Developing Country'!$A$3:$A$175))</f>
        <v>0</v>
      </c>
      <c r="J3789" s="7">
        <f>INDEX('Developing Country'!$C$3:$C$175,MATCH('Stata Data'!B3789,'Developing Country'!$A$3:$A$175))</f>
        <v>0</v>
      </c>
      <c r="K3789" s="8"/>
      <c r="L3789" s="7"/>
      <c r="M3789" s="7">
        <v>0</v>
      </c>
      <c r="N3789" s="7"/>
      <c r="O3789" s="7"/>
      <c r="P3789" s="7">
        <v>0</v>
      </c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</row>
    <row r="3790" spans="1:34" x14ac:dyDescent="0.35">
      <c r="A3790">
        <f t="shared" si="559"/>
        <v>3789</v>
      </c>
      <c r="B3790" t="s">
        <v>1355</v>
      </c>
      <c r="C3790">
        <f t="shared" si="557"/>
        <v>140</v>
      </c>
      <c r="D3790" s="7">
        <f t="shared" si="560"/>
        <v>1998</v>
      </c>
      <c r="E3790">
        <v>500</v>
      </c>
      <c r="F3790">
        <f>VLOOKUP(B3790, 'Population by Country'!$1:$266, 13, FALSE)</f>
        <v>26003542</v>
      </c>
      <c r="G3790">
        <v>0</v>
      </c>
      <c r="H3790">
        <v>0</v>
      </c>
      <c r="I3790" s="7">
        <f>INDEX('Developing Country'!$B$3:$B$175,MATCH('Stata Data'!B3790,'Developing Country'!$A$3:$A$175))</f>
        <v>0</v>
      </c>
      <c r="J3790" s="7">
        <f>INDEX('Developing Country'!$C$3:$C$175,MATCH('Stata Data'!B3790,'Developing Country'!$A$3:$A$175))</f>
        <v>0</v>
      </c>
      <c r="K3790" s="8"/>
      <c r="L3790" s="7"/>
      <c r="M3790" s="7">
        <v>0</v>
      </c>
      <c r="N3790" s="7"/>
      <c r="O3790" s="7"/>
      <c r="P3790" s="7">
        <v>0</v>
      </c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</row>
    <row r="3791" spans="1:34" x14ac:dyDescent="0.35">
      <c r="A3791">
        <f t="shared" si="559"/>
        <v>3790</v>
      </c>
      <c r="B3791" t="s">
        <v>1355</v>
      </c>
      <c r="C3791">
        <f t="shared" si="557"/>
        <v>140</v>
      </c>
      <c r="D3791" s="7">
        <f t="shared" si="560"/>
        <v>1999</v>
      </c>
      <c r="E3791">
        <v>500</v>
      </c>
      <c r="F3791">
        <f>VLOOKUP(B3791, 'Population by Country'!$1:$266,14, FALSE)</f>
        <v>26607042</v>
      </c>
      <c r="G3791">
        <v>0</v>
      </c>
      <c r="H3791">
        <v>0</v>
      </c>
      <c r="I3791" s="7">
        <f>INDEX('Developing Country'!$B$3:$B$175,MATCH('Stata Data'!B3791,'Developing Country'!$A$3:$A$175))</f>
        <v>0</v>
      </c>
      <c r="J3791" s="7">
        <f>INDEX('Developing Country'!$C$3:$C$175,MATCH('Stata Data'!B3791,'Developing Country'!$A$3:$A$175))</f>
        <v>0</v>
      </c>
      <c r="K3791" s="8"/>
      <c r="L3791" s="7"/>
      <c r="M3791" s="7">
        <v>0</v>
      </c>
      <c r="N3791" s="7"/>
      <c r="O3791" s="7"/>
      <c r="P3791" s="7">
        <v>0</v>
      </c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</row>
    <row r="3792" spans="1:34" x14ac:dyDescent="0.35">
      <c r="A3792">
        <f t="shared" si="559"/>
        <v>3791</v>
      </c>
      <c r="B3792" t="s">
        <v>1355</v>
      </c>
      <c r="C3792">
        <f t="shared" si="557"/>
        <v>140</v>
      </c>
      <c r="D3792" s="7">
        <f t="shared" si="560"/>
        <v>2000</v>
      </c>
      <c r="E3792">
        <v>1000</v>
      </c>
      <c r="F3792">
        <f>VLOOKUP(B3792, 'Population by Country'!$1:$266, 15, FALSE)</f>
        <v>27250535</v>
      </c>
      <c r="G3792">
        <v>0</v>
      </c>
      <c r="H3792">
        <v>0</v>
      </c>
      <c r="I3792" s="7">
        <f>INDEX('Developing Country'!$B$3:$B$175,MATCH('Stata Data'!B3792,'Developing Country'!$A$3:$A$175))</f>
        <v>0</v>
      </c>
      <c r="J3792" s="7">
        <f>INDEX('Developing Country'!$C$3:$C$175,MATCH('Stata Data'!B3792,'Developing Country'!$A$3:$A$175))</f>
        <v>0</v>
      </c>
      <c r="K3792" s="8"/>
      <c r="L3792" s="7"/>
      <c r="M3792" s="7">
        <v>0</v>
      </c>
      <c r="N3792" s="7"/>
      <c r="O3792" s="7"/>
      <c r="P3792" s="7">
        <v>0</v>
      </c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</row>
    <row r="3793" spans="1:34" x14ac:dyDescent="0.35">
      <c r="A3793">
        <f t="shared" si="559"/>
        <v>3792</v>
      </c>
      <c r="B3793" t="s">
        <v>1355</v>
      </c>
      <c r="C3793">
        <f t="shared" si="557"/>
        <v>140</v>
      </c>
      <c r="D3793" s="7">
        <f t="shared" si="560"/>
        <v>2001</v>
      </c>
      <c r="E3793">
        <v>1000</v>
      </c>
      <c r="F3793">
        <f>VLOOKUP(B3793, 'Population by Country'!$1:$266, 16, FALSE)</f>
        <v>27945005</v>
      </c>
      <c r="G3793">
        <v>0</v>
      </c>
      <c r="H3793">
        <v>0</v>
      </c>
      <c r="I3793" s="7">
        <f>INDEX('Developing Country'!$B$3:$B$175,MATCH('Stata Data'!B3793,'Developing Country'!$A$3:$A$175))</f>
        <v>0</v>
      </c>
      <c r="J3793" s="7">
        <f>INDEX('Developing Country'!$C$3:$C$175,MATCH('Stata Data'!B3793,'Developing Country'!$A$3:$A$175))</f>
        <v>0</v>
      </c>
      <c r="K3793" s="8"/>
      <c r="L3793" s="7"/>
      <c r="M3793" s="7">
        <v>0</v>
      </c>
      <c r="N3793" s="7"/>
      <c r="O3793" s="7"/>
      <c r="P3793" s="7">
        <v>0</v>
      </c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</row>
    <row r="3794" spans="1:34" x14ac:dyDescent="0.35">
      <c r="A3794">
        <f t="shared" si="559"/>
        <v>3793</v>
      </c>
      <c r="B3794" t="s">
        <v>1355</v>
      </c>
      <c r="C3794">
        <f t="shared" si="557"/>
        <v>140</v>
      </c>
      <c r="D3794" s="7">
        <f t="shared" si="560"/>
        <v>2002</v>
      </c>
      <c r="E3794">
        <v>1000</v>
      </c>
      <c r="F3794">
        <f>VLOOKUP(B3794, 'Population by Country'!$1:$266, 17, FALSE)</f>
        <v>28679565</v>
      </c>
      <c r="G3794">
        <v>0</v>
      </c>
      <c r="H3794">
        <v>0</v>
      </c>
      <c r="I3794" s="7">
        <f>INDEX('Developing Country'!$B$3:$B$175,MATCH('Stata Data'!B3794,'Developing Country'!$A$3:$A$175))</f>
        <v>0</v>
      </c>
      <c r="J3794" s="7">
        <f>INDEX('Developing Country'!$C$3:$C$175,MATCH('Stata Data'!B3794,'Developing Country'!$A$3:$A$175))</f>
        <v>0</v>
      </c>
      <c r="K3794" s="8"/>
      <c r="L3794" s="7"/>
      <c r="M3794" s="7">
        <v>0</v>
      </c>
      <c r="N3794" s="7"/>
      <c r="O3794" s="7"/>
      <c r="P3794" s="7">
        <v>0</v>
      </c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</row>
    <row r="3795" spans="1:34" x14ac:dyDescent="0.35">
      <c r="A3795">
        <f t="shared" si="559"/>
        <v>3794</v>
      </c>
      <c r="B3795" t="s">
        <v>1355</v>
      </c>
      <c r="C3795">
        <f t="shared" si="557"/>
        <v>140</v>
      </c>
      <c r="D3795" s="7">
        <f t="shared" si="560"/>
        <v>2003</v>
      </c>
      <c r="E3795">
        <v>1000</v>
      </c>
      <c r="F3795">
        <f>VLOOKUP(B3795, 'Population by Country'!$1:$266, 18, FALSE)</f>
        <v>29435944</v>
      </c>
      <c r="G3795">
        <v>0</v>
      </c>
      <c r="H3795">
        <v>0</v>
      </c>
      <c r="I3795" s="7">
        <f>INDEX('Developing Country'!$B$3:$B$175,MATCH('Stata Data'!B3795,'Developing Country'!$A$3:$A$175))</f>
        <v>0</v>
      </c>
      <c r="J3795" s="7">
        <f>INDEX('Developing Country'!$C$3:$C$175,MATCH('Stata Data'!B3795,'Developing Country'!$A$3:$A$175))</f>
        <v>0</v>
      </c>
      <c r="K3795" s="8"/>
      <c r="L3795" s="7"/>
      <c r="M3795" s="7">
        <v>0</v>
      </c>
      <c r="N3795" s="7"/>
      <c r="O3795" s="7"/>
      <c r="P3795" s="7">
        <v>0</v>
      </c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</row>
    <row r="3796" spans="1:34" x14ac:dyDescent="0.35">
      <c r="A3796">
        <f t="shared" si="559"/>
        <v>3795</v>
      </c>
      <c r="B3796" t="s">
        <v>1355</v>
      </c>
      <c r="C3796">
        <f t="shared" si="557"/>
        <v>140</v>
      </c>
      <c r="D3796" s="7">
        <f t="shared" si="560"/>
        <v>2004</v>
      </c>
      <c r="E3796">
        <v>1100</v>
      </c>
      <c r="F3796">
        <f>VLOOKUP(B3796, 'Population by Country'!$1:$266,19, FALSE)</f>
        <v>30186341</v>
      </c>
      <c r="G3796">
        <v>0</v>
      </c>
      <c r="H3796">
        <v>0</v>
      </c>
      <c r="I3796" s="7">
        <f>INDEX('Developing Country'!$B$3:$B$175,MATCH('Stata Data'!B3796,'Developing Country'!$A$3:$A$175))</f>
        <v>0</v>
      </c>
      <c r="J3796" s="7">
        <f>INDEX('Developing Country'!$C$3:$C$175,MATCH('Stata Data'!B3796,'Developing Country'!$A$3:$A$175))</f>
        <v>0</v>
      </c>
      <c r="K3796" s="8"/>
      <c r="L3796" s="7"/>
      <c r="M3796" s="7">
        <v>0</v>
      </c>
      <c r="N3796" s="7"/>
      <c r="O3796" s="7"/>
      <c r="P3796" s="7">
        <v>0</v>
      </c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</row>
    <row r="3797" spans="1:34" x14ac:dyDescent="0.35">
      <c r="A3797">
        <f t="shared" si="559"/>
        <v>3796</v>
      </c>
      <c r="B3797" t="s">
        <v>1355</v>
      </c>
      <c r="C3797">
        <f t="shared" si="557"/>
        <v>140</v>
      </c>
      <c r="D3797" s="7">
        <f t="shared" si="560"/>
        <v>2005</v>
      </c>
      <c r="E3797">
        <v>1200</v>
      </c>
      <c r="F3797">
        <f>VLOOKUP(B3797, 'Population by Country'!$1:$266, 20, FALSE)</f>
        <v>30911914</v>
      </c>
      <c r="G3797">
        <v>0</v>
      </c>
      <c r="H3797">
        <v>0</v>
      </c>
      <c r="I3797" s="7">
        <f>INDEX('Developing Country'!$B$3:$B$175,MATCH('Stata Data'!B3797,'Developing Country'!$A$3:$A$175))</f>
        <v>0</v>
      </c>
      <c r="J3797" s="7">
        <f>INDEX('Developing Country'!$C$3:$C$175,MATCH('Stata Data'!B3797,'Developing Country'!$A$3:$A$175))</f>
        <v>0</v>
      </c>
      <c r="K3797" s="8"/>
      <c r="L3797" s="7"/>
      <c r="M3797" s="7">
        <v>0</v>
      </c>
      <c r="N3797" s="7"/>
      <c r="O3797" s="7"/>
      <c r="P3797" s="7">
        <v>0</v>
      </c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</row>
    <row r="3798" spans="1:34" x14ac:dyDescent="0.35">
      <c r="A3798">
        <f t="shared" si="559"/>
        <v>3797</v>
      </c>
      <c r="B3798" t="s">
        <v>1355</v>
      </c>
      <c r="C3798">
        <f t="shared" si="557"/>
        <v>140</v>
      </c>
      <c r="D3798" s="7">
        <f t="shared" si="560"/>
        <v>2006</v>
      </c>
      <c r="E3798">
        <v>1400</v>
      </c>
      <c r="F3798">
        <f>VLOOKUP(B3798, 'Population by Country'!$1:$266, 21, FALSE)</f>
        <v>31607064</v>
      </c>
      <c r="G3798">
        <v>0</v>
      </c>
      <c r="H3798">
        <v>0</v>
      </c>
      <c r="I3798" s="7">
        <f>INDEX('Developing Country'!$B$3:$B$175,MATCH('Stata Data'!B3798,'Developing Country'!$A$3:$A$175))</f>
        <v>0</v>
      </c>
      <c r="J3798" s="7">
        <f>INDEX('Developing Country'!$C$3:$C$175,MATCH('Stata Data'!B3798,'Developing Country'!$A$3:$A$175))</f>
        <v>0</v>
      </c>
      <c r="K3798" s="8"/>
      <c r="L3798" s="7"/>
      <c r="M3798" s="7">
        <v>0</v>
      </c>
      <c r="N3798" s="7"/>
      <c r="O3798" s="7"/>
      <c r="P3798" s="7">
        <v>0</v>
      </c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</row>
    <row r="3799" spans="1:34" x14ac:dyDescent="0.35">
      <c r="A3799">
        <f t="shared" si="559"/>
        <v>3798</v>
      </c>
      <c r="B3799" t="s">
        <v>1355</v>
      </c>
      <c r="C3799">
        <f t="shared" si="557"/>
        <v>140</v>
      </c>
      <c r="D3799" s="7">
        <f t="shared" si="560"/>
        <v>2007</v>
      </c>
      <c r="E3799">
        <v>1600</v>
      </c>
      <c r="F3799">
        <f>VLOOKUP(B3799, 'Population by Country'!$1:$266, 22, FALSE)</f>
        <v>32282526</v>
      </c>
      <c r="G3799">
        <v>0</v>
      </c>
      <c r="H3799">
        <v>0</v>
      </c>
      <c r="I3799" s="7">
        <f>INDEX('Developing Country'!$B$3:$B$175,MATCH('Stata Data'!B3799,'Developing Country'!$A$3:$A$175))</f>
        <v>0</v>
      </c>
      <c r="J3799" s="7">
        <f>INDEX('Developing Country'!$C$3:$C$175,MATCH('Stata Data'!B3799,'Developing Country'!$A$3:$A$175))</f>
        <v>0</v>
      </c>
      <c r="K3799" s="8"/>
      <c r="L3799" s="7"/>
      <c r="M3799" s="7">
        <v>0</v>
      </c>
      <c r="N3799" s="7"/>
      <c r="O3799" s="7"/>
      <c r="P3799" s="7">
        <v>0</v>
      </c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</row>
    <row r="3800" spans="1:34" x14ac:dyDescent="0.35">
      <c r="A3800">
        <f t="shared" si="559"/>
        <v>3799</v>
      </c>
      <c r="B3800" t="s">
        <v>1355</v>
      </c>
      <c r="C3800">
        <f t="shared" si="557"/>
        <v>140</v>
      </c>
      <c r="D3800" s="7">
        <f t="shared" si="560"/>
        <v>2008</v>
      </c>
      <c r="E3800">
        <v>1700</v>
      </c>
      <c r="F3800">
        <f>VLOOKUP(B3800, 'Population by Country'!$1:$266, 23, FALSE)</f>
        <v>32955496</v>
      </c>
      <c r="G3800">
        <v>0</v>
      </c>
      <c r="H3800">
        <v>0</v>
      </c>
      <c r="I3800" s="7">
        <f>INDEX('Developing Country'!$B$3:$B$175,MATCH('Stata Data'!B3800,'Developing Country'!$A$3:$A$175))</f>
        <v>0</v>
      </c>
      <c r="J3800" s="7">
        <f>INDEX('Developing Country'!$C$3:$C$175,MATCH('Stata Data'!B3800,'Developing Country'!$A$3:$A$175))</f>
        <v>0</v>
      </c>
      <c r="K3800" s="8"/>
      <c r="L3800" s="7"/>
      <c r="M3800" s="7">
        <v>0</v>
      </c>
      <c r="N3800" s="7"/>
      <c r="O3800" s="7"/>
      <c r="P3800" s="7">
        <v>0</v>
      </c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</row>
    <row r="3801" spans="1:34" x14ac:dyDescent="0.35">
      <c r="A3801">
        <f t="shared" si="559"/>
        <v>3800</v>
      </c>
      <c r="B3801" t="s">
        <v>1355</v>
      </c>
      <c r="C3801">
        <f t="shared" si="557"/>
        <v>140</v>
      </c>
      <c r="D3801" s="7">
        <f t="shared" si="560"/>
        <v>2009</v>
      </c>
      <c r="E3801">
        <v>1700</v>
      </c>
      <c r="F3801">
        <f>VLOOKUP(B3801, 'Population by Country'!$1:$266, 24, FALSE)</f>
        <v>33650619</v>
      </c>
      <c r="G3801">
        <v>0</v>
      </c>
      <c r="H3801">
        <v>0</v>
      </c>
      <c r="I3801" s="7">
        <f>INDEX('Developing Country'!$B$3:$B$175,MATCH('Stata Data'!B3801,'Developing Country'!$A$3:$A$175))</f>
        <v>0</v>
      </c>
      <c r="J3801" s="7">
        <f>INDEX('Developing Country'!$C$3:$C$175,MATCH('Stata Data'!B3801,'Developing Country'!$A$3:$A$175))</f>
        <v>0</v>
      </c>
      <c r="K3801" s="8"/>
      <c r="L3801" s="7"/>
      <c r="M3801" s="7">
        <v>0</v>
      </c>
      <c r="N3801" s="7"/>
      <c r="O3801" s="7"/>
      <c r="P3801" s="7">
        <v>0</v>
      </c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</row>
    <row r="3802" spans="1:34" x14ac:dyDescent="0.35">
      <c r="A3802">
        <f t="shared" si="559"/>
        <v>3801</v>
      </c>
      <c r="B3802" t="s">
        <v>1355</v>
      </c>
      <c r="C3802">
        <f t="shared" si="557"/>
        <v>140</v>
      </c>
      <c r="D3802" s="7">
        <f t="shared" si="560"/>
        <v>2010</v>
      </c>
      <c r="E3802">
        <v>1700</v>
      </c>
      <c r="F3802">
        <f>VLOOKUP(B3802, 'Population by Country'!$1:$266, 25, FALSE)</f>
        <v>34385963</v>
      </c>
      <c r="G3802">
        <v>0</v>
      </c>
      <c r="H3802">
        <v>0</v>
      </c>
      <c r="I3802" s="7">
        <f>INDEX('Developing Country'!$B$3:$B$175,MATCH('Stata Data'!B3802,'Developing Country'!$A$3:$A$175))</f>
        <v>0</v>
      </c>
      <c r="J3802" s="7">
        <f>INDEX('Developing Country'!$C$3:$C$175,MATCH('Stata Data'!B3802,'Developing Country'!$A$3:$A$175))</f>
        <v>0</v>
      </c>
      <c r="K3802" s="8"/>
      <c r="L3802" s="7"/>
      <c r="M3802" s="7">
        <v>0</v>
      </c>
      <c r="N3802" s="7"/>
      <c r="O3802" s="7"/>
      <c r="P3802" s="7">
        <v>0</v>
      </c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</row>
    <row r="3803" spans="1:34" x14ac:dyDescent="0.35">
      <c r="A3803">
        <f t="shared" si="559"/>
        <v>3802</v>
      </c>
      <c r="B3803" t="s">
        <v>1355</v>
      </c>
      <c r="C3803">
        <f t="shared" si="557"/>
        <v>140</v>
      </c>
      <c r="D3803" s="7">
        <f t="shared" si="560"/>
        <v>2011</v>
      </c>
      <c r="E3803">
        <v>2000</v>
      </c>
      <c r="F3803">
        <f>VLOOKUP(B3803, 'Population by Country'!$1:$266, 26, FALSE)</f>
        <v>35167314</v>
      </c>
      <c r="G3803">
        <v>0</v>
      </c>
      <c r="H3803">
        <v>0</v>
      </c>
      <c r="I3803" s="7">
        <f>INDEX('Developing Country'!$B$3:$B$175,MATCH('Stata Data'!B3803,'Developing Country'!$A$3:$A$175))</f>
        <v>0</v>
      </c>
      <c r="J3803" s="7">
        <f>INDEX('Developing Country'!$C$3:$C$175,MATCH('Stata Data'!B3803,'Developing Country'!$A$3:$A$175))</f>
        <v>0</v>
      </c>
      <c r="K3803" s="8"/>
      <c r="L3803" s="7"/>
      <c r="M3803" s="7">
        <v>0</v>
      </c>
      <c r="N3803" s="7"/>
      <c r="O3803" s="7"/>
      <c r="P3803" s="7">
        <v>0</v>
      </c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</row>
    <row r="3804" spans="1:34" x14ac:dyDescent="0.35">
      <c r="A3804">
        <f t="shared" si="559"/>
        <v>3803</v>
      </c>
      <c r="B3804" t="s">
        <v>1355</v>
      </c>
      <c r="C3804">
        <f t="shared" si="557"/>
        <v>140</v>
      </c>
      <c r="D3804" s="7">
        <f t="shared" si="560"/>
        <v>2012</v>
      </c>
      <c r="E3804">
        <v>2300</v>
      </c>
      <c r="F3804">
        <f>VLOOKUP(B3804, 'Population by Country'!$1:$266, 27, FALSE)</f>
        <v>35990192</v>
      </c>
      <c r="G3804">
        <v>0</v>
      </c>
      <c r="H3804">
        <v>0</v>
      </c>
      <c r="I3804" s="7">
        <f>INDEX('Developing Country'!$B$3:$B$175,MATCH('Stata Data'!B3804,'Developing Country'!$A$3:$A$175))</f>
        <v>0</v>
      </c>
      <c r="J3804" s="7">
        <f>INDEX('Developing Country'!$C$3:$C$175,MATCH('Stata Data'!B3804,'Developing Country'!$A$3:$A$175))</f>
        <v>0</v>
      </c>
      <c r="K3804" s="8"/>
      <c r="L3804" s="7"/>
      <c r="M3804" s="7">
        <v>0</v>
      </c>
      <c r="N3804" s="7"/>
      <c r="O3804" s="7"/>
      <c r="P3804" s="7">
        <v>0</v>
      </c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</row>
    <row r="3805" spans="1:34" x14ac:dyDescent="0.35">
      <c r="A3805">
        <f t="shared" si="559"/>
        <v>3804</v>
      </c>
      <c r="B3805" t="s">
        <v>1355</v>
      </c>
      <c r="C3805">
        <f t="shared" si="557"/>
        <v>140</v>
      </c>
      <c r="D3805" s="7">
        <f t="shared" si="560"/>
        <v>2013</v>
      </c>
      <c r="E3805">
        <v>2500</v>
      </c>
      <c r="F3805">
        <f>VLOOKUP(B3805, 'Population by Country'!$1:$266, 28, FALSE)</f>
        <v>36849918</v>
      </c>
      <c r="G3805">
        <v>0</v>
      </c>
      <c r="H3805">
        <v>0</v>
      </c>
      <c r="I3805" s="7">
        <f>INDEX('Developing Country'!$B$3:$B$175,MATCH('Stata Data'!B3805,'Developing Country'!$A$3:$A$175))</f>
        <v>0</v>
      </c>
      <c r="J3805" s="7">
        <f>INDEX('Developing Country'!$C$3:$C$175,MATCH('Stata Data'!B3805,'Developing Country'!$A$3:$A$175))</f>
        <v>0</v>
      </c>
      <c r="K3805" s="8"/>
      <c r="L3805" s="7"/>
      <c r="M3805" s="7">
        <v>0</v>
      </c>
      <c r="N3805" s="7"/>
      <c r="O3805" s="7"/>
      <c r="P3805" s="7">
        <v>0</v>
      </c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</row>
    <row r="3806" spans="1:34" x14ac:dyDescent="0.35">
      <c r="A3806">
        <f t="shared" si="559"/>
        <v>3805</v>
      </c>
      <c r="B3806" t="s">
        <v>1355</v>
      </c>
      <c r="C3806">
        <f t="shared" si="557"/>
        <v>140</v>
      </c>
      <c r="D3806" s="7">
        <f t="shared" si="560"/>
        <v>2014</v>
      </c>
      <c r="E3806">
        <v>2700</v>
      </c>
      <c r="F3806">
        <f>VLOOKUP(B3806, 'Population by Country'!$1:$266, 29, FALSE)</f>
        <v>37737913</v>
      </c>
      <c r="G3806">
        <v>0</v>
      </c>
      <c r="H3806">
        <v>0</v>
      </c>
      <c r="I3806" s="7">
        <f>INDEX('Developing Country'!$B$3:$B$175,MATCH('Stata Data'!B3806,'Developing Country'!$A$3:$A$175))</f>
        <v>0</v>
      </c>
      <c r="J3806" s="7">
        <f>INDEX('Developing Country'!$C$3:$C$175,MATCH('Stata Data'!B3806,'Developing Country'!$A$3:$A$175))</f>
        <v>0</v>
      </c>
      <c r="K3806" s="8"/>
      <c r="L3806" s="7"/>
      <c r="M3806" s="7">
        <v>0</v>
      </c>
      <c r="N3806" s="7"/>
      <c r="O3806" s="7"/>
      <c r="P3806" s="7">
        <v>0</v>
      </c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</row>
    <row r="3807" spans="1:34" x14ac:dyDescent="0.35">
      <c r="A3807">
        <f t="shared" si="559"/>
        <v>3806</v>
      </c>
      <c r="B3807" t="s">
        <v>1355</v>
      </c>
      <c r="C3807">
        <f t="shared" si="557"/>
        <v>140</v>
      </c>
      <c r="D3807" s="7">
        <f t="shared" si="560"/>
        <v>2015</v>
      </c>
      <c r="E3807">
        <v>2900</v>
      </c>
      <c r="F3807">
        <f>VLOOKUP(B3807, 'Population by Country'!$1:$266, 30, FALSE)</f>
        <v>38647803</v>
      </c>
      <c r="G3807">
        <v>0</v>
      </c>
      <c r="H3807">
        <v>0</v>
      </c>
      <c r="I3807" s="7">
        <f>INDEX('Developing Country'!$B$3:$B$175,MATCH('Stata Data'!B3807,'Developing Country'!$A$3:$A$175))</f>
        <v>0</v>
      </c>
      <c r="J3807" s="7">
        <f>INDEX('Developing Country'!$C$3:$C$175,MATCH('Stata Data'!B3807,'Developing Country'!$A$3:$A$175))</f>
        <v>0</v>
      </c>
      <c r="K3807" s="8"/>
      <c r="L3807" s="7"/>
      <c r="M3807" s="7">
        <v>0</v>
      </c>
      <c r="N3807" s="7"/>
      <c r="O3807" s="7"/>
      <c r="P3807" s="7">
        <v>0</v>
      </c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</row>
    <row r="3808" spans="1:34" x14ac:dyDescent="0.35">
      <c r="A3808">
        <f t="shared" si="559"/>
        <v>3807</v>
      </c>
      <c r="B3808" t="s">
        <v>1355</v>
      </c>
      <c r="C3808">
        <f t="shared" si="557"/>
        <v>140</v>
      </c>
      <c r="D3808" s="7">
        <f t="shared" si="560"/>
        <v>2016</v>
      </c>
      <c r="E3808">
        <v>3000</v>
      </c>
      <c r="F3808">
        <f>VLOOKUP(B3808, 'Population by Country'!$1:$266, 31, FALSE)</f>
        <v>39578828</v>
      </c>
      <c r="G3808">
        <v>0</v>
      </c>
      <c r="H3808">
        <v>0</v>
      </c>
      <c r="I3808" s="7">
        <f>INDEX('Developing Country'!$B$3:$B$175,MATCH('Stata Data'!B3808,'Developing Country'!$A$3:$A$175))</f>
        <v>0</v>
      </c>
      <c r="J3808" s="7">
        <f>INDEX('Developing Country'!$C$3:$C$175,MATCH('Stata Data'!B3808,'Developing Country'!$A$3:$A$175))</f>
        <v>0</v>
      </c>
      <c r="K3808" s="8"/>
      <c r="L3808" s="7"/>
      <c r="M3808" s="7">
        <v>0</v>
      </c>
      <c r="N3808" s="7"/>
      <c r="O3808" s="7"/>
      <c r="P3808" s="7">
        <v>0</v>
      </c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</row>
    <row r="3809" spans="1:34" x14ac:dyDescent="0.35">
      <c r="A3809">
        <f t="shared" si="559"/>
        <v>3808</v>
      </c>
      <c r="B3809" t="s">
        <v>140</v>
      </c>
      <c r="C3809">
        <f t="shared" si="557"/>
        <v>141</v>
      </c>
      <c r="D3809" s="7">
        <v>1990</v>
      </c>
      <c r="E3809">
        <v>100</v>
      </c>
      <c r="F3809">
        <f>VLOOKUP(B3809, 'Population by Country'!$1:$266, 5,FALSE )</f>
        <v>407472</v>
      </c>
      <c r="G3809">
        <v>0</v>
      </c>
      <c r="H3809">
        <v>0</v>
      </c>
      <c r="I3809" s="7">
        <f>INDEX('Developing Country'!$B$3:$B$175,MATCH('Stata Data'!B3809,'Developing Country'!$A$3:$A$175))</f>
        <v>0</v>
      </c>
      <c r="J3809" s="7">
        <f>INDEX('Developing Country'!$C$3:$C$175,MATCH('Stata Data'!B3809,'Developing Country'!$A$3:$A$175))</f>
        <v>1</v>
      </c>
      <c r="K3809" s="8">
        <f>VLOOKUP(B3809, 'TRIPS In Force'!$A$2:$B$166, 2, FALSE)</f>
        <v>34700</v>
      </c>
      <c r="L3809" s="7">
        <f t="shared" si="558"/>
        <v>1995</v>
      </c>
      <c r="M3809" s="7">
        <f t="shared" si="553"/>
        <v>0</v>
      </c>
      <c r="N3809" s="7">
        <f t="shared" si="554"/>
        <v>2000</v>
      </c>
      <c r="O3809" s="7">
        <f t="shared" si="555"/>
        <v>-10</v>
      </c>
      <c r="P3809" s="7">
        <f t="shared" si="556"/>
        <v>0</v>
      </c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</row>
    <row r="3810" spans="1:34" x14ac:dyDescent="0.35">
      <c r="A3810">
        <f t="shared" si="559"/>
        <v>3809</v>
      </c>
      <c r="B3810" t="s">
        <v>140</v>
      </c>
      <c r="C3810">
        <f t="shared" si="557"/>
        <v>141</v>
      </c>
      <c r="D3810" s="7">
        <f>D3809+1</f>
        <v>1991</v>
      </c>
      <c r="E3810">
        <v>100</v>
      </c>
      <c r="F3810">
        <f>VLOOKUP(B3810, 'Population by Country'!$1:$266, 6, FALSE)</f>
        <v>415216</v>
      </c>
      <c r="G3810">
        <v>0</v>
      </c>
      <c r="H3810">
        <v>0</v>
      </c>
      <c r="I3810" s="7">
        <f>INDEX('Developing Country'!$B$3:$B$175,MATCH('Stata Data'!B3810,'Developing Country'!$A$3:$A$175))</f>
        <v>0</v>
      </c>
      <c r="J3810" s="7">
        <f>INDEX('Developing Country'!$C$3:$C$175,MATCH('Stata Data'!B3810,'Developing Country'!$A$3:$A$175))</f>
        <v>1</v>
      </c>
      <c r="K3810" s="8">
        <f>VLOOKUP(B3810, 'TRIPS In Force'!$A$2:$B$166, 2, FALSE)</f>
        <v>34700</v>
      </c>
      <c r="L3810" s="7">
        <f t="shared" si="558"/>
        <v>1995</v>
      </c>
      <c r="M3810" s="7">
        <f t="shared" si="553"/>
        <v>0</v>
      </c>
      <c r="N3810" s="7">
        <f t="shared" si="554"/>
        <v>2000</v>
      </c>
      <c r="O3810" s="7">
        <f t="shared" si="555"/>
        <v>-9</v>
      </c>
      <c r="P3810" s="7">
        <f t="shared" si="556"/>
        <v>0</v>
      </c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</row>
    <row r="3811" spans="1:34" x14ac:dyDescent="0.35">
      <c r="A3811">
        <f t="shared" si="559"/>
        <v>3810</v>
      </c>
      <c r="B3811" t="s">
        <v>140</v>
      </c>
      <c r="C3811">
        <f t="shared" si="557"/>
        <v>141</v>
      </c>
      <c r="D3811" s="7">
        <f t="shared" ref="D3811:D3835" si="561">D3810+1</f>
        <v>1992</v>
      </c>
      <c r="E3811">
        <v>100</v>
      </c>
      <c r="F3811">
        <f>VLOOKUP(B3811, 'Population by Country'!$1:$266, 7, FALSE)</f>
        <v>422763</v>
      </c>
      <c r="G3811">
        <v>0</v>
      </c>
      <c r="H3811">
        <v>0</v>
      </c>
      <c r="I3811" s="7">
        <f>INDEX('Developing Country'!$B$3:$B$175,MATCH('Stata Data'!B3811,'Developing Country'!$A$3:$A$175))</f>
        <v>0</v>
      </c>
      <c r="J3811" s="7">
        <f>INDEX('Developing Country'!$C$3:$C$175,MATCH('Stata Data'!B3811,'Developing Country'!$A$3:$A$175))</f>
        <v>1</v>
      </c>
      <c r="K3811" s="8">
        <f>VLOOKUP(B3811, 'TRIPS In Force'!$A$2:$B$166, 2, FALSE)</f>
        <v>34700</v>
      </c>
      <c r="L3811" s="7">
        <f t="shared" si="558"/>
        <v>1995</v>
      </c>
      <c r="M3811" s="7">
        <f t="shared" si="553"/>
        <v>0</v>
      </c>
      <c r="N3811" s="7">
        <f t="shared" si="554"/>
        <v>2000</v>
      </c>
      <c r="O3811" s="7">
        <f t="shared" si="555"/>
        <v>-8</v>
      </c>
      <c r="P3811" s="7">
        <f t="shared" si="556"/>
        <v>0</v>
      </c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</row>
    <row r="3812" spans="1:34" x14ac:dyDescent="0.35">
      <c r="A3812">
        <f t="shared" si="559"/>
        <v>3811</v>
      </c>
      <c r="B3812" t="s">
        <v>140</v>
      </c>
      <c r="C3812">
        <f t="shared" si="557"/>
        <v>141</v>
      </c>
      <c r="D3812" s="7">
        <f t="shared" si="561"/>
        <v>1993</v>
      </c>
      <c r="E3812">
        <v>100</v>
      </c>
      <c r="F3812">
        <f>VLOOKUP(B3812, 'Population by Country'!$1:$266, 8, FALSE)</f>
        <v>430039</v>
      </c>
      <c r="G3812">
        <v>0</v>
      </c>
      <c r="H3812">
        <v>0</v>
      </c>
      <c r="I3812" s="7">
        <f>INDEX('Developing Country'!$B$3:$B$175,MATCH('Stata Data'!B3812,'Developing Country'!$A$3:$A$175))</f>
        <v>0</v>
      </c>
      <c r="J3812" s="7">
        <f>INDEX('Developing Country'!$C$3:$C$175,MATCH('Stata Data'!B3812,'Developing Country'!$A$3:$A$175))</f>
        <v>1</v>
      </c>
      <c r="K3812" s="8">
        <f>VLOOKUP(B3812, 'TRIPS In Force'!$A$2:$B$166, 2, FALSE)</f>
        <v>34700</v>
      </c>
      <c r="L3812" s="7">
        <f t="shared" si="558"/>
        <v>1995</v>
      </c>
      <c r="M3812" s="7">
        <f t="shared" si="553"/>
        <v>0</v>
      </c>
      <c r="N3812" s="7">
        <f t="shared" si="554"/>
        <v>2000</v>
      </c>
      <c r="O3812" s="7">
        <f t="shared" si="555"/>
        <v>-7</v>
      </c>
      <c r="P3812" s="7">
        <f t="shared" si="556"/>
        <v>0</v>
      </c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</row>
    <row r="3813" spans="1:34" x14ac:dyDescent="0.35">
      <c r="A3813">
        <f t="shared" si="559"/>
        <v>3812</v>
      </c>
      <c r="B3813" t="s">
        <v>140</v>
      </c>
      <c r="C3813">
        <f t="shared" si="557"/>
        <v>141</v>
      </c>
      <c r="D3813" s="7">
        <f t="shared" si="561"/>
        <v>1994</v>
      </c>
      <c r="E3813">
        <v>100</v>
      </c>
      <c r="F3813">
        <f>VLOOKUP(B3813, 'Population by Country'!$1:$266, 9, FALSE)</f>
        <v>437037</v>
      </c>
      <c r="G3813">
        <v>0</v>
      </c>
      <c r="H3813">
        <v>0</v>
      </c>
      <c r="I3813" s="7">
        <f>INDEX('Developing Country'!$B$3:$B$175,MATCH('Stata Data'!B3813,'Developing Country'!$A$3:$A$175))</f>
        <v>0</v>
      </c>
      <c r="J3813" s="7">
        <f>INDEX('Developing Country'!$C$3:$C$175,MATCH('Stata Data'!B3813,'Developing Country'!$A$3:$A$175))</f>
        <v>1</v>
      </c>
      <c r="K3813" s="8">
        <f>VLOOKUP(B3813, 'TRIPS In Force'!$A$2:$B$166, 2, FALSE)</f>
        <v>34700</v>
      </c>
      <c r="L3813" s="7">
        <f t="shared" si="558"/>
        <v>1995</v>
      </c>
      <c r="M3813" s="7">
        <f t="shared" si="553"/>
        <v>0</v>
      </c>
      <c r="N3813" s="7">
        <f t="shared" si="554"/>
        <v>2000</v>
      </c>
      <c r="O3813" s="7">
        <f t="shared" si="555"/>
        <v>-6</v>
      </c>
      <c r="P3813" s="7">
        <f t="shared" si="556"/>
        <v>0</v>
      </c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</row>
    <row r="3814" spans="1:34" x14ac:dyDescent="0.35">
      <c r="A3814">
        <f t="shared" si="559"/>
        <v>3813</v>
      </c>
      <c r="B3814" t="s">
        <v>140</v>
      </c>
      <c r="C3814">
        <f t="shared" si="557"/>
        <v>141</v>
      </c>
      <c r="D3814" s="7">
        <f t="shared" si="561"/>
        <v>1995</v>
      </c>
      <c r="E3814">
        <v>100</v>
      </c>
      <c r="F3814">
        <f>VLOOKUP(B3814, 'Population by Country'!$1:$266, 10, FALSE)</f>
        <v>443724</v>
      </c>
      <c r="G3814">
        <v>0</v>
      </c>
      <c r="H3814">
        <v>0</v>
      </c>
      <c r="I3814" s="7">
        <f>INDEX('Developing Country'!$B$3:$B$175,MATCH('Stata Data'!B3814,'Developing Country'!$A$3:$A$175))</f>
        <v>0</v>
      </c>
      <c r="J3814" s="7">
        <f>INDEX('Developing Country'!$C$3:$C$175,MATCH('Stata Data'!B3814,'Developing Country'!$A$3:$A$175))</f>
        <v>1</v>
      </c>
      <c r="K3814" s="8">
        <f>VLOOKUP(B3814, 'TRIPS In Force'!$A$2:$B$166, 2, FALSE)</f>
        <v>34700</v>
      </c>
      <c r="L3814" s="7">
        <f t="shared" si="558"/>
        <v>1995</v>
      </c>
      <c r="M3814" s="7">
        <f t="shared" si="553"/>
        <v>1</v>
      </c>
      <c r="N3814" s="7">
        <f t="shared" si="554"/>
        <v>2000</v>
      </c>
      <c r="O3814" s="7">
        <f t="shared" si="555"/>
        <v>-5</v>
      </c>
      <c r="P3814" s="7">
        <f t="shared" si="556"/>
        <v>0</v>
      </c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</row>
    <row r="3815" spans="1:34" x14ac:dyDescent="0.35">
      <c r="A3815">
        <f t="shared" si="559"/>
        <v>3814</v>
      </c>
      <c r="B3815" t="s">
        <v>140</v>
      </c>
      <c r="C3815">
        <f t="shared" si="557"/>
        <v>141</v>
      </c>
      <c r="D3815" s="7">
        <f t="shared" si="561"/>
        <v>1996</v>
      </c>
      <c r="E3815">
        <v>100</v>
      </c>
      <c r="F3815">
        <f>VLOOKUP(B3815, 'Population by Country'!$1:$266, 11, FALSE)</f>
        <v>450036</v>
      </c>
      <c r="G3815">
        <v>0</v>
      </c>
      <c r="H3815">
        <v>0</v>
      </c>
      <c r="I3815" s="7">
        <f>INDEX('Developing Country'!$B$3:$B$175,MATCH('Stata Data'!B3815,'Developing Country'!$A$3:$A$175))</f>
        <v>0</v>
      </c>
      <c r="J3815" s="7">
        <f>INDEX('Developing Country'!$C$3:$C$175,MATCH('Stata Data'!B3815,'Developing Country'!$A$3:$A$175))</f>
        <v>1</v>
      </c>
      <c r="K3815" s="8">
        <f>VLOOKUP(B3815, 'TRIPS In Force'!$A$2:$B$166, 2, FALSE)</f>
        <v>34700</v>
      </c>
      <c r="L3815" s="7">
        <f t="shared" si="558"/>
        <v>1995</v>
      </c>
      <c r="M3815" s="7">
        <f t="shared" si="553"/>
        <v>1</v>
      </c>
      <c r="N3815" s="7">
        <f t="shared" si="554"/>
        <v>2000</v>
      </c>
      <c r="O3815" s="7">
        <f t="shared" si="555"/>
        <v>-4</v>
      </c>
      <c r="P3815" s="7">
        <f t="shared" si="556"/>
        <v>0</v>
      </c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</row>
    <row r="3816" spans="1:34" x14ac:dyDescent="0.35">
      <c r="A3816">
        <f t="shared" si="559"/>
        <v>3815</v>
      </c>
      <c r="B3816" t="s">
        <v>140</v>
      </c>
      <c r="C3816">
        <f t="shared" si="557"/>
        <v>141</v>
      </c>
      <c r="D3816" s="7">
        <f t="shared" si="561"/>
        <v>1997</v>
      </c>
      <c r="E3816">
        <v>100</v>
      </c>
      <c r="F3816">
        <f>VLOOKUP(B3816, 'Population by Country'!$1:$266, 12, FALSE)</f>
        <v>455954</v>
      </c>
      <c r="G3816">
        <v>0</v>
      </c>
      <c r="H3816">
        <v>0</v>
      </c>
      <c r="I3816" s="7">
        <f>INDEX('Developing Country'!$B$3:$B$175,MATCH('Stata Data'!B3816,'Developing Country'!$A$3:$A$175))</f>
        <v>0</v>
      </c>
      <c r="J3816" s="7">
        <f>INDEX('Developing Country'!$C$3:$C$175,MATCH('Stata Data'!B3816,'Developing Country'!$A$3:$A$175))</f>
        <v>1</v>
      </c>
      <c r="K3816" s="8">
        <f>VLOOKUP(B3816, 'TRIPS In Force'!$A$2:$B$166, 2, FALSE)</f>
        <v>34700</v>
      </c>
      <c r="L3816" s="7">
        <f t="shared" si="558"/>
        <v>1995</v>
      </c>
      <c r="M3816" s="7">
        <f t="shared" si="553"/>
        <v>1</v>
      </c>
      <c r="N3816" s="7">
        <f t="shared" si="554"/>
        <v>2000</v>
      </c>
      <c r="O3816" s="7">
        <f t="shared" si="555"/>
        <v>-3</v>
      </c>
      <c r="P3816" s="7">
        <f t="shared" si="556"/>
        <v>0</v>
      </c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</row>
    <row r="3817" spans="1:34" x14ac:dyDescent="0.35">
      <c r="A3817">
        <f t="shared" si="559"/>
        <v>3816</v>
      </c>
      <c r="B3817" t="s">
        <v>140</v>
      </c>
      <c r="C3817">
        <f t="shared" si="557"/>
        <v>141</v>
      </c>
      <c r="D3817" s="7">
        <f t="shared" si="561"/>
        <v>1998</v>
      </c>
      <c r="E3817">
        <v>200</v>
      </c>
      <c r="F3817">
        <f>VLOOKUP(B3817, 'Population by Country'!$1:$266, 13, FALSE)</f>
        <v>461560</v>
      </c>
      <c r="G3817">
        <v>0</v>
      </c>
      <c r="H3817">
        <v>0</v>
      </c>
      <c r="I3817" s="7">
        <f>INDEX('Developing Country'!$B$3:$B$175,MATCH('Stata Data'!B3817,'Developing Country'!$A$3:$A$175))</f>
        <v>0</v>
      </c>
      <c r="J3817" s="7">
        <f>INDEX('Developing Country'!$C$3:$C$175,MATCH('Stata Data'!B3817,'Developing Country'!$A$3:$A$175))</f>
        <v>1</v>
      </c>
      <c r="K3817" s="8">
        <f>VLOOKUP(B3817, 'TRIPS In Force'!$A$2:$B$166, 2, FALSE)</f>
        <v>34700</v>
      </c>
      <c r="L3817" s="7">
        <f t="shared" si="558"/>
        <v>1995</v>
      </c>
      <c r="M3817" s="7">
        <f t="shared" si="553"/>
        <v>1</v>
      </c>
      <c r="N3817" s="7">
        <f t="shared" si="554"/>
        <v>2000</v>
      </c>
      <c r="O3817" s="7">
        <f t="shared" si="555"/>
        <v>-2</v>
      </c>
      <c r="P3817" s="7">
        <f t="shared" si="556"/>
        <v>0</v>
      </c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</row>
    <row r="3818" spans="1:34" x14ac:dyDescent="0.35">
      <c r="A3818">
        <f t="shared" si="559"/>
        <v>3817</v>
      </c>
      <c r="B3818" t="s">
        <v>140</v>
      </c>
      <c r="C3818">
        <f t="shared" si="557"/>
        <v>141</v>
      </c>
      <c r="D3818" s="7">
        <f t="shared" si="561"/>
        <v>1999</v>
      </c>
      <c r="E3818">
        <v>200</v>
      </c>
      <c r="F3818">
        <f>VLOOKUP(B3818, 'Population by Country'!$1:$266,14, FALSE)</f>
        <v>467003</v>
      </c>
      <c r="G3818">
        <v>0</v>
      </c>
      <c r="H3818">
        <v>0</v>
      </c>
      <c r="I3818" s="7">
        <f>INDEX('Developing Country'!$B$3:$B$175,MATCH('Stata Data'!B3818,'Developing Country'!$A$3:$A$175))</f>
        <v>0</v>
      </c>
      <c r="J3818" s="7">
        <f>INDEX('Developing Country'!$C$3:$C$175,MATCH('Stata Data'!B3818,'Developing Country'!$A$3:$A$175))</f>
        <v>1</v>
      </c>
      <c r="K3818" s="8">
        <f>VLOOKUP(B3818, 'TRIPS In Force'!$A$2:$B$166, 2, FALSE)</f>
        <v>34700</v>
      </c>
      <c r="L3818" s="7">
        <f t="shared" si="558"/>
        <v>1995</v>
      </c>
      <c r="M3818" s="7">
        <f t="shared" si="553"/>
        <v>1</v>
      </c>
      <c r="N3818" s="7">
        <f t="shared" si="554"/>
        <v>2000</v>
      </c>
      <c r="O3818" s="7">
        <f t="shared" si="555"/>
        <v>-1</v>
      </c>
      <c r="P3818" s="7">
        <f t="shared" si="556"/>
        <v>0</v>
      </c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</row>
    <row r="3819" spans="1:34" x14ac:dyDescent="0.35">
      <c r="A3819">
        <f t="shared" si="559"/>
        <v>3818</v>
      </c>
      <c r="B3819" t="s">
        <v>140</v>
      </c>
      <c r="C3819">
        <f t="shared" si="557"/>
        <v>141</v>
      </c>
      <c r="D3819" s="7">
        <f t="shared" si="561"/>
        <v>2000</v>
      </c>
      <c r="E3819">
        <v>200</v>
      </c>
      <c r="F3819">
        <f>VLOOKUP(B3819, 'Population by Country'!$1:$266, 15, FALSE)</f>
        <v>472390</v>
      </c>
      <c r="G3819">
        <v>0</v>
      </c>
      <c r="H3819">
        <v>0</v>
      </c>
      <c r="I3819" s="7">
        <f>INDEX('Developing Country'!$B$3:$B$175,MATCH('Stata Data'!B3819,'Developing Country'!$A$3:$A$175))</f>
        <v>0</v>
      </c>
      <c r="J3819" s="7">
        <f>INDEX('Developing Country'!$C$3:$C$175,MATCH('Stata Data'!B3819,'Developing Country'!$A$3:$A$175))</f>
        <v>1</v>
      </c>
      <c r="K3819" s="8">
        <f>VLOOKUP(B3819, 'TRIPS In Force'!$A$2:$B$166, 2, FALSE)</f>
        <v>34700</v>
      </c>
      <c r="L3819" s="7">
        <f t="shared" si="558"/>
        <v>1995</v>
      </c>
      <c r="M3819" s="7">
        <f t="shared" si="553"/>
        <v>1</v>
      </c>
      <c r="N3819" s="7">
        <f t="shared" si="554"/>
        <v>2000</v>
      </c>
      <c r="O3819" s="7">
        <f t="shared" si="555"/>
        <v>0</v>
      </c>
      <c r="P3819" s="7">
        <f t="shared" si="556"/>
        <v>1</v>
      </c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</row>
    <row r="3820" spans="1:34" x14ac:dyDescent="0.35">
      <c r="A3820">
        <f t="shared" si="559"/>
        <v>3819</v>
      </c>
      <c r="B3820" t="s">
        <v>140</v>
      </c>
      <c r="C3820">
        <f t="shared" si="557"/>
        <v>141</v>
      </c>
      <c r="D3820" s="7">
        <f t="shared" si="561"/>
        <v>2001</v>
      </c>
      <c r="E3820">
        <v>200</v>
      </c>
      <c r="F3820">
        <f>VLOOKUP(B3820, 'Population by Country'!$1:$266, 16, FALSE)</f>
        <v>477740</v>
      </c>
      <c r="G3820">
        <v>0</v>
      </c>
      <c r="H3820">
        <v>0</v>
      </c>
      <c r="I3820" s="7">
        <f>INDEX('Developing Country'!$B$3:$B$175,MATCH('Stata Data'!B3820,'Developing Country'!$A$3:$A$175))</f>
        <v>0</v>
      </c>
      <c r="J3820" s="7">
        <f>INDEX('Developing Country'!$C$3:$C$175,MATCH('Stata Data'!B3820,'Developing Country'!$A$3:$A$175))</f>
        <v>1</v>
      </c>
      <c r="K3820" s="8">
        <f>VLOOKUP(B3820, 'TRIPS In Force'!$A$2:$B$166, 2, FALSE)</f>
        <v>34700</v>
      </c>
      <c r="L3820" s="7">
        <f t="shared" si="558"/>
        <v>1995</v>
      </c>
      <c r="M3820" s="7">
        <f t="shared" si="553"/>
        <v>1</v>
      </c>
      <c r="N3820" s="7">
        <f t="shared" si="554"/>
        <v>2000</v>
      </c>
      <c r="O3820" s="7">
        <f t="shared" si="555"/>
        <v>1</v>
      </c>
      <c r="P3820" s="7">
        <f t="shared" si="556"/>
        <v>1</v>
      </c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</row>
    <row r="3821" spans="1:34" x14ac:dyDescent="0.35">
      <c r="A3821">
        <f t="shared" si="559"/>
        <v>3820</v>
      </c>
      <c r="B3821" t="s">
        <v>140</v>
      </c>
      <c r="C3821">
        <f t="shared" si="557"/>
        <v>141</v>
      </c>
      <c r="D3821" s="7">
        <f t="shared" si="561"/>
        <v>2002</v>
      </c>
      <c r="E3821">
        <v>200</v>
      </c>
      <c r="F3821">
        <f>VLOOKUP(B3821, 'Population by Country'!$1:$266, 17, FALSE)</f>
        <v>483044</v>
      </c>
      <c r="G3821">
        <v>0</v>
      </c>
      <c r="H3821">
        <v>0</v>
      </c>
      <c r="I3821" s="7">
        <f>INDEX('Developing Country'!$B$3:$B$175,MATCH('Stata Data'!B3821,'Developing Country'!$A$3:$A$175))</f>
        <v>0</v>
      </c>
      <c r="J3821" s="7">
        <f>INDEX('Developing Country'!$C$3:$C$175,MATCH('Stata Data'!B3821,'Developing Country'!$A$3:$A$175))</f>
        <v>1</v>
      </c>
      <c r="K3821" s="8">
        <f>VLOOKUP(B3821, 'TRIPS In Force'!$A$2:$B$166, 2, FALSE)</f>
        <v>34700</v>
      </c>
      <c r="L3821" s="7">
        <f t="shared" si="558"/>
        <v>1995</v>
      </c>
      <c r="M3821" s="7">
        <f t="shared" si="553"/>
        <v>1</v>
      </c>
      <c r="N3821" s="7">
        <f t="shared" si="554"/>
        <v>2000</v>
      </c>
      <c r="O3821" s="7">
        <f t="shared" si="555"/>
        <v>2</v>
      </c>
      <c r="P3821" s="7">
        <f t="shared" si="556"/>
        <v>1</v>
      </c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</row>
    <row r="3822" spans="1:34" x14ac:dyDescent="0.35">
      <c r="A3822">
        <f t="shared" si="559"/>
        <v>3821</v>
      </c>
      <c r="B3822" t="s">
        <v>140</v>
      </c>
      <c r="C3822">
        <f t="shared" si="557"/>
        <v>141</v>
      </c>
      <c r="D3822" s="7">
        <f t="shared" si="561"/>
        <v>2003</v>
      </c>
      <c r="E3822">
        <v>500</v>
      </c>
      <c r="F3822">
        <f>VLOOKUP(B3822, 'Population by Country'!$1:$266, 18, FALSE)</f>
        <v>488332</v>
      </c>
      <c r="G3822">
        <v>0</v>
      </c>
      <c r="H3822">
        <v>0</v>
      </c>
      <c r="I3822" s="7">
        <f>INDEX('Developing Country'!$B$3:$B$175,MATCH('Stata Data'!B3822,'Developing Country'!$A$3:$A$175))</f>
        <v>0</v>
      </c>
      <c r="J3822" s="7">
        <f>INDEX('Developing Country'!$C$3:$C$175,MATCH('Stata Data'!B3822,'Developing Country'!$A$3:$A$175))</f>
        <v>1</v>
      </c>
      <c r="K3822" s="8">
        <f>VLOOKUP(B3822, 'TRIPS In Force'!$A$2:$B$166, 2, FALSE)</f>
        <v>34700</v>
      </c>
      <c r="L3822" s="7">
        <f t="shared" si="558"/>
        <v>1995</v>
      </c>
      <c r="M3822" s="7">
        <f t="shared" si="553"/>
        <v>1</v>
      </c>
      <c r="N3822" s="7">
        <f t="shared" si="554"/>
        <v>2000</v>
      </c>
      <c r="O3822" s="7">
        <f t="shared" si="555"/>
        <v>3</v>
      </c>
      <c r="P3822" s="7">
        <f t="shared" si="556"/>
        <v>1</v>
      </c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</row>
    <row r="3823" spans="1:34" x14ac:dyDescent="0.35">
      <c r="A3823">
        <f t="shared" si="559"/>
        <v>3822</v>
      </c>
      <c r="B3823" t="s">
        <v>140</v>
      </c>
      <c r="C3823">
        <f t="shared" si="557"/>
        <v>141</v>
      </c>
      <c r="D3823" s="7">
        <f t="shared" si="561"/>
        <v>2004</v>
      </c>
      <c r="E3823">
        <v>500</v>
      </c>
      <c r="F3823">
        <f>VLOOKUP(B3823, 'Population by Country'!$1:$266,19, FALSE)</f>
        <v>493630</v>
      </c>
      <c r="G3823">
        <v>0</v>
      </c>
      <c r="H3823">
        <v>0</v>
      </c>
      <c r="I3823" s="7">
        <f>INDEX('Developing Country'!$B$3:$B$175,MATCH('Stata Data'!B3823,'Developing Country'!$A$3:$A$175))</f>
        <v>0</v>
      </c>
      <c r="J3823" s="7">
        <f>INDEX('Developing Country'!$C$3:$C$175,MATCH('Stata Data'!B3823,'Developing Country'!$A$3:$A$175))</f>
        <v>1</v>
      </c>
      <c r="K3823" s="8">
        <f>VLOOKUP(B3823, 'TRIPS In Force'!$A$2:$B$166, 2, FALSE)</f>
        <v>34700</v>
      </c>
      <c r="L3823" s="7">
        <f t="shared" si="558"/>
        <v>1995</v>
      </c>
      <c r="M3823" s="7">
        <f t="shared" si="553"/>
        <v>1</v>
      </c>
      <c r="N3823" s="7">
        <f t="shared" si="554"/>
        <v>2000</v>
      </c>
      <c r="O3823" s="7">
        <f t="shared" si="555"/>
        <v>4</v>
      </c>
      <c r="P3823" s="7">
        <f t="shared" si="556"/>
        <v>1</v>
      </c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</row>
    <row r="3824" spans="1:34" x14ac:dyDescent="0.35">
      <c r="A3824">
        <f t="shared" si="559"/>
        <v>3823</v>
      </c>
      <c r="B3824" t="s">
        <v>140</v>
      </c>
      <c r="C3824">
        <f t="shared" si="557"/>
        <v>141</v>
      </c>
      <c r="D3824" s="7">
        <f t="shared" si="561"/>
        <v>2005</v>
      </c>
      <c r="E3824">
        <v>500</v>
      </c>
      <c r="F3824">
        <f>VLOOKUP(B3824, 'Population by Country'!$1:$266, 20, FALSE)</f>
        <v>498946</v>
      </c>
      <c r="G3824">
        <v>0</v>
      </c>
      <c r="H3824">
        <v>0</v>
      </c>
      <c r="I3824" s="7">
        <f>INDEX('Developing Country'!$B$3:$B$175,MATCH('Stata Data'!B3824,'Developing Country'!$A$3:$A$175))</f>
        <v>0</v>
      </c>
      <c r="J3824" s="7">
        <f>INDEX('Developing Country'!$C$3:$C$175,MATCH('Stata Data'!B3824,'Developing Country'!$A$3:$A$175))</f>
        <v>1</v>
      </c>
      <c r="K3824" s="8">
        <f>VLOOKUP(B3824, 'TRIPS In Force'!$A$2:$B$166, 2, FALSE)</f>
        <v>34700</v>
      </c>
      <c r="L3824" s="7">
        <f t="shared" si="558"/>
        <v>1995</v>
      </c>
      <c r="M3824" s="7">
        <f t="shared" si="553"/>
        <v>1</v>
      </c>
      <c r="N3824" s="7">
        <f t="shared" si="554"/>
        <v>2000</v>
      </c>
      <c r="O3824" s="7">
        <f t="shared" si="555"/>
        <v>5</v>
      </c>
      <c r="P3824" s="7">
        <f t="shared" si="556"/>
        <v>1</v>
      </c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</row>
    <row r="3825" spans="1:34" x14ac:dyDescent="0.35">
      <c r="A3825">
        <f t="shared" si="559"/>
        <v>3824</v>
      </c>
      <c r="B3825" t="s">
        <v>140</v>
      </c>
      <c r="C3825">
        <f t="shared" si="557"/>
        <v>141</v>
      </c>
      <c r="D3825" s="7">
        <f t="shared" si="561"/>
        <v>2006</v>
      </c>
      <c r="E3825">
        <v>200</v>
      </c>
      <c r="F3825">
        <f>VLOOKUP(B3825, 'Population by Country'!$1:$266, 21, FALSE)</f>
        <v>504307</v>
      </c>
      <c r="G3825">
        <v>0</v>
      </c>
      <c r="H3825">
        <v>0</v>
      </c>
      <c r="I3825" s="7">
        <f>INDEX('Developing Country'!$B$3:$B$175,MATCH('Stata Data'!B3825,'Developing Country'!$A$3:$A$175))</f>
        <v>0</v>
      </c>
      <c r="J3825" s="7">
        <f>INDEX('Developing Country'!$C$3:$C$175,MATCH('Stata Data'!B3825,'Developing Country'!$A$3:$A$175))</f>
        <v>1</v>
      </c>
      <c r="K3825" s="8">
        <f>VLOOKUP(B3825, 'TRIPS In Force'!$A$2:$B$166, 2, FALSE)</f>
        <v>34700</v>
      </c>
      <c r="L3825" s="7">
        <f t="shared" si="558"/>
        <v>1995</v>
      </c>
      <c r="M3825" s="7">
        <f t="shared" si="553"/>
        <v>1</v>
      </c>
      <c r="N3825" s="7">
        <f t="shared" si="554"/>
        <v>2000</v>
      </c>
      <c r="O3825" s="7">
        <f t="shared" si="555"/>
        <v>6</v>
      </c>
      <c r="P3825" s="7">
        <f t="shared" si="556"/>
        <v>1</v>
      </c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</row>
    <row r="3826" spans="1:34" x14ac:dyDescent="0.35">
      <c r="A3826">
        <f t="shared" si="559"/>
        <v>3825</v>
      </c>
      <c r="B3826" t="s">
        <v>140</v>
      </c>
      <c r="C3826">
        <f t="shared" si="557"/>
        <v>141</v>
      </c>
      <c r="D3826" s="7">
        <f t="shared" si="561"/>
        <v>2007</v>
      </c>
      <c r="E3826">
        <v>200</v>
      </c>
      <c r="F3826">
        <f>VLOOKUP(B3826, 'Population by Country'!$1:$266, 22, FALSE)</f>
        <v>509705</v>
      </c>
      <c r="G3826">
        <v>0</v>
      </c>
      <c r="H3826">
        <v>0</v>
      </c>
      <c r="I3826" s="7">
        <f>INDEX('Developing Country'!$B$3:$B$175,MATCH('Stata Data'!B3826,'Developing Country'!$A$3:$A$175))</f>
        <v>0</v>
      </c>
      <c r="J3826" s="7">
        <f>INDEX('Developing Country'!$C$3:$C$175,MATCH('Stata Data'!B3826,'Developing Country'!$A$3:$A$175))</f>
        <v>1</v>
      </c>
      <c r="K3826" s="8">
        <f>VLOOKUP(B3826, 'TRIPS In Force'!$A$2:$B$166, 2, FALSE)</f>
        <v>34700</v>
      </c>
      <c r="L3826" s="7">
        <f t="shared" si="558"/>
        <v>1995</v>
      </c>
      <c r="M3826" s="7">
        <f t="shared" si="553"/>
        <v>1</v>
      </c>
      <c r="N3826" s="7">
        <f t="shared" si="554"/>
        <v>2000</v>
      </c>
      <c r="O3826" s="7">
        <f t="shared" si="555"/>
        <v>7</v>
      </c>
      <c r="P3826" s="7">
        <f t="shared" si="556"/>
        <v>1</v>
      </c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</row>
    <row r="3827" spans="1:34" x14ac:dyDescent="0.35">
      <c r="A3827">
        <f t="shared" si="559"/>
        <v>3826</v>
      </c>
      <c r="B3827" t="s">
        <v>140</v>
      </c>
      <c r="C3827">
        <f t="shared" si="557"/>
        <v>141</v>
      </c>
      <c r="D3827" s="7">
        <f t="shared" si="561"/>
        <v>2008</v>
      </c>
      <c r="E3827">
        <v>200</v>
      </c>
      <c r="F3827">
        <f>VLOOKUP(B3827, 'Population by Country'!$1:$266, 23, FALSE)</f>
        <v>515148</v>
      </c>
      <c r="G3827">
        <v>0</v>
      </c>
      <c r="H3827">
        <v>0</v>
      </c>
      <c r="I3827" s="7">
        <f>INDEX('Developing Country'!$B$3:$B$175,MATCH('Stata Data'!B3827,'Developing Country'!$A$3:$A$175))</f>
        <v>0</v>
      </c>
      <c r="J3827" s="7">
        <f>INDEX('Developing Country'!$C$3:$C$175,MATCH('Stata Data'!B3827,'Developing Country'!$A$3:$A$175))</f>
        <v>1</v>
      </c>
      <c r="K3827" s="8">
        <f>VLOOKUP(B3827, 'TRIPS In Force'!$A$2:$B$166, 2, FALSE)</f>
        <v>34700</v>
      </c>
      <c r="L3827" s="7">
        <f t="shared" si="558"/>
        <v>1995</v>
      </c>
      <c r="M3827" s="7">
        <f t="shared" si="553"/>
        <v>1</v>
      </c>
      <c r="N3827" s="7">
        <f t="shared" si="554"/>
        <v>2000</v>
      </c>
      <c r="O3827" s="7">
        <f t="shared" si="555"/>
        <v>8</v>
      </c>
      <c r="P3827" s="7">
        <f t="shared" si="556"/>
        <v>1</v>
      </c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</row>
    <row r="3828" spans="1:34" x14ac:dyDescent="0.35">
      <c r="A3828">
        <f t="shared" si="559"/>
        <v>3827</v>
      </c>
      <c r="B3828" t="s">
        <v>140</v>
      </c>
      <c r="C3828">
        <f t="shared" si="557"/>
        <v>141</v>
      </c>
      <c r="D3828" s="7">
        <f t="shared" si="561"/>
        <v>2009</v>
      </c>
      <c r="E3828">
        <v>200</v>
      </c>
      <c r="F3828">
        <f>VLOOKUP(B3828, 'Population by Country'!$1:$266, 24, FALSE)</f>
        <v>520619</v>
      </c>
      <c r="G3828">
        <v>0</v>
      </c>
      <c r="H3828">
        <v>0</v>
      </c>
      <c r="I3828" s="7">
        <f>INDEX('Developing Country'!$B$3:$B$175,MATCH('Stata Data'!B3828,'Developing Country'!$A$3:$A$175))</f>
        <v>0</v>
      </c>
      <c r="J3828" s="7">
        <f>INDEX('Developing Country'!$C$3:$C$175,MATCH('Stata Data'!B3828,'Developing Country'!$A$3:$A$175))</f>
        <v>1</v>
      </c>
      <c r="K3828" s="8">
        <f>VLOOKUP(B3828, 'TRIPS In Force'!$A$2:$B$166, 2, FALSE)</f>
        <v>34700</v>
      </c>
      <c r="L3828" s="7">
        <f t="shared" si="558"/>
        <v>1995</v>
      </c>
      <c r="M3828" s="7">
        <f t="shared" si="553"/>
        <v>1</v>
      </c>
      <c r="N3828" s="7">
        <f t="shared" si="554"/>
        <v>2000</v>
      </c>
      <c r="O3828" s="7">
        <f t="shared" si="555"/>
        <v>9</v>
      </c>
      <c r="P3828" s="7">
        <f t="shared" si="556"/>
        <v>1</v>
      </c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</row>
    <row r="3829" spans="1:34" x14ac:dyDescent="0.35">
      <c r="A3829">
        <f t="shared" si="559"/>
        <v>3828</v>
      </c>
      <c r="B3829" t="s">
        <v>140</v>
      </c>
      <c r="C3829">
        <f t="shared" si="557"/>
        <v>141</v>
      </c>
      <c r="D3829" s="7">
        <f t="shared" si="561"/>
        <v>2010</v>
      </c>
      <c r="E3829">
        <v>200</v>
      </c>
      <c r="F3829">
        <f>VLOOKUP(B3829, 'Population by Country'!$1:$266, 25, FALSE)</f>
        <v>526103</v>
      </c>
      <c r="G3829">
        <v>0</v>
      </c>
      <c r="H3829">
        <v>0</v>
      </c>
      <c r="I3829" s="7">
        <f>INDEX('Developing Country'!$B$3:$B$175,MATCH('Stata Data'!B3829,'Developing Country'!$A$3:$A$175))</f>
        <v>0</v>
      </c>
      <c r="J3829" s="7">
        <f>INDEX('Developing Country'!$C$3:$C$175,MATCH('Stata Data'!B3829,'Developing Country'!$A$3:$A$175))</f>
        <v>1</v>
      </c>
      <c r="K3829" s="8">
        <f>VLOOKUP(B3829, 'TRIPS In Force'!$A$2:$B$166, 2, FALSE)</f>
        <v>34700</v>
      </c>
      <c r="L3829" s="7">
        <f t="shared" si="558"/>
        <v>1995</v>
      </c>
      <c r="M3829" s="7">
        <f t="shared" si="553"/>
        <v>1</v>
      </c>
      <c r="N3829" s="7">
        <f t="shared" si="554"/>
        <v>2000</v>
      </c>
      <c r="O3829" s="7">
        <f t="shared" si="555"/>
        <v>10</v>
      </c>
      <c r="P3829" s="7">
        <f t="shared" si="556"/>
        <v>1</v>
      </c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</row>
    <row r="3830" spans="1:34" x14ac:dyDescent="0.35">
      <c r="A3830">
        <f t="shared" si="559"/>
        <v>3829</v>
      </c>
      <c r="B3830" t="s">
        <v>140</v>
      </c>
      <c r="C3830">
        <f t="shared" si="557"/>
        <v>141</v>
      </c>
      <c r="D3830" s="7">
        <f t="shared" si="561"/>
        <v>2011</v>
      </c>
      <c r="E3830">
        <v>200</v>
      </c>
      <c r="F3830">
        <f>VLOOKUP(B3830, 'Population by Country'!$1:$266, 26, FALSE)</f>
        <v>531589</v>
      </c>
      <c r="G3830">
        <v>0</v>
      </c>
      <c r="H3830">
        <v>0</v>
      </c>
      <c r="I3830" s="7">
        <f>INDEX('Developing Country'!$B$3:$B$175,MATCH('Stata Data'!B3830,'Developing Country'!$A$3:$A$175))</f>
        <v>0</v>
      </c>
      <c r="J3830" s="7">
        <f>INDEX('Developing Country'!$C$3:$C$175,MATCH('Stata Data'!B3830,'Developing Country'!$A$3:$A$175))</f>
        <v>1</v>
      </c>
      <c r="K3830" s="8">
        <f>VLOOKUP(B3830, 'TRIPS In Force'!$A$2:$B$166, 2, FALSE)</f>
        <v>34700</v>
      </c>
      <c r="L3830" s="7">
        <f t="shared" si="558"/>
        <v>1995</v>
      </c>
      <c r="M3830" s="7">
        <f t="shared" si="553"/>
        <v>1</v>
      </c>
      <c r="N3830" s="7">
        <f t="shared" si="554"/>
        <v>2000</v>
      </c>
      <c r="O3830" s="7">
        <f t="shared" si="555"/>
        <v>11</v>
      </c>
      <c r="P3830" s="7">
        <f t="shared" si="556"/>
        <v>1</v>
      </c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</row>
    <row r="3831" spans="1:34" x14ac:dyDescent="0.35">
      <c r="A3831">
        <f t="shared" si="559"/>
        <v>3830</v>
      </c>
      <c r="B3831" t="s">
        <v>140</v>
      </c>
      <c r="C3831">
        <f t="shared" si="557"/>
        <v>141</v>
      </c>
      <c r="D3831" s="7">
        <f t="shared" si="561"/>
        <v>2012</v>
      </c>
      <c r="E3831">
        <v>200</v>
      </c>
      <c r="F3831">
        <f>VLOOKUP(B3831, 'Population by Country'!$1:$266, 27, FALSE)</f>
        <v>537077</v>
      </c>
      <c r="G3831">
        <v>0</v>
      </c>
      <c r="H3831">
        <v>0</v>
      </c>
      <c r="I3831" s="7">
        <f>INDEX('Developing Country'!$B$3:$B$175,MATCH('Stata Data'!B3831,'Developing Country'!$A$3:$A$175))</f>
        <v>0</v>
      </c>
      <c r="J3831" s="7">
        <f>INDEX('Developing Country'!$C$3:$C$175,MATCH('Stata Data'!B3831,'Developing Country'!$A$3:$A$175))</f>
        <v>1</v>
      </c>
      <c r="K3831" s="8">
        <f>VLOOKUP(B3831, 'TRIPS In Force'!$A$2:$B$166, 2, FALSE)</f>
        <v>34700</v>
      </c>
      <c r="L3831" s="7">
        <f t="shared" si="558"/>
        <v>1995</v>
      </c>
      <c r="M3831" s="7">
        <f t="shared" si="553"/>
        <v>1</v>
      </c>
      <c r="N3831" s="7">
        <f t="shared" si="554"/>
        <v>2000</v>
      </c>
      <c r="O3831" s="7">
        <f t="shared" si="555"/>
        <v>12</v>
      </c>
      <c r="P3831" s="7">
        <f t="shared" si="556"/>
        <v>1</v>
      </c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</row>
    <row r="3832" spans="1:34" x14ac:dyDescent="0.35">
      <c r="A3832">
        <f t="shared" si="559"/>
        <v>3831</v>
      </c>
      <c r="B3832" t="s">
        <v>140</v>
      </c>
      <c r="C3832">
        <f t="shared" si="557"/>
        <v>141</v>
      </c>
      <c r="D3832" s="7">
        <f t="shared" si="561"/>
        <v>2013</v>
      </c>
      <c r="E3832">
        <v>200</v>
      </c>
      <c r="F3832">
        <f>VLOOKUP(B3832, 'Population by Country'!$1:$266, 28, FALSE)</f>
        <v>542540</v>
      </c>
      <c r="G3832">
        <v>0</v>
      </c>
      <c r="H3832">
        <v>0</v>
      </c>
      <c r="I3832" s="7">
        <f>INDEX('Developing Country'!$B$3:$B$175,MATCH('Stata Data'!B3832,'Developing Country'!$A$3:$A$175))</f>
        <v>0</v>
      </c>
      <c r="J3832" s="7">
        <f>INDEX('Developing Country'!$C$3:$C$175,MATCH('Stata Data'!B3832,'Developing Country'!$A$3:$A$175))</f>
        <v>1</v>
      </c>
      <c r="K3832" s="8">
        <f>VLOOKUP(B3832, 'TRIPS In Force'!$A$2:$B$166, 2, FALSE)</f>
        <v>34700</v>
      </c>
      <c r="L3832" s="7">
        <f t="shared" si="558"/>
        <v>1995</v>
      </c>
      <c r="M3832" s="7">
        <f t="shared" si="553"/>
        <v>1</v>
      </c>
      <c r="N3832" s="7">
        <f t="shared" si="554"/>
        <v>2000</v>
      </c>
      <c r="O3832" s="7">
        <f t="shared" si="555"/>
        <v>13</v>
      </c>
      <c r="P3832" s="7">
        <f t="shared" si="556"/>
        <v>1</v>
      </c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</row>
    <row r="3833" spans="1:34" x14ac:dyDescent="0.35">
      <c r="A3833">
        <f t="shared" si="559"/>
        <v>3832</v>
      </c>
      <c r="B3833" t="s">
        <v>140</v>
      </c>
      <c r="C3833">
        <f t="shared" si="557"/>
        <v>141</v>
      </c>
      <c r="D3833" s="7">
        <f t="shared" si="561"/>
        <v>2014</v>
      </c>
      <c r="E3833">
        <v>200</v>
      </c>
      <c r="F3833">
        <f>VLOOKUP(B3833, 'Population by Country'!$1:$266, 29, FALSE)</f>
        <v>547928</v>
      </c>
      <c r="G3833">
        <v>0</v>
      </c>
      <c r="H3833">
        <v>0</v>
      </c>
      <c r="I3833" s="7">
        <f>INDEX('Developing Country'!$B$3:$B$175,MATCH('Stata Data'!B3833,'Developing Country'!$A$3:$A$175))</f>
        <v>0</v>
      </c>
      <c r="J3833" s="7">
        <f>INDEX('Developing Country'!$C$3:$C$175,MATCH('Stata Data'!B3833,'Developing Country'!$A$3:$A$175))</f>
        <v>1</v>
      </c>
      <c r="K3833" s="8">
        <f>VLOOKUP(B3833, 'TRIPS In Force'!$A$2:$B$166, 2, FALSE)</f>
        <v>34700</v>
      </c>
      <c r="L3833" s="7">
        <f t="shared" si="558"/>
        <v>1995</v>
      </c>
      <c r="M3833" s="7">
        <f t="shared" si="553"/>
        <v>1</v>
      </c>
      <c r="N3833" s="7">
        <f t="shared" si="554"/>
        <v>2000</v>
      </c>
      <c r="O3833" s="7">
        <f t="shared" si="555"/>
        <v>14</v>
      </c>
      <c r="P3833" s="7">
        <f t="shared" si="556"/>
        <v>1</v>
      </c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</row>
    <row r="3834" spans="1:34" x14ac:dyDescent="0.35">
      <c r="A3834">
        <f t="shared" si="559"/>
        <v>3833</v>
      </c>
      <c r="B3834" t="s">
        <v>140</v>
      </c>
      <c r="C3834">
        <f t="shared" si="557"/>
        <v>141</v>
      </c>
      <c r="D3834" s="7">
        <f t="shared" si="561"/>
        <v>2015</v>
      </c>
      <c r="E3834">
        <v>200</v>
      </c>
      <c r="F3834">
        <f>VLOOKUP(B3834, 'Population by Country'!$1:$266, 30, FALSE)</f>
        <v>553208</v>
      </c>
      <c r="G3834">
        <v>0</v>
      </c>
      <c r="H3834">
        <v>0</v>
      </c>
      <c r="I3834" s="7">
        <f>INDEX('Developing Country'!$B$3:$B$175,MATCH('Stata Data'!B3834,'Developing Country'!$A$3:$A$175))</f>
        <v>0</v>
      </c>
      <c r="J3834" s="7">
        <f>INDEX('Developing Country'!$C$3:$C$175,MATCH('Stata Data'!B3834,'Developing Country'!$A$3:$A$175))</f>
        <v>1</v>
      </c>
      <c r="K3834" s="8">
        <f>VLOOKUP(B3834, 'TRIPS In Force'!$A$2:$B$166, 2, FALSE)</f>
        <v>34700</v>
      </c>
      <c r="L3834" s="7">
        <f t="shared" si="558"/>
        <v>1995</v>
      </c>
      <c r="M3834" s="7">
        <f t="shared" si="553"/>
        <v>1</v>
      </c>
      <c r="N3834" s="7">
        <f t="shared" si="554"/>
        <v>2000</v>
      </c>
      <c r="O3834" s="7">
        <f t="shared" si="555"/>
        <v>15</v>
      </c>
      <c r="P3834" s="7">
        <f t="shared" si="556"/>
        <v>1</v>
      </c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</row>
    <row r="3835" spans="1:34" x14ac:dyDescent="0.35">
      <c r="A3835">
        <f t="shared" si="559"/>
        <v>3834</v>
      </c>
      <c r="B3835" t="s">
        <v>140</v>
      </c>
      <c r="C3835">
        <f t="shared" si="557"/>
        <v>141</v>
      </c>
      <c r="D3835" s="7">
        <f t="shared" si="561"/>
        <v>2016</v>
      </c>
      <c r="E3835">
        <v>200</v>
      </c>
      <c r="F3835">
        <f>VLOOKUP(B3835, 'Population by Country'!$1:$266, 31, FALSE)</f>
        <v>558368</v>
      </c>
      <c r="G3835">
        <v>0</v>
      </c>
      <c r="H3835">
        <v>0</v>
      </c>
      <c r="I3835" s="7">
        <f>INDEX('Developing Country'!$B$3:$B$175,MATCH('Stata Data'!B3835,'Developing Country'!$A$3:$A$175))</f>
        <v>0</v>
      </c>
      <c r="J3835" s="7">
        <f>INDEX('Developing Country'!$C$3:$C$175,MATCH('Stata Data'!B3835,'Developing Country'!$A$3:$A$175))</f>
        <v>1</v>
      </c>
      <c r="K3835" s="8">
        <f>VLOOKUP(B3835, 'TRIPS In Force'!$A$2:$B$166, 2, FALSE)</f>
        <v>34700</v>
      </c>
      <c r="L3835" s="7">
        <f t="shared" si="558"/>
        <v>1995</v>
      </c>
      <c r="M3835" s="7">
        <f t="shared" si="553"/>
        <v>1</v>
      </c>
      <c r="N3835" s="7">
        <f t="shared" si="554"/>
        <v>2000</v>
      </c>
      <c r="O3835" s="7">
        <f t="shared" si="555"/>
        <v>16</v>
      </c>
      <c r="P3835" s="7">
        <f t="shared" si="556"/>
        <v>1</v>
      </c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</row>
    <row r="3836" spans="1:34" x14ac:dyDescent="0.35">
      <c r="A3836">
        <f t="shared" si="559"/>
        <v>3835</v>
      </c>
      <c r="B3836" t="s">
        <v>141</v>
      </c>
      <c r="C3836">
        <f t="shared" si="557"/>
        <v>142</v>
      </c>
      <c r="D3836" s="7">
        <v>1990</v>
      </c>
      <c r="E3836">
        <v>100</v>
      </c>
      <c r="F3836">
        <f>VLOOKUP(B3836, 'Population by Country'!$1:$266, 5,FALSE )</f>
        <v>861373</v>
      </c>
      <c r="G3836">
        <v>0</v>
      </c>
      <c r="H3836">
        <v>0</v>
      </c>
      <c r="I3836" s="7">
        <f>INDEX('Developing Country'!$B$3:$B$175,MATCH('Stata Data'!B3836,'Developing Country'!$A$3:$A$175))</f>
        <v>0</v>
      </c>
      <c r="J3836" s="7">
        <f>INDEX('Developing Country'!$C$3:$C$175,MATCH('Stata Data'!B3836,'Developing Country'!$A$3:$A$175))</f>
        <v>0</v>
      </c>
      <c r="K3836" s="8">
        <f>VLOOKUP(B3836, 'TRIPS In Force'!$A$2:$B$166, 2, FALSE)</f>
        <v>34700</v>
      </c>
      <c r="L3836" s="7">
        <f t="shared" si="558"/>
        <v>1995</v>
      </c>
      <c r="M3836" s="7">
        <f t="shared" si="553"/>
        <v>0</v>
      </c>
      <c r="N3836" s="7">
        <f t="shared" si="554"/>
        <v>1995</v>
      </c>
      <c r="O3836" s="7">
        <f t="shared" si="555"/>
        <v>-5</v>
      </c>
      <c r="P3836" s="7">
        <f t="shared" si="556"/>
        <v>0</v>
      </c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</row>
    <row r="3837" spans="1:34" x14ac:dyDescent="0.35">
      <c r="A3837">
        <f t="shared" si="559"/>
        <v>3836</v>
      </c>
      <c r="B3837" t="s">
        <v>141</v>
      </c>
      <c r="C3837">
        <f t="shared" si="557"/>
        <v>142</v>
      </c>
      <c r="D3837" s="7">
        <f>D3836+1</f>
        <v>1991</v>
      </c>
      <c r="E3837">
        <v>200</v>
      </c>
      <c r="F3837">
        <f>VLOOKUP(B3837, 'Population by Country'!$1:$266, 6, FALSE)</f>
        <v>885623</v>
      </c>
      <c r="G3837">
        <v>0</v>
      </c>
      <c r="H3837">
        <v>0</v>
      </c>
      <c r="I3837" s="7">
        <f>INDEX('Developing Country'!$B$3:$B$175,MATCH('Stata Data'!B3837,'Developing Country'!$A$3:$A$175))</f>
        <v>0</v>
      </c>
      <c r="J3837" s="7">
        <f>INDEX('Developing Country'!$C$3:$C$175,MATCH('Stata Data'!B3837,'Developing Country'!$A$3:$A$175))</f>
        <v>0</v>
      </c>
      <c r="K3837" s="8">
        <f>VLOOKUP(B3837, 'TRIPS In Force'!$A$2:$B$166, 2, FALSE)</f>
        <v>34700</v>
      </c>
      <c r="L3837" s="7">
        <f t="shared" si="558"/>
        <v>1995</v>
      </c>
      <c r="M3837" s="7">
        <f t="shared" si="553"/>
        <v>0</v>
      </c>
      <c r="N3837" s="7">
        <f t="shared" si="554"/>
        <v>1995</v>
      </c>
      <c r="O3837" s="7">
        <f t="shared" si="555"/>
        <v>-4</v>
      </c>
      <c r="P3837" s="7">
        <f t="shared" si="556"/>
        <v>0</v>
      </c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</row>
    <row r="3838" spans="1:34" x14ac:dyDescent="0.35">
      <c r="A3838">
        <f t="shared" si="559"/>
        <v>3837</v>
      </c>
      <c r="B3838" t="s">
        <v>141</v>
      </c>
      <c r="C3838">
        <f t="shared" si="557"/>
        <v>142</v>
      </c>
      <c r="D3838" s="7">
        <f t="shared" ref="D3838:D3862" si="562">D3837+1</f>
        <v>1992</v>
      </c>
      <c r="E3838">
        <v>500</v>
      </c>
      <c r="F3838">
        <f>VLOOKUP(B3838, 'Population by Country'!$1:$266, 7, FALSE)</f>
        <v>906034</v>
      </c>
      <c r="G3838">
        <v>0</v>
      </c>
      <c r="H3838">
        <v>0</v>
      </c>
      <c r="I3838" s="7">
        <f>INDEX('Developing Country'!$B$3:$B$175,MATCH('Stata Data'!B3838,'Developing Country'!$A$3:$A$175))</f>
        <v>0</v>
      </c>
      <c r="J3838" s="7">
        <f>INDEX('Developing Country'!$C$3:$C$175,MATCH('Stata Data'!B3838,'Developing Country'!$A$3:$A$175))</f>
        <v>0</v>
      </c>
      <c r="K3838" s="8">
        <f>VLOOKUP(B3838, 'TRIPS In Force'!$A$2:$B$166, 2, FALSE)</f>
        <v>34700</v>
      </c>
      <c r="L3838" s="7">
        <f t="shared" si="558"/>
        <v>1995</v>
      </c>
      <c r="M3838" s="7">
        <f t="shared" si="553"/>
        <v>0</v>
      </c>
      <c r="N3838" s="7">
        <f t="shared" si="554"/>
        <v>1995</v>
      </c>
      <c r="O3838" s="7">
        <f t="shared" si="555"/>
        <v>-3</v>
      </c>
      <c r="P3838" s="7">
        <f t="shared" si="556"/>
        <v>0</v>
      </c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</row>
    <row r="3839" spans="1:34" x14ac:dyDescent="0.35">
      <c r="A3839">
        <f t="shared" si="559"/>
        <v>3838</v>
      </c>
      <c r="B3839" t="s">
        <v>141</v>
      </c>
      <c r="C3839">
        <f t="shared" si="557"/>
        <v>142</v>
      </c>
      <c r="D3839" s="7">
        <f t="shared" si="562"/>
        <v>1993</v>
      </c>
      <c r="E3839">
        <v>1000</v>
      </c>
      <c r="F3839">
        <f>VLOOKUP(B3839, 'Population by Country'!$1:$266, 8, FALSE)</f>
        <v>924025</v>
      </c>
      <c r="G3839">
        <v>0</v>
      </c>
      <c r="H3839">
        <v>0</v>
      </c>
      <c r="I3839" s="7">
        <f>INDEX('Developing Country'!$B$3:$B$175,MATCH('Stata Data'!B3839,'Developing Country'!$A$3:$A$175))</f>
        <v>0</v>
      </c>
      <c r="J3839" s="7">
        <f>INDEX('Developing Country'!$C$3:$C$175,MATCH('Stata Data'!B3839,'Developing Country'!$A$3:$A$175))</f>
        <v>0</v>
      </c>
      <c r="K3839" s="8">
        <f>VLOOKUP(B3839, 'TRIPS In Force'!$A$2:$B$166, 2, FALSE)</f>
        <v>34700</v>
      </c>
      <c r="L3839" s="7">
        <f t="shared" si="558"/>
        <v>1995</v>
      </c>
      <c r="M3839" s="7">
        <f t="shared" si="553"/>
        <v>0</v>
      </c>
      <c r="N3839" s="7">
        <f t="shared" si="554"/>
        <v>1995</v>
      </c>
      <c r="O3839" s="7">
        <f t="shared" si="555"/>
        <v>-2</v>
      </c>
      <c r="P3839" s="7">
        <f t="shared" si="556"/>
        <v>0</v>
      </c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</row>
    <row r="3840" spans="1:34" x14ac:dyDescent="0.35">
      <c r="A3840">
        <f t="shared" si="559"/>
        <v>3839</v>
      </c>
      <c r="B3840" t="s">
        <v>141</v>
      </c>
      <c r="C3840">
        <f t="shared" si="557"/>
        <v>142</v>
      </c>
      <c r="D3840" s="7">
        <f t="shared" si="562"/>
        <v>1994</v>
      </c>
      <c r="E3840">
        <v>1200</v>
      </c>
      <c r="F3840">
        <f>VLOOKUP(B3840, 'Population by Country'!$1:$266, 9, FALSE)</f>
        <v>941774</v>
      </c>
      <c r="G3840">
        <v>0</v>
      </c>
      <c r="H3840">
        <v>0</v>
      </c>
      <c r="I3840" s="7">
        <f>INDEX('Developing Country'!$B$3:$B$175,MATCH('Stata Data'!B3840,'Developing Country'!$A$3:$A$175))</f>
        <v>0</v>
      </c>
      <c r="J3840" s="7">
        <f>INDEX('Developing Country'!$C$3:$C$175,MATCH('Stata Data'!B3840,'Developing Country'!$A$3:$A$175))</f>
        <v>0</v>
      </c>
      <c r="K3840" s="8">
        <f>VLOOKUP(B3840, 'TRIPS In Force'!$A$2:$B$166, 2, FALSE)</f>
        <v>34700</v>
      </c>
      <c r="L3840" s="7">
        <f t="shared" si="558"/>
        <v>1995</v>
      </c>
      <c r="M3840" s="7">
        <f t="shared" si="553"/>
        <v>0</v>
      </c>
      <c r="N3840" s="7">
        <f t="shared" si="554"/>
        <v>1995</v>
      </c>
      <c r="O3840" s="7">
        <f t="shared" si="555"/>
        <v>-1</v>
      </c>
      <c r="P3840" s="7">
        <f t="shared" si="556"/>
        <v>0</v>
      </c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</row>
    <row r="3841" spans="1:34" x14ac:dyDescent="0.35">
      <c r="A3841">
        <f t="shared" si="559"/>
        <v>3840</v>
      </c>
      <c r="B3841" t="s">
        <v>141</v>
      </c>
      <c r="C3841">
        <f t="shared" si="557"/>
        <v>142</v>
      </c>
      <c r="D3841" s="7">
        <f t="shared" si="562"/>
        <v>1995</v>
      </c>
      <c r="E3841">
        <v>1900</v>
      </c>
      <c r="F3841">
        <f>VLOOKUP(B3841, 'Population by Country'!$1:$266, 10, FALSE)</f>
        <v>960792</v>
      </c>
      <c r="G3841">
        <v>0</v>
      </c>
      <c r="H3841">
        <v>0</v>
      </c>
      <c r="I3841" s="7">
        <f>INDEX('Developing Country'!$B$3:$B$175,MATCH('Stata Data'!B3841,'Developing Country'!$A$3:$A$175))</f>
        <v>0</v>
      </c>
      <c r="J3841" s="7">
        <f>INDEX('Developing Country'!$C$3:$C$175,MATCH('Stata Data'!B3841,'Developing Country'!$A$3:$A$175))</f>
        <v>0</v>
      </c>
      <c r="K3841" s="8">
        <f>VLOOKUP(B3841, 'TRIPS In Force'!$A$2:$B$166, 2, FALSE)</f>
        <v>34700</v>
      </c>
      <c r="L3841" s="7">
        <f t="shared" si="558"/>
        <v>1995</v>
      </c>
      <c r="M3841" s="7">
        <f t="shared" si="553"/>
        <v>1</v>
      </c>
      <c r="N3841" s="7">
        <f t="shared" si="554"/>
        <v>1995</v>
      </c>
      <c r="O3841" s="7">
        <f t="shared" si="555"/>
        <v>0</v>
      </c>
      <c r="P3841" s="7">
        <f t="shared" si="556"/>
        <v>1</v>
      </c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</row>
    <row r="3842" spans="1:34" x14ac:dyDescent="0.35">
      <c r="A3842">
        <f t="shared" si="559"/>
        <v>3841</v>
      </c>
      <c r="B3842" t="s">
        <v>141</v>
      </c>
      <c r="C3842">
        <f t="shared" si="557"/>
        <v>142</v>
      </c>
      <c r="D3842" s="7">
        <f t="shared" si="562"/>
        <v>1996</v>
      </c>
      <c r="E3842">
        <v>2700</v>
      </c>
      <c r="F3842">
        <f>VLOOKUP(B3842, 'Population by Country'!$1:$266, 11, FALSE)</f>
        <v>981764</v>
      </c>
      <c r="G3842">
        <v>0</v>
      </c>
      <c r="H3842">
        <v>0</v>
      </c>
      <c r="I3842" s="7">
        <f>INDEX('Developing Country'!$B$3:$B$175,MATCH('Stata Data'!B3842,'Developing Country'!$A$3:$A$175))</f>
        <v>0</v>
      </c>
      <c r="J3842" s="7">
        <f>INDEX('Developing Country'!$C$3:$C$175,MATCH('Stata Data'!B3842,'Developing Country'!$A$3:$A$175))</f>
        <v>0</v>
      </c>
      <c r="K3842" s="8">
        <f>VLOOKUP(B3842, 'TRIPS In Force'!$A$2:$B$166, 2, FALSE)</f>
        <v>34700</v>
      </c>
      <c r="L3842" s="7">
        <f t="shared" si="558"/>
        <v>1995</v>
      </c>
      <c r="M3842" s="7">
        <f t="shared" ref="M3842:M3905" si="563">IF(L3842&gt;D3842, 0, 1)</f>
        <v>1</v>
      </c>
      <c r="N3842" s="7">
        <f t="shared" ref="N3842:N3905" si="564">IF(L3842&gt;IF(I3842=1, 2033, IF(H3842=1, 2005, IF(J3842=1,2000, L3842))), L3842,IF(I3842=1, 2033, IF(H3842=1, 2005, IF(J3842=1,2000, L3842))))</f>
        <v>1995</v>
      </c>
      <c r="O3842" s="7">
        <f t="shared" ref="O3842:O3905" si="565">D3842-N3842</f>
        <v>1</v>
      </c>
      <c r="P3842" s="7">
        <f t="shared" ref="P3842:P3905" si="566">IF(N3842&lt;=D3842,1,0)</f>
        <v>1</v>
      </c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</row>
    <row r="3843" spans="1:34" x14ac:dyDescent="0.35">
      <c r="A3843">
        <f t="shared" si="559"/>
        <v>3842</v>
      </c>
      <c r="B3843" t="s">
        <v>141</v>
      </c>
      <c r="C3843">
        <f t="shared" ref="C3843:C3906" si="567">_xlfn.FLOOR.MATH((A3843-1)/27)</f>
        <v>142</v>
      </c>
      <c r="D3843" s="7">
        <f t="shared" si="562"/>
        <v>1997</v>
      </c>
      <c r="E3843">
        <v>3600</v>
      </c>
      <c r="F3843">
        <f>VLOOKUP(B3843, 'Population by Country'!$1:$266, 12, FALSE)</f>
        <v>1003995</v>
      </c>
      <c r="G3843">
        <v>0</v>
      </c>
      <c r="H3843">
        <v>0</v>
      </c>
      <c r="I3843" s="7">
        <f>INDEX('Developing Country'!$B$3:$B$175,MATCH('Stata Data'!B3843,'Developing Country'!$A$3:$A$175))</f>
        <v>0</v>
      </c>
      <c r="J3843" s="7">
        <f>INDEX('Developing Country'!$C$3:$C$175,MATCH('Stata Data'!B3843,'Developing Country'!$A$3:$A$175))</f>
        <v>0</v>
      </c>
      <c r="K3843" s="8">
        <f>VLOOKUP(B3843, 'TRIPS In Force'!$A$2:$B$166, 2, FALSE)</f>
        <v>34700</v>
      </c>
      <c r="L3843" s="7">
        <f t="shared" ref="L3843:L3906" si="568">YEAR(K3843)</f>
        <v>1995</v>
      </c>
      <c r="M3843" s="7">
        <f t="shared" si="563"/>
        <v>1</v>
      </c>
      <c r="N3843" s="7">
        <f t="shared" si="564"/>
        <v>1995</v>
      </c>
      <c r="O3843" s="7">
        <f t="shared" si="565"/>
        <v>2</v>
      </c>
      <c r="P3843" s="7">
        <f t="shared" si="566"/>
        <v>1</v>
      </c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</row>
    <row r="3844" spans="1:34" x14ac:dyDescent="0.35">
      <c r="A3844">
        <f t="shared" ref="A3844:A3907" si="569">A3843+1</f>
        <v>3843</v>
      </c>
      <c r="B3844" t="s">
        <v>141</v>
      </c>
      <c r="C3844">
        <f t="shared" si="567"/>
        <v>142</v>
      </c>
      <c r="D3844" s="7">
        <f t="shared" si="562"/>
        <v>1998</v>
      </c>
      <c r="E3844">
        <v>4700</v>
      </c>
      <c r="F3844">
        <f>VLOOKUP(B3844, 'Population by Country'!$1:$266, 13, FALSE)</f>
        <v>1026009</v>
      </c>
      <c r="G3844">
        <v>0</v>
      </c>
      <c r="H3844">
        <v>0</v>
      </c>
      <c r="I3844" s="7">
        <f>INDEX('Developing Country'!$B$3:$B$175,MATCH('Stata Data'!B3844,'Developing Country'!$A$3:$A$175))</f>
        <v>0</v>
      </c>
      <c r="J3844" s="7">
        <f>INDEX('Developing Country'!$C$3:$C$175,MATCH('Stata Data'!B3844,'Developing Country'!$A$3:$A$175))</f>
        <v>0</v>
      </c>
      <c r="K3844" s="8">
        <f>VLOOKUP(B3844, 'TRIPS In Force'!$A$2:$B$166, 2, FALSE)</f>
        <v>34700</v>
      </c>
      <c r="L3844" s="7">
        <f t="shared" si="568"/>
        <v>1995</v>
      </c>
      <c r="M3844" s="7">
        <f t="shared" si="563"/>
        <v>1</v>
      </c>
      <c r="N3844" s="7">
        <f t="shared" si="564"/>
        <v>1995</v>
      </c>
      <c r="O3844" s="7">
        <f t="shared" si="565"/>
        <v>3</v>
      </c>
      <c r="P3844" s="7">
        <f t="shared" si="566"/>
        <v>1</v>
      </c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</row>
    <row r="3845" spans="1:34" x14ac:dyDescent="0.35">
      <c r="A3845">
        <f t="shared" si="569"/>
        <v>3844</v>
      </c>
      <c r="B3845" t="s">
        <v>141</v>
      </c>
      <c r="C3845">
        <f t="shared" si="567"/>
        <v>142</v>
      </c>
      <c r="D3845" s="7">
        <f t="shared" si="562"/>
        <v>1999</v>
      </c>
      <c r="E3845">
        <v>5800</v>
      </c>
      <c r="F3845">
        <f>VLOOKUP(B3845, 'Population by Country'!$1:$266,14, FALSE)</f>
        <v>1045629</v>
      </c>
      <c r="G3845">
        <v>0</v>
      </c>
      <c r="H3845">
        <v>0</v>
      </c>
      <c r="I3845" s="7">
        <f>INDEX('Developing Country'!$B$3:$B$175,MATCH('Stata Data'!B3845,'Developing Country'!$A$3:$A$175))</f>
        <v>0</v>
      </c>
      <c r="J3845" s="7">
        <f>INDEX('Developing Country'!$C$3:$C$175,MATCH('Stata Data'!B3845,'Developing Country'!$A$3:$A$175))</f>
        <v>0</v>
      </c>
      <c r="K3845" s="8">
        <f>VLOOKUP(B3845, 'TRIPS In Force'!$A$2:$B$166, 2, FALSE)</f>
        <v>34700</v>
      </c>
      <c r="L3845" s="7">
        <f t="shared" si="568"/>
        <v>1995</v>
      </c>
      <c r="M3845" s="7">
        <f t="shared" si="563"/>
        <v>1</v>
      </c>
      <c r="N3845" s="7">
        <f t="shared" si="564"/>
        <v>1995</v>
      </c>
      <c r="O3845" s="7">
        <f t="shared" si="565"/>
        <v>4</v>
      </c>
      <c r="P3845" s="7">
        <f t="shared" si="566"/>
        <v>1</v>
      </c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</row>
    <row r="3846" spans="1:34" x14ac:dyDescent="0.35">
      <c r="A3846">
        <f t="shared" si="569"/>
        <v>3845</v>
      </c>
      <c r="B3846" t="s">
        <v>141</v>
      </c>
      <c r="C3846">
        <f t="shared" si="567"/>
        <v>142</v>
      </c>
      <c r="D3846" s="7">
        <f t="shared" si="562"/>
        <v>2000</v>
      </c>
      <c r="E3846">
        <v>7000</v>
      </c>
      <c r="F3846">
        <f>VLOOKUP(B3846, 'Population by Country'!$1:$266, 15, FALSE)</f>
        <v>1061468</v>
      </c>
      <c r="G3846">
        <v>0</v>
      </c>
      <c r="H3846">
        <v>0</v>
      </c>
      <c r="I3846" s="7">
        <f>INDEX('Developing Country'!$B$3:$B$175,MATCH('Stata Data'!B3846,'Developing Country'!$A$3:$A$175))</f>
        <v>0</v>
      </c>
      <c r="J3846" s="7">
        <f>INDEX('Developing Country'!$C$3:$C$175,MATCH('Stata Data'!B3846,'Developing Country'!$A$3:$A$175))</f>
        <v>0</v>
      </c>
      <c r="K3846" s="8">
        <f>VLOOKUP(B3846, 'TRIPS In Force'!$A$2:$B$166, 2, FALSE)</f>
        <v>34700</v>
      </c>
      <c r="L3846" s="7">
        <f t="shared" si="568"/>
        <v>1995</v>
      </c>
      <c r="M3846" s="7">
        <f t="shared" si="563"/>
        <v>1</v>
      </c>
      <c r="N3846" s="7">
        <f t="shared" si="564"/>
        <v>1995</v>
      </c>
      <c r="O3846" s="7">
        <f t="shared" si="565"/>
        <v>5</v>
      </c>
      <c r="P3846" s="7">
        <f t="shared" si="566"/>
        <v>1</v>
      </c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</row>
    <row r="3847" spans="1:34" x14ac:dyDescent="0.35">
      <c r="A3847">
        <f t="shared" si="569"/>
        <v>3846</v>
      </c>
      <c r="B3847" t="s">
        <v>141</v>
      </c>
      <c r="C3847">
        <f t="shared" si="567"/>
        <v>142</v>
      </c>
      <c r="D3847" s="7">
        <f t="shared" si="562"/>
        <v>2001</v>
      </c>
      <c r="E3847">
        <v>8100</v>
      </c>
      <c r="F3847">
        <f>VLOOKUP(B3847, 'Population by Country'!$1:$266, 16, FALSE)</f>
        <v>1072927</v>
      </c>
      <c r="G3847">
        <v>0</v>
      </c>
      <c r="H3847">
        <v>0</v>
      </c>
      <c r="I3847" s="7">
        <f>INDEX('Developing Country'!$B$3:$B$175,MATCH('Stata Data'!B3847,'Developing Country'!$A$3:$A$175))</f>
        <v>0</v>
      </c>
      <c r="J3847" s="7">
        <f>INDEX('Developing Country'!$C$3:$C$175,MATCH('Stata Data'!B3847,'Developing Country'!$A$3:$A$175))</f>
        <v>0</v>
      </c>
      <c r="K3847" s="8">
        <f>VLOOKUP(B3847, 'TRIPS In Force'!$A$2:$B$166, 2, FALSE)</f>
        <v>34700</v>
      </c>
      <c r="L3847" s="7">
        <f t="shared" si="568"/>
        <v>1995</v>
      </c>
      <c r="M3847" s="7">
        <f t="shared" si="563"/>
        <v>1</v>
      </c>
      <c r="N3847" s="7">
        <f t="shared" si="564"/>
        <v>1995</v>
      </c>
      <c r="O3847" s="7">
        <f t="shared" si="565"/>
        <v>6</v>
      </c>
      <c r="P3847" s="7">
        <f t="shared" si="566"/>
        <v>1</v>
      </c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</row>
    <row r="3848" spans="1:34" x14ac:dyDescent="0.35">
      <c r="A3848">
        <f t="shared" si="569"/>
        <v>3847</v>
      </c>
      <c r="B3848" t="s">
        <v>141</v>
      </c>
      <c r="C3848">
        <f t="shared" si="567"/>
        <v>142</v>
      </c>
      <c r="D3848" s="7">
        <f t="shared" si="562"/>
        <v>2002</v>
      </c>
      <c r="E3848">
        <v>9000</v>
      </c>
      <c r="F3848">
        <f>VLOOKUP(B3848, 'Population by Country'!$1:$266, 17, FALSE)</f>
        <v>1080930</v>
      </c>
      <c r="G3848">
        <v>0</v>
      </c>
      <c r="H3848">
        <v>0</v>
      </c>
      <c r="I3848" s="7">
        <f>INDEX('Developing Country'!$B$3:$B$175,MATCH('Stata Data'!B3848,'Developing Country'!$A$3:$A$175))</f>
        <v>0</v>
      </c>
      <c r="J3848" s="7">
        <f>INDEX('Developing Country'!$C$3:$C$175,MATCH('Stata Data'!B3848,'Developing Country'!$A$3:$A$175))</f>
        <v>0</v>
      </c>
      <c r="K3848" s="8">
        <f>VLOOKUP(B3848, 'TRIPS In Force'!$A$2:$B$166, 2, FALSE)</f>
        <v>34700</v>
      </c>
      <c r="L3848" s="7">
        <f t="shared" si="568"/>
        <v>1995</v>
      </c>
      <c r="M3848" s="7">
        <f t="shared" si="563"/>
        <v>1</v>
      </c>
      <c r="N3848" s="7">
        <f t="shared" si="564"/>
        <v>1995</v>
      </c>
      <c r="O3848" s="7">
        <f t="shared" si="565"/>
        <v>7</v>
      </c>
      <c r="P3848" s="7">
        <f t="shared" si="566"/>
        <v>1</v>
      </c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</row>
    <row r="3849" spans="1:34" x14ac:dyDescent="0.35">
      <c r="A3849">
        <f t="shared" si="569"/>
        <v>3848</v>
      </c>
      <c r="B3849" t="s">
        <v>141</v>
      </c>
      <c r="C3849">
        <f t="shared" si="567"/>
        <v>142</v>
      </c>
      <c r="D3849" s="7">
        <f t="shared" si="562"/>
        <v>2003</v>
      </c>
      <c r="E3849">
        <v>9700</v>
      </c>
      <c r="F3849">
        <f>VLOOKUP(B3849, 'Population by Country'!$1:$266, 18, FALSE)</f>
        <v>1087392</v>
      </c>
      <c r="G3849">
        <v>0</v>
      </c>
      <c r="H3849">
        <v>0</v>
      </c>
      <c r="I3849" s="7">
        <f>INDEX('Developing Country'!$B$3:$B$175,MATCH('Stata Data'!B3849,'Developing Country'!$A$3:$A$175))</f>
        <v>0</v>
      </c>
      <c r="J3849" s="7">
        <f>INDEX('Developing Country'!$C$3:$C$175,MATCH('Stata Data'!B3849,'Developing Country'!$A$3:$A$175))</f>
        <v>0</v>
      </c>
      <c r="K3849" s="8">
        <f>VLOOKUP(B3849, 'TRIPS In Force'!$A$2:$B$166, 2, FALSE)</f>
        <v>34700</v>
      </c>
      <c r="L3849" s="7">
        <f t="shared" si="568"/>
        <v>1995</v>
      </c>
      <c r="M3849" s="7">
        <f t="shared" si="563"/>
        <v>1</v>
      </c>
      <c r="N3849" s="7">
        <f t="shared" si="564"/>
        <v>1995</v>
      </c>
      <c r="O3849" s="7">
        <f t="shared" si="565"/>
        <v>8</v>
      </c>
      <c r="P3849" s="7">
        <f t="shared" si="566"/>
        <v>1</v>
      </c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</row>
    <row r="3850" spans="1:34" x14ac:dyDescent="0.35">
      <c r="A3850">
        <f t="shared" si="569"/>
        <v>3849</v>
      </c>
      <c r="B3850" t="s">
        <v>141</v>
      </c>
      <c r="C3850">
        <f t="shared" si="567"/>
        <v>142</v>
      </c>
      <c r="D3850" s="7">
        <f t="shared" si="562"/>
        <v>2004</v>
      </c>
      <c r="E3850">
        <v>10000</v>
      </c>
      <c r="F3850">
        <f>VLOOKUP(B3850, 'Population by Country'!$1:$266,19, FALSE)</f>
        <v>1095053</v>
      </c>
      <c r="G3850">
        <v>0</v>
      </c>
      <c r="H3850">
        <v>0</v>
      </c>
      <c r="I3850" s="7">
        <f>INDEX('Developing Country'!$B$3:$B$175,MATCH('Stata Data'!B3850,'Developing Country'!$A$3:$A$175))</f>
        <v>0</v>
      </c>
      <c r="J3850" s="7">
        <f>INDEX('Developing Country'!$C$3:$C$175,MATCH('Stata Data'!B3850,'Developing Country'!$A$3:$A$175))</f>
        <v>0</v>
      </c>
      <c r="K3850" s="8">
        <f>VLOOKUP(B3850, 'TRIPS In Force'!$A$2:$B$166, 2, FALSE)</f>
        <v>34700</v>
      </c>
      <c r="L3850" s="7">
        <f t="shared" si="568"/>
        <v>1995</v>
      </c>
      <c r="M3850" s="7">
        <f t="shared" si="563"/>
        <v>1</v>
      </c>
      <c r="N3850" s="7">
        <f t="shared" si="564"/>
        <v>1995</v>
      </c>
      <c r="O3850" s="7">
        <f t="shared" si="565"/>
        <v>9</v>
      </c>
      <c r="P3850" s="7">
        <f t="shared" si="566"/>
        <v>1</v>
      </c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</row>
    <row r="3851" spans="1:34" x14ac:dyDescent="0.35">
      <c r="A3851">
        <f t="shared" si="569"/>
        <v>3850</v>
      </c>
      <c r="B3851" t="s">
        <v>141</v>
      </c>
      <c r="C3851">
        <f t="shared" si="567"/>
        <v>142</v>
      </c>
      <c r="D3851" s="7">
        <f t="shared" si="562"/>
        <v>2005</v>
      </c>
      <c r="E3851">
        <v>10000</v>
      </c>
      <c r="F3851">
        <f>VLOOKUP(B3851, 'Population by Country'!$1:$266, 20, FALSE)</f>
        <v>1105873</v>
      </c>
      <c r="G3851">
        <v>0</v>
      </c>
      <c r="H3851">
        <v>0</v>
      </c>
      <c r="I3851" s="7">
        <f>INDEX('Developing Country'!$B$3:$B$175,MATCH('Stata Data'!B3851,'Developing Country'!$A$3:$A$175))</f>
        <v>0</v>
      </c>
      <c r="J3851" s="7">
        <f>INDEX('Developing Country'!$C$3:$C$175,MATCH('Stata Data'!B3851,'Developing Country'!$A$3:$A$175))</f>
        <v>0</v>
      </c>
      <c r="K3851" s="8">
        <f>VLOOKUP(B3851, 'TRIPS In Force'!$A$2:$B$166, 2, FALSE)</f>
        <v>34700</v>
      </c>
      <c r="L3851" s="7">
        <f t="shared" si="568"/>
        <v>1995</v>
      </c>
      <c r="M3851" s="7">
        <f t="shared" si="563"/>
        <v>1</v>
      </c>
      <c r="N3851" s="7">
        <f t="shared" si="564"/>
        <v>1995</v>
      </c>
      <c r="O3851" s="7">
        <f t="shared" si="565"/>
        <v>10</v>
      </c>
      <c r="P3851" s="7">
        <f t="shared" si="566"/>
        <v>1</v>
      </c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</row>
    <row r="3852" spans="1:34" x14ac:dyDescent="0.35">
      <c r="A3852">
        <f t="shared" si="569"/>
        <v>3851</v>
      </c>
      <c r="B3852" t="s">
        <v>141</v>
      </c>
      <c r="C3852">
        <f t="shared" si="567"/>
        <v>142</v>
      </c>
      <c r="D3852" s="7">
        <f t="shared" si="562"/>
        <v>2006</v>
      </c>
      <c r="E3852">
        <v>9500</v>
      </c>
      <c r="F3852">
        <f>VLOOKUP(B3852, 'Population by Country'!$1:$266, 21, FALSE)</f>
        <v>1120514</v>
      </c>
      <c r="G3852">
        <v>0</v>
      </c>
      <c r="H3852">
        <v>0</v>
      </c>
      <c r="I3852" s="7">
        <f>INDEX('Developing Country'!$B$3:$B$175,MATCH('Stata Data'!B3852,'Developing Country'!$A$3:$A$175))</f>
        <v>0</v>
      </c>
      <c r="J3852" s="7">
        <f>INDEX('Developing Country'!$C$3:$C$175,MATCH('Stata Data'!B3852,'Developing Country'!$A$3:$A$175))</f>
        <v>0</v>
      </c>
      <c r="K3852" s="8">
        <f>VLOOKUP(B3852, 'TRIPS In Force'!$A$2:$B$166, 2, FALSE)</f>
        <v>34700</v>
      </c>
      <c r="L3852" s="7">
        <f t="shared" si="568"/>
        <v>1995</v>
      </c>
      <c r="M3852" s="7">
        <f t="shared" si="563"/>
        <v>1</v>
      </c>
      <c r="N3852" s="7">
        <f t="shared" si="564"/>
        <v>1995</v>
      </c>
      <c r="O3852" s="7">
        <f t="shared" si="565"/>
        <v>11</v>
      </c>
      <c r="P3852" s="7">
        <f t="shared" si="566"/>
        <v>1</v>
      </c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</row>
    <row r="3853" spans="1:34" x14ac:dyDescent="0.35">
      <c r="A3853">
        <f t="shared" si="569"/>
        <v>3852</v>
      </c>
      <c r="B3853" t="s">
        <v>141</v>
      </c>
      <c r="C3853">
        <f t="shared" si="567"/>
        <v>142</v>
      </c>
      <c r="D3853" s="7">
        <f t="shared" si="562"/>
        <v>2007</v>
      </c>
      <c r="E3853">
        <v>8400</v>
      </c>
      <c r="F3853">
        <f>VLOOKUP(B3853, 'Population by Country'!$1:$266, 22, FALSE)</f>
        <v>1138434</v>
      </c>
      <c r="G3853">
        <v>0</v>
      </c>
      <c r="H3853">
        <v>0</v>
      </c>
      <c r="I3853" s="7">
        <f>INDEX('Developing Country'!$B$3:$B$175,MATCH('Stata Data'!B3853,'Developing Country'!$A$3:$A$175))</f>
        <v>0</v>
      </c>
      <c r="J3853" s="7">
        <f>INDEX('Developing Country'!$C$3:$C$175,MATCH('Stata Data'!B3853,'Developing Country'!$A$3:$A$175))</f>
        <v>0</v>
      </c>
      <c r="K3853" s="8">
        <f>VLOOKUP(B3853, 'TRIPS In Force'!$A$2:$B$166, 2, FALSE)</f>
        <v>34700</v>
      </c>
      <c r="L3853" s="7">
        <f t="shared" si="568"/>
        <v>1995</v>
      </c>
      <c r="M3853" s="7">
        <f t="shared" si="563"/>
        <v>1</v>
      </c>
      <c r="N3853" s="7">
        <f t="shared" si="564"/>
        <v>1995</v>
      </c>
      <c r="O3853" s="7">
        <f t="shared" si="565"/>
        <v>12</v>
      </c>
      <c r="P3853" s="7">
        <f t="shared" si="566"/>
        <v>1</v>
      </c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</row>
    <row r="3854" spans="1:34" x14ac:dyDescent="0.35">
      <c r="A3854">
        <f t="shared" si="569"/>
        <v>3853</v>
      </c>
      <c r="B3854" t="s">
        <v>141</v>
      </c>
      <c r="C3854">
        <f t="shared" si="567"/>
        <v>142</v>
      </c>
      <c r="D3854" s="7">
        <f t="shared" si="562"/>
        <v>2008</v>
      </c>
      <c r="E3854">
        <v>7700</v>
      </c>
      <c r="F3854">
        <f>VLOOKUP(B3854, 'Population by Country'!$1:$266, 23, FALSE)</f>
        <v>1158897</v>
      </c>
      <c r="G3854">
        <v>0</v>
      </c>
      <c r="H3854">
        <v>0</v>
      </c>
      <c r="I3854" s="7">
        <f>INDEX('Developing Country'!$B$3:$B$175,MATCH('Stata Data'!B3854,'Developing Country'!$A$3:$A$175))</f>
        <v>0</v>
      </c>
      <c r="J3854" s="7">
        <f>INDEX('Developing Country'!$C$3:$C$175,MATCH('Stata Data'!B3854,'Developing Country'!$A$3:$A$175))</f>
        <v>0</v>
      </c>
      <c r="K3854" s="8">
        <f>VLOOKUP(B3854, 'TRIPS In Force'!$A$2:$B$166, 2, FALSE)</f>
        <v>34700</v>
      </c>
      <c r="L3854" s="7">
        <f t="shared" si="568"/>
        <v>1995</v>
      </c>
      <c r="M3854" s="7">
        <f t="shared" si="563"/>
        <v>1</v>
      </c>
      <c r="N3854" s="7">
        <f t="shared" si="564"/>
        <v>1995</v>
      </c>
      <c r="O3854" s="7">
        <f t="shared" si="565"/>
        <v>13</v>
      </c>
      <c r="P3854" s="7">
        <f t="shared" si="566"/>
        <v>1</v>
      </c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</row>
    <row r="3855" spans="1:34" x14ac:dyDescent="0.35">
      <c r="A3855">
        <f t="shared" si="569"/>
        <v>3854</v>
      </c>
      <c r="B3855" t="s">
        <v>141</v>
      </c>
      <c r="C3855">
        <f t="shared" si="567"/>
        <v>142</v>
      </c>
      <c r="D3855" s="7">
        <f t="shared" si="562"/>
        <v>2009</v>
      </c>
      <c r="E3855">
        <v>7000</v>
      </c>
      <c r="F3855">
        <f>VLOOKUP(B3855, 'Population by Country'!$1:$266, 24, FALSE)</f>
        <v>1180675</v>
      </c>
      <c r="G3855">
        <v>0</v>
      </c>
      <c r="H3855">
        <v>0</v>
      </c>
      <c r="I3855" s="7">
        <f>INDEX('Developing Country'!$B$3:$B$175,MATCH('Stata Data'!B3855,'Developing Country'!$A$3:$A$175))</f>
        <v>0</v>
      </c>
      <c r="J3855" s="7">
        <f>INDEX('Developing Country'!$C$3:$C$175,MATCH('Stata Data'!B3855,'Developing Country'!$A$3:$A$175))</f>
        <v>0</v>
      </c>
      <c r="K3855" s="8">
        <f>VLOOKUP(B3855, 'TRIPS In Force'!$A$2:$B$166, 2, FALSE)</f>
        <v>34700</v>
      </c>
      <c r="L3855" s="7">
        <f t="shared" si="568"/>
        <v>1995</v>
      </c>
      <c r="M3855" s="7">
        <f t="shared" si="563"/>
        <v>1</v>
      </c>
      <c r="N3855" s="7">
        <f t="shared" si="564"/>
        <v>1995</v>
      </c>
      <c r="O3855" s="7">
        <f t="shared" si="565"/>
        <v>14</v>
      </c>
      <c r="P3855" s="7">
        <f t="shared" si="566"/>
        <v>1</v>
      </c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</row>
    <row r="3856" spans="1:34" x14ac:dyDescent="0.35">
      <c r="A3856">
        <f t="shared" si="569"/>
        <v>3855</v>
      </c>
      <c r="B3856" t="s">
        <v>141</v>
      </c>
      <c r="C3856">
        <f t="shared" si="567"/>
        <v>142</v>
      </c>
      <c r="D3856" s="7">
        <f t="shared" si="562"/>
        <v>2010</v>
      </c>
      <c r="E3856">
        <v>6500</v>
      </c>
      <c r="F3856">
        <f>VLOOKUP(B3856, 'Population by Country'!$1:$266, 25, FALSE)</f>
        <v>1202843</v>
      </c>
      <c r="G3856">
        <v>0</v>
      </c>
      <c r="H3856">
        <v>0</v>
      </c>
      <c r="I3856" s="7">
        <f>INDEX('Developing Country'!$B$3:$B$175,MATCH('Stata Data'!B3856,'Developing Country'!$A$3:$A$175))</f>
        <v>0</v>
      </c>
      <c r="J3856" s="7">
        <f>INDEX('Developing Country'!$C$3:$C$175,MATCH('Stata Data'!B3856,'Developing Country'!$A$3:$A$175))</f>
        <v>0</v>
      </c>
      <c r="K3856" s="8">
        <f>VLOOKUP(B3856, 'TRIPS In Force'!$A$2:$B$166, 2, FALSE)</f>
        <v>34700</v>
      </c>
      <c r="L3856" s="7">
        <f t="shared" si="568"/>
        <v>1995</v>
      </c>
      <c r="M3856" s="7">
        <f t="shared" si="563"/>
        <v>1</v>
      </c>
      <c r="N3856" s="7">
        <f t="shared" si="564"/>
        <v>1995</v>
      </c>
      <c r="O3856" s="7">
        <f t="shared" si="565"/>
        <v>15</v>
      </c>
      <c r="P3856" s="7">
        <f t="shared" si="566"/>
        <v>1</v>
      </c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</row>
    <row r="3857" spans="1:34" x14ac:dyDescent="0.35">
      <c r="A3857">
        <f t="shared" si="569"/>
        <v>3856</v>
      </c>
      <c r="B3857" t="s">
        <v>141</v>
      </c>
      <c r="C3857">
        <f t="shared" si="567"/>
        <v>142</v>
      </c>
      <c r="D3857" s="7">
        <f t="shared" si="562"/>
        <v>2011</v>
      </c>
      <c r="E3857">
        <v>5300</v>
      </c>
      <c r="F3857">
        <f>VLOOKUP(B3857, 'Population by Country'!$1:$266, 26, FALSE)</f>
        <v>1225258</v>
      </c>
      <c r="G3857">
        <v>0</v>
      </c>
      <c r="H3857">
        <v>0</v>
      </c>
      <c r="I3857" s="7">
        <f>INDEX('Developing Country'!$B$3:$B$175,MATCH('Stata Data'!B3857,'Developing Country'!$A$3:$A$175))</f>
        <v>0</v>
      </c>
      <c r="J3857" s="7">
        <f>INDEX('Developing Country'!$C$3:$C$175,MATCH('Stata Data'!B3857,'Developing Country'!$A$3:$A$175))</f>
        <v>0</v>
      </c>
      <c r="K3857" s="8">
        <f>VLOOKUP(B3857, 'TRIPS In Force'!$A$2:$B$166, 2, FALSE)</f>
        <v>34700</v>
      </c>
      <c r="L3857" s="7">
        <f t="shared" si="568"/>
        <v>1995</v>
      </c>
      <c r="M3857" s="7">
        <f t="shared" si="563"/>
        <v>1</v>
      </c>
      <c r="N3857" s="7">
        <f t="shared" si="564"/>
        <v>1995</v>
      </c>
      <c r="O3857" s="7">
        <f t="shared" si="565"/>
        <v>16</v>
      </c>
      <c r="P3857" s="7">
        <f t="shared" si="566"/>
        <v>1</v>
      </c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</row>
    <row r="3858" spans="1:34" x14ac:dyDescent="0.35">
      <c r="A3858">
        <f t="shared" si="569"/>
        <v>3857</v>
      </c>
      <c r="B3858" t="s">
        <v>141</v>
      </c>
      <c r="C3858">
        <f t="shared" si="567"/>
        <v>142</v>
      </c>
      <c r="D3858" s="7">
        <f t="shared" si="562"/>
        <v>2012</v>
      </c>
      <c r="E3858">
        <v>4800</v>
      </c>
      <c r="F3858">
        <f>VLOOKUP(B3858, 'Population by Country'!$1:$266, 27, FALSE)</f>
        <v>1248158</v>
      </c>
      <c r="G3858">
        <v>0</v>
      </c>
      <c r="H3858">
        <v>0</v>
      </c>
      <c r="I3858" s="7">
        <f>INDEX('Developing Country'!$B$3:$B$175,MATCH('Stata Data'!B3858,'Developing Country'!$A$3:$A$175))</f>
        <v>0</v>
      </c>
      <c r="J3858" s="7">
        <f>INDEX('Developing Country'!$C$3:$C$175,MATCH('Stata Data'!B3858,'Developing Country'!$A$3:$A$175))</f>
        <v>0</v>
      </c>
      <c r="K3858" s="8">
        <f>VLOOKUP(B3858, 'TRIPS In Force'!$A$2:$B$166, 2, FALSE)</f>
        <v>34700</v>
      </c>
      <c r="L3858" s="7">
        <f t="shared" si="568"/>
        <v>1995</v>
      </c>
      <c r="M3858" s="7">
        <f t="shared" si="563"/>
        <v>1</v>
      </c>
      <c r="N3858" s="7">
        <f t="shared" si="564"/>
        <v>1995</v>
      </c>
      <c r="O3858" s="7">
        <f t="shared" si="565"/>
        <v>17</v>
      </c>
      <c r="P3858" s="7">
        <f t="shared" si="566"/>
        <v>1</v>
      </c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</row>
    <row r="3859" spans="1:34" x14ac:dyDescent="0.35">
      <c r="A3859">
        <f t="shared" si="569"/>
        <v>3858</v>
      </c>
      <c r="B3859" t="s">
        <v>141</v>
      </c>
      <c r="C3859">
        <f t="shared" si="567"/>
        <v>142</v>
      </c>
      <c r="D3859" s="7">
        <f t="shared" si="562"/>
        <v>2013</v>
      </c>
      <c r="E3859">
        <v>4300</v>
      </c>
      <c r="F3859">
        <f>VLOOKUP(B3859, 'Population by Country'!$1:$266, 28, FALSE)</f>
        <v>1271456</v>
      </c>
      <c r="G3859">
        <v>0</v>
      </c>
      <c r="H3859">
        <v>0</v>
      </c>
      <c r="I3859" s="7">
        <f>INDEX('Developing Country'!$B$3:$B$175,MATCH('Stata Data'!B3859,'Developing Country'!$A$3:$A$175))</f>
        <v>0</v>
      </c>
      <c r="J3859" s="7">
        <f>INDEX('Developing Country'!$C$3:$C$175,MATCH('Stata Data'!B3859,'Developing Country'!$A$3:$A$175))</f>
        <v>0</v>
      </c>
      <c r="K3859" s="8">
        <f>VLOOKUP(B3859, 'TRIPS In Force'!$A$2:$B$166, 2, FALSE)</f>
        <v>34700</v>
      </c>
      <c r="L3859" s="7">
        <f t="shared" si="568"/>
        <v>1995</v>
      </c>
      <c r="M3859" s="7">
        <f t="shared" si="563"/>
        <v>1</v>
      </c>
      <c r="N3859" s="7">
        <f t="shared" si="564"/>
        <v>1995</v>
      </c>
      <c r="O3859" s="7">
        <f t="shared" si="565"/>
        <v>18</v>
      </c>
      <c r="P3859" s="7">
        <f t="shared" si="566"/>
        <v>1</v>
      </c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</row>
    <row r="3860" spans="1:34" x14ac:dyDescent="0.35">
      <c r="A3860">
        <f t="shared" si="569"/>
        <v>3859</v>
      </c>
      <c r="B3860" t="s">
        <v>141</v>
      </c>
      <c r="C3860">
        <f t="shared" si="567"/>
        <v>142</v>
      </c>
      <c r="D3860" s="7">
        <f t="shared" si="562"/>
        <v>2014</v>
      </c>
      <c r="E3860">
        <v>4000</v>
      </c>
      <c r="F3860">
        <f>VLOOKUP(B3860, 'Population by Country'!$1:$266, 29, FALSE)</f>
        <v>1295097</v>
      </c>
      <c r="G3860">
        <v>0</v>
      </c>
      <c r="H3860">
        <v>0</v>
      </c>
      <c r="I3860" s="7">
        <f>INDEX('Developing Country'!$B$3:$B$175,MATCH('Stata Data'!B3860,'Developing Country'!$A$3:$A$175))</f>
        <v>0</v>
      </c>
      <c r="J3860" s="7">
        <f>INDEX('Developing Country'!$C$3:$C$175,MATCH('Stata Data'!B3860,'Developing Country'!$A$3:$A$175))</f>
        <v>0</v>
      </c>
      <c r="K3860" s="8">
        <f>VLOOKUP(B3860, 'TRIPS In Force'!$A$2:$B$166, 2, FALSE)</f>
        <v>34700</v>
      </c>
      <c r="L3860" s="7">
        <f t="shared" si="568"/>
        <v>1995</v>
      </c>
      <c r="M3860" s="7">
        <f t="shared" si="563"/>
        <v>1</v>
      </c>
      <c r="N3860" s="7">
        <f t="shared" si="564"/>
        <v>1995</v>
      </c>
      <c r="O3860" s="7">
        <f t="shared" si="565"/>
        <v>19</v>
      </c>
      <c r="P3860" s="7">
        <f t="shared" si="566"/>
        <v>1</v>
      </c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</row>
    <row r="3861" spans="1:34" x14ac:dyDescent="0.35">
      <c r="A3861">
        <f t="shared" si="569"/>
        <v>3860</v>
      </c>
      <c r="B3861" t="s">
        <v>141</v>
      </c>
      <c r="C3861">
        <f t="shared" si="567"/>
        <v>142</v>
      </c>
      <c r="D3861" s="7">
        <f t="shared" si="562"/>
        <v>2015</v>
      </c>
      <c r="E3861">
        <v>3900</v>
      </c>
      <c r="F3861">
        <f>VLOOKUP(B3861, 'Population by Country'!$1:$266, 30, FALSE)</f>
        <v>1319011</v>
      </c>
      <c r="G3861">
        <v>0</v>
      </c>
      <c r="H3861">
        <v>0</v>
      </c>
      <c r="I3861" s="7">
        <f>INDEX('Developing Country'!$B$3:$B$175,MATCH('Stata Data'!B3861,'Developing Country'!$A$3:$A$175))</f>
        <v>0</v>
      </c>
      <c r="J3861" s="7">
        <f>INDEX('Developing Country'!$C$3:$C$175,MATCH('Stata Data'!B3861,'Developing Country'!$A$3:$A$175))</f>
        <v>0</v>
      </c>
      <c r="K3861" s="8">
        <f>VLOOKUP(B3861, 'TRIPS In Force'!$A$2:$B$166, 2, FALSE)</f>
        <v>34700</v>
      </c>
      <c r="L3861" s="7">
        <f t="shared" si="568"/>
        <v>1995</v>
      </c>
      <c r="M3861" s="7">
        <f t="shared" si="563"/>
        <v>1</v>
      </c>
      <c r="N3861" s="7">
        <f t="shared" si="564"/>
        <v>1995</v>
      </c>
      <c r="O3861" s="7">
        <f t="shared" si="565"/>
        <v>20</v>
      </c>
      <c r="P3861" s="7">
        <f t="shared" si="566"/>
        <v>1</v>
      </c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</row>
    <row r="3862" spans="1:34" x14ac:dyDescent="0.35">
      <c r="A3862">
        <f t="shared" si="569"/>
        <v>3861</v>
      </c>
      <c r="B3862" t="s">
        <v>141</v>
      </c>
      <c r="C3862">
        <f t="shared" si="567"/>
        <v>142</v>
      </c>
      <c r="D3862" s="7">
        <f t="shared" si="562"/>
        <v>2016</v>
      </c>
      <c r="E3862">
        <v>3900</v>
      </c>
      <c r="F3862">
        <f>VLOOKUP(B3862, 'Population by Country'!$1:$266, 31, FALSE)</f>
        <v>1343098</v>
      </c>
      <c r="G3862">
        <v>0</v>
      </c>
      <c r="H3862">
        <v>0</v>
      </c>
      <c r="I3862" s="7">
        <f>INDEX('Developing Country'!$B$3:$B$175,MATCH('Stata Data'!B3862,'Developing Country'!$A$3:$A$175))</f>
        <v>0</v>
      </c>
      <c r="J3862" s="7">
        <f>INDEX('Developing Country'!$C$3:$C$175,MATCH('Stata Data'!B3862,'Developing Country'!$A$3:$A$175))</f>
        <v>0</v>
      </c>
      <c r="K3862" s="8">
        <f>VLOOKUP(B3862, 'TRIPS In Force'!$A$2:$B$166, 2, FALSE)</f>
        <v>34700</v>
      </c>
      <c r="L3862" s="7">
        <f t="shared" si="568"/>
        <v>1995</v>
      </c>
      <c r="M3862" s="7">
        <f t="shared" si="563"/>
        <v>1</v>
      </c>
      <c r="N3862" s="7">
        <f t="shared" si="564"/>
        <v>1995</v>
      </c>
      <c r="O3862" s="7">
        <f t="shared" si="565"/>
        <v>21</v>
      </c>
      <c r="P3862" s="7">
        <f t="shared" si="566"/>
        <v>1</v>
      </c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</row>
    <row r="3863" spans="1:34" x14ac:dyDescent="0.35">
      <c r="A3863">
        <f t="shared" si="569"/>
        <v>3862</v>
      </c>
      <c r="B3863" t="s">
        <v>142</v>
      </c>
      <c r="C3863">
        <f t="shared" si="567"/>
        <v>143</v>
      </c>
      <c r="D3863" s="7">
        <v>1990</v>
      </c>
      <c r="E3863">
        <v>500</v>
      </c>
      <c r="F3863">
        <f>VLOOKUP(B3863, 'Population by Country'!$1:$266, 5,FALSE )</f>
        <v>8558835</v>
      </c>
      <c r="G3863">
        <v>0</v>
      </c>
      <c r="H3863">
        <v>0</v>
      </c>
      <c r="I3863" s="7">
        <f>INDEX('Developing Country'!$B$3:$B$175,MATCH('Stata Data'!B3863,'Developing Country'!$A$3:$A$175))</f>
        <v>0</v>
      </c>
      <c r="J3863" s="7">
        <f>INDEX('Developing Country'!$C$3:$C$175,MATCH('Stata Data'!B3863,'Developing Country'!$A$3:$A$175))</f>
        <v>0</v>
      </c>
      <c r="K3863" s="8">
        <f>VLOOKUP(B3863, 'TRIPS In Force'!$A$2:$B$166, 2, FALSE)</f>
        <v>34700</v>
      </c>
      <c r="L3863" s="7">
        <f t="shared" si="568"/>
        <v>1995</v>
      </c>
      <c r="M3863" s="7">
        <f t="shared" si="563"/>
        <v>0</v>
      </c>
      <c r="N3863" s="7">
        <f t="shared" si="564"/>
        <v>1995</v>
      </c>
      <c r="O3863" s="7">
        <f t="shared" si="565"/>
        <v>-5</v>
      </c>
      <c r="P3863" s="7">
        <f t="shared" si="566"/>
        <v>0</v>
      </c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</row>
    <row r="3864" spans="1:34" x14ac:dyDescent="0.35">
      <c r="A3864">
        <f t="shared" si="569"/>
        <v>3863</v>
      </c>
      <c r="B3864" t="s">
        <v>142</v>
      </c>
      <c r="C3864">
        <f t="shared" si="567"/>
        <v>143</v>
      </c>
      <c r="D3864" s="7">
        <f>D3863+1</f>
        <v>1991</v>
      </c>
      <c r="E3864">
        <v>500</v>
      </c>
      <c r="F3864">
        <f>VLOOKUP(B3864, 'Population by Country'!$1:$266, 6, FALSE)</f>
        <v>8617375</v>
      </c>
      <c r="G3864">
        <v>0</v>
      </c>
      <c r="H3864">
        <v>0</v>
      </c>
      <c r="I3864" s="7">
        <f>INDEX('Developing Country'!$B$3:$B$175,MATCH('Stata Data'!B3864,'Developing Country'!$A$3:$A$175))</f>
        <v>0</v>
      </c>
      <c r="J3864" s="7">
        <f>INDEX('Developing Country'!$C$3:$C$175,MATCH('Stata Data'!B3864,'Developing Country'!$A$3:$A$175))</f>
        <v>0</v>
      </c>
      <c r="K3864" s="8">
        <f>VLOOKUP(B3864, 'TRIPS In Force'!$A$2:$B$166, 2, FALSE)</f>
        <v>34700</v>
      </c>
      <c r="L3864" s="7">
        <f t="shared" si="568"/>
        <v>1995</v>
      </c>
      <c r="M3864" s="7">
        <f t="shared" si="563"/>
        <v>0</v>
      </c>
      <c r="N3864" s="7">
        <f t="shared" si="564"/>
        <v>1995</v>
      </c>
      <c r="O3864" s="7">
        <f t="shared" si="565"/>
        <v>-4</v>
      </c>
      <c r="P3864" s="7">
        <f t="shared" si="566"/>
        <v>0</v>
      </c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</row>
    <row r="3865" spans="1:34" x14ac:dyDescent="0.35">
      <c r="A3865">
        <f t="shared" si="569"/>
        <v>3864</v>
      </c>
      <c r="B3865" t="s">
        <v>142</v>
      </c>
      <c r="C3865">
        <f t="shared" si="567"/>
        <v>143</v>
      </c>
      <c r="D3865" s="7">
        <f t="shared" ref="D3865:D3889" si="570">D3864+1</f>
        <v>1992</v>
      </c>
      <c r="E3865">
        <v>500</v>
      </c>
      <c r="F3865">
        <f>VLOOKUP(B3865, 'Population by Country'!$1:$266, 7, FALSE)</f>
        <v>8668067</v>
      </c>
      <c r="G3865">
        <v>0</v>
      </c>
      <c r="H3865">
        <v>0</v>
      </c>
      <c r="I3865" s="7">
        <f>INDEX('Developing Country'!$B$3:$B$175,MATCH('Stata Data'!B3865,'Developing Country'!$A$3:$A$175))</f>
        <v>0</v>
      </c>
      <c r="J3865" s="7">
        <f>INDEX('Developing Country'!$C$3:$C$175,MATCH('Stata Data'!B3865,'Developing Country'!$A$3:$A$175))</f>
        <v>0</v>
      </c>
      <c r="K3865" s="8">
        <f>VLOOKUP(B3865, 'TRIPS In Force'!$A$2:$B$166, 2, FALSE)</f>
        <v>34700</v>
      </c>
      <c r="L3865" s="7">
        <f t="shared" si="568"/>
        <v>1995</v>
      </c>
      <c r="M3865" s="7">
        <f t="shared" si="563"/>
        <v>0</v>
      </c>
      <c r="N3865" s="7">
        <f t="shared" si="564"/>
        <v>1995</v>
      </c>
      <c r="O3865" s="7">
        <f t="shared" si="565"/>
        <v>-3</v>
      </c>
      <c r="P3865" s="7">
        <f t="shared" si="566"/>
        <v>0</v>
      </c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</row>
    <row r="3866" spans="1:34" x14ac:dyDescent="0.35">
      <c r="A3866">
        <f t="shared" si="569"/>
        <v>3865</v>
      </c>
      <c r="B3866" t="s">
        <v>142</v>
      </c>
      <c r="C3866">
        <f t="shared" si="567"/>
        <v>143</v>
      </c>
      <c r="D3866" s="7">
        <f t="shared" si="570"/>
        <v>1993</v>
      </c>
      <c r="E3866">
        <v>500</v>
      </c>
      <c r="F3866">
        <f>VLOOKUP(B3866, 'Population by Country'!$1:$266, 8, FALSE)</f>
        <v>8718561</v>
      </c>
      <c r="G3866">
        <v>0</v>
      </c>
      <c r="H3866">
        <v>0</v>
      </c>
      <c r="I3866" s="7">
        <f>INDEX('Developing Country'!$B$3:$B$175,MATCH('Stata Data'!B3866,'Developing Country'!$A$3:$A$175))</f>
        <v>0</v>
      </c>
      <c r="J3866" s="7">
        <f>INDEX('Developing Country'!$C$3:$C$175,MATCH('Stata Data'!B3866,'Developing Country'!$A$3:$A$175))</f>
        <v>0</v>
      </c>
      <c r="K3866" s="8">
        <f>VLOOKUP(B3866, 'TRIPS In Force'!$A$2:$B$166, 2, FALSE)</f>
        <v>34700</v>
      </c>
      <c r="L3866" s="7">
        <f t="shared" si="568"/>
        <v>1995</v>
      </c>
      <c r="M3866" s="7">
        <f t="shared" si="563"/>
        <v>0</v>
      </c>
      <c r="N3866" s="7">
        <f t="shared" si="564"/>
        <v>1995</v>
      </c>
      <c r="O3866" s="7">
        <f t="shared" si="565"/>
        <v>-2</v>
      </c>
      <c r="P3866" s="7">
        <f t="shared" si="566"/>
        <v>0</v>
      </c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</row>
    <row r="3867" spans="1:34" x14ac:dyDescent="0.35">
      <c r="A3867">
        <f t="shared" si="569"/>
        <v>3866</v>
      </c>
      <c r="B3867" t="s">
        <v>142</v>
      </c>
      <c r="C3867">
        <f t="shared" si="567"/>
        <v>143</v>
      </c>
      <c r="D3867" s="7">
        <f t="shared" si="570"/>
        <v>1994</v>
      </c>
      <c r="E3867">
        <v>500</v>
      </c>
      <c r="F3867">
        <f>VLOOKUP(B3867, 'Population by Country'!$1:$266, 9, FALSE)</f>
        <v>8780745</v>
      </c>
      <c r="G3867">
        <v>0</v>
      </c>
      <c r="H3867">
        <v>0</v>
      </c>
      <c r="I3867" s="7">
        <f>INDEX('Developing Country'!$B$3:$B$175,MATCH('Stata Data'!B3867,'Developing Country'!$A$3:$A$175))</f>
        <v>0</v>
      </c>
      <c r="J3867" s="7">
        <f>INDEX('Developing Country'!$C$3:$C$175,MATCH('Stata Data'!B3867,'Developing Country'!$A$3:$A$175))</f>
        <v>0</v>
      </c>
      <c r="K3867" s="8">
        <f>VLOOKUP(B3867, 'TRIPS In Force'!$A$2:$B$166, 2, FALSE)</f>
        <v>34700</v>
      </c>
      <c r="L3867" s="7">
        <f t="shared" si="568"/>
        <v>1995</v>
      </c>
      <c r="M3867" s="7">
        <f t="shared" si="563"/>
        <v>0</v>
      </c>
      <c r="N3867" s="7">
        <f t="shared" si="564"/>
        <v>1995</v>
      </c>
      <c r="O3867" s="7">
        <f t="shared" si="565"/>
        <v>-1</v>
      </c>
      <c r="P3867" s="7">
        <f t="shared" si="566"/>
        <v>0</v>
      </c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</row>
    <row r="3868" spans="1:34" x14ac:dyDescent="0.35">
      <c r="A3868">
        <f t="shared" si="569"/>
        <v>3867</v>
      </c>
      <c r="B3868" t="s">
        <v>142</v>
      </c>
      <c r="C3868">
        <f t="shared" si="567"/>
        <v>143</v>
      </c>
      <c r="D3868" s="7">
        <f t="shared" si="570"/>
        <v>1995</v>
      </c>
      <c r="E3868">
        <v>500</v>
      </c>
      <c r="F3868">
        <f>VLOOKUP(B3868, 'Population by Country'!$1:$266, 10, FALSE)</f>
        <v>8826939</v>
      </c>
      <c r="G3868">
        <v>0</v>
      </c>
      <c r="H3868">
        <v>0</v>
      </c>
      <c r="I3868" s="7">
        <f>INDEX('Developing Country'!$B$3:$B$175,MATCH('Stata Data'!B3868,'Developing Country'!$A$3:$A$175))</f>
        <v>0</v>
      </c>
      <c r="J3868" s="7">
        <f>INDEX('Developing Country'!$C$3:$C$175,MATCH('Stata Data'!B3868,'Developing Country'!$A$3:$A$175))</f>
        <v>0</v>
      </c>
      <c r="K3868" s="8">
        <f>VLOOKUP(B3868, 'TRIPS In Force'!$A$2:$B$166, 2, FALSE)</f>
        <v>34700</v>
      </c>
      <c r="L3868" s="7">
        <f t="shared" si="568"/>
        <v>1995</v>
      </c>
      <c r="M3868" s="7">
        <f t="shared" si="563"/>
        <v>1</v>
      </c>
      <c r="N3868" s="7">
        <f t="shared" si="564"/>
        <v>1995</v>
      </c>
      <c r="O3868" s="7">
        <f t="shared" si="565"/>
        <v>0</v>
      </c>
      <c r="P3868" s="7">
        <f t="shared" si="566"/>
        <v>1</v>
      </c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</row>
    <row r="3869" spans="1:34" x14ac:dyDescent="0.35">
      <c r="A3869">
        <f t="shared" si="569"/>
        <v>3868</v>
      </c>
      <c r="B3869" t="s">
        <v>142</v>
      </c>
      <c r="C3869">
        <f t="shared" si="567"/>
        <v>143</v>
      </c>
      <c r="D3869" s="7">
        <f t="shared" si="570"/>
        <v>1996</v>
      </c>
      <c r="E3869">
        <v>500</v>
      </c>
      <c r="F3869">
        <f>VLOOKUP(B3869, 'Population by Country'!$1:$266, 11, FALSE)</f>
        <v>8840998</v>
      </c>
      <c r="G3869">
        <v>0</v>
      </c>
      <c r="H3869">
        <v>0</v>
      </c>
      <c r="I3869" s="7">
        <f>INDEX('Developing Country'!$B$3:$B$175,MATCH('Stata Data'!B3869,'Developing Country'!$A$3:$A$175))</f>
        <v>0</v>
      </c>
      <c r="J3869" s="7">
        <f>INDEX('Developing Country'!$C$3:$C$175,MATCH('Stata Data'!B3869,'Developing Country'!$A$3:$A$175))</f>
        <v>0</v>
      </c>
      <c r="K3869" s="8">
        <f>VLOOKUP(B3869, 'TRIPS In Force'!$A$2:$B$166, 2, FALSE)</f>
        <v>34700</v>
      </c>
      <c r="L3869" s="7">
        <f t="shared" si="568"/>
        <v>1995</v>
      </c>
      <c r="M3869" s="7">
        <f t="shared" si="563"/>
        <v>1</v>
      </c>
      <c r="N3869" s="7">
        <f t="shared" si="564"/>
        <v>1995</v>
      </c>
      <c r="O3869" s="7">
        <f t="shared" si="565"/>
        <v>1</v>
      </c>
      <c r="P3869" s="7">
        <f t="shared" si="566"/>
        <v>1</v>
      </c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</row>
    <row r="3870" spans="1:34" x14ac:dyDescent="0.35">
      <c r="A3870">
        <f t="shared" si="569"/>
        <v>3869</v>
      </c>
      <c r="B3870" t="s">
        <v>142</v>
      </c>
      <c r="C3870">
        <f t="shared" si="567"/>
        <v>143</v>
      </c>
      <c r="D3870" s="7">
        <f t="shared" si="570"/>
        <v>1997</v>
      </c>
      <c r="E3870">
        <v>500</v>
      </c>
      <c r="F3870">
        <f>VLOOKUP(B3870, 'Population by Country'!$1:$266, 12, FALSE)</f>
        <v>8846062</v>
      </c>
      <c r="G3870">
        <v>0</v>
      </c>
      <c r="H3870">
        <v>0</v>
      </c>
      <c r="I3870" s="7">
        <f>INDEX('Developing Country'!$B$3:$B$175,MATCH('Stata Data'!B3870,'Developing Country'!$A$3:$A$175))</f>
        <v>0</v>
      </c>
      <c r="J3870" s="7">
        <f>INDEX('Developing Country'!$C$3:$C$175,MATCH('Stata Data'!B3870,'Developing Country'!$A$3:$A$175))</f>
        <v>0</v>
      </c>
      <c r="K3870" s="8">
        <f>VLOOKUP(B3870, 'TRIPS In Force'!$A$2:$B$166, 2, FALSE)</f>
        <v>34700</v>
      </c>
      <c r="L3870" s="7">
        <f t="shared" si="568"/>
        <v>1995</v>
      </c>
      <c r="M3870" s="7">
        <f t="shared" si="563"/>
        <v>1</v>
      </c>
      <c r="N3870" s="7">
        <f t="shared" si="564"/>
        <v>1995</v>
      </c>
      <c r="O3870" s="7">
        <f t="shared" si="565"/>
        <v>2</v>
      </c>
      <c r="P3870" s="7">
        <f t="shared" si="566"/>
        <v>1</v>
      </c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</row>
    <row r="3871" spans="1:34" x14ac:dyDescent="0.35">
      <c r="A3871">
        <f t="shared" si="569"/>
        <v>3870</v>
      </c>
      <c r="B3871" t="s">
        <v>142</v>
      </c>
      <c r="C3871">
        <f t="shared" si="567"/>
        <v>143</v>
      </c>
      <c r="D3871" s="7">
        <f t="shared" si="570"/>
        <v>1998</v>
      </c>
      <c r="E3871">
        <v>500</v>
      </c>
      <c r="F3871">
        <f>VLOOKUP(B3871, 'Population by Country'!$1:$266, 13, FALSE)</f>
        <v>8850974</v>
      </c>
      <c r="G3871">
        <v>0</v>
      </c>
      <c r="H3871">
        <v>0</v>
      </c>
      <c r="I3871" s="7">
        <f>INDEX('Developing Country'!$B$3:$B$175,MATCH('Stata Data'!B3871,'Developing Country'!$A$3:$A$175))</f>
        <v>0</v>
      </c>
      <c r="J3871" s="7">
        <f>INDEX('Developing Country'!$C$3:$C$175,MATCH('Stata Data'!B3871,'Developing Country'!$A$3:$A$175))</f>
        <v>0</v>
      </c>
      <c r="K3871" s="8">
        <f>VLOOKUP(B3871, 'TRIPS In Force'!$A$2:$B$166, 2, FALSE)</f>
        <v>34700</v>
      </c>
      <c r="L3871" s="7">
        <f t="shared" si="568"/>
        <v>1995</v>
      </c>
      <c r="M3871" s="7">
        <f t="shared" si="563"/>
        <v>1</v>
      </c>
      <c r="N3871" s="7">
        <f t="shared" si="564"/>
        <v>1995</v>
      </c>
      <c r="O3871" s="7">
        <f t="shared" si="565"/>
        <v>3</v>
      </c>
      <c r="P3871" s="7">
        <f t="shared" si="566"/>
        <v>1</v>
      </c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</row>
    <row r="3872" spans="1:34" x14ac:dyDescent="0.35">
      <c r="A3872">
        <f t="shared" si="569"/>
        <v>3871</v>
      </c>
      <c r="B3872" t="s">
        <v>142</v>
      </c>
      <c r="C3872">
        <f t="shared" si="567"/>
        <v>143</v>
      </c>
      <c r="D3872" s="7">
        <f t="shared" si="570"/>
        <v>1999</v>
      </c>
      <c r="E3872">
        <v>500</v>
      </c>
      <c r="F3872">
        <f>VLOOKUP(B3872, 'Population by Country'!$1:$266,14, FALSE)</f>
        <v>8857874</v>
      </c>
      <c r="G3872">
        <v>0</v>
      </c>
      <c r="H3872">
        <v>0</v>
      </c>
      <c r="I3872" s="7">
        <f>INDEX('Developing Country'!$B$3:$B$175,MATCH('Stata Data'!B3872,'Developing Country'!$A$3:$A$175))</f>
        <v>0</v>
      </c>
      <c r="J3872" s="7">
        <f>INDEX('Developing Country'!$C$3:$C$175,MATCH('Stata Data'!B3872,'Developing Country'!$A$3:$A$175))</f>
        <v>0</v>
      </c>
      <c r="K3872" s="8">
        <f>VLOOKUP(B3872, 'TRIPS In Force'!$A$2:$B$166, 2, FALSE)</f>
        <v>34700</v>
      </c>
      <c r="L3872" s="7">
        <f t="shared" si="568"/>
        <v>1995</v>
      </c>
      <c r="M3872" s="7">
        <f t="shared" si="563"/>
        <v>1</v>
      </c>
      <c r="N3872" s="7">
        <f t="shared" si="564"/>
        <v>1995</v>
      </c>
      <c r="O3872" s="7">
        <f t="shared" si="565"/>
        <v>4</v>
      </c>
      <c r="P3872" s="7">
        <f t="shared" si="566"/>
        <v>1</v>
      </c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</row>
    <row r="3873" spans="1:34" x14ac:dyDescent="0.35">
      <c r="A3873">
        <f t="shared" si="569"/>
        <v>3872</v>
      </c>
      <c r="B3873" t="s">
        <v>142</v>
      </c>
      <c r="C3873">
        <f t="shared" si="567"/>
        <v>143</v>
      </c>
      <c r="D3873" s="7">
        <f t="shared" si="570"/>
        <v>2000</v>
      </c>
      <c r="E3873">
        <v>500</v>
      </c>
      <c r="F3873">
        <f>VLOOKUP(B3873, 'Population by Country'!$1:$266, 15, FALSE)</f>
        <v>8872109</v>
      </c>
      <c r="G3873">
        <v>0</v>
      </c>
      <c r="H3873">
        <v>0</v>
      </c>
      <c r="I3873" s="7">
        <f>INDEX('Developing Country'!$B$3:$B$175,MATCH('Stata Data'!B3873,'Developing Country'!$A$3:$A$175))</f>
        <v>0</v>
      </c>
      <c r="J3873" s="7">
        <f>INDEX('Developing Country'!$C$3:$C$175,MATCH('Stata Data'!B3873,'Developing Country'!$A$3:$A$175))</f>
        <v>0</v>
      </c>
      <c r="K3873" s="8">
        <f>VLOOKUP(B3873, 'TRIPS In Force'!$A$2:$B$166, 2, FALSE)</f>
        <v>34700</v>
      </c>
      <c r="L3873" s="7">
        <f t="shared" si="568"/>
        <v>1995</v>
      </c>
      <c r="M3873" s="7">
        <f t="shared" si="563"/>
        <v>1</v>
      </c>
      <c r="N3873" s="7">
        <f t="shared" si="564"/>
        <v>1995</v>
      </c>
      <c r="O3873" s="7">
        <f t="shared" si="565"/>
        <v>5</v>
      </c>
      <c r="P3873" s="7">
        <f t="shared" si="566"/>
        <v>1</v>
      </c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</row>
    <row r="3874" spans="1:34" x14ac:dyDescent="0.35">
      <c r="A3874">
        <f t="shared" si="569"/>
        <v>3873</v>
      </c>
      <c r="B3874" t="s">
        <v>142</v>
      </c>
      <c r="C3874">
        <f t="shared" si="567"/>
        <v>143</v>
      </c>
      <c r="D3874" s="7">
        <f t="shared" si="570"/>
        <v>2001</v>
      </c>
      <c r="E3874">
        <v>500</v>
      </c>
      <c r="F3874">
        <f>VLOOKUP(B3874, 'Population by Country'!$1:$266, 16, FALSE)</f>
        <v>8895960</v>
      </c>
      <c r="G3874">
        <v>0</v>
      </c>
      <c r="H3874">
        <v>0</v>
      </c>
      <c r="I3874" s="7">
        <f>INDEX('Developing Country'!$B$3:$B$175,MATCH('Stata Data'!B3874,'Developing Country'!$A$3:$A$175))</f>
        <v>0</v>
      </c>
      <c r="J3874" s="7">
        <f>INDEX('Developing Country'!$C$3:$C$175,MATCH('Stata Data'!B3874,'Developing Country'!$A$3:$A$175))</f>
        <v>0</v>
      </c>
      <c r="K3874" s="8">
        <f>VLOOKUP(B3874, 'TRIPS In Force'!$A$2:$B$166, 2, FALSE)</f>
        <v>34700</v>
      </c>
      <c r="L3874" s="7">
        <f t="shared" si="568"/>
        <v>1995</v>
      </c>
      <c r="M3874" s="7">
        <f t="shared" si="563"/>
        <v>1</v>
      </c>
      <c r="N3874" s="7">
        <f t="shared" si="564"/>
        <v>1995</v>
      </c>
      <c r="O3874" s="7">
        <f t="shared" si="565"/>
        <v>6</v>
      </c>
      <c r="P3874" s="7">
        <f t="shared" si="566"/>
        <v>1</v>
      </c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</row>
    <row r="3875" spans="1:34" x14ac:dyDescent="0.35">
      <c r="A3875">
        <f t="shared" si="569"/>
        <v>3874</v>
      </c>
      <c r="B3875" t="s">
        <v>142</v>
      </c>
      <c r="C3875">
        <f t="shared" si="567"/>
        <v>143</v>
      </c>
      <c r="D3875" s="7">
        <f t="shared" si="570"/>
        <v>2002</v>
      </c>
      <c r="E3875">
        <v>500</v>
      </c>
      <c r="F3875">
        <f>VLOOKUP(B3875, 'Population by Country'!$1:$266, 17, FALSE)</f>
        <v>8924958</v>
      </c>
      <c r="G3875">
        <v>0</v>
      </c>
      <c r="H3875">
        <v>0</v>
      </c>
      <c r="I3875" s="7">
        <f>INDEX('Developing Country'!$B$3:$B$175,MATCH('Stata Data'!B3875,'Developing Country'!$A$3:$A$175))</f>
        <v>0</v>
      </c>
      <c r="J3875" s="7">
        <f>INDEX('Developing Country'!$C$3:$C$175,MATCH('Stata Data'!B3875,'Developing Country'!$A$3:$A$175))</f>
        <v>0</v>
      </c>
      <c r="K3875" s="8">
        <f>VLOOKUP(B3875, 'TRIPS In Force'!$A$2:$B$166, 2, FALSE)</f>
        <v>34700</v>
      </c>
      <c r="L3875" s="7">
        <f t="shared" si="568"/>
        <v>1995</v>
      </c>
      <c r="M3875" s="7">
        <f t="shared" si="563"/>
        <v>1</v>
      </c>
      <c r="N3875" s="7">
        <f t="shared" si="564"/>
        <v>1995</v>
      </c>
      <c r="O3875" s="7">
        <f t="shared" si="565"/>
        <v>7</v>
      </c>
      <c r="P3875" s="7">
        <f t="shared" si="566"/>
        <v>1</v>
      </c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</row>
    <row r="3876" spans="1:34" x14ac:dyDescent="0.35">
      <c r="A3876">
        <f t="shared" si="569"/>
        <v>3875</v>
      </c>
      <c r="B3876" t="s">
        <v>142</v>
      </c>
      <c r="C3876">
        <f t="shared" si="567"/>
        <v>143</v>
      </c>
      <c r="D3876" s="7">
        <f t="shared" si="570"/>
        <v>2003</v>
      </c>
      <c r="E3876">
        <v>500</v>
      </c>
      <c r="F3876">
        <f>VLOOKUP(B3876, 'Population by Country'!$1:$266, 18, FALSE)</f>
        <v>8958229</v>
      </c>
      <c r="G3876">
        <v>0</v>
      </c>
      <c r="H3876">
        <v>0</v>
      </c>
      <c r="I3876" s="7">
        <f>INDEX('Developing Country'!$B$3:$B$175,MATCH('Stata Data'!B3876,'Developing Country'!$A$3:$A$175))</f>
        <v>0</v>
      </c>
      <c r="J3876" s="7">
        <f>INDEX('Developing Country'!$C$3:$C$175,MATCH('Stata Data'!B3876,'Developing Country'!$A$3:$A$175))</f>
        <v>0</v>
      </c>
      <c r="K3876" s="8">
        <f>VLOOKUP(B3876, 'TRIPS In Force'!$A$2:$B$166, 2, FALSE)</f>
        <v>34700</v>
      </c>
      <c r="L3876" s="7">
        <f t="shared" si="568"/>
        <v>1995</v>
      </c>
      <c r="M3876" s="7">
        <f t="shared" si="563"/>
        <v>1</v>
      </c>
      <c r="N3876" s="7">
        <f t="shared" si="564"/>
        <v>1995</v>
      </c>
      <c r="O3876" s="7">
        <f t="shared" si="565"/>
        <v>8</v>
      </c>
      <c r="P3876" s="7">
        <f t="shared" si="566"/>
        <v>1</v>
      </c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</row>
    <row r="3877" spans="1:34" x14ac:dyDescent="0.35">
      <c r="A3877">
        <f t="shared" si="569"/>
        <v>3876</v>
      </c>
      <c r="B3877" t="s">
        <v>142</v>
      </c>
      <c r="C3877">
        <f t="shared" si="567"/>
        <v>143</v>
      </c>
      <c r="D3877" s="7">
        <f t="shared" si="570"/>
        <v>2004</v>
      </c>
      <c r="E3877">
        <v>500</v>
      </c>
      <c r="F3877">
        <f>VLOOKUP(B3877, 'Population by Country'!$1:$266,19, FALSE)</f>
        <v>8993531</v>
      </c>
      <c r="G3877">
        <v>0</v>
      </c>
      <c r="H3877">
        <v>0</v>
      </c>
      <c r="I3877" s="7">
        <f>INDEX('Developing Country'!$B$3:$B$175,MATCH('Stata Data'!B3877,'Developing Country'!$A$3:$A$175))</f>
        <v>0</v>
      </c>
      <c r="J3877" s="7">
        <f>INDEX('Developing Country'!$C$3:$C$175,MATCH('Stata Data'!B3877,'Developing Country'!$A$3:$A$175))</f>
        <v>0</v>
      </c>
      <c r="K3877" s="8">
        <f>VLOOKUP(B3877, 'TRIPS In Force'!$A$2:$B$166, 2, FALSE)</f>
        <v>34700</v>
      </c>
      <c r="L3877" s="7">
        <f t="shared" si="568"/>
        <v>1995</v>
      </c>
      <c r="M3877" s="7">
        <f t="shared" si="563"/>
        <v>1</v>
      </c>
      <c r="N3877" s="7">
        <f t="shared" si="564"/>
        <v>1995</v>
      </c>
      <c r="O3877" s="7">
        <f t="shared" si="565"/>
        <v>9</v>
      </c>
      <c r="P3877" s="7">
        <f t="shared" si="566"/>
        <v>1</v>
      </c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</row>
    <row r="3878" spans="1:34" x14ac:dyDescent="0.35">
      <c r="A3878">
        <f t="shared" si="569"/>
        <v>3877</v>
      </c>
      <c r="B3878" t="s">
        <v>142</v>
      </c>
      <c r="C3878">
        <f t="shared" si="567"/>
        <v>143</v>
      </c>
      <c r="D3878" s="7">
        <f t="shared" si="570"/>
        <v>2005</v>
      </c>
      <c r="E3878">
        <v>500</v>
      </c>
      <c r="F3878">
        <f>VLOOKUP(B3878, 'Population by Country'!$1:$266, 20, FALSE)</f>
        <v>9029572</v>
      </c>
      <c r="G3878">
        <v>0</v>
      </c>
      <c r="H3878">
        <v>0</v>
      </c>
      <c r="I3878" s="7">
        <f>INDEX('Developing Country'!$B$3:$B$175,MATCH('Stata Data'!B3878,'Developing Country'!$A$3:$A$175))</f>
        <v>0</v>
      </c>
      <c r="J3878" s="7">
        <f>INDEX('Developing Country'!$C$3:$C$175,MATCH('Stata Data'!B3878,'Developing Country'!$A$3:$A$175))</f>
        <v>0</v>
      </c>
      <c r="K3878" s="8">
        <f>VLOOKUP(B3878, 'TRIPS In Force'!$A$2:$B$166, 2, FALSE)</f>
        <v>34700</v>
      </c>
      <c r="L3878" s="7">
        <f t="shared" si="568"/>
        <v>1995</v>
      </c>
      <c r="M3878" s="7">
        <f t="shared" si="563"/>
        <v>1</v>
      </c>
      <c r="N3878" s="7">
        <f t="shared" si="564"/>
        <v>1995</v>
      </c>
      <c r="O3878" s="7">
        <f t="shared" si="565"/>
        <v>10</v>
      </c>
      <c r="P3878" s="7">
        <f t="shared" si="566"/>
        <v>1</v>
      </c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</row>
    <row r="3879" spans="1:34" x14ac:dyDescent="0.35">
      <c r="A3879">
        <f t="shared" si="569"/>
        <v>3878</v>
      </c>
      <c r="B3879" t="s">
        <v>142</v>
      </c>
      <c r="C3879">
        <f t="shared" si="567"/>
        <v>143</v>
      </c>
      <c r="D3879" s="7">
        <f t="shared" si="570"/>
        <v>2006</v>
      </c>
      <c r="E3879">
        <v>500</v>
      </c>
      <c r="F3879">
        <f>VLOOKUP(B3879, 'Population by Country'!$1:$266, 21, FALSE)</f>
        <v>9080505</v>
      </c>
      <c r="G3879">
        <v>0</v>
      </c>
      <c r="H3879">
        <v>0</v>
      </c>
      <c r="I3879" s="7">
        <f>INDEX('Developing Country'!$B$3:$B$175,MATCH('Stata Data'!B3879,'Developing Country'!$A$3:$A$175))</f>
        <v>0</v>
      </c>
      <c r="J3879" s="7">
        <f>INDEX('Developing Country'!$C$3:$C$175,MATCH('Stata Data'!B3879,'Developing Country'!$A$3:$A$175))</f>
        <v>0</v>
      </c>
      <c r="K3879" s="8">
        <f>VLOOKUP(B3879, 'TRIPS In Force'!$A$2:$B$166, 2, FALSE)</f>
        <v>34700</v>
      </c>
      <c r="L3879" s="7">
        <f t="shared" si="568"/>
        <v>1995</v>
      </c>
      <c r="M3879" s="7">
        <f t="shared" si="563"/>
        <v>1</v>
      </c>
      <c r="N3879" s="7">
        <f t="shared" si="564"/>
        <v>1995</v>
      </c>
      <c r="O3879" s="7">
        <f t="shared" si="565"/>
        <v>11</v>
      </c>
      <c r="P3879" s="7">
        <f t="shared" si="566"/>
        <v>1</v>
      </c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</row>
    <row r="3880" spans="1:34" x14ac:dyDescent="0.35">
      <c r="A3880">
        <f t="shared" si="569"/>
        <v>3879</v>
      </c>
      <c r="B3880" t="s">
        <v>142</v>
      </c>
      <c r="C3880">
        <f t="shared" si="567"/>
        <v>143</v>
      </c>
      <c r="D3880" s="7">
        <f t="shared" si="570"/>
        <v>2007</v>
      </c>
      <c r="E3880">
        <v>500</v>
      </c>
      <c r="F3880">
        <f>VLOOKUP(B3880, 'Population by Country'!$1:$266, 22, FALSE)</f>
        <v>9148092</v>
      </c>
      <c r="G3880">
        <v>0</v>
      </c>
      <c r="H3880">
        <v>0</v>
      </c>
      <c r="I3880" s="7">
        <f>INDEX('Developing Country'!$B$3:$B$175,MATCH('Stata Data'!B3880,'Developing Country'!$A$3:$A$175))</f>
        <v>0</v>
      </c>
      <c r="J3880" s="7">
        <f>INDEX('Developing Country'!$C$3:$C$175,MATCH('Stata Data'!B3880,'Developing Country'!$A$3:$A$175))</f>
        <v>0</v>
      </c>
      <c r="K3880" s="8">
        <f>VLOOKUP(B3880, 'TRIPS In Force'!$A$2:$B$166, 2, FALSE)</f>
        <v>34700</v>
      </c>
      <c r="L3880" s="7">
        <f t="shared" si="568"/>
        <v>1995</v>
      </c>
      <c r="M3880" s="7">
        <f t="shared" si="563"/>
        <v>1</v>
      </c>
      <c r="N3880" s="7">
        <f t="shared" si="564"/>
        <v>1995</v>
      </c>
      <c r="O3880" s="7">
        <f t="shared" si="565"/>
        <v>12</v>
      </c>
      <c r="P3880" s="7">
        <f t="shared" si="566"/>
        <v>1</v>
      </c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</row>
    <row r="3881" spans="1:34" x14ac:dyDescent="0.35">
      <c r="A3881">
        <f t="shared" si="569"/>
        <v>3880</v>
      </c>
      <c r="B3881" t="s">
        <v>142</v>
      </c>
      <c r="C3881">
        <f t="shared" si="567"/>
        <v>143</v>
      </c>
      <c r="D3881" s="7">
        <f t="shared" si="570"/>
        <v>2008</v>
      </c>
      <c r="E3881">
        <v>500</v>
      </c>
      <c r="F3881">
        <f>VLOOKUP(B3881, 'Population by Country'!$1:$266, 23, FALSE)</f>
        <v>9219637</v>
      </c>
      <c r="G3881">
        <v>0</v>
      </c>
      <c r="H3881">
        <v>0</v>
      </c>
      <c r="I3881" s="7">
        <f>INDEX('Developing Country'!$B$3:$B$175,MATCH('Stata Data'!B3881,'Developing Country'!$A$3:$A$175))</f>
        <v>0</v>
      </c>
      <c r="J3881" s="7">
        <f>INDEX('Developing Country'!$C$3:$C$175,MATCH('Stata Data'!B3881,'Developing Country'!$A$3:$A$175))</f>
        <v>0</v>
      </c>
      <c r="K3881" s="8">
        <f>VLOOKUP(B3881, 'TRIPS In Force'!$A$2:$B$166, 2, FALSE)</f>
        <v>34700</v>
      </c>
      <c r="L3881" s="7">
        <f t="shared" si="568"/>
        <v>1995</v>
      </c>
      <c r="M3881" s="7">
        <f t="shared" si="563"/>
        <v>1</v>
      </c>
      <c r="N3881" s="7">
        <f t="shared" si="564"/>
        <v>1995</v>
      </c>
      <c r="O3881" s="7">
        <f t="shared" si="565"/>
        <v>13</v>
      </c>
      <c r="P3881" s="7">
        <f t="shared" si="566"/>
        <v>1</v>
      </c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</row>
    <row r="3882" spans="1:34" x14ac:dyDescent="0.35">
      <c r="A3882">
        <f t="shared" si="569"/>
        <v>3881</v>
      </c>
      <c r="B3882" t="s">
        <v>142</v>
      </c>
      <c r="C3882">
        <f t="shared" si="567"/>
        <v>143</v>
      </c>
      <c r="D3882" s="7">
        <f t="shared" si="570"/>
        <v>2009</v>
      </c>
      <c r="E3882">
        <v>500</v>
      </c>
      <c r="F3882">
        <f>VLOOKUP(B3882, 'Population by Country'!$1:$266, 24, FALSE)</f>
        <v>9298515</v>
      </c>
      <c r="G3882">
        <v>0</v>
      </c>
      <c r="H3882">
        <v>0</v>
      </c>
      <c r="I3882" s="7">
        <f>INDEX('Developing Country'!$B$3:$B$175,MATCH('Stata Data'!B3882,'Developing Country'!$A$3:$A$175))</f>
        <v>0</v>
      </c>
      <c r="J3882" s="7">
        <f>INDEX('Developing Country'!$C$3:$C$175,MATCH('Stata Data'!B3882,'Developing Country'!$A$3:$A$175))</f>
        <v>0</v>
      </c>
      <c r="K3882" s="8">
        <f>VLOOKUP(B3882, 'TRIPS In Force'!$A$2:$B$166, 2, FALSE)</f>
        <v>34700</v>
      </c>
      <c r="L3882" s="7">
        <f t="shared" si="568"/>
        <v>1995</v>
      </c>
      <c r="M3882" s="7">
        <f t="shared" si="563"/>
        <v>1</v>
      </c>
      <c r="N3882" s="7">
        <f t="shared" si="564"/>
        <v>1995</v>
      </c>
      <c r="O3882" s="7">
        <f t="shared" si="565"/>
        <v>14</v>
      </c>
      <c r="P3882" s="7">
        <f t="shared" si="566"/>
        <v>1</v>
      </c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</row>
    <row r="3883" spans="1:34" x14ac:dyDescent="0.35">
      <c r="A3883">
        <f t="shared" si="569"/>
        <v>3882</v>
      </c>
      <c r="B3883" t="s">
        <v>142</v>
      </c>
      <c r="C3883">
        <f t="shared" si="567"/>
        <v>143</v>
      </c>
      <c r="D3883" s="7">
        <f t="shared" si="570"/>
        <v>2010</v>
      </c>
      <c r="E3883">
        <v>200</v>
      </c>
      <c r="F3883">
        <f>VLOOKUP(B3883, 'Population by Country'!$1:$266, 25, FALSE)</f>
        <v>9378126</v>
      </c>
      <c r="G3883">
        <v>0</v>
      </c>
      <c r="H3883">
        <v>0</v>
      </c>
      <c r="I3883" s="7">
        <f>INDEX('Developing Country'!$B$3:$B$175,MATCH('Stata Data'!B3883,'Developing Country'!$A$3:$A$175))</f>
        <v>0</v>
      </c>
      <c r="J3883" s="7">
        <f>INDEX('Developing Country'!$C$3:$C$175,MATCH('Stata Data'!B3883,'Developing Country'!$A$3:$A$175))</f>
        <v>0</v>
      </c>
      <c r="K3883" s="8">
        <f>VLOOKUP(B3883, 'TRIPS In Force'!$A$2:$B$166, 2, FALSE)</f>
        <v>34700</v>
      </c>
      <c r="L3883" s="7">
        <f t="shared" si="568"/>
        <v>1995</v>
      </c>
      <c r="M3883" s="7">
        <f t="shared" si="563"/>
        <v>1</v>
      </c>
      <c r="N3883" s="7">
        <f t="shared" si="564"/>
        <v>1995</v>
      </c>
      <c r="O3883" s="7">
        <f t="shared" si="565"/>
        <v>15</v>
      </c>
      <c r="P3883" s="7">
        <f t="shared" si="566"/>
        <v>1</v>
      </c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</row>
    <row r="3884" spans="1:34" x14ac:dyDescent="0.35">
      <c r="A3884">
        <f t="shared" si="569"/>
        <v>3883</v>
      </c>
      <c r="B3884" t="s">
        <v>142</v>
      </c>
      <c r="C3884">
        <f t="shared" si="567"/>
        <v>143</v>
      </c>
      <c r="D3884" s="7">
        <f t="shared" si="570"/>
        <v>2011</v>
      </c>
      <c r="E3884">
        <v>200</v>
      </c>
      <c r="F3884">
        <f>VLOOKUP(B3884, 'Population by Country'!$1:$266, 26, FALSE)</f>
        <v>9449213</v>
      </c>
      <c r="G3884">
        <v>0</v>
      </c>
      <c r="H3884">
        <v>0</v>
      </c>
      <c r="I3884" s="7">
        <f>INDEX('Developing Country'!$B$3:$B$175,MATCH('Stata Data'!B3884,'Developing Country'!$A$3:$A$175))</f>
        <v>0</v>
      </c>
      <c r="J3884" s="7">
        <f>INDEX('Developing Country'!$C$3:$C$175,MATCH('Stata Data'!B3884,'Developing Country'!$A$3:$A$175))</f>
        <v>0</v>
      </c>
      <c r="K3884" s="8">
        <f>VLOOKUP(B3884, 'TRIPS In Force'!$A$2:$B$166, 2, FALSE)</f>
        <v>34700</v>
      </c>
      <c r="L3884" s="7">
        <f t="shared" si="568"/>
        <v>1995</v>
      </c>
      <c r="M3884" s="7">
        <f t="shared" si="563"/>
        <v>1</v>
      </c>
      <c r="N3884" s="7">
        <f t="shared" si="564"/>
        <v>1995</v>
      </c>
      <c r="O3884" s="7">
        <f t="shared" si="565"/>
        <v>16</v>
      </c>
      <c r="P3884" s="7">
        <f t="shared" si="566"/>
        <v>1</v>
      </c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</row>
    <row r="3885" spans="1:34" x14ac:dyDescent="0.35">
      <c r="A3885">
        <f t="shared" si="569"/>
        <v>3884</v>
      </c>
      <c r="B3885" t="s">
        <v>142</v>
      </c>
      <c r="C3885">
        <f t="shared" si="567"/>
        <v>143</v>
      </c>
      <c r="D3885" s="7">
        <f t="shared" si="570"/>
        <v>2012</v>
      </c>
      <c r="E3885">
        <v>200</v>
      </c>
      <c r="F3885">
        <f>VLOOKUP(B3885, 'Population by Country'!$1:$266, 27, FALSE)</f>
        <v>9519374</v>
      </c>
      <c r="G3885">
        <v>0</v>
      </c>
      <c r="H3885">
        <v>0</v>
      </c>
      <c r="I3885" s="7">
        <f>INDEX('Developing Country'!$B$3:$B$175,MATCH('Stata Data'!B3885,'Developing Country'!$A$3:$A$175))</f>
        <v>0</v>
      </c>
      <c r="J3885" s="7">
        <f>INDEX('Developing Country'!$C$3:$C$175,MATCH('Stata Data'!B3885,'Developing Country'!$A$3:$A$175))</f>
        <v>0</v>
      </c>
      <c r="K3885" s="8">
        <f>VLOOKUP(B3885, 'TRIPS In Force'!$A$2:$B$166, 2, FALSE)</f>
        <v>34700</v>
      </c>
      <c r="L3885" s="7">
        <f t="shared" si="568"/>
        <v>1995</v>
      </c>
      <c r="M3885" s="7">
        <f t="shared" si="563"/>
        <v>1</v>
      </c>
      <c r="N3885" s="7">
        <f t="shared" si="564"/>
        <v>1995</v>
      </c>
      <c r="O3885" s="7">
        <f t="shared" si="565"/>
        <v>17</v>
      </c>
      <c r="P3885" s="7">
        <f t="shared" si="566"/>
        <v>1</v>
      </c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</row>
    <row r="3886" spans="1:34" x14ac:dyDescent="0.35">
      <c r="A3886">
        <f t="shared" si="569"/>
        <v>3885</v>
      </c>
      <c r="B3886" t="s">
        <v>142</v>
      </c>
      <c r="C3886">
        <f t="shared" si="567"/>
        <v>143</v>
      </c>
      <c r="D3886" s="7">
        <f t="shared" si="570"/>
        <v>2013</v>
      </c>
      <c r="E3886">
        <v>200</v>
      </c>
      <c r="F3886">
        <f>VLOOKUP(B3886, 'Population by Country'!$1:$266, 28, FALSE)</f>
        <v>9600379</v>
      </c>
      <c r="G3886">
        <v>0</v>
      </c>
      <c r="H3886">
        <v>0</v>
      </c>
      <c r="I3886" s="7">
        <f>INDEX('Developing Country'!$B$3:$B$175,MATCH('Stata Data'!B3886,'Developing Country'!$A$3:$A$175))</f>
        <v>0</v>
      </c>
      <c r="J3886" s="7">
        <f>INDEX('Developing Country'!$C$3:$C$175,MATCH('Stata Data'!B3886,'Developing Country'!$A$3:$A$175))</f>
        <v>0</v>
      </c>
      <c r="K3886" s="8">
        <f>VLOOKUP(B3886, 'TRIPS In Force'!$A$2:$B$166, 2, FALSE)</f>
        <v>34700</v>
      </c>
      <c r="L3886" s="7">
        <f t="shared" si="568"/>
        <v>1995</v>
      </c>
      <c r="M3886" s="7">
        <f t="shared" si="563"/>
        <v>1</v>
      </c>
      <c r="N3886" s="7">
        <f t="shared" si="564"/>
        <v>1995</v>
      </c>
      <c r="O3886" s="7">
        <f t="shared" si="565"/>
        <v>18</v>
      </c>
      <c r="P3886" s="7">
        <f t="shared" si="566"/>
        <v>1</v>
      </c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</row>
    <row r="3887" spans="1:34" x14ac:dyDescent="0.35">
      <c r="A3887">
        <f t="shared" si="569"/>
        <v>3886</v>
      </c>
      <c r="B3887" t="s">
        <v>142</v>
      </c>
      <c r="C3887">
        <f t="shared" si="567"/>
        <v>143</v>
      </c>
      <c r="D3887" s="7">
        <f t="shared" si="570"/>
        <v>2014</v>
      </c>
      <c r="E3887">
        <v>100</v>
      </c>
      <c r="F3887">
        <f>VLOOKUP(B3887, 'Population by Country'!$1:$266, 29, FALSE)</f>
        <v>9696110</v>
      </c>
      <c r="G3887">
        <v>0</v>
      </c>
      <c r="H3887">
        <v>0</v>
      </c>
      <c r="I3887" s="7">
        <f>INDEX('Developing Country'!$B$3:$B$175,MATCH('Stata Data'!B3887,'Developing Country'!$A$3:$A$175))</f>
        <v>0</v>
      </c>
      <c r="J3887" s="7">
        <f>INDEX('Developing Country'!$C$3:$C$175,MATCH('Stata Data'!B3887,'Developing Country'!$A$3:$A$175))</f>
        <v>0</v>
      </c>
      <c r="K3887" s="8">
        <f>VLOOKUP(B3887, 'TRIPS In Force'!$A$2:$B$166, 2, FALSE)</f>
        <v>34700</v>
      </c>
      <c r="L3887" s="7">
        <f t="shared" si="568"/>
        <v>1995</v>
      </c>
      <c r="M3887" s="7">
        <f t="shared" si="563"/>
        <v>1</v>
      </c>
      <c r="N3887" s="7">
        <f t="shared" si="564"/>
        <v>1995</v>
      </c>
      <c r="O3887" s="7">
        <f t="shared" si="565"/>
        <v>19</v>
      </c>
      <c r="P3887" s="7">
        <f t="shared" si="566"/>
        <v>1</v>
      </c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</row>
    <row r="3888" spans="1:34" x14ac:dyDescent="0.35">
      <c r="A3888">
        <f t="shared" si="569"/>
        <v>3887</v>
      </c>
      <c r="B3888" t="s">
        <v>142</v>
      </c>
      <c r="C3888">
        <f t="shared" si="567"/>
        <v>143</v>
      </c>
      <c r="D3888" s="7">
        <f t="shared" si="570"/>
        <v>2015</v>
      </c>
      <c r="E3888">
        <v>100</v>
      </c>
      <c r="F3888">
        <f>VLOOKUP(B3888, 'Population by Country'!$1:$266, 30, FALSE)</f>
        <v>9799186</v>
      </c>
      <c r="G3888">
        <v>0</v>
      </c>
      <c r="H3888">
        <v>0</v>
      </c>
      <c r="I3888" s="7">
        <f>INDEX('Developing Country'!$B$3:$B$175,MATCH('Stata Data'!B3888,'Developing Country'!$A$3:$A$175))</f>
        <v>0</v>
      </c>
      <c r="J3888" s="7">
        <f>INDEX('Developing Country'!$C$3:$C$175,MATCH('Stata Data'!B3888,'Developing Country'!$A$3:$A$175))</f>
        <v>0</v>
      </c>
      <c r="K3888" s="8">
        <f>VLOOKUP(B3888, 'TRIPS In Force'!$A$2:$B$166, 2, FALSE)</f>
        <v>34700</v>
      </c>
      <c r="L3888" s="7">
        <f t="shared" si="568"/>
        <v>1995</v>
      </c>
      <c r="M3888" s="7">
        <f t="shared" si="563"/>
        <v>1</v>
      </c>
      <c r="N3888" s="7">
        <f t="shared" si="564"/>
        <v>1995</v>
      </c>
      <c r="O3888" s="7">
        <f t="shared" si="565"/>
        <v>20</v>
      </c>
      <c r="P3888" s="7">
        <f t="shared" si="566"/>
        <v>1</v>
      </c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</row>
    <row r="3889" spans="1:34" x14ac:dyDescent="0.35">
      <c r="A3889">
        <f t="shared" si="569"/>
        <v>3888</v>
      </c>
      <c r="B3889" t="s">
        <v>142</v>
      </c>
      <c r="C3889">
        <f t="shared" si="567"/>
        <v>143</v>
      </c>
      <c r="D3889" s="7">
        <f t="shared" si="570"/>
        <v>2016</v>
      </c>
      <c r="E3889">
        <v>100</v>
      </c>
      <c r="F3889">
        <f>VLOOKUP(B3889, 'Population by Country'!$1:$266, 31, FALSE)</f>
        <v>9903122</v>
      </c>
      <c r="G3889">
        <v>0</v>
      </c>
      <c r="H3889">
        <v>0</v>
      </c>
      <c r="I3889" s="7">
        <f>INDEX('Developing Country'!$B$3:$B$175,MATCH('Stata Data'!B3889,'Developing Country'!$A$3:$A$175))</f>
        <v>0</v>
      </c>
      <c r="J3889" s="7">
        <f>INDEX('Developing Country'!$C$3:$C$175,MATCH('Stata Data'!B3889,'Developing Country'!$A$3:$A$175))</f>
        <v>0</v>
      </c>
      <c r="K3889" s="8">
        <f>VLOOKUP(B3889, 'TRIPS In Force'!$A$2:$B$166, 2, FALSE)</f>
        <v>34700</v>
      </c>
      <c r="L3889" s="7">
        <f t="shared" si="568"/>
        <v>1995</v>
      </c>
      <c r="M3889" s="7">
        <f t="shared" si="563"/>
        <v>1</v>
      </c>
      <c r="N3889" s="7">
        <f t="shared" si="564"/>
        <v>1995</v>
      </c>
      <c r="O3889" s="7">
        <f t="shared" si="565"/>
        <v>21</v>
      </c>
      <c r="P3889" s="7">
        <f t="shared" si="566"/>
        <v>1</v>
      </c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</row>
    <row r="3890" spans="1:34" x14ac:dyDescent="0.35">
      <c r="A3890">
        <f t="shared" si="569"/>
        <v>3889</v>
      </c>
      <c r="B3890" t="s">
        <v>143</v>
      </c>
      <c r="C3890">
        <f t="shared" si="567"/>
        <v>144</v>
      </c>
      <c r="D3890" s="7">
        <v>1990</v>
      </c>
      <c r="F3890">
        <f>VLOOKUP(B3890, 'Population by Country'!$1:$266, 5,FALSE )</f>
        <v>6715519</v>
      </c>
      <c r="G3890">
        <v>0</v>
      </c>
      <c r="H3890">
        <v>0</v>
      </c>
      <c r="I3890" s="7">
        <f>INDEX('Developing Country'!$B$3:$B$175,MATCH('Stata Data'!B3890,'Developing Country'!$A$3:$A$175))</f>
        <v>0</v>
      </c>
      <c r="J3890" s="7">
        <f>INDEX('Developing Country'!$C$3:$C$175,MATCH('Stata Data'!B3890,'Developing Country'!$A$3:$A$175))</f>
        <v>0</v>
      </c>
      <c r="K3890" s="8">
        <f>VLOOKUP(B3890, 'TRIPS In Force'!$A$2:$B$166, 2, FALSE)</f>
        <v>34881</v>
      </c>
      <c r="L3890" s="7">
        <f t="shared" si="568"/>
        <v>1995</v>
      </c>
      <c r="M3890" s="7">
        <f t="shared" si="563"/>
        <v>0</v>
      </c>
      <c r="N3890" s="7">
        <f t="shared" si="564"/>
        <v>1995</v>
      </c>
      <c r="O3890" s="7">
        <f t="shared" si="565"/>
        <v>-5</v>
      </c>
      <c r="P3890" s="7">
        <f t="shared" si="566"/>
        <v>0</v>
      </c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</row>
    <row r="3891" spans="1:34" x14ac:dyDescent="0.35">
      <c r="A3891">
        <f t="shared" si="569"/>
        <v>3890</v>
      </c>
      <c r="B3891" t="s">
        <v>143</v>
      </c>
      <c r="C3891">
        <f t="shared" si="567"/>
        <v>144</v>
      </c>
      <c r="D3891" s="7">
        <f>D3890+1</f>
        <v>1991</v>
      </c>
      <c r="F3891">
        <f>VLOOKUP(B3891, 'Population by Country'!$1:$266, 6, FALSE)</f>
        <v>6799978</v>
      </c>
      <c r="G3891">
        <v>0</v>
      </c>
      <c r="H3891">
        <v>0</v>
      </c>
      <c r="I3891" s="7">
        <f>INDEX('Developing Country'!$B$3:$B$175,MATCH('Stata Data'!B3891,'Developing Country'!$A$3:$A$175))</f>
        <v>0</v>
      </c>
      <c r="J3891" s="7">
        <f>INDEX('Developing Country'!$C$3:$C$175,MATCH('Stata Data'!B3891,'Developing Country'!$A$3:$A$175))</f>
        <v>0</v>
      </c>
      <c r="K3891" s="8">
        <f>VLOOKUP(B3891, 'TRIPS In Force'!$A$2:$B$166, 2, FALSE)</f>
        <v>34881</v>
      </c>
      <c r="L3891" s="7">
        <f t="shared" si="568"/>
        <v>1995</v>
      </c>
      <c r="M3891" s="7">
        <f t="shared" si="563"/>
        <v>0</v>
      </c>
      <c r="N3891" s="7">
        <f t="shared" si="564"/>
        <v>1995</v>
      </c>
      <c r="O3891" s="7">
        <f t="shared" si="565"/>
        <v>-4</v>
      </c>
      <c r="P3891" s="7">
        <f t="shared" si="566"/>
        <v>0</v>
      </c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</row>
    <row r="3892" spans="1:34" x14ac:dyDescent="0.35">
      <c r="A3892">
        <f t="shared" si="569"/>
        <v>3891</v>
      </c>
      <c r="B3892" t="s">
        <v>143</v>
      </c>
      <c r="C3892">
        <f t="shared" si="567"/>
        <v>144</v>
      </c>
      <c r="D3892" s="7">
        <f t="shared" ref="D3892:D3916" si="571">D3891+1</f>
        <v>1992</v>
      </c>
      <c r="F3892">
        <f>VLOOKUP(B3892, 'Population by Country'!$1:$266, 7, FALSE)</f>
        <v>6875364</v>
      </c>
      <c r="G3892">
        <v>0</v>
      </c>
      <c r="H3892">
        <v>0</v>
      </c>
      <c r="I3892" s="7">
        <f>INDEX('Developing Country'!$B$3:$B$175,MATCH('Stata Data'!B3892,'Developing Country'!$A$3:$A$175))</f>
        <v>0</v>
      </c>
      <c r="J3892" s="7">
        <f>INDEX('Developing Country'!$C$3:$C$175,MATCH('Stata Data'!B3892,'Developing Country'!$A$3:$A$175))</f>
        <v>0</v>
      </c>
      <c r="K3892" s="8">
        <f>VLOOKUP(B3892, 'TRIPS In Force'!$A$2:$B$166, 2, FALSE)</f>
        <v>34881</v>
      </c>
      <c r="L3892" s="7">
        <f t="shared" si="568"/>
        <v>1995</v>
      </c>
      <c r="M3892" s="7">
        <f t="shared" si="563"/>
        <v>0</v>
      </c>
      <c r="N3892" s="7">
        <f t="shared" si="564"/>
        <v>1995</v>
      </c>
      <c r="O3892" s="7">
        <f t="shared" si="565"/>
        <v>-3</v>
      </c>
      <c r="P3892" s="7">
        <f t="shared" si="566"/>
        <v>0</v>
      </c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</row>
    <row r="3893" spans="1:34" x14ac:dyDescent="0.35">
      <c r="A3893">
        <f t="shared" si="569"/>
        <v>3892</v>
      </c>
      <c r="B3893" t="s">
        <v>143</v>
      </c>
      <c r="C3893">
        <f t="shared" si="567"/>
        <v>144</v>
      </c>
      <c r="D3893" s="7">
        <f t="shared" si="571"/>
        <v>1993</v>
      </c>
      <c r="F3893">
        <f>VLOOKUP(B3893, 'Population by Country'!$1:$266, 8, FALSE)</f>
        <v>6938265</v>
      </c>
      <c r="G3893">
        <v>0</v>
      </c>
      <c r="H3893">
        <v>0</v>
      </c>
      <c r="I3893" s="7">
        <f>INDEX('Developing Country'!$B$3:$B$175,MATCH('Stata Data'!B3893,'Developing Country'!$A$3:$A$175))</f>
        <v>0</v>
      </c>
      <c r="J3893" s="7">
        <f>INDEX('Developing Country'!$C$3:$C$175,MATCH('Stata Data'!B3893,'Developing Country'!$A$3:$A$175))</f>
        <v>0</v>
      </c>
      <c r="K3893" s="8">
        <f>VLOOKUP(B3893, 'TRIPS In Force'!$A$2:$B$166, 2, FALSE)</f>
        <v>34881</v>
      </c>
      <c r="L3893" s="7">
        <f t="shared" si="568"/>
        <v>1995</v>
      </c>
      <c r="M3893" s="7">
        <f t="shared" si="563"/>
        <v>0</v>
      </c>
      <c r="N3893" s="7">
        <f t="shared" si="564"/>
        <v>1995</v>
      </c>
      <c r="O3893" s="7">
        <f t="shared" si="565"/>
        <v>-2</v>
      </c>
      <c r="P3893" s="7">
        <f t="shared" si="566"/>
        <v>0</v>
      </c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</row>
    <row r="3894" spans="1:34" x14ac:dyDescent="0.35">
      <c r="A3894">
        <f t="shared" si="569"/>
        <v>3893</v>
      </c>
      <c r="B3894" t="s">
        <v>143</v>
      </c>
      <c r="C3894">
        <f t="shared" si="567"/>
        <v>144</v>
      </c>
      <c r="D3894" s="7">
        <f t="shared" si="571"/>
        <v>1994</v>
      </c>
      <c r="F3894">
        <f>VLOOKUP(B3894, 'Population by Country'!$1:$266, 9, FALSE)</f>
        <v>6993795</v>
      </c>
      <c r="G3894">
        <v>0</v>
      </c>
      <c r="H3894">
        <v>0</v>
      </c>
      <c r="I3894" s="7">
        <f>INDEX('Developing Country'!$B$3:$B$175,MATCH('Stata Data'!B3894,'Developing Country'!$A$3:$A$175))</f>
        <v>0</v>
      </c>
      <c r="J3894" s="7">
        <f>INDEX('Developing Country'!$C$3:$C$175,MATCH('Stata Data'!B3894,'Developing Country'!$A$3:$A$175))</f>
        <v>0</v>
      </c>
      <c r="K3894" s="8">
        <f>VLOOKUP(B3894, 'TRIPS In Force'!$A$2:$B$166, 2, FALSE)</f>
        <v>34881</v>
      </c>
      <c r="L3894" s="7">
        <f t="shared" si="568"/>
        <v>1995</v>
      </c>
      <c r="M3894" s="7">
        <f t="shared" si="563"/>
        <v>0</v>
      </c>
      <c r="N3894" s="7">
        <f t="shared" si="564"/>
        <v>1995</v>
      </c>
      <c r="O3894" s="7">
        <f t="shared" si="565"/>
        <v>-1</v>
      </c>
      <c r="P3894" s="7">
        <f t="shared" si="566"/>
        <v>0</v>
      </c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</row>
    <row r="3895" spans="1:34" x14ac:dyDescent="0.35">
      <c r="A3895">
        <f t="shared" si="569"/>
        <v>3894</v>
      </c>
      <c r="B3895" t="s">
        <v>143</v>
      </c>
      <c r="C3895">
        <f t="shared" si="567"/>
        <v>144</v>
      </c>
      <c r="D3895" s="7">
        <f t="shared" si="571"/>
        <v>1995</v>
      </c>
      <c r="F3895">
        <f>VLOOKUP(B3895, 'Population by Country'!$1:$266, 10, FALSE)</f>
        <v>7040687</v>
      </c>
      <c r="G3895">
        <v>0</v>
      </c>
      <c r="H3895">
        <v>0</v>
      </c>
      <c r="I3895" s="7">
        <f>INDEX('Developing Country'!$B$3:$B$175,MATCH('Stata Data'!B3895,'Developing Country'!$A$3:$A$175))</f>
        <v>0</v>
      </c>
      <c r="J3895" s="7">
        <f>INDEX('Developing Country'!$C$3:$C$175,MATCH('Stata Data'!B3895,'Developing Country'!$A$3:$A$175))</f>
        <v>0</v>
      </c>
      <c r="K3895" s="8">
        <f>VLOOKUP(B3895, 'TRIPS In Force'!$A$2:$B$166, 2, FALSE)</f>
        <v>34881</v>
      </c>
      <c r="L3895" s="7">
        <f t="shared" si="568"/>
        <v>1995</v>
      </c>
      <c r="M3895" s="7">
        <f t="shared" si="563"/>
        <v>1</v>
      </c>
      <c r="N3895" s="7">
        <f t="shared" si="564"/>
        <v>1995</v>
      </c>
      <c r="O3895" s="7">
        <f t="shared" si="565"/>
        <v>0</v>
      </c>
      <c r="P3895" s="7">
        <f t="shared" si="566"/>
        <v>1</v>
      </c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</row>
    <row r="3896" spans="1:34" x14ac:dyDescent="0.35">
      <c r="A3896">
        <f t="shared" si="569"/>
        <v>3895</v>
      </c>
      <c r="B3896" t="s">
        <v>143</v>
      </c>
      <c r="C3896">
        <f t="shared" si="567"/>
        <v>144</v>
      </c>
      <c r="D3896" s="7">
        <f t="shared" si="571"/>
        <v>1996</v>
      </c>
      <c r="F3896">
        <f>VLOOKUP(B3896, 'Population by Country'!$1:$266, 11, FALSE)</f>
        <v>7071850</v>
      </c>
      <c r="G3896">
        <v>0</v>
      </c>
      <c r="H3896">
        <v>0</v>
      </c>
      <c r="I3896" s="7">
        <f>INDEX('Developing Country'!$B$3:$B$175,MATCH('Stata Data'!B3896,'Developing Country'!$A$3:$A$175))</f>
        <v>0</v>
      </c>
      <c r="J3896" s="7">
        <f>INDEX('Developing Country'!$C$3:$C$175,MATCH('Stata Data'!B3896,'Developing Country'!$A$3:$A$175))</f>
        <v>0</v>
      </c>
      <c r="K3896" s="8">
        <f>VLOOKUP(B3896, 'TRIPS In Force'!$A$2:$B$166, 2, FALSE)</f>
        <v>34881</v>
      </c>
      <c r="L3896" s="7">
        <f t="shared" si="568"/>
        <v>1995</v>
      </c>
      <c r="M3896" s="7">
        <f t="shared" si="563"/>
        <v>1</v>
      </c>
      <c r="N3896" s="7">
        <f t="shared" si="564"/>
        <v>1995</v>
      </c>
      <c r="O3896" s="7">
        <f t="shared" si="565"/>
        <v>1</v>
      </c>
      <c r="P3896" s="7">
        <f t="shared" si="566"/>
        <v>1</v>
      </c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</row>
    <row r="3897" spans="1:34" x14ac:dyDescent="0.35">
      <c r="A3897">
        <f t="shared" si="569"/>
        <v>3896</v>
      </c>
      <c r="B3897" t="s">
        <v>143</v>
      </c>
      <c r="C3897">
        <f t="shared" si="567"/>
        <v>144</v>
      </c>
      <c r="D3897" s="7">
        <f t="shared" si="571"/>
        <v>1997</v>
      </c>
      <c r="F3897">
        <f>VLOOKUP(B3897, 'Population by Country'!$1:$266, 12, FALSE)</f>
        <v>7088906</v>
      </c>
      <c r="G3897">
        <v>0</v>
      </c>
      <c r="H3897">
        <v>0</v>
      </c>
      <c r="I3897" s="7">
        <f>INDEX('Developing Country'!$B$3:$B$175,MATCH('Stata Data'!B3897,'Developing Country'!$A$3:$A$175))</f>
        <v>0</v>
      </c>
      <c r="J3897" s="7">
        <f>INDEX('Developing Country'!$C$3:$C$175,MATCH('Stata Data'!B3897,'Developing Country'!$A$3:$A$175))</f>
        <v>0</v>
      </c>
      <c r="K3897" s="8">
        <f>VLOOKUP(B3897, 'TRIPS In Force'!$A$2:$B$166, 2, FALSE)</f>
        <v>34881</v>
      </c>
      <c r="L3897" s="7">
        <f t="shared" si="568"/>
        <v>1995</v>
      </c>
      <c r="M3897" s="7">
        <f t="shared" si="563"/>
        <v>1</v>
      </c>
      <c r="N3897" s="7">
        <f t="shared" si="564"/>
        <v>1995</v>
      </c>
      <c r="O3897" s="7">
        <f t="shared" si="565"/>
        <v>2</v>
      </c>
      <c r="P3897" s="7">
        <f t="shared" si="566"/>
        <v>1</v>
      </c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</row>
    <row r="3898" spans="1:34" x14ac:dyDescent="0.35">
      <c r="A3898">
        <f t="shared" si="569"/>
        <v>3897</v>
      </c>
      <c r="B3898" t="s">
        <v>143</v>
      </c>
      <c r="C3898">
        <f t="shared" si="567"/>
        <v>144</v>
      </c>
      <c r="D3898" s="7">
        <f t="shared" si="571"/>
        <v>1998</v>
      </c>
      <c r="F3898">
        <f>VLOOKUP(B3898, 'Population by Country'!$1:$266, 13, FALSE)</f>
        <v>7110001</v>
      </c>
      <c r="G3898">
        <v>0</v>
      </c>
      <c r="H3898">
        <v>0</v>
      </c>
      <c r="I3898" s="7">
        <f>INDEX('Developing Country'!$B$3:$B$175,MATCH('Stata Data'!B3898,'Developing Country'!$A$3:$A$175))</f>
        <v>0</v>
      </c>
      <c r="J3898" s="7">
        <f>INDEX('Developing Country'!$C$3:$C$175,MATCH('Stata Data'!B3898,'Developing Country'!$A$3:$A$175))</f>
        <v>0</v>
      </c>
      <c r="K3898" s="8">
        <f>VLOOKUP(B3898, 'TRIPS In Force'!$A$2:$B$166, 2, FALSE)</f>
        <v>34881</v>
      </c>
      <c r="L3898" s="7">
        <f t="shared" si="568"/>
        <v>1995</v>
      </c>
      <c r="M3898" s="7">
        <f t="shared" si="563"/>
        <v>1</v>
      </c>
      <c r="N3898" s="7">
        <f t="shared" si="564"/>
        <v>1995</v>
      </c>
      <c r="O3898" s="7">
        <f t="shared" si="565"/>
        <v>3</v>
      </c>
      <c r="P3898" s="7">
        <f t="shared" si="566"/>
        <v>1</v>
      </c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</row>
    <row r="3899" spans="1:34" x14ac:dyDescent="0.35">
      <c r="A3899">
        <f t="shared" si="569"/>
        <v>3898</v>
      </c>
      <c r="B3899" t="s">
        <v>143</v>
      </c>
      <c r="C3899">
        <f t="shared" si="567"/>
        <v>144</v>
      </c>
      <c r="D3899" s="7">
        <f t="shared" si="571"/>
        <v>1999</v>
      </c>
      <c r="F3899">
        <f>VLOOKUP(B3899, 'Population by Country'!$1:$266,14, FALSE)</f>
        <v>7143991</v>
      </c>
      <c r="G3899">
        <v>0</v>
      </c>
      <c r="H3899">
        <v>0</v>
      </c>
      <c r="I3899" s="7">
        <f>INDEX('Developing Country'!$B$3:$B$175,MATCH('Stata Data'!B3899,'Developing Country'!$A$3:$A$175))</f>
        <v>0</v>
      </c>
      <c r="J3899" s="7">
        <f>INDEX('Developing Country'!$C$3:$C$175,MATCH('Stata Data'!B3899,'Developing Country'!$A$3:$A$175))</f>
        <v>0</v>
      </c>
      <c r="K3899" s="8">
        <f>VLOOKUP(B3899, 'TRIPS In Force'!$A$2:$B$166, 2, FALSE)</f>
        <v>34881</v>
      </c>
      <c r="L3899" s="7">
        <f t="shared" si="568"/>
        <v>1995</v>
      </c>
      <c r="M3899" s="7">
        <f t="shared" si="563"/>
        <v>1</v>
      </c>
      <c r="N3899" s="7">
        <f t="shared" si="564"/>
        <v>1995</v>
      </c>
      <c r="O3899" s="7">
        <f t="shared" si="565"/>
        <v>4</v>
      </c>
      <c r="P3899" s="7">
        <f t="shared" si="566"/>
        <v>1</v>
      </c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</row>
    <row r="3900" spans="1:34" x14ac:dyDescent="0.35">
      <c r="A3900">
        <f t="shared" si="569"/>
        <v>3899</v>
      </c>
      <c r="B3900" t="s">
        <v>143</v>
      </c>
      <c r="C3900">
        <f t="shared" si="567"/>
        <v>144</v>
      </c>
      <c r="D3900" s="7">
        <f t="shared" si="571"/>
        <v>2000</v>
      </c>
      <c r="F3900">
        <f>VLOOKUP(B3900, 'Population by Country'!$1:$266, 15, FALSE)</f>
        <v>7184250</v>
      </c>
      <c r="G3900">
        <v>0</v>
      </c>
      <c r="H3900">
        <v>0</v>
      </c>
      <c r="I3900" s="7">
        <f>INDEX('Developing Country'!$B$3:$B$175,MATCH('Stata Data'!B3900,'Developing Country'!$A$3:$A$175))</f>
        <v>0</v>
      </c>
      <c r="J3900" s="7">
        <f>INDEX('Developing Country'!$C$3:$C$175,MATCH('Stata Data'!B3900,'Developing Country'!$A$3:$A$175))</f>
        <v>0</v>
      </c>
      <c r="K3900" s="8">
        <f>VLOOKUP(B3900, 'TRIPS In Force'!$A$2:$B$166, 2, FALSE)</f>
        <v>34881</v>
      </c>
      <c r="L3900" s="7">
        <f t="shared" si="568"/>
        <v>1995</v>
      </c>
      <c r="M3900" s="7">
        <f t="shared" si="563"/>
        <v>1</v>
      </c>
      <c r="N3900" s="7">
        <f t="shared" si="564"/>
        <v>1995</v>
      </c>
      <c r="O3900" s="7">
        <f t="shared" si="565"/>
        <v>5</v>
      </c>
      <c r="P3900" s="7">
        <f t="shared" si="566"/>
        <v>1</v>
      </c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</row>
    <row r="3901" spans="1:34" x14ac:dyDescent="0.35">
      <c r="A3901">
        <f t="shared" si="569"/>
        <v>3900</v>
      </c>
      <c r="B3901" t="s">
        <v>143</v>
      </c>
      <c r="C3901">
        <f t="shared" si="567"/>
        <v>144</v>
      </c>
      <c r="D3901" s="7">
        <f t="shared" si="571"/>
        <v>2001</v>
      </c>
      <c r="F3901">
        <f>VLOOKUP(B3901, 'Population by Country'!$1:$266, 16, FALSE)</f>
        <v>7229854</v>
      </c>
      <c r="G3901">
        <v>0</v>
      </c>
      <c r="H3901">
        <v>0</v>
      </c>
      <c r="I3901" s="7">
        <f>INDEX('Developing Country'!$B$3:$B$175,MATCH('Stata Data'!B3901,'Developing Country'!$A$3:$A$175))</f>
        <v>0</v>
      </c>
      <c r="J3901" s="7">
        <f>INDEX('Developing Country'!$C$3:$C$175,MATCH('Stata Data'!B3901,'Developing Country'!$A$3:$A$175))</f>
        <v>0</v>
      </c>
      <c r="K3901" s="8">
        <f>VLOOKUP(B3901, 'TRIPS In Force'!$A$2:$B$166, 2, FALSE)</f>
        <v>34881</v>
      </c>
      <c r="L3901" s="7">
        <f t="shared" si="568"/>
        <v>1995</v>
      </c>
      <c r="M3901" s="7">
        <f t="shared" si="563"/>
        <v>1</v>
      </c>
      <c r="N3901" s="7">
        <f t="shared" si="564"/>
        <v>1995</v>
      </c>
      <c r="O3901" s="7">
        <f t="shared" si="565"/>
        <v>6</v>
      </c>
      <c r="P3901" s="7">
        <f t="shared" si="566"/>
        <v>1</v>
      </c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</row>
    <row r="3902" spans="1:34" x14ac:dyDescent="0.35">
      <c r="A3902">
        <f t="shared" si="569"/>
        <v>3901</v>
      </c>
      <c r="B3902" t="s">
        <v>143</v>
      </c>
      <c r="C3902">
        <f t="shared" si="567"/>
        <v>144</v>
      </c>
      <c r="D3902" s="7">
        <f t="shared" si="571"/>
        <v>2002</v>
      </c>
      <c r="F3902">
        <f>VLOOKUP(B3902, 'Population by Country'!$1:$266, 17, FALSE)</f>
        <v>7284753</v>
      </c>
      <c r="G3902">
        <v>0</v>
      </c>
      <c r="H3902">
        <v>0</v>
      </c>
      <c r="I3902" s="7">
        <f>INDEX('Developing Country'!$B$3:$B$175,MATCH('Stata Data'!B3902,'Developing Country'!$A$3:$A$175))</f>
        <v>0</v>
      </c>
      <c r="J3902" s="7">
        <f>INDEX('Developing Country'!$C$3:$C$175,MATCH('Stata Data'!B3902,'Developing Country'!$A$3:$A$175))</f>
        <v>0</v>
      </c>
      <c r="K3902" s="8">
        <f>VLOOKUP(B3902, 'TRIPS In Force'!$A$2:$B$166, 2, FALSE)</f>
        <v>34881</v>
      </c>
      <c r="L3902" s="7">
        <f t="shared" si="568"/>
        <v>1995</v>
      </c>
      <c r="M3902" s="7">
        <f t="shared" si="563"/>
        <v>1</v>
      </c>
      <c r="N3902" s="7">
        <f t="shared" si="564"/>
        <v>1995</v>
      </c>
      <c r="O3902" s="7">
        <f t="shared" si="565"/>
        <v>7</v>
      </c>
      <c r="P3902" s="7">
        <f t="shared" si="566"/>
        <v>1</v>
      </c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</row>
    <row r="3903" spans="1:34" x14ac:dyDescent="0.35">
      <c r="A3903">
        <f t="shared" si="569"/>
        <v>3902</v>
      </c>
      <c r="B3903" t="s">
        <v>143</v>
      </c>
      <c r="C3903">
        <f t="shared" si="567"/>
        <v>144</v>
      </c>
      <c r="D3903" s="7">
        <f t="shared" si="571"/>
        <v>2003</v>
      </c>
      <c r="F3903">
        <f>VLOOKUP(B3903, 'Population by Country'!$1:$266, 18, FALSE)</f>
        <v>7339001</v>
      </c>
      <c r="G3903">
        <v>0</v>
      </c>
      <c r="H3903">
        <v>0</v>
      </c>
      <c r="I3903" s="7">
        <f>INDEX('Developing Country'!$B$3:$B$175,MATCH('Stata Data'!B3903,'Developing Country'!$A$3:$A$175))</f>
        <v>0</v>
      </c>
      <c r="J3903" s="7">
        <f>INDEX('Developing Country'!$C$3:$C$175,MATCH('Stata Data'!B3903,'Developing Country'!$A$3:$A$175))</f>
        <v>0</v>
      </c>
      <c r="K3903" s="8">
        <f>VLOOKUP(B3903, 'TRIPS In Force'!$A$2:$B$166, 2, FALSE)</f>
        <v>34881</v>
      </c>
      <c r="L3903" s="7">
        <f t="shared" si="568"/>
        <v>1995</v>
      </c>
      <c r="M3903" s="7">
        <f t="shared" si="563"/>
        <v>1</v>
      </c>
      <c r="N3903" s="7">
        <f t="shared" si="564"/>
        <v>1995</v>
      </c>
      <c r="O3903" s="7">
        <f t="shared" si="565"/>
        <v>8</v>
      </c>
      <c r="P3903" s="7">
        <f t="shared" si="566"/>
        <v>1</v>
      </c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</row>
    <row r="3904" spans="1:34" x14ac:dyDescent="0.35">
      <c r="A3904">
        <f t="shared" si="569"/>
        <v>3903</v>
      </c>
      <c r="B3904" t="s">
        <v>143</v>
      </c>
      <c r="C3904">
        <f t="shared" si="567"/>
        <v>144</v>
      </c>
      <c r="D3904" s="7">
        <f t="shared" si="571"/>
        <v>2004</v>
      </c>
      <c r="F3904">
        <f>VLOOKUP(B3904, 'Population by Country'!$1:$266,19, FALSE)</f>
        <v>7389625</v>
      </c>
      <c r="G3904">
        <v>0</v>
      </c>
      <c r="H3904">
        <v>0</v>
      </c>
      <c r="I3904" s="7">
        <f>INDEX('Developing Country'!$B$3:$B$175,MATCH('Stata Data'!B3904,'Developing Country'!$A$3:$A$175))</f>
        <v>0</v>
      </c>
      <c r="J3904" s="7">
        <f>INDEX('Developing Country'!$C$3:$C$175,MATCH('Stata Data'!B3904,'Developing Country'!$A$3:$A$175))</f>
        <v>0</v>
      </c>
      <c r="K3904" s="8">
        <f>VLOOKUP(B3904, 'TRIPS In Force'!$A$2:$B$166, 2, FALSE)</f>
        <v>34881</v>
      </c>
      <c r="L3904" s="7">
        <f t="shared" si="568"/>
        <v>1995</v>
      </c>
      <c r="M3904" s="7">
        <f t="shared" si="563"/>
        <v>1</v>
      </c>
      <c r="N3904" s="7">
        <f t="shared" si="564"/>
        <v>1995</v>
      </c>
      <c r="O3904" s="7">
        <f t="shared" si="565"/>
        <v>9</v>
      </c>
      <c r="P3904" s="7">
        <f t="shared" si="566"/>
        <v>1</v>
      </c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</row>
    <row r="3905" spans="1:34" x14ac:dyDescent="0.35">
      <c r="A3905">
        <f t="shared" si="569"/>
        <v>3904</v>
      </c>
      <c r="B3905" t="s">
        <v>143</v>
      </c>
      <c r="C3905">
        <f t="shared" si="567"/>
        <v>144</v>
      </c>
      <c r="D3905" s="7">
        <f t="shared" si="571"/>
        <v>2005</v>
      </c>
      <c r="F3905">
        <f>VLOOKUP(B3905, 'Population by Country'!$1:$266, 20, FALSE)</f>
        <v>7437115</v>
      </c>
      <c r="G3905">
        <v>0</v>
      </c>
      <c r="H3905">
        <v>0</v>
      </c>
      <c r="I3905" s="7">
        <f>INDEX('Developing Country'!$B$3:$B$175,MATCH('Stata Data'!B3905,'Developing Country'!$A$3:$A$175))</f>
        <v>0</v>
      </c>
      <c r="J3905" s="7">
        <f>INDEX('Developing Country'!$C$3:$C$175,MATCH('Stata Data'!B3905,'Developing Country'!$A$3:$A$175))</f>
        <v>0</v>
      </c>
      <c r="K3905" s="8">
        <f>VLOOKUP(B3905, 'TRIPS In Force'!$A$2:$B$166, 2, FALSE)</f>
        <v>34881</v>
      </c>
      <c r="L3905" s="7">
        <f t="shared" si="568"/>
        <v>1995</v>
      </c>
      <c r="M3905" s="7">
        <f t="shared" si="563"/>
        <v>1</v>
      </c>
      <c r="N3905" s="7">
        <f t="shared" si="564"/>
        <v>1995</v>
      </c>
      <c r="O3905" s="7">
        <f t="shared" si="565"/>
        <v>10</v>
      </c>
      <c r="P3905" s="7">
        <f t="shared" si="566"/>
        <v>1</v>
      </c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</row>
    <row r="3906" spans="1:34" x14ac:dyDescent="0.35">
      <c r="A3906">
        <f t="shared" si="569"/>
        <v>3905</v>
      </c>
      <c r="B3906" t="s">
        <v>143</v>
      </c>
      <c r="C3906">
        <f t="shared" si="567"/>
        <v>144</v>
      </c>
      <c r="D3906" s="7">
        <f t="shared" si="571"/>
        <v>2006</v>
      </c>
      <c r="F3906">
        <f>VLOOKUP(B3906, 'Population by Country'!$1:$266, 21, FALSE)</f>
        <v>7483934</v>
      </c>
      <c r="G3906">
        <v>0</v>
      </c>
      <c r="H3906">
        <v>0</v>
      </c>
      <c r="I3906" s="7">
        <f>INDEX('Developing Country'!$B$3:$B$175,MATCH('Stata Data'!B3906,'Developing Country'!$A$3:$A$175))</f>
        <v>0</v>
      </c>
      <c r="J3906" s="7">
        <f>INDEX('Developing Country'!$C$3:$C$175,MATCH('Stata Data'!B3906,'Developing Country'!$A$3:$A$175))</f>
        <v>0</v>
      </c>
      <c r="K3906" s="8">
        <f>VLOOKUP(B3906, 'TRIPS In Force'!$A$2:$B$166, 2, FALSE)</f>
        <v>34881</v>
      </c>
      <c r="L3906" s="7">
        <f t="shared" si="568"/>
        <v>1995</v>
      </c>
      <c r="M3906" s="7">
        <f t="shared" ref="M3906:M3969" si="572">IF(L3906&gt;D3906, 0, 1)</f>
        <v>1</v>
      </c>
      <c r="N3906" s="7">
        <f t="shared" ref="N3906:N3969" si="573">IF(L3906&gt;IF(I3906=1, 2033, IF(H3906=1, 2005, IF(J3906=1,2000, L3906))), L3906,IF(I3906=1, 2033, IF(H3906=1, 2005, IF(J3906=1,2000, L3906))))</f>
        <v>1995</v>
      </c>
      <c r="O3906" s="7">
        <f t="shared" ref="O3906:O3969" si="574">D3906-N3906</f>
        <v>11</v>
      </c>
      <c r="P3906" s="7">
        <f t="shared" ref="P3906:P3969" si="575">IF(N3906&lt;=D3906,1,0)</f>
        <v>1</v>
      </c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</row>
    <row r="3907" spans="1:34" x14ac:dyDescent="0.35">
      <c r="A3907">
        <f t="shared" si="569"/>
        <v>3906</v>
      </c>
      <c r="B3907" t="s">
        <v>143</v>
      </c>
      <c r="C3907">
        <f t="shared" ref="C3907:C3970" si="576">_xlfn.FLOOR.MATH((A3907-1)/27)</f>
        <v>144</v>
      </c>
      <c r="D3907" s="7">
        <f t="shared" si="571"/>
        <v>2007</v>
      </c>
      <c r="F3907">
        <f>VLOOKUP(B3907, 'Population by Country'!$1:$266, 22, FALSE)</f>
        <v>7551117</v>
      </c>
      <c r="G3907">
        <v>0</v>
      </c>
      <c r="H3907">
        <v>0</v>
      </c>
      <c r="I3907" s="7">
        <f>INDEX('Developing Country'!$B$3:$B$175,MATCH('Stata Data'!B3907,'Developing Country'!$A$3:$A$175))</f>
        <v>0</v>
      </c>
      <c r="J3907" s="7">
        <f>INDEX('Developing Country'!$C$3:$C$175,MATCH('Stata Data'!B3907,'Developing Country'!$A$3:$A$175))</f>
        <v>0</v>
      </c>
      <c r="K3907" s="8">
        <f>VLOOKUP(B3907, 'TRIPS In Force'!$A$2:$B$166, 2, FALSE)</f>
        <v>34881</v>
      </c>
      <c r="L3907" s="7">
        <f t="shared" ref="L3907:L3970" si="577">YEAR(K3907)</f>
        <v>1995</v>
      </c>
      <c r="M3907" s="7">
        <f t="shared" si="572"/>
        <v>1</v>
      </c>
      <c r="N3907" s="7">
        <f t="shared" si="573"/>
        <v>1995</v>
      </c>
      <c r="O3907" s="7">
        <f t="shared" si="574"/>
        <v>12</v>
      </c>
      <c r="P3907" s="7">
        <f t="shared" si="575"/>
        <v>1</v>
      </c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</row>
    <row r="3908" spans="1:34" x14ac:dyDescent="0.35">
      <c r="A3908">
        <f t="shared" ref="A3908:A3971" si="578">A3907+1</f>
        <v>3907</v>
      </c>
      <c r="B3908" t="s">
        <v>143</v>
      </c>
      <c r="C3908">
        <f t="shared" si="576"/>
        <v>144</v>
      </c>
      <c r="D3908" s="7">
        <f t="shared" si="571"/>
        <v>2008</v>
      </c>
      <c r="F3908">
        <f>VLOOKUP(B3908, 'Population by Country'!$1:$266, 23, FALSE)</f>
        <v>7647675</v>
      </c>
      <c r="G3908">
        <v>0</v>
      </c>
      <c r="H3908">
        <v>0</v>
      </c>
      <c r="I3908" s="7">
        <f>INDEX('Developing Country'!$B$3:$B$175,MATCH('Stata Data'!B3908,'Developing Country'!$A$3:$A$175))</f>
        <v>0</v>
      </c>
      <c r="J3908" s="7">
        <f>INDEX('Developing Country'!$C$3:$C$175,MATCH('Stata Data'!B3908,'Developing Country'!$A$3:$A$175))</f>
        <v>0</v>
      </c>
      <c r="K3908" s="8">
        <f>VLOOKUP(B3908, 'TRIPS In Force'!$A$2:$B$166, 2, FALSE)</f>
        <v>34881</v>
      </c>
      <c r="L3908" s="7">
        <f t="shared" si="577"/>
        <v>1995</v>
      </c>
      <c r="M3908" s="7">
        <f t="shared" si="572"/>
        <v>1</v>
      </c>
      <c r="N3908" s="7">
        <f t="shared" si="573"/>
        <v>1995</v>
      </c>
      <c r="O3908" s="7">
        <f t="shared" si="574"/>
        <v>13</v>
      </c>
      <c r="P3908" s="7">
        <f t="shared" si="575"/>
        <v>1</v>
      </c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</row>
    <row r="3909" spans="1:34" x14ac:dyDescent="0.35">
      <c r="A3909">
        <f t="shared" si="578"/>
        <v>3908</v>
      </c>
      <c r="B3909" t="s">
        <v>143</v>
      </c>
      <c r="C3909">
        <f t="shared" si="576"/>
        <v>144</v>
      </c>
      <c r="D3909" s="7">
        <f t="shared" si="571"/>
        <v>2009</v>
      </c>
      <c r="F3909">
        <f>VLOOKUP(B3909, 'Population by Country'!$1:$266, 24, FALSE)</f>
        <v>7743831</v>
      </c>
      <c r="G3909">
        <v>0</v>
      </c>
      <c r="H3909">
        <v>0</v>
      </c>
      <c r="I3909" s="7">
        <f>INDEX('Developing Country'!$B$3:$B$175,MATCH('Stata Data'!B3909,'Developing Country'!$A$3:$A$175))</f>
        <v>0</v>
      </c>
      <c r="J3909" s="7">
        <f>INDEX('Developing Country'!$C$3:$C$175,MATCH('Stata Data'!B3909,'Developing Country'!$A$3:$A$175))</f>
        <v>0</v>
      </c>
      <c r="K3909" s="8">
        <f>VLOOKUP(B3909, 'TRIPS In Force'!$A$2:$B$166, 2, FALSE)</f>
        <v>34881</v>
      </c>
      <c r="L3909" s="7">
        <f t="shared" si="577"/>
        <v>1995</v>
      </c>
      <c r="M3909" s="7">
        <f t="shared" si="572"/>
        <v>1</v>
      </c>
      <c r="N3909" s="7">
        <f t="shared" si="573"/>
        <v>1995</v>
      </c>
      <c r="O3909" s="7">
        <f t="shared" si="574"/>
        <v>14</v>
      </c>
      <c r="P3909" s="7">
        <f t="shared" si="575"/>
        <v>1</v>
      </c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</row>
    <row r="3910" spans="1:34" x14ac:dyDescent="0.35">
      <c r="A3910">
        <f t="shared" si="578"/>
        <v>3909</v>
      </c>
      <c r="B3910" t="s">
        <v>143</v>
      </c>
      <c r="C3910">
        <f t="shared" si="576"/>
        <v>144</v>
      </c>
      <c r="D3910" s="7">
        <f t="shared" si="571"/>
        <v>2010</v>
      </c>
      <c r="F3910">
        <f>VLOOKUP(B3910, 'Population by Country'!$1:$266, 25, FALSE)</f>
        <v>7824909</v>
      </c>
      <c r="G3910">
        <v>0</v>
      </c>
      <c r="H3910">
        <v>0</v>
      </c>
      <c r="I3910" s="7">
        <f>INDEX('Developing Country'!$B$3:$B$175,MATCH('Stata Data'!B3910,'Developing Country'!$A$3:$A$175))</f>
        <v>0</v>
      </c>
      <c r="J3910" s="7">
        <f>INDEX('Developing Country'!$C$3:$C$175,MATCH('Stata Data'!B3910,'Developing Country'!$A$3:$A$175))</f>
        <v>0</v>
      </c>
      <c r="K3910" s="8">
        <f>VLOOKUP(B3910, 'TRIPS In Force'!$A$2:$B$166, 2, FALSE)</f>
        <v>34881</v>
      </c>
      <c r="L3910" s="7">
        <f t="shared" si="577"/>
        <v>1995</v>
      </c>
      <c r="M3910" s="7">
        <f t="shared" si="572"/>
        <v>1</v>
      </c>
      <c r="N3910" s="7">
        <f t="shared" si="573"/>
        <v>1995</v>
      </c>
      <c r="O3910" s="7">
        <f t="shared" si="574"/>
        <v>15</v>
      </c>
      <c r="P3910" s="7">
        <f t="shared" si="575"/>
        <v>1</v>
      </c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</row>
    <row r="3911" spans="1:34" x14ac:dyDescent="0.35">
      <c r="A3911">
        <f t="shared" si="578"/>
        <v>3910</v>
      </c>
      <c r="B3911" t="s">
        <v>143</v>
      </c>
      <c r="C3911">
        <f t="shared" si="576"/>
        <v>144</v>
      </c>
      <c r="D3911" s="7">
        <f t="shared" si="571"/>
        <v>2011</v>
      </c>
      <c r="F3911">
        <f>VLOOKUP(B3911, 'Population by Country'!$1:$266, 26, FALSE)</f>
        <v>7912398</v>
      </c>
      <c r="G3911">
        <v>0</v>
      </c>
      <c r="H3911">
        <v>0</v>
      </c>
      <c r="I3911" s="7">
        <f>INDEX('Developing Country'!$B$3:$B$175,MATCH('Stata Data'!B3911,'Developing Country'!$A$3:$A$175))</f>
        <v>0</v>
      </c>
      <c r="J3911" s="7">
        <f>INDEX('Developing Country'!$C$3:$C$175,MATCH('Stata Data'!B3911,'Developing Country'!$A$3:$A$175))</f>
        <v>0</v>
      </c>
      <c r="K3911" s="8">
        <f>VLOOKUP(B3911, 'TRIPS In Force'!$A$2:$B$166, 2, FALSE)</f>
        <v>34881</v>
      </c>
      <c r="L3911" s="7">
        <f t="shared" si="577"/>
        <v>1995</v>
      </c>
      <c r="M3911" s="7">
        <f t="shared" si="572"/>
        <v>1</v>
      </c>
      <c r="N3911" s="7">
        <f t="shared" si="573"/>
        <v>1995</v>
      </c>
      <c r="O3911" s="7">
        <f t="shared" si="574"/>
        <v>16</v>
      </c>
      <c r="P3911" s="7">
        <f t="shared" si="575"/>
        <v>1</v>
      </c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</row>
    <row r="3912" spans="1:34" x14ac:dyDescent="0.35">
      <c r="A3912">
        <f t="shared" si="578"/>
        <v>3911</v>
      </c>
      <c r="B3912" t="s">
        <v>143</v>
      </c>
      <c r="C3912">
        <f t="shared" si="576"/>
        <v>144</v>
      </c>
      <c r="D3912" s="7">
        <f t="shared" si="571"/>
        <v>2012</v>
      </c>
      <c r="F3912">
        <f>VLOOKUP(B3912, 'Population by Country'!$1:$266, 27, FALSE)</f>
        <v>7996861</v>
      </c>
      <c r="G3912">
        <v>0</v>
      </c>
      <c r="H3912">
        <v>0</v>
      </c>
      <c r="I3912" s="7">
        <f>INDEX('Developing Country'!$B$3:$B$175,MATCH('Stata Data'!B3912,'Developing Country'!$A$3:$A$175))</f>
        <v>0</v>
      </c>
      <c r="J3912" s="7">
        <f>INDEX('Developing Country'!$C$3:$C$175,MATCH('Stata Data'!B3912,'Developing Country'!$A$3:$A$175))</f>
        <v>0</v>
      </c>
      <c r="K3912" s="8">
        <f>VLOOKUP(B3912, 'TRIPS In Force'!$A$2:$B$166, 2, FALSE)</f>
        <v>34881</v>
      </c>
      <c r="L3912" s="7">
        <f t="shared" si="577"/>
        <v>1995</v>
      </c>
      <c r="M3912" s="7">
        <f t="shared" si="572"/>
        <v>1</v>
      </c>
      <c r="N3912" s="7">
        <f t="shared" si="573"/>
        <v>1995</v>
      </c>
      <c r="O3912" s="7">
        <f t="shared" si="574"/>
        <v>17</v>
      </c>
      <c r="P3912" s="7">
        <f t="shared" si="575"/>
        <v>1</v>
      </c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</row>
    <row r="3913" spans="1:34" x14ac:dyDescent="0.35">
      <c r="A3913">
        <f t="shared" si="578"/>
        <v>3912</v>
      </c>
      <c r="B3913" t="s">
        <v>143</v>
      </c>
      <c r="C3913">
        <f t="shared" si="576"/>
        <v>144</v>
      </c>
      <c r="D3913" s="7">
        <f t="shared" si="571"/>
        <v>2013</v>
      </c>
      <c r="F3913">
        <f>VLOOKUP(B3913, 'Population by Country'!$1:$266, 28, FALSE)</f>
        <v>8089346</v>
      </c>
      <c r="G3913">
        <v>0</v>
      </c>
      <c r="H3913">
        <v>0</v>
      </c>
      <c r="I3913" s="7">
        <f>INDEX('Developing Country'!$B$3:$B$175,MATCH('Stata Data'!B3913,'Developing Country'!$A$3:$A$175))</f>
        <v>0</v>
      </c>
      <c r="J3913" s="7">
        <f>INDEX('Developing Country'!$C$3:$C$175,MATCH('Stata Data'!B3913,'Developing Country'!$A$3:$A$175))</f>
        <v>0</v>
      </c>
      <c r="K3913" s="8">
        <f>VLOOKUP(B3913, 'TRIPS In Force'!$A$2:$B$166, 2, FALSE)</f>
        <v>34881</v>
      </c>
      <c r="L3913" s="7">
        <f t="shared" si="577"/>
        <v>1995</v>
      </c>
      <c r="M3913" s="7">
        <f t="shared" si="572"/>
        <v>1</v>
      </c>
      <c r="N3913" s="7">
        <f t="shared" si="573"/>
        <v>1995</v>
      </c>
      <c r="O3913" s="7">
        <f t="shared" si="574"/>
        <v>18</v>
      </c>
      <c r="P3913" s="7">
        <f t="shared" si="575"/>
        <v>1</v>
      </c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</row>
    <row r="3914" spans="1:34" x14ac:dyDescent="0.35">
      <c r="A3914">
        <f t="shared" si="578"/>
        <v>3913</v>
      </c>
      <c r="B3914" t="s">
        <v>143</v>
      </c>
      <c r="C3914">
        <f t="shared" si="576"/>
        <v>144</v>
      </c>
      <c r="D3914" s="7">
        <f t="shared" si="571"/>
        <v>2014</v>
      </c>
      <c r="F3914">
        <f>VLOOKUP(B3914, 'Population by Country'!$1:$266, 29, FALSE)</f>
        <v>8188649</v>
      </c>
      <c r="G3914">
        <v>0</v>
      </c>
      <c r="H3914">
        <v>0</v>
      </c>
      <c r="I3914" s="7">
        <f>INDEX('Developing Country'!$B$3:$B$175,MATCH('Stata Data'!B3914,'Developing Country'!$A$3:$A$175))</f>
        <v>0</v>
      </c>
      <c r="J3914" s="7">
        <f>INDEX('Developing Country'!$C$3:$C$175,MATCH('Stata Data'!B3914,'Developing Country'!$A$3:$A$175))</f>
        <v>0</v>
      </c>
      <c r="K3914" s="8">
        <f>VLOOKUP(B3914, 'TRIPS In Force'!$A$2:$B$166, 2, FALSE)</f>
        <v>34881</v>
      </c>
      <c r="L3914" s="7">
        <f t="shared" si="577"/>
        <v>1995</v>
      </c>
      <c r="M3914" s="7">
        <f t="shared" si="572"/>
        <v>1</v>
      </c>
      <c r="N3914" s="7">
        <f t="shared" si="573"/>
        <v>1995</v>
      </c>
      <c r="O3914" s="7">
        <f t="shared" si="574"/>
        <v>19</v>
      </c>
      <c r="P3914" s="7">
        <f t="shared" si="575"/>
        <v>1</v>
      </c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</row>
    <row r="3915" spans="1:34" x14ac:dyDescent="0.35">
      <c r="A3915">
        <f t="shared" si="578"/>
        <v>3914</v>
      </c>
      <c r="B3915" t="s">
        <v>143</v>
      </c>
      <c r="C3915">
        <f t="shared" si="576"/>
        <v>144</v>
      </c>
      <c r="D3915" s="7">
        <f t="shared" si="571"/>
        <v>2015</v>
      </c>
      <c r="F3915">
        <f>VLOOKUP(B3915, 'Population by Country'!$1:$266, 30, FALSE)</f>
        <v>8282396</v>
      </c>
      <c r="G3915">
        <v>0</v>
      </c>
      <c r="H3915">
        <v>0</v>
      </c>
      <c r="I3915" s="7">
        <f>INDEX('Developing Country'!$B$3:$B$175,MATCH('Stata Data'!B3915,'Developing Country'!$A$3:$A$175))</f>
        <v>0</v>
      </c>
      <c r="J3915" s="7">
        <f>INDEX('Developing Country'!$C$3:$C$175,MATCH('Stata Data'!B3915,'Developing Country'!$A$3:$A$175))</f>
        <v>0</v>
      </c>
      <c r="K3915" s="8">
        <f>VLOOKUP(B3915, 'TRIPS In Force'!$A$2:$B$166, 2, FALSE)</f>
        <v>34881</v>
      </c>
      <c r="L3915" s="7">
        <f t="shared" si="577"/>
        <v>1995</v>
      </c>
      <c r="M3915" s="7">
        <f t="shared" si="572"/>
        <v>1</v>
      </c>
      <c r="N3915" s="7">
        <f t="shared" si="573"/>
        <v>1995</v>
      </c>
      <c r="O3915" s="7">
        <f t="shared" si="574"/>
        <v>20</v>
      </c>
      <c r="P3915" s="7">
        <f t="shared" si="575"/>
        <v>1</v>
      </c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</row>
    <row r="3916" spans="1:34" x14ac:dyDescent="0.35">
      <c r="A3916">
        <f t="shared" si="578"/>
        <v>3915</v>
      </c>
      <c r="B3916" t="s">
        <v>143</v>
      </c>
      <c r="C3916">
        <f t="shared" si="576"/>
        <v>144</v>
      </c>
      <c r="D3916" s="7">
        <f t="shared" si="571"/>
        <v>2016</v>
      </c>
      <c r="F3916">
        <f>VLOOKUP(B3916, 'Population by Country'!$1:$266, 31, FALSE)</f>
        <v>8372098</v>
      </c>
      <c r="G3916">
        <v>0</v>
      </c>
      <c r="H3916">
        <v>0</v>
      </c>
      <c r="I3916" s="7">
        <f>INDEX('Developing Country'!$B$3:$B$175,MATCH('Stata Data'!B3916,'Developing Country'!$A$3:$A$175))</f>
        <v>0</v>
      </c>
      <c r="J3916" s="7">
        <f>INDEX('Developing Country'!$C$3:$C$175,MATCH('Stata Data'!B3916,'Developing Country'!$A$3:$A$175))</f>
        <v>0</v>
      </c>
      <c r="K3916" s="8">
        <f>VLOOKUP(B3916, 'TRIPS In Force'!$A$2:$B$166, 2, FALSE)</f>
        <v>34881</v>
      </c>
      <c r="L3916" s="7">
        <f t="shared" si="577"/>
        <v>1995</v>
      </c>
      <c r="M3916" s="7">
        <f t="shared" si="572"/>
        <v>1</v>
      </c>
      <c r="N3916" s="7">
        <f t="shared" si="573"/>
        <v>1995</v>
      </c>
      <c r="O3916" s="7">
        <f t="shared" si="574"/>
        <v>21</v>
      </c>
      <c r="P3916" s="7">
        <f t="shared" si="575"/>
        <v>1</v>
      </c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</row>
    <row r="3917" spans="1:34" x14ac:dyDescent="0.35">
      <c r="A3917">
        <f t="shared" si="578"/>
        <v>3916</v>
      </c>
      <c r="B3917" t="s">
        <v>1388</v>
      </c>
      <c r="C3917">
        <f t="shared" si="576"/>
        <v>145</v>
      </c>
      <c r="D3917" s="7">
        <v>1990</v>
      </c>
      <c r="F3917">
        <f>VLOOKUP(B3917, 'Population by Country'!$1:$266, 5,FALSE )</f>
        <v>12446171</v>
      </c>
      <c r="G3917">
        <v>0</v>
      </c>
      <c r="H3917">
        <v>0</v>
      </c>
      <c r="I3917" s="7">
        <f>INDEX('Developing Country'!$B$3:$B$175,MATCH('Stata Data'!B3917,'Developing Country'!$A$3:$A$175))</f>
        <v>0</v>
      </c>
      <c r="J3917" s="7">
        <f>INDEX('Developing Country'!$C$3:$C$175,MATCH('Stata Data'!B3917,'Developing Country'!$A$3:$A$175))</f>
        <v>0</v>
      </c>
      <c r="K3917" s="8"/>
      <c r="L3917" s="7"/>
      <c r="M3917" s="7"/>
      <c r="N3917" s="7"/>
      <c r="O3917" s="7"/>
      <c r="P3917" s="7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</row>
    <row r="3918" spans="1:34" x14ac:dyDescent="0.35">
      <c r="A3918">
        <f t="shared" si="578"/>
        <v>3917</v>
      </c>
      <c r="B3918" t="s">
        <v>1388</v>
      </c>
      <c r="C3918">
        <f t="shared" si="576"/>
        <v>145</v>
      </c>
      <c r="D3918" s="7">
        <f>D3917+1</f>
        <v>1991</v>
      </c>
      <c r="F3918">
        <f>VLOOKUP(B3918, 'Population by Country'!$1:$266, 6, FALSE)</f>
        <v>12815219</v>
      </c>
      <c r="G3918">
        <v>0</v>
      </c>
      <c r="H3918">
        <v>0</v>
      </c>
      <c r="I3918" s="7">
        <f>INDEX('Developing Country'!$B$3:$B$175,MATCH('Stata Data'!B3918,'Developing Country'!$A$3:$A$175))</f>
        <v>0</v>
      </c>
      <c r="J3918" s="7">
        <f>INDEX('Developing Country'!$C$3:$C$175,MATCH('Stata Data'!B3918,'Developing Country'!$A$3:$A$175))</f>
        <v>0</v>
      </c>
      <c r="K3918" s="8"/>
      <c r="L3918" s="7"/>
      <c r="M3918" s="7"/>
      <c r="N3918" s="7"/>
      <c r="O3918" s="7"/>
      <c r="P3918" s="7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</row>
    <row r="3919" spans="1:34" x14ac:dyDescent="0.35">
      <c r="A3919">
        <f t="shared" si="578"/>
        <v>3918</v>
      </c>
      <c r="B3919" t="s">
        <v>1388</v>
      </c>
      <c r="C3919">
        <f t="shared" si="576"/>
        <v>145</v>
      </c>
      <c r="D3919" s="7">
        <f t="shared" ref="D3919:D3943" si="579">D3918+1</f>
        <v>1992</v>
      </c>
      <c r="F3919">
        <f>VLOOKUP(B3919, 'Population by Country'!$1:$266, 7, FALSE)</f>
        <v>13187085</v>
      </c>
      <c r="G3919">
        <v>0</v>
      </c>
      <c r="H3919">
        <v>0</v>
      </c>
      <c r="I3919" s="7">
        <f>INDEX('Developing Country'!$B$3:$B$175,MATCH('Stata Data'!B3919,'Developing Country'!$A$3:$A$175))</f>
        <v>0</v>
      </c>
      <c r="J3919" s="7">
        <f>INDEX('Developing Country'!$C$3:$C$175,MATCH('Stata Data'!B3919,'Developing Country'!$A$3:$A$175))</f>
        <v>0</v>
      </c>
      <c r="K3919" s="8"/>
      <c r="L3919" s="7"/>
      <c r="M3919" s="7"/>
      <c r="N3919" s="7"/>
      <c r="O3919" s="7"/>
      <c r="P3919" s="7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</row>
    <row r="3920" spans="1:34" x14ac:dyDescent="0.35">
      <c r="A3920">
        <f t="shared" si="578"/>
        <v>3919</v>
      </c>
      <c r="B3920" t="s">
        <v>1388</v>
      </c>
      <c r="C3920">
        <f t="shared" si="576"/>
        <v>145</v>
      </c>
      <c r="D3920" s="7">
        <f t="shared" si="579"/>
        <v>1993</v>
      </c>
      <c r="F3920">
        <f>VLOOKUP(B3920, 'Population by Country'!$1:$266, 8, FALSE)</f>
        <v>13564167</v>
      </c>
      <c r="G3920">
        <v>0</v>
      </c>
      <c r="H3920">
        <v>0</v>
      </c>
      <c r="I3920" s="7">
        <f>INDEX('Developing Country'!$B$3:$B$175,MATCH('Stata Data'!B3920,'Developing Country'!$A$3:$A$175))</f>
        <v>0</v>
      </c>
      <c r="J3920" s="7">
        <f>INDEX('Developing Country'!$C$3:$C$175,MATCH('Stata Data'!B3920,'Developing Country'!$A$3:$A$175))</f>
        <v>0</v>
      </c>
      <c r="K3920" s="8"/>
      <c r="L3920" s="7"/>
      <c r="M3920" s="7"/>
      <c r="N3920" s="7"/>
      <c r="O3920" s="7"/>
      <c r="P3920" s="7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</row>
    <row r="3921" spans="1:34" x14ac:dyDescent="0.35">
      <c r="A3921">
        <f t="shared" si="578"/>
        <v>3920</v>
      </c>
      <c r="B3921" t="s">
        <v>1388</v>
      </c>
      <c r="C3921">
        <f t="shared" si="576"/>
        <v>145</v>
      </c>
      <c r="D3921" s="7">
        <f t="shared" si="579"/>
        <v>1994</v>
      </c>
      <c r="F3921">
        <f>VLOOKUP(B3921, 'Population by Country'!$1:$266, 9, FALSE)</f>
        <v>13949697</v>
      </c>
      <c r="G3921">
        <v>0</v>
      </c>
      <c r="H3921">
        <v>0</v>
      </c>
      <c r="I3921" s="7">
        <f>INDEX('Developing Country'!$B$3:$B$175,MATCH('Stata Data'!B3921,'Developing Country'!$A$3:$A$175))</f>
        <v>0</v>
      </c>
      <c r="J3921" s="7">
        <f>INDEX('Developing Country'!$C$3:$C$175,MATCH('Stata Data'!B3921,'Developing Country'!$A$3:$A$175))</f>
        <v>0</v>
      </c>
      <c r="K3921" s="8"/>
      <c r="L3921" s="7"/>
      <c r="M3921" s="7"/>
      <c r="N3921" s="7"/>
      <c r="O3921" s="7"/>
      <c r="P3921" s="7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</row>
    <row r="3922" spans="1:34" x14ac:dyDescent="0.35">
      <c r="A3922">
        <f t="shared" si="578"/>
        <v>3921</v>
      </c>
      <c r="B3922" t="s">
        <v>1388</v>
      </c>
      <c r="C3922">
        <f t="shared" si="576"/>
        <v>145</v>
      </c>
      <c r="D3922" s="7">
        <f t="shared" si="579"/>
        <v>1995</v>
      </c>
      <c r="F3922">
        <f>VLOOKUP(B3922, 'Population by Country'!$1:$266, 10, FALSE)</f>
        <v>14345492</v>
      </c>
      <c r="G3922">
        <v>0</v>
      </c>
      <c r="H3922">
        <v>0</v>
      </c>
      <c r="I3922" s="7">
        <f>INDEX('Developing Country'!$B$3:$B$175,MATCH('Stata Data'!B3922,'Developing Country'!$A$3:$A$175))</f>
        <v>0</v>
      </c>
      <c r="J3922" s="7">
        <f>INDEX('Developing Country'!$C$3:$C$175,MATCH('Stata Data'!B3922,'Developing Country'!$A$3:$A$175))</f>
        <v>0</v>
      </c>
      <c r="K3922" s="8"/>
      <c r="L3922" s="7"/>
      <c r="M3922" s="7"/>
      <c r="N3922" s="7"/>
      <c r="O3922" s="7"/>
      <c r="P3922" s="7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</row>
    <row r="3923" spans="1:34" x14ac:dyDescent="0.35">
      <c r="A3923">
        <f t="shared" si="578"/>
        <v>3922</v>
      </c>
      <c r="B3923" t="s">
        <v>1388</v>
      </c>
      <c r="C3923">
        <f t="shared" si="576"/>
        <v>145</v>
      </c>
      <c r="D3923" s="7">
        <f t="shared" si="579"/>
        <v>1996</v>
      </c>
      <c r="F3923">
        <f>VLOOKUP(B3923, 'Population by Country'!$1:$266, 11, FALSE)</f>
        <v>14755286</v>
      </c>
      <c r="G3923">
        <v>0</v>
      </c>
      <c r="H3923">
        <v>0</v>
      </c>
      <c r="I3923" s="7">
        <f>INDEX('Developing Country'!$B$3:$B$175,MATCH('Stata Data'!B3923,'Developing Country'!$A$3:$A$175))</f>
        <v>0</v>
      </c>
      <c r="J3923" s="7">
        <f>INDEX('Developing Country'!$C$3:$C$175,MATCH('Stata Data'!B3923,'Developing Country'!$A$3:$A$175))</f>
        <v>0</v>
      </c>
      <c r="K3923" s="8"/>
      <c r="L3923" s="7"/>
      <c r="M3923" s="7"/>
      <c r="N3923" s="7"/>
      <c r="O3923" s="7"/>
      <c r="P3923" s="7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</row>
    <row r="3924" spans="1:34" x14ac:dyDescent="0.35">
      <c r="A3924">
        <f t="shared" si="578"/>
        <v>3923</v>
      </c>
      <c r="B3924" t="s">
        <v>1388</v>
      </c>
      <c r="C3924">
        <f t="shared" si="576"/>
        <v>145</v>
      </c>
      <c r="D3924" s="7">
        <f t="shared" si="579"/>
        <v>1997</v>
      </c>
      <c r="F3924">
        <f>VLOOKUP(B3924, 'Population by Country'!$1:$266, 12, FALSE)</f>
        <v>15177456</v>
      </c>
      <c r="G3924">
        <v>0</v>
      </c>
      <c r="H3924">
        <v>0</v>
      </c>
      <c r="I3924" s="7">
        <f>INDEX('Developing Country'!$B$3:$B$175,MATCH('Stata Data'!B3924,'Developing Country'!$A$3:$A$175))</f>
        <v>0</v>
      </c>
      <c r="J3924" s="7">
        <f>INDEX('Developing Country'!$C$3:$C$175,MATCH('Stata Data'!B3924,'Developing Country'!$A$3:$A$175))</f>
        <v>0</v>
      </c>
      <c r="K3924" s="8"/>
      <c r="L3924" s="7"/>
      <c r="M3924" s="7"/>
      <c r="N3924" s="7"/>
      <c r="O3924" s="7"/>
      <c r="P3924" s="7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</row>
    <row r="3925" spans="1:34" x14ac:dyDescent="0.35">
      <c r="A3925">
        <f t="shared" si="578"/>
        <v>3924</v>
      </c>
      <c r="B3925" t="s">
        <v>1388</v>
      </c>
      <c r="C3925">
        <f t="shared" si="576"/>
        <v>145</v>
      </c>
      <c r="D3925" s="7">
        <f t="shared" si="579"/>
        <v>1998</v>
      </c>
      <c r="F3925">
        <f>VLOOKUP(B3925, 'Population by Country'!$1:$266, 13, FALSE)</f>
        <v>15602210</v>
      </c>
      <c r="G3925">
        <v>0</v>
      </c>
      <c r="H3925">
        <v>0</v>
      </c>
      <c r="I3925" s="7">
        <f>INDEX('Developing Country'!$B$3:$B$175,MATCH('Stata Data'!B3925,'Developing Country'!$A$3:$A$175))</f>
        <v>0</v>
      </c>
      <c r="J3925" s="7">
        <f>INDEX('Developing Country'!$C$3:$C$175,MATCH('Stata Data'!B3925,'Developing Country'!$A$3:$A$175))</f>
        <v>0</v>
      </c>
      <c r="K3925" s="8"/>
      <c r="L3925" s="7"/>
      <c r="M3925" s="7"/>
      <c r="N3925" s="7"/>
      <c r="O3925" s="7"/>
      <c r="P3925" s="7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</row>
    <row r="3926" spans="1:34" x14ac:dyDescent="0.35">
      <c r="A3926">
        <f t="shared" si="578"/>
        <v>3925</v>
      </c>
      <c r="B3926" t="s">
        <v>1388</v>
      </c>
      <c r="C3926">
        <f t="shared" si="576"/>
        <v>145</v>
      </c>
      <c r="D3926" s="7">
        <f t="shared" si="579"/>
        <v>1999</v>
      </c>
      <c r="F3926">
        <f>VLOOKUP(B3926, 'Population by Country'!$1:$266,14, FALSE)</f>
        <v>16016092</v>
      </c>
      <c r="G3926">
        <v>0</v>
      </c>
      <c r="H3926">
        <v>0</v>
      </c>
      <c r="I3926" s="7">
        <f>INDEX('Developing Country'!$B$3:$B$175,MATCH('Stata Data'!B3926,'Developing Country'!$A$3:$A$175))</f>
        <v>0</v>
      </c>
      <c r="J3926" s="7">
        <f>INDEX('Developing Country'!$C$3:$C$175,MATCH('Stata Data'!B3926,'Developing Country'!$A$3:$A$175))</f>
        <v>0</v>
      </c>
      <c r="K3926" s="8"/>
      <c r="L3926" s="7"/>
      <c r="M3926" s="7"/>
      <c r="N3926" s="7"/>
      <c r="O3926" s="7"/>
      <c r="P3926" s="7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</row>
    <row r="3927" spans="1:34" x14ac:dyDescent="0.35">
      <c r="A3927">
        <f t="shared" si="578"/>
        <v>3926</v>
      </c>
      <c r="B3927" t="s">
        <v>1388</v>
      </c>
      <c r="C3927">
        <f t="shared" si="576"/>
        <v>145</v>
      </c>
      <c r="D3927" s="7">
        <f t="shared" si="579"/>
        <v>2000</v>
      </c>
      <c r="F3927">
        <f>VLOOKUP(B3927, 'Population by Country'!$1:$266, 15, FALSE)</f>
        <v>16410848</v>
      </c>
      <c r="G3927">
        <v>0</v>
      </c>
      <c r="H3927">
        <v>0</v>
      </c>
      <c r="I3927" s="7">
        <f>INDEX('Developing Country'!$B$3:$B$175,MATCH('Stata Data'!B3927,'Developing Country'!$A$3:$A$175))</f>
        <v>0</v>
      </c>
      <c r="J3927" s="7">
        <f>INDEX('Developing Country'!$C$3:$C$175,MATCH('Stata Data'!B3927,'Developing Country'!$A$3:$A$175))</f>
        <v>0</v>
      </c>
      <c r="K3927" s="8"/>
      <c r="L3927" s="7"/>
      <c r="M3927" s="7"/>
      <c r="N3927" s="7"/>
      <c r="O3927" s="7"/>
      <c r="P3927" s="7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</row>
    <row r="3928" spans="1:34" x14ac:dyDescent="0.35">
      <c r="A3928">
        <f t="shared" si="578"/>
        <v>3927</v>
      </c>
      <c r="B3928" t="s">
        <v>1388</v>
      </c>
      <c r="C3928">
        <f t="shared" si="576"/>
        <v>145</v>
      </c>
      <c r="D3928" s="7">
        <f t="shared" si="579"/>
        <v>2001</v>
      </c>
      <c r="F3928">
        <f>VLOOKUP(B3928, 'Population by Country'!$1:$266, 16, FALSE)</f>
        <v>16766899</v>
      </c>
      <c r="G3928">
        <v>0</v>
      </c>
      <c r="H3928">
        <v>0</v>
      </c>
      <c r="I3928" s="7">
        <f>INDEX('Developing Country'!$B$3:$B$175,MATCH('Stata Data'!B3928,'Developing Country'!$A$3:$A$175))</f>
        <v>0</v>
      </c>
      <c r="J3928" s="7">
        <f>INDEX('Developing Country'!$C$3:$C$175,MATCH('Stata Data'!B3928,'Developing Country'!$A$3:$A$175))</f>
        <v>0</v>
      </c>
      <c r="K3928" s="8"/>
      <c r="L3928" s="7"/>
      <c r="M3928" s="7"/>
      <c r="N3928" s="7"/>
      <c r="O3928" s="7"/>
      <c r="P3928" s="7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</row>
    <row r="3929" spans="1:34" x14ac:dyDescent="0.35">
      <c r="A3929">
        <f t="shared" si="578"/>
        <v>3928</v>
      </c>
      <c r="B3929" t="s">
        <v>1388</v>
      </c>
      <c r="C3929">
        <f t="shared" si="576"/>
        <v>145</v>
      </c>
      <c r="D3929" s="7">
        <f t="shared" si="579"/>
        <v>2002</v>
      </c>
      <c r="F3929">
        <f>VLOOKUP(B3929, 'Population by Country'!$1:$266, 17, FALSE)</f>
        <v>17087901</v>
      </c>
      <c r="G3929">
        <v>0</v>
      </c>
      <c r="H3929">
        <v>0</v>
      </c>
      <c r="I3929" s="7">
        <f>INDEX('Developing Country'!$B$3:$B$175,MATCH('Stata Data'!B3929,'Developing Country'!$A$3:$A$175))</f>
        <v>0</v>
      </c>
      <c r="J3929" s="7">
        <f>INDEX('Developing Country'!$C$3:$C$175,MATCH('Stata Data'!B3929,'Developing Country'!$A$3:$A$175))</f>
        <v>0</v>
      </c>
      <c r="K3929" s="8"/>
      <c r="L3929" s="7"/>
      <c r="M3929" s="7"/>
      <c r="N3929" s="7"/>
      <c r="O3929" s="7"/>
      <c r="P3929" s="7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</row>
    <row r="3930" spans="1:34" x14ac:dyDescent="0.35">
      <c r="A3930">
        <f t="shared" si="578"/>
        <v>3929</v>
      </c>
      <c r="B3930" t="s">
        <v>1388</v>
      </c>
      <c r="C3930">
        <f t="shared" si="576"/>
        <v>145</v>
      </c>
      <c r="D3930" s="7">
        <f t="shared" si="579"/>
        <v>2003</v>
      </c>
      <c r="F3930">
        <f>VLOOKUP(B3930, 'Population by Country'!$1:$266, 18, FALSE)</f>
        <v>17415266</v>
      </c>
      <c r="G3930">
        <v>0</v>
      </c>
      <c r="H3930">
        <v>0</v>
      </c>
      <c r="I3930" s="7">
        <f>INDEX('Developing Country'!$B$3:$B$175,MATCH('Stata Data'!B3930,'Developing Country'!$A$3:$A$175))</f>
        <v>0</v>
      </c>
      <c r="J3930" s="7">
        <f>INDEX('Developing Country'!$C$3:$C$175,MATCH('Stata Data'!B3930,'Developing Country'!$A$3:$A$175))</f>
        <v>0</v>
      </c>
      <c r="K3930" s="8"/>
      <c r="L3930" s="7"/>
      <c r="M3930" s="7"/>
      <c r="N3930" s="7"/>
      <c r="O3930" s="7"/>
      <c r="P3930" s="7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</row>
    <row r="3931" spans="1:34" x14ac:dyDescent="0.35">
      <c r="A3931">
        <f t="shared" si="578"/>
        <v>3930</v>
      </c>
      <c r="B3931" t="s">
        <v>1388</v>
      </c>
      <c r="C3931">
        <f t="shared" si="576"/>
        <v>145</v>
      </c>
      <c r="D3931" s="7">
        <f t="shared" si="579"/>
        <v>2004</v>
      </c>
      <c r="F3931">
        <f>VLOOKUP(B3931, 'Population by Country'!$1:$266,19, FALSE)</f>
        <v>17806638</v>
      </c>
      <c r="G3931">
        <v>0</v>
      </c>
      <c r="H3931">
        <v>0</v>
      </c>
      <c r="I3931" s="7">
        <f>INDEX('Developing Country'!$B$3:$B$175,MATCH('Stata Data'!B3931,'Developing Country'!$A$3:$A$175))</f>
        <v>0</v>
      </c>
      <c r="J3931" s="7">
        <f>INDEX('Developing Country'!$C$3:$C$175,MATCH('Stata Data'!B3931,'Developing Country'!$A$3:$A$175))</f>
        <v>0</v>
      </c>
      <c r="K3931" s="8"/>
      <c r="L3931" s="7"/>
      <c r="M3931" s="7"/>
      <c r="N3931" s="7"/>
      <c r="O3931" s="7"/>
      <c r="P3931" s="7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</row>
    <row r="3932" spans="1:34" x14ac:dyDescent="0.35">
      <c r="A3932">
        <f t="shared" si="578"/>
        <v>3931</v>
      </c>
      <c r="B3932" t="s">
        <v>1388</v>
      </c>
      <c r="C3932">
        <f t="shared" si="576"/>
        <v>145</v>
      </c>
      <c r="D3932" s="7">
        <f t="shared" si="579"/>
        <v>2005</v>
      </c>
      <c r="F3932">
        <f>VLOOKUP(B3932, 'Population by Country'!$1:$266, 20, FALSE)</f>
        <v>18294611</v>
      </c>
      <c r="G3932">
        <v>0</v>
      </c>
      <c r="H3932">
        <v>0</v>
      </c>
      <c r="I3932" s="7">
        <f>INDEX('Developing Country'!$B$3:$B$175,MATCH('Stata Data'!B3932,'Developing Country'!$A$3:$A$175))</f>
        <v>0</v>
      </c>
      <c r="J3932" s="7">
        <f>INDEX('Developing Country'!$C$3:$C$175,MATCH('Stata Data'!B3932,'Developing Country'!$A$3:$A$175))</f>
        <v>0</v>
      </c>
      <c r="K3932" s="8"/>
      <c r="L3932" s="7"/>
      <c r="M3932" s="7"/>
      <c r="N3932" s="7"/>
      <c r="O3932" s="7"/>
      <c r="P3932" s="7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</row>
    <row r="3933" spans="1:34" x14ac:dyDescent="0.35">
      <c r="A3933">
        <f t="shared" si="578"/>
        <v>3932</v>
      </c>
      <c r="B3933" t="s">
        <v>1388</v>
      </c>
      <c r="C3933">
        <f t="shared" si="576"/>
        <v>145</v>
      </c>
      <c r="D3933" s="7">
        <f t="shared" si="579"/>
        <v>2006</v>
      </c>
      <c r="F3933">
        <f>VLOOKUP(B3933, 'Population by Country'!$1:$266, 21, FALSE)</f>
        <v>18914977</v>
      </c>
      <c r="G3933">
        <v>0</v>
      </c>
      <c r="H3933">
        <v>0</v>
      </c>
      <c r="I3933" s="7">
        <f>INDEX('Developing Country'!$B$3:$B$175,MATCH('Stata Data'!B3933,'Developing Country'!$A$3:$A$175))</f>
        <v>0</v>
      </c>
      <c r="J3933" s="7">
        <f>INDEX('Developing Country'!$C$3:$C$175,MATCH('Stata Data'!B3933,'Developing Country'!$A$3:$A$175))</f>
        <v>0</v>
      </c>
      <c r="K3933" s="8"/>
      <c r="L3933" s="7"/>
      <c r="M3933" s="7"/>
      <c r="N3933" s="7"/>
      <c r="O3933" s="7"/>
      <c r="P3933" s="7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</row>
    <row r="3934" spans="1:34" x14ac:dyDescent="0.35">
      <c r="A3934">
        <f t="shared" si="578"/>
        <v>3933</v>
      </c>
      <c r="B3934" t="s">
        <v>1388</v>
      </c>
      <c r="C3934">
        <f t="shared" si="576"/>
        <v>145</v>
      </c>
      <c r="D3934" s="7">
        <f t="shared" si="579"/>
        <v>2007</v>
      </c>
      <c r="F3934">
        <f>VLOOKUP(B3934, 'Population by Country'!$1:$266, 22, FALSE)</f>
        <v>19632806</v>
      </c>
      <c r="G3934">
        <v>0</v>
      </c>
      <c r="H3934">
        <v>0</v>
      </c>
      <c r="I3934" s="7">
        <f>INDEX('Developing Country'!$B$3:$B$175,MATCH('Stata Data'!B3934,'Developing Country'!$A$3:$A$175))</f>
        <v>0</v>
      </c>
      <c r="J3934" s="7">
        <f>INDEX('Developing Country'!$C$3:$C$175,MATCH('Stata Data'!B3934,'Developing Country'!$A$3:$A$175))</f>
        <v>0</v>
      </c>
      <c r="K3934" s="8"/>
      <c r="L3934" s="7"/>
      <c r="M3934" s="7"/>
      <c r="N3934" s="7"/>
      <c r="O3934" s="7"/>
      <c r="P3934" s="7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</row>
    <row r="3935" spans="1:34" x14ac:dyDescent="0.35">
      <c r="A3935">
        <f t="shared" si="578"/>
        <v>3934</v>
      </c>
      <c r="B3935" t="s">
        <v>1388</v>
      </c>
      <c r="C3935">
        <f t="shared" si="576"/>
        <v>145</v>
      </c>
      <c r="D3935" s="7">
        <f t="shared" si="579"/>
        <v>2008</v>
      </c>
      <c r="F3935">
        <f>VLOOKUP(B3935, 'Population by Country'!$1:$266, 23, FALSE)</f>
        <v>20325443</v>
      </c>
      <c r="G3935">
        <v>0</v>
      </c>
      <c r="H3935">
        <v>0</v>
      </c>
      <c r="I3935" s="7">
        <f>INDEX('Developing Country'!$B$3:$B$175,MATCH('Stata Data'!B3935,'Developing Country'!$A$3:$A$175))</f>
        <v>0</v>
      </c>
      <c r="J3935" s="7">
        <f>INDEX('Developing Country'!$C$3:$C$175,MATCH('Stata Data'!B3935,'Developing Country'!$A$3:$A$175))</f>
        <v>0</v>
      </c>
      <c r="K3935" s="8"/>
      <c r="L3935" s="7"/>
      <c r="M3935" s="7"/>
      <c r="N3935" s="7"/>
      <c r="O3935" s="7"/>
      <c r="P3935" s="7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</row>
    <row r="3936" spans="1:34" x14ac:dyDescent="0.35">
      <c r="A3936">
        <f t="shared" si="578"/>
        <v>3935</v>
      </c>
      <c r="B3936" t="s">
        <v>1388</v>
      </c>
      <c r="C3936">
        <f t="shared" si="576"/>
        <v>145</v>
      </c>
      <c r="D3936" s="7">
        <f t="shared" si="579"/>
        <v>2009</v>
      </c>
      <c r="F3936">
        <f>VLOOKUP(B3936, 'Population by Country'!$1:$266, 24, FALSE)</f>
        <v>20824893</v>
      </c>
      <c r="G3936">
        <v>0</v>
      </c>
      <c r="H3936">
        <v>0</v>
      </c>
      <c r="I3936" s="7">
        <f>INDEX('Developing Country'!$B$3:$B$175,MATCH('Stata Data'!B3936,'Developing Country'!$A$3:$A$175))</f>
        <v>0</v>
      </c>
      <c r="J3936" s="7">
        <f>INDEX('Developing Country'!$C$3:$C$175,MATCH('Stata Data'!B3936,'Developing Country'!$A$3:$A$175))</f>
        <v>0</v>
      </c>
      <c r="K3936" s="8"/>
      <c r="L3936" s="7"/>
      <c r="M3936" s="7"/>
      <c r="N3936" s="7"/>
      <c r="O3936" s="7"/>
      <c r="P3936" s="7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</row>
    <row r="3937" spans="1:34" x14ac:dyDescent="0.35">
      <c r="A3937">
        <f t="shared" si="578"/>
        <v>3936</v>
      </c>
      <c r="B3937" t="s">
        <v>1388</v>
      </c>
      <c r="C3937">
        <f t="shared" si="576"/>
        <v>145</v>
      </c>
      <c r="D3937" s="7">
        <f t="shared" si="579"/>
        <v>2010</v>
      </c>
      <c r="F3937">
        <f>VLOOKUP(B3937, 'Population by Country'!$1:$266, 25, FALSE)</f>
        <v>21018834</v>
      </c>
      <c r="G3937">
        <v>0</v>
      </c>
      <c r="H3937">
        <v>0</v>
      </c>
      <c r="I3937" s="7">
        <f>INDEX('Developing Country'!$B$3:$B$175,MATCH('Stata Data'!B3937,'Developing Country'!$A$3:$A$175))</f>
        <v>0</v>
      </c>
      <c r="J3937" s="7">
        <f>INDEX('Developing Country'!$C$3:$C$175,MATCH('Stata Data'!B3937,'Developing Country'!$A$3:$A$175))</f>
        <v>0</v>
      </c>
      <c r="K3937" s="8"/>
      <c r="L3937" s="7"/>
      <c r="M3937" s="7"/>
      <c r="N3937" s="7"/>
      <c r="O3937" s="7"/>
      <c r="P3937" s="7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</row>
    <row r="3938" spans="1:34" x14ac:dyDescent="0.35">
      <c r="A3938">
        <f t="shared" si="578"/>
        <v>3937</v>
      </c>
      <c r="B3938" t="s">
        <v>1388</v>
      </c>
      <c r="C3938">
        <f t="shared" si="576"/>
        <v>145</v>
      </c>
      <c r="D3938" s="7">
        <f t="shared" si="579"/>
        <v>2011</v>
      </c>
      <c r="F3938">
        <f>VLOOKUP(B3938, 'Population by Country'!$1:$266, 26, FALSE)</f>
        <v>20863993</v>
      </c>
      <c r="G3938">
        <v>0</v>
      </c>
      <c r="H3938">
        <v>0</v>
      </c>
      <c r="I3938" s="7">
        <f>INDEX('Developing Country'!$B$3:$B$175,MATCH('Stata Data'!B3938,'Developing Country'!$A$3:$A$175))</f>
        <v>0</v>
      </c>
      <c r="J3938" s="7">
        <f>INDEX('Developing Country'!$C$3:$C$175,MATCH('Stata Data'!B3938,'Developing Country'!$A$3:$A$175))</f>
        <v>0</v>
      </c>
      <c r="K3938" s="8"/>
      <c r="L3938" s="7"/>
      <c r="M3938" s="7"/>
      <c r="N3938" s="7"/>
      <c r="O3938" s="7"/>
      <c r="P3938" s="7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</row>
    <row r="3939" spans="1:34" x14ac:dyDescent="0.35">
      <c r="A3939">
        <f t="shared" si="578"/>
        <v>3938</v>
      </c>
      <c r="B3939" t="s">
        <v>1388</v>
      </c>
      <c r="C3939">
        <f t="shared" si="576"/>
        <v>145</v>
      </c>
      <c r="D3939" s="7">
        <f t="shared" si="579"/>
        <v>2012</v>
      </c>
      <c r="F3939">
        <f>VLOOKUP(B3939, 'Population by Country'!$1:$266, 27, FALSE)</f>
        <v>20420701</v>
      </c>
      <c r="G3939">
        <v>0</v>
      </c>
      <c r="H3939">
        <v>0</v>
      </c>
      <c r="I3939" s="7">
        <f>INDEX('Developing Country'!$B$3:$B$175,MATCH('Stata Data'!B3939,'Developing Country'!$A$3:$A$175))</f>
        <v>0</v>
      </c>
      <c r="J3939" s="7">
        <f>INDEX('Developing Country'!$C$3:$C$175,MATCH('Stata Data'!B3939,'Developing Country'!$A$3:$A$175))</f>
        <v>0</v>
      </c>
      <c r="K3939" s="8"/>
      <c r="L3939" s="7"/>
      <c r="M3939" s="7"/>
      <c r="N3939" s="7"/>
      <c r="O3939" s="7"/>
      <c r="P3939" s="7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</row>
    <row r="3940" spans="1:34" x14ac:dyDescent="0.35">
      <c r="A3940">
        <f t="shared" si="578"/>
        <v>3939</v>
      </c>
      <c r="B3940" t="s">
        <v>1388</v>
      </c>
      <c r="C3940">
        <f t="shared" si="576"/>
        <v>145</v>
      </c>
      <c r="D3940" s="7">
        <f t="shared" si="579"/>
        <v>2013</v>
      </c>
      <c r="F3940">
        <f>VLOOKUP(B3940, 'Population by Country'!$1:$266, 28, FALSE)</f>
        <v>19809141</v>
      </c>
      <c r="G3940">
        <v>0</v>
      </c>
      <c r="H3940">
        <v>0</v>
      </c>
      <c r="I3940" s="7">
        <f>INDEX('Developing Country'!$B$3:$B$175,MATCH('Stata Data'!B3940,'Developing Country'!$A$3:$A$175))</f>
        <v>0</v>
      </c>
      <c r="J3940" s="7">
        <f>INDEX('Developing Country'!$C$3:$C$175,MATCH('Stata Data'!B3940,'Developing Country'!$A$3:$A$175))</f>
        <v>0</v>
      </c>
      <c r="K3940" s="8"/>
      <c r="L3940" s="7"/>
      <c r="M3940" s="7"/>
      <c r="N3940" s="7"/>
      <c r="O3940" s="7"/>
      <c r="P3940" s="7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</row>
    <row r="3941" spans="1:34" x14ac:dyDescent="0.35">
      <c r="A3941">
        <f t="shared" si="578"/>
        <v>3940</v>
      </c>
      <c r="B3941" t="s">
        <v>1388</v>
      </c>
      <c r="C3941">
        <f t="shared" si="576"/>
        <v>145</v>
      </c>
      <c r="D3941" s="7">
        <f t="shared" si="579"/>
        <v>2014</v>
      </c>
      <c r="F3941">
        <f>VLOOKUP(B3941, 'Population by Country'!$1:$266, 29, FALSE)</f>
        <v>19203090</v>
      </c>
      <c r="G3941">
        <v>0</v>
      </c>
      <c r="H3941">
        <v>0</v>
      </c>
      <c r="I3941" s="7">
        <f>INDEX('Developing Country'!$B$3:$B$175,MATCH('Stata Data'!B3941,'Developing Country'!$A$3:$A$175))</f>
        <v>0</v>
      </c>
      <c r="J3941" s="7">
        <f>INDEX('Developing Country'!$C$3:$C$175,MATCH('Stata Data'!B3941,'Developing Country'!$A$3:$A$175))</f>
        <v>0</v>
      </c>
      <c r="K3941" s="8"/>
      <c r="L3941" s="7"/>
      <c r="M3941" s="7"/>
      <c r="N3941" s="7"/>
      <c r="O3941" s="7"/>
      <c r="P3941" s="7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</row>
    <row r="3942" spans="1:34" x14ac:dyDescent="0.35">
      <c r="A3942">
        <f t="shared" si="578"/>
        <v>3941</v>
      </c>
      <c r="B3942" t="s">
        <v>1388</v>
      </c>
      <c r="C3942">
        <f t="shared" si="576"/>
        <v>145</v>
      </c>
      <c r="D3942" s="7">
        <f t="shared" si="579"/>
        <v>2015</v>
      </c>
      <c r="F3942">
        <f>VLOOKUP(B3942, 'Population by Country'!$1:$266, 30, FALSE)</f>
        <v>18734987</v>
      </c>
      <c r="G3942">
        <v>0</v>
      </c>
      <c r="H3942">
        <v>0</v>
      </c>
      <c r="I3942" s="7">
        <f>INDEX('Developing Country'!$B$3:$B$175,MATCH('Stata Data'!B3942,'Developing Country'!$A$3:$A$175))</f>
        <v>0</v>
      </c>
      <c r="J3942" s="7">
        <f>INDEX('Developing Country'!$C$3:$C$175,MATCH('Stata Data'!B3942,'Developing Country'!$A$3:$A$175))</f>
        <v>0</v>
      </c>
      <c r="K3942" s="8"/>
      <c r="L3942" s="7"/>
      <c r="M3942" s="7"/>
      <c r="N3942" s="7"/>
      <c r="O3942" s="7"/>
      <c r="P3942" s="7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</row>
    <row r="3943" spans="1:34" x14ac:dyDescent="0.35">
      <c r="A3943">
        <f t="shared" si="578"/>
        <v>3942</v>
      </c>
      <c r="B3943" t="s">
        <v>1388</v>
      </c>
      <c r="C3943">
        <f t="shared" si="576"/>
        <v>145</v>
      </c>
      <c r="D3943" s="7">
        <f t="shared" si="579"/>
        <v>2016</v>
      </c>
      <c r="F3943">
        <f>VLOOKUP(B3943, 'Population by Country'!$1:$266, 31, FALSE)</f>
        <v>18430453</v>
      </c>
      <c r="G3943">
        <v>0</v>
      </c>
      <c r="H3943">
        <v>0</v>
      </c>
      <c r="I3943" s="7">
        <f>INDEX('Developing Country'!$B$3:$B$175,MATCH('Stata Data'!B3943,'Developing Country'!$A$3:$A$175))</f>
        <v>0</v>
      </c>
      <c r="J3943" s="7">
        <f>INDEX('Developing Country'!$C$3:$C$175,MATCH('Stata Data'!B3943,'Developing Country'!$A$3:$A$175))</f>
        <v>0</v>
      </c>
      <c r="K3943" s="8"/>
      <c r="L3943" s="7"/>
      <c r="M3943" s="7"/>
      <c r="N3943" s="7"/>
      <c r="O3943" s="7"/>
      <c r="P3943" s="7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</row>
    <row r="3944" spans="1:34" x14ac:dyDescent="0.35">
      <c r="A3944">
        <f t="shared" si="578"/>
        <v>3943</v>
      </c>
      <c r="B3944" t="s">
        <v>145</v>
      </c>
      <c r="C3944">
        <f t="shared" si="576"/>
        <v>146</v>
      </c>
      <c r="D3944" s="7">
        <v>1990</v>
      </c>
      <c r="E3944">
        <v>100</v>
      </c>
      <c r="F3944">
        <f>VLOOKUP(B3944, 'Population by Country'!$1:$266, 5,FALSE )</f>
        <v>5283728</v>
      </c>
      <c r="G3944">
        <v>0</v>
      </c>
      <c r="H3944">
        <v>0</v>
      </c>
      <c r="I3944" s="7">
        <f>INDEX('Developing Country'!$B$3:$B$175,MATCH('Stata Data'!B3944,'Developing Country'!$A$3:$A$175))</f>
        <v>0</v>
      </c>
      <c r="J3944" s="7">
        <f>INDEX('Developing Country'!$C$3:$C$175,MATCH('Stata Data'!B3944,'Developing Country'!$A$3:$A$175))</f>
        <v>0</v>
      </c>
      <c r="K3944" s="8">
        <f>VLOOKUP(B3944, 'TRIPS In Force'!$A$2:$B$166, 2, FALSE)</f>
        <v>41335</v>
      </c>
      <c r="L3944" s="7">
        <f t="shared" si="577"/>
        <v>2013</v>
      </c>
      <c r="M3944" s="7">
        <f t="shared" si="572"/>
        <v>0</v>
      </c>
      <c r="N3944" s="7">
        <f t="shared" si="573"/>
        <v>2013</v>
      </c>
      <c r="O3944" s="7">
        <f t="shared" si="574"/>
        <v>-23</v>
      </c>
      <c r="P3944" s="7">
        <f t="shared" si="575"/>
        <v>0</v>
      </c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</row>
    <row r="3945" spans="1:34" x14ac:dyDescent="0.35">
      <c r="A3945">
        <f t="shared" si="578"/>
        <v>3944</v>
      </c>
      <c r="B3945" t="s">
        <v>145</v>
      </c>
      <c r="C3945">
        <f t="shared" si="576"/>
        <v>146</v>
      </c>
      <c r="D3945" s="7">
        <f>D3944+1</f>
        <v>1991</v>
      </c>
      <c r="E3945">
        <v>100</v>
      </c>
      <c r="F3945">
        <f>VLOOKUP(B3945, 'Population by Country'!$1:$266, 6, FALSE)</f>
        <v>5400714</v>
      </c>
      <c r="G3945">
        <v>0</v>
      </c>
      <c r="H3945">
        <v>0</v>
      </c>
      <c r="I3945" s="7">
        <f>INDEX('Developing Country'!$B$3:$B$175,MATCH('Stata Data'!B3945,'Developing Country'!$A$3:$A$175))</f>
        <v>0</v>
      </c>
      <c r="J3945" s="7">
        <f>INDEX('Developing Country'!$C$3:$C$175,MATCH('Stata Data'!B3945,'Developing Country'!$A$3:$A$175))</f>
        <v>0</v>
      </c>
      <c r="K3945" s="8">
        <f>VLOOKUP(B3945, 'TRIPS In Force'!$A$2:$B$166, 2, FALSE)</f>
        <v>41335</v>
      </c>
      <c r="L3945" s="7">
        <f t="shared" si="577"/>
        <v>2013</v>
      </c>
      <c r="M3945" s="7">
        <f t="shared" si="572"/>
        <v>0</v>
      </c>
      <c r="N3945" s="7">
        <f t="shared" si="573"/>
        <v>2013</v>
      </c>
      <c r="O3945" s="7">
        <f t="shared" si="574"/>
        <v>-22</v>
      </c>
      <c r="P3945" s="7">
        <f t="shared" si="575"/>
        <v>0</v>
      </c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</row>
    <row r="3946" spans="1:34" x14ac:dyDescent="0.35">
      <c r="A3946">
        <f t="shared" si="578"/>
        <v>3945</v>
      </c>
      <c r="B3946" t="s">
        <v>145</v>
      </c>
      <c r="C3946">
        <f t="shared" si="576"/>
        <v>146</v>
      </c>
      <c r="D3946" s="7">
        <f t="shared" ref="D3946:D3970" si="580">D3945+1</f>
        <v>1992</v>
      </c>
      <c r="E3946">
        <v>100</v>
      </c>
      <c r="F3946">
        <f>VLOOKUP(B3946, 'Population by Country'!$1:$266, 7, FALSE)</f>
        <v>5502976</v>
      </c>
      <c r="G3946">
        <v>0</v>
      </c>
      <c r="H3946">
        <v>0</v>
      </c>
      <c r="I3946" s="7">
        <f>INDEX('Developing Country'!$B$3:$B$175,MATCH('Stata Data'!B3946,'Developing Country'!$A$3:$A$175))</f>
        <v>0</v>
      </c>
      <c r="J3946" s="7">
        <f>INDEX('Developing Country'!$C$3:$C$175,MATCH('Stata Data'!B3946,'Developing Country'!$A$3:$A$175))</f>
        <v>0</v>
      </c>
      <c r="K3946" s="8">
        <f>VLOOKUP(B3946, 'TRIPS In Force'!$A$2:$B$166, 2, FALSE)</f>
        <v>41335</v>
      </c>
      <c r="L3946" s="7">
        <f t="shared" si="577"/>
        <v>2013</v>
      </c>
      <c r="M3946" s="7">
        <f t="shared" si="572"/>
        <v>0</v>
      </c>
      <c r="N3946" s="7">
        <f t="shared" si="573"/>
        <v>2013</v>
      </c>
      <c r="O3946" s="7">
        <f t="shared" si="574"/>
        <v>-21</v>
      </c>
      <c r="P3946" s="7">
        <f t="shared" si="575"/>
        <v>0</v>
      </c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</row>
    <row r="3947" spans="1:34" x14ac:dyDescent="0.35">
      <c r="A3947">
        <f t="shared" si="578"/>
        <v>3946</v>
      </c>
      <c r="B3947" t="s">
        <v>145</v>
      </c>
      <c r="C3947">
        <f t="shared" si="576"/>
        <v>146</v>
      </c>
      <c r="D3947" s="7">
        <f t="shared" si="580"/>
        <v>1993</v>
      </c>
      <c r="E3947">
        <v>100</v>
      </c>
      <c r="F3947">
        <f>VLOOKUP(B3947, 'Population by Country'!$1:$266, 8, FALSE)</f>
        <v>5594114</v>
      </c>
      <c r="G3947">
        <v>0</v>
      </c>
      <c r="H3947">
        <v>0</v>
      </c>
      <c r="I3947" s="7">
        <f>INDEX('Developing Country'!$B$3:$B$175,MATCH('Stata Data'!B3947,'Developing Country'!$A$3:$A$175))</f>
        <v>0</v>
      </c>
      <c r="J3947" s="7">
        <f>INDEX('Developing Country'!$C$3:$C$175,MATCH('Stata Data'!B3947,'Developing Country'!$A$3:$A$175))</f>
        <v>0</v>
      </c>
      <c r="K3947" s="8">
        <f>VLOOKUP(B3947, 'TRIPS In Force'!$A$2:$B$166, 2, FALSE)</f>
        <v>41335</v>
      </c>
      <c r="L3947" s="7">
        <f t="shared" si="577"/>
        <v>2013</v>
      </c>
      <c r="M3947" s="7">
        <f t="shared" si="572"/>
        <v>0</v>
      </c>
      <c r="N3947" s="7">
        <f t="shared" si="573"/>
        <v>2013</v>
      </c>
      <c r="O3947" s="7">
        <f t="shared" si="574"/>
        <v>-20</v>
      </c>
      <c r="P3947" s="7">
        <f t="shared" si="575"/>
        <v>0</v>
      </c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</row>
    <row r="3948" spans="1:34" x14ac:dyDescent="0.35">
      <c r="A3948">
        <f t="shared" si="578"/>
        <v>3947</v>
      </c>
      <c r="B3948" t="s">
        <v>145</v>
      </c>
      <c r="C3948">
        <f t="shared" si="576"/>
        <v>146</v>
      </c>
      <c r="D3948" s="7">
        <f t="shared" si="580"/>
        <v>1994</v>
      </c>
      <c r="E3948">
        <v>100</v>
      </c>
      <c r="F3948">
        <f>VLOOKUP(B3948, 'Population by Country'!$1:$266, 9, FALSE)</f>
        <v>5679832</v>
      </c>
      <c r="G3948">
        <v>0</v>
      </c>
      <c r="H3948">
        <v>0</v>
      </c>
      <c r="I3948" s="7">
        <f>INDEX('Developing Country'!$B$3:$B$175,MATCH('Stata Data'!B3948,'Developing Country'!$A$3:$A$175))</f>
        <v>0</v>
      </c>
      <c r="J3948" s="7">
        <f>INDEX('Developing Country'!$C$3:$C$175,MATCH('Stata Data'!B3948,'Developing Country'!$A$3:$A$175))</f>
        <v>0</v>
      </c>
      <c r="K3948" s="8">
        <f>VLOOKUP(B3948, 'TRIPS In Force'!$A$2:$B$166, 2, FALSE)</f>
        <v>41335</v>
      </c>
      <c r="L3948" s="7">
        <f t="shared" si="577"/>
        <v>2013</v>
      </c>
      <c r="M3948" s="7">
        <f t="shared" si="572"/>
        <v>0</v>
      </c>
      <c r="N3948" s="7">
        <f t="shared" si="573"/>
        <v>2013</v>
      </c>
      <c r="O3948" s="7">
        <f t="shared" si="574"/>
        <v>-19</v>
      </c>
      <c r="P3948" s="7">
        <f t="shared" si="575"/>
        <v>0</v>
      </c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</row>
    <row r="3949" spans="1:34" x14ac:dyDescent="0.35">
      <c r="A3949">
        <f t="shared" si="578"/>
        <v>3948</v>
      </c>
      <c r="B3949" t="s">
        <v>145</v>
      </c>
      <c r="C3949">
        <f t="shared" si="576"/>
        <v>146</v>
      </c>
      <c r="D3949" s="7">
        <f t="shared" si="580"/>
        <v>1995</v>
      </c>
      <c r="E3949">
        <v>100</v>
      </c>
      <c r="F3949">
        <f>VLOOKUP(B3949, 'Population by Country'!$1:$266, 10, FALSE)</f>
        <v>5764712</v>
      </c>
      <c r="G3949">
        <v>0</v>
      </c>
      <c r="H3949">
        <v>0</v>
      </c>
      <c r="I3949" s="7">
        <f>INDEX('Developing Country'!$B$3:$B$175,MATCH('Stata Data'!B3949,'Developing Country'!$A$3:$A$175))</f>
        <v>0</v>
      </c>
      <c r="J3949" s="7">
        <f>INDEX('Developing Country'!$C$3:$C$175,MATCH('Stata Data'!B3949,'Developing Country'!$A$3:$A$175))</f>
        <v>0</v>
      </c>
      <c r="K3949" s="8">
        <f>VLOOKUP(B3949, 'TRIPS In Force'!$A$2:$B$166, 2, FALSE)</f>
        <v>41335</v>
      </c>
      <c r="L3949" s="7">
        <f t="shared" si="577"/>
        <v>2013</v>
      </c>
      <c r="M3949" s="7">
        <f t="shared" si="572"/>
        <v>0</v>
      </c>
      <c r="N3949" s="7">
        <f t="shared" si="573"/>
        <v>2013</v>
      </c>
      <c r="O3949" s="7">
        <f t="shared" si="574"/>
        <v>-18</v>
      </c>
      <c r="P3949" s="7">
        <f t="shared" si="575"/>
        <v>0</v>
      </c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</row>
    <row r="3950" spans="1:34" x14ac:dyDescent="0.35">
      <c r="A3950">
        <f t="shared" si="578"/>
        <v>3949</v>
      </c>
      <c r="B3950" t="s">
        <v>145</v>
      </c>
      <c r="C3950">
        <f t="shared" si="576"/>
        <v>146</v>
      </c>
      <c r="D3950" s="7">
        <f t="shared" si="580"/>
        <v>1996</v>
      </c>
      <c r="E3950">
        <v>100</v>
      </c>
      <c r="F3950">
        <f>VLOOKUP(B3950, 'Population by Country'!$1:$266, 11, FALSE)</f>
        <v>5849540</v>
      </c>
      <c r="G3950">
        <v>0</v>
      </c>
      <c r="H3950">
        <v>0</v>
      </c>
      <c r="I3950" s="7">
        <f>INDEX('Developing Country'!$B$3:$B$175,MATCH('Stata Data'!B3950,'Developing Country'!$A$3:$A$175))</f>
        <v>0</v>
      </c>
      <c r="J3950" s="7">
        <f>INDEX('Developing Country'!$C$3:$C$175,MATCH('Stata Data'!B3950,'Developing Country'!$A$3:$A$175))</f>
        <v>0</v>
      </c>
      <c r="K3950" s="8">
        <f>VLOOKUP(B3950, 'TRIPS In Force'!$A$2:$B$166, 2, FALSE)</f>
        <v>41335</v>
      </c>
      <c r="L3950" s="7">
        <f t="shared" si="577"/>
        <v>2013</v>
      </c>
      <c r="M3950" s="7">
        <f t="shared" si="572"/>
        <v>0</v>
      </c>
      <c r="N3950" s="7">
        <f t="shared" si="573"/>
        <v>2013</v>
      </c>
      <c r="O3950" s="7">
        <f t="shared" si="574"/>
        <v>-17</v>
      </c>
      <c r="P3950" s="7">
        <f t="shared" si="575"/>
        <v>0</v>
      </c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</row>
    <row r="3951" spans="1:34" x14ac:dyDescent="0.35">
      <c r="A3951">
        <f t="shared" si="578"/>
        <v>3950</v>
      </c>
      <c r="B3951" t="s">
        <v>145</v>
      </c>
      <c r="C3951">
        <f t="shared" si="576"/>
        <v>146</v>
      </c>
      <c r="D3951" s="7">
        <f t="shared" si="580"/>
        <v>1997</v>
      </c>
      <c r="E3951">
        <v>100</v>
      </c>
      <c r="F3951">
        <f>VLOOKUP(B3951, 'Population by Country'!$1:$266, 12, FALSE)</f>
        <v>5934282</v>
      </c>
      <c r="G3951">
        <v>0</v>
      </c>
      <c r="H3951">
        <v>0</v>
      </c>
      <c r="I3951" s="7">
        <f>INDEX('Developing Country'!$B$3:$B$175,MATCH('Stata Data'!B3951,'Developing Country'!$A$3:$A$175))</f>
        <v>0</v>
      </c>
      <c r="J3951" s="7">
        <f>INDEX('Developing Country'!$C$3:$C$175,MATCH('Stata Data'!B3951,'Developing Country'!$A$3:$A$175))</f>
        <v>0</v>
      </c>
      <c r="K3951" s="8">
        <f>VLOOKUP(B3951, 'TRIPS In Force'!$A$2:$B$166, 2, FALSE)</f>
        <v>41335</v>
      </c>
      <c r="L3951" s="7">
        <f t="shared" si="577"/>
        <v>2013</v>
      </c>
      <c r="M3951" s="7">
        <f t="shared" si="572"/>
        <v>0</v>
      </c>
      <c r="N3951" s="7">
        <f t="shared" si="573"/>
        <v>2013</v>
      </c>
      <c r="O3951" s="7">
        <f t="shared" si="574"/>
        <v>-16</v>
      </c>
      <c r="P3951" s="7">
        <f t="shared" si="575"/>
        <v>0</v>
      </c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</row>
    <row r="3952" spans="1:34" x14ac:dyDescent="0.35">
      <c r="A3952">
        <f t="shared" si="578"/>
        <v>3951</v>
      </c>
      <c r="B3952" t="s">
        <v>145</v>
      </c>
      <c r="C3952">
        <f t="shared" si="576"/>
        <v>146</v>
      </c>
      <c r="D3952" s="7">
        <f t="shared" si="580"/>
        <v>1998</v>
      </c>
      <c r="E3952">
        <v>100</v>
      </c>
      <c r="F3952">
        <f>VLOOKUP(B3952, 'Population by Country'!$1:$266, 13, FALSE)</f>
        <v>6021691</v>
      </c>
      <c r="G3952">
        <v>0</v>
      </c>
      <c r="H3952">
        <v>0</v>
      </c>
      <c r="I3952" s="7">
        <f>INDEX('Developing Country'!$B$3:$B$175,MATCH('Stata Data'!B3952,'Developing Country'!$A$3:$A$175))</f>
        <v>0</v>
      </c>
      <c r="J3952" s="7">
        <f>INDEX('Developing Country'!$C$3:$C$175,MATCH('Stata Data'!B3952,'Developing Country'!$A$3:$A$175))</f>
        <v>0</v>
      </c>
      <c r="K3952" s="8">
        <f>VLOOKUP(B3952, 'TRIPS In Force'!$A$2:$B$166, 2, FALSE)</f>
        <v>41335</v>
      </c>
      <c r="L3952" s="7">
        <f t="shared" si="577"/>
        <v>2013</v>
      </c>
      <c r="M3952" s="7">
        <f t="shared" si="572"/>
        <v>0</v>
      </c>
      <c r="N3952" s="7">
        <f t="shared" si="573"/>
        <v>2013</v>
      </c>
      <c r="O3952" s="7">
        <f t="shared" si="574"/>
        <v>-15</v>
      </c>
      <c r="P3952" s="7">
        <f t="shared" si="575"/>
        <v>0</v>
      </c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</row>
    <row r="3953" spans="1:34" x14ac:dyDescent="0.35">
      <c r="A3953">
        <f t="shared" si="578"/>
        <v>3952</v>
      </c>
      <c r="B3953" t="s">
        <v>145</v>
      </c>
      <c r="C3953">
        <f t="shared" si="576"/>
        <v>146</v>
      </c>
      <c r="D3953" s="7">
        <f t="shared" si="580"/>
        <v>1999</v>
      </c>
      <c r="E3953">
        <v>100</v>
      </c>
      <c r="F3953">
        <f>VLOOKUP(B3953, 'Population by Country'!$1:$266,14, FALSE)</f>
        <v>6114886</v>
      </c>
      <c r="G3953">
        <v>0</v>
      </c>
      <c r="H3953">
        <v>0</v>
      </c>
      <c r="I3953" s="7">
        <f>INDEX('Developing Country'!$B$3:$B$175,MATCH('Stata Data'!B3953,'Developing Country'!$A$3:$A$175))</f>
        <v>0</v>
      </c>
      <c r="J3953" s="7">
        <f>INDEX('Developing Country'!$C$3:$C$175,MATCH('Stata Data'!B3953,'Developing Country'!$A$3:$A$175))</f>
        <v>0</v>
      </c>
      <c r="K3953" s="8">
        <f>VLOOKUP(B3953, 'TRIPS In Force'!$A$2:$B$166, 2, FALSE)</f>
        <v>41335</v>
      </c>
      <c r="L3953" s="7">
        <f t="shared" si="577"/>
        <v>2013</v>
      </c>
      <c r="M3953" s="7">
        <f t="shared" si="572"/>
        <v>0</v>
      </c>
      <c r="N3953" s="7">
        <f t="shared" si="573"/>
        <v>2013</v>
      </c>
      <c r="O3953" s="7">
        <f t="shared" si="574"/>
        <v>-14</v>
      </c>
      <c r="P3953" s="7">
        <f t="shared" si="575"/>
        <v>0</v>
      </c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</row>
    <row r="3954" spans="1:34" x14ac:dyDescent="0.35">
      <c r="A3954">
        <f t="shared" si="578"/>
        <v>3953</v>
      </c>
      <c r="B3954" t="s">
        <v>145</v>
      </c>
      <c r="C3954">
        <f t="shared" si="576"/>
        <v>146</v>
      </c>
      <c r="D3954" s="7">
        <f t="shared" si="580"/>
        <v>2000</v>
      </c>
      <c r="E3954">
        <v>100</v>
      </c>
      <c r="F3954">
        <f>VLOOKUP(B3954, 'Population by Country'!$1:$266, 15, FALSE)</f>
        <v>6216205</v>
      </c>
      <c r="G3954">
        <v>0</v>
      </c>
      <c r="H3954">
        <v>0</v>
      </c>
      <c r="I3954" s="7">
        <f>INDEX('Developing Country'!$B$3:$B$175,MATCH('Stata Data'!B3954,'Developing Country'!$A$3:$A$175))</f>
        <v>0</v>
      </c>
      <c r="J3954" s="7">
        <f>INDEX('Developing Country'!$C$3:$C$175,MATCH('Stata Data'!B3954,'Developing Country'!$A$3:$A$175))</f>
        <v>0</v>
      </c>
      <c r="K3954" s="8">
        <f>VLOOKUP(B3954, 'TRIPS In Force'!$A$2:$B$166, 2, FALSE)</f>
        <v>41335</v>
      </c>
      <c r="L3954" s="7">
        <f t="shared" si="577"/>
        <v>2013</v>
      </c>
      <c r="M3954" s="7">
        <f t="shared" si="572"/>
        <v>0</v>
      </c>
      <c r="N3954" s="7">
        <f t="shared" si="573"/>
        <v>2013</v>
      </c>
      <c r="O3954" s="7">
        <f t="shared" si="574"/>
        <v>-13</v>
      </c>
      <c r="P3954" s="7">
        <f t="shared" si="575"/>
        <v>0</v>
      </c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</row>
    <row r="3955" spans="1:34" x14ac:dyDescent="0.35">
      <c r="A3955">
        <f t="shared" si="578"/>
        <v>3954</v>
      </c>
      <c r="B3955" t="s">
        <v>145</v>
      </c>
      <c r="C3955">
        <f t="shared" si="576"/>
        <v>146</v>
      </c>
      <c r="D3955" s="7">
        <f t="shared" si="580"/>
        <v>2001</v>
      </c>
      <c r="E3955">
        <v>100</v>
      </c>
      <c r="F3955">
        <f>VLOOKUP(B3955, 'Population by Country'!$1:$266, 16, FALSE)</f>
        <v>6327125</v>
      </c>
      <c r="G3955">
        <v>0</v>
      </c>
      <c r="H3955">
        <v>0</v>
      </c>
      <c r="I3955" s="7">
        <f>INDEX('Developing Country'!$B$3:$B$175,MATCH('Stata Data'!B3955,'Developing Country'!$A$3:$A$175))</f>
        <v>0</v>
      </c>
      <c r="J3955" s="7">
        <f>INDEX('Developing Country'!$C$3:$C$175,MATCH('Stata Data'!B3955,'Developing Country'!$A$3:$A$175))</f>
        <v>0</v>
      </c>
      <c r="K3955" s="8">
        <f>VLOOKUP(B3955, 'TRIPS In Force'!$A$2:$B$166, 2, FALSE)</f>
        <v>41335</v>
      </c>
      <c r="L3955" s="7">
        <f t="shared" si="577"/>
        <v>2013</v>
      </c>
      <c r="M3955" s="7">
        <f t="shared" si="572"/>
        <v>0</v>
      </c>
      <c r="N3955" s="7">
        <f t="shared" si="573"/>
        <v>2013</v>
      </c>
      <c r="O3955" s="7">
        <f t="shared" si="574"/>
        <v>-12</v>
      </c>
      <c r="P3955" s="7">
        <f t="shared" si="575"/>
        <v>0</v>
      </c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</row>
    <row r="3956" spans="1:34" x14ac:dyDescent="0.35">
      <c r="A3956">
        <f t="shared" si="578"/>
        <v>3955</v>
      </c>
      <c r="B3956" t="s">
        <v>145</v>
      </c>
      <c r="C3956">
        <f t="shared" si="576"/>
        <v>146</v>
      </c>
      <c r="D3956" s="7">
        <f t="shared" si="580"/>
        <v>2002</v>
      </c>
      <c r="E3956">
        <v>100</v>
      </c>
      <c r="F3956">
        <f>VLOOKUP(B3956, 'Population by Country'!$1:$266, 17, FALSE)</f>
        <v>6447688</v>
      </c>
      <c r="G3956">
        <v>0</v>
      </c>
      <c r="H3956">
        <v>0</v>
      </c>
      <c r="I3956" s="7">
        <f>INDEX('Developing Country'!$B$3:$B$175,MATCH('Stata Data'!B3956,'Developing Country'!$A$3:$A$175))</f>
        <v>0</v>
      </c>
      <c r="J3956" s="7">
        <f>INDEX('Developing Country'!$C$3:$C$175,MATCH('Stata Data'!B3956,'Developing Country'!$A$3:$A$175))</f>
        <v>0</v>
      </c>
      <c r="K3956" s="8">
        <f>VLOOKUP(B3956, 'TRIPS In Force'!$A$2:$B$166, 2, FALSE)</f>
        <v>41335</v>
      </c>
      <c r="L3956" s="7">
        <f t="shared" si="577"/>
        <v>2013</v>
      </c>
      <c r="M3956" s="7">
        <f t="shared" si="572"/>
        <v>0</v>
      </c>
      <c r="N3956" s="7">
        <f t="shared" si="573"/>
        <v>2013</v>
      </c>
      <c r="O3956" s="7">
        <f t="shared" si="574"/>
        <v>-11</v>
      </c>
      <c r="P3956" s="7">
        <f t="shared" si="575"/>
        <v>0</v>
      </c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</row>
    <row r="3957" spans="1:34" x14ac:dyDescent="0.35">
      <c r="A3957">
        <f t="shared" si="578"/>
        <v>3956</v>
      </c>
      <c r="B3957" t="s">
        <v>145</v>
      </c>
      <c r="C3957">
        <f t="shared" si="576"/>
        <v>146</v>
      </c>
      <c r="D3957" s="7">
        <f t="shared" si="580"/>
        <v>2003</v>
      </c>
      <c r="E3957">
        <v>100</v>
      </c>
      <c r="F3957">
        <f>VLOOKUP(B3957, 'Population by Country'!$1:$266, 18, FALSE)</f>
        <v>6576877</v>
      </c>
      <c r="G3957">
        <v>0</v>
      </c>
      <c r="H3957">
        <v>0</v>
      </c>
      <c r="I3957" s="7">
        <f>INDEX('Developing Country'!$B$3:$B$175,MATCH('Stata Data'!B3957,'Developing Country'!$A$3:$A$175))</f>
        <v>0</v>
      </c>
      <c r="J3957" s="7">
        <f>INDEX('Developing Country'!$C$3:$C$175,MATCH('Stata Data'!B3957,'Developing Country'!$A$3:$A$175))</f>
        <v>0</v>
      </c>
      <c r="K3957" s="8">
        <f>VLOOKUP(B3957, 'TRIPS In Force'!$A$2:$B$166, 2, FALSE)</f>
        <v>41335</v>
      </c>
      <c r="L3957" s="7">
        <f t="shared" si="577"/>
        <v>2013</v>
      </c>
      <c r="M3957" s="7">
        <f t="shared" si="572"/>
        <v>0</v>
      </c>
      <c r="N3957" s="7">
        <f t="shared" si="573"/>
        <v>2013</v>
      </c>
      <c r="O3957" s="7">
        <f t="shared" si="574"/>
        <v>-10</v>
      </c>
      <c r="P3957" s="7">
        <f t="shared" si="575"/>
        <v>0</v>
      </c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</row>
    <row r="3958" spans="1:34" x14ac:dyDescent="0.35">
      <c r="A3958">
        <f t="shared" si="578"/>
        <v>3957</v>
      </c>
      <c r="B3958" t="s">
        <v>145</v>
      </c>
      <c r="C3958">
        <f t="shared" si="576"/>
        <v>146</v>
      </c>
      <c r="D3958" s="7">
        <f t="shared" si="580"/>
        <v>2004</v>
      </c>
      <c r="E3958">
        <v>200</v>
      </c>
      <c r="F3958">
        <f>VLOOKUP(B3958, 'Population by Country'!$1:$266,19, FALSE)</f>
        <v>6712841</v>
      </c>
      <c r="G3958">
        <v>0</v>
      </c>
      <c r="H3958">
        <v>0</v>
      </c>
      <c r="I3958" s="7">
        <f>INDEX('Developing Country'!$B$3:$B$175,MATCH('Stata Data'!B3958,'Developing Country'!$A$3:$A$175))</f>
        <v>0</v>
      </c>
      <c r="J3958" s="7">
        <f>INDEX('Developing Country'!$C$3:$C$175,MATCH('Stata Data'!B3958,'Developing Country'!$A$3:$A$175))</f>
        <v>0</v>
      </c>
      <c r="K3958" s="8">
        <f>VLOOKUP(B3958, 'TRIPS In Force'!$A$2:$B$166, 2, FALSE)</f>
        <v>41335</v>
      </c>
      <c r="L3958" s="7">
        <f t="shared" si="577"/>
        <v>2013</v>
      </c>
      <c r="M3958" s="7">
        <f t="shared" si="572"/>
        <v>0</v>
      </c>
      <c r="N3958" s="7">
        <f t="shared" si="573"/>
        <v>2013</v>
      </c>
      <c r="O3958" s="7">
        <f t="shared" si="574"/>
        <v>-9</v>
      </c>
      <c r="P3958" s="7">
        <f t="shared" si="575"/>
        <v>0</v>
      </c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</row>
    <row r="3959" spans="1:34" x14ac:dyDescent="0.35">
      <c r="A3959">
        <f t="shared" si="578"/>
        <v>3958</v>
      </c>
      <c r="B3959" t="s">
        <v>145</v>
      </c>
      <c r="C3959">
        <f t="shared" si="576"/>
        <v>146</v>
      </c>
      <c r="D3959" s="7">
        <f t="shared" si="580"/>
        <v>2005</v>
      </c>
      <c r="E3959">
        <v>200</v>
      </c>
      <c r="F3959">
        <f>VLOOKUP(B3959, 'Population by Country'!$1:$266, 20, FALSE)</f>
        <v>6854176</v>
      </c>
      <c r="G3959">
        <v>0</v>
      </c>
      <c r="H3959">
        <v>0</v>
      </c>
      <c r="I3959" s="7">
        <f>INDEX('Developing Country'!$B$3:$B$175,MATCH('Stata Data'!B3959,'Developing Country'!$A$3:$A$175))</f>
        <v>0</v>
      </c>
      <c r="J3959" s="7">
        <f>INDEX('Developing Country'!$C$3:$C$175,MATCH('Stata Data'!B3959,'Developing Country'!$A$3:$A$175))</f>
        <v>0</v>
      </c>
      <c r="K3959" s="8">
        <f>VLOOKUP(B3959, 'TRIPS In Force'!$A$2:$B$166, 2, FALSE)</f>
        <v>41335</v>
      </c>
      <c r="L3959" s="7">
        <f t="shared" si="577"/>
        <v>2013</v>
      </c>
      <c r="M3959" s="7">
        <f t="shared" si="572"/>
        <v>0</v>
      </c>
      <c r="N3959" s="7">
        <f t="shared" si="573"/>
        <v>2013</v>
      </c>
      <c r="O3959" s="7">
        <f t="shared" si="574"/>
        <v>-8</v>
      </c>
      <c r="P3959" s="7">
        <f t="shared" si="575"/>
        <v>0</v>
      </c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</row>
    <row r="3960" spans="1:34" x14ac:dyDescent="0.35">
      <c r="A3960">
        <f t="shared" si="578"/>
        <v>3959</v>
      </c>
      <c r="B3960" t="s">
        <v>145</v>
      </c>
      <c r="C3960">
        <f t="shared" si="576"/>
        <v>146</v>
      </c>
      <c r="D3960" s="7">
        <f t="shared" si="580"/>
        <v>2006</v>
      </c>
      <c r="E3960">
        <v>500</v>
      </c>
      <c r="F3960">
        <f>VLOOKUP(B3960, 'Population by Country'!$1:$266, 21, FALSE)</f>
        <v>7000557</v>
      </c>
      <c r="G3960">
        <v>0</v>
      </c>
      <c r="H3960">
        <v>0</v>
      </c>
      <c r="I3960" s="7">
        <f>INDEX('Developing Country'!$B$3:$B$175,MATCH('Stata Data'!B3960,'Developing Country'!$A$3:$A$175))</f>
        <v>0</v>
      </c>
      <c r="J3960" s="7">
        <f>INDEX('Developing Country'!$C$3:$C$175,MATCH('Stata Data'!B3960,'Developing Country'!$A$3:$A$175))</f>
        <v>0</v>
      </c>
      <c r="K3960" s="8">
        <f>VLOOKUP(B3960, 'TRIPS In Force'!$A$2:$B$166, 2, FALSE)</f>
        <v>41335</v>
      </c>
      <c r="L3960" s="7">
        <f t="shared" si="577"/>
        <v>2013</v>
      </c>
      <c r="M3960" s="7">
        <f t="shared" si="572"/>
        <v>0</v>
      </c>
      <c r="N3960" s="7">
        <f t="shared" si="573"/>
        <v>2013</v>
      </c>
      <c r="O3960" s="7">
        <f t="shared" si="574"/>
        <v>-7</v>
      </c>
      <c r="P3960" s="7">
        <f t="shared" si="575"/>
        <v>0</v>
      </c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</row>
    <row r="3961" spans="1:34" x14ac:dyDescent="0.35">
      <c r="A3961">
        <f t="shared" si="578"/>
        <v>3960</v>
      </c>
      <c r="B3961" t="s">
        <v>145</v>
      </c>
      <c r="C3961">
        <f t="shared" si="576"/>
        <v>146</v>
      </c>
      <c r="D3961" s="7">
        <f t="shared" si="580"/>
        <v>2007</v>
      </c>
      <c r="E3961">
        <v>500</v>
      </c>
      <c r="F3961">
        <f>VLOOKUP(B3961, 'Population by Country'!$1:$266, 22, FALSE)</f>
        <v>7152385</v>
      </c>
      <c r="G3961">
        <v>0</v>
      </c>
      <c r="H3961">
        <v>0</v>
      </c>
      <c r="I3961" s="7">
        <f>INDEX('Developing Country'!$B$3:$B$175,MATCH('Stata Data'!B3961,'Developing Country'!$A$3:$A$175))</f>
        <v>0</v>
      </c>
      <c r="J3961" s="7">
        <f>INDEX('Developing Country'!$C$3:$C$175,MATCH('Stata Data'!B3961,'Developing Country'!$A$3:$A$175))</f>
        <v>0</v>
      </c>
      <c r="K3961" s="8">
        <f>VLOOKUP(B3961, 'TRIPS In Force'!$A$2:$B$166, 2, FALSE)</f>
        <v>41335</v>
      </c>
      <c r="L3961" s="7">
        <f t="shared" si="577"/>
        <v>2013</v>
      </c>
      <c r="M3961" s="7">
        <f t="shared" si="572"/>
        <v>0</v>
      </c>
      <c r="N3961" s="7">
        <f t="shared" si="573"/>
        <v>2013</v>
      </c>
      <c r="O3961" s="7">
        <f t="shared" si="574"/>
        <v>-6</v>
      </c>
      <c r="P3961" s="7">
        <f t="shared" si="575"/>
        <v>0</v>
      </c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</row>
    <row r="3962" spans="1:34" x14ac:dyDescent="0.35">
      <c r="A3962">
        <f t="shared" si="578"/>
        <v>3961</v>
      </c>
      <c r="B3962" t="s">
        <v>145</v>
      </c>
      <c r="C3962">
        <f t="shared" si="576"/>
        <v>146</v>
      </c>
      <c r="D3962" s="7">
        <f t="shared" si="580"/>
        <v>2008</v>
      </c>
      <c r="E3962">
        <v>500</v>
      </c>
      <c r="F3962">
        <f>VLOOKUP(B3962, 'Population by Country'!$1:$266, 23, FALSE)</f>
        <v>7309728</v>
      </c>
      <c r="G3962">
        <v>0</v>
      </c>
      <c r="H3962">
        <v>0</v>
      </c>
      <c r="I3962" s="7">
        <f>INDEX('Developing Country'!$B$3:$B$175,MATCH('Stata Data'!B3962,'Developing Country'!$A$3:$A$175))</f>
        <v>0</v>
      </c>
      <c r="J3962" s="7">
        <f>INDEX('Developing Country'!$C$3:$C$175,MATCH('Stata Data'!B3962,'Developing Country'!$A$3:$A$175))</f>
        <v>0</v>
      </c>
      <c r="K3962" s="8">
        <f>VLOOKUP(B3962, 'TRIPS In Force'!$A$2:$B$166, 2, FALSE)</f>
        <v>41335</v>
      </c>
      <c r="L3962" s="7">
        <f t="shared" si="577"/>
        <v>2013</v>
      </c>
      <c r="M3962" s="7">
        <f t="shared" si="572"/>
        <v>0</v>
      </c>
      <c r="N3962" s="7">
        <f t="shared" si="573"/>
        <v>2013</v>
      </c>
      <c r="O3962" s="7">
        <f t="shared" si="574"/>
        <v>-5</v>
      </c>
      <c r="P3962" s="7">
        <f t="shared" si="575"/>
        <v>0</v>
      </c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</row>
    <row r="3963" spans="1:34" x14ac:dyDescent="0.35">
      <c r="A3963">
        <f t="shared" si="578"/>
        <v>3962</v>
      </c>
      <c r="B3963" t="s">
        <v>145</v>
      </c>
      <c r="C3963">
        <f t="shared" si="576"/>
        <v>146</v>
      </c>
      <c r="D3963" s="7">
        <f t="shared" si="580"/>
        <v>2009</v>
      </c>
      <c r="E3963">
        <v>500</v>
      </c>
      <c r="F3963">
        <f>VLOOKUP(B3963, 'Population by Country'!$1:$266, 24, FALSE)</f>
        <v>7472819</v>
      </c>
      <c r="G3963">
        <v>0</v>
      </c>
      <c r="H3963">
        <v>0</v>
      </c>
      <c r="I3963" s="7">
        <f>INDEX('Developing Country'!$B$3:$B$175,MATCH('Stata Data'!B3963,'Developing Country'!$A$3:$A$175))</f>
        <v>0</v>
      </c>
      <c r="J3963" s="7">
        <f>INDEX('Developing Country'!$C$3:$C$175,MATCH('Stata Data'!B3963,'Developing Country'!$A$3:$A$175))</f>
        <v>0</v>
      </c>
      <c r="K3963" s="8">
        <f>VLOOKUP(B3963, 'TRIPS In Force'!$A$2:$B$166, 2, FALSE)</f>
        <v>41335</v>
      </c>
      <c r="L3963" s="7">
        <f t="shared" si="577"/>
        <v>2013</v>
      </c>
      <c r="M3963" s="7">
        <f t="shared" si="572"/>
        <v>0</v>
      </c>
      <c r="N3963" s="7">
        <f t="shared" si="573"/>
        <v>2013</v>
      </c>
      <c r="O3963" s="7">
        <f t="shared" si="574"/>
        <v>-4</v>
      </c>
      <c r="P3963" s="7">
        <f t="shared" si="575"/>
        <v>0</v>
      </c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</row>
    <row r="3964" spans="1:34" x14ac:dyDescent="0.35">
      <c r="A3964">
        <f t="shared" si="578"/>
        <v>3963</v>
      </c>
      <c r="B3964" t="s">
        <v>145</v>
      </c>
      <c r="C3964">
        <f t="shared" si="576"/>
        <v>146</v>
      </c>
      <c r="D3964" s="7">
        <f t="shared" si="580"/>
        <v>2010</v>
      </c>
      <c r="E3964">
        <v>500</v>
      </c>
      <c r="F3964">
        <f>VLOOKUP(B3964, 'Population by Country'!$1:$266, 25, FALSE)</f>
        <v>7641630</v>
      </c>
      <c r="G3964">
        <v>0</v>
      </c>
      <c r="H3964">
        <v>0</v>
      </c>
      <c r="I3964" s="7">
        <f>INDEX('Developing Country'!$B$3:$B$175,MATCH('Stata Data'!B3964,'Developing Country'!$A$3:$A$175))</f>
        <v>0</v>
      </c>
      <c r="J3964" s="7">
        <f>INDEX('Developing Country'!$C$3:$C$175,MATCH('Stata Data'!B3964,'Developing Country'!$A$3:$A$175))</f>
        <v>0</v>
      </c>
      <c r="K3964" s="8">
        <f>VLOOKUP(B3964, 'TRIPS In Force'!$A$2:$B$166, 2, FALSE)</f>
        <v>41335</v>
      </c>
      <c r="L3964" s="7">
        <f t="shared" si="577"/>
        <v>2013</v>
      </c>
      <c r="M3964" s="7">
        <f t="shared" si="572"/>
        <v>0</v>
      </c>
      <c r="N3964" s="7">
        <f t="shared" si="573"/>
        <v>2013</v>
      </c>
      <c r="O3964" s="7">
        <f t="shared" si="574"/>
        <v>-3</v>
      </c>
      <c r="P3964" s="7">
        <f t="shared" si="575"/>
        <v>0</v>
      </c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</row>
    <row r="3965" spans="1:34" x14ac:dyDescent="0.35">
      <c r="A3965">
        <f t="shared" si="578"/>
        <v>3964</v>
      </c>
      <c r="B3965" t="s">
        <v>145</v>
      </c>
      <c r="C3965">
        <f t="shared" si="576"/>
        <v>146</v>
      </c>
      <c r="D3965" s="7">
        <f t="shared" si="580"/>
        <v>2011</v>
      </c>
      <c r="E3965">
        <v>1000</v>
      </c>
      <c r="F3965">
        <f>VLOOKUP(B3965, 'Population by Country'!$1:$266, 26, FALSE)</f>
        <v>7815949</v>
      </c>
      <c r="G3965">
        <v>0</v>
      </c>
      <c r="H3965">
        <v>0</v>
      </c>
      <c r="I3965" s="7">
        <f>INDEX('Developing Country'!$B$3:$B$175,MATCH('Stata Data'!B3965,'Developing Country'!$A$3:$A$175))</f>
        <v>0</v>
      </c>
      <c r="J3965" s="7">
        <f>INDEX('Developing Country'!$C$3:$C$175,MATCH('Stata Data'!B3965,'Developing Country'!$A$3:$A$175))</f>
        <v>0</v>
      </c>
      <c r="K3965" s="8">
        <f>VLOOKUP(B3965, 'TRIPS In Force'!$A$2:$B$166, 2, FALSE)</f>
        <v>41335</v>
      </c>
      <c r="L3965" s="7">
        <f t="shared" si="577"/>
        <v>2013</v>
      </c>
      <c r="M3965" s="7">
        <f t="shared" si="572"/>
        <v>0</v>
      </c>
      <c r="N3965" s="7">
        <f t="shared" si="573"/>
        <v>2013</v>
      </c>
      <c r="O3965" s="7">
        <f t="shared" si="574"/>
        <v>-2</v>
      </c>
      <c r="P3965" s="7">
        <f t="shared" si="575"/>
        <v>0</v>
      </c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</row>
    <row r="3966" spans="1:34" x14ac:dyDescent="0.35">
      <c r="A3966">
        <f t="shared" si="578"/>
        <v>3965</v>
      </c>
      <c r="B3966" t="s">
        <v>145</v>
      </c>
      <c r="C3966">
        <f t="shared" si="576"/>
        <v>146</v>
      </c>
      <c r="D3966" s="7">
        <f t="shared" si="580"/>
        <v>2012</v>
      </c>
      <c r="E3966">
        <v>1000</v>
      </c>
      <c r="F3966">
        <f>VLOOKUP(B3966, 'Population by Country'!$1:$266, 27, FALSE)</f>
        <v>7995062</v>
      </c>
      <c r="G3966">
        <v>0</v>
      </c>
      <c r="H3966">
        <v>0</v>
      </c>
      <c r="I3966" s="7">
        <f>INDEX('Developing Country'!$B$3:$B$175,MATCH('Stata Data'!B3966,'Developing Country'!$A$3:$A$175))</f>
        <v>0</v>
      </c>
      <c r="J3966" s="7">
        <f>INDEX('Developing Country'!$C$3:$C$175,MATCH('Stata Data'!B3966,'Developing Country'!$A$3:$A$175))</f>
        <v>0</v>
      </c>
      <c r="K3966" s="8">
        <f>VLOOKUP(B3966, 'TRIPS In Force'!$A$2:$B$166, 2, FALSE)</f>
        <v>41335</v>
      </c>
      <c r="L3966" s="7">
        <f t="shared" si="577"/>
        <v>2013</v>
      </c>
      <c r="M3966" s="7">
        <f t="shared" si="572"/>
        <v>0</v>
      </c>
      <c r="N3966" s="7">
        <f t="shared" si="573"/>
        <v>2013</v>
      </c>
      <c r="O3966" s="7">
        <f t="shared" si="574"/>
        <v>-1</v>
      </c>
      <c r="P3966" s="7">
        <f t="shared" si="575"/>
        <v>0</v>
      </c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</row>
    <row r="3967" spans="1:34" x14ac:dyDescent="0.35">
      <c r="A3967">
        <f t="shared" si="578"/>
        <v>3966</v>
      </c>
      <c r="B3967" t="s">
        <v>145</v>
      </c>
      <c r="C3967">
        <f t="shared" si="576"/>
        <v>146</v>
      </c>
      <c r="D3967" s="7">
        <f t="shared" si="580"/>
        <v>2013</v>
      </c>
      <c r="E3967">
        <v>1000</v>
      </c>
      <c r="F3967">
        <f>VLOOKUP(B3967, 'Population by Country'!$1:$266, 28, FALSE)</f>
        <v>8177809</v>
      </c>
      <c r="G3967">
        <v>0</v>
      </c>
      <c r="H3967">
        <v>0</v>
      </c>
      <c r="I3967" s="7">
        <f>INDEX('Developing Country'!$B$3:$B$175,MATCH('Stata Data'!B3967,'Developing Country'!$A$3:$A$175))</f>
        <v>0</v>
      </c>
      <c r="J3967" s="7">
        <f>INDEX('Developing Country'!$C$3:$C$175,MATCH('Stata Data'!B3967,'Developing Country'!$A$3:$A$175))</f>
        <v>0</v>
      </c>
      <c r="K3967" s="8">
        <f>VLOOKUP(B3967, 'TRIPS In Force'!$A$2:$B$166, 2, FALSE)</f>
        <v>41335</v>
      </c>
      <c r="L3967" s="7">
        <f t="shared" si="577"/>
        <v>2013</v>
      </c>
      <c r="M3967" s="7">
        <f t="shared" si="572"/>
        <v>1</v>
      </c>
      <c r="N3967" s="7">
        <f t="shared" si="573"/>
        <v>2013</v>
      </c>
      <c r="O3967" s="7">
        <f t="shared" si="574"/>
        <v>0</v>
      </c>
      <c r="P3967" s="7">
        <f t="shared" si="575"/>
        <v>1</v>
      </c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</row>
    <row r="3968" spans="1:34" x14ac:dyDescent="0.35">
      <c r="A3968">
        <f t="shared" si="578"/>
        <v>3967</v>
      </c>
      <c r="B3968" t="s">
        <v>145</v>
      </c>
      <c r="C3968">
        <f t="shared" si="576"/>
        <v>146</v>
      </c>
      <c r="D3968" s="7">
        <f t="shared" si="580"/>
        <v>2014</v>
      </c>
      <c r="E3968">
        <v>1000</v>
      </c>
      <c r="F3968">
        <f>VLOOKUP(B3968, 'Population by Country'!$1:$266, 29, FALSE)</f>
        <v>8362745</v>
      </c>
      <c r="G3968">
        <v>0</v>
      </c>
      <c r="H3968">
        <v>0</v>
      </c>
      <c r="I3968" s="7">
        <f>INDEX('Developing Country'!$B$3:$B$175,MATCH('Stata Data'!B3968,'Developing Country'!$A$3:$A$175))</f>
        <v>0</v>
      </c>
      <c r="J3968" s="7">
        <f>INDEX('Developing Country'!$C$3:$C$175,MATCH('Stata Data'!B3968,'Developing Country'!$A$3:$A$175))</f>
        <v>0</v>
      </c>
      <c r="K3968" s="8">
        <f>VLOOKUP(B3968, 'TRIPS In Force'!$A$2:$B$166, 2, FALSE)</f>
        <v>41335</v>
      </c>
      <c r="L3968" s="7">
        <f t="shared" si="577"/>
        <v>2013</v>
      </c>
      <c r="M3968" s="7">
        <f t="shared" si="572"/>
        <v>1</v>
      </c>
      <c r="N3968" s="7">
        <f t="shared" si="573"/>
        <v>2013</v>
      </c>
      <c r="O3968" s="7">
        <f t="shared" si="574"/>
        <v>1</v>
      </c>
      <c r="P3968" s="7">
        <f t="shared" si="575"/>
        <v>1</v>
      </c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</row>
    <row r="3969" spans="1:34" x14ac:dyDescent="0.35">
      <c r="A3969">
        <f t="shared" si="578"/>
        <v>3968</v>
      </c>
      <c r="B3969" t="s">
        <v>145</v>
      </c>
      <c r="C3969">
        <f t="shared" si="576"/>
        <v>146</v>
      </c>
      <c r="D3969" s="7">
        <f t="shared" si="580"/>
        <v>2015</v>
      </c>
      <c r="E3969">
        <v>1000</v>
      </c>
      <c r="F3969">
        <f>VLOOKUP(B3969, 'Population by Country'!$1:$266, 30, FALSE)</f>
        <v>8548651</v>
      </c>
      <c r="G3969">
        <v>0</v>
      </c>
      <c r="H3969">
        <v>0</v>
      </c>
      <c r="I3969" s="7">
        <f>INDEX('Developing Country'!$B$3:$B$175,MATCH('Stata Data'!B3969,'Developing Country'!$A$3:$A$175))</f>
        <v>0</v>
      </c>
      <c r="J3969" s="7">
        <f>INDEX('Developing Country'!$C$3:$C$175,MATCH('Stata Data'!B3969,'Developing Country'!$A$3:$A$175))</f>
        <v>0</v>
      </c>
      <c r="K3969" s="8">
        <f>VLOOKUP(B3969, 'TRIPS In Force'!$A$2:$B$166, 2, FALSE)</f>
        <v>41335</v>
      </c>
      <c r="L3969" s="7">
        <f t="shared" si="577"/>
        <v>2013</v>
      </c>
      <c r="M3969" s="7">
        <f t="shared" si="572"/>
        <v>1</v>
      </c>
      <c r="N3969" s="7">
        <f t="shared" si="573"/>
        <v>2013</v>
      </c>
      <c r="O3969" s="7">
        <f t="shared" si="574"/>
        <v>2</v>
      </c>
      <c r="P3969" s="7">
        <f t="shared" si="575"/>
        <v>1</v>
      </c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</row>
    <row r="3970" spans="1:34" x14ac:dyDescent="0.35">
      <c r="A3970">
        <f t="shared" si="578"/>
        <v>3969</v>
      </c>
      <c r="B3970" t="s">
        <v>145</v>
      </c>
      <c r="C3970">
        <f t="shared" si="576"/>
        <v>146</v>
      </c>
      <c r="D3970" s="7">
        <f t="shared" si="580"/>
        <v>2016</v>
      </c>
      <c r="E3970">
        <v>1000</v>
      </c>
      <c r="F3970">
        <f>VLOOKUP(B3970, 'Population by Country'!$1:$266, 31, FALSE)</f>
        <v>8734951</v>
      </c>
      <c r="G3970">
        <v>0</v>
      </c>
      <c r="H3970">
        <v>0</v>
      </c>
      <c r="I3970" s="7">
        <f>INDEX('Developing Country'!$B$3:$B$175,MATCH('Stata Data'!B3970,'Developing Country'!$A$3:$A$175))</f>
        <v>0</v>
      </c>
      <c r="J3970" s="7">
        <f>INDEX('Developing Country'!$C$3:$C$175,MATCH('Stata Data'!B3970,'Developing Country'!$A$3:$A$175))</f>
        <v>0</v>
      </c>
      <c r="K3970" s="8">
        <f>VLOOKUP(B3970, 'TRIPS In Force'!$A$2:$B$166, 2, FALSE)</f>
        <v>41335</v>
      </c>
      <c r="L3970" s="7">
        <f t="shared" si="577"/>
        <v>2013</v>
      </c>
      <c r="M3970" s="7">
        <f t="shared" ref="M3970:M4024" si="581">IF(L3970&gt;D3970, 0, 1)</f>
        <v>1</v>
      </c>
      <c r="N3970" s="7">
        <f t="shared" ref="N3970:N4024" si="582">IF(L3970&gt;IF(I3970=1, 2033, IF(H3970=1, 2005, IF(J3970=1,2000, L3970))), L3970,IF(I3970=1, 2033, IF(H3970=1, 2005, IF(J3970=1,2000, L3970))))</f>
        <v>2013</v>
      </c>
      <c r="O3970" s="7">
        <f t="shared" ref="O3970:O4024" si="583">D3970-N3970</f>
        <v>3</v>
      </c>
      <c r="P3970" s="7">
        <f t="shared" ref="P3970:P4024" si="584">IF(N3970&lt;=D3970,1,0)</f>
        <v>1</v>
      </c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</row>
    <row r="3971" spans="1:34" x14ac:dyDescent="0.35">
      <c r="A3971">
        <f t="shared" si="578"/>
        <v>3970</v>
      </c>
      <c r="B3971" t="s">
        <v>146</v>
      </c>
      <c r="C3971">
        <f t="shared" ref="C3971:C4034" si="585">_xlfn.FLOOR.MATH((A3971-1)/27)</f>
        <v>147</v>
      </c>
      <c r="D3971" s="7">
        <v>1990</v>
      </c>
      <c r="E3971">
        <v>1000</v>
      </c>
      <c r="F3971">
        <f>VLOOKUP(B3971, 'Population by Country'!$1:$266, 5,FALSE )</f>
        <v>56582821</v>
      </c>
      <c r="G3971">
        <v>0</v>
      </c>
      <c r="H3971">
        <v>0</v>
      </c>
      <c r="I3971" s="7">
        <f>INDEX('Developing Country'!$B$3:$B$175,MATCH('Stata Data'!B3971,'Developing Country'!$A$3:$A$175))</f>
        <v>0</v>
      </c>
      <c r="J3971" s="7">
        <f>INDEX('Developing Country'!$C$3:$C$175,MATCH('Stata Data'!B3971,'Developing Country'!$A$3:$A$175))</f>
        <v>1</v>
      </c>
      <c r="K3971" s="8">
        <f>VLOOKUP(B3971, 'TRIPS In Force'!$A$2:$B$166, 2, FALSE)</f>
        <v>34700</v>
      </c>
      <c r="L3971" s="7">
        <f t="shared" ref="L3971:L4024" si="586">YEAR(K3971)</f>
        <v>1995</v>
      </c>
      <c r="M3971" s="7">
        <f t="shared" si="581"/>
        <v>0</v>
      </c>
      <c r="N3971" s="7">
        <f t="shared" si="582"/>
        <v>2000</v>
      </c>
      <c r="O3971" s="7">
        <f t="shared" si="583"/>
        <v>-10</v>
      </c>
      <c r="P3971" s="7">
        <f t="shared" si="584"/>
        <v>0</v>
      </c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</row>
    <row r="3972" spans="1:34" x14ac:dyDescent="0.35">
      <c r="A3972">
        <f t="shared" ref="A3972:A4035" si="587">A3971+1</f>
        <v>3971</v>
      </c>
      <c r="B3972" t="s">
        <v>146</v>
      </c>
      <c r="C3972">
        <f t="shared" si="585"/>
        <v>147</v>
      </c>
      <c r="D3972" s="7">
        <f>D3971+1</f>
        <v>1991</v>
      </c>
      <c r="E3972">
        <v>2300</v>
      </c>
      <c r="F3972">
        <f>VLOOKUP(B3972, 'Population by Country'!$1:$266, 6, FALSE)</f>
        <v>57258401</v>
      </c>
      <c r="G3972">
        <v>0</v>
      </c>
      <c r="H3972">
        <v>0</v>
      </c>
      <c r="I3972" s="7">
        <f>INDEX('Developing Country'!$B$3:$B$175,MATCH('Stata Data'!B3972,'Developing Country'!$A$3:$A$175))</f>
        <v>0</v>
      </c>
      <c r="J3972" s="7">
        <f>INDEX('Developing Country'!$C$3:$C$175,MATCH('Stata Data'!B3972,'Developing Country'!$A$3:$A$175))</f>
        <v>1</v>
      </c>
      <c r="K3972" s="8">
        <f>VLOOKUP(B3972, 'TRIPS In Force'!$A$2:$B$166, 2, FALSE)</f>
        <v>34700</v>
      </c>
      <c r="L3972" s="7">
        <f t="shared" si="586"/>
        <v>1995</v>
      </c>
      <c r="M3972" s="7">
        <f t="shared" si="581"/>
        <v>0</v>
      </c>
      <c r="N3972" s="7">
        <f t="shared" si="582"/>
        <v>2000</v>
      </c>
      <c r="O3972" s="7">
        <f t="shared" si="583"/>
        <v>-9</v>
      </c>
      <c r="P3972" s="7">
        <f t="shared" si="584"/>
        <v>0</v>
      </c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</row>
    <row r="3973" spans="1:34" x14ac:dyDescent="0.35">
      <c r="A3973">
        <f t="shared" si="587"/>
        <v>3972</v>
      </c>
      <c r="B3973" t="s">
        <v>146</v>
      </c>
      <c r="C3973">
        <f t="shared" si="585"/>
        <v>147</v>
      </c>
      <c r="D3973" s="7">
        <f t="shared" ref="D3973:D3997" si="588">D3972+1</f>
        <v>1992</v>
      </c>
      <c r="E3973">
        <v>4800</v>
      </c>
      <c r="F3973">
        <f>VLOOKUP(B3973, 'Population by Country'!$1:$266, 7, FALSE)</f>
        <v>57837878</v>
      </c>
      <c r="G3973">
        <v>0</v>
      </c>
      <c r="H3973">
        <v>0</v>
      </c>
      <c r="I3973" s="7">
        <f>INDEX('Developing Country'!$B$3:$B$175,MATCH('Stata Data'!B3973,'Developing Country'!$A$3:$A$175))</f>
        <v>0</v>
      </c>
      <c r="J3973" s="7">
        <f>INDEX('Developing Country'!$C$3:$C$175,MATCH('Stata Data'!B3973,'Developing Country'!$A$3:$A$175))</f>
        <v>1</v>
      </c>
      <c r="K3973" s="8">
        <f>VLOOKUP(B3973, 'TRIPS In Force'!$A$2:$B$166, 2, FALSE)</f>
        <v>34700</v>
      </c>
      <c r="L3973" s="7">
        <f t="shared" si="586"/>
        <v>1995</v>
      </c>
      <c r="M3973" s="7">
        <f t="shared" si="581"/>
        <v>0</v>
      </c>
      <c r="N3973" s="7">
        <f t="shared" si="582"/>
        <v>2000</v>
      </c>
      <c r="O3973" s="7">
        <f t="shared" si="583"/>
        <v>-8</v>
      </c>
      <c r="P3973" s="7">
        <f t="shared" si="584"/>
        <v>0</v>
      </c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</row>
    <row r="3974" spans="1:34" x14ac:dyDescent="0.35">
      <c r="A3974">
        <f t="shared" si="587"/>
        <v>3973</v>
      </c>
      <c r="B3974" t="s">
        <v>146</v>
      </c>
      <c r="C3974">
        <f t="shared" si="585"/>
        <v>147</v>
      </c>
      <c r="D3974" s="7">
        <f t="shared" si="588"/>
        <v>1993</v>
      </c>
      <c r="E3974">
        <v>8400</v>
      </c>
      <c r="F3974">
        <f>VLOOKUP(B3974, 'Population by Country'!$1:$266, 8, FALSE)</f>
        <v>58364891</v>
      </c>
      <c r="G3974">
        <v>0</v>
      </c>
      <c r="H3974">
        <v>0</v>
      </c>
      <c r="I3974" s="7">
        <f>INDEX('Developing Country'!$B$3:$B$175,MATCH('Stata Data'!B3974,'Developing Country'!$A$3:$A$175))</f>
        <v>0</v>
      </c>
      <c r="J3974" s="7">
        <f>INDEX('Developing Country'!$C$3:$C$175,MATCH('Stata Data'!B3974,'Developing Country'!$A$3:$A$175))</f>
        <v>1</v>
      </c>
      <c r="K3974" s="8">
        <f>VLOOKUP(B3974, 'TRIPS In Force'!$A$2:$B$166, 2, FALSE)</f>
        <v>34700</v>
      </c>
      <c r="L3974" s="7">
        <f t="shared" si="586"/>
        <v>1995</v>
      </c>
      <c r="M3974" s="7">
        <f t="shared" si="581"/>
        <v>0</v>
      </c>
      <c r="N3974" s="7">
        <f t="shared" si="582"/>
        <v>2000</v>
      </c>
      <c r="O3974" s="7">
        <f t="shared" si="583"/>
        <v>-7</v>
      </c>
      <c r="P3974" s="7">
        <f t="shared" si="584"/>
        <v>0</v>
      </c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</row>
    <row r="3975" spans="1:34" x14ac:dyDescent="0.35">
      <c r="A3975">
        <f t="shared" si="587"/>
        <v>3974</v>
      </c>
      <c r="B3975" t="s">
        <v>146</v>
      </c>
      <c r="C3975">
        <f t="shared" si="585"/>
        <v>147</v>
      </c>
      <c r="D3975" s="7">
        <f t="shared" si="588"/>
        <v>1994</v>
      </c>
      <c r="E3975">
        <v>13000</v>
      </c>
      <c r="F3975">
        <f>VLOOKUP(B3975, 'Population by Country'!$1:$266, 9, FALSE)</f>
        <v>58901666</v>
      </c>
      <c r="G3975">
        <v>0</v>
      </c>
      <c r="H3975">
        <v>0</v>
      </c>
      <c r="I3975" s="7">
        <f>INDEX('Developing Country'!$B$3:$B$175,MATCH('Stata Data'!B3975,'Developing Country'!$A$3:$A$175))</f>
        <v>0</v>
      </c>
      <c r="J3975" s="7">
        <f>INDEX('Developing Country'!$C$3:$C$175,MATCH('Stata Data'!B3975,'Developing Country'!$A$3:$A$175))</f>
        <v>1</v>
      </c>
      <c r="K3975" s="8">
        <f>VLOOKUP(B3975, 'TRIPS In Force'!$A$2:$B$166, 2, FALSE)</f>
        <v>34700</v>
      </c>
      <c r="L3975" s="7">
        <f t="shared" si="586"/>
        <v>1995</v>
      </c>
      <c r="M3975" s="7">
        <f t="shared" si="581"/>
        <v>0</v>
      </c>
      <c r="N3975" s="7">
        <f t="shared" si="582"/>
        <v>2000</v>
      </c>
      <c r="O3975" s="7">
        <f t="shared" si="583"/>
        <v>-6</v>
      </c>
      <c r="P3975" s="7">
        <f t="shared" si="584"/>
        <v>0</v>
      </c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</row>
    <row r="3976" spans="1:34" x14ac:dyDescent="0.35">
      <c r="A3976">
        <f t="shared" si="587"/>
        <v>3975</v>
      </c>
      <c r="B3976" t="s">
        <v>146</v>
      </c>
      <c r="C3976">
        <f t="shared" si="585"/>
        <v>147</v>
      </c>
      <c r="D3976" s="7">
        <f t="shared" si="588"/>
        <v>1995</v>
      </c>
      <c r="E3976">
        <v>19000</v>
      </c>
      <c r="F3976">
        <f>VLOOKUP(B3976, 'Population by Country'!$1:$266, 10, FALSE)</f>
        <v>59491790</v>
      </c>
      <c r="G3976">
        <v>0</v>
      </c>
      <c r="H3976">
        <v>0</v>
      </c>
      <c r="I3976" s="7">
        <f>INDEX('Developing Country'!$B$3:$B$175,MATCH('Stata Data'!B3976,'Developing Country'!$A$3:$A$175))</f>
        <v>0</v>
      </c>
      <c r="J3976" s="7">
        <f>INDEX('Developing Country'!$C$3:$C$175,MATCH('Stata Data'!B3976,'Developing Country'!$A$3:$A$175))</f>
        <v>1</v>
      </c>
      <c r="K3976" s="8">
        <f>VLOOKUP(B3976, 'TRIPS In Force'!$A$2:$B$166, 2, FALSE)</f>
        <v>34700</v>
      </c>
      <c r="L3976" s="7">
        <f t="shared" si="586"/>
        <v>1995</v>
      </c>
      <c r="M3976" s="7">
        <f t="shared" si="581"/>
        <v>1</v>
      </c>
      <c r="N3976" s="7">
        <f t="shared" si="582"/>
        <v>2000</v>
      </c>
      <c r="O3976" s="7">
        <f t="shared" si="583"/>
        <v>-5</v>
      </c>
      <c r="P3976" s="7">
        <f t="shared" si="584"/>
        <v>0</v>
      </c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</row>
    <row r="3977" spans="1:34" x14ac:dyDescent="0.35">
      <c r="A3977">
        <f t="shared" si="587"/>
        <v>3976</v>
      </c>
      <c r="B3977" t="s">
        <v>146</v>
      </c>
      <c r="C3977">
        <f t="shared" si="585"/>
        <v>147</v>
      </c>
      <c r="D3977" s="7">
        <f t="shared" si="588"/>
        <v>1996</v>
      </c>
      <c r="E3977">
        <v>26000</v>
      </c>
      <c r="F3977">
        <f>VLOOKUP(B3977, 'Population by Country'!$1:$266, 11, FALSE)</f>
        <v>60151472</v>
      </c>
      <c r="G3977">
        <v>0</v>
      </c>
      <c r="H3977">
        <v>0</v>
      </c>
      <c r="I3977" s="7">
        <f>INDEX('Developing Country'!$B$3:$B$175,MATCH('Stata Data'!B3977,'Developing Country'!$A$3:$A$175))</f>
        <v>0</v>
      </c>
      <c r="J3977" s="7">
        <f>INDEX('Developing Country'!$C$3:$C$175,MATCH('Stata Data'!B3977,'Developing Country'!$A$3:$A$175))</f>
        <v>1</v>
      </c>
      <c r="K3977" s="8">
        <f>VLOOKUP(B3977, 'TRIPS In Force'!$A$2:$B$166, 2, FALSE)</f>
        <v>34700</v>
      </c>
      <c r="L3977" s="7">
        <f t="shared" si="586"/>
        <v>1995</v>
      </c>
      <c r="M3977" s="7">
        <f t="shared" si="581"/>
        <v>1</v>
      </c>
      <c r="N3977" s="7">
        <f t="shared" si="582"/>
        <v>2000</v>
      </c>
      <c r="O3977" s="7">
        <f t="shared" si="583"/>
        <v>-4</v>
      </c>
      <c r="P3977" s="7">
        <f t="shared" si="584"/>
        <v>0</v>
      </c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</row>
    <row r="3978" spans="1:34" x14ac:dyDescent="0.35">
      <c r="A3978">
        <f t="shared" si="587"/>
        <v>3977</v>
      </c>
      <c r="B3978" t="s">
        <v>146</v>
      </c>
      <c r="C3978">
        <f t="shared" si="585"/>
        <v>147</v>
      </c>
      <c r="D3978" s="7">
        <f t="shared" si="588"/>
        <v>1997</v>
      </c>
      <c r="E3978">
        <v>33000</v>
      </c>
      <c r="F3978">
        <f>VLOOKUP(B3978, 'Population by Country'!$1:$266, 12, FALSE)</f>
        <v>60863506</v>
      </c>
      <c r="G3978">
        <v>0</v>
      </c>
      <c r="H3978">
        <v>0</v>
      </c>
      <c r="I3978" s="7">
        <f>INDEX('Developing Country'!$B$3:$B$175,MATCH('Stata Data'!B3978,'Developing Country'!$A$3:$A$175))</f>
        <v>0</v>
      </c>
      <c r="J3978" s="7">
        <f>INDEX('Developing Country'!$C$3:$C$175,MATCH('Stata Data'!B3978,'Developing Country'!$A$3:$A$175))</f>
        <v>1</v>
      </c>
      <c r="K3978" s="8">
        <f>VLOOKUP(B3978, 'TRIPS In Force'!$A$2:$B$166, 2, FALSE)</f>
        <v>34700</v>
      </c>
      <c r="L3978" s="7">
        <f t="shared" si="586"/>
        <v>1995</v>
      </c>
      <c r="M3978" s="7">
        <f t="shared" si="581"/>
        <v>1</v>
      </c>
      <c r="N3978" s="7">
        <f t="shared" si="582"/>
        <v>2000</v>
      </c>
      <c r="O3978" s="7">
        <f t="shared" si="583"/>
        <v>-3</v>
      </c>
      <c r="P3978" s="7">
        <f t="shared" si="584"/>
        <v>0</v>
      </c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</row>
    <row r="3979" spans="1:34" x14ac:dyDescent="0.35">
      <c r="A3979">
        <f t="shared" si="587"/>
        <v>3978</v>
      </c>
      <c r="B3979" t="s">
        <v>146</v>
      </c>
      <c r="C3979">
        <f t="shared" si="585"/>
        <v>147</v>
      </c>
      <c r="D3979" s="7">
        <f t="shared" si="588"/>
        <v>1998</v>
      </c>
      <c r="E3979">
        <v>40000</v>
      </c>
      <c r="F3979">
        <f>VLOOKUP(B3979, 'Population by Country'!$1:$266, 13, FALSE)</f>
        <v>61597283</v>
      </c>
      <c r="G3979">
        <v>0</v>
      </c>
      <c r="H3979">
        <v>0</v>
      </c>
      <c r="I3979" s="7">
        <f>INDEX('Developing Country'!$B$3:$B$175,MATCH('Stata Data'!B3979,'Developing Country'!$A$3:$A$175))</f>
        <v>0</v>
      </c>
      <c r="J3979" s="7">
        <f>INDEX('Developing Country'!$C$3:$C$175,MATCH('Stata Data'!B3979,'Developing Country'!$A$3:$A$175))</f>
        <v>1</v>
      </c>
      <c r="K3979" s="8">
        <f>VLOOKUP(B3979, 'TRIPS In Force'!$A$2:$B$166, 2, FALSE)</f>
        <v>34700</v>
      </c>
      <c r="L3979" s="7">
        <f t="shared" si="586"/>
        <v>1995</v>
      </c>
      <c r="M3979" s="7">
        <f t="shared" si="581"/>
        <v>1</v>
      </c>
      <c r="N3979" s="7">
        <f t="shared" si="582"/>
        <v>2000</v>
      </c>
      <c r="O3979" s="7">
        <f t="shared" si="583"/>
        <v>-2</v>
      </c>
      <c r="P3979" s="7">
        <f t="shared" si="584"/>
        <v>0</v>
      </c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</row>
    <row r="3980" spans="1:34" x14ac:dyDescent="0.35">
      <c r="A3980">
        <f t="shared" si="587"/>
        <v>3979</v>
      </c>
      <c r="B3980" t="s">
        <v>146</v>
      </c>
      <c r="C3980">
        <f t="shared" si="585"/>
        <v>147</v>
      </c>
      <c r="D3980" s="7">
        <f t="shared" si="588"/>
        <v>1999</v>
      </c>
      <c r="E3980">
        <v>46000</v>
      </c>
      <c r="F3980">
        <f>VLOOKUP(B3980, 'Population by Country'!$1:$266,14, FALSE)</f>
        <v>62306651</v>
      </c>
      <c r="G3980">
        <v>0</v>
      </c>
      <c r="H3980">
        <v>0</v>
      </c>
      <c r="I3980" s="7">
        <f>INDEX('Developing Country'!$B$3:$B$175,MATCH('Stata Data'!B3980,'Developing Country'!$A$3:$A$175))</f>
        <v>0</v>
      </c>
      <c r="J3980" s="7">
        <f>INDEX('Developing Country'!$C$3:$C$175,MATCH('Stata Data'!B3980,'Developing Country'!$A$3:$A$175))</f>
        <v>1</v>
      </c>
      <c r="K3980" s="8">
        <f>VLOOKUP(B3980, 'TRIPS In Force'!$A$2:$B$166, 2, FALSE)</f>
        <v>34700</v>
      </c>
      <c r="L3980" s="7">
        <f t="shared" si="586"/>
        <v>1995</v>
      </c>
      <c r="M3980" s="7">
        <f t="shared" si="581"/>
        <v>1</v>
      </c>
      <c r="N3980" s="7">
        <f t="shared" si="582"/>
        <v>2000</v>
      </c>
      <c r="O3980" s="7">
        <f t="shared" si="583"/>
        <v>-1</v>
      </c>
      <c r="P3980" s="7">
        <f t="shared" si="584"/>
        <v>0</v>
      </c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</row>
    <row r="3981" spans="1:34" x14ac:dyDescent="0.35">
      <c r="A3981">
        <f t="shared" si="587"/>
        <v>3980</v>
      </c>
      <c r="B3981" t="s">
        <v>146</v>
      </c>
      <c r="C3981">
        <f t="shared" si="585"/>
        <v>147</v>
      </c>
      <c r="D3981" s="7">
        <f t="shared" si="588"/>
        <v>2000</v>
      </c>
      <c r="E3981">
        <v>51000</v>
      </c>
      <c r="F3981">
        <f>VLOOKUP(B3981, 'Population by Country'!$1:$266, 15, FALSE)</f>
        <v>62958021</v>
      </c>
      <c r="G3981">
        <v>0</v>
      </c>
      <c r="H3981">
        <v>0</v>
      </c>
      <c r="I3981" s="7">
        <f>INDEX('Developing Country'!$B$3:$B$175,MATCH('Stata Data'!B3981,'Developing Country'!$A$3:$A$175))</f>
        <v>0</v>
      </c>
      <c r="J3981" s="7">
        <f>INDEX('Developing Country'!$C$3:$C$175,MATCH('Stata Data'!B3981,'Developing Country'!$A$3:$A$175))</f>
        <v>1</v>
      </c>
      <c r="K3981" s="8">
        <f>VLOOKUP(B3981, 'TRIPS In Force'!$A$2:$B$166, 2, FALSE)</f>
        <v>34700</v>
      </c>
      <c r="L3981" s="7">
        <f t="shared" si="586"/>
        <v>1995</v>
      </c>
      <c r="M3981" s="7">
        <f t="shared" si="581"/>
        <v>1</v>
      </c>
      <c r="N3981" s="7">
        <f t="shared" si="582"/>
        <v>2000</v>
      </c>
      <c r="O3981" s="7">
        <f t="shared" si="583"/>
        <v>0</v>
      </c>
      <c r="P3981" s="7">
        <f t="shared" si="584"/>
        <v>1</v>
      </c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</row>
    <row r="3982" spans="1:34" x14ac:dyDescent="0.35">
      <c r="A3982">
        <f t="shared" si="587"/>
        <v>3981</v>
      </c>
      <c r="B3982" t="s">
        <v>146</v>
      </c>
      <c r="C3982">
        <f t="shared" si="585"/>
        <v>147</v>
      </c>
      <c r="D3982" s="7">
        <f t="shared" si="588"/>
        <v>2001</v>
      </c>
      <c r="E3982">
        <v>54000</v>
      </c>
      <c r="F3982">
        <f>VLOOKUP(B3982, 'Population by Country'!$1:$266, 16, FALSE)</f>
        <v>63543322</v>
      </c>
      <c r="G3982">
        <v>0</v>
      </c>
      <c r="H3982">
        <v>0</v>
      </c>
      <c r="I3982" s="7">
        <f>INDEX('Developing Country'!$B$3:$B$175,MATCH('Stata Data'!B3982,'Developing Country'!$A$3:$A$175))</f>
        <v>0</v>
      </c>
      <c r="J3982" s="7">
        <f>INDEX('Developing Country'!$C$3:$C$175,MATCH('Stata Data'!B3982,'Developing Country'!$A$3:$A$175))</f>
        <v>1</v>
      </c>
      <c r="K3982" s="8">
        <f>VLOOKUP(B3982, 'TRIPS In Force'!$A$2:$B$166, 2, FALSE)</f>
        <v>34700</v>
      </c>
      <c r="L3982" s="7">
        <f t="shared" si="586"/>
        <v>1995</v>
      </c>
      <c r="M3982" s="7">
        <f t="shared" si="581"/>
        <v>1</v>
      </c>
      <c r="N3982" s="7">
        <f t="shared" si="582"/>
        <v>2000</v>
      </c>
      <c r="O3982" s="7">
        <f t="shared" si="583"/>
        <v>1</v>
      </c>
      <c r="P3982" s="7">
        <f t="shared" si="584"/>
        <v>1</v>
      </c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</row>
    <row r="3983" spans="1:34" x14ac:dyDescent="0.35">
      <c r="A3983">
        <f t="shared" si="587"/>
        <v>3982</v>
      </c>
      <c r="B3983" t="s">
        <v>146</v>
      </c>
      <c r="C3983">
        <f t="shared" si="585"/>
        <v>147</v>
      </c>
      <c r="D3983" s="7">
        <f t="shared" si="588"/>
        <v>2002</v>
      </c>
      <c r="E3983">
        <v>55000</v>
      </c>
      <c r="F3983">
        <f>VLOOKUP(B3983, 'Population by Country'!$1:$266, 17, FALSE)</f>
        <v>64073164</v>
      </c>
      <c r="G3983">
        <v>0</v>
      </c>
      <c r="H3983">
        <v>0</v>
      </c>
      <c r="I3983" s="7">
        <f>INDEX('Developing Country'!$B$3:$B$175,MATCH('Stata Data'!B3983,'Developing Country'!$A$3:$A$175))</f>
        <v>0</v>
      </c>
      <c r="J3983" s="7">
        <f>INDEX('Developing Country'!$C$3:$C$175,MATCH('Stata Data'!B3983,'Developing Country'!$A$3:$A$175))</f>
        <v>1</v>
      </c>
      <c r="K3983" s="8">
        <f>VLOOKUP(B3983, 'TRIPS In Force'!$A$2:$B$166, 2, FALSE)</f>
        <v>34700</v>
      </c>
      <c r="L3983" s="7">
        <f t="shared" si="586"/>
        <v>1995</v>
      </c>
      <c r="M3983" s="7">
        <f t="shared" si="581"/>
        <v>1</v>
      </c>
      <c r="N3983" s="7">
        <f t="shared" si="582"/>
        <v>2000</v>
      </c>
      <c r="O3983" s="7">
        <f t="shared" si="583"/>
        <v>2</v>
      </c>
      <c r="P3983" s="7">
        <f t="shared" si="584"/>
        <v>1</v>
      </c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</row>
    <row r="3984" spans="1:34" x14ac:dyDescent="0.35">
      <c r="A3984">
        <f t="shared" si="587"/>
        <v>3983</v>
      </c>
      <c r="B3984" t="s">
        <v>146</v>
      </c>
      <c r="C3984">
        <f t="shared" si="585"/>
        <v>147</v>
      </c>
      <c r="D3984" s="7">
        <f t="shared" si="588"/>
        <v>2003</v>
      </c>
      <c r="E3984">
        <v>54000</v>
      </c>
      <c r="F3984">
        <f>VLOOKUP(B3984, 'Population by Country'!$1:$266, 18, FALSE)</f>
        <v>64554952</v>
      </c>
      <c r="G3984">
        <v>0</v>
      </c>
      <c r="H3984">
        <v>0</v>
      </c>
      <c r="I3984" s="7">
        <f>INDEX('Developing Country'!$B$3:$B$175,MATCH('Stata Data'!B3984,'Developing Country'!$A$3:$A$175))</f>
        <v>0</v>
      </c>
      <c r="J3984" s="7">
        <f>INDEX('Developing Country'!$C$3:$C$175,MATCH('Stata Data'!B3984,'Developing Country'!$A$3:$A$175))</f>
        <v>1</v>
      </c>
      <c r="K3984" s="8">
        <f>VLOOKUP(B3984, 'TRIPS In Force'!$A$2:$B$166, 2, FALSE)</f>
        <v>34700</v>
      </c>
      <c r="L3984" s="7">
        <f t="shared" si="586"/>
        <v>1995</v>
      </c>
      <c r="M3984" s="7">
        <f t="shared" si="581"/>
        <v>1</v>
      </c>
      <c r="N3984" s="7">
        <f t="shared" si="582"/>
        <v>2000</v>
      </c>
      <c r="O3984" s="7">
        <f t="shared" si="583"/>
        <v>3</v>
      </c>
      <c r="P3984" s="7">
        <f t="shared" si="584"/>
        <v>1</v>
      </c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</row>
    <row r="3985" spans="1:34" x14ac:dyDescent="0.35">
      <c r="A3985">
        <f t="shared" si="587"/>
        <v>3984</v>
      </c>
      <c r="B3985" t="s">
        <v>146</v>
      </c>
      <c r="C3985">
        <f t="shared" si="585"/>
        <v>147</v>
      </c>
      <c r="D3985" s="7">
        <f t="shared" si="588"/>
        <v>2004</v>
      </c>
      <c r="E3985">
        <v>51000</v>
      </c>
      <c r="F3985">
        <f>VLOOKUP(B3985, 'Population by Country'!$1:$266,19, FALSE)</f>
        <v>65002231</v>
      </c>
      <c r="G3985">
        <v>0</v>
      </c>
      <c r="H3985">
        <v>0</v>
      </c>
      <c r="I3985" s="7">
        <f>INDEX('Developing Country'!$B$3:$B$175,MATCH('Stata Data'!B3985,'Developing Country'!$A$3:$A$175))</f>
        <v>0</v>
      </c>
      <c r="J3985" s="7">
        <f>INDEX('Developing Country'!$C$3:$C$175,MATCH('Stata Data'!B3985,'Developing Country'!$A$3:$A$175))</f>
        <v>1</v>
      </c>
      <c r="K3985" s="8">
        <f>VLOOKUP(B3985, 'TRIPS In Force'!$A$2:$B$166, 2, FALSE)</f>
        <v>34700</v>
      </c>
      <c r="L3985" s="7">
        <f t="shared" si="586"/>
        <v>1995</v>
      </c>
      <c r="M3985" s="7">
        <f t="shared" si="581"/>
        <v>1</v>
      </c>
      <c r="N3985" s="7">
        <f t="shared" si="582"/>
        <v>2000</v>
      </c>
      <c r="O3985" s="7">
        <f t="shared" si="583"/>
        <v>4</v>
      </c>
      <c r="P3985" s="7">
        <f t="shared" si="584"/>
        <v>1</v>
      </c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</row>
    <row r="3986" spans="1:34" x14ac:dyDescent="0.35">
      <c r="A3986">
        <f t="shared" si="587"/>
        <v>3985</v>
      </c>
      <c r="B3986" t="s">
        <v>146</v>
      </c>
      <c r="C3986">
        <f t="shared" si="585"/>
        <v>147</v>
      </c>
      <c r="D3986" s="7">
        <f t="shared" si="588"/>
        <v>2005</v>
      </c>
      <c r="E3986">
        <v>42000</v>
      </c>
      <c r="F3986">
        <f>VLOOKUP(B3986, 'Population by Country'!$1:$266, 20, FALSE)</f>
        <v>65425470</v>
      </c>
      <c r="G3986">
        <v>0</v>
      </c>
      <c r="H3986">
        <v>0</v>
      </c>
      <c r="I3986" s="7">
        <f>INDEX('Developing Country'!$B$3:$B$175,MATCH('Stata Data'!B3986,'Developing Country'!$A$3:$A$175))</f>
        <v>0</v>
      </c>
      <c r="J3986" s="7">
        <f>INDEX('Developing Country'!$C$3:$C$175,MATCH('Stata Data'!B3986,'Developing Country'!$A$3:$A$175))</f>
        <v>1</v>
      </c>
      <c r="K3986" s="8">
        <f>VLOOKUP(B3986, 'TRIPS In Force'!$A$2:$B$166, 2, FALSE)</f>
        <v>34700</v>
      </c>
      <c r="L3986" s="7">
        <f t="shared" si="586"/>
        <v>1995</v>
      </c>
      <c r="M3986" s="7">
        <f t="shared" si="581"/>
        <v>1</v>
      </c>
      <c r="N3986" s="7">
        <f t="shared" si="582"/>
        <v>2000</v>
      </c>
      <c r="O3986" s="7">
        <f t="shared" si="583"/>
        <v>5</v>
      </c>
      <c r="P3986" s="7">
        <f t="shared" si="584"/>
        <v>1</v>
      </c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</row>
    <row r="3987" spans="1:34" x14ac:dyDescent="0.35">
      <c r="A3987">
        <f t="shared" si="587"/>
        <v>3986</v>
      </c>
      <c r="B3987" t="s">
        <v>146</v>
      </c>
      <c r="C3987">
        <f t="shared" si="585"/>
        <v>147</v>
      </c>
      <c r="D3987" s="7">
        <f t="shared" si="588"/>
        <v>2006</v>
      </c>
      <c r="E3987">
        <v>33000</v>
      </c>
      <c r="F3987">
        <f>VLOOKUP(B3987, 'Population by Country'!$1:$266, 21, FALSE)</f>
        <v>65824164</v>
      </c>
      <c r="G3987">
        <v>1</v>
      </c>
      <c r="H3987">
        <v>0</v>
      </c>
      <c r="I3987" s="7">
        <f>INDEX('Developing Country'!$B$3:$B$175,MATCH('Stata Data'!B3987,'Developing Country'!$A$3:$A$175))</f>
        <v>0</v>
      </c>
      <c r="J3987" s="7">
        <f>INDEX('Developing Country'!$C$3:$C$175,MATCH('Stata Data'!B3987,'Developing Country'!$A$3:$A$175))</f>
        <v>1</v>
      </c>
      <c r="K3987" s="8">
        <f>VLOOKUP(B3987, 'TRIPS In Force'!$A$2:$B$166, 2, FALSE)</f>
        <v>34700</v>
      </c>
      <c r="L3987" s="7">
        <f t="shared" si="586"/>
        <v>1995</v>
      </c>
      <c r="M3987" s="7">
        <f t="shared" si="581"/>
        <v>1</v>
      </c>
      <c r="N3987" s="7">
        <f t="shared" si="582"/>
        <v>2000</v>
      </c>
      <c r="O3987" s="7">
        <f t="shared" si="583"/>
        <v>6</v>
      </c>
      <c r="P3987" s="7">
        <f t="shared" si="584"/>
        <v>1</v>
      </c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</row>
    <row r="3988" spans="1:34" x14ac:dyDescent="0.35">
      <c r="A3988">
        <f t="shared" si="587"/>
        <v>3987</v>
      </c>
      <c r="B3988" t="s">
        <v>146</v>
      </c>
      <c r="C3988">
        <f t="shared" si="585"/>
        <v>147</v>
      </c>
      <c r="D3988" s="7">
        <f t="shared" si="588"/>
        <v>2007</v>
      </c>
      <c r="E3988">
        <v>29000</v>
      </c>
      <c r="F3988">
        <f>VLOOKUP(B3988, 'Population by Country'!$1:$266, 22, FALSE)</f>
        <v>66195615</v>
      </c>
      <c r="G3988">
        <v>1</v>
      </c>
      <c r="H3988">
        <v>0</v>
      </c>
      <c r="I3988" s="7">
        <f>INDEX('Developing Country'!$B$3:$B$175,MATCH('Stata Data'!B3988,'Developing Country'!$A$3:$A$175))</f>
        <v>0</v>
      </c>
      <c r="J3988" s="7">
        <f>INDEX('Developing Country'!$C$3:$C$175,MATCH('Stata Data'!B3988,'Developing Country'!$A$3:$A$175))</f>
        <v>1</v>
      </c>
      <c r="K3988" s="8">
        <f>VLOOKUP(B3988, 'TRIPS In Force'!$A$2:$B$166, 2, FALSE)</f>
        <v>34700</v>
      </c>
      <c r="L3988" s="7">
        <f t="shared" si="586"/>
        <v>1995</v>
      </c>
      <c r="M3988" s="7">
        <f t="shared" si="581"/>
        <v>1</v>
      </c>
      <c r="N3988" s="7">
        <f t="shared" si="582"/>
        <v>2000</v>
      </c>
      <c r="O3988" s="7">
        <f t="shared" si="583"/>
        <v>7</v>
      </c>
      <c r="P3988" s="7">
        <f t="shared" si="584"/>
        <v>1</v>
      </c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</row>
    <row r="3989" spans="1:34" x14ac:dyDescent="0.35">
      <c r="A3989">
        <f t="shared" si="587"/>
        <v>3988</v>
      </c>
      <c r="B3989" t="s">
        <v>146</v>
      </c>
      <c r="C3989">
        <f t="shared" si="585"/>
        <v>147</v>
      </c>
      <c r="D3989" s="7">
        <f t="shared" si="588"/>
        <v>2008</v>
      </c>
      <c r="E3989">
        <v>27000</v>
      </c>
      <c r="F3989">
        <f>VLOOKUP(B3989, 'Population by Country'!$1:$266, 23, FALSE)</f>
        <v>66545760</v>
      </c>
      <c r="G3989">
        <v>0</v>
      </c>
      <c r="H3989">
        <v>0</v>
      </c>
      <c r="I3989" s="7">
        <f>INDEX('Developing Country'!$B$3:$B$175,MATCH('Stata Data'!B3989,'Developing Country'!$A$3:$A$175))</f>
        <v>0</v>
      </c>
      <c r="J3989" s="7">
        <f>INDEX('Developing Country'!$C$3:$C$175,MATCH('Stata Data'!B3989,'Developing Country'!$A$3:$A$175))</f>
        <v>1</v>
      </c>
      <c r="K3989" s="8">
        <f>VLOOKUP(B3989, 'TRIPS In Force'!$A$2:$B$166, 2, FALSE)</f>
        <v>34700</v>
      </c>
      <c r="L3989" s="7">
        <f t="shared" si="586"/>
        <v>1995</v>
      </c>
      <c r="M3989" s="7">
        <f t="shared" si="581"/>
        <v>1</v>
      </c>
      <c r="N3989" s="7">
        <f t="shared" si="582"/>
        <v>2000</v>
      </c>
      <c r="O3989" s="7">
        <f t="shared" si="583"/>
        <v>8</v>
      </c>
      <c r="P3989" s="7">
        <f t="shared" si="584"/>
        <v>1</v>
      </c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</row>
    <row r="3990" spans="1:34" x14ac:dyDescent="0.35">
      <c r="A3990">
        <f t="shared" si="587"/>
        <v>3989</v>
      </c>
      <c r="B3990" t="s">
        <v>146</v>
      </c>
      <c r="C3990">
        <f t="shared" si="585"/>
        <v>147</v>
      </c>
      <c r="D3990" s="7">
        <f t="shared" si="588"/>
        <v>2009</v>
      </c>
      <c r="E3990">
        <v>25000</v>
      </c>
      <c r="F3990">
        <f>VLOOKUP(B3990, 'Population by Country'!$1:$266, 24, FALSE)</f>
        <v>66881867</v>
      </c>
      <c r="G3990">
        <v>0</v>
      </c>
      <c r="H3990">
        <v>0</v>
      </c>
      <c r="I3990" s="7">
        <f>INDEX('Developing Country'!$B$3:$B$175,MATCH('Stata Data'!B3990,'Developing Country'!$A$3:$A$175))</f>
        <v>0</v>
      </c>
      <c r="J3990" s="7">
        <f>INDEX('Developing Country'!$C$3:$C$175,MATCH('Stata Data'!B3990,'Developing Country'!$A$3:$A$175))</f>
        <v>1</v>
      </c>
      <c r="K3990" s="8">
        <f>VLOOKUP(B3990, 'TRIPS In Force'!$A$2:$B$166, 2, FALSE)</f>
        <v>34700</v>
      </c>
      <c r="L3990" s="7">
        <f t="shared" si="586"/>
        <v>1995</v>
      </c>
      <c r="M3990" s="7">
        <f t="shared" si="581"/>
        <v>1</v>
      </c>
      <c r="N3990" s="7">
        <f t="shared" si="582"/>
        <v>2000</v>
      </c>
      <c r="O3990" s="7">
        <f t="shared" si="583"/>
        <v>9</v>
      </c>
      <c r="P3990" s="7">
        <f t="shared" si="584"/>
        <v>1</v>
      </c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</row>
    <row r="3991" spans="1:34" x14ac:dyDescent="0.35">
      <c r="A3991">
        <f t="shared" si="587"/>
        <v>3990</v>
      </c>
      <c r="B3991" t="s">
        <v>146</v>
      </c>
      <c r="C3991">
        <f t="shared" si="585"/>
        <v>147</v>
      </c>
      <c r="D3991" s="7">
        <f t="shared" si="588"/>
        <v>2010</v>
      </c>
      <c r="E3991">
        <v>23000</v>
      </c>
      <c r="F3991">
        <f>VLOOKUP(B3991, 'Population by Country'!$1:$266, 25, FALSE)</f>
        <v>67208808</v>
      </c>
      <c r="G3991">
        <v>1</v>
      </c>
      <c r="H3991">
        <v>0</v>
      </c>
      <c r="I3991" s="7">
        <f>INDEX('Developing Country'!$B$3:$B$175,MATCH('Stata Data'!B3991,'Developing Country'!$A$3:$A$175))</f>
        <v>0</v>
      </c>
      <c r="J3991" s="7">
        <f>INDEX('Developing Country'!$C$3:$C$175,MATCH('Stata Data'!B3991,'Developing Country'!$A$3:$A$175))</f>
        <v>1</v>
      </c>
      <c r="K3991" s="8">
        <f>VLOOKUP(B3991, 'TRIPS In Force'!$A$2:$B$166, 2, FALSE)</f>
        <v>34700</v>
      </c>
      <c r="L3991" s="7">
        <f t="shared" si="586"/>
        <v>1995</v>
      </c>
      <c r="M3991" s="7">
        <f t="shared" si="581"/>
        <v>1</v>
      </c>
      <c r="N3991" s="7">
        <f t="shared" si="582"/>
        <v>2000</v>
      </c>
      <c r="O3991" s="7">
        <f t="shared" si="583"/>
        <v>10</v>
      </c>
      <c r="P3991" s="7">
        <f t="shared" si="584"/>
        <v>1</v>
      </c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</row>
    <row r="3992" spans="1:34" x14ac:dyDescent="0.35">
      <c r="A3992">
        <f t="shared" si="587"/>
        <v>3991</v>
      </c>
      <c r="B3992" t="s">
        <v>146</v>
      </c>
      <c r="C3992">
        <f t="shared" si="585"/>
        <v>147</v>
      </c>
      <c r="D3992" s="7">
        <f t="shared" si="588"/>
        <v>2011</v>
      </c>
      <c r="E3992">
        <v>21000</v>
      </c>
      <c r="F3992">
        <f>VLOOKUP(B3992, 'Population by Country'!$1:$266, 26, FALSE)</f>
        <v>67530130</v>
      </c>
      <c r="G3992">
        <v>0</v>
      </c>
      <c r="H3992">
        <v>0</v>
      </c>
      <c r="I3992" s="7">
        <f>INDEX('Developing Country'!$B$3:$B$175,MATCH('Stata Data'!B3992,'Developing Country'!$A$3:$A$175))</f>
        <v>0</v>
      </c>
      <c r="J3992" s="7">
        <f>INDEX('Developing Country'!$C$3:$C$175,MATCH('Stata Data'!B3992,'Developing Country'!$A$3:$A$175))</f>
        <v>1</v>
      </c>
      <c r="K3992" s="8">
        <f>VLOOKUP(B3992, 'TRIPS In Force'!$A$2:$B$166, 2, FALSE)</f>
        <v>34700</v>
      </c>
      <c r="L3992" s="7">
        <f t="shared" si="586"/>
        <v>1995</v>
      </c>
      <c r="M3992" s="7">
        <f t="shared" si="581"/>
        <v>1</v>
      </c>
      <c r="N3992" s="7">
        <f t="shared" si="582"/>
        <v>2000</v>
      </c>
      <c r="O3992" s="7">
        <f t="shared" si="583"/>
        <v>11</v>
      </c>
      <c r="P3992" s="7">
        <f t="shared" si="584"/>
        <v>1</v>
      </c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</row>
    <row r="3993" spans="1:34" x14ac:dyDescent="0.35">
      <c r="A3993">
        <f t="shared" si="587"/>
        <v>3992</v>
      </c>
      <c r="B3993" t="s">
        <v>146</v>
      </c>
      <c r="C3993">
        <f t="shared" si="585"/>
        <v>147</v>
      </c>
      <c r="D3993" s="7">
        <f t="shared" si="588"/>
        <v>2012</v>
      </c>
      <c r="E3993">
        <v>20000</v>
      </c>
      <c r="F3993">
        <f>VLOOKUP(B3993, 'Population by Country'!$1:$266, 27, FALSE)</f>
        <v>67843979</v>
      </c>
      <c r="G3993">
        <v>0</v>
      </c>
      <c r="H3993">
        <v>0</v>
      </c>
      <c r="I3993" s="7">
        <f>INDEX('Developing Country'!$B$3:$B$175,MATCH('Stata Data'!B3993,'Developing Country'!$A$3:$A$175))</f>
        <v>0</v>
      </c>
      <c r="J3993" s="7">
        <f>INDEX('Developing Country'!$C$3:$C$175,MATCH('Stata Data'!B3993,'Developing Country'!$A$3:$A$175))</f>
        <v>1</v>
      </c>
      <c r="K3993" s="8">
        <f>VLOOKUP(B3993, 'TRIPS In Force'!$A$2:$B$166, 2, FALSE)</f>
        <v>34700</v>
      </c>
      <c r="L3993" s="7">
        <f t="shared" si="586"/>
        <v>1995</v>
      </c>
      <c r="M3993" s="7">
        <f t="shared" si="581"/>
        <v>1</v>
      </c>
      <c r="N3993" s="7">
        <f t="shared" si="582"/>
        <v>2000</v>
      </c>
      <c r="O3993" s="7">
        <f t="shared" si="583"/>
        <v>12</v>
      </c>
      <c r="P3993" s="7">
        <f t="shared" si="584"/>
        <v>1</v>
      </c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</row>
    <row r="3994" spans="1:34" x14ac:dyDescent="0.35">
      <c r="A3994">
        <f t="shared" si="587"/>
        <v>3993</v>
      </c>
      <c r="B3994" t="s">
        <v>146</v>
      </c>
      <c r="C3994">
        <f t="shared" si="585"/>
        <v>147</v>
      </c>
      <c r="D3994" s="7">
        <f t="shared" si="588"/>
        <v>2013</v>
      </c>
      <c r="E3994">
        <v>19000</v>
      </c>
      <c r="F3994">
        <f>VLOOKUP(B3994, 'Population by Country'!$1:$266, 28, FALSE)</f>
        <v>68143065</v>
      </c>
      <c r="G3994">
        <v>0</v>
      </c>
      <c r="H3994">
        <v>0</v>
      </c>
      <c r="I3994" s="7">
        <f>INDEX('Developing Country'!$B$3:$B$175,MATCH('Stata Data'!B3994,'Developing Country'!$A$3:$A$175))</f>
        <v>0</v>
      </c>
      <c r="J3994" s="7">
        <f>INDEX('Developing Country'!$C$3:$C$175,MATCH('Stata Data'!B3994,'Developing Country'!$A$3:$A$175))</f>
        <v>1</v>
      </c>
      <c r="K3994" s="8">
        <f>VLOOKUP(B3994, 'TRIPS In Force'!$A$2:$B$166, 2, FALSE)</f>
        <v>34700</v>
      </c>
      <c r="L3994" s="7">
        <f t="shared" si="586"/>
        <v>1995</v>
      </c>
      <c r="M3994" s="7">
        <f t="shared" si="581"/>
        <v>1</v>
      </c>
      <c r="N3994" s="7">
        <f t="shared" si="582"/>
        <v>2000</v>
      </c>
      <c r="O3994" s="7">
        <f t="shared" si="583"/>
        <v>13</v>
      </c>
      <c r="P3994" s="7">
        <f t="shared" si="584"/>
        <v>1</v>
      </c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</row>
    <row r="3995" spans="1:34" x14ac:dyDescent="0.35">
      <c r="A3995">
        <f t="shared" si="587"/>
        <v>3994</v>
      </c>
      <c r="B3995" t="s">
        <v>146</v>
      </c>
      <c r="C3995">
        <f t="shared" si="585"/>
        <v>147</v>
      </c>
      <c r="D3995" s="7">
        <f t="shared" si="588"/>
        <v>2014</v>
      </c>
      <c r="E3995">
        <v>18000</v>
      </c>
      <c r="F3995">
        <f>VLOOKUP(B3995, 'Population by Country'!$1:$266, 29, FALSE)</f>
        <v>68416772</v>
      </c>
      <c r="G3995">
        <v>0</v>
      </c>
      <c r="H3995">
        <v>0</v>
      </c>
      <c r="I3995" s="7">
        <f>INDEX('Developing Country'!$B$3:$B$175,MATCH('Stata Data'!B3995,'Developing Country'!$A$3:$A$175))</f>
        <v>0</v>
      </c>
      <c r="J3995" s="7">
        <f>INDEX('Developing Country'!$C$3:$C$175,MATCH('Stata Data'!B3995,'Developing Country'!$A$3:$A$175))</f>
        <v>1</v>
      </c>
      <c r="K3995" s="8">
        <f>VLOOKUP(B3995, 'TRIPS In Force'!$A$2:$B$166, 2, FALSE)</f>
        <v>34700</v>
      </c>
      <c r="L3995" s="7">
        <f t="shared" si="586"/>
        <v>1995</v>
      </c>
      <c r="M3995" s="7">
        <f t="shared" si="581"/>
        <v>1</v>
      </c>
      <c r="N3995" s="7">
        <f t="shared" si="582"/>
        <v>2000</v>
      </c>
      <c r="O3995" s="7">
        <f t="shared" si="583"/>
        <v>14</v>
      </c>
      <c r="P3995" s="7">
        <f t="shared" si="584"/>
        <v>1</v>
      </c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</row>
    <row r="3996" spans="1:34" x14ac:dyDescent="0.35">
      <c r="A3996">
        <f t="shared" si="587"/>
        <v>3995</v>
      </c>
      <c r="B3996" t="s">
        <v>146</v>
      </c>
      <c r="C3996">
        <f t="shared" si="585"/>
        <v>147</v>
      </c>
      <c r="D3996" s="7">
        <f t="shared" si="588"/>
        <v>2015</v>
      </c>
      <c r="E3996">
        <v>16000</v>
      </c>
      <c r="F3996">
        <f>VLOOKUP(B3996, 'Population by Country'!$1:$266, 30, FALSE)</f>
        <v>68657600</v>
      </c>
      <c r="G3996">
        <v>0</v>
      </c>
      <c r="H3996">
        <v>0</v>
      </c>
      <c r="I3996" s="7">
        <f>INDEX('Developing Country'!$B$3:$B$175,MATCH('Stata Data'!B3996,'Developing Country'!$A$3:$A$175))</f>
        <v>0</v>
      </c>
      <c r="J3996" s="7">
        <f>INDEX('Developing Country'!$C$3:$C$175,MATCH('Stata Data'!B3996,'Developing Country'!$A$3:$A$175))</f>
        <v>1</v>
      </c>
      <c r="K3996" s="8">
        <f>VLOOKUP(B3996, 'TRIPS In Force'!$A$2:$B$166, 2, FALSE)</f>
        <v>34700</v>
      </c>
      <c r="L3996" s="7">
        <f t="shared" si="586"/>
        <v>1995</v>
      </c>
      <c r="M3996" s="7">
        <f t="shared" si="581"/>
        <v>1</v>
      </c>
      <c r="N3996" s="7">
        <f t="shared" si="582"/>
        <v>2000</v>
      </c>
      <c r="O3996" s="7">
        <f t="shared" si="583"/>
        <v>15</v>
      </c>
      <c r="P3996" s="7">
        <f t="shared" si="584"/>
        <v>1</v>
      </c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</row>
    <row r="3997" spans="1:34" x14ac:dyDescent="0.35">
      <c r="A3997">
        <f t="shared" si="587"/>
        <v>3996</v>
      </c>
      <c r="B3997" t="s">
        <v>146</v>
      </c>
      <c r="C3997">
        <f t="shared" si="585"/>
        <v>147</v>
      </c>
      <c r="D3997" s="7">
        <f t="shared" si="588"/>
        <v>2016</v>
      </c>
      <c r="E3997">
        <v>16000</v>
      </c>
      <c r="F3997">
        <f>VLOOKUP(B3997, 'Population by Country'!$1:$266, 31, FALSE)</f>
        <v>68863514</v>
      </c>
      <c r="G3997">
        <v>0</v>
      </c>
      <c r="H3997">
        <v>0</v>
      </c>
      <c r="I3997" s="7">
        <f>INDEX('Developing Country'!$B$3:$B$175,MATCH('Stata Data'!B3997,'Developing Country'!$A$3:$A$175))</f>
        <v>0</v>
      </c>
      <c r="J3997" s="7">
        <f>INDEX('Developing Country'!$C$3:$C$175,MATCH('Stata Data'!B3997,'Developing Country'!$A$3:$A$175))</f>
        <v>1</v>
      </c>
      <c r="K3997" s="8">
        <f>VLOOKUP(B3997, 'TRIPS In Force'!$A$2:$B$166, 2, FALSE)</f>
        <v>34700</v>
      </c>
      <c r="L3997" s="7">
        <f t="shared" si="586"/>
        <v>1995</v>
      </c>
      <c r="M3997" s="7">
        <f t="shared" si="581"/>
        <v>1</v>
      </c>
      <c r="N3997" s="7">
        <f t="shared" si="582"/>
        <v>2000</v>
      </c>
      <c r="O3997" s="7">
        <f t="shared" si="583"/>
        <v>16</v>
      </c>
      <c r="P3997" s="7">
        <f t="shared" si="584"/>
        <v>1</v>
      </c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</row>
    <row r="3998" spans="1:34" x14ac:dyDescent="0.35">
      <c r="A3998">
        <f t="shared" si="587"/>
        <v>3997</v>
      </c>
      <c r="B3998" t="s">
        <v>2003</v>
      </c>
      <c r="C3998">
        <f t="shared" si="585"/>
        <v>148</v>
      </c>
      <c r="D3998" s="7">
        <v>1990</v>
      </c>
      <c r="E3998">
        <v>100</v>
      </c>
      <c r="F3998">
        <f>VLOOKUP(B3998, 'Population by Country'!$1:$266, 5,FALSE )</f>
        <v>1996228</v>
      </c>
      <c r="G3998">
        <v>0</v>
      </c>
      <c r="H3998">
        <v>0</v>
      </c>
      <c r="I3998" s="7">
        <f>INDEX('Developing Country'!$B$3:$B$175,MATCH('Stata Data'!B3998,'Developing Country'!$A$3:$A$175))</f>
        <v>0</v>
      </c>
      <c r="J3998" s="7">
        <f>INDEX('Developing Country'!$C$3:$C$175,MATCH('Stata Data'!B3998,'Developing Country'!$A$3:$A$175))</f>
        <v>0</v>
      </c>
      <c r="K3998" s="8">
        <f>VLOOKUP(B3998, 'TRIPS In Force'!$A$2:$B$166, 2, FALSE)</f>
        <v>37715</v>
      </c>
      <c r="L3998" s="7">
        <f t="shared" si="586"/>
        <v>2003</v>
      </c>
      <c r="M3998" s="7">
        <f t="shared" si="581"/>
        <v>0</v>
      </c>
      <c r="N3998" s="7">
        <f t="shared" si="582"/>
        <v>2003</v>
      </c>
      <c r="O3998" s="7">
        <f t="shared" si="583"/>
        <v>-13</v>
      </c>
      <c r="P3998" s="7">
        <f t="shared" si="584"/>
        <v>0</v>
      </c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</row>
    <row r="3999" spans="1:34" x14ac:dyDescent="0.35">
      <c r="A3999">
        <f t="shared" si="587"/>
        <v>3998</v>
      </c>
      <c r="B3999" t="s">
        <v>2003</v>
      </c>
      <c r="C3999">
        <f t="shared" si="585"/>
        <v>148</v>
      </c>
      <c r="D3999" s="7">
        <f>D3998+1</f>
        <v>1991</v>
      </c>
      <c r="E3999">
        <v>100</v>
      </c>
      <c r="F3999">
        <f>VLOOKUP(B3999, 'Population by Country'!$1:$266, 6, FALSE)</f>
        <v>1993302</v>
      </c>
      <c r="G3999">
        <v>0</v>
      </c>
      <c r="H3999">
        <v>0</v>
      </c>
      <c r="I3999" s="7">
        <f>INDEX('Developing Country'!$B$3:$B$175,MATCH('Stata Data'!B3999,'Developing Country'!$A$3:$A$175))</f>
        <v>0</v>
      </c>
      <c r="J3999" s="7">
        <f>INDEX('Developing Country'!$C$3:$C$175,MATCH('Stata Data'!B3999,'Developing Country'!$A$3:$A$175))</f>
        <v>0</v>
      </c>
      <c r="K3999" s="8">
        <f>VLOOKUP(B3999, 'TRIPS In Force'!$A$2:$B$166, 2, FALSE)</f>
        <v>37715</v>
      </c>
      <c r="L3999" s="7">
        <f t="shared" si="586"/>
        <v>2003</v>
      </c>
      <c r="M3999" s="7">
        <f t="shared" si="581"/>
        <v>0</v>
      </c>
      <c r="N3999" s="7">
        <f t="shared" si="582"/>
        <v>2003</v>
      </c>
      <c r="O3999" s="7">
        <f t="shared" si="583"/>
        <v>-12</v>
      </c>
      <c r="P3999" s="7">
        <f t="shared" si="584"/>
        <v>0</v>
      </c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</row>
    <row r="4000" spans="1:34" x14ac:dyDescent="0.35">
      <c r="A4000">
        <f t="shared" si="587"/>
        <v>3999</v>
      </c>
      <c r="B4000" t="s">
        <v>2003</v>
      </c>
      <c r="C4000">
        <f t="shared" si="585"/>
        <v>148</v>
      </c>
      <c r="D4000" s="7">
        <f t="shared" ref="D4000:D4024" si="589">D3999+1</f>
        <v>1992</v>
      </c>
      <c r="E4000">
        <v>100</v>
      </c>
      <c r="F4000">
        <f>VLOOKUP(B4000, 'Population by Country'!$1:$266, 7, FALSE)</f>
        <v>1988659</v>
      </c>
      <c r="G4000">
        <v>0</v>
      </c>
      <c r="H4000">
        <v>0</v>
      </c>
      <c r="I4000" s="7">
        <f>INDEX('Developing Country'!$B$3:$B$175,MATCH('Stata Data'!B4000,'Developing Country'!$A$3:$A$175))</f>
        <v>0</v>
      </c>
      <c r="J4000" s="7">
        <f>INDEX('Developing Country'!$C$3:$C$175,MATCH('Stata Data'!B4000,'Developing Country'!$A$3:$A$175))</f>
        <v>0</v>
      </c>
      <c r="K4000" s="8">
        <f>VLOOKUP(B4000, 'TRIPS In Force'!$A$2:$B$166, 2, FALSE)</f>
        <v>37715</v>
      </c>
      <c r="L4000" s="7">
        <f t="shared" si="586"/>
        <v>2003</v>
      </c>
      <c r="M4000" s="7">
        <f t="shared" si="581"/>
        <v>0</v>
      </c>
      <c r="N4000" s="7">
        <f t="shared" si="582"/>
        <v>2003</v>
      </c>
      <c r="O4000" s="7">
        <f t="shared" si="583"/>
        <v>-11</v>
      </c>
      <c r="P4000" s="7">
        <f t="shared" si="584"/>
        <v>0</v>
      </c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</row>
    <row r="4001" spans="1:34" x14ac:dyDescent="0.35">
      <c r="A4001">
        <f t="shared" si="587"/>
        <v>4000</v>
      </c>
      <c r="B4001" t="s">
        <v>2003</v>
      </c>
      <c r="C4001">
        <f t="shared" si="585"/>
        <v>148</v>
      </c>
      <c r="D4001" s="7">
        <f t="shared" si="589"/>
        <v>1993</v>
      </c>
      <c r="E4001">
        <v>100</v>
      </c>
      <c r="F4001">
        <f>VLOOKUP(B4001, 'Population by Country'!$1:$266, 8, FALSE)</f>
        <v>1984028</v>
      </c>
      <c r="G4001">
        <v>0</v>
      </c>
      <c r="H4001">
        <v>0</v>
      </c>
      <c r="I4001" s="7">
        <f>INDEX('Developing Country'!$B$3:$B$175,MATCH('Stata Data'!B4001,'Developing Country'!$A$3:$A$175))</f>
        <v>0</v>
      </c>
      <c r="J4001" s="7">
        <f>INDEX('Developing Country'!$C$3:$C$175,MATCH('Stata Data'!B4001,'Developing Country'!$A$3:$A$175))</f>
        <v>0</v>
      </c>
      <c r="K4001" s="8">
        <f>VLOOKUP(B4001, 'TRIPS In Force'!$A$2:$B$166, 2, FALSE)</f>
        <v>37715</v>
      </c>
      <c r="L4001" s="7">
        <f t="shared" si="586"/>
        <v>2003</v>
      </c>
      <c r="M4001" s="7">
        <f t="shared" si="581"/>
        <v>0</v>
      </c>
      <c r="N4001" s="7">
        <f t="shared" si="582"/>
        <v>2003</v>
      </c>
      <c r="O4001" s="7">
        <f t="shared" si="583"/>
        <v>-10</v>
      </c>
      <c r="P4001" s="7">
        <f t="shared" si="584"/>
        <v>0</v>
      </c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</row>
    <row r="4002" spans="1:34" x14ac:dyDescent="0.35">
      <c r="A4002">
        <f t="shared" si="587"/>
        <v>4001</v>
      </c>
      <c r="B4002" t="s">
        <v>2003</v>
      </c>
      <c r="C4002">
        <f t="shared" si="585"/>
        <v>148</v>
      </c>
      <c r="D4002" s="7">
        <f t="shared" si="589"/>
        <v>1994</v>
      </c>
      <c r="E4002">
        <v>100</v>
      </c>
      <c r="F4002">
        <f>VLOOKUP(B4002, 'Population by Country'!$1:$266, 9, FALSE)</f>
        <v>1981703</v>
      </c>
      <c r="G4002">
        <v>0</v>
      </c>
      <c r="H4002">
        <v>0</v>
      </c>
      <c r="I4002" s="7">
        <f>INDEX('Developing Country'!$B$3:$B$175,MATCH('Stata Data'!B4002,'Developing Country'!$A$3:$A$175))</f>
        <v>0</v>
      </c>
      <c r="J4002" s="7">
        <f>INDEX('Developing Country'!$C$3:$C$175,MATCH('Stata Data'!B4002,'Developing Country'!$A$3:$A$175))</f>
        <v>0</v>
      </c>
      <c r="K4002" s="8">
        <f>VLOOKUP(B4002, 'TRIPS In Force'!$A$2:$B$166, 2, FALSE)</f>
        <v>37715</v>
      </c>
      <c r="L4002" s="7">
        <f t="shared" si="586"/>
        <v>2003</v>
      </c>
      <c r="M4002" s="7">
        <f t="shared" si="581"/>
        <v>0</v>
      </c>
      <c r="N4002" s="7">
        <f t="shared" si="582"/>
        <v>2003</v>
      </c>
      <c r="O4002" s="7">
        <f t="shared" si="583"/>
        <v>-9</v>
      </c>
      <c r="P4002" s="7">
        <f t="shared" si="584"/>
        <v>0</v>
      </c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</row>
    <row r="4003" spans="1:34" x14ac:dyDescent="0.35">
      <c r="A4003">
        <f t="shared" si="587"/>
        <v>4002</v>
      </c>
      <c r="B4003" t="s">
        <v>2003</v>
      </c>
      <c r="C4003">
        <f t="shared" si="585"/>
        <v>148</v>
      </c>
      <c r="D4003" s="7">
        <f t="shared" si="589"/>
        <v>1995</v>
      </c>
      <c r="E4003">
        <v>100</v>
      </c>
      <c r="F4003">
        <f>VLOOKUP(B4003, 'Population by Country'!$1:$266, 10, FALSE)</f>
        <v>1983252</v>
      </c>
      <c r="G4003">
        <v>0</v>
      </c>
      <c r="H4003">
        <v>0</v>
      </c>
      <c r="I4003" s="7">
        <f>INDEX('Developing Country'!$B$3:$B$175,MATCH('Stata Data'!B4003,'Developing Country'!$A$3:$A$175))</f>
        <v>0</v>
      </c>
      <c r="J4003" s="7">
        <f>INDEX('Developing Country'!$C$3:$C$175,MATCH('Stata Data'!B4003,'Developing Country'!$A$3:$A$175))</f>
        <v>0</v>
      </c>
      <c r="K4003" s="8">
        <f>VLOOKUP(B4003, 'TRIPS In Force'!$A$2:$B$166, 2, FALSE)</f>
        <v>37715</v>
      </c>
      <c r="L4003" s="7">
        <f t="shared" si="586"/>
        <v>2003</v>
      </c>
      <c r="M4003" s="7">
        <f t="shared" si="581"/>
        <v>0</v>
      </c>
      <c r="N4003" s="7">
        <f t="shared" si="582"/>
        <v>2003</v>
      </c>
      <c r="O4003" s="7">
        <f t="shared" si="583"/>
        <v>-8</v>
      </c>
      <c r="P4003" s="7">
        <f t="shared" si="584"/>
        <v>0</v>
      </c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</row>
    <row r="4004" spans="1:34" x14ac:dyDescent="0.35">
      <c r="A4004">
        <f t="shared" si="587"/>
        <v>4003</v>
      </c>
      <c r="B4004" t="s">
        <v>2003</v>
      </c>
      <c r="C4004">
        <f t="shared" si="585"/>
        <v>148</v>
      </c>
      <c r="D4004" s="7">
        <f t="shared" si="589"/>
        <v>1996</v>
      </c>
      <c r="E4004">
        <v>100</v>
      </c>
      <c r="F4004">
        <f>VLOOKUP(B4004, 'Population by Country'!$1:$266, 11, FALSE)</f>
        <v>1989443</v>
      </c>
      <c r="G4004">
        <v>0</v>
      </c>
      <c r="H4004">
        <v>0</v>
      </c>
      <c r="I4004" s="7">
        <f>INDEX('Developing Country'!$B$3:$B$175,MATCH('Stata Data'!B4004,'Developing Country'!$A$3:$A$175))</f>
        <v>0</v>
      </c>
      <c r="J4004" s="7">
        <f>INDEX('Developing Country'!$C$3:$C$175,MATCH('Stata Data'!B4004,'Developing Country'!$A$3:$A$175))</f>
        <v>0</v>
      </c>
      <c r="K4004" s="8">
        <f>VLOOKUP(B4004, 'TRIPS In Force'!$A$2:$B$166, 2, FALSE)</f>
        <v>37715</v>
      </c>
      <c r="L4004" s="7">
        <f t="shared" si="586"/>
        <v>2003</v>
      </c>
      <c r="M4004" s="7">
        <f t="shared" si="581"/>
        <v>0</v>
      </c>
      <c r="N4004" s="7">
        <f t="shared" si="582"/>
        <v>2003</v>
      </c>
      <c r="O4004" s="7">
        <f t="shared" si="583"/>
        <v>-7</v>
      </c>
      <c r="P4004" s="7">
        <f t="shared" si="584"/>
        <v>0</v>
      </c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</row>
    <row r="4005" spans="1:34" x14ac:dyDescent="0.35">
      <c r="A4005">
        <f t="shared" si="587"/>
        <v>4004</v>
      </c>
      <c r="B4005" t="s">
        <v>2003</v>
      </c>
      <c r="C4005">
        <f t="shared" si="585"/>
        <v>148</v>
      </c>
      <c r="D4005" s="7">
        <f t="shared" si="589"/>
        <v>1997</v>
      </c>
      <c r="E4005">
        <v>100</v>
      </c>
      <c r="F4005">
        <f>VLOOKUP(B4005, 'Population by Country'!$1:$266, 12, FALSE)</f>
        <v>1999599</v>
      </c>
      <c r="G4005">
        <v>0</v>
      </c>
      <c r="H4005">
        <v>0</v>
      </c>
      <c r="I4005" s="7">
        <f>INDEX('Developing Country'!$B$3:$B$175,MATCH('Stata Data'!B4005,'Developing Country'!$A$3:$A$175))</f>
        <v>0</v>
      </c>
      <c r="J4005" s="7">
        <f>INDEX('Developing Country'!$C$3:$C$175,MATCH('Stata Data'!B4005,'Developing Country'!$A$3:$A$175))</f>
        <v>0</v>
      </c>
      <c r="K4005" s="8">
        <f>VLOOKUP(B4005, 'TRIPS In Force'!$A$2:$B$166, 2, FALSE)</f>
        <v>37715</v>
      </c>
      <c r="L4005" s="7">
        <f t="shared" si="586"/>
        <v>2003</v>
      </c>
      <c r="M4005" s="7">
        <f t="shared" si="581"/>
        <v>0</v>
      </c>
      <c r="N4005" s="7">
        <f t="shared" si="582"/>
        <v>2003</v>
      </c>
      <c r="O4005" s="7">
        <f t="shared" si="583"/>
        <v>-6</v>
      </c>
      <c r="P4005" s="7">
        <f t="shared" si="584"/>
        <v>0</v>
      </c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</row>
    <row r="4006" spans="1:34" x14ac:dyDescent="0.35">
      <c r="A4006">
        <f t="shared" si="587"/>
        <v>4005</v>
      </c>
      <c r="B4006" t="s">
        <v>2003</v>
      </c>
      <c r="C4006">
        <f t="shared" si="585"/>
        <v>148</v>
      </c>
      <c r="D4006" s="7">
        <f t="shared" si="589"/>
        <v>1998</v>
      </c>
      <c r="E4006">
        <v>100</v>
      </c>
      <c r="F4006">
        <f>VLOOKUP(B4006, 'Population by Country'!$1:$266, 13, FALSE)</f>
        <v>2012057</v>
      </c>
      <c r="G4006">
        <v>0</v>
      </c>
      <c r="H4006">
        <v>0</v>
      </c>
      <c r="I4006" s="7">
        <f>INDEX('Developing Country'!$B$3:$B$175,MATCH('Stata Data'!B4006,'Developing Country'!$A$3:$A$175))</f>
        <v>0</v>
      </c>
      <c r="J4006" s="7">
        <f>INDEX('Developing Country'!$C$3:$C$175,MATCH('Stata Data'!B4006,'Developing Country'!$A$3:$A$175))</f>
        <v>0</v>
      </c>
      <c r="K4006" s="8">
        <f>VLOOKUP(B4006, 'TRIPS In Force'!$A$2:$B$166, 2, FALSE)</f>
        <v>37715</v>
      </c>
      <c r="L4006" s="7">
        <f t="shared" si="586"/>
        <v>2003</v>
      </c>
      <c r="M4006" s="7">
        <f t="shared" si="581"/>
        <v>0</v>
      </c>
      <c r="N4006" s="7">
        <f t="shared" si="582"/>
        <v>2003</v>
      </c>
      <c r="O4006" s="7">
        <f t="shared" si="583"/>
        <v>-5</v>
      </c>
      <c r="P4006" s="7">
        <f t="shared" si="584"/>
        <v>0</v>
      </c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</row>
    <row r="4007" spans="1:34" x14ac:dyDescent="0.35">
      <c r="A4007">
        <f t="shared" si="587"/>
        <v>4006</v>
      </c>
      <c r="B4007" t="s">
        <v>2003</v>
      </c>
      <c r="C4007">
        <f t="shared" si="585"/>
        <v>148</v>
      </c>
      <c r="D4007" s="7">
        <f t="shared" si="589"/>
        <v>1999</v>
      </c>
      <c r="E4007">
        <v>100</v>
      </c>
      <c r="F4007">
        <f>VLOOKUP(B4007, 'Population by Country'!$1:$266,14, FALSE)</f>
        <v>2024394</v>
      </c>
      <c r="G4007">
        <v>0</v>
      </c>
      <c r="H4007">
        <v>0</v>
      </c>
      <c r="I4007" s="7">
        <f>INDEX('Developing Country'!$B$3:$B$175,MATCH('Stata Data'!B4007,'Developing Country'!$A$3:$A$175))</f>
        <v>0</v>
      </c>
      <c r="J4007" s="7">
        <f>INDEX('Developing Country'!$C$3:$C$175,MATCH('Stata Data'!B4007,'Developing Country'!$A$3:$A$175))</f>
        <v>0</v>
      </c>
      <c r="K4007" s="8">
        <f>VLOOKUP(B4007, 'TRIPS In Force'!$A$2:$B$166, 2, FALSE)</f>
        <v>37715</v>
      </c>
      <c r="L4007" s="7">
        <f t="shared" si="586"/>
        <v>2003</v>
      </c>
      <c r="M4007" s="7">
        <f t="shared" si="581"/>
        <v>0</v>
      </c>
      <c r="N4007" s="7">
        <f t="shared" si="582"/>
        <v>2003</v>
      </c>
      <c r="O4007" s="7">
        <f t="shared" si="583"/>
        <v>-4</v>
      </c>
      <c r="P4007" s="7">
        <f t="shared" si="584"/>
        <v>0</v>
      </c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</row>
    <row r="4008" spans="1:34" x14ac:dyDescent="0.35">
      <c r="A4008">
        <f t="shared" si="587"/>
        <v>4007</v>
      </c>
      <c r="B4008" t="s">
        <v>2003</v>
      </c>
      <c r="C4008">
        <f t="shared" si="585"/>
        <v>148</v>
      </c>
      <c r="D4008" s="7">
        <f t="shared" si="589"/>
        <v>2000</v>
      </c>
      <c r="E4008">
        <v>100</v>
      </c>
      <c r="F4008">
        <f>VLOOKUP(B4008, 'Population by Country'!$1:$266, 15, FALSE)</f>
        <v>2034819</v>
      </c>
      <c r="G4008">
        <v>0</v>
      </c>
      <c r="H4008">
        <v>0</v>
      </c>
      <c r="I4008" s="7">
        <f>INDEX('Developing Country'!$B$3:$B$175,MATCH('Stata Data'!B4008,'Developing Country'!$A$3:$A$175))</f>
        <v>0</v>
      </c>
      <c r="J4008" s="7">
        <f>INDEX('Developing Country'!$C$3:$C$175,MATCH('Stata Data'!B4008,'Developing Country'!$A$3:$A$175))</f>
        <v>0</v>
      </c>
      <c r="K4008" s="8">
        <f>VLOOKUP(B4008, 'TRIPS In Force'!$A$2:$B$166, 2, FALSE)</f>
        <v>37715</v>
      </c>
      <c r="L4008" s="7">
        <f t="shared" si="586"/>
        <v>2003</v>
      </c>
      <c r="M4008" s="7">
        <f t="shared" si="581"/>
        <v>0</v>
      </c>
      <c r="N4008" s="7">
        <f t="shared" si="582"/>
        <v>2003</v>
      </c>
      <c r="O4008" s="7">
        <f t="shared" si="583"/>
        <v>-3</v>
      </c>
      <c r="P4008" s="7">
        <f t="shared" si="584"/>
        <v>0</v>
      </c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</row>
    <row r="4009" spans="1:34" x14ac:dyDescent="0.35">
      <c r="A4009">
        <f t="shared" si="587"/>
        <v>4008</v>
      </c>
      <c r="B4009" t="s">
        <v>2003</v>
      </c>
      <c r="C4009">
        <f t="shared" si="585"/>
        <v>148</v>
      </c>
      <c r="D4009" s="7">
        <f t="shared" si="589"/>
        <v>2001</v>
      </c>
      <c r="E4009">
        <v>100</v>
      </c>
      <c r="F4009">
        <f>VLOOKUP(B4009, 'Population by Country'!$1:$266, 16, FALSE)</f>
        <v>2042842</v>
      </c>
      <c r="G4009">
        <v>0</v>
      </c>
      <c r="H4009">
        <v>0</v>
      </c>
      <c r="I4009" s="7">
        <f>INDEX('Developing Country'!$B$3:$B$175,MATCH('Stata Data'!B4009,'Developing Country'!$A$3:$A$175))</f>
        <v>0</v>
      </c>
      <c r="J4009" s="7">
        <f>INDEX('Developing Country'!$C$3:$C$175,MATCH('Stata Data'!B4009,'Developing Country'!$A$3:$A$175))</f>
        <v>0</v>
      </c>
      <c r="K4009" s="8">
        <f>VLOOKUP(B4009, 'TRIPS In Force'!$A$2:$B$166, 2, FALSE)</f>
        <v>37715</v>
      </c>
      <c r="L4009" s="7">
        <f t="shared" si="586"/>
        <v>2003</v>
      </c>
      <c r="M4009" s="7">
        <f t="shared" si="581"/>
        <v>0</v>
      </c>
      <c r="N4009" s="7">
        <f t="shared" si="582"/>
        <v>2003</v>
      </c>
      <c r="O4009" s="7">
        <f t="shared" si="583"/>
        <v>-2</v>
      </c>
      <c r="P4009" s="7">
        <f t="shared" si="584"/>
        <v>0</v>
      </c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</row>
    <row r="4010" spans="1:34" x14ac:dyDescent="0.35">
      <c r="A4010">
        <f t="shared" si="587"/>
        <v>4009</v>
      </c>
      <c r="B4010" t="s">
        <v>2003</v>
      </c>
      <c r="C4010">
        <f t="shared" si="585"/>
        <v>148</v>
      </c>
      <c r="D4010" s="7">
        <f t="shared" si="589"/>
        <v>2002</v>
      </c>
      <c r="E4010">
        <v>100</v>
      </c>
      <c r="F4010">
        <f>VLOOKUP(B4010, 'Population by Country'!$1:$266, 17, FALSE)</f>
        <v>2048928</v>
      </c>
      <c r="G4010">
        <v>0</v>
      </c>
      <c r="H4010">
        <v>0</v>
      </c>
      <c r="I4010" s="7">
        <f>INDEX('Developing Country'!$B$3:$B$175,MATCH('Stata Data'!B4010,'Developing Country'!$A$3:$A$175))</f>
        <v>0</v>
      </c>
      <c r="J4010" s="7">
        <f>INDEX('Developing Country'!$C$3:$C$175,MATCH('Stata Data'!B4010,'Developing Country'!$A$3:$A$175))</f>
        <v>0</v>
      </c>
      <c r="K4010" s="8">
        <f>VLOOKUP(B4010, 'TRIPS In Force'!$A$2:$B$166, 2, FALSE)</f>
        <v>37715</v>
      </c>
      <c r="L4010" s="7">
        <f t="shared" si="586"/>
        <v>2003</v>
      </c>
      <c r="M4010" s="7">
        <f t="shared" si="581"/>
        <v>0</v>
      </c>
      <c r="N4010" s="7">
        <f t="shared" si="582"/>
        <v>2003</v>
      </c>
      <c r="O4010" s="7">
        <f t="shared" si="583"/>
        <v>-1</v>
      </c>
      <c r="P4010" s="7">
        <f t="shared" si="584"/>
        <v>0</v>
      </c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</row>
    <row r="4011" spans="1:34" x14ac:dyDescent="0.35">
      <c r="A4011">
        <f t="shared" si="587"/>
        <v>4010</v>
      </c>
      <c r="B4011" t="s">
        <v>2003</v>
      </c>
      <c r="C4011">
        <f t="shared" si="585"/>
        <v>148</v>
      </c>
      <c r="D4011" s="7">
        <f t="shared" si="589"/>
        <v>2003</v>
      </c>
      <c r="E4011">
        <v>100</v>
      </c>
      <c r="F4011">
        <f>VLOOKUP(B4011, 'Population by Country'!$1:$266, 18, FALSE)</f>
        <v>2053426</v>
      </c>
      <c r="G4011">
        <v>0</v>
      </c>
      <c r="H4011">
        <v>0</v>
      </c>
      <c r="I4011" s="7">
        <f>INDEX('Developing Country'!$B$3:$B$175,MATCH('Stata Data'!B4011,'Developing Country'!$A$3:$A$175))</f>
        <v>0</v>
      </c>
      <c r="J4011" s="7">
        <f>INDEX('Developing Country'!$C$3:$C$175,MATCH('Stata Data'!B4011,'Developing Country'!$A$3:$A$175))</f>
        <v>0</v>
      </c>
      <c r="K4011" s="8">
        <f>VLOOKUP(B4011, 'TRIPS In Force'!$A$2:$B$166, 2, FALSE)</f>
        <v>37715</v>
      </c>
      <c r="L4011" s="7">
        <f t="shared" si="586"/>
        <v>2003</v>
      </c>
      <c r="M4011" s="7">
        <f t="shared" si="581"/>
        <v>1</v>
      </c>
      <c r="N4011" s="7">
        <f t="shared" si="582"/>
        <v>2003</v>
      </c>
      <c r="O4011" s="7">
        <f t="shared" si="583"/>
        <v>0</v>
      </c>
      <c r="P4011" s="7">
        <f t="shared" si="584"/>
        <v>1</v>
      </c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</row>
    <row r="4012" spans="1:34" x14ac:dyDescent="0.35">
      <c r="A4012">
        <f t="shared" si="587"/>
        <v>4011</v>
      </c>
      <c r="B4012" t="s">
        <v>2003</v>
      </c>
      <c r="C4012">
        <f t="shared" si="585"/>
        <v>148</v>
      </c>
      <c r="D4012" s="7">
        <f t="shared" si="589"/>
        <v>2004</v>
      </c>
      <c r="E4012">
        <v>100</v>
      </c>
      <c r="F4012">
        <f>VLOOKUP(B4012, 'Population by Country'!$1:$266,19, FALSE)</f>
        <v>2057047</v>
      </c>
      <c r="G4012">
        <v>0</v>
      </c>
      <c r="H4012">
        <v>0</v>
      </c>
      <c r="I4012" s="7">
        <f>INDEX('Developing Country'!$B$3:$B$175,MATCH('Stata Data'!B4012,'Developing Country'!$A$3:$A$175))</f>
        <v>0</v>
      </c>
      <c r="J4012" s="7">
        <f>INDEX('Developing Country'!$C$3:$C$175,MATCH('Stata Data'!B4012,'Developing Country'!$A$3:$A$175))</f>
        <v>0</v>
      </c>
      <c r="K4012" s="8">
        <f>VLOOKUP(B4012, 'TRIPS In Force'!$A$2:$B$166, 2, FALSE)</f>
        <v>37715</v>
      </c>
      <c r="L4012" s="7">
        <f t="shared" si="586"/>
        <v>2003</v>
      </c>
      <c r="M4012" s="7">
        <f t="shared" si="581"/>
        <v>1</v>
      </c>
      <c r="N4012" s="7">
        <f t="shared" si="582"/>
        <v>2003</v>
      </c>
      <c r="O4012" s="7">
        <f t="shared" si="583"/>
        <v>1</v>
      </c>
      <c r="P4012" s="7">
        <f t="shared" si="584"/>
        <v>1</v>
      </c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</row>
    <row r="4013" spans="1:34" x14ac:dyDescent="0.35">
      <c r="A4013">
        <f t="shared" si="587"/>
        <v>4012</v>
      </c>
      <c r="B4013" t="s">
        <v>2003</v>
      </c>
      <c r="C4013">
        <f t="shared" si="585"/>
        <v>148</v>
      </c>
      <c r="D4013" s="7">
        <f t="shared" si="589"/>
        <v>2005</v>
      </c>
      <c r="E4013">
        <v>100</v>
      </c>
      <c r="F4013">
        <f>VLOOKUP(B4013, 'Population by Country'!$1:$266, 20, FALSE)</f>
        <v>2060272</v>
      </c>
      <c r="G4013">
        <v>0</v>
      </c>
      <c r="H4013">
        <v>0</v>
      </c>
      <c r="I4013" s="7">
        <f>INDEX('Developing Country'!$B$3:$B$175,MATCH('Stata Data'!B4013,'Developing Country'!$A$3:$A$175))</f>
        <v>0</v>
      </c>
      <c r="J4013" s="7">
        <f>INDEX('Developing Country'!$C$3:$C$175,MATCH('Stata Data'!B4013,'Developing Country'!$A$3:$A$175))</f>
        <v>0</v>
      </c>
      <c r="K4013" s="8">
        <f>VLOOKUP(B4013, 'TRIPS In Force'!$A$2:$B$166, 2, FALSE)</f>
        <v>37715</v>
      </c>
      <c r="L4013" s="7">
        <f t="shared" si="586"/>
        <v>2003</v>
      </c>
      <c r="M4013" s="7">
        <f t="shared" si="581"/>
        <v>1</v>
      </c>
      <c r="N4013" s="7">
        <f t="shared" si="582"/>
        <v>2003</v>
      </c>
      <c r="O4013" s="7">
        <f t="shared" si="583"/>
        <v>2</v>
      </c>
      <c r="P4013" s="7">
        <f t="shared" si="584"/>
        <v>1</v>
      </c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</row>
    <row r="4014" spans="1:34" x14ac:dyDescent="0.35">
      <c r="A4014">
        <f t="shared" si="587"/>
        <v>4013</v>
      </c>
      <c r="B4014" t="s">
        <v>2003</v>
      </c>
      <c r="C4014">
        <f t="shared" si="585"/>
        <v>148</v>
      </c>
      <c r="D4014" s="7">
        <f t="shared" si="589"/>
        <v>2006</v>
      </c>
      <c r="E4014">
        <v>100</v>
      </c>
      <c r="F4014">
        <f>VLOOKUP(B4014, 'Population by Country'!$1:$266, 21, FALSE)</f>
        <v>2063145</v>
      </c>
      <c r="G4014">
        <v>0</v>
      </c>
      <c r="H4014">
        <v>0</v>
      </c>
      <c r="I4014" s="7">
        <f>INDEX('Developing Country'!$B$3:$B$175,MATCH('Stata Data'!B4014,'Developing Country'!$A$3:$A$175))</f>
        <v>0</v>
      </c>
      <c r="J4014" s="7">
        <f>INDEX('Developing Country'!$C$3:$C$175,MATCH('Stata Data'!B4014,'Developing Country'!$A$3:$A$175))</f>
        <v>0</v>
      </c>
      <c r="K4014" s="8">
        <f>VLOOKUP(B4014, 'TRIPS In Force'!$A$2:$B$166, 2, FALSE)</f>
        <v>37715</v>
      </c>
      <c r="L4014" s="7">
        <f t="shared" si="586"/>
        <v>2003</v>
      </c>
      <c r="M4014" s="7">
        <f t="shared" si="581"/>
        <v>1</v>
      </c>
      <c r="N4014" s="7">
        <f t="shared" si="582"/>
        <v>2003</v>
      </c>
      <c r="O4014" s="7">
        <f t="shared" si="583"/>
        <v>3</v>
      </c>
      <c r="P4014" s="7">
        <f t="shared" si="584"/>
        <v>1</v>
      </c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</row>
    <row r="4015" spans="1:34" x14ac:dyDescent="0.35">
      <c r="A4015">
        <f t="shared" si="587"/>
        <v>4014</v>
      </c>
      <c r="B4015" t="s">
        <v>2003</v>
      </c>
      <c r="C4015">
        <f t="shared" si="585"/>
        <v>148</v>
      </c>
      <c r="D4015" s="7">
        <f t="shared" si="589"/>
        <v>2007</v>
      </c>
      <c r="E4015">
        <v>100</v>
      </c>
      <c r="F4015">
        <f>VLOOKUP(B4015, 'Population by Country'!$1:$266, 22, FALSE)</f>
        <v>2065458</v>
      </c>
      <c r="G4015">
        <v>0</v>
      </c>
      <c r="H4015">
        <v>0</v>
      </c>
      <c r="I4015" s="7">
        <f>INDEX('Developing Country'!$B$3:$B$175,MATCH('Stata Data'!B4015,'Developing Country'!$A$3:$A$175))</f>
        <v>0</v>
      </c>
      <c r="J4015" s="7">
        <f>INDEX('Developing Country'!$C$3:$C$175,MATCH('Stata Data'!B4015,'Developing Country'!$A$3:$A$175))</f>
        <v>0</v>
      </c>
      <c r="K4015" s="8">
        <f>VLOOKUP(B4015, 'TRIPS In Force'!$A$2:$B$166, 2, FALSE)</f>
        <v>37715</v>
      </c>
      <c r="L4015" s="7">
        <f t="shared" si="586"/>
        <v>2003</v>
      </c>
      <c r="M4015" s="7">
        <f t="shared" si="581"/>
        <v>1</v>
      </c>
      <c r="N4015" s="7">
        <f t="shared" si="582"/>
        <v>2003</v>
      </c>
      <c r="O4015" s="7">
        <f t="shared" si="583"/>
        <v>4</v>
      </c>
      <c r="P4015" s="7">
        <f t="shared" si="584"/>
        <v>1</v>
      </c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</row>
    <row r="4016" spans="1:34" x14ac:dyDescent="0.35">
      <c r="A4016">
        <f t="shared" si="587"/>
        <v>4015</v>
      </c>
      <c r="B4016" t="s">
        <v>2003</v>
      </c>
      <c r="C4016">
        <f t="shared" si="585"/>
        <v>148</v>
      </c>
      <c r="D4016" s="7">
        <f t="shared" si="589"/>
        <v>2008</v>
      </c>
      <c r="E4016">
        <v>100</v>
      </c>
      <c r="F4016">
        <f>VLOOKUP(B4016, 'Population by Country'!$1:$266, 23, FALSE)</f>
        <v>2067378</v>
      </c>
      <c r="G4016">
        <v>0</v>
      </c>
      <c r="H4016">
        <v>0</v>
      </c>
      <c r="I4016" s="7">
        <f>INDEX('Developing Country'!$B$3:$B$175,MATCH('Stata Data'!B4016,'Developing Country'!$A$3:$A$175))</f>
        <v>0</v>
      </c>
      <c r="J4016" s="7">
        <f>INDEX('Developing Country'!$C$3:$C$175,MATCH('Stata Data'!B4016,'Developing Country'!$A$3:$A$175))</f>
        <v>0</v>
      </c>
      <c r="K4016" s="8">
        <f>VLOOKUP(B4016, 'TRIPS In Force'!$A$2:$B$166, 2, FALSE)</f>
        <v>37715</v>
      </c>
      <c r="L4016" s="7">
        <f t="shared" si="586"/>
        <v>2003</v>
      </c>
      <c r="M4016" s="7">
        <f t="shared" si="581"/>
        <v>1</v>
      </c>
      <c r="N4016" s="7">
        <f t="shared" si="582"/>
        <v>2003</v>
      </c>
      <c r="O4016" s="7">
        <f t="shared" si="583"/>
        <v>5</v>
      </c>
      <c r="P4016" s="7">
        <f t="shared" si="584"/>
        <v>1</v>
      </c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</row>
    <row r="4017" spans="1:34" x14ac:dyDescent="0.35">
      <c r="A4017">
        <f t="shared" si="587"/>
        <v>4016</v>
      </c>
      <c r="B4017" t="s">
        <v>2003</v>
      </c>
      <c r="C4017">
        <f t="shared" si="585"/>
        <v>148</v>
      </c>
      <c r="D4017" s="7">
        <f t="shared" si="589"/>
        <v>2009</v>
      </c>
      <c r="E4017">
        <v>100</v>
      </c>
      <c r="F4017">
        <f>VLOOKUP(B4017, 'Population by Country'!$1:$266, 24, FALSE)</f>
        <v>2069093</v>
      </c>
      <c r="G4017">
        <v>0</v>
      </c>
      <c r="H4017">
        <v>0</v>
      </c>
      <c r="I4017" s="7">
        <f>INDEX('Developing Country'!$B$3:$B$175,MATCH('Stata Data'!B4017,'Developing Country'!$A$3:$A$175))</f>
        <v>0</v>
      </c>
      <c r="J4017" s="7">
        <f>INDEX('Developing Country'!$C$3:$C$175,MATCH('Stata Data'!B4017,'Developing Country'!$A$3:$A$175))</f>
        <v>0</v>
      </c>
      <c r="K4017" s="8">
        <f>VLOOKUP(B4017, 'TRIPS In Force'!$A$2:$B$166, 2, FALSE)</f>
        <v>37715</v>
      </c>
      <c r="L4017" s="7">
        <f t="shared" si="586"/>
        <v>2003</v>
      </c>
      <c r="M4017" s="7">
        <f t="shared" si="581"/>
        <v>1</v>
      </c>
      <c r="N4017" s="7">
        <f t="shared" si="582"/>
        <v>2003</v>
      </c>
      <c r="O4017" s="7">
        <f t="shared" si="583"/>
        <v>6</v>
      </c>
      <c r="P4017" s="7">
        <f t="shared" si="584"/>
        <v>1</v>
      </c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</row>
    <row r="4018" spans="1:34" x14ac:dyDescent="0.35">
      <c r="A4018">
        <f t="shared" si="587"/>
        <v>4017</v>
      </c>
      <c r="B4018" t="s">
        <v>2003</v>
      </c>
      <c r="C4018">
        <f t="shared" si="585"/>
        <v>148</v>
      </c>
      <c r="D4018" s="7">
        <f t="shared" si="589"/>
        <v>2010</v>
      </c>
      <c r="E4018">
        <v>100</v>
      </c>
      <c r="F4018">
        <f>VLOOKUP(B4018, 'Population by Country'!$1:$266, 25, FALSE)</f>
        <v>2070739</v>
      </c>
      <c r="G4018">
        <v>0</v>
      </c>
      <c r="H4018">
        <v>0</v>
      </c>
      <c r="I4018" s="7">
        <f>INDEX('Developing Country'!$B$3:$B$175,MATCH('Stata Data'!B4018,'Developing Country'!$A$3:$A$175))</f>
        <v>0</v>
      </c>
      <c r="J4018" s="7">
        <f>INDEX('Developing Country'!$C$3:$C$175,MATCH('Stata Data'!B4018,'Developing Country'!$A$3:$A$175))</f>
        <v>0</v>
      </c>
      <c r="K4018" s="8">
        <f>VLOOKUP(B4018, 'TRIPS In Force'!$A$2:$B$166, 2, FALSE)</f>
        <v>37715</v>
      </c>
      <c r="L4018" s="7">
        <f t="shared" si="586"/>
        <v>2003</v>
      </c>
      <c r="M4018" s="7">
        <f t="shared" si="581"/>
        <v>1</v>
      </c>
      <c r="N4018" s="7">
        <f t="shared" si="582"/>
        <v>2003</v>
      </c>
      <c r="O4018" s="7">
        <f t="shared" si="583"/>
        <v>7</v>
      </c>
      <c r="P4018" s="7">
        <f t="shared" si="584"/>
        <v>1</v>
      </c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</row>
    <row r="4019" spans="1:34" x14ac:dyDescent="0.35">
      <c r="A4019">
        <f t="shared" si="587"/>
        <v>4018</v>
      </c>
      <c r="B4019" t="s">
        <v>2003</v>
      </c>
      <c r="C4019">
        <f t="shared" si="585"/>
        <v>148</v>
      </c>
      <c r="D4019" s="7">
        <f t="shared" si="589"/>
        <v>2011</v>
      </c>
      <c r="E4019">
        <v>100</v>
      </c>
      <c r="F4019">
        <f>VLOOKUP(B4019, 'Population by Country'!$1:$266, 26, FALSE)</f>
        <v>2072383</v>
      </c>
      <c r="G4019">
        <v>0</v>
      </c>
      <c r="H4019">
        <v>0</v>
      </c>
      <c r="I4019" s="7">
        <f>INDEX('Developing Country'!$B$3:$B$175,MATCH('Stata Data'!B4019,'Developing Country'!$A$3:$A$175))</f>
        <v>0</v>
      </c>
      <c r="J4019" s="7">
        <f>INDEX('Developing Country'!$C$3:$C$175,MATCH('Stata Data'!B4019,'Developing Country'!$A$3:$A$175))</f>
        <v>0</v>
      </c>
      <c r="K4019" s="8">
        <f>VLOOKUP(B4019, 'TRIPS In Force'!$A$2:$B$166, 2, FALSE)</f>
        <v>37715</v>
      </c>
      <c r="L4019" s="7">
        <f t="shared" si="586"/>
        <v>2003</v>
      </c>
      <c r="M4019" s="7">
        <f t="shared" si="581"/>
        <v>1</v>
      </c>
      <c r="N4019" s="7">
        <f t="shared" si="582"/>
        <v>2003</v>
      </c>
      <c r="O4019" s="7">
        <f t="shared" si="583"/>
        <v>8</v>
      </c>
      <c r="P4019" s="7">
        <f t="shared" si="584"/>
        <v>1</v>
      </c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</row>
    <row r="4020" spans="1:34" x14ac:dyDescent="0.35">
      <c r="A4020">
        <f t="shared" si="587"/>
        <v>4019</v>
      </c>
      <c r="B4020" t="s">
        <v>2003</v>
      </c>
      <c r="C4020">
        <f t="shared" si="585"/>
        <v>148</v>
      </c>
      <c r="D4020" s="7">
        <f t="shared" si="589"/>
        <v>2012</v>
      </c>
      <c r="E4020">
        <v>100</v>
      </c>
      <c r="F4020">
        <f>VLOOKUP(B4020, 'Population by Country'!$1:$266, 27, FALSE)</f>
        <v>2074036</v>
      </c>
      <c r="G4020">
        <v>0</v>
      </c>
      <c r="H4020">
        <v>0</v>
      </c>
      <c r="I4020" s="7">
        <f>INDEX('Developing Country'!$B$3:$B$175,MATCH('Stata Data'!B4020,'Developing Country'!$A$3:$A$175))</f>
        <v>0</v>
      </c>
      <c r="J4020" s="7">
        <f>INDEX('Developing Country'!$C$3:$C$175,MATCH('Stata Data'!B4020,'Developing Country'!$A$3:$A$175))</f>
        <v>0</v>
      </c>
      <c r="K4020" s="8">
        <f>VLOOKUP(B4020, 'TRIPS In Force'!$A$2:$B$166, 2, FALSE)</f>
        <v>37715</v>
      </c>
      <c r="L4020" s="7">
        <f t="shared" si="586"/>
        <v>2003</v>
      </c>
      <c r="M4020" s="7">
        <f t="shared" si="581"/>
        <v>1</v>
      </c>
      <c r="N4020" s="7">
        <f t="shared" si="582"/>
        <v>2003</v>
      </c>
      <c r="O4020" s="7">
        <f t="shared" si="583"/>
        <v>9</v>
      </c>
      <c r="P4020" s="7">
        <f t="shared" si="584"/>
        <v>1</v>
      </c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</row>
    <row r="4021" spans="1:34" x14ac:dyDescent="0.35">
      <c r="A4021">
        <f t="shared" si="587"/>
        <v>4020</v>
      </c>
      <c r="B4021" t="s">
        <v>2003</v>
      </c>
      <c r="C4021">
        <f t="shared" si="585"/>
        <v>148</v>
      </c>
      <c r="D4021" s="7">
        <f t="shared" si="589"/>
        <v>2013</v>
      </c>
      <c r="E4021">
        <v>100</v>
      </c>
      <c r="F4021">
        <f>VLOOKUP(B4021, 'Population by Country'!$1:$266, 28, FALSE)</f>
        <v>2075739</v>
      </c>
      <c r="G4021">
        <v>0</v>
      </c>
      <c r="H4021">
        <v>0</v>
      </c>
      <c r="I4021" s="7">
        <f>INDEX('Developing Country'!$B$3:$B$175,MATCH('Stata Data'!B4021,'Developing Country'!$A$3:$A$175))</f>
        <v>0</v>
      </c>
      <c r="J4021" s="7">
        <f>INDEX('Developing Country'!$C$3:$C$175,MATCH('Stata Data'!B4021,'Developing Country'!$A$3:$A$175))</f>
        <v>0</v>
      </c>
      <c r="K4021" s="8">
        <f>VLOOKUP(B4021, 'TRIPS In Force'!$A$2:$B$166, 2, FALSE)</f>
        <v>37715</v>
      </c>
      <c r="L4021" s="7">
        <f t="shared" si="586"/>
        <v>2003</v>
      </c>
      <c r="M4021" s="7">
        <f t="shared" si="581"/>
        <v>1</v>
      </c>
      <c r="N4021" s="7">
        <f t="shared" si="582"/>
        <v>2003</v>
      </c>
      <c r="O4021" s="7">
        <f t="shared" si="583"/>
        <v>10</v>
      </c>
      <c r="P4021" s="7">
        <f t="shared" si="584"/>
        <v>1</v>
      </c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</row>
    <row r="4022" spans="1:34" x14ac:dyDescent="0.35">
      <c r="A4022">
        <f t="shared" si="587"/>
        <v>4021</v>
      </c>
      <c r="B4022" t="s">
        <v>2003</v>
      </c>
      <c r="C4022">
        <f t="shared" si="585"/>
        <v>148</v>
      </c>
      <c r="D4022" s="7">
        <f t="shared" si="589"/>
        <v>2014</v>
      </c>
      <c r="E4022">
        <v>100</v>
      </c>
      <c r="F4022">
        <f>VLOOKUP(B4022, 'Population by Country'!$1:$266, 29, FALSE)</f>
        <v>2077495</v>
      </c>
      <c r="G4022">
        <v>0</v>
      </c>
      <c r="H4022">
        <v>0</v>
      </c>
      <c r="I4022" s="7">
        <f>INDEX('Developing Country'!$B$3:$B$175,MATCH('Stata Data'!B4022,'Developing Country'!$A$3:$A$175))</f>
        <v>0</v>
      </c>
      <c r="J4022" s="7">
        <f>INDEX('Developing Country'!$C$3:$C$175,MATCH('Stata Data'!B4022,'Developing Country'!$A$3:$A$175))</f>
        <v>0</v>
      </c>
      <c r="K4022" s="8">
        <f>VLOOKUP(B4022, 'TRIPS In Force'!$A$2:$B$166, 2, FALSE)</f>
        <v>37715</v>
      </c>
      <c r="L4022" s="7">
        <f t="shared" si="586"/>
        <v>2003</v>
      </c>
      <c r="M4022" s="7">
        <f t="shared" si="581"/>
        <v>1</v>
      </c>
      <c r="N4022" s="7">
        <f t="shared" si="582"/>
        <v>2003</v>
      </c>
      <c r="O4022" s="7">
        <f t="shared" si="583"/>
        <v>11</v>
      </c>
      <c r="P4022" s="7">
        <f t="shared" si="584"/>
        <v>1</v>
      </c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</row>
    <row r="4023" spans="1:34" x14ac:dyDescent="0.35">
      <c r="A4023">
        <f t="shared" si="587"/>
        <v>4022</v>
      </c>
      <c r="B4023" t="s">
        <v>2003</v>
      </c>
      <c r="C4023">
        <f t="shared" si="585"/>
        <v>148</v>
      </c>
      <c r="D4023" s="7">
        <f t="shared" si="589"/>
        <v>2015</v>
      </c>
      <c r="E4023">
        <v>100</v>
      </c>
      <c r="F4023">
        <f>VLOOKUP(B4023, 'Population by Country'!$1:$266, 30, FALSE)</f>
        <v>2079308</v>
      </c>
      <c r="G4023">
        <v>0</v>
      </c>
      <c r="H4023">
        <v>0</v>
      </c>
      <c r="I4023" s="7">
        <f>INDEX('Developing Country'!$B$3:$B$175,MATCH('Stata Data'!B4023,'Developing Country'!$A$3:$A$175))</f>
        <v>0</v>
      </c>
      <c r="J4023" s="7">
        <f>INDEX('Developing Country'!$C$3:$C$175,MATCH('Stata Data'!B4023,'Developing Country'!$A$3:$A$175))</f>
        <v>0</v>
      </c>
      <c r="K4023" s="8">
        <f>VLOOKUP(B4023, 'TRIPS In Force'!$A$2:$B$166, 2, FALSE)</f>
        <v>37715</v>
      </c>
      <c r="L4023" s="7">
        <f t="shared" si="586"/>
        <v>2003</v>
      </c>
      <c r="M4023" s="7">
        <f t="shared" si="581"/>
        <v>1</v>
      </c>
      <c r="N4023" s="7">
        <f t="shared" si="582"/>
        <v>2003</v>
      </c>
      <c r="O4023" s="7">
        <f t="shared" si="583"/>
        <v>12</v>
      </c>
      <c r="P4023" s="7">
        <f t="shared" si="584"/>
        <v>1</v>
      </c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</row>
    <row r="4024" spans="1:34" x14ac:dyDescent="0.35">
      <c r="A4024">
        <f t="shared" si="587"/>
        <v>4023</v>
      </c>
      <c r="B4024" t="s">
        <v>2003</v>
      </c>
      <c r="C4024">
        <f t="shared" si="585"/>
        <v>148</v>
      </c>
      <c r="D4024" s="7">
        <f t="shared" si="589"/>
        <v>2016</v>
      </c>
      <c r="E4024">
        <v>100</v>
      </c>
      <c r="F4024">
        <f>VLOOKUP(B4024, 'Population by Country'!$1:$266, 31, FALSE)</f>
        <v>2081206</v>
      </c>
      <c r="G4024">
        <v>0</v>
      </c>
      <c r="H4024">
        <v>0</v>
      </c>
      <c r="I4024" s="7">
        <f>INDEX('Developing Country'!$B$3:$B$175,MATCH('Stata Data'!B4024,'Developing Country'!$A$3:$A$175))</f>
        <v>0</v>
      </c>
      <c r="J4024" s="7">
        <f>INDEX('Developing Country'!$C$3:$C$175,MATCH('Stata Data'!B4024,'Developing Country'!$A$3:$A$175))</f>
        <v>0</v>
      </c>
      <c r="K4024" s="8">
        <f>VLOOKUP(B4024, 'TRIPS In Force'!$A$2:$B$166, 2, FALSE)</f>
        <v>37715</v>
      </c>
      <c r="L4024" s="7">
        <f t="shared" si="586"/>
        <v>2003</v>
      </c>
      <c r="M4024" s="7">
        <f t="shared" si="581"/>
        <v>1</v>
      </c>
      <c r="N4024" s="7">
        <f t="shared" si="582"/>
        <v>2003</v>
      </c>
      <c r="O4024" s="7">
        <f t="shared" si="583"/>
        <v>13</v>
      </c>
      <c r="P4024" s="7">
        <f t="shared" si="584"/>
        <v>1</v>
      </c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</row>
    <row r="4025" spans="1:34" x14ac:dyDescent="0.35">
      <c r="A4025">
        <f t="shared" si="587"/>
        <v>4024</v>
      </c>
      <c r="B4025" t="s">
        <v>1416</v>
      </c>
      <c r="C4025">
        <f t="shared" si="585"/>
        <v>149</v>
      </c>
      <c r="D4025" s="7">
        <v>1990</v>
      </c>
      <c r="F4025">
        <f>VLOOKUP(B4025, 'Population by Country'!$1:$266, 5,FALSE )</f>
        <v>751933</v>
      </c>
      <c r="G4025">
        <v>0</v>
      </c>
      <c r="H4025">
        <v>0</v>
      </c>
      <c r="I4025" s="7">
        <f>INDEX('Developing Country'!$B$3:$B$175,MATCH('Stata Data'!B4025,'Developing Country'!$A$3:$A$175))</f>
        <v>0</v>
      </c>
      <c r="J4025" s="7">
        <f>INDEX('Developing Country'!$C$3:$C$175,MATCH('Stata Data'!B4025,'Developing Country'!$A$3:$A$175))</f>
        <v>0</v>
      </c>
      <c r="K4025" s="8"/>
      <c r="L4025" s="7"/>
      <c r="M4025" s="7"/>
      <c r="N4025" s="7"/>
      <c r="O4025" s="7"/>
      <c r="P4025" s="7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</row>
    <row r="4026" spans="1:34" x14ac:dyDescent="0.35">
      <c r="A4026">
        <f t="shared" si="587"/>
        <v>4025</v>
      </c>
      <c r="B4026" t="s">
        <v>1416</v>
      </c>
      <c r="C4026">
        <f t="shared" si="585"/>
        <v>149</v>
      </c>
      <c r="D4026" s="7">
        <f>D4025+1</f>
        <v>1991</v>
      </c>
      <c r="F4026">
        <f>VLOOKUP(B4026, 'Population by Country'!$1:$266, 6, FALSE)</f>
        <v>777011</v>
      </c>
      <c r="G4026">
        <v>0</v>
      </c>
      <c r="H4026">
        <v>0</v>
      </c>
      <c r="I4026" s="7">
        <f>INDEX('Developing Country'!$B$3:$B$175,MATCH('Stata Data'!B4026,'Developing Country'!$A$3:$A$175))</f>
        <v>0</v>
      </c>
      <c r="J4026" s="7">
        <f>INDEX('Developing Country'!$C$3:$C$175,MATCH('Stata Data'!B4026,'Developing Country'!$A$3:$A$175))</f>
        <v>0</v>
      </c>
      <c r="K4026" s="8"/>
      <c r="L4026" s="7"/>
      <c r="M4026" s="7"/>
      <c r="N4026" s="7"/>
      <c r="O4026" s="7"/>
      <c r="P4026" s="7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</row>
    <row r="4027" spans="1:34" x14ac:dyDescent="0.35">
      <c r="A4027">
        <f t="shared" si="587"/>
        <v>4026</v>
      </c>
      <c r="B4027" t="s">
        <v>1416</v>
      </c>
      <c r="C4027">
        <f t="shared" si="585"/>
        <v>149</v>
      </c>
      <c r="D4027" s="7">
        <f t="shared" ref="D4027:D4051" si="590">D4026+1</f>
        <v>1992</v>
      </c>
      <c r="F4027">
        <f>VLOOKUP(B4027, 'Population by Country'!$1:$266, 7, FALSE)</f>
        <v>805435</v>
      </c>
      <c r="G4027">
        <v>0</v>
      </c>
      <c r="H4027">
        <v>0</v>
      </c>
      <c r="I4027" s="7">
        <f>INDEX('Developing Country'!$B$3:$B$175,MATCH('Stata Data'!B4027,'Developing Country'!$A$3:$A$175))</f>
        <v>0</v>
      </c>
      <c r="J4027" s="7">
        <f>INDEX('Developing Country'!$C$3:$C$175,MATCH('Stata Data'!B4027,'Developing Country'!$A$3:$A$175))</f>
        <v>0</v>
      </c>
      <c r="K4027" s="8"/>
      <c r="L4027" s="7"/>
      <c r="M4027" s="7"/>
      <c r="N4027" s="7"/>
      <c r="O4027" s="7"/>
      <c r="P4027" s="7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</row>
    <row r="4028" spans="1:34" x14ac:dyDescent="0.35">
      <c r="A4028">
        <f t="shared" si="587"/>
        <v>4027</v>
      </c>
      <c r="B4028" t="s">
        <v>1416</v>
      </c>
      <c r="C4028">
        <f t="shared" si="585"/>
        <v>149</v>
      </c>
      <c r="D4028" s="7">
        <f t="shared" si="590"/>
        <v>1993</v>
      </c>
      <c r="F4028">
        <f>VLOOKUP(B4028, 'Population by Country'!$1:$266, 8, FALSE)</f>
        <v>833611</v>
      </c>
      <c r="G4028">
        <v>0</v>
      </c>
      <c r="H4028">
        <v>0</v>
      </c>
      <c r="I4028" s="7">
        <f>INDEX('Developing Country'!$B$3:$B$175,MATCH('Stata Data'!B4028,'Developing Country'!$A$3:$A$175))</f>
        <v>0</v>
      </c>
      <c r="J4028" s="7">
        <f>INDEX('Developing Country'!$C$3:$C$175,MATCH('Stata Data'!B4028,'Developing Country'!$A$3:$A$175))</f>
        <v>0</v>
      </c>
      <c r="K4028" s="8"/>
      <c r="L4028" s="7"/>
      <c r="M4028" s="7"/>
      <c r="N4028" s="7"/>
      <c r="O4028" s="7"/>
      <c r="P4028" s="7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</row>
    <row r="4029" spans="1:34" x14ac:dyDescent="0.35">
      <c r="A4029">
        <f t="shared" si="587"/>
        <v>4028</v>
      </c>
      <c r="B4029" t="s">
        <v>1416</v>
      </c>
      <c r="C4029">
        <f t="shared" si="585"/>
        <v>149</v>
      </c>
      <c r="D4029" s="7">
        <f t="shared" si="590"/>
        <v>1994</v>
      </c>
      <c r="F4029">
        <f>VLOOKUP(B4029, 'Population by Country'!$1:$266, 9, FALSE)</f>
        <v>856684</v>
      </c>
      <c r="G4029">
        <v>0</v>
      </c>
      <c r="H4029">
        <v>0</v>
      </c>
      <c r="I4029" s="7">
        <f>INDEX('Developing Country'!$B$3:$B$175,MATCH('Stata Data'!B4029,'Developing Country'!$A$3:$A$175))</f>
        <v>0</v>
      </c>
      <c r="J4029" s="7">
        <f>INDEX('Developing Country'!$C$3:$C$175,MATCH('Stata Data'!B4029,'Developing Country'!$A$3:$A$175))</f>
        <v>0</v>
      </c>
      <c r="K4029" s="8"/>
      <c r="L4029" s="7"/>
      <c r="M4029" s="7"/>
      <c r="N4029" s="7"/>
      <c r="O4029" s="7"/>
      <c r="P4029" s="7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</row>
    <row r="4030" spans="1:34" x14ac:dyDescent="0.35">
      <c r="A4030">
        <f t="shared" si="587"/>
        <v>4029</v>
      </c>
      <c r="B4030" t="s">
        <v>1416</v>
      </c>
      <c r="C4030">
        <f t="shared" si="585"/>
        <v>149</v>
      </c>
      <c r="D4030" s="7">
        <f t="shared" si="590"/>
        <v>1995</v>
      </c>
      <c r="F4030">
        <f>VLOOKUP(B4030, 'Population by Country'!$1:$266, 10, FALSE)</f>
        <v>871447</v>
      </c>
      <c r="G4030">
        <v>0</v>
      </c>
      <c r="H4030">
        <v>0</v>
      </c>
      <c r="I4030" s="7">
        <f>INDEX('Developing Country'!$B$3:$B$175,MATCH('Stata Data'!B4030,'Developing Country'!$A$3:$A$175))</f>
        <v>0</v>
      </c>
      <c r="J4030" s="7">
        <f>INDEX('Developing Country'!$C$3:$C$175,MATCH('Stata Data'!B4030,'Developing Country'!$A$3:$A$175))</f>
        <v>0</v>
      </c>
      <c r="K4030" s="8"/>
      <c r="L4030" s="7"/>
      <c r="M4030" s="7"/>
      <c r="N4030" s="7"/>
      <c r="O4030" s="7"/>
      <c r="P4030" s="7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</row>
    <row r="4031" spans="1:34" x14ac:dyDescent="0.35">
      <c r="A4031">
        <f t="shared" si="587"/>
        <v>4030</v>
      </c>
      <c r="B4031" t="s">
        <v>1416</v>
      </c>
      <c r="C4031">
        <f t="shared" si="585"/>
        <v>149</v>
      </c>
      <c r="D4031" s="7">
        <f t="shared" si="590"/>
        <v>1996</v>
      </c>
      <c r="F4031">
        <f>VLOOKUP(B4031, 'Population by Country'!$1:$266, 11, FALSE)</f>
        <v>875916</v>
      </c>
      <c r="G4031">
        <v>0</v>
      </c>
      <c r="H4031">
        <v>0</v>
      </c>
      <c r="I4031" s="7">
        <f>INDEX('Developing Country'!$B$3:$B$175,MATCH('Stata Data'!B4031,'Developing Country'!$A$3:$A$175))</f>
        <v>0</v>
      </c>
      <c r="J4031" s="7">
        <f>INDEX('Developing Country'!$C$3:$C$175,MATCH('Stata Data'!B4031,'Developing Country'!$A$3:$A$175))</f>
        <v>0</v>
      </c>
      <c r="K4031" s="8"/>
      <c r="L4031" s="7"/>
      <c r="M4031" s="7"/>
      <c r="N4031" s="7"/>
      <c r="O4031" s="7"/>
      <c r="P4031" s="7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</row>
    <row r="4032" spans="1:34" x14ac:dyDescent="0.35">
      <c r="A4032">
        <f t="shared" si="587"/>
        <v>4031</v>
      </c>
      <c r="B4032" t="s">
        <v>1416</v>
      </c>
      <c r="C4032">
        <f t="shared" si="585"/>
        <v>149</v>
      </c>
      <c r="D4032" s="7">
        <f t="shared" si="590"/>
        <v>1997</v>
      </c>
      <c r="F4032">
        <f>VLOOKUP(B4032, 'Population by Country'!$1:$266, 12, FALSE)</f>
        <v>871994</v>
      </c>
      <c r="G4032">
        <v>0</v>
      </c>
      <c r="H4032">
        <v>0</v>
      </c>
      <c r="I4032" s="7">
        <f>INDEX('Developing Country'!$B$3:$B$175,MATCH('Stata Data'!B4032,'Developing Country'!$A$3:$A$175))</f>
        <v>0</v>
      </c>
      <c r="J4032" s="7">
        <f>INDEX('Developing Country'!$C$3:$C$175,MATCH('Stata Data'!B4032,'Developing Country'!$A$3:$A$175))</f>
        <v>0</v>
      </c>
      <c r="K4032" s="8"/>
      <c r="L4032" s="7"/>
      <c r="M4032" s="7"/>
      <c r="N4032" s="7"/>
      <c r="O4032" s="7"/>
      <c r="P4032" s="7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</row>
    <row r="4033" spans="1:34" x14ac:dyDescent="0.35">
      <c r="A4033">
        <f t="shared" si="587"/>
        <v>4032</v>
      </c>
      <c r="B4033" t="s">
        <v>1416</v>
      </c>
      <c r="C4033">
        <f t="shared" si="585"/>
        <v>149</v>
      </c>
      <c r="D4033" s="7">
        <f t="shared" si="590"/>
        <v>1998</v>
      </c>
      <c r="F4033">
        <f>VLOOKUP(B4033, 'Population by Country'!$1:$266, 13, FALSE)</f>
        <v>865194</v>
      </c>
      <c r="G4033">
        <v>0</v>
      </c>
      <c r="H4033">
        <v>0</v>
      </c>
      <c r="I4033" s="7">
        <f>INDEX('Developing Country'!$B$3:$B$175,MATCH('Stata Data'!B4033,'Developing Country'!$A$3:$A$175))</f>
        <v>0</v>
      </c>
      <c r="J4033" s="7">
        <f>INDEX('Developing Country'!$C$3:$C$175,MATCH('Stata Data'!B4033,'Developing Country'!$A$3:$A$175))</f>
        <v>0</v>
      </c>
      <c r="K4033" s="8"/>
      <c r="L4033" s="7"/>
      <c r="M4033" s="7"/>
      <c r="N4033" s="7"/>
      <c r="O4033" s="7"/>
      <c r="P4033" s="7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</row>
    <row r="4034" spans="1:34" x14ac:dyDescent="0.35">
      <c r="A4034">
        <f t="shared" si="587"/>
        <v>4033</v>
      </c>
      <c r="B4034" t="s">
        <v>1416</v>
      </c>
      <c r="C4034">
        <f t="shared" si="585"/>
        <v>149</v>
      </c>
      <c r="D4034" s="7">
        <f t="shared" si="590"/>
        <v>1999</v>
      </c>
      <c r="F4034">
        <f>VLOOKUP(B4034, 'Population by Country'!$1:$266,14, FALSE)</f>
        <v>863269</v>
      </c>
      <c r="G4034">
        <v>0</v>
      </c>
      <c r="H4034">
        <v>0</v>
      </c>
      <c r="I4034" s="7">
        <f>INDEX('Developing Country'!$B$3:$B$175,MATCH('Stata Data'!B4034,'Developing Country'!$A$3:$A$175))</f>
        <v>0</v>
      </c>
      <c r="J4034" s="7">
        <f>INDEX('Developing Country'!$C$3:$C$175,MATCH('Stata Data'!B4034,'Developing Country'!$A$3:$A$175))</f>
        <v>0</v>
      </c>
      <c r="K4034" s="8"/>
      <c r="L4034" s="7"/>
      <c r="M4034" s="7"/>
      <c r="N4034" s="7"/>
      <c r="O4034" s="7"/>
      <c r="P4034" s="7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</row>
    <row r="4035" spans="1:34" x14ac:dyDescent="0.35">
      <c r="A4035">
        <f t="shared" si="587"/>
        <v>4034</v>
      </c>
      <c r="B4035" t="s">
        <v>1416</v>
      </c>
      <c r="C4035">
        <f t="shared" ref="C4035:C4098" si="591">_xlfn.FLOOR.MATH((A4035-1)/27)</f>
        <v>149</v>
      </c>
      <c r="D4035" s="7">
        <f t="shared" si="590"/>
        <v>2000</v>
      </c>
      <c r="F4035">
        <f>VLOOKUP(B4035, 'Population by Country'!$1:$266, 15, FALSE)</f>
        <v>871607</v>
      </c>
      <c r="G4035">
        <v>0</v>
      </c>
      <c r="H4035">
        <v>0</v>
      </c>
      <c r="I4035" s="7">
        <f>INDEX('Developing Country'!$B$3:$B$175,MATCH('Stata Data'!B4035,'Developing Country'!$A$3:$A$175))</f>
        <v>0</v>
      </c>
      <c r="J4035" s="7">
        <f>INDEX('Developing Country'!$C$3:$C$175,MATCH('Stata Data'!B4035,'Developing Country'!$A$3:$A$175))</f>
        <v>0</v>
      </c>
      <c r="K4035" s="8"/>
      <c r="L4035" s="7"/>
      <c r="M4035" s="7"/>
      <c r="N4035" s="7"/>
      <c r="O4035" s="7"/>
      <c r="P4035" s="7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</row>
    <row r="4036" spans="1:34" x14ac:dyDescent="0.35">
      <c r="A4036">
        <f t="shared" ref="A4036:A4099" si="592">A4035+1</f>
        <v>4035</v>
      </c>
      <c r="B4036" t="s">
        <v>1416</v>
      </c>
      <c r="C4036">
        <f t="shared" si="591"/>
        <v>149</v>
      </c>
      <c r="D4036" s="7">
        <f t="shared" si="590"/>
        <v>2001</v>
      </c>
      <c r="F4036">
        <f>VLOOKUP(B4036, 'Population by Country'!$1:$266, 16, FALSE)</f>
        <v>892531</v>
      </c>
      <c r="G4036">
        <v>0</v>
      </c>
      <c r="H4036">
        <v>0</v>
      </c>
      <c r="I4036" s="7">
        <f>INDEX('Developing Country'!$B$3:$B$175,MATCH('Stata Data'!B4036,'Developing Country'!$A$3:$A$175))</f>
        <v>0</v>
      </c>
      <c r="J4036" s="7">
        <f>INDEX('Developing Country'!$C$3:$C$175,MATCH('Stata Data'!B4036,'Developing Country'!$A$3:$A$175))</f>
        <v>0</v>
      </c>
      <c r="K4036" s="8"/>
      <c r="L4036" s="7"/>
      <c r="M4036" s="7"/>
      <c r="N4036" s="7"/>
      <c r="O4036" s="7"/>
      <c r="P4036" s="7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</row>
    <row r="4037" spans="1:34" x14ac:dyDescent="0.35">
      <c r="A4037">
        <f t="shared" si="592"/>
        <v>4036</v>
      </c>
      <c r="B4037" t="s">
        <v>1416</v>
      </c>
      <c r="C4037">
        <f t="shared" si="591"/>
        <v>149</v>
      </c>
      <c r="D4037" s="7">
        <f t="shared" si="590"/>
        <v>2002</v>
      </c>
      <c r="F4037">
        <f>VLOOKUP(B4037, 'Population by Country'!$1:$266, 17, FALSE)</f>
        <v>923825</v>
      </c>
      <c r="G4037">
        <v>0</v>
      </c>
      <c r="H4037">
        <v>0</v>
      </c>
      <c r="I4037" s="7">
        <f>INDEX('Developing Country'!$B$3:$B$175,MATCH('Stata Data'!B4037,'Developing Country'!$A$3:$A$175))</f>
        <v>0</v>
      </c>
      <c r="J4037" s="7">
        <f>INDEX('Developing Country'!$C$3:$C$175,MATCH('Stata Data'!B4037,'Developing Country'!$A$3:$A$175))</f>
        <v>0</v>
      </c>
      <c r="K4037" s="8"/>
      <c r="L4037" s="7"/>
      <c r="M4037" s="7"/>
      <c r="N4037" s="7"/>
      <c r="O4037" s="7"/>
      <c r="P4037" s="7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</row>
    <row r="4038" spans="1:34" x14ac:dyDescent="0.35">
      <c r="A4038">
        <f t="shared" si="592"/>
        <v>4037</v>
      </c>
      <c r="B4038" t="s">
        <v>1416</v>
      </c>
      <c r="C4038">
        <f t="shared" si="591"/>
        <v>149</v>
      </c>
      <c r="D4038" s="7">
        <f t="shared" si="590"/>
        <v>2003</v>
      </c>
      <c r="F4038">
        <f>VLOOKUP(B4038, 'Population by Country'!$1:$266, 18, FALSE)</f>
        <v>960852</v>
      </c>
      <c r="G4038">
        <v>0</v>
      </c>
      <c r="H4038">
        <v>0</v>
      </c>
      <c r="I4038" s="7">
        <f>INDEX('Developing Country'!$B$3:$B$175,MATCH('Stata Data'!B4038,'Developing Country'!$A$3:$A$175))</f>
        <v>0</v>
      </c>
      <c r="J4038" s="7">
        <f>INDEX('Developing Country'!$C$3:$C$175,MATCH('Stata Data'!B4038,'Developing Country'!$A$3:$A$175))</f>
        <v>0</v>
      </c>
      <c r="K4038" s="8"/>
      <c r="L4038" s="7"/>
      <c r="M4038" s="7"/>
      <c r="N4038" s="7"/>
      <c r="O4038" s="7"/>
      <c r="P4038" s="7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</row>
    <row r="4039" spans="1:34" x14ac:dyDescent="0.35">
      <c r="A4039">
        <f t="shared" si="592"/>
        <v>4038</v>
      </c>
      <c r="B4039" t="s">
        <v>1416</v>
      </c>
      <c r="C4039">
        <f t="shared" si="591"/>
        <v>149</v>
      </c>
      <c r="D4039" s="7">
        <f t="shared" si="590"/>
        <v>2004</v>
      </c>
      <c r="F4039">
        <f>VLOOKUP(B4039, 'Population by Country'!$1:$266,19, FALSE)</f>
        <v>996698</v>
      </c>
      <c r="G4039">
        <v>0</v>
      </c>
      <c r="H4039">
        <v>0</v>
      </c>
      <c r="I4039" s="7">
        <f>INDEX('Developing Country'!$B$3:$B$175,MATCH('Stata Data'!B4039,'Developing Country'!$A$3:$A$175))</f>
        <v>0</v>
      </c>
      <c r="J4039" s="7">
        <f>INDEX('Developing Country'!$C$3:$C$175,MATCH('Stata Data'!B4039,'Developing Country'!$A$3:$A$175))</f>
        <v>0</v>
      </c>
      <c r="K4039" s="8"/>
      <c r="L4039" s="7"/>
      <c r="M4039" s="7"/>
      <c r="N4039" s="7"/>
      <c r="O4039" s="7"/>
      <c r="P4039" s="7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</row>
    <row r="4040" spans="1:34" x14ac:dyDescent="0.35">
      <c r="A4040">
        <f t="shared" si="592"/>
        <v>4039</v>
      </c>
      <c r="B4040" t="s">
        <v>1416</v>
      </c>
      <c r="C4040">
        <f t="shared" si="591"/>
        <v>149</v>
      </c>
      <c r="D4040" s="7">
        <f t="shared" si="590"/>
        <v>2005</v>
      </c>
      <c r="F4040">
        <f>VLOOKUP(B4040, 'Population by Country'!$1:$266, 20, FALSE)</f>
        <v>1026484</v>
      </c>
      <c r="G4040">
        <v>0</v>
      </c>
      <c r="H4040">
        <v>0</v>
      </c>
      <c r="I4040" s="7">
        <f>INDEX('Developing Country'!$B$3:$B$175,MATCH('Stata Data'!B4040,'Developing Country'!$A$3:$A$175))</f>
        <v>0</v>
      </c>
      <c r="J4040" s="7">
        <f>INDEX('Developing Country'!$C$3:$C$175,MATCH('Stata Data'!B4040,'Developing Country'!$A$3:$A$175))</f>
        <v>0</v>
      </c>
      <c r="K4040" s="8"/>
      <c r="L4040" s="7"/>
      <c r="M4040" s="7"/>
      <c r="N4040" s="7"/>
      <c r="O4040" s="7"/>
      <c r="P4040" s="7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</row>
    <row r="4041" spans="1:34" x14ac:dyDescent="0.35">
      <c r="A4041">
        <f t="shared" si="592"/>
        <v>4040</v>
      </c>
      <c r="B4041" t="s">
        <v>1416</v>
      </c>
      <c r="C4041">
        <f t="shared" si="591"/>
        <v>149</v>
      </c>
      <c r="D4041" s="7">
        <f t="shared" si="590"/>
        <v>2006</v>
      </c>
      <c r="F4041">
        <f>VLOOKUP(B4041, 'Population by Country'!$1:$266, 21, FALSE)</f>
        <v>1048621</v>
      </c>
      <c r="G4041">
        <v>0</v>
      </c>
      <c r="H4041">
        <v>0</v>
      </c>
      <c r="I4041" s="7">
        <f>INDEX('Developing Country'!$B$3:$B$175,MATCH('Stata Data'!B4041,'Developing Country'!$A$3:$A$175))</f>
        <v>0</v>
      </c>
      <c r="J4041" s="7">
        <f>INDEX('Developing Country'!$C$3:$C$175,MATCH('Stata Data'!B4041,'Developing Country'!$A$3:$A$175))</f>
        <v>0</v>
      </c>
      <c r="K4041" s="8"/>
      <c r="L4041" s="7"/>
      <c r="M4041" s="7"/>
      <c r="N4041" s="7"/>
      <c r="O4041" s="7"/>
      <c r="P4041" s="7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</row>
    <row r="4042" spans="1:34" x14ac:dyDescent="0.35">
      <c r="A4042">
        <f t="shared" si="592"/>
        <v>4041</v>
      </c>
      <c r="B4042" t="s">
        <v>1416</v>
      </c>
      <c r="C4042">
        <f t="shared" si="591"/>
        <v>149</v>
      </c>
      <c r="D4042" s="7">
        <f t="shared" si="590"/>
        <v>2007</v>
      </c>
      <c r="F4042">
        <f>VLOOKUP(B4042, 'Population by Country'!$1:$266, 22, FALSE)</f>
        <v>1064973</v>
      </c>
      <c r="G4042">
        <v>0</v>
      </c>
      <c r="H4042">
        <v>0</v>
      </c>
      <c r="I4042" s="7">
        <f>INDEX('Developing Country'!$B$3:$B$175,MATCH('Stata Data'!B4042,'Developing Country'!$A$3:$A$175))</f>
        <v>0</v>
      </c>
      <c r="J4042" s="7">
        <f>INDEX('Developing Country'!$C$3:$C$175,MATCH('Stata Data'!B4042,'Developing Country'!$A$3:$A$175))</f>
        <v>0</v>
      </c>
      <c r="K4042" s="8"/>
      <c r="L4042" s="7"/>
      <c r="M4042" s="7"/>
      <c r="N4042" s="7"/>
      <c r="O4042" s="7"/>
      <c r="P4042" s="7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</row>
    <row r="4043" spans="1:34" x14ac:dyDescent="0.35">
      <c r="A4043">
        <f t="shared" si="592"/>
        <v>4042</v>
      </c>
      <c r="B4043" t="s">
        <v>1416</v>
      </c>
      <c r="C4043">
        <f t="shared" si="591"/>
        <v>149</v>
      </c>
      <c r="D4043" s="7">
        <f t="shared" si="590"/>
        <v>2008</v>
      </c>
      <c r="F4043">
        <f>VLOOKUP(B4043, 'Population by Country'!$1:$266, 23, FALSE)</f>
        <v>1078110</v>
      </c>
      <c r="G4043">
        <v>0</v>
      </c>
      <c r="H4043">
        <v>0</v>
      </c>
      <c r="I4043" s="7">
        <f>INDEX('Developing Country'!$B$3:$B$175,MATCH('Stata Data'!B4043,'Developing Country'!$A$3:$A$175))</f>
        <v>0</v>
      </c>
      <c r="J4043" s="7">
        <f>INDEX('Developing Country'!$C$3:$C$175,MATCH('Stata Data'!B4043,'Developing Country'!$A$3:$A$175))</f>
        <v>0</v>
      </c>
      <c r="K4043" s="8"/>
      <c r="L4043" s="7"/>
      <c r="M4043" s="7"/>
      <c r="N4043" s="7"/>
      <c r="O4043" s="7"/>
      <c r="P4043" s="7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</row>
    <row r="4044" spans="1:34" x14ac:dyDescent="0.35">
      <c r="A4044">
        <f t="shared" si="592"/>
        <v>4043</v>
      </c>
      <c r="B4044" t="s">
        <v>1416</v>
      </c>
      <c r="C4044">
        <f t="shared" si="591"/>
        <v>149</v>
      </c>
      <c r="D4044" s="7">
        <f t="shared" si="590"/>
        <v>2009</v>
      </c>
      <c r="F4044">
        <f>VLOOKUP(B4044, 'Population by Country'!$1:$266, 24, FALSE)</f>
        <v>1092021</v>
      </c>
      <c r="G4044">
        <v>0</v>
      </c>
      <c r="H4044">
        <v>0</v>
      </c>
      <c r="I4044" s="7">
        <f>INDEX('Developing Country'!$B$3:$B$175,MATCH('Stata Data'!B4044,'Developing Country'!$A$3:$A$175))</f>
        <v>0</v>
      </c>
      <c r="J4044" s="7">
        <f>INDEX('Developing Country'!$C$3:$C$175,MATCH('Stata Data'!B4044,'Developing Country'!$A$3:$A$175))</f>
        <v>0</v>
      </c>
      <c r="K4044" s="8"/>
      <c r="L4044" s="7"/>
      <c r="M4044" s="7"/>
      <c r="N4044" s="7"/>
      <c r="O4044" s="7"/>
      <c r="P4044" s="7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</row>
    <row r="4045" spans="1:34" x14ac:dyDescent="0.35">
      <c r="A4045">
        <f t="shared" si="592"/>
        <v>4044</v>
      </c>
      <c r="B4045" t="s">
        <v>1416</v>
      </c>
      <c r="C4045">
        <f t="shared" si="591"/>
        <v>149</v>
      </c>
      <c r="D4045" s="7">
        <f t="shared" si="590"/>
        <v>2010</v>
      </c>
      <c r="F4045">
        <f>VLOOKUP(B4045, 'Population by Country'!$1:$266, 25, FALSE)</f>
        <v>1109591</v>
      </c>
      <c r="G4045">
        <v>0</v>
      </c>
      <c r="H4045">
        <v>0</v>
      </c>
      <c r="I4045" s="7">
        <f>INDEX('Developing Country'!$B$3:$B$175,MATCH('Stata Data'!B4045,'Developing Country'!$A$3:$A$175))</f>
        <v>0</v>
      </c>
      <c r="J4045" s="7">
        <f>INDEX('Developing Country'!$C$3:$C$175,MATCH('Stata Data'!B4045,'Developing Country'!$A$3:$A$175))</f>
        <v>0</v>
      </c>
      <c r="K4045" s="8"/>
      <c r="L4045" s="7"/>
      <c r="M4045" s="7"/>
      <c r="N4045" s="7"/>
      <c r="O4045" s="7"/>
      <c r="P4045" s="7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</row>
    <row r="4046" spans="1:34" x14ac:dyDescent="0.35">
      <c r="A4046">
        <f t="shared" si="592"/>
        <v>4045</v>
      </c>
      <c r="B4046" t="s">
        <v>1416</v>
      </c>
      <c r="C4046">
        <f t="shared" si="591"/>
        <v>149</v>
      </c>
      <c r="D4046" s="7">
        <f t="shared" si="590"/>
        <v>2011</v>
      </c>
      <c r="F4046">
        <f>VLOOKUP(B4046, 'Population by Country'!$1:$266, 26, FALSE)</f>
        <v>1131523</v>
      </c>
      <c r="G4046">
        <v>0</v>
      </c>
      <c r="H4046">
        <v>0</v>
      </c>
      <c r="I4046" s="7">
        <f>INDEX('Developing Country'!$B$3:$B$175,MATCH('Stata Data'!B4046,'Developing Country'!$A$3:$A$175))</f>
        <v>0</v>
      </c>
      <c r="J4046" s="7">
        <f>INDEX('Developing Country'!$C$3:$C$175,MATCH('Stata Data'!B4046,'Developing Country'!$A$3:$A$175))</f>
        <v>0</v>
      </c>
      <c r="K4046" s="8"/>
      <c r="L4046" s="7"/>
      <c r="M4046" s="7"/>
      <c r="N4046" s="7"/>
      <c r="O4046" s="7"/>
      <c r="P4046" s="7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</row>
    <row r="4047" spans="1:34" x14ac:dyDescent="0.35">
      <c r="A4047">
        <f t="shared" si="592"/>
        <v>4046</v>
      </c>
      <c r="B4047" t="s">
        <v>1416</v>
      </c>
      <c r="C4047">
        <f t="shared" si="591"/>
        <v>149</v>
      </c>
      <c r="D4047" s="7">
        <f t="shared" si="590"/>
        <v>2012</v>
      </c>
      <c r="F4047">
        <f>VLOOKUP(B4047, 'Population by Country'!$1:$266, 27, FALSE)</f>
        <v>1156760</v>
      </c>
      <c r="G4047">
        <v>0</v>
      </c>
      <c r="H4047">
        <v>0</v>
      </c>
      <c r="I4047" s="7">
        <f>INDEX('Developing Country'!$B$3:$B$175,MATCH('Stata Data'!B4047,'Developing Country'!$A$3:$A$175))</f>
        <v>0</v>
      </c>
      <c r="J4047" s="7">
        <f>INDEX('Developing Country'!$C$3:$C$175,MATCH('Stata Data'!B4047,'Developing Country'!$A$3:$A$175))</f>
        <v>0</v>
      </c>
      <c r="K4047" s="8"/>
      <c r="L4047" s="7"/>
      <c r="M4047" s="7"/>
      <c r="N4047" s="7"/>
      <c r="O4047" s="7"/>
      <c r="P4047" s="7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</row>
    <row r="4048" spans="1:34" x14ac:dyDescent="0.35">
      <c r="A4048">
        <f t="shared" si="592"/>
        <v>4047</v>
      </c>
      <c r="B4048" t="s">
        <v>1416</v>
      </c>
      <c r="C4048">
        <f t="shared" si="591"/>
        <v>149</v>
      </c>
      <c r="D4048" s="7">
        <f t="shared" si="590"/>
        <v>2013</v>
      </c>
      <c r="F4048">
        <f>VLOOKUP(B4048, 'Population by Country'!$1:$266, 28, FALSE)</f>
        <v>1184366</v>
      </c>
      <c r="G4048">
        <v>0</v>
      </c>
      <c r="H4048">
        <v>0</v>
      </c>
      <c r="I4048" s="7">
        <f>INDEX('Developing Country'!$B$3:$B$175,MATCH('Stata Data'!B4048,'Developing Country'!$A$3:$A$175))</f>
        <v>0</v>
      </c>
      <c r="J4048" s="7">
        <f>INDEX('Developing Country'!$C$3:$C$175,MATCH('Stata Data'!B4048,'Developing Country'!$A$3:$A$175))</f>
        <v>0</v>
      </c>
      <c r="K4048" s="8"/>
      <c r="L4048" s="7"/>
      <c r="M4048" s="7"/>
      <c r="N4048" s="7"/>
      <c r="O4048" s="7"/>
      <c r="P4048" s="7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</row>
    <row r="4049" spans="1:34" x14ac:dyDescent="0.35">
      <c r="A4049">
        <f t="shared" si="592"/>
        <v>4048</v>
      </c>
      <c r="B4049" t="s">
        <v>1416</v>
      </c>
      <c r="C4049">
        <f t="shared" si="591"/>
        <v>149</v>
      </c>
      <c r="D4049" s="7">
        <f t="shared" si="590"/>
        <v>2014</v>
      </c>
      <c r="F4049">
        <f>VLOOKUP(B4049, 'Population by Country'!$1:$266, 29, FALSE)</f>
        <v>1212814</v>
      </c>
      <c r="G4049">
        <v>0</v>
      </c>
      <c r="H4049">
        <v>0</v>
      </c>
      <c r="I4049" s="7">
        <f>INDEX('Developing Country'!$B$3:$B$175,MATCH('Stata Data'!B4049,'Developing Country'!$A$3:$A$175))</f>
        <v>0</v>
      </c>
      <c r="J4049" s="7">
        <f>INDEX('Developing Country'!$C$3:$C$175,MATCH('Stata Data'!B4049,'Developing Country'!$A$3:$A$175))</f>
        <v>0</v>
      </c>
      <c r="K4049" s="8"/>
      <c r="L4049" s="7"/>
      <c r="M4049" s="7"/>
      <c r="N4049" s="7"/>
      <c r="O4049" s="7"/>
      <c r="P4049" s="7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</row>
    <row r="4050" spans="1:34" x14ac:dyDescent="0.35">
      <c r="A4050">
        <f t="shared" si="592"/>
        <v>4049</v>
      </c>
      <c r="B4050" t="s">
        <v>1416</v>
      </c>
      <c r="C4050">
        <f t="shared" si="591"/>
        <v>149</v>
      </c>
      <c r="D4050" s="7">
        <f t="shared" si="590"/>
        <v>2015</v>
      </c>
      <c r="F4050">
        <f>VLOOKUP(B4050, 'Population by Country'!$1:$266, 30, FALSE)</f>
        <v>1240977</v>
      </c>
      <c r="G4050">
        <v>0</v>
      </c>
      <c r="H4050">
        <v>0</v>
      </c>
      <c r="I4050" s="7">
        <f>INDEX('Developing Country'!$B$3:$B$175,MATCH('Stata Data'!B4050,'Developing Country'!$A$3:$A$175))</f>
        <v>0</v>
      </c>
      <c r="J4050" s="7">
        <f>INDEX('Developing Country'!$C$3:$C$175,MATCH('Stata Data'!B4050,'Developing Country'!$A$3:$A$175))</f>
        <v>0</v>
      </c>
      <c r="K4050" s="8"/>
      <c r="L4050" s="7"/>
      <c r="M4050" s="7"/>
      <c r="N4050" s="7"/>
      <c r="O4050" s="7"/>
      <c r="P4050" s="7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</row>
    <row r="4051" spans="1:34" x14ac:dyDescent="0.35">
      <c r="A4051">
        <f t="shared" si="592"/>
        <v>4050</v>
      </c>
      <c r="B4051" t="s">
        <v>1416</v>
      </c>
      <c r="C4051">
        <f t="shared" si="591"/>
        <v>149</v>
      </c>
      <c r="D4051" s="7">
        <f t="shared" si="590"/>
        <v>2016</v>
      </c>
      <c r="F4051">
        <f>VLOOKUP(B4051, 'Population by Country'!$1:$266, 31, FALSE)</f>
        <v>1268671</v>
      </c>
      <c r="G4051">
        <v>0</v>
      </c>
      <c r="H4051">
        <v>0</v>
      </c>
      <c r="I4051" s="7">
        <f>INDEX('Developing Country'!$B$3:$B$175,MATCH('Stata Data'!B4051,'Developing Country'!$A$3:$A$175))</f>
        <v>0</v>
      </c>
      <c r="J4051" s="7">
        <f>INDEX('Developing Country'!$C$3:$C$175,MATCH('Stata Data'!B4051,'Developing Country'!$A$3:$A$175))</f>
        <v>0</v>
      </c>
      <c r="K4051" s="8"/>
      <c r="L4051" s="7"/>
      <c r="M4051" s="7"/>
      <c r="N4051" s="7"/>
      <c r="O4051" s="7"/>
      <c r="P4051" s="7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</row>
    <row r="4052" spans="1:34" x14ac:dyDescent="0.35">
      <c r="A4052">
        <f t="shared" si="592"/>
        <v>4051</v>
      </c>
      <c r="B4052" t="s">
        <v>147</v>
      </c>
      <c r="C4052">
        <f t="shared" si="591"/>
        <v>150</v>
      </c>
      <c r="D4052" s="7">
        <v>1990</v>
      </c>
      <c r="E4052">
        <v>1000</v>
      </c>
      <c r="F4052">
        <f>VLOOKUP(B4052, 'Population by Country'!$1:$266, 5,FALSE )</f>
        <v>3786940</v>
      </c>
      <c r="G4052">
        <v>0</v>
      </c>
      <c r="H4052">
        <v>0</v>
      </c>
      <c r="I4052" s="7">
        <f>INDEX('Developing Country'!$B$3:$B$175,MATCH('Stata Data'!B4052,'Developing Country'!$A$3:$A$175))</f>
        <v>1</v>
      </c>
      <c r="J4052" s="7">
        <f>INDEX('Developing Country'!$C$3:$C$175,MATCH('Stata Data'!B4052,'Developing Country'!$A$3:$A$175))</f>
        <v>0</v>
      </c>
      <c r="K4052" s="8">
        <f>VLOOKUP(B4052, 'TRIPS In Force'!$A$2:$B$166, 2, FALSE)</f>
        <v>34850</v>
      </c>
      <c r="L4052" s="7">
        <f t="shared" ref="L4052:L4098" si="593">YEAR(K4052)</f>
        <v>1995</v>
      </c>
      <c r="M4052" s="7">
        <f t="shared" ref="M4052:M4097" si="594">IF(L4052&gt;D4052, 0, 1)</f>
        <v>0</v>
      </c>
      <c r="N4052" s="7">
        <f t="shared" ref="N4052:N4097" si="595">IF(L4052&gt;IF(I4052=1, 2033, IF(H4052=1, 2005, IF(J4052=1,2000, L4052))), L4052,IF(I4052=1, 2033, IF(H4052=1, 2005, IF(J4052=1,2000, L4052))))</f>
        <v>2033</v>
      </c>
      <c r="O4052" s="7">
        <f t="shared" ref="O4052:O4097" si="596">D4052-N4052</f>
        <v>-43</v>
      </c>
      <c r="P4052" s="7">
        <f t="shared" ref="P4052:P4097" si="597">IF(N4052&lt;=D4052,1,0)</f>
        <v>0</v>
      </c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</row>
    <row r="4053" spans="1:34" x14ac:dyDescent="0.35">
      <c r="A4053">
        <f t="shared" si="592"/>
        <v>4052</v>
      </c>
      <c r="B4053" t="s">
        <v>147</v>
      </c>
      <c r="C4053">
        <f t="shared" si="591"/>
        <v>150</v>
      </c>
      <c r="D4053" s="7">
        <f>D4052+1</f>
        <v>1991</v>
      </c>
      <c r="E4053">
        <v>1000</v>
      </c>
      <c r="F4053">
        <f>VLOOKUP(B4053, 'Population by Country'!$1:$266, 6, FALSE)</f>
        <v>3882271</v>
      </c>
      <c r="G4053">
        <v>0</v>
      </c>
      <c r="H4053">
        <v>0</v>
      </c>
      <c r="I4053" s="7">
        <f>INDEX('Developing Country'!$B$3:$B$175,MATCH('Stata Data'!B4053,'Developing Country'!$A$3:$A$175))</f>
        <v>1</v>
      </c>
      <c r="J4053" s="7">
        <f>INDEX('Developing Country'!$C$3:$C$175,MATCH('Stata Data'!B4053,'Developing Country'!$A$3:$A$175))</f>
        <v>0</v>
      </c>
      <c r="K4053" s="8">
        <f>VLOOKUP(B4053, 'TRIPS In Force'!$A$2:$B$166, 2, FALSE)</f>
        <v>34850</v>
      </c>
      <c r="L4053" s="7">
        <f t="shared" si="593"/>
        <v>1995</v>
      </c>
      <c r="M4053" s="7">
        <f t="shared" si="594"/>
        <v>0</v>
      </c>
      <c r="N4053" s="7">
        <f t="shared" si="595"/>
        <v>2033</v>
      </c>
      <c r="O4053" s="7">
        <f t="shared" si="596"/>
        <v>-42</v>
      </c>
      <c r="P4053" s="7">
        <f t="shared" si="597"/>
        <v>0</v>
      </c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</row>
    <row r="4054" spans="1:34" x14ac:dyDescent="0.35">
      <c r="A4054">
        <f t="shared" si="592"/>
        <v>4053</v>
      </c>
      <c r="B4054" t="s">
        <v>147</v>
      </c>
      <c r="C4054">
        <f t="shared" si="591"/>
        <v>150</v>
      </c>
      <c r="D4054" s="7">
        <f t="shared" ref="D4054:D4078" si="598">D4053+1</f>
        <v>1992</v>
      </c>
      <c r="E4054">
        <v>1200</v>
      </c>
      <c r="F4054">
        <f>VLOOKUP(B4054, 'Population by Country'!$1:$266, 7, FALSE)</f>
        <v>3973327</v>
      </c>
      <c r="G4054">
        <v>0</v>
      </c>
      <c r="H4054">
        <v>0</v>
      </c>
      <c r="I4054" s="7">
        <f>INDEX('Developing Country'!$B$3:$B$175,MATCH('Stata Data'!B4054,'Developing Country'!$A$3:$A$175))</f>
        <v>1</v>
      </c>
      <c r="J4054" s="7">
        <f>INDEX('Developing Country'!$C$3:$C$175,MATCH('Stata Data'!B4054,'Developing Country'!$A$3:$A$175))</f>
        <v>0</v>
      </c>
      <c r="K4054" s="8">
        <f>VLOOKUP(B4054, 'TRIPS In Force'!$A$2:$B$166, 2, FALSE)</f>
        <v>34850</v>
      </c>
      <c r="L4054" s="7">
        <f t="shared" si="593"/>
        <v>1995</v>
      </c>
      <c r="M4054" s="7">
        <f t="shared" si="594"/>
        <v>0</v>
      </c>
      <c r="N4054" s="7">
        <f t="shared" si="595"/>
        <v>2033</v>
      </c>
      <c r="O4054" s="7">
        <f t="shared" si="596"/>
        <v>-41</v>
      </c>
      <c r="P4054" s="7">
        <f t="shared" si="597"/>
        <v>0</v>
      </c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</row>
    <row r="4055" spans="1:34" x14ac:dyDescent="0.35">
      <c r="A4055">
        <f t="shared" si="592"/>
        <v>4054</v>
      </c>
      <c r="B4055" t="s">
        <v>147</v>
      </c>
      <c r="C4055">
        <f t="shared" si="591"/>
        <v>150</v>
      </c>
      <c r="D4055" s="7">
        <f t="shared" si="598"/>
        <v>1993</v>
      </c>
      <c r="E4055">
        <v>1500</v>
      </c>
      <c r="F4055">
        <f>VLOOKUP(B4055, 'Population by Country'!$1:$266, 8, FALSE)</f>
        <v>4064926</v>
      </c>
      <c r="G4055">
        <v>0</v>
      </c>
      <c r="H4055">
        <v>0</v>
      </c>
      <c r="I4055" s="7">
        <f>INDEX('Developing Country'!$B$3:$B$175,MATCH('Stata Data'!B4055,'Developing Country'!$A$3:$A$175))</f>
        <v>1</v>
      </c>
      <c r="J4055" s="7">
        <f>INDEX('Developing Country'!$C$3:$C$175,MATCH('Stata Data'!B4055,'Developing Country'!$A$3:$A$175))</f>
        <v>0</v>
      </c>
      <c r="K4055" s="8">
        <f>VLOOKUP(B4055, 'TRIPS In Force'!$A$2:$B$166, 2, FALSE)</f>
        <v>34850</v>
      </c>
      <c r="L4055" s="7">
        <f t="shared" si="593"/>
        <v>1995</v>
      </c>
      <c r="M4055" s="7">
        <f t="shared" si="594"/>
        <v>0</v>
      </c>
      <c r="N4055" s="7">
        <f t="shared" si="595"/>
        <v>2033</v>
      </c>
      <c r="O4055" s="7">
        <f t="shared" si="596"/>
        <v>-40</v>
      </c>
      <c r="P4055" s="7">
        <f t="shared" si="597"/>
        <v>0</v>
      </c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</row>
    <row r="4056" spans="1:34" x14ac:dyDescent="0.35">
      <c r="A4056">
        <f t="shared" si="592"/>
        <v>4055</v>
      </c>
      <c r="B4056" t="s">
        <v>147</v>
      </c>
      <c r="C4056">
        <f t="shared" si="591"/>
        <v>150</v>
      </c>
      <c r="D4056" s="7">
        <f t="shared" si="598"/>
        <v>1994</v>
      </c>
      <c r="E4056">
        <v>2000</v>
      </c>
      <c r="F4056">
        <f>VLOOKUP(B4056, 'Population by Country'!$1:$266, 9, FALSE)</f>
        <v>4163642</v>
      </c>
      <c r="G4056">
        <v>0</v>
      </c>
      <c r="H4056">
        <v>0</v>
      </c>
      <c r="I4056" s="7">
        <f>INDEX('Developing Country'!$B$3:$B$175,MATCH('Stata Data'!B4056,'Developing Country'!$A$3:$A$175))</f>
        <v>1</v>
      </c>
      <c r="J4056" s="7">
        <f>INDEX('Developing Country'!$C$3:$C$175,MATCH('Stata Data'!B4056,'Developing Country'!$A$3:$A$175))</f>
        <v>0</v>
      </c>
      <c r="K4056" s="8">
        <f>VLOOKUP(B4056, 'TRIPS In Force'!$A$2:$B$166, 2, FALSE)</f>
        <v>34850</v>
      </c>
      <c r="L4056" s="7">
        <f t="shared" si="593"/>
        <v>1995</v>
      </c>
      <c r="M4056" s="7">
        <f t="shared" si="594"/>
        <v>0</v>
      </c>
      <c r="N4056" s="7">
        <f t="shared" si="595"/>
        <v>2033</v>
      </c>
      <c r="O4056" s="7">
        <f t="shared" si="596"/>
        <v>-39</v>
      </c>
      <c r="P4056" s="7">
        <f t="shared" si="597"/>
        <v>0</v>
      </c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</row>
    <row r="4057" spans="1:34" x14ac:dyDescent="0.35">
      <c r="A4057">
        <f t="shared" si="592"/>
        <v>4056</v>
      </c>
      <c r="B4057" t="s">
        <v>147</v>
      </c>
      <c r="C4057">
        <f t="shared" si="591"/>
        <v>150</v>
      </c>
      <c r="D4057" s="7">
        <f t="shared" si="598"/>
        <v>1995</v>
      </c>
      <c r="E4057">
        <v>2500</v>
      </c>
      <c r="F4057">
        <f>VLOOKUP(B4057, 'Population by Country'!$1:$266, 10, FALSE)</f>
        <v>4274024</v>
      </c>
      <c r="G4057">
        <v>0</v>
      </c>
      <c r="H4057">
        <v>0</v>
      </c>
      <c r="I4057" s="7">
        <f>INDEX('Developing Country'!$B$3:$B$175,MATCH('Stata Data'!B4057,'Developing Country'!$A$3:$A$175))</f>
        <v>1</v>
      </c>
      <c r="J4057" s="7">
        <f>INDEX('Developing Country'!$C$3:$C$175,MATCH('Stata Data'!B4057,'Developing Country'!$A$3:$A$175))</f>
        <v>0</v>
      </c>
      <c r="K4057" s="8">
        <f>VLOOKUP(B4057, 'TRIPS In Force'!$A$2:$B$166, 2, FALSE)</f>
        <v>34850</v>
      </c>
      <c r="L4057" s="7">
        <f t="shared" si="593"/>
        <v>1995</v>
      </c>
      <c r="M4057" s="7">
        <f t="shared" si="594"/>
        <v>1</v>
      </c>
      <c r="N4057" s="7">
        <f t="shared" si="595"/>
        <v>2033</v>
      </c>
      <c r="O4057" s="7">
        <f t="shared" si="596"/>
        <v>-38</v>
      </c>
      <c r="P4057" s="7">
        <f t="shared" si="597"/>
        <v>0</v>
      </c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</row>
    <row r="4058" spans="1:34" x14ac:dyDescent="0.35">
      <c r="A4058">
        <f t="shared" si="592"/>
        <v>4057</v>
      </c>
      <c r="B4058" t="s">
        <v>147</v>
      </c>
      <c r="C4058">
        <f t="shared" si="591"/>
        <v>150</v>
      </c>
      <c r="D4058" s="7">
        <f t="shared" si="598"/>
        <v>1996</v>
      </c>
      <c r="E4058">
        <v>3100</v>
      </c>
      <c r="F4058">
        <f>VLOOKUP(B4058, 'Population by Country'!$1:$266, 11, FALSE)</f>
        <v>4398238</v>
      </c>
      <c r="G4058">
        <v>0</v>
      </c>
      <c r="H4058">
        <v>0</v>
      </c>
      <c r="I4058" s="7">
        <f>INDEX('Developing Country'!$B$3:$B$175,MATCH('Stata Data'!B4058,'Developing Country'!$A$3:$A$175))</f>
        <v>1</v>
      </c>
      <c r="J4058" s="7">
        <f>INDEX('Developing Country'!$C$3:$C$175,MATCH('Stata Data'!B4058,'Developing Country'!$A$3:$A$175))</f>
        <v>0</v>
      </c>
      <c r="K4058" s="8">
        <f>VLOOKUP(B4058, 'TRIPS In Force'!$A$2:$B$166, 2, FALSE)</f>
        <v>34850</v>
      </c>
      <c r="L4058" s="7">
        <f t="shared" si="593"/>
        <v>1995</v>
      </c>
      <c r="M4058" s="7">
        <f t="shared" si="594"/>
        <v>1</v>
      </c>
      <c r="N4058" s="7">
        <f t="shared" si="595"/>
        <v>2033</v>
      </c>
      <c r="O4058" s="7">
        <f t="shared" si="596"/>
        <v>-37</v>
      </c>
      <c r="P4058" s="7">
        <f t="shared" si="597"/>
        <v>0</v>
      </c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</row>
    <row r="4059" spans="1:34" x14ac:dyDescent="0.35">
      <c r="A4059">
        <f t="shared" si="592"/>
        <v>4058</v>
      </c>
      <c r="B4059" t="s">
        <v>147</v>
      </c>
      <c r="C4059">
        <f t="shared" si="591"/>
        <v>150</v>
      </c>
      <c r="D4059" s="7">
        <f t="shared" si="598"/>
        <v>1997</v>
      </c>
      <c r="E4059">
        <v>3700</v>
      </c>
      <c r="F4059">
        <f>VLOOKUP(B4059, 'Population by Country'!$1:$266, 12, FALSE)</f>
        <v>4534551</v>
      </c>
      <c r="G4059">
        <v>0</v>
      </c>
      <c r="H4059">
        <v>0</v>
      </c>
      <c r="I4059" s="7">
        <f>INDEX('Developing Country'!$B$3:$B$175,MATCH('Stata Data'!B4059,'Developing Country'!$A$3:$A$175))</f>
        <v>1</v>
      </c>
      <c r="J4059" s="7">
        <f>INDEX('Developing Country'!$C$3:$C$175,MATCH('Stata Data'!B4059,'Developing Country'!$A$3:$A$175))</f>
        <v>0</v>
      </c>
      <c r="K4059" s="8">
        <f>VLOOKUP(B4059, 'TRIPS In Force'!$A$2:$B$166, 2, FALSE)</f>
        <v>34850</v>
      </c>
      <c r="L4059" s="7">
        <f t="shared" si="593"/>
        <v>1995</v>
      </c>
      <c r="M4059" s="7">
        <f t="shared" si="594"/>
        <v>1</v>
      </c>
      <c r="N4059" s="7">
        <f t="shared" si="595"/>
        <v>2033</v>
      </c>
      <c r="O4059" s="7">
        <f t="shared" si="596"/>
        <v>-36</v>
      </c>
      <c r="P4059" s="7">
        <f t="shared" si="597"/>
        <v>0</v>
      </c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</row>
    <row r="4060" spans="1:34" x14ac:dyDescent="0.35">
      <c r="A4060">
        <f t="shared" si="592"/>
        <v>4059</v>
      </c>
      <c r="B4060" t="s">
        <v>147</v>
      </c>
      <c r="C4060">
        <f t="shared" si="591"/>
        <v>150</v>
      </c>
      <c r="D4060" s="7">
        <f t="shared" si="598"/>
        <v>1998</v>
      </c>
      <c r="E4060">
        <v>4500</v>
      </c>
      <c r="F4060">
        <f>VLOOKUP(B4060, 'Population by Country'!$1:$266, 13, FALSE)</f>
        <v>4679023</v>
      </c>
      <c r="G4060">
        <v>0</v>
      </c>
      <c r="H4060">
        <v>0</v>
      </c>
      <c r="I4060" s="7">
        <f>INDEX('Developing Country'!$B$3:$B$175,MATCH('Stata Data'!B4060,'Developing Country'!$A$3:$A$175))</f>
        <v>1</v>
      </c>
      <c r="J4060" s="7">
        <f>INDEX('Developing Country'!$C$3:$C$175,MATCH('Stata Data'!B4060,'Developing Country'!$A$3:$A$175))</f>
        <v>0</v>
      </c>
      <c r="K4060" s="8">
        <f>VLOOKUP(B4060, 'TRIPS In Force'!$A$2:$B$166, 2, FALSE)</f>
        <v>34850</v>
      </c>
      <c r="L4060" s="7">
        <f t="shared" si="593"/>
        <v>1995</v>
      </c>
      <c r="M4060" s="7">
        <f t="shared" si="594"/>
        <v>1</v>
      </c>
      <c r="N4060" s="7">
        <f t="shared" si="595"/>
        <v>2033</v>
      </c>
      <c r="O4060" s="7">
        <f t="shared" si="596"/>
        <v>-35</v>
      </c>
      <c r="P4060" s="7">
        <f t="shared" si="597"/>
        <v>0</v>
      </c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</row>
    <row r="4061" spans="1:34" x14ac:dyDescent="0.35">
      <c r="A4061">
        <f t="shared" si="592"/>
        <v>4060</v>
      </c>
      <c r="B4061" t="s">
        <v>147</v>
      </c>
      <c r="C4061">
        <f t="shared" si="591"/>
        <v>150</v>
      </c>
      <c r="D4061" s="7">
        <f t="shared" si="598"/>
        <v>1999</v>
      </c>
      <c r="E4061">
        <v>5200</v>
      </c>
      <c r="F4061">
        <f>VLOOKUP(B4061, 'Population by Country'!$1:$266,14, FALSE)</f>
        <v>4825704</v>
      </c>
      <c r="G4061">
        <v>0</v>
      </c>
      <c r="H4061">
        <v>0</v>
      </c>
      <c r="I4061" s="7">
        <f>INDEX('Developing Country'!$B$3:$B$175,MATCH('Stata Data'!B4061,'Developing Country'!$A$3:$A$175))</f>
        <v>1</v>
      </c>
      <c r="J4061" s="7">
        <f>INDEX('Developing Country'!$C$3:$C$175,MATCH('Stata Data'!B4061,'Developing Country'!$A$3:$A$175))</f>
        <v>0</v>
      </c>
      <c r="K4061" s="8">
        <f>VLOOKUP(B4061, 'TRIPS In Force'!$A$2:$B$166, 2, FALSE)</f>
        <v>34850</v>
      </c>
      <c r="L4061" s="7">
        <f t="shared" si="593"/>
        <v>1995</v>
      </c>
      <c r="M4061" s="7">
        <f t="shared" si="594"/>
        <v>1</v>
      </c>
      <c r="N4061" s="7">
        <f t="shared" si="595"/>
        <v>2033</v>
      </c>
      <c r="O4061" s="7">
        <f t="shared" si="596"/>
        <v>-34</v>
      </c>
      <c r="P4061" s="7">
        <f t="shared" si="597"/>
        <v>0</v>
      </c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</row>
    <row r="4062" spans="1:34" x14ac:dyDescent="0.35">
      <c r="A4062">
        <f t="shared" si="592"/>
        <v>4061</v>
      </c>
      <c r="B4062" t="s">
        <v>147</v>
      </c>
      <c r="C4062">
        <f t="shared" si="591"/>
        <v>150</v>
      </c>
      <c r="D4062" s="7">
        <f t="shared" si="598"/>
        <v>2000</v>
      </c>
      <c r="E4062">
        <v>6000</v>
      </c>
      <c r="F4062">
        <f>VLOOKUP(B4062, 'Population by Country'!$1:$266, 15, FALSE)</f>
        <v>4970367</v>
      </c>
      <c r="G4062">
        <v>0</v>
      </c>
      <c r="H4062">
        <v>0</v>
      </c>
      <c r="I4062" s="7">
        <f>INDEX('Developing Country'!$B$3:$B$175,MATCH('Stata Data'!B4062,'Developing Country'!$A$3:$A$175))</f>
        <v>1</v>
      </c>
      <c r="J4062" s="7">
        <f>INDEX('Developing Country'!$C$3:$C$175,MATCH('Stata Data'!B4062,'Developing Country'!$A$3:$A$175))</f>
        <v>0</v>
      </c>
      <c r="K4062" s="8">
        <f>VLOOKUP(B4062, 'TRIPS In Force'!$A$2:$B$166, 2, FALSE)</f>
        <v>34850</v>
      </c>
      <c r="L4062" s="7">
        <f t="shared" si="593"/>
        <v>1995</v>
      </c>
      <c r="M4062" s="7">
        <f t="shared" si="594"/>
        <v>1</v>
      </c>
      <c r="N4062" s="7">
        <f t="shared" si="595"/>
        <v>2033</v>
      </c>
      <c r="O4062" s="7">
        <f t="shared" si="596"/>
        <v>-33</v>
      </c>
      <c r="P4062" s="7">
        <f t="shared" si="597"/>
        <v>0</v>
      </c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</row>
    <row r="4063" spans="1:34" x14ac:dyDescent="0.35">
      <c r="A4063">
        <f t="shared" si="592"/>
        <v>4062</v>
      </c>
      <c r="B4063" t="s">
        <v>147</v>
      </c>
      <c r="C4063">
        <f t="shared" si="591"/>
        <v>150</v>
      </c>
      <c r="D4063" s="7">
        <f t="shared" si="598"/>
        <v>2001</v>
      </c>
      <c r="E4063">
        <v>6700</v>
      </c>
      <c r="F4063">
        <f>VLOOKUP(B4063, 'Population by Country'!$1:$266, 16, FALSE)</f>
        <v>5111770</v>
      </c>
      <c r="G4063">
        <v>0</v>
      </c>
      <c r="H4063">
        <v>0</v>
      </c>
      <c r="I4063" s="7">
        <f>INDEX('Developing Country'!$B$3:$B$175,MATCH('Stata Data'!B4063,'Developing Country'!$A$3:$A$175))</f>
        <v>1</v>
      </c>
      <c r="J4063" s="7">
        <f>INDEX('Developing Country'!$C$3:$C$175,MATCH('Stata Data'!B4063,'Developing Country'!$A$3:$A$175))</f>
        <v>0</v>
      </c>
      <c r="K4063" s="8">
        <f>VLOOKUP(B4063, 'TRIPS In Force'!$A$2:$B$166, 2, FALSE)</f>
        <v>34850</v>
      </c>
      <c r="L4063" s="7">
        <f t="shared" si="593"/>
        <v>1995</v>
      </c>
      <c r="M4063" s="7">
        <f t="shared" si="594"/>
        <v>1</v>
      </c>
      <c r="N4063" s="7">
        <f t="shared" si="595"/>
        <v>2033</v>
      </c>
      <c r="O4063" s="7">
        <f t="shared" si="596"/>
        <v>-32</v>
      </c>
      <c r="P4063" s="7">
        <f t="shared" si="597"/>
        <v>0</v>
      </c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</row>
    <row r="4064" spans="1:34" x14ac:dyDescent="0.35">
      <c r="A4064">
        <f t="shared" si="592"/>
        <v>4063</v>
      </c>
      <c r="B4064" t="s">
        <v>147</v>
      </c>
      <c r="C4064">
        <f t="shared" si="591"/>
        <v>150</v>
      </c>
      <c r="D4064" s="7">
        <f t="shared" si="598"/>
        <v>2002</v>
      </c>
      <c r="E4064">
        <v>7500</v>
      </c>
      <c r="F4064">
        <f>VLOOKUP(B4064, 'Population by Country'!$1:$266, 17, FALSE)</f>
        <v>5251472</v>
      </c>
      <c r="G4064">
        <v>0</v>
      </c>
      <c r="H4064">
        <v>0</v>
      </c>
      <c r="I4064" s="7">
        <f>INDEX('Developing Country'!$B$3:$B$175,MATCH('Stata Data'!B4064,'Developing Country'!$A$3:$A$175))</f>
        <v>1</v>
      </c>
      <c r="J4064" s="7">
        <f>INDEX('Developing Country'!$C$3:$C$175,MATCH('Stata Data'!B4064,'Developing Country'!$A$3:$A$175))</f>
        <v>0</v>
      </c>
      <c r="K4064" s="8">
        <f>VLOOKUP(B4064, 'TRIPS In Force'!$A$2:$B$166, 2, FALSE)</f>
        <v>34850</v>
      </c>
      <c r="L4064" s="7">
        <f t="shared" si="593"/>
        <v>1995</v>
      </c>
      <c r="M4064" s="7">
        <f t="shared" si="594"/>
        <v>1</v>
      </c>
      <c r="N4064" s="7">
        <f t="shared" si="595"/>
        <v>2033</v>
      </c>
      <c r="O4064" s="7">
        <f t="shared" si="596"/>
        <v>-31</v>
      </c>
      <c r="P4064" s="7">
        <f t="shared" si="597"/>
        <v>0</v>
      </c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</row>
    <row r="4065" spans="1:34" x14ac:dyDescent="0.35">
      <c r="A4065">
        <f t="shared" si="592"/>
        <v>4064</v>
      </c>
      <c r="B4065" t="s">
        <v>147</v>
      </c>
      <c r="C4065">
        <f t="shared" si="591"/>
        <v>150</v>
      </c>
      <c r="D4065" s="7">
        <f t="shared" si="598"/>
        <v>2003</v>
      </c>
      <c r="E4065">
        <v>8000</v>
      </c>
      <c r="F4065">
        <f>VLOOKUP(B4065, 'Population by Country'!$1:$266, 18, FALSE)</f>
        <v>5391401</v>
      </c>
      <c r="G4065">
        <v>0</v>
      </c>
      <c r="H4065">
        <v>0</v>
      </c>
      <c r="I4065" s="7">
        <f>INDEX('Developing Country'!$B$3:$B$175,MATCH('Stata Data'!B4065,'Developing Country'!$A$3:$A$175))</f>
        <v>1</v>
      </c>
      <c r="J4065" s="7">
        <f>INDEX('Developing Country'!$C$3:$C$175,MATCH('Stata Data'!B4065,'Developing Country'!$A$3:$A$175))</f>
        <v>0</v>
      </c>
      <c r="K4065" s="8">
        <f>VLOOKUP(B4065, 'TRIPS In Force'!$A$2:$B$166, 2, FALSE)</f>
        <v>34850</v>
      </c>
      <c r="L4065" s="7">
        <f t="shared" si="593"/>
        <v>1995</v>
      </c>
      <c r="M4065" s="7">
        <f t="shared" si="594"/>
        <v>1</v>
      </c>
      <c r="N4065" s="7">
        <f t="shared" si="595"/>
        <v>2033</v>
      </c>
      <c r="O4065" s="7">
        <f t="shared" si="596"/>
        <v>-30</v>
      </c>
      <c r="P4065" s="7">
        <f t="shared" si="597"/>
        <v>0</v>
      </c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</row>
    <row r="4066" spans="1:34" x14ac:dyDescent="0.35">
      <c r="A4066">
        <f t="shared" si="592"/>
        <v>4065</v>
      </c>
      <c r="B4066" t="s">
        <v>147</v>
      </c>
      <c r="C4066">
        <f t="shared" si="591"/>
        <v>150</v>
      </c>
      <c r="D4066" s="7">
        <f t="shared" si="598"/>
        <v>2004</v>
      </c>
      <c r="E4066">
        <v>8400</v>
      </c>
      <c r="F4066">
        <f>VLOOKUP(B4066, 'Population by Country'!$1:$266,19, FALSE)</f>
        <v>5534598</v>
      </c>
      <c r="G4066">
        <v>0</v>
      </c>
      <c r="H4066">
        <v>0</v>
      </c>
      <c r="I4066" s="7">
        <f>INDEX('Developing Country'!$B$3:$B$175,MATCH('Stata Data'!B4066,'Developing Country'!$A$3:$A$175))</f>
        <v>1</v>
      </c>
      <c r="J4066" s="7">
        <f>INDEX('Developing Country'!$C$3:$C$175,MATCH('Stata Data'!B4066,'Developing Country'!$A$3:$A$175))</f>
        <v>0</v>
      </c>
      <c r="K4066" s="8">
        <f>VLOOKUP(B4066, 'TRIPS In Force'!$A$2:$B$166, 2, FALSE)</f>
        <v>34850</v>
      </c>
      <c r="L4066" s="7">
        <f t="shared" si="593"/>
        <v>1995</v>
      </c>
      <c r="M4066" s="7">
        <f t="shared" si="594"/>
        <v>1</v>
      </c>
      <c r="N4066" s="7">
        <f t="shared" si="595"/>
        <v>2033</v>
      </c>
      <c r="O4066" s="7">
        <f t="shared" si="596"/>
        <v>-29</v>
      </c>
      <c r="P4066" s="7">
        <f t="shared" si="597"/>
        <v>0</v>
      </c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</row>
    <row r="4067" spans="1:34" x14ac:dyDescent="0.35">
      <c r="A4067">
        <f t="shared" si="592"/>
        <v>4066</v>
      </c>
      <c r="B4067" t="s">
        <v>147</v>
      </c>
      <c r="C4067">
        <f t="shared" si="591"/>
        <v>150</v>
      </c>
      <c r="D4067" s="7">
        <f t="shared" si="598"/>
        <v>2005</v>
      </c>
      <c r="E4067">
        <v>8500</v>
      </c>
      <c r="F4067">
        <f>VLOOKUP(B4067, 'Population by Country'!$1:$266, 20, FALSE)</f>
        <v>5683268</v>
      </c>
      <c r="G4067">
        <v>0</v>
      </c>
      <c r="H4067">
        <v>0</v>
      </c>
      <c r="I4067" s="7">
        <f>INDEX('Developing Country'!$B$3:$B$175,MATCH('Stata Data'!B4067,'Developing Country'!$A$3:$A$175))</f>
        <v>1</v>
      </c>
      <c r="J4067" s="7">
        <f>INDEX('Developing Country'!$C$3:$C$175,MATCH('Stata Data'!B4067,'Developing Country'!$A$3:$A$175))</f>
        <v>0</v>
      </c>
      <c r="K4067" s="8">
        <f>VLOOKUP(B4067, 'TRIPS In Force'!$A$2:$B$166, 2, FALSE)</f>
        <v>34850</v>
      </c>
      <c r="L4067" s="7">
        <f t="shared" si="593"/>
        <v>1995</v>
      </c>
      <c r="M4067" s="7">
        <f t="shared" si="594"/>
        <v>1</v>
      </c>
      <c r="N4067" s="7">
        <f t="shared" si="595"/>
        <v>2033</v>
      </c>
      <c r="O4067" s="7">
        <f t="shared" si="596"/>
        <v>-28</v>
      </c>
      <c r="P4067" s="7">
        <f t="shared" si="597"/>
        <v>0</v>
      </c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</row>
    <row r="4068" spans="1:34" x14ac:dyDescent="0.35">
      <c r="A4068">
        <f t="shared" si="592"/>
        <v>4067</v>
      </c>
      <c r="B4068" t="s">
        <v>147</v>
      </c>
      <c r="C4068">
        <f t="shared" si="591"/>
        <v>150</v>
      </c>
      <c r="D4068" s="7">
        <f t="shared" si="598"/>
        <v>2006</v>
      </c>
      <c r="E4068">
        <v>8300</v>
      </c>
      <c r="F4068">
        <f>VLOOKUP(B4068, 'Population by Country'!$1:$266, 21, FALSE)</f>
        <v>5837792</v>
      </c>
      <c r="G4068">
        <v>0</v>
      </c>
      <c r="H4068">
        <v>0</v>
      </c>
      <c r="I4068" s="7">
        <f>INDEX('Developing Country'!$B$3:$B$175,MATCH('Stata Data'!B4068,'Developing Country'!$A$3:$A$175))</f>
        <v>1</v>
      </c>
      <c r="J4068" s="7">
        <f>INDEX('Developing Country'!$C$3:$C$175,MATCH('Stata Data'!B4068,'Developing Country'!$A$3:$A$175))</f>
        <v>0</v>
      </c>
      <c r="K4068" s="8">
        <f>VLOOKUP(B4068, 'TRIPS In Force'!$A$2:$B$166, 2, FALSE)</f>
        <v>34850</v>
      </c>
      <c r="L4068" s="7">
        <f t="shared" si="593"/>
        <v>1995</v>
      </c>
      <c r="M4068" s="7">
        <f t="shared" si="594"/>
        <v>1</v>
      </c>
      <c r="N4068" s="7">
        <f t="shared" si="595"/>
        <v>2033</v>
      </c>
      <c r="O4068" s="7">
        <f t="shared" si="596"/>
        <v>-27</v>
      </c>
      <c r="P4068" s="7">
        <f t="shared" si="597"/>
        <v>0</v>
      </c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</row>
    <row r="4069" spans="1:34" x14ac:dyDescent="0.35">
      <c r="A4069">
        <f t="shared" si="592"/>
        <v>4068</v>
      </c>
      <c r="B4069" t="s">
        <v>147</v>
      </c>
      <c r="C4069">
        <f t="shared" si="591"/>
        <v>150</v>
      </c>
      <c r="D4069" s="7">
        <f t="shared" si="598"/>
        <v>2007</v>
      </c>
      <c r="E4069">
        <v>8400</v>
      </c>
      <c r="F4069">
        <f>VLOOKUP(B4069, 'Population by Country'!$1:$266, 22, FALSE)</f>
        <v>5997385</v>
      </c>
      <c r="G4069">
        <v>0</v>
      </c>
      <c r="H4069">
        <v>0</v>
      </c>
      <c r="I4069" s="7">
        <f>INDEX('Developing Country'!$B$3:$B$175,MATCH('Stata Data'!B4069,'Developing Country'!$A$3:$A$175))</f>
        <v>1</v>
      </c>
      <c r="J4069" s="7">
        <f>INDEX('Developing Country'!$C$3:$C$175,MATCH('Stata Data'!B4069,'Developing Country'!$A$3:$A$175))</f>
        <v>0</v>
      </c>
      <c r="K4069" s="8">
        <f>VLOOKUP(B4069, 'TRIPS In Force'!$A$2:$B$166, 2, FALSE)</f>
        <v>34850</v>
      </c>
      <c r="L4069" s="7">
        <f t="shared" si="593"/>
        <v>1995</v>
      </c>
      <c r="M4069" s="7">
        <f t="shared" si="594"/>
        <v>1</v>
      </c>
      <c r="N4069" s="7">
        <f t="shared" si="595"/>
        <v>2033</v>
      </c>
      <c r="O4069" s="7">
        <f t="shared" si="596"/>
        <v>-26</v>
      </c>
      <c r="P4069" s="7">
        <f t="shared" si="597"/>
        <v>0</v>
      </c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</row>
    <row r="4070" spans="1:34" x14ac:dyDescent="0.35">
      <c r="A4070">
        <f t="shared" si="592"/>
        <v>4069</v>
      </c>
      <c r="B4070" t="s">
        <v>147</v>
      </c>
      <c r="C4070">
        <f t="shared" si="591"/>
        <v>150</v>
      </c>
      <c r="D4070" s="7">
        <f t="shared" si="598"/>
        <v>2008</v>
      </c>
      <c r="E4070">
        <v>8600</v>
      </c>
      <c r="F4070">
        <f>VLOOKUP(B4070, 'Population by Country'!$1:$266, 23, FALSE)</f>
        <v>6161796</v>
      </c>
      <c r="G4070">
        <v>0</v>
      </c>
      <c r="H4070">
        <v>0</v>
      </c>
      <c r="I4070" s="7">
        <f>INDEX('Developing Country'!$B$3:$B$175,MATCH('Stata Data'!B4070,'Developing Country'!$A$3:$A$175))</f>
        <v>1</v>
      </c>
      <c r="J4070" s="7">
        <f>INDEX('Developing Country'!$C$3:$C$175,MATCH('Stata Data'!B4070,'Developing Country'!$A$3:$A$175))</f>
        <v>0</v>
      </c>
      <c r="K4070" s="8">
        <f>VLOOKUP(B4070, 'TRIPS In Force'!$A$2:$B$166, 2, FALSE)</f>
        <v>34850</v>
      </c>
      <c r="L4070" s="7">
        <f t="shared" si="593"/>
        <v>1995</v>
      </c>
      <c r="M4070" s="7">
        <f t="shared" si="594"/>
        <v>1</v>
      </c>
      <c r="N4070" s="7">
        <f t="shared" si="595"/>
        <v>2033</v>
      </c>
      <c r="O4070" s="7">
        <f t="shared" si="596"/>
        <v>-25</v>
      </c>
      <c r="P4070" s="7">
        <f t="shared" si="597"/>
        <v>0</v>
      </c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</row>
    <row r="4071" spans="1:34" x14ac:dyDescent="0.35">
      <c r="A4071">
        <f t="shared" si="592"/>
        <v>4070</v>
      </c>
      <c r="B4071" t="s">
        <v>147</v>
      </c>
      <c r="C4071">
        <f t="shared" si="591"/>
        <v>150</v>
      </c>
      <c r="D4071" s="7">
        <f t="shared" si="598"/>
        <v>2009</v>
      </c>
      <c r="E4071">
        <v>8400</v>
      </c>
      <c r="F4071">
        <f>VLOOKUP(B4071, 'Population by Country'!$1:$266, 24, FALSE)</f>
        <v>6330472</v>
      </c>
      <c r="G4071">
        <v>0</v>
      </c>
      <c r="H4071">
        <v>0</v>
      </c>
      <c r="I4071" s="7">
        <f>INDEX('Developing Country'!$B$3:$B$175,MATCH('Stata Data'!B4071,'Developing Country'!$A$3:$A$175))</f>
        <v>1</v>
      </c>
      <c r="J4071" s="7">
        <f>INDEX('Developing Country'!$C$3:$C$175,MATCH('Stata Data'!B4071,'Developing Country'!$A$3:$A$175))</f>
        <v>0</v>
      </c>
      <c r="K4071" s="8">
        <f>VLOOKUP(B4071, 'TRIPS In Force'!$A$2:$B$166, 2, FALSE)</f>
        <v>34850</v>
      </c>
      <c r="L4071" s="7">
        <f t="shared" si="593"/>
        <v>1995</v>
      </c>
      <c r="M4071" s="7">
        <f t="shared" si="594"/>
        <v>1</v>
      </c>
      <c r="N4071" s="7">
        <f t="shared" si="595"/>
        <v>2033</v>
      </c>
      <c r="O4071" s="7">
        <f t="shared" si="596"/>
        <v>-24</v>
      </c>
      <c r="P4071" s="7">
        <f t="shared" si="597"/>
        <v>0</v>
      </c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</row>
    <row r="4072" spans="1:34" x14ac:dyDescent="0.35">
      <c r="A4072">
        <f t="shared" si="592"/>
        <v>4071</v>
      </c>
      <c r="B4072" t="s">
        <v>147</v>
      </c>
      <c r="C4072">
        <f t="shared" si="591"/>
        <v>150</v>
      </c>
      <c r="D4072" s="7">
        <f t="shared" si="598"/>
        <v>2010</v>
      </c>
      <c r="E4072">
        <v>7600</v>
      </c>
      <c r="F4072">
        <f>VLOOKUP(B4072, 'Population by Country'!$1:$266, 25, FALSE)</f>
        <v>6502952</v>
      </c>
      <c r="G4072">
        <v>0</v>
      </c>
      <c r="H4072">
        <v>0</v>
      </c>
      <c r="I4072" s="7">
        <f>INDEX('Developing Country'!$B$3:$B$175,MATCH('Stata Data'!B4072,'Developing Country'!$A$3:$A$175))</f>
        <v>1</v>
      </c>
      <c r="J4072" s="7">
        <f>INDEX('Developing Country'!$C$3:$C$175,MATCH('Stata Data'!B4072,'Developing Country'!$A$3:$A$175))</f>
        <v>0</v>
      </c>
      <c r="K4072" s="8">
        <f>VLOOKUP(B4072, 'TRIPS In Force'!$A$2:$B$166, 2, FALSE)</f>
        <v>34850</v>
      </c>
      <c r="L4072" s="7">
        <f t="shared" si="593"/>
        <v>1995</v>
      </c>
      <c r="M4072" s="7">
        <f t="shared" si="594"/>
        <v>1</v>
      </c>
      <c r="N4072" s="7">
        <f t="shared" si="595"/>
        <v>2033</v>
      </c>
      <c r="O4072" s="7">
        <f t="shared" si="596"/>
        <v>-23</v>
      </c>
      <c r="P4072" s="7">
        <f t="shared" si="597"/>
        <v>0</v>
      </c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</row>
    <row r="4073" spans="1:34" x14ac:dyDescent="0.35">
      <c r="A4073">
        <f t="shared" si="592"/>
        <v>4072</v>
      </c>
      <c r="B4073" t="s">
        <v>147</v>
      </c>
      <c r="C4073">
        <f t="shared" si="591"/>
        <v>150</v>
      </c>
      <c r="D4073" s="7">
        <f t="shared" si="598"/>
        <v>2011</v>
      </c>
      <c r="E4073">
        <v>6700</v>
      </c>
      <c r="F4073">
        <f>VLOOKUP(B4073, 'Population by Country'!$1:$266, 26, FALSE)</f>
        <v>6679282</v>
      </c>
      <c r="G4073">
        <v>0</v>
      </c>
      <c r="H4073">
        <v>0</v>
      </c>
      <c r="I4073" s="7">
        <f>INDEX('Developing Country'!$B$3:$B$175,MATCH('Stata Data'!B4073,'Developing Country'!$A$3:$A$175))</f>
        <v>1</v>
      </c>
      <c r="J4073" s="7">
        <f>INDEX('Developing Country'!$C$3:$C$175,MATCH('Stata Data'!B4073,'Developing Country'!$A$3:$A$175))</f>
        <v>0</v>
      </c>
      <c r="K4073" s="8">
        <f>VLOOKUP(B4073, 'TRIPS In Force'!$A$2:$B$166, 2, FALSE)</f>
        <v>34850</v>
      </c>
      <c r="L4073" s="7">
        <f t="shared" si="593"/>
        <v>1995</v>
      </c>
      <c r="M4073" s="7">
        <f t="shared" si="594"/>
        <v>1</v>
      </c>
      <c r="N4073" s="7">
        <f t="shared" si="595"/>
        <v>2033</v>
      </c>
      <c r="O4073" s="7">
        <f t="shared" si="596"/>
        <v>-22</v>
      </c>
      <c r="P4073" s="7">
        <f t="shared" si="597"/>
        <v>0</v>
      </c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</row>
    <row r="4074" spans="1:34" x14ac:dyDescent="0.35">
      <c r="A4074">
        <f t="shared" si="592"/>
        <v>4073</v>
      </c>
      <c r="B4074" t="s">
        <v>147</v>
      </c>
      <c r="C4074">
        <f t="shared" si="591"/>
        <v>150</v>
      </c>
      <c r="D4074" s="7">
        <f t="shared" si="598"/>
        <v>2012</v>
      </c>
      <c r="E4074">
        <v>6300</v>
      </c>
      <c r="F4074">
        <f>VLOOKUP(B4074, 'Population by Country'!$1:$266, 27, FALSE)</f>
        <v>6859482</v>
      </c>
      <c r="G4074">
        <v>0</v>
      </c>
      <c r="H4074">
        <v>0</v>
      </c>
      <c r="I4074" s="7">
        <f>INDEX('Developing Country'!$B$3:$B$175,MATCH('Stata Data'!B4074,'Developing Country'!$A$3:$A$175))</f>
        <v>1</v>
      </c>
      <c r="J4074" s="7">
        <f>INDEX('Developing Country'!$C$3:$C$175,MATCH('Stata Data'!B4074,'Developing Country'!$A$3:$A$175))</f>
        <v>0</v>
      </c>
      <c r="K4074" s="8">
        <f>VLOOKUP(B4074, 'TRIPS In Force'!$A$2:$B$166, 2, FALSE)</f>
        <v>34850</v>
      </c>
      <c r="L4074" s="7">
        <f t="shared" si="593"/>
        <v>1995</v>
      </c>
      <c r="M4074" s="7">
        <f t="shared" si="594"/>
        <v>1</v>
      </c>
      <c r="N4074" s="7">
        <f t="shared" si="595"/>
        <v>2033</v>
      </c>
      <c r="O4074" s="7">
        <f t="shared" si="596"/>
        <v>-21</v>
      </c>
      <c r="P4074" s="7">
        <f t="shared" si="597"/>
        <v>0</v>
      </c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</row>
    <row r="4075" spans="1:34" x14ac:dyDescent="0.35">
      <c r="A4075">
        <f t="shared" si="592"/>
        <v>4074</v>
      </c>
      <c r="B4075" t="s">
        <v>147</v>
      </c>
      <c r="C4075">
        <f t="shared" si="591"/>
        <v>150</v>
      </c>
      <c r="D4075" s="7">
        <f t="shared" si="598"/>
        <v>2013</v>
      </c>
      <c r="E4075">
        <v>5900</v>
      </c>
      <c r="F4075">
        <f>VLOOKUP(B4075, 'Population by Country'!$1:$266, 28, FALSE)</f>
        <v>7042948</v>
      </c>
      <c r="G4075">
        <v>0</v>
      </c>
      <c r="H4075">
        <v>0</v>
      </c>
      <c r="I4075" s="7">
        <f>INDEX('Developing Country'!$B$3:$B$175,MATCH('Stata Data'!B4075,'Developing Country'!$A$3:$A$175))</f>
        <v>1</v>
      </c>
      <c r="J4075" s="7">
        <f>INDEX('Developing Country'!$C$3:$C$175,MATCH('Stata Data'!B4075,'Developing Country'!$A$3:$A$175))</f>
        <v>0</v>
      </c>
      <c r="K4075" s="8">
        <f>VLOOKUP(B4075, 'TRIPS In Force'!$A$2:$B$166, 2, FALSE)</f>
        <v>34850</v>
      </c>
      <c r="L4075" s="7">
        <f t="shared" si="593"/>
        <v>1995</v>
      </c>
      <c r="M4075" s="7">
        <f t="shared" si="594"/>
        <v>1</v>
      </c>
      <c r="N4075" s="7">
        <f t="shared" si="595"/>
        <v>2033</v>
      </c>
      <c r="O4075" s="7">
        <f t="shared" si="596"/>
        <v>-20</v>
      </c>
      <c r="P4075" s="7">
        <f t="shared" si="597"/>
        <v>0</v>
      </c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</row>
    <row r="4076" spans="1:34" x14ac:dyDescent="0.35">
      <c r="A4076">
        <f t="shared" si="592"/>
        <v>4075</v>
      </c>
      <c r="B4076" t="s">
        <v>147</v>
      </c>
      <c r="C4076">
        <f t="shared" si="591"/>
        <v>150</v>
      </c>
      <c r="D4076" s="7">
        <f t="shared" si="598"/>
        <v>2014</v>
      </c>
      <c r="E4076">
        <v>5900</v>
      </c>
      <c r="F4076">
        <f>VLOOKUP(B4076, 'Population by Country'!$1:$266, 29, FALSE)</f>
        <v>7228915</v>
      </c>
      <c r="G4076">
        <v>0</v>
      </c>
      <c r="H4076">
        <v>0</v>
      </c>
      <c r="I4076" s="7">
        <f>INDEX('Developing Country'!$B$3:$B$175,MATCH('Stata Data'!B4076,'Developing Country'!$A$3:$A$175))</f>
        <v>1</v>
      </c>
      <c r="J4076" s="7">
        <f>INDEX('Developing Country'!$C$3:$C$175,MATCH('Stata Data'!B4076,'Developing Country'!$A$3:$A$175))</f>
        <v>0</v>
      </c>
      <c r="K4076" s="8">
        <f>VLOOKUP(B4076, 'TRIPS In Force'!$A$2:$B$166, 2, FALSE)</f>
        <v>34850</v>
      </c>
      <c r="L4076" s="7">
        <f t="shared" si="593"/>
        <v>1995</v>
      </c>
      <c r="M4076" s="7">
        <f t="shared" si="594"/>
        <v>1</v>
      </c>
      <c r="N4076" s="7">
        <f t="shared" si="595"/>
        <v>2033</v>
      </c>
      <c r="O4076" s="7">
        <f t="shared" si="596"/>
        <v>-19</v>
      </c>
      <c r="P4076" s="7">
        <f t="shared" si="597"/>
        <v>0</v>
      </c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</row>
    <row r="4077" spans="1:34" x14ac:dyDescent="0.35">
      <c r="A4077">
        <f t="shared" si="592"/>
        <v>4076</v>
      </c>
      <c r="B4077" t="s">
        <v>147</v>
      </c>
      <c r="C4077">
        <f t="shared" si="591"/>
        <v>150</v>
      </c>
      <c r="D4077" s="7">
        <f t="shared" si="598"/>
        <v>2015</v>
      </c>
      <c r="E4077">
        <v>5600</v>
      </c>
      <c r="F4077">
        <f>VLOOKUP(B4077, 'Population by Country'!$1:$266, 30, FALSE)</f>
        <v>7416802</v>
      </c>
      <c r="G4077">
        <v>0</v>
      </c>
      <c r="H4077">
        <v>0</v>
      </c>
      <c r="I4077" s="7">
        <f>INDEX('Developing Country'!$B$3:$B$175,MATCH('Stata Data'!B4077,'Developing Country'!$A$3:$A$175))</f>
        <v>1</v>
      </c>
      <c r="J4077" s="7">
        <f>INDEX('Developing Country'!$C$3:$C$175,MATCH('Stata Data'!B4077,'Developing Country'!$A$3:$A$175))</f>
        <v>0</v>
      </c>
      <c r="K4077" s="8">
        <f>VLOOKUP(B4077, 'TRIPS In Force'!$A$2:$B$166, 2, FALSE)</f>
        <v>34850</v>
      </c>
      <c r="L4077" s="7">
        <f t="shared" si="593"/>
        <v>1995</v>
      </c>
      <c r="M4077" s="7">
        <f t="shared" si="594"/>
        <v>1</v>
      </c>
      <c r="N4077" s="7">
        <f t="shared" si="595"/>
        <v>2033</v>
      </c>
      <c r="O4077" s="7">
        <f t="shared" si="596"/>
        <v>-18</v>
      </c>
      <c r="P4077" s="7">
        <f t="shared" si="597"/>
        <v>0</v>
      </c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</row>
    <row r="4078" spans="1:34" x14ac:dyDescent="0.35">
      <c r="A4078">
        <f t="shared" si="592"/>
        <v>4077</v>
      </c>
      <c r="B4078" t="s">
        <v>147</v>
      </c>
      <c r="C4078">
        <f t="shared" si="591"/>
        <v>150</v>
      </c>
      <c r="D4078" s="7">
        <f t="shared" si="598"/>
        <v>2016</v>
      </c>
      <c r="E4078">
        <v>5100</v>
      </c>
      <c r="F4078">
        <f>VLOOKUP(B4078, 'Population by Country'!$1:$266, 31, FALSE)</f>
        <v>7606374</v>
      </c>
      <c r="G4078">
        <v>0</v>
      </c>
      <c r="H4078">
        <v>0</v>
      </c>
      <c r="I4078" s="7">
        <f>INDEX('Developing Country'!$B$3:$B$175,MATCH('Stata Data'!B4078,'Developing Country'!$A$3:$A$175))</f>
        <v>1</v>
      </c>
      <c r="J4078" s="7">
        <f>INDEX('Developing Country'!$C$3:$C$175,MATCH('Stata Data'!B4078,'Developing Country'!$A$3:$A$175))</f>
        <v>0</v>
      </c>
      <c r="K4078" s="8">
        <f>VLOOKUP(B4078, 'TRIPS In Force'!$A$2:$B$166, 2, FALSE)</f>
        <v>34850</v>
      </c>
      <c r="L4078" s="7">
        <f t="shared" si="593"/>
        <v>1995</v>
      </c>
      <c r="M4078" s="7">
        <f t="shared" si="594"/>
        <v>1</v>
      </c>
      <c r="N4078" s="7">
        <f t="shared" si="595"/>
        <v>2033</v>
      </c>
      <c r="O4078" s="7">
        <f t="shared" si="596"/>
        <v>-17</v>
      </c>
      <c r="P4078" s="7">
        <f t="shared" si="597"/>
        <v>0</v>
      </c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</row>
    <row r="4079" spans="1:34" x14ac:dyDescent="0.35">
      <c r="A4079">
        <f t="shared" si="592"/>
        <v>4078</v>
      </c>
      <c r="B4079" t="s">
        <v>149</v>
      </c>
      <c r="C4079">
        <f t="shared" si="591"/>
        <v>151</v>
      </c>
      <c r="D4079" s="7">
        <v>1990</v>
      </c>
      <c r="E4079">
        <v>100</v>
      </c>
      <c r="F4079">
        <f>VLOOKUP(B4079, 'Population by Country'!$1:$266, 5,FALSE )</f>
        <v>1221900</v>
      </c>
      <c r="G4079">
        <v>0</v>
      </c>
      <c r="H4079">
        <v>0</v>
      </c>
      <c r="I4079" s="7">
        <f>INDEX('Developing Country'!$B$3:$B$175,MATCH('Stata Data'!B4079,'Developing Country'!$A$3:$A$175))</f>
        <v>0</v>
      </c>
      <c r="J4079" s="7">
        <f>INDEX('Developing Country'!$C$3:$C$175,MATCH('Stata Data'!B4079,'Developing Country'!$A$3:$A$175))</f>
        <v>0</v>
      </c>
      <c r="K4079" s="8">
        <f>VLOOKUP(B4079, 'TRIPS In Force'!$A$2:$B$166, 2, FALSE)</f>
        <v>34759</v>
      </c>
      <c r="L4079" s="7">
        <f t="shared" si="593"/>
        <v>1995</v>
      </c>
      <c r="M4079" s="7">
        <f t="shared" si="594"/>
        <v>0</v>
      </c>
      <c r="N4079" s="7">
        <f t="shared" si="595"/>
        <v>1995</v>
      </c>
      <c r="O4079" s="7">
        <f t="shared" si="596"/>
        <v>-5</v>
      </c>
      <c r="P4079" s="7">
        <f t="shared" si="597"/>
        <v>0</v>
      </c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</row>
    <row r="4080" spans="1:34" x14ac:dyDescent="0.35">
      <c r="A4080">
        <f t="shared" si="592"/>
        <v>4079</v>
      </c>
      <c r="B4080" t="s">
        <v>149</v>
      </c>
      <c r="C4080">
        <f t="shared" si="591"/>
        <v>151</v>
      </c>
      <c r="D4080" s="7">
        <f>D4079+1</f>
        <v>1991</v>
      </c>
      <c r="E4080">
        <v>100</v>
      </c>
      <c r="F4080">
        <f>VLOOKUP(B4080, 'Population by Country'!$1:$266, 6, FALSE)</f>
        <v>1229907</v>
      </c>
      <c r="G4080">
        <v>0</v>
      </c>
      <c r="H4080">
        <v>0</v>
      </c>
      <c r="I4080" s="7">
        <f>INDEX('Developing Country'!$B$3:$B$175,MATCH('Stata Data'!B4080,'Developing Country'!$A$3:$A$175))</f>
        <v>0</v>
      </c>
      <c r="J4080" s="7">
        <f>INDEX('Developing Country'!$C$3:$C$175,MATCH('Stata Data'!B4080,'Developing Country'!$A$3:$A$175))</f>
        <v>0</v>
      </c>
      <c r="K4080" s="8">
        <f>VLOOKUP(B4080, 'TRIPS In Force'!$A$2:$B$166, 2, FALSE)</f>
        <v>34759</v>
      </c>
      <c r="L4080" s="7">
        <f t="shared" si="593"/>
        <v>1995</v>
      </c>
      <c r="M4080" s="7">
        <f t="shared" si="594"/>
        <v>0</v>
      </c>
      <c r="N4080" s="7">
        <f t="shared" si="595"/>
        <v>1995</v>
      </c>
      <c r="O4080" s="7">
        <f t="shared" si="596"/>
        <v>-4</v>
      </c>
      <c r="P4080" s="7">
        <f t="shared" si="597"/>
        <v>0</v>
      </c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</row>
    <row r="4081" spans="1:34" x14ac:dyDescent="0.35">
      <c r="A4081">
        <f t="shared" si="592"/>
        <v>4080</v>
      </c>
      <c r="B4081" t="s">
        <v>149</v>
      </c>
      <c r="C4081">
        <f t="shared" si="591"/>
        <v>151</v>
      </c>
      <c r="D4081" s="7">
        <f t="shared" ref="D4081:D4105" si="599">D4080+1</f>
        <v>1992</v>
      </c>
      <c r="E4081">
        <v>100</v>
      </c>
      <c r="F4081">
        <f>VLOOKUP(B4081, 'Population by Country'!$1:$266, 7, FALSE)</f>
        <v>1237487</v>
      </c>
      <c r="G4081">
        <v>0</v>
      </c>
      <c r="H4081">
        <v>0</v>
      </c>
      <c r="I4081" s="7">
        <f>INDEX('Developing Country'!$B$3:$B$175,MATCH('Stata Data'!B4081,'Developing Country'!$A$3:$A$175))</f>
        <v>0</v>
      </c>
      <c r="J4081" s="7">
        <f>INDEX('Developing Country'!$C$3:$C$175,MATCH('Stata Data'!B4081,'Developing Country'!$A$3:$A$175))</f>
        <v>0</v>
      </c>
      <c r="K4081" s="8">
        <f>VLOOKUP(B4081, 'TRIPS In Force'!$A$2:$B$166, 2, FALSE)</f>
        <v>34759</v>
      </c>
      <c r="L4081" s="7">
        <f t="shared" si="593"/>
        <v>1995</v>
      </c>
      <c r="M4081" s="7">
        <f t="shared" si="594"/>
        <v>0</v>
      </c>
      <c r="N4081" s="7">
        <f t="shared" si="595"/>
        <v>1995</v>
      </c>
      <c r="O4081" s="7">
        <f t="shared" si="596"/>
        <v>-3</v>
      </c>
      <c r="P4081" s="7">
        <f t="shared" si="597"/>
        <v>0</v>
      </c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</row>
    <row r="4082" spans="1:34" x14ac:dyDescent="0.35">
      <c r="A4082">
        <f t="shared" si="592"/>
        <v>4081</v>
      </c>
      <c r="B4082" t="s">
        <v>149</v>
      </c>
      <c r="C4082">
        <f t="shared" si="591"/>
        <v>151</v>
      </c>
      <c r="D4082" s="7">
        <f t="shared" si="599"/>
        <v>1993</v>
      </c>
      <c r="E4082">
        <v>100</v>
      </c>
      <c r="F4082">
        <f>VLOOKUP(B4082, 'Population by Country'!$1:$266, 8, FALSE)</f>
        <v>1244407</v>
      </c>
      <c r="G4082">
        <v>0</v>
      </c>
      <c r="H4082">
        <v>0</v>
      </c>
      <c r="I4082" s="7">
        <f>INDEX('Developing Country'!$B$3:$B$175,MATCH('Stata Data'!B4082,'Developing Country'!$A$3:$A$175))</f>
        <v>0</v>
      </c>
      <c r="J4082" s="7">
        <f>INDEX('Developing Country'!$C$3:$C$175,MATCH('Stata Data'!B4082,'Developing Country'!$A$3:$A$175))</f>
        <v>0</v>
      </c>
      <c r="K4082" s="8">
        <f>VLOOKUP(B4082, 'TRIPS In Force'!$A$2:$B$166, 2, FALSE)</f>
        <v>34759</v>
      </c>
      <c r="L4082" s="7">
        <f t="shared" si="593"/>
        <v>1995</v>
      </c>
      <c r="M4082" s="7">
        <f t="shared" si="594"/>
        <v>0</v>
      </c>
      <c r="N4082" s="7">
        <f t="shared" si="595"/>
        <v>1995</v>
      </c>
      <c r="O4082" s="7">
        <f t="shared" si="596"/>
        <v>-2</v>
      </c>
      <c r="P4082" s="7">
        <f t="shared" si="597"/>
        <v>0</v>
      </c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</row>
    <row r="4083" spans="1:34" x14ac:dyDescent="0.35">
      <c r="A4083">
        <f t="shared" si="592"/>
        <v>4082</v>
      </c>
      <c r="B4083" t="s">
        <v>149</v>
      </c>
      <c r="C4083">
        <f t="shared" si="591"/>
        <v>151</v>
      </c>
      <c r="D4083" s="7">
        <f t="shared" si="599"/>
        <v>1994</v>
      </c>
      <c r="E4083">
        <v>100</v>
      </c>
      <c r="F4083">
        <f>VLOOKUP(B4083, 'Population by Country'!$1:$266, 9, FALSE)</f>
        <v>1250318</v>
      </c>
      <c r="G4083">
        <v>0</v>
      </c>
      <c r="H4083">
        <v>0</v>
      </c>
      <c r="I4083" s="7">
        <f>INDEX('Developing Country'!$B$3:$B$175,MATCH('Stata Data'!B4083,'Developing Country'!$A$3:$A$175))</f>
        <v>0</v>
      </c>
      <c r="J4083" s="7">
        <f>INDEX('Developing Country'!$C$3:$C$175,MATCH('Stata Data'!B4083,'Developing Country'!$A$3:$A$175))</f>
        <v>0</v>
      </c>
      <c r="K4083" s="8">
        <f>VLOOKUP(B4083, 'TRIPS In Force'!$A$2:$B$166, 2, FALSE)</f>
        <v>34759</v>
      </c>
      <c r="L4083" s="7">
        <f t="shared" si="593"/>
        <v>1995</v>
      </c>
      <c r="M4083" s="7">
        <f t="shared" si="594"/>
        <v>0</v>
      </c>
      <c r="N4083" s="7">
        <f t="shared" si="595"/>
        <v>1995</v>
      </c>
      <c r="O4083" s="7">
        <f t="shared" si="596"/>
        <v>-1</v>
      </c>
      <c r="P4083" s="7">
        <f t="shared" si="597"/>
        <v>0</v>
      </c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</row>
    <row r="4084" spans="1:34" x14ac:dyDescent="0.35">
      <c r="A4084">
        <f t="shared" si="592"/>
        <v>4083</v>
      </c>
      <c r="B4084" t="s">
        <v>149</v>
      </c>
      <c r="C4084">
        <f t="shared" si="591"/>
        <v>151</v>
      </c>
      <c r="D4084" s="7">
        <f t="shared" si="599"/>
        <v>1995</v>
      </c>
      <c r="E4084">
        <v>100</v>
      </c>
      <c r="F4084">
        <f>VLOOKUP(B4084, 'Population by Country'!$1:$266, 10, FALSE)</f>
        <v>1255001</v>
      </c>
      <c r="G4084">
        <v>0</v>
      </c>
      <c r="H4084">
        <v>0</v>
      </c>
      <c r="I4084" s="7">
        <f>INDEX('Developing Country'!$B$3:$B$175,MATCH('Stata Data'!B4084,'Developing Country'!$A$3:$A$175))</f>
        <v>0</v>
      </c>
      <c r="J4084" s="7">
        <f>INDEX('Developing Country'!$C$3:$C$175,MATCH('Stata Data'!B4084,'Developing Country'!$A$3:$A$175))</f>
        <v>0</v>
      </c>
      <c r="K4084" s="8">
        <f>VLOOKUP(B4084, 'TRIPS In Force'!$A$2:$B$166, 2, FALSE)</f>
        <v>34759</v>
      </c>
      <c r="L4084" s="7">
        <f t="shared" si="593"/>
        <v>1995</v>
      </c>
      <c r="M4084" s="7">
        <f t="shared" si="594"/>
        <v>1</v>
      </c>
      <c r="N4084" s="7">
        <f t="shared" si="595"/>
        <v>1995</v>
      </c>
      <c r="O4084" s="7">
        <f t="shared" si="596"/>
        <v>0</v>
      </c>
      <c r="P4084" s="7">
        <f t="shared" si="597"/>
        <v>1</v>
      </c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</row>
    <row r="4085" spans="1:34" x14ac:dyDescent="0.35">
      <c r="A4085">
        <f t="shared" si="592"/>
        <v>4084</v>
      </c>
      <c r="B4085" t="s">
        <v>149</v>
      </c>
      <c r="C4085">
        <f t="shared" si="591"/>
        <v>151</v>
      </c>
      <c r="D4085" s="7">
        <f t="shared" si="599"/>
        <v>1996</v>
      </c>
      <c r="E4085">
        <v>200</v>
      </c>
      <c r="F4085">
        <f>VLOOKUP(B4085, 'Population by Country'!$1:$266, 11, FALSE)</f>
        <v>1258364</v>
      </c>
      <c r="G4085">
        <v>0</v>
      </c>
      <c r="H4085">
        <v>0</v>
      </c>
      <c r="I4085" s="7">
        <f>INDEX('Developing Country'!$B$3:$B$175,MATCH('Stata Data'!B4085,'Developing Country'!$A$3:$A$175))</f>
        <v>0</v>
      </c>
      <c r="J4085" s="7">
        <f>INDEX('Developing Country'!$C$3:$C$175,MATCH('Stata Data'!B4085,'Developing Country'!$A$3:$A$175))</f>
        <v>0</v>
      </c>
      <c r="K4085" s="8">
        <f>VLOOKUP(B4085, 'TRIPS In Force'!$A$2:$B$166, 2, FALSE)</f>
        <v>34759</v>
      </c>
      <c r="L4085" s="7">
        <f t="shared" si="593"/>
        <v>1995</v>
      </c>
      <c r="M4085" s="7">
        <f t="shared" si="594"/>
        <v>1</v>
      </c>
      <c r="N4085" s="7">
        <f t="shared" si="595"/>
        <v>1995</v>
      </c>
      <c r="O4085" s="7">
        <f t="shared" si="596"/>
        <v>1</v>
      </c>
      <c r="P4085" s="7">
        <f t="shared" si="597"/>
        <v>1</v>
      </c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</row>
    <row r="4086" spans="1:34" x14ac:dyDescent="0.35">
      <c r="A4086">
        <f t="shared" si="592"/>
        <v>4085</v>
      </c>
      <c r="B4086" t="s">
        <v>149</v>
      </c>
      <c r="C4086">
        <f t="shared" si="591"/>
        <v>151</v>
      </c>
      <c r="D4086" s="7">
        <f t="shared" si="599"/>
        <v>1997</v>
      </c>
      <c r="E4086">
        <v>200</v>
      </c>
      <c r="F4086">
        <f>VLOOKUP(B4086, 'Population by Country'!$1:$266, 12, FALSE)</f>
        <v>1260678</v>
      </c>
      <c r="G4086">
        <v>0</v>
      </c>
      <c r="H4086">
        <v>0</v>
      </c>
      <c r="I4086" s="7">
        <f>INDEX('Developing Country'!$B$3:$B$175,MATCH('Stata Data'!B4086,'Developing Country'!$A$3:$A$175))</f>
        <v>0</v>
      </c>
      <c r="J4086" s="7">
        <f>INDEX('Developing Country'!$C$3:$C$175,MATCH('Stata Data'!B4086,'Developing Country'!$A$3:$A$175))</f>
        <v>0</v>
      </c>
      <c r="K4086" s="8">
        <f>VLOOKUP(B4086, 'TRIPS In Force'!$A$2:$B$166, 2, FALSE)</f>
        <v>34759</v>
      </c>
      <c r="L4086" s="7">
        <f t="shared" si="593"/>
        <v>1995</v>
      </c>
      <c r="M4086" s="7">
        <f t="shared" si="594"/>
        <v>1</v>
      </c>
      <c r="N4086" s="7">
        <f t="shared" si="595"/>
        <v>1995</v>
      </c>
      <c r="O4086" s="7">
        <f t="shared" si="596"/>
        <v>2</v>
      </c>
      <c r="P4086" s="7">
        <f t="shared" si="597"/>
        <v>1</v>
      </c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</row>
    <row r="4087" spans="1:34" x14ac:dyDescent="0.35">
      <c r="A4087">
        <f t="shared" si="592"/>
        <v>4086</v>
      </c>
      <c r="B4087" t="s">
        <v>149</v>
      </c>
      <c r="C4087">
        <f t="shared" si="591"/>
        <v>151</v>
      </c>
      <c r="D4087" s="7">
        <f t="shared" si="599"/>
        <v>1998</v>
      </c>
      <c r="E4087">
        <v>200</v>
      </c>
      <c r="F4087">
        <f>VLOOKUP(B4087, 'Population by Country'!$1:$266, 13, FALSE)</f>
        <v>1262542</v>
      </c>
      <c r="G4087">
        <v>0</v>
      </c>
      <c r="H4087">
        <v>0</v>
      </c>
      <c r="I4087" s="7">
        <f>INDEX('Developing Country'!$B$3:$B$175,MATCH('Stata Data'!B4087,'Developing Country'!$A$3:$A$175))</f>
        <v>0</v>
      </c>
      <c r="J4087" s="7">
        <f>INDEX('Developing Country'!$C$3:$C$175,MATCH('Stata Data'!B4087,'Developing Country'!$A$3:$A$175))</f>
        <v>0</v>
      </c>
      <c r="K4087" s="8">
        <f>VLOOKUP(B4087, 'TRIPS In Force'!$A$2:$B$166, 2, FALSE)</f>
        <v>34759</v>
      </c>
      <c r="L4087" s="7">
        <f t="shared" si="593"/>
        <v>1995</v>
      </c>
      <c r="M4087" s="7">
        <f t="shared" si="594"/>
        <v>1</v>
      </c>
      <c r="N4087" s="7">
        <f t="shared" si="595"/>
        <v>1995</v>
      </c>
      <c r="O4087" s="7">
        <f t="shared" si="596"/>
        <v>3</v>
      </c>
      <c r="P4087" s="7">
        <f t="shared" si="597"/>
        <v>1</v>
      </c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</row>
    <row r="4088" spans="1:34" x14ac:dyDescent="0.35">
      <c r="A4088">
        <f t="shared" si="592"/>
        <v>4087</v>
      </c>
      <c r="B4088" t="s">
        <v>149</v>
      </c>
      <c r="C4088">
        <f t="shared" si="591"/>
        <v>151</v>
      </c>
      <c r="D4088" s="7">
        <f t="shared" si="599"/>
        <v>1999</v>
      </c>
      <c r="E4088">
        <v>500</v>
      </c>
      <c r="F4088">
        <f>VLOOKUP(B4088, 'Population by Country'!$1:$266,14, FALSE)</f>
        <v>1264775</v>
      </c>
      <c r="G4088">
        <v>0</v>
      </c>
      <c r="H4088">
        <v>0</v>
      </c>
      <c r="I4088" s="7">
        <f>INDEX('Developing Country'!$B$3:$B$175,MATCH('Stata Data'!B4088,'Developing Country'!$A$3:$A$175))</f>
        <v>0</v>
      </c>
      <c r="J4088" s="7">
        <f>INDEX('Developing Country'!$C$3:$C$175,MATCH('Stata Data'!B4088,'Developing Country'!$A$3:$A$175))</f>
        <v>0</v>
      </c>
      <c r="K4088" s="8">
        <f>VLOOKUP(B4088, 'TRIPS In Force'!$A$2:$B$166, 2, FALSE)</f>
        <v>34759</v>
      </c>
      <c r="L4088" s="7">
        <f t="shared" si="593"/>
        <v>1995</v>
      </c>
      <c r="M4088" s="7">
        <f t="shared" si="594"/>
        <v>1</v>
      </c>
      <c r="N4088" s="7">
        <f t="shared" si="595"/>
        <v>1995</v>
      </c>
      <c r="O4088" s="7">
        <f t="shared" si="596"/>
        <v>4</v>
      </c>
      <c r="P4088" s="7">
        <f t="shared" si="597"/>
        <v>1</v>
      </c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</row>
    <row r="4089" spans="1:34" x14ac:dyDescent="0.35">
      <c r="A4089">
        <f t="shared" si="592"/>
        <v>4088</v>
      </c>
      <c r="B4089" t="s">
        <v>149</v>
      </c>
      <c r="C4089">
        <f t="shared" si="591"/>
        <v>151</v>
      </c>
      <c r="D4089" s="7">
        <f t="shared" si="599"/>
        <v>2000</v>
      </c>
      <c r="E4089">
        <v>500</v>
      </c>
      <c r="F4089">
        <f>VLOOKUP(B4089, 'Population by Country'!$1:$266, 15, FALSE)</f>
        <v>1267984</v>
      </c>
      <c r="G4089">
        <v>0</v>
      </c>
      <c r="H4089">
        <v>0</v>
      </c>
      <c r="I4089" s="7">
        <f>INDEX('Developing Country'!$B$3:$B$175,MATCH('Stata Data'!B4089,'Developing Country'!$A$3:$A$175))</f>
        <v>0</v>
      </c>
      <c r="J4089" s="7">
        <f>INDEX('Developing Country'!$C$3:$C$175,MATCH('Stata Data'!B4089,'Developing Country'!$A$3:$A$175))</f>
        <v>0</v>
      </c>
      <c r="K4089" s="8">
        <f>VLOOKUP(B4089, 'TRIPS In Force'!$A$2:$B$166, 2, FALSE)</f>
        <v>34759</v>
      </c>
      <c r="L4089" s="7">
        <f t="shared" si="593"/>
        <v>1995</v>
      </c>
      <c r="M4089" s="7">
        <f t="shared" si="594"/>
        <v>1</v>
      </c>
      <c r="N4089" s="7">
        <f t="shared" si="595"/>
        <v>1995</v>
      </c>
      <c r="O4089" s="7">
        <f t="shared" si="596"/>
        <v>5</v>
      </c>
      <c r="P4089" s="7">
        <f t="shared" si="597"/>
        <v>1</v>
      </c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</row>
    <row r="4090" spans="1:34" x14ac:dyDescent="0.35">
      <c r="A4090">
        <f t="shared" si="592"/>
        <v>4089</v>
      </c>
      <c r="B4090" t="s">
        <v>149</v>
      </c>
      <c r="C4090">
        <f t="shared" si="591"/>
        <v>151</v>
      </c>
      <c r="D4090" s="7">
        <f t="shared" si="599"/>
        <v>2001</v>
      </c>
      <c r="E4090">
        <v>500</v>
      </c>
      <c r="F4090">
        <f>VLOOKUP(B4090, 'Population by Country'!$1:$266, 16, FALSE)</f>
        <v>1272380</v>
      </c>
      <c r="G4090">
        <v>0</v>
      </c>
      <c r="H4090">
        <v>0</v>
      </c>
      <c r="I4090" s="7">
        <f>INDEX('Developing Country'!$B$3:$B$175,MATCH('Stata Data'!B4090,'Developing Country'!$A$3:$A$175))</f>
        <v>0</v>
      </c>
      <c r="J4090" s="7">
        <f>INDEX('Developing Country'!$C$3:$C$175,MATCH('Stata Data'!B4090,'Developing Country'!$A$3:$A$175))</f>
        <v>0</v>
      </c>
      <c r="K4090" s="8">
        <f>VLOOKUP(B4090, 'TRIPS In Force'!$A$2:$B$166, 2, FALSE)</f>
        <v>34759</v>
      </c>
      <c r="L4090" s="7">
        <f t="shared" si="593"/>
        <v>1995</v>
      </c>
      <c r="M4090" s="7">
        <f t="shared" si="594"/>
        <v>1</v>
      </c>
      <c r="N4090" s="7">
        <f t="shared" si="595"/>
        <v>1995</v>
      </c>
      <c r="O4090" s="7">
        <f t="shared" si="596"/>
        <v>6</v>
      </c>
      <c r="P4090" s="7">
        <f t="shared" si="597"/>
        <v>1</v>
      </c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</row>
    <row r="4091" spans="1:34" x14ac:dyDescent="0.35">
      <c r="A4091">
        <f t="shared" si="592"/>
        <v>4090</v>
      </c>
      <c r="B4091" t="s">
        <v>149</v>
      </c>
      <c r="C4091">
        <f t="shared" si="591"/>
        <v>151</v>
      </c>
      <c r="D4091" s="7">
        <f t="shared" si="599"/>
        <v>2002</v>
      </c>
      <c r="E4091">
        <v>500</v>
      </c>
      <c r="F4091">
        <f>VLOOKUP(B4091, 'Population by Country'!$1:$266, 17, FALSE)</f>
        <v>1277837</v>
      </c>
      <c r="G4091">
        <v>0</v>
      </c>
      <c r="H4091">
        <v>0</v>
      </c>
      <c r="I4091" s="7">
        <f>INDEX('Developing Country'!$B$3:$B$175,MATCH('Stata Data'!B4091,'Developing Country'!$A$3:$A$175))</f>
        <v>0</v>
      </c>
      <c r="J4091" s="7">
        <f>INDEX('Developing Country'!$C$3:$C$175,MATCH('Stata Data'!B4091,'Developing Country'!$A$3:$A$175))</f>
        <v>0</v>
      </c>
      <c r="K4091" s="8">
        <f>VLOOKUP(B4091, 'TRIPS In Force'!$A$2:$B$166, 2, FALSE)</f>
        <v>34759</v>
      </c>
      <c r="L4091" s="7">
        <f t="shared" si="593"/>
        <v>1995</v>
      </c>
      <c r="M4091" s="7">
        <f t="shared" si="594"/>
        <v>1</v>
      </c>
      <c r="N4091" s="7">
        <f t="shared" si="595"/>
        <v>1995</v>
      </c>
      <c r="O4091" s="7">
        <f t="shared" si="596"/>
        <v>7</v>
      </c>
      <c r="P4091" s="7">
        <f t="shared" si="597"/>
        <v>1</v>
      </c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</row>
    <row r="4092" spans="1:34" x14ac:dyDescent="0.35">
      <c r="A4092">
        <f t="shared" si="592"/>
        <v>4091</v>
      </c>
      <c r="B4092" t="s">
        <v>149</v>
      </c>
      <c r="C4092">
        <f t="shared" si="591"/>
        <v>151</v>
      </c>
      <c r="D4092" s="7">
        <f t="shared" si="599"/>
        <v>2003</v>
      </c>
      <c r="E4092">
        <v>500</v>
      </c>
      <c r="F4092">
        <f>VLOOKUP(B4092, 'Population by Country'!$1:$266, 18, FALSE)</f>
        <v>1284052</v>
      </c>
      <c r="G4092">
        <v>0</v>
      </c>
      <c r="H4092">
        <v>0</v>
      </c>
      <c r="I4092" s="7">
        <f>INDEX('Developing Country'!$B$3:$B$175,MATCH('Stata Data'!B4092,'Developing Country'!$A$3:$A$175))</f>
        <v>0</v>
      </c>
      <c r="J4092" s="7">
        <f>INDEX('Developing Country'!$C$3:$C$175,MATCH('Stata Data'!B4092,'Developing Country'!$A$3:$A$175))</f>
        <v>0</v>
      </c>
      <c r="K4092" s="8">
        <f>VLOOKUP(B4092, 'TRIPS In Force'!$A$2:$B$166, 2, FALSE)</f>
        <v>34759</v>
      </c>
      <c r="L4092" s="7">
        <f t="shared" si="593"/>
        <v>1995</v>
      </c>
      <c r="M4092" s="7">
        <f t="shared" si="594"/>
        <v>1</v>
      </c>
      <c r="N4092" s="7">
        <f t="shared" si="595"/>
        <v>1995</v>
      </c>
      <c r="O4092" s="7">
        <f t="shared" si="596"/>
        <v>8</v>
      </c>
      <c r="P4092" s="7">
        <f t="shared" si="597"/>
        <v>1</v>
      </c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</row>
    <row r="4093" spans="1:34" x14ac:dyDescent="0.35">
      <c r="A4093">
        <f t="shared" si="592"/>
        <v>4092</v>
      </c>
      <c r="B4093" t="s">
        <v>149</v>
      </c>
      <c r="C4093">
        <f t="shared" si="591"/>
        <v>151</v>
      </c>
      <c r="D4093" s="7">
        <f t="shared" si="599"/>
        <v>2004</v>
      </c>
      <c r="E4093">
        <v>500</v>
      </c>
      <c r="F4093">
        <f>VLOOKUP(B4093, 'Population by Country'!$1:$266,19, FALSE)</f>
        <v>1290535</v>
      </c>
      <c r="G4093">
        <v>0</v>
      </c>
      <c r="H4093">
        <v>0</v>
      </c>
      <c r="I4093" s="7">
        <f>INDEX('Developing Country'!$B$3:$B$175,MATCH('Stata Data'!B4093,'Developing Country'!$A$3:$A$175))</f>
        <v>0</v>
      </c>
      <c r="J4093" s="7">
        <f>INDEX('Developing Country'!$C$3:$C$175,MATCH('Stata Data'!B4093,'Developing Country'!$A$3:$A$175))</f>
        <v>0</v>
      </c>
      <c r="K4093" s="8">
        <f>VLOOKUP(B4093, 'TRIPS In Force'!$A$2:$B$166, 2, FALSE)</f>
        <v>34759</v>
      </c>
      <c r="L4093" s="7">
        <f t="shared" si="593"/>
        <v>1995</v>
      </c>
      <c r="M4093" s="7">
        <f t="shared" si="594"/>
        <v>1</v>
      </c>
      <c r="N4093" s="7">
        <f t="shared" si="595"/>
        <v>1995</v>
      </c>
      <c r="O4093" s="7">
        <f t="shared" si="596"/>
        <v>9</v>
      </c>
      <c r="P4093" s="7">
        <f t="shared" si="597"/>
        <v>1</v>
      </c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</row>
    <row r="4094" spans="1:34" x14ac:dyDescent="0.35">
      <c r="A4094">
        <f t="shared" si="592"/>
        <v>4093</v>
      </c>
      <c r="B4094" t="s">
        <v>149</v>
      </c>
      <c r="C4094">
        <f t="shared" si="591"/>
        <v>151</v>
      </c>
      <c r="D4094" s="7">
        <f t="shared" si="599"/>
        <v>2005</v>
      </c>
      <c r="E4094">
        <v>500</v>
      </c>
      <c r="F4094">
        <f>VLOOKUP(B4094, 'Population by Country'!$1:$266, 20, FALSE)</f>
        <v>1296934</v>
      </c>
      <c r="G4094">
        <v>0</v>
      </c>
      <c r="H4094">
        <v>0</v>
      </c>
      <c r="I4094" s="7">
        <f>INDEX('Developing Country'!$B$3:$B$175,MATCH('Stata Data'!B4094,'Developing Country'!$A$3:$A$175))</f>
        <v>0</v>
      </c>
      <c r="J4094" s="7">
        <f>INDEX('Developing Country'!$C$3:$C$175,MATCH('Stata Data'!B4094,'Developing Country'!$A$3:$A$175))</f>
        <v>0</v>
      </c>
      <c r="K4094" s="8">
        <f>VLOOKUP(B4094, 'TRIPS In Force'!$A$2:$B$166, 2, FALSE)</f>
        <v>34759</v>
      </c>
      <c r="L4094" s="7">
        <f t="shared" si="593"/>
        <v>1995</v>
      </c>
      <c r="M4094" s="7">
        <f t="shared" si="594"/>
        <v>1</v>
      </c>
      <c r="N4094" s="7">
        <f t="shared" si="595"/>
        <v>1995</v>
      </c>
      <c r="O4094" s="7">
        <f t="shared" si="596"/>
        <v>10</v>
      </c>
      <c r="P4094" s="7">
        <f t="shared" si="597"/>
        <v>1</v>
      </c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</row>
    <row r="4095" spans="1:34" x14ac:dyDescent="0.35">
      <c r="A4095">
        <f t="shared" si="592"/>
        <v>4094</v>
      </c>
      <c r="B4095" t="s">
        <v>149</v>
      </c>
      <c r="C4095">
        <f t="shared" si="591"/>
        <v>151</v>
      </c>
      <c r="D4095" s="7">
        <f t="shared" si="599"/>
        <v>2006</v>
      </c>
      <c r="E4095">
        <v>500</v>
      </c>
      <c r="F4095">
        <f>VLOOKUP(B4095, 'Population by Country'!$1:$266, 21, FALSE)</f>
        <v>1303144</v>
      </c>
      <c r="G4095">
        <v>0</v>
      </c>
      <c r="H4095">
        <v>0</v>
      </c>
      <c r="I4095" s="7">
        <f>INDEX('Developing Country'!$B$3:$B$175,MATCH('Stata Data'!B4095,'Developing Country'!$A$3:$A$175))</f>
        <v>0</v>
      </c>
      <c r="J4095" s="7">
        <f>INDEX('Developing Country'!$C$3:$C$175,MATCH('Stata Data'!B4095,'Developing Country'!$A$3:$A$175))</f>
        <v>0</v>
      </c>
      <c r="K4095" s="8">
        <f>VLOOKUP(B4095, 'TRIPS In Force'!$A$2:$B$166, 2, FALSE)</f>
        <v>34759</v>
      </c>
      <c r="L4095" s="7">
        <f t="shared" si="593"/>
        <v>1995</v>
      </c>
      <c r="M4095" s="7">
        <f t="shared" si="594"/>
        <v>1</v>
      </c>
      <c r="N4095" s="7">
        <f t="shared" si="595"/>
        <v>1995</v>
      </c>
      <c r="O4095" s="7">
        <f t="shared" si="596"/>
        <v>11</v>
      </c>
      <c r="P4095" s="7">
        <f t="shared" si="597"/>
        <v>1</v>
      </c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</row>
    <row r="4096" spans="1:34" x14ac:dyDescent="0.35">
      <c r="A4096">
        <f t="shared" si="592"/>
        <v>4095</v>
      </c>
      <c r="B4096" t="s">
        <v>149</v>
      </c>
      <c r="C4096">
        <f t="shared" si="591"/>
        <v>151</v>
      </c>
      <c r="D4096" s="7">
        <f t="shared" si="599"/>
        <v>2007</v>
      </c>
      <c r="E4096">
        <v>500</v>
      </c>
      <c r="F4096">
        <f>VLOOKUP(B4096, 'Population by Country'!$1:$266, 22, FALSE)</f>
        <v>1309260</v>
      </c>
      <c r="G4096">
        <v>0</v>
      </c>
      <c r="H4096">
        <v>0</v>
      </c>
      <c r="I4096" s="7">
        <f>INDEX('Developing Country'!$B$3:$B$175,MATCH('Stata Data'!B4096,'Developing Country'!$A$3:$A$175))</f>
        <v>0</v>
      </c>
      <c r="J4096" s="7">
        <f>INDEX('Developing Country'!$C$3:$C$175,MATCH('Stata Data'!B4096,'Developing Country'!$A$3:$A$175))</f>
        <v>0</v>
      </c>
      <c r="K4096" s="8">
        <f>VLOOKUP(B4096, 'TRIPS In Force'!$A$2:$B$166, 2, FALSE)</f>
        <v>34759</v>
      </c>
      <c r="L4096" s="7">
        <f t="shared" si="593"/>
        <v>1995</v>
      </c>
      <c r="M4096" s="7">
        <f t="shared" si="594"/>
        <v>1</v>
      </c>
      <c r="N4096" s="7">
        <f t="shared" si="595"/>
        <v>1995</v>
      </c>
      <c r="O4096" s="7">
        <f t="shared" si="596"/>
        <v>12</v>
      </c>
      <c r="P4096" s="7">
        <f t="shared" si="597"/>
        <v>1</v>
      </c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</row>
    <row r="4097" spans="1:34" x14ac:dyDescent="0.35">
      <c r="A4097">
        <f t="shared" si="592"/>
        <v>4096</v>
      </c>
      <c r="B4097" t="s">
        <v>149</v>
      </c>
      <c r="C4097">
        <f t="shared" si="591"/>
        <v>151</v>
      </c>
      <c r="D4097" s="7">
        <f t="shared" si="599"/>
        <v>2008</v>
      </c>
      <c r="E4097">
        <v>500</v>
      </c>
      <c r="F4097">
        <f>VLOOKUP(B4097, 'Population by Country'!$1:$266, 23, FALSE)</f>
        <v>1315372</v>
      </c>
      <c r="G4097">
        <v>0</v>
      </c>
      <c r="H4097">
        <v>0</v>
      </c>
      <c r="I4097" s="7">
        <f>INDEX('Developing Country'!$B$3:$B$175,MATCH('Stata Data'!B4097,'Developing Country'!$A$3:$A$175))</f>
        <v>0</v>
      </c>
      <c r="J4097" s="7">
        <f>INDEX('Developing Country'!$C$3:$C$175,MATCH('Stata Data'!B4097,'Developing Country'!$A$3:$A$175))</f>
        <v>0</v>
      </c>
      <c r="K4097" s="8">
        <f>VLOOKUP(B4097, 'TRIPS In Force'!$A$2:$B$166, 2, FALSE)</f>
        <v>34759</v>
      </c>
      <c r="L4097" s="7">
        <f t="shared" si="593"/>
        <v>1995</v>
      </c>
      <c r="M4097" s="7">
        <f t="shared" si="594"/>
        <v>1</v>
      </c>
      <c r="N4097" s="7">
        <f t="shared" si="595"/>
        <v>1995</v>
      </c>
      <c r="O4097" s="7">
        <f t="shared" si="596"/>
        <v>13</v>
      </c>
      <c r="P4097" s="7">
        <f t="shared" si="597"/>
        <v>1</v>
      </c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</row>
    <row r="4098" spans="1:34" x14ac:dyDescent="0.35">
      <c r="A4098">
        <f t="shared" si="592"/>
        <v>4097</v>
      </c>
      <c r="B4098" t="s">
        <v>149</v>
      </c>
      <c r="C4098">
        <f t="shared" si="591"/>
        <v>151</v>
      </c>
      <c r="D4098" s="7">
        <f t="shared" si="599"/>
        <v>2009</v>
      </c>
      <c r="E4098">
        <v>500</v>
      </c>
      <c r="F4098">
        <f>VLOOKUP(B4098, 'Population by Country'!$1:$266, 24, FALSE)</f>
        <v>1321618</v>
      </c>
      <c r="G4098">
        <v>0</v>
      </c>
      <c r="H4098">
        <v>0</v>
      </c>
      <c r="I4098" s="7">
        <f>INDEX('Developing Country'!$B$3:$B$175,MATCH('Stata Data'!B4098,'Developing Country'!$A$3:$A$175))</f>
        <v>0</v>
      </c>
      <c r="J4098" s="7">
        <f>INDEX('Developing Country'!$C$3:$C$175,MATCH('Stata Data'!B4098,'Developing Country'!$A$3:$A$175))</f>
        <v>0</v>
      </c>
      <c r="K4098" s="8">
        <f>VLOOKUP(B4098, 'TRIPS In Force'!$A$2:$B$166, 2, FALSE)</f>
        <v>34759</v>
      </c>
      <c r="L4098" s="7">
        <f t="shared" si="593"/>
        <v>1995</v>
      </c>
      <c r="M4098" s="7">
        <f t="shared" ref="M4098:M4159" si="600">IF(L4098&gt;D4098, 0, 1)</f>
        <v>1</v>
      </c>
      <c r="N4098" s="7">
        <f t="shared" ref="N4098:N4159" si="601">IF(L4098&gt;IF(I4098=1, 2033, IF(H4098=1, 2005, IF(J4098=1,2000, L4098))), L4098,IF(I4098=1, 2033, IF(H4098=1, 2005, IF(J4098=1,2000, L4098))))</f>
        <v>1995</v>
      </c>
      <c r="O4098" s="7">
        <f t="shared" ref="O4098:O4159" si="602">D4098-N4098</f>
        <v>14</v>
      </c>
      <c r="P4098" s="7">
        <f t="shared" ref="P4098:P4159" si="603">IF(N4098&lt;=D4098,1,0)</f>
        <v>1</v>
      </c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</row>
    <row r="4099" spans="1:34" x14ac:dyDescent="0.35">
      <c r="A4099">
        <f t="shared" si="592"/>
        <v>4098</v>
      </c>
      <c r="B4099" t="s">
        <v>149</v>
      </c>
      <c r="C4099">
        <f t="shared" ref="C4099:C4162" si="604">_xlfn.FLOOR.MATH((A4099-1)/27)</f>
        <v>151</v>
      </c>
      <c r="D4099" s="7">
        <f t="shared" si="599"/>
        <v>2010</v>
      </c>
      <c r="E4099">
        <v>500</v>
      </c>
      <c r="F4099">
        <f>VLOOKUP(B4099, 'Population by Country'!$1:$266, 25, FALSE)</f>
        <v>1328100</v>
      </c>
      <c r="G4099">
        <v>0</v>
      </c>
      <c r="H4099">
        <v>0</v>
      </c>
      <c r="I4099" s="7">
        <f>INDEX('Developing Country'!$B$3:$B$175,MATCH('Stata Data'!B4099,'Developing Country'!$A$3:$A$175))</f>
        <v>0</v>
      </c>
      <c r="J4099" s="7">
        <f>INDEX('Developing Country'!$C$3:$C$175,MATCH('Stata Data'!B4099,'Developing Country'!$A$3:$A$175))</f>
        <v>0</v>
      </c>
      <c r="K4099" s="8">
        <f>VLOOKUP(B4099, 'TRIPS In Force'!$A$2:$B$166, 2, FALSE)</f>
        <v>34759</v>
      </c>
      <c r="L4099" s="7">
        <f t="shared" ref="L4099:L4159" si="605">YEAR(K4099)</f>
        <v>1995</v>
      </c>
      <c r="M4099" s="7">
        <f t="shared" si="600"/>
        <v>1</v>
      </c>
      <c r="N4099" s="7">
        <f t="shared" si="601"/>
        <v>1995</v>
      </c>
      <c r="O4099" s="7">
        <f t="shared" si="602"/>
        <v>15</v>
      </c>
      <c r="P4099" s="7">
        <f t="shared" si="603"/>
        <v>1</v>
      </c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</row>
    <row r="4100" spans="1:34" x14ac:dyDescent="0.35">
      <c r="A4100">
        <f t="shared" ref="A4100:A4163" si="606">A4099+1</f>
        <v>4099</v>
      </c>
      <c r="B4100" t="s">
        <v>149</v>
      </c>
      <c r="C4100">
        <f t="shared" si="604"/>
        <v>151</v>
      </c>
      <c r="D4100" s="7">
        <f t="shared" si="599"/>
        <v>2011</v>
      </c>
      <c r="E4100">
        <v>500</v>
      </c>
      <c r="F4100">
        <f>VLOOKUP(B4100, 'Population by Country'!$1:$266, 26, FALSE)</f>
        <v>1334788</v>
      </c>
      <c r="G4100">
        <v>0</v>
      </c>
      <c r="H4100">
        <v>0</v>
      </c>
      <c r="I4100" s="7">
        <f>INDEX('Developing Country'!$B$3:$B$175,MATCH('Stata Data'!B4100,'Developing Country'!$A$3:$A$175))</f>
        <v>0</v>
      </c>
      <c r="J4100" s="7">
        <f>INDEX('Developing Country'!$C$3:$C$175,MATCH('Stata Data'!B4100,'Developing Country'!$A$3:$A$175))</f>
        <v>0</v>
      </c>
      <c r="K4100" s="8">
        <f>VLOOKUP(B4100, 'TRIPS In Force'!$A$2:$B$166, 2, FALSE)</f>
        <v>34759</v>
      </c>
      <c r="L4100" s="7">
        <f t="shared" si="605"/>
        <v>1995</v>
      </c>
      <c r="M4100" s="7">
        <f t="shared" si="600"/>
        <v>1</v>
      </c>
      <c r="N4100" s="7">
        <f t="shared" si="601"/>
        <v>1995</v>
      </c>
      <c r="O4100" s="7">
        <f t="shared" si="602"/>
        <v>16</v>
      </c>
      <c r="P4100" s="7">
        <f t="shared" si="603"/>
        <v>1</v>
      </c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</row>
    <row r="4101" spans="1:34" x14ac:dyDescent="0.35">
      <c r="A4101">
        <f t="shared" si="606"/>
        <v>4100</v>
      </c>
      <c r="B4101" t="s">
        <v>149</v>
      </c>
      <c r="C4101">
        <f t="shared" si="604"/>
        <v>151</v>
      </c>
      <c r="D4101" s="7">
        <f t="shared" si="599"/>
        <v>2012</v>
      </c>
      <c r="E4101">
        <v>500</v>
      </c>
      <c r="F4101">
        <f>VLOOKUP(B4101, 'Population by Country'!$1:$266, 27, FALSE)</f>
        <v>1341588</v>
      </c>
      <c r="G4101">
        <v>0</v>
      </c>
      <c r="H4101">
        <v>0</v>
      </c>
      <c r="I4101" s="7">
        <f>INDEX('Developing Country'!$B$3:$B$175,MATCH('Stata Data'!B4101,'Developing Country'!$A$3:$A$175))</f>
        <v>0</v>
      </c>
      <c r="J4101" s="7">
        <f>INDEX('Developing Country'!$C$3:$C$175,MATCH('Stata Data'!B4101,'Developing Country'!$A$3:$A$175))</f>
        <v>0</v>
      </c>
      <c r="K4101" s="8">
        <f>VLOOKUP(B4101, 'TRIPS In Force'!$A$2:$B$166, 2, FALSE)</f>
        <v>34759</v>
      </c>
      <c r="L4101" s="7">
        <f t="shared" si="605"/>
        <v>1995</v>
      </c>
      <c r="M4101" s="7">
        <f t="shared" si="600"/>
        <v>1</v>
      </c>
      <c r="N4101" s="7">
        <f t="shared" si="601"/>
        <v>1995</v>
      </c>
      <c r="O4101" s="7">
        <f t="shared" si="602"/>
        <v>17</v>
      </c>
      <c r="P4101" s="7">
        <f t="shared" si="603"/>
        <v>1</v>
      </c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</row>
    <row r="4102" spans="1:34" x14ac:dyDescent="0.35">
      <c r="A4102">
        <f t="shared" si="606"/>
        <v>4101</v>
      </c>
      <c r="B4102" t="s">
        <v>149</v>
      </c>
      <c r="C4102">
        <f t="shared" si="604"/>
        <v>151</v>
      </c>
      <c r="D4102" s="7">
        <f t="shared" si="599"/>
        <v>2013</v>
      </c>
      <c r="E4102">
        <v>500</v>
      </c>
      <c r="F4102">
        <f>VLOOKUP(B4102, 'Population by Country'!$1:$266, 28, FALSE)</f>
        <v>1348248</v>
      </c>
      <c r="G4102">
        <v>0</v>
      </c>
      <c r="H4102">
        <v>0</v>
      </c>
      <c r="I4102" s="7">
        <f>INDEX('Developing Country'!$B$3:$B$175,MATCH('Stata Data'!B4102,'Developing Country'!$A$3:$A$175))</f>
        <v>0</v>
      </c>
      <c r="J4102" s="7">
        <f>INDEX('Developing Country'!$C$3:$C$175,MATCH('Stata Data'!B4102,'Developing Country'!$A$3:$A$175))</f>
        <v>0</v>
      </c>
      <c r="K4102" s="8">
        <f>VLOOKUP(B4102, 'TRIPS In Force'!$A$2:$B$166, 2, FALSE)</f>
        <v>34759</v>
      </c>
      <c r="L4102" s="7">
        <f t="shared" si="605"/>
        <v>1995</v>
      </c>
      <c r="M4102" s="7">
        <f t="shared" si="600"/>
        <v>1</v>
      </c>
      <c r="N4102" s="7">
        <f t="shared" si="601"/>
        <v>1995</v>
      </c>
      <c r="O4102" s="7">
        <f t="shared" si="602"/>
        <v>18</v>
      </c>
      <c r="P4102" s="7">
        <f t="shared" si="603"/>
        <v>1</v>
      </c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</row>
    <row r="4103" spans="1:34" x14ac:dyDescent="0.35">
      <c r="A4103">
        <f t="shared" si="606"/>
        <v>4102</v>
      </c>
      <c r="B4103" t="s">
        <v>149</v>
      </c>
      <c r="C4103">
        <f t="shared" si="604"/>
        <v>151</v>
      </c>
      <c r="D4103" s="7">
        <f t="shared" si="599"/>
        <v>2014</v>
      </c>
      <c r="E4103">
        <v>500</v>
      </c>
      <c r="F4103">
        <f>VLOOKUP(B4103, 'Population by Country'!$1:$266, 29, FALSE)</f>
        <v>1354493</v>
      </c>
      <c r="G4103">
        <v>0</v>
      </c>
      <c r="H4103">
        <v>0</v>
      </c>
      <c r="I4103" s="7">
        <f>INDEX('Developing Country'!$B$3:$B$175,MATCH('Stata Data'!B4103,'Developing Country'!$A$3:$A$175))</f>
        <v>0</v>
      </c>
      <c r="J4103" s="7">
        <f>INDEX('Developing Country'!$C$3:$C$175,MATCH('Stata Data'!B4103,'Developing Country'!$A$3:$A$175))</f>
        <v>0</v>
      </c>
      <c r="K4103" s="8">
        <f>VLOOKUP(B4103, 'TRIPS In Force'!$A$2:$B$166, 2, FALSE)</f>
        <v>34759</v>
      </c>
      <c r="L4103" s="7">
        <f t="shared" si="605"/>
        <v>1995</v>
      </c>
      <c r="M4103" s="7">
        <f t="shared" si="600"/>
        <v>1</v>
      </c>
      <c r="N4103" s="7">
        <f t="shared" si="601"/>
        <v>1995</v>
      </c>
      <c r="O4103" s="7">
        <f t="shared" si="602"/>
        <v>19</v>
      </c>
      <c r="P4103" s="7">
        <f t="shared" si="603"/>
        <v>1</v>
      </c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</row>
    <row r="4104" spans="1:34" x14ac:dyDescent="0.35">
      <c r="A4104">
        <f t="shared" si="606"/>
        <v>4103</v>
      </c>
      <c r="B4104" t="s">
        <v>149</v>
      </c>
      <c r="C4104">
        <f t="shared" si="604"/>
        <v>151</v>
      </c>
      <c r="D4104" s="7">
        <f t="shared" si="599"/>
        <v>2015</v>
      </c>
      <c r="E4104">
        <v>500</v>
      </c>
      <c r="F4104">
        <f>VLOOKUP(B4104, 'Population by Country'!$1:$266, 30, FALSE)</f>
        <v>1360092</v>
      </c>
      <c r="G4104">
        <v>0</v>
      </c>
      <c r="H4104">
        <v>0</v>
      </c>
      <c r="I4104" s="7">
        <f>INDEX('Developing Country'!$B$3:$B$175,MATCH('Stata Data'!B4104,'Developing Country'!$A$3:$A$175))</f>
        <v>0</v>
      </c>
      <c r="J4104" s="7">
        <f>INDEX('Developing Country'!$C$3:$C$175,MATCH('Stata Data'!B4104,'Developing Country'!$A$3:$A$175))</f>
        <v>0</v>
      </c>
      <c r="K4104" s="8">
        <f>VLOOKUP(B4104, 'TRIPS In Force'!$A$2:$B$166, 2, FALSE)</f>
        <v>34759</v>
      </c>
      <c r="L4104" s="7">
        <f t="shared" si="605"/>
        <v>1995</v>
      </c>
      <c r="M4104" s="7">
        <f t="shared" si="600"/>
        <v>1</v>
      </c>
      <c r="N4104" s="7">
        <f t="shared" si="601"/>
        <v>1995</v>
      </c>
      <c r="O4104" s="7">
        <f t="shared" si="602"/>
        <v>20</v>
      </c>
      <c r="P4104" s="7">
        <f t="shared" si="603"/>
        <v>1</v>
      </c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</row>
    <row r="4105" spans="1:34" x14ac:dyDescent="0.35">
      <c r="A4105">
        <f t="shared" si="606"/>
        <v>4104</v>
      </c>
      <c r="B4105" t="s">
        <v>149</v>
      </c>
      <c r="C4105">
        <f t="shared" si="604"/>
        <v>151</v>
      </c>
      <c r="D4105" s="7">
        <f t="shared" si="599"/>
        <v>2016</v>
      </c>
      <c r="E4105">
        <v>500</v>
      </c>
      <c r="F4105">
        <f>VLOOKUP(B4105, 'Population by Country'!$1:$266, 31, FALSE)</f>
        <v>1364962</v>
      </c>
      <c r="G4105">
        <v>0</v>
      </c>
      <c r="H4105">
        <v>0</v>
      </c>
      <c r="I4105" s="7">
        <f>INDEX('Developing Country'!$B$3:$B$175,MATCH('Stata Data'!B4105,'Developing Country'!$A$3:$A$175))</f>
        <v>0</v>
      </c>
      <c r="J4105" s="7">
        <f>INDEX('Developing Country'!$C$3:$C$175,MATCH('Stata Data'!B4105,'Developing Country'!$A$3:$A$175))</f>
        <v>0</v>
      </c>
      <c r="K4105" s="8">
        <f>VLOOKUP(B4105, 'TRIPS In Force'!$A$2:$B$166, 2, FALSE)</f>
        <v>34759</v>
      </c>
      <c r="L4105" s="7">
        <f t="shared" si="605"/>
        <v>1995</v>
      </c>
      <c r="M4105" s="7">
        <f t="shared" si="600"/>
        <v>1</v>
      </c>
      <c r="N4105" s="7">
        <f t="shared" si="601"/>
        <v>1995</v>
      </c>
      <c r="O4105" s="7">
        <f t="shared" si="602"/>
        <v>21</v>
      </c>
      <c r="P4105" s="7">
        <f t="shared" si="603"/>
        <v>1</v>
      </c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</row>
    <row r="4106" spans="1:34" x14ac:dyDescent="0.35">
      <c r="A4106">
        <f t="shared" si="606"/>
        <v>4105</v>
      </c>
      <c r="B4106" t="s">
        <v>150</v>
      </c>
      <c r="C4106">
        <f t="shared" si="604"/>
        <v>152</v>
      </c>
      <c r="D4106" s="7">
        <v>1990</v>
      </c>
      <c r="E4106">
        <v>100</v>
      </c>
      <c r="F4106">
        <f>VLOOKUP(B4106, 'Population by Country'!$1:$266, 5,FALSE )</f>
        <v>8232797</v>
      </c>
      <c r="G4106">
        <v>0</v>
      </c>
      <c r="H4106">
        <v>1</v>
      </c>
      <c r="I4106" s="7">
        <f>INDEX('Developing Country'!$B$3:$B$175,MATCH('Stata Data'!B4106,'Developing Country'!$A$3:$A$175))</f>
        <v>0</v>
      </c>
      <c r="J4106" s="7">
        <f>INDEX('Developing Country'!$C$3:$C$175,MATCH('Stata Data'!B4106,'Developing Country'!$A$3:$A$175))</f>
        <v>0</v>
      </c>
      <c r="K4106" s="8">
        <f>VLOOKUP(B4106, 'TRIPS In Force'!$A$2:$B$166, 2, FALSE)</f>
        <v>34787</v>
      </c>
      <c r="L4106" s="7">
        <f t="shared" si="605"/>
        <v>1995</v>
      </c>
      <c r="M4106" s="7">
        <f t="shared" si="600"/>
        <v>0</v>
      </c>
      <c r="N4106" s="7">
        <f t="shared" si="601"/>
        <v>2005</v>
      </c>
      <c r="O4106" s="7">
        <f t="shared" si="602"/>
        <v>-15</v>
      </c>
      <c r="P4106" s="7">
        <f t="shared" si="603"/>
        <v>0</v>
      </c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</row>
    <row r="4107" spans="1:34" x14ac:dyDescent="0.35">
      <c r="A4107">
        <f t="shared" si="606"/>
        <v>4106</v>
      </c>
      <c r="B4107" t="s">
        <v>150</v>
      </c>
      <c r="C4107">
        <f t="shared" si="604"/>
        <v>152</v>
      </c>
      <c r="D4107" s="7">
        <f>D4106+1</f>
        <v>1991</v>
      </c>
      <c r="E4107">
        <v>100</v>
      </c>
      <c r="F4107">
        <f>VLOOKUP(B4107, 'Population by Country'!$1:$266, 6, FALSE)</f>
        <v>8417684</v>
      </c>
      <c r="G4107">
        <v>0</v>
      </c>
      <c r="H4107">
        <v>1</v>
      </c>
      <c r="I4107" s="7">
        <f>INDEX('Developing Country'!$B$3:$B$175,MATCH('Stata Data'!B4107,'Developing Country'!$A$3:$A$175))</f>
        <v>0</v>
      </c>
      <c r="J4107" s="7">
        <f>INDEX('Developing Country'!$C$3:$C$175,MATCH('Stata Data'!B4107,'Developing Country'!$A$3:$A$175))</f>
        <v>0</v>
      </c>
      <c r="K4107" s="8">
        <f>VLOOKUP(B4107, 'TRIPS In Force'!$A$2:$B$166, 2, FALSE)</f>
        <v>34787</v>
      </c>
      <c r="L4107" s="7">
        <f t="shared" si="605"/>
        <v>1995</v>
      </c>
      <c r="M4107" s="7">
        <f t="shared" si="600"/>
        <v>0</v>
      </c>
      <c r="N4107" s="7">
        <f t="shared" si="601"/>
        <v>2005</v>
      </c>
      <c r="O4107" s="7">
        <f t="shared" si="602"/>
        <v>-14</v>
      </c>
      <c r="P4107" s="7">
        <f t="shared" si="603"/>
        <v>0</v>
      </c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</row>
    <row r="4108" spans="1:34" x14ac:dyDescent="0.35">
      <c r="A4108">
        <f t="shared" si="606"/>
        <v>4107</v>
      </c>
      <c r="B4108" t="s">
        <v>150</v>
      </c>
      <c r="C4108">
        <f t="shared" si="604"/>
        <v>152</v>
      </c>
      <c r="D4108" s="7">
        <f t="shared" ref="D4108:D4132" si="607">D4107+1</f>
        <v>1992</v>
      </c>
      <c r="E4108">
        <v>100</v>
      </c>
      <c r="F4108">
        <f>VLOOKUP(B4108, 'Population by Country'!$1:$266, 7, FALSE)</f>
        <v>8603225</v>
      </c>
      <c r="G4108">
        <v>0</v>
      </c>
      <c r="H4108">
        <v>1</v>
      </c>
      <c r="I4108" s="7">
        <f>INDEX('Developing Country'!$B$3:$B$175,MATCH('Stata Data'!B4108,'Developing Country'!$A$3:$A$175))</f>
        <v>0</v>
      </c>
      <c r="J4108" s="7">
        <f>INDEX('Developing Country'!$C$3:$C$175,MATCH('Stata Data'!B4108,'Developing Country'!$A$3:$A$175))</f>
        <v>0</v>
      </c>
      <c r="K4108" s="8">
        <f>VLOOKUP(B4108, 'TRIPS In Force'!$A$2:$B$166, 2, FALSE)</f>
        <v>34787</v>
      </c>
      <c r="L4108" s="7">
        <f t="shared" si="605"/>
        <v>1995</v>
      </c>
      <c r="M4108" s="7">
        <f t="shared" si="600"/>
        <v>0</v>
      </c>
      <c r="N4108" s="7">
        <f t="shared" si="601"/>
        <v>2005</v>
      </c>
      <c r="O4108" s="7">
        <f t="shared" si="602"/>
        <v>-13</v>
      </c>
      <c r="P4108" s="7">
        <f t="shared" si="603"/>
        <v>0</v>
      </c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</row>
    <row r="4109" spans="1:34" x14ac:dyDescent="0.35">
      <c r="A4109">
        <f t="shared" si="606"/>
        <v>4108</v>
      </c>
      <c r="B4109" t="s">
        <v>150</v>
      </c>
      <c r="C4109">
        <f t="shared" si="604"/>
        <v>152</v>
      </c>
      <c r="D4109" s="7">
        <f t="shared" si="607"/>
        <v>1993</v>
      </c>
      <c r="E4109">
        <v>100</v>
      </c>
      <c r="F4109">
        <f>VLOOKUP(B4109, 'Population by Country'!$1:$266, 8, FALSE)</f>
        <v>8784888</v>
      </c>
      <c r="G4109">
        <v>0</v>
      </c>
      <c r="H4109">
        <v>1</v>
      </c>
      <c r="I4109" s="7">
        <f>INDEX('Developing Country'!$B$3:$B$175,MATCH('Stata Data'!B4109,'Developing Country'!$A$3:$A$175))</f>
        <v>0</v>
      </c>
      <c r="J4109" s="7">
        <f>INDEX('Developing Country'!$C$3:$C$175,MATCH('Stata Data'!B4109,'Developing Country'!$A$3:$A$175))</f>
        <v>0</v>
      </c>
      <c r="K4109" s="8">
        <f>VLOOKUP(B4109, 'TRIPS In Force'!$A$2:$B$166, 2, FALSE)</f>
        <v>34787</v>
      </c>
      <c r="L4109" s="7">
        <f t="shared" si="605"/>
        <v>1995</v>
      </c>
      <c r="M4109" s="7">
        <f t="shared" si="600"/>
        <v>0</v>
      </c>
      <c r="N4109" s="7">
        <f t="shared" si="601"/>
        <v>2005</v>
      </c>
      <c r="O4109" s="7">
        <f t="shared" si="602"/>
        <v>-12</v>
      </c>
      <c r="P4109" s="7">
        <f t="shared" si="603"/>
        <v>0</v>
      </c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</row>
    <row r="4110" spans="1:34" x14ac:dyDescent="0.35">
      <c r="A4110">
        <f t="shared" si="606"/>
        <v>4109</v>
      </c>
      <c r="B4110" t="s">
        <v>150</v>
      </c>
      <c r="C4110">
        <f t="shared" si="604"/>
        <v>152</v>
      </c>
      <c r="D4110" s="7">
        <f t="shared" si="607"/>
        <v>1994</v>
      </c>
      <c r="E4110">
        <v>100</v>
      </c>
      <c r="F4110">
        <f>VLOOKUP(B4110, 'Population by Country'!$1:$266, 9, FALSE)</f>
        <v>8956596</v>
      </c>
      <c r="G4110">
        <v>0</v>
      </c>
      <c r="H4110">
        <v>1</v>
      </c>
      <c r="I4110" s="7">
        <f>INDEX('Developing Country'!$B$3:$B$175,MATCH('Stata Data'!B4110,'Developing Country'!$A$3:$A$175))</f>
        <v>0</v>
      </c>
      <c r="J4110" s="7">
        <f>INDEX('Developing Country'!$C$3:$C$175,MATCH('Stata Data'!B4110,'Developing Country'!$A$3:$A$175))</f>
        <v>0</v>
      </c>
      <c r="K4110" s="8">
        <f>VLOOKUP(B4110, 'TRIPS In Force'!$A$2:$B$166, 2, FALSE)</f>
        <v>34787</v>
      </c>
      <c r="L4110" s="7">
        <f t="shared" si="605"/>
        <v>1995</v>
      </c>
      <c r="M4110" s="7">
        <f t="shared" si="600"/>
        <v>0</v>
      </c>
      <c r="N4110" s="7">
        <f t="shared" si="601"/>
        <v>2005</v>
      </c>
      <c r="O4110" s="7">
        <f t="shared" si="602"/>
        <v>-11</v>
      </c>
      <c r="P4110" s="7">
        <f t="shared" si="603"/>
        <v>0</v>
      </c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</row>
    <row r="4111" spans="1:34" x14ac:dyDescent="0.35">
      <c r="A4111">
        <f t="shared" si="606"/>
        <v>4110</v>
      </c>
      <c r="B4111" t="s">
        <v>150</v>
      </c>
      <c r="C4111">
        <f t="shared" si="604"/>
        <v>152</v>
      </c>
      <c r="D4111" s="7">
        <f t="shared" si="607"/>
        <v>1995</v>
      </c>
      <c r="E4111">
        <v>100</v>
      </c>
      <c r="F4111">
        <f>VLOOKUP(B4111, 'Population by Country'!$1:$266, 10, FALSE)</f>
        <v>9113975</v>
      </c>
      <c r="G4111">
        <v>0</v>
      </c>
      <c r="H4111">
        <v>1</v>
      </c>
      <c r="I4111" s="7">
        <f>INDEX('Developing Country'!$B$3:$B$175,MATCH('Stata Data'!B4111,'Developing Country'!$A$3:$A$175))</f>
        <v>0</v>
      </c>
      <c r="J4111" s="7">
        <f>INDEX('Developing Country'!$C$3:$C$175,MATCH('Stata Data'!B4111,'Developing Country'!$A$3:$A$175))</f>
        <v>0</v>
      </c>
      <c r="K4111" s="8">
        <f>VLOOKUP(B4111, 'TRIPS In Force'!$A$2:$B$166, 2, FALSE)</f>
        <v>34787</v>
      </c>
      <c r="L4111" s="7">
        <f t="shared" si="605"/>
        <v>1995</v>
      </c>
      <c r="M4111" s="7">
        <f t="shared" si="600"/>
        <v>1</v>
      </c>
      <c r="N4111" s="7">
        <f t="shared" si="601"/>
        <v>2005</v>
      </c>
      <c r="O4111" s="7">
        <f t="shared" si="602"/>
        <v>-10</v>
      </c>
      <c r="P4111" s="7">
        <f t="shared" si="603"/>
        <v>0</v>
      </c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</row>
    <row r="4112" spans="1:34" x14ac:dyDescent="0.35">
      <c r="A4112">
        <f t="shared" si="606"/>
        <v>4111</v>
      </c>
      <c r="B4112" t="s">
        <v>150</v>
      </c>
      <c r="C4112">
        <f t="shared" si="604"/>
        <v>152</v>
      </c>
      <c r="D4112" s="7">
        <f t="shared" si="607"/>
        <v>1996</v>
      </c>
      <c r="E4112">
        <v>100</v>
      </c>
      <c r="F4112">
        <f>VLOOKUP(B4112, 'Population by Country'!$1:$266, 11, FALSE)</f>
        <v>9256037</v>
      </c>
      <c r="G4112">
        <v>0</v>
      </c>
      <c r="H4112">
        <v>1</v>
      </c>
      <c r="I4112" s="7">
        <f>INDEX('Developing Country'!$B$3:$B$175,MATCH('Stata Data'!B4112,'Developing Country'!$A$3:$A$175))</f>
        <v>0</v>
      </c>
      <c r="J4112" s="7">
        <f>INDEX('Developing Country'!$C$3:$C$175,MATCH('Stata Data'!B4112,'Developing Country'!$A$3:$A$175))</f>
        <v>0</v>
      </c>
      <c r="K4112" s="8">
        <f>VLOOKUP(B4112, 'TRIPS In Force'!$A$2:$B$166, 2, FALSE)</f>
        <v>34787</v>
      </c>
      <c r="L4112" s="7">
        <f t="shared" si="605"/>
        <v>1995</v>
      </c>
      <c r="M4112" s="7">
        <f t="shared" si="600"/>
        <v>1</v>
      </c>
      <c r="N4112" s="7">
        <f t="shared" si="601"/>
        <v>2005</v>
      </c>
      <c r="O4112" s="7">
        <f t="shared" si="602"/>
        <v>-9</v>
      </c>
      <c r="P4112" s="7">
        <f t="shared" si="603"/>
        <v>0</v>
      </c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</row>
    <row r="4113" spans="1:34" x14ac:dyDescent="0.35">
      <c r="A4113">
        <f t="shared" si="606"/>
        <v>4112</v>
      </c>
      <c r="B4113" t="s">
        <v>150</v>
      </c>
      <c r="C4113">
        <f t="shared" si="604"/>
        <v>152</v>
      </c>
      <c r="D4113" s="7">
        <f t="shared" si="607"/>
        <v>1997</v>
      </c>
      <c r="E4113">
        <v>100</v>
      </c>
      <c r="F4113">
        <f>VLOOKUP(B4113, 'Population by Country'!$1:$266, 12, FALSE)</f>
        <v>9384152</v>
      </c>
      <c r="G4113">
        <v>0</v>
      </c>
      <c r="H4113">
        <v>1</v>
      </c>
      <c r="I4113" s="7">
        <f>INDEX('Developing Country'!$B$3:$B$175,MATCH('Stata Data'!B4113,'Developing Country'!$A$3:$A$175))</f>
        <v>0</v>
      </c>
      <c r="J4113" s="7">
        <f>INDEX('Developing Country'!$C$3:$C$175,MATCH('Stata Data'!B4113,'Developing Country'!$A$3:$A$175))</f>
        <v>0</v>
      </c>
      <c r="K4113" s="8">
        <f>VLOOKUP(B4113, 'TRIPS In Force'!$A$2:$B$166, 2, FALSE)</f>
        <v>34787</v>
      </c>
      <c r="L4113" s="7">
        <f t="shared" si="605"/>
        <v>1995</v>
      </c>
      <c r="M4113" s="7">
        <f t="shared" si="600"/>
        <v>1</v>
      </c>
      <c r="N4113" s="7">
        <f t="shared" si="601"/>
        <v>2005</v>
      </c>
      <c r="O4113" s="7">
        <f t="shared" si="602"/>
        <v>-8</v>
      </c>
      <c r="P4113" s="7">
        <f t="shared" si="603"/>
        <v>0</v>
      </c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</row>
    <row r="4114" spans="1:34" x14ac:dyDescent="0.35">
      <c r="A4114">
        <f t="shared" si="606"/>
        <v>4113</v>
      </c>
      <c r="B4114" t="s">
        <v>150</v>
      </c>
      <c r="C4114">
        <f t="shared" si="604"/>
        <v>152</v>
      </c>
      <c r="D4114" s="7">
        <f t="shared" si="607"/>
        <v>1998</v>
      </c>
      <c r="E4114">
        <v>100</v>
      </c>
      <c r="F4114">
        <f>VLOOKUP(B4114, 'Population by Country'!$1:$266, 13, FALSE)</f>
        <v>9499395</v>
      </c>
      <c r="G4114">
        <v>0</v>
      </c>
      <c r="H4114">
        <v>1</v>
      </c>
      <c r="I4114" s="7">
        <f>INDEX('Developing Country'!$B$3:$B$175,MATCH('Stata Data'!B4114,'Developing Country'!$A$3:$A$175))</f>
        <v>0</v>
      </c>
      <c r="J4114" s="7">
        <f>INDEX('Developing Country'!$C$3:$C$175,MATCH('Stata Data'!B4114,'Developing Country'!$A$3:$A$175))</f>
        <v>0</v>
      </c>
      <c r="K4114" s="8">
        <f>VLOOKUP(B4114, 'TRIPS In Force'!$A$2:$B$166, 2, FALSE)</f>
        <v>34787</v>
      </c>
      <c r="L4114" s="7">
        <f t="shared" si="605"/>
        <v>1995</v>
      </c>
      <c r="M4114" s="7">
        <f t="shared" si="600"/>
        <v>1</v>
      </c>
      <c r="N4114" s="7">
        <f t="shared" si="601"/>
        <v>2005</v>
      </c>
      <c r="O4114" s="7">
        <f t="shared" si="602"/>
        <v>-7</v>
      </c>
      <c r="P4114" s="7">
        <f t="shared" si="603"/>
        <v>0</v>
      </c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</row>
    <row r="4115" spans="1:34" x14ac:dyDescent="0.35">
      <c r="A4115">
        <f t="shared" si="606"/>
        <v>4114</v>
      </c>
      <c r="B4115" t="s">
        <v>150</v>
      </c>
      <c r="C4115">
        <f t="shared" si="604"/>
        <v>152</v>
      </c>
      <c r="D4115" s="7">
        <f t="shared" si="607"/>
        <v>1999</v>
      </c>
      <c r="E4115">
        <v>100</v>
      </c>
      <c r="F4115">
        <f>VLOOKUP(B4115, 'Population by Country'!$1:$266,14, FALSE)</f>
        <v>9603742</v>
      </c>
      <c r="G4115">
        <v>0</v>
      </c>
      <c r="H4115">
        <v>1</v>
      </c>
      <c r="I4115" s="7">
        <f>INDEX('Developing Country'!$B$3:$B$175,MATCH('Stata Data'!B4115,'Developing Country'!$A$3:$A$175))</f>
        <v>0</v>
      </c>
      <c r="J4115" s="7">
        <f>INDEX('Developing Country'!$C$3:$C$175,MATCH('Stata Data'!B4115,'Developing Country'!$A$3:$A$175))</f>
        <v>0</v>
      </c>
      <c r="K4115" s="8">
        <f>VLOOKUP(B4115, 'TRIPS In Force'!$A$2:$B$166, 2, FALSE)</f>
        <v>34787</v>
      </c>
      <c r="L4115" s="7">
        <f t="shared" si="605"/>
        <v>1995</v>
      </c>
      <c r="M4115" s="7">
        <f t="shared" si="600"/>
        <v>1</v>
      </c>
      <c r="N4115" s="7">
        <f t="shared" si="601"/>
        <v>2005</v>
      </c>
      <c r="O4115" s="7">
        <f t="shared" si="602"/>
        <v>-6</v>
      </c>
      <c r="P4115" s="7">
        <f t="shared" si="603"/>
        <v>0</v>
      </c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</row>
    <row r="4116" spans="1:34" x14ac:dyDescent="0.35">
      <c r="A4116">
        <f t="shared" si="606"/>
        <v>4115</v>
      </c>
      <c r="B4116" t="s">
        <v>150</v>
      </c>
      <c r="C4116">
        <f t="shared" si="604"/>
        <v>152</v>
      </c>
      <c r="D4116" s="7">
        <f t="shared" si="607"/>
        <v>2000</v>
      </c>
      <c r="E4116">
        <v>100</v>
      </c>
      <c r="F4116">
        <f>VLOOKUP(B4116, 'Population by Country'!$1:$266, 15, FALSE)</f>
        <v>9699197</v>
      </c>
      <c r="G4116">
        <v>0</v>
      </c>
      <c r="H4116">
        <v>1</v>
      </c>
      <c r="I4116" s="7">
        <f>INDEX('Developing Country'!$B$3:$B$175,MATCH('Stata Data'!B4116,'Developing Country'!$A$3:$A$175))</f>
        <v>0</v>
      </c>
      <c r="J4116" s="7">
        <f>INDEX('Developing Country'!$C$3:$C$175,MATCH('Stata Data'!B4116,'Developing Country'!$A$3:$A$175))</f>
        <v>0</v>
      </c>
      <c r="K4116" s="8">
        <f>VLOOKUP(B4116, 'TRIPS In Force'!$A$2:$B$166, 2, FALSE)</f>
        <v>34787</v>
      </c>
      <c r="L4116" s="7">
        <f t="shared" si="605"/>
        <v>1995</v>
      </c>
      <c r="M4116" s="7">
        <f t="shared" si="600"/>
        <v>1</v>
      </c>
      <c r="N4116" s="7">
        <f t="shared" si="601"/>
        <v>2005</v>
      </c>
      <c r="O4116" s="7">
        <f t="shared" si="602"/>
        <v>-5</v>
      </c>
      <c r="P4116" s="7">
        <f t="shared" si="603"/>
        <v>0</v>
      </c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</row>
    <row r="4117" spans="1:34" x14ac:dyDescent="0.35">
      <c r="A4117">
        <f t="shared" si="606"/>
        <v>4116</v>
      </c>
      <c r="B4117" t="s">
        <v>150</v>
      </c>
      <c r="C4117">
        <f t="shared" si="604"/>
        <v>152</v>
      </c>
      <c r="D4117" s="7">
        <f t="shared" si="607"/>
        <v>2001</v>
      </c>
      <c r="E4117">
        <v>100</v>
      </c>
      <c r="F4117">
        <f>VLOOKUP(B4117, 'Population by Country'!$1:$266, 16, FALSE)</f>
        <v>9785701</v>
      </c>
      <c r="G4117">
        <v>0</v>
      </c>
      <c r="H4117">
        <v>1</v>
      </c>
      <c r="I4117" s="7">
        <f>INDEX('Developing Country'!$B$3:$B$175,MATCH('Stata Data'!B4117,'Developing Country'!$A$3:$A$175))</f>
        <v>0</v>
      </c>
      <c r="J4117" s="7">
        <f>INDEX('Developing Country'!$C$3:$C$175,MATCH('Stata Data'!B4117,'Developing Country'!$A$3:$A$175))</f>
        <v>0</v>
      </c>
      <c r="K4117" s="8">
        <f>VLOOKUP(B4117, 'TRIPS In Force'!$A$2:$B$166, 2, FALSE)</f>
        <v>34787</v>
      </c>
      <c r="L4117" s="7">
        <f t="shared" si="605"/>
        <v>1995</v>
      </c>
      <c r="M4117" s="7">
        <f t="shared" si="600"/>
        <v>1</v>
      </c>
      <c r="N4117" s="7">
        <f t="shared" si="601"/>
        <v>2005</v>
      </c>
      <c r="O4117" s="7">
        <f t="shared" si="602"/>
        <v>-4</v>
      </c>
      <c r="P4117" s="7">
        <f t="shared" si="603"/>
        <v>0</v>
      </c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</row>
    <row r="4118" spans="1:34" x14ac:dyDescent="0.35">
      <c r="A4118">
        <f t="shared" si="606"/>
        <v>4117</v>
      </c>
      <c r="B4118" t="s">
        <v>150</v>
      </c>
      <c r="C4118">
        <f t="shared" si="604"/>
        <v>152</v>
      </c>
      <c r="D4118" s="7">
        <f t="shared" si="607"/>
        <v>2002</v>
      </c>
      <c r="E4118">
        <v>100</v>
      </c>
      <c r="F4118">
        <f>VLOOKUP(B4118, 'Population by Country'!$1:$266, 17, FALSE)</f>
        <v>9864326</v>
      </c>
      <c r="G4118">
        <v>0</v>
      </c>
      <c r="H4118">
        <v>1</v>
      </c>
      <c r="I4118" s="7">
        <f>INDEX('Developing Country'!$B$3:$B$175,MATCH('Stata Data'!B4118,'Developing Country'!$A$3:$A$175))</f>
        <v>0</v>
      </c>
      <c r="J4118" s="7">
        <f>INDEX('Developing Country'!$C$3:$C$175,MATCH('Stata Data'!B4118,'Developing Country'!$A$3:$A$175))</f>
        <v>0</v>
      </c>
      <c r="K4118" s="8">
        <f>VLOOKUP(B4118, 'TRIPS In Force'!$A$2:$B$166, 2, FALSE)</f>
        <v>34787</v>
      </c>
      <c r="L4118" s="7">
        <f t="shared" si="605"/>
        <v>1995</v>
      </c>
      <c r="M4118" s="7">
        <f t="shared" si="600"/>
        <v>1</v>
      </c>
      <c r="N4118" s="7">
        <f t="shared" si="601"/>
        <v>2005</v>
      </c>
      <c r="O4118" s="7">
        <f t="shared" si="602"/>
        <v>-3</v>
      </c>
      <c r="P4118" s="7">
        <f t="shared" si="603"/>
        <v>0</v>
      </c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</row>
    <row r="4119" spans="1:34" x14ac:dyDescent="0.35">
      <c r="A4119">
        <f t="shared" si="606"/>
        <v>4118</v>
      </c>
      <c r="B4119" t="s">
        <v>150</v>
      </c>
      <c r="C4119">
        <f t="shared" si="604"/>
        <v>152</v>
      </c>
      <c r="D4119" s="7">
        <f t="shared" si="607"/>
        <v>2003</v>
      </c>
      <c r="E4119">
        <v>100</v>
      </c>
      <c r="F4119">
        <f>VLOOKUP(B4119, 'Population by Country'!$1:$266, 18, FALSE)</f>
        <v>9939678</v>
      </c>
      <c r="G4119">
        <v>0</v>
      </c>
      <c r="H4119">
        <v>1</v>
      </c>
      <c r="I4119" s="7">
        <f>INDEX('Developing Country'!$B$3:$B$175,MATCH('Stata Data'!B4119,'Developing Country'!$A$3:$A$175))</f>
        <v>0</v>
      </c>
      <c r="J4119" s="7">
        <f>INDEX('Developing Country'!$C$3:$C$175,MATCH('Stata Data'!B4119,'Developing Country'!$A$3:$A$175))</f>
        <v>0</v>
      </c>
      <c r="K4119" s="8">
        <f>VLOOKUP(B4119, 'TRIPS In Force'!$A$2:$B$166, 2, FALSE)</f>
        <v>34787</v>
      </c>
      <c r="L4119" s="7">
        <f t="shared" si="605"/>
        <v>1995</v>
      </c>
      <c r="M4119" s="7">
        <f t="shared" si="600"/>
        <v>1</v>
      </c>
      <c r="N4119" s="7">
        <f t="shared" si="601"/>
        <v>2005</v>
      </c>
      <c r="O4119" s="7">
        <f t="shared" si="602"/>
        <v>-2</v>
      </c>
      <c r="P4119" s="7">
        <f t="shared" si="603"/>
        <v>0</v>
      </c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</row>
    <row r="4120" spans="1:34" x14ac:dyDescent="0.35">
      <c r="A4120">
        <f t="shared" si="606"/>
        <v>4119</v>
      </c>
      <c r="B4120" t="s">
        <v>150</v>
      </c>
      <c r="C4120">
        <f t="shared" si="604"/>
        <v>152</v>
      </c>
      <c r="D4120" s="7">
        <f t="shared" si="607"/>
        <v>2004</v>
      </c>
      <c r="E4120">
        <v>100</v>
      </c>
      <c r="F4120">
        <f>VLOOKUP(B4120, 'Population by Country'!$1:$266,19, FALSE)</f>
        <v>10017601</v>
      </c>
      <c r="G4120">
        <v>0</v>
      </c>
      <c r="H4120">
        <v>1</v>
      </c>
      <c r="I4120" s="7">
        <f>INDEX('Developing Country'!$B$3:$B$175,MATCH('Stata Data'!B4120,'Developing Country'!$A$3:$A$175))</f>
        <v>0</v>
      </c>
      <c r="J4120" s="7">
        <f>INDEX('Developing Country'!$C$3:$C$175,MATCH('Stata Data'!B4120,'Developing Country'!$A$3:$A$175))</f>
        <v>0</v>
      </c>
      <c r="K4120" s="8">
        <f>VLOOKUP(B4120, 'TRIPS In Force'!$A$2:$B$166, 2, FALSE)</f>
        <v>34787</v>
      </c>
      <c r="L4120" s="7">
        <f t="shared" si="605"/>
        <v>1995</v>
      </c>
      <c r="M4120" s="7">
        <f t="shared" si="600"/>
        <v>1</v>
      </c>
      <c r="N4120" s="7">
        <f t="shared" si="601"/>
        <v>2005</v>
      </c>
      <c r="O4120" s="7">
        <f t="shared" si="602"/>
        <v>-1</v>
      </c>
      <c r="P4120" s="7">
        <f t="shared" si="603"/>
        <v>0</v>
      </c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</row>
    <row r="4121" spans="1:34" x14ac:dyDescent="0.35">
      <c r="A4121">
        <f t="shared" si="606"/>
        <v>4120</v>
      </c>
      <c r="B4121" t="s">
        <v>150</v>
      </c>
      <c r="C4121">
        <f t="shared" si="604"/>
        <v>152</v>
      </c>
      <c r="D4121" s="7">
        <f t="shared" si="607"/>
        <v>2005</v>
      </c>
      <c r="E4121">
        <v>100</v>
      </c>
      <c r="F4121">
        <f>VLOOKUP(B4121, 'Population by Country'!$1:$266, 20, FALSE)</f>
        <v>10102482</v>
      </c>
      <c r="G4121">
        <v>0</v>
      </c>
      <c r="H4121">
        <v>1</v>
      </c>
      <c r="I4121" s="7">
        <f>INDEX('Developing Country'!$B$3:$B$175,MATCH('Stata Data'!B4121,'Developing Country'!$A$3:$A$175))</f>
        <v>0</v>
      </c>
      <c r="J4121" s="7">
        <f>INDEX('Developing Country'!$C$3:$C$175,MATCH('Stata Data'!B4121,'Developing Country'!$A$3:$A$175))</f>
        <v>0</v>
      </c>
      <c r="K4121" s="8">
        <f>VLOOKUP(B4121, 'TRIPS In Force'!$A$2:$B$166, 2, FALSE)</f>
        <v>34787</v>
      </c>
      <c r="L4121" s="7">
        <f t="shared" si="605"/>
        <v>1995</v>
      </c>
      <c r="M4121" s="7">
        <f t="shared" si="600"/>
        <v>1</v>
      </c>
      <c r="N4121" s="7">
        <f t="shared" si="601"/>
        <v>2005</v>
      </c>
      <c r="O4121" s="7">
        <f t="shared" si="602"/>
        <v>0</v>
      </c>
      <c r="P4121" s="7">
        <f t="shared" si="603"/>
        <v>1</v>
      </c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</row>
    <row r="4122" spans="1:34" x14ac:dyDescent="0.35">
      <c r="A4122">
        <f t="shared" si="606"/>
        <v>4121</v>
      </c>
      <c r="B4122" t="s">
        <v>150</v>
      </c>
      <c r="C4122">
        <f t="shared" si="604"/>
        <v>152</v>
      </c>
      <c r="D4122" s="7">
        <f t="shared" si="607"/>
        <v>2006</v>
      </c>
      <c r="E4122">
        <v>100</v>
      </c>
      <c r="F4122">
        <f>VLOOKUP(B4122, 'Population by Country'!$1:$266, 21, FALSE)</f>
        <v>10196136</v>
      </c>
      <c r="G4122">
        <v>0</v>
      </c>
      <c r="H4122">
        <v>1</v>
      </c>
      <c r="I4122" s="7">
        <f>INDEX('Developing Country'!$B$3:$B$175,MATCH('Stata Data'!B4122,'Developing Country'!$A$3:$A$175))</f>
        <v>0</v>
      </c>
      <c r="J4122" s="7">
        <f>INDEX('Developing Country'!$C$3:$C$175,MATCH('Stata Data'!B4122,'Developing Country'!$A$3:$A$175))</f>
        <v>0</v>
      </c>
      <c r="K4122" s="8">
        <f>VLOOKUP(B4122, 'TRIPS In Force'!$A$2:$B$166, 2, FALSE)</f>
        <v>34787</v>
      </c>
      <c r="L4122" s="7">
        <f t="shared" si="605"/>
        <v>1995</v>
      </c>
      <c r="M4122" s="7">
        <f t="shared" si="600"/>
        <v>1</v>
      </c>
      <c r="N4122" s="7">
        <f t="shared" si="601"/>
        <v>2005</v>
      </c>
      <c r="O4122" s="7">
        <f t="shared" si="602"/>
        <v>1</v>
      </c>
      <c r="P4122" s="7">
        <f t="shared" si="603"/>
        <v>1</v>
      </c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</row>
    <row r="4123" spans="1:34" x14ac:dyDescent="0.35">
      <c r="A4123">
        <f t="shared" si="606"/>
        <v>4122</v>
      </c>
      <c r="B4123" t="s">
        <v>150</v>
      </c>
      <c r="C4123">
        <f t="shared" si="604"/>
        <v>152</v>
      </c>
      <c r="D4123" s="7">
        <f t="shared" si="607"/>
        <v>2007</v>
      </c>
      <c r="E4123">
        <v>100</v>
      </c>
      <c r="F4123">
        <f>VLOOKUP(B4123, 'Population by Country'!$1:$266, 22, FALSE)</f>
        <v>10298087</v>
      </c>
      <c r="G4123">
        <v>0</v>
      </c>
      <c r="H4123">
        <v>1</v>
      </c>
      <c r="I4123" s="7">
        <f>INDEX('Developing Country'!$B$3:$B$175,MATCH('Stata Data'!B4123,'Developing Country'!$A$3:$A$175))</f>
        <v>0</v>
      </c>
      <c r="J4123" s="7">
        <f>INDEX('Developing Country'!$C$3:$C$175,MATCH('Stata Data'!B4123,'Developing Country'!$A$3:$A$175))</f>
        <v>0</v>
      </c>
      <c r="K4123" s="8">
        <f>VLOOKUP(B4123, 'TRIPS In Force'!$A$2:$B$166, 2, FALSE)</f>
        <v>34787</v>
      </c>
      <c r="L4123" s="7">
        <f t="shared" si="605"/>
        <v>1995</v>
      </c>
      <c r="M4123" s="7">
        <f t="shared" si="600"/>
        <v>1</v>
      </c>
      <c r="N4123" s="7">
        <f t="shared" si="601"/>
        <v>2005</v>
      </c>
      <c r="O4123" s="7">
        <f t="shared" si="602"/>
        <v>2</v>
      </c>
      <c r="P4123" s="7">
        <f t="shared" si="603"/>
        <v>1</v>
      </c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</row>
    <row r="4124" spans="1:34" x14ac:dyDescent="0.35">
      <c r="A4124">
        <f t="shared" si="606"/>
        <v>4123</v>
      </c>
      <c r="B4124" t="s">
        <v>150</v>
      </c>
      <c r="C4124">
        <f t="shared" si="604"/>
        <v>152</v>
      </c>
      <c r="D4124" s="7">
        <f t="shared" si="607"/>
        <v>2008</v>
      </c>
      <c r="E4124">
        <v>100</v>
      </c>
      <c r="F4124">
        <f>VLOOKUP(B4124, 'Population by Country'!$1:$266, 23, FALSE)</f>
        <v>10407336</v>
      </c>
      <c r="G4124">
        <v>0</v>
      </c>
      <c r="H4124">
        <v>1</v>
      </c>
      <c r="I4124" s="7">
        <f>INDEX('Developing Country'!$B$3:$B$175,MATCH('Stata Data'!B4124,'Developing Country'!$A$3:$A$175))</f>
        <v>0</v>
      </c>
      <c r="J4124" s="7">
        <f>INDEX('Developing Country'!$C$3:$C$175,MATCH('Stata Data'!B4124,'Developing Country'!$A$3:$A$175))</f>
        <v>0</v>
      </c>
      <c r="K4124" s="8">
        <f>VLOOKUP(B4124, 'TRIPS In Force'!$A$2:$B$166, 2, FALSE)</f>
        <v>34787</v>
      </c>
      <c r="L4124" s="7">
        <f t="shared" si="605"/>
        <v>1995</v>
      </c>
      <c r="M4124" s="7">
        <f t="shared" si="600"/>
        <v>1</v>
      </c>
      <c r="N4124" s="7">
        <f t="shared" si="601"/>
        <v>2005</v>
      </c>
      <c r="O4124" s="7">
        <f t="shared" si="602"/>
        <v>3</v>
      </c>
      <c r="P4124" s="7">
        <f t="shared" si="603"/>
        <v>1</v>
      </c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</row>
    <row r="4125" spans="1:34" x14ac:dyDescent="0.35">
      <c r="A4125">
        <f t="shared" si="606"/>
        <v>4124</v>
      </c>
      <c r="B4125" t="s">
        <v>150</v>
      </c>
      <c r="C4125">
        <f t="shared" si="604"/>
        <v>152</v>
      </c>
      <c r="D4125" s="7">
        <f t="shared" si="607"/>
        <v>2009</v>
      </c>
      <c r="E4125">
        <v>100</v>
      </c>
      <c r="F4125">
        <f>VLOOKUP(B4125, 'Population by Country'!$1:$266, 24, FALSE)</f>
        <v>10521834</v>
      </c>
      <c r="G4125">
        <v>0</v>
      </c>
      <c r="H4125">
        <v>1</v>
      </c>
      <c r="I4125" s="7">
        <f>INDEX('Developing Country'!$B$3:$B$175,MATCH('Stata Data'!B4125,'Developing Country'!$A$3:$A$175))</f>
        <v>0</v>
      </c>
      <c r="J4125" s="7">
        <f>INDEX('Developing Country'!$C$3:$C$175,MATCH('Stata Data'!B4125,'Developing Country'!$A$3:$A$175))</f>
        <v>0</v>
      </c>
      <c r="K4125" s="8">
        <f>VLOOKUP(B4125, 'TRIPS In Force'!$A$2:$B$166, 2, FALSE)</f>
        <v>34787</v>
      </c>
      <c r="L4125" s="7">
        <f t="shared" si="605"/>
        <v>1995</v>
      </c>
      <c r="M4125" s="7">
        <f t="shared" si="600"/>
        <v>1</v>
      </c>
      <c r="N4125" s="7">
        <f t="shared" si="601"/>
        <v>2005</v>
      </c>
      <c r="O4125" s="7">
        <f t="shared" si="602"/>
        <v>4</v>
      </c>
      <c r="P4125" s="7">
        <f t="shared" si="603"/>
        <v>1</v>
      </c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</row>
    <row r="4126" spans="1:34" x14ac:dyDescent="0.35">
      <c r="A4126">
        <f t="shared" si="606"/>
        <v>4125</v>
      </c>
      <c r="B4126" t="s">
        <v>150</v>
      </c>
      <c r="C4126">
        <f t="shared" si="604"/>
        <v>152</v>
      </c>
      <c r="D4126" s="7">
        <f t="shared" si="607"/>
        <v>2010</v>
      </c>
      <c r="E4126">
        <v>100</v>
      </c>
      <c r="F4126">
        <f>VLOOKUP(B4126, 'Population by Country'!$1:$266, 25, FALSE)</f>
        <v>10639931</v>
      </c>
      <c r="G4126">
        <v>0</v>
      </c>
      <c r="H4126">
        <v>1</v>
      </c>
      <c r="I4126" s="7">
        <f>INDEX('Developing Country'!$B$3:$B$175,MATCH('Stata Data'!B4126,'Developing Country'!$A$3:$A$175))</f>
        <v>0</v>
      </c>
      <c r="J4126" s="7">
        <f>INDEX('Developing Country'!$C$3:$C$175,MATCH('Stata Data'!B4126,'Developing Country'!$A$3:$A$175))</f>
        <v>0</v>
      </c>
      <c r="K4126" s="8">
        <f>VLOOKUP(B4126, 'TRIPS In Force'!$A$2:$B$166, 2, FALSE)</f>
        <v>34787</v>
      </c>
      <c r="L4126" s="7">
        <f t="shared" si="605"/>
        <v>1995</v>
      </c>
      <c r="M4126" s="7">
        <f t="shared" si="600"/>
        <v>1</v>
      </c>
      <c r="N4126" s="7">
        <f t="shared" si="601"/>
        <v>2005</v>
      </c>
      <c r="O4126" s="7">
        <f t="shared" si="602"/>
        <v>5</v>
      </c>
      <c r="P4126" s="7">
        <f t="shared" si="603"/>
        <v>1</v>
      </c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</row>
    <row r="4127" spans="1:34" x14ac:dyDescent="0.35">
      <c r="A4127">
        <f t="shared" si="606"/>
        <v>4126</v>
      </c>
      <c r="B4127" t="s">
        <v>150</v>
      </c>
      <c r="C4127">
        <f t="shared" si="604"/>
        <v>152</v>
      </c>
      <c r="D4127" s="7">
        <f t="shared" si="607"/>
        <v>2011</v>
      </c>
      <c r="E4127">
        <v>100</v>
      </c>
      <c r="F4127">
        <f>VLOOKUP(B4127, 'Population by Country'!$1:$266, 26, FALSE)</f>
        <v>10761467</v>
      </c>
      <c r="G4127">
        <v>0</v>
      </c>
      <c r="H4127">
        <v>1</v>
      </c>
      <c r="I4127" s="7">
        <f>INDEX('Developing Country'!$B$3:$B$175,MATCH('Stata Data'!B4127,'Developing Country'!$A$3:$A$175))</f>
        <v>0</v>
      </c>
      <c r="J4127" s="7">
        <f>INDEX('Developing Country'!$C$3:$C$175,MATCH('Stata Data'!B4127,'Developing Country'!$A$3:$A$175))</f>
        <v>0</v>
      </c>
      <c r="K4127" s="8">
        <f>VLOOKUP(B4127, 'TRIPS In Force'!$A$2:$B$166, 2, FALSE)</f>
        <v>34787</v>
      </c>
      <c r="L4127" s="7">
        <f t="shared" si="605"/>
        <v>1995</v>
      </c>
      <c r="M4127" s="7">
        <f t="shared" si="600"/>
        <v>1</v>
      </c>
      <c r="N4127" s="7">
        <f t="shared" si="601"/>
        <v>2005</v>
      </c>
      <c r="O4127" s="7">
        <f t="shared" si="602"/>
        <v>6</v>
      </c>
      <c r="P4127" s="7">
        <f t="shared" si="603"/>
        <v>1</v>
      </c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</row>
    <row r="4128" spans="1:34" x14ac:dyDescent="0.35">
      <c r="A4128">
        <f t="shared" si="606"/>
        <v>4127</v>
      </c>
      <c r="B4128" t="s">
        <v>150</v>
      </c>
      <c r="C4128">
        <f t="shared" si="604"/>
        <v>152</v>
      </c>
      <c r="D4128" s="7">
        <f t="shared" si="607"/>
        <v>2012</v>
      </c>
      <c r="E4128">
        <v>100</v>
      </c>
      <c r="F4128">
        <f>VLOOKUP(B4128, 'Population by Country'!$1:$266, 27, FALSE)</f>
        <v>10886668</v>
      </c>
      <c r="G4128">
        <v>0</v>
      </c>
      <c r="H4128">
        <v>1</v>
      </c>
      <c r="I4128" s="7">
        <f>INDEX('Developing Country'!$B$3:$B$175,MATCH('Stata Data'!B4128,'Developing Country'!$A$3:$A$175))</f>
        <v>0</v>
      </c>
      <c r="J4128" s="7">
        <f>INDEX('Developing Country'!$C$3:$C$175,MATCH('Stata Data'!B4128,'Developing Country'!$A$3:$A$175))</f>
        <v>0</v>
      </c>
      <c r="K4128" s="8">
        <f>VLOOKUP(B4128, 'TRIPS In Force'!$A$2:$B$166, 2, FALSE)</f>
        <v>34787</v>
      </c>
      <c r="L4128" s="7">
        <f t="shared" si="605"/>
        <v>1995</v>
      </c>
      <c r="M4128" s="7">
        <f t="shared" si="600"/>
        <v>1</v>
      </c>
      <c r="N4128" s="7">
        <f t="shared" si="601"/>
        <v>2005</v>
      </c>
      <c r="O4128" s="7">
        <f t="shared" si="602"/>
        <v>7</v>
      </c>
      <c r="P4128" s="7">
        <f t="shared" si="603"/>
        <v>1</v>
      </c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</row>
    <row r="4129" spans="1:34" x14ac:dyDescent="0.35">
      <c r="A4129">
        <f t="shared" si="606"/>
        <v>4128</v>
      </c>
      <c r="B4129" t="s">
        <v>150</v>
      </c>
      <c r="C4129">
        <f t="shared" si="604"/>
        <v>152</v>
      </c>
      <c r="D4129" s="7">
        <f t="shared" si="607"/>
        <v>2013</v>
      </c>
      <c r="E4129">
        <v>100</v>
      </c>
      <c r="F4129">
        <f>VLOOKUP(B4129, 'Population by Country'!$1:$266, 28, FALSE)</f>
        <v>11014558</v>
      </c>
      <c r="G4129">
        <v>0</v>
      </c>
      <c r="H4129">
        <v>1</v>
      </c>
      <c r="I4129" s="7">
        <f>INDEX('Developing Country'!$B$3:$B$175,MATCH('Stata Data'!B4129,'Developing Country'!$A$3:$A$175))</f>
        <v>0</v>
      </c>
      <c r="J4129" s="7">
        <f>INDEX('Developing Country'!$C$3:$C$175,MATCH('Stata Data'!B4129,'Developing Country'!$A$3:$A$175))</f>
        <v>0</v>
      </c>
      <c r="K4129" s="8">
        <f>VLOOKUP(B4129, 'TRIPS In Force'!$A$2:$B$166, 2, FALSE)</f>
        <v>34787</v>
      </c>
      <c r="L4129" s="7">
        <f t="shared" si="605"/>
        <v>1995</v>
      </c>
      <c r="M4129" s="7">
        <f t="shared" si="600"/>
        <v>1</v>
      </c>
      <c r="N4129" s="7">
        <f t="shared" si="601"/>
        <v>2005</v>
      </c>
      <c r="O4129" s="7">
        <f t="shared" si="602"/>
        <v>8</v>
      </c>
      <c r="P4129" s="7">
        <f t="shared" si="603"/>
        <v>1</v>
      </c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</row>
    <row r="4130" spans="1:34" x14ac:dyDescent="0.35">
      <c r="A4130">
        <f t="shared" si="606"/>
        <v>4129</v>
      </c>
      <c r="B4130" t="s">
        <v>150</v>
      </c>
      <c r="C4130">
        <f t="shared" si="604"/>
        <v>152</v>
      </c>
      <c r="D4130" s="7">
        <f t="shared" si="607"/>
        <v>2014</v>
      </c>
      <c r="E4130">
        <v>100</v>
      </c>
      <c r="F4130">
        <f>VLOOKUP(B4130, 'Population by Country'!$1:$266, 29, FALSE)</f>
        <v>11143908</v>
      </c>
      <c r="G4130">
        <v>0</v>
      </c>
      <c r="H4130">
        <v>1</v>
      </c>
      <c r="I4130" s="7">
        <f>INDEX('Developing Country'!$B$3:$B$175,MATCH('Stata Data'!B4130,'Developing Country'!$A$3:$A$175))</f>
        <v>0</v>
      </c>
      <c r="J4130" s="7">
        <f>INDEX('Developing Country'!$C$3:$C$175,MATCH('Stata Data'!B4130,'Developing Country'!$A$3:$A$175))</f>
        <v>0</v>
      </c>
      <c r="K4130" s="8">
        <f>VLOOKUP(B4130, 'TRIPS In Force'!$A$2:$B$166, 2, FALSE)</f>
        <v>34787</v>
      </c>
      <c r="L4130" s="7">
        <f t="shared" si="605"/>
        <v>1995</v>
      </c>
      <c r="M4130" s="7">
        <f t="shared" si="600"/>
        <v>1</v>
      </c>
      <c r="N4130" s="7">
        <f t="shared" si="601"/>
        <v>2005</v>
      </c>
      <c r="O4130" s="7">
        <f t="shared" si="602"/>
        <v>9</v>
      </c>
      <c r="P4130" s="7">
        <f t="shared" si="603"/>
        <v>1</v>
      </c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</row>
    <row r="4131" spans="1:34" x14ac:dyDescent="0.35">
      <c r="A4131">
        <f t="shared" si="606"/>
        <v>4130</v>
      </c>
      <c r="B4131" t="s">
        <v>150</v>
      </c>
      <c r="C4131">
        <f t="shared" si="604"/>
        <v>152</v>
      </c>
      <c r="D4131" s="7">
        <f t="shared" si="607"/>
        <v>2015</v>
      </c>
      <c r="E4131">
        <v>100</v>
      </c>
      <c r="F4131">
        <f>VLOOKUP(B4131, 'Population by Country'!$1:$266, 30, FALSE)</f>
        <v>11273661</v>
      </c>
      <c r="G4131">
        <v>0</v>
      </c>
      <c r="H4131">
        <v>1</v>
      </c>
      <c r="I4131" s="7">
        <f>INDEX('Developing Country'!$B$3:$B$175,MATCH('Stata Data'!B4131,'Developing Country'!$A$3:$A$175))</f>
        <v>0</v>
      </c>
      <c r="J4131" s="7">
        <f>INDEX('Developing Country'!$C$3:$C$175,MATCH('Stata Data'!B4131,'Developing Country'!$A$3:$A$175))</f>
        <v>0</v>
      </c>
      <c r="K4131" s="8">
        <f>VLOOKUP(B4131, 'TRIPS In Force'!$A$2:$B$166, 2, FALSE)</f>
        <v>34787</v>
      </c>
      <c r="L4131" s="7">
        <f t="shared" si="605"/>
        <v>1995</v>
      </c>
      <c r="M4131" s="7">
        <f t="shared" si="600"/>
        <v>1</v>
      </c>
      <c r="N4131" s="7">
        <f t="shared" si="601"/>
        <v>2005</v>
      </c>
      <c r="O4131" s="7">
        <f t="shared" si="602"/>
        <v>10</v>
      </c>
      <c r="P4131" s="7">
        <f t="shared" si="603"/>
        <v>1</v>
      </c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</row>
    <row r="4132" spans="1:34" x14ac:dyDescent="0.35">
      <c r="A4132">
        <f t="shared" si="606"/>
        <v>4131</v>
      </c>
      <c r="B4132" t="s">
        <v>150</v>
      </c>
      <c r="C4132">
        <f t="shared" si="604"/>
        <v>152</v>
      </c>
      <c r="D4132" s="7">
        <f t="shared" si="607"/>
        <v>2016</v>
      </c>
      <c r="E4132">
        <v>100</v>
      </c>
      <c r="F4132">
        <f>VLOOKUP(B4132, 'Population by Country'!$1:$266, 31, FALSE)</f>
        <v>11403248</v>
      </c>
      <c r="G4132">
        <v>0</v>
      </c>
      <c r="H4132">
        <v>1</v>
      </c>
      <c r="I4132" s="7">
        <f>INDEX('Developing Country'!$B$3:$B$175,MATCH('Stata Data'!B4132,'Developing Country'!$A$3:$A$175))</f>
        <v>0</v>
      </c>
      <c r="J4132" s="7">
        <f>INDEX('Developing Country'!$C$3:$C$175,MATCH('Stata Data'!B4132,'Developing Country'!$A$3:$A$175))</f>
        <v>0</v>
      </c>
      <c r="K4132" s="8">
        <f>VLOOKUP(B4132, 'TRIPS In Force'!$A$2:$B$166, 2, FALSE)</f>
        <v>34787</v>
      </c>
      <c r="L4132" s="7">
        <f t="shared" si="605"/>
        <v>1995</v>
      </c>
      <c r="M4132" s="7">
        <f t="shared" si="600"/>
        <v>1</v>
      </c>
      <c r="N4132" s="7">
        <f t="shared" si="601"/>
        <v>2005</v>
      </c>
      <c r="O4132" s="7">
        <f t="shared" si="602"/>
        <v>11</v>
      </c>
      <c r="P4132" s="7">
        <f t="shared" si="603"/>
        <v>1</v>
      </c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</row>
    <row r="4133" spans="1:34" x14ac:dyDescent="0.35">
      <c r="A4133">
        <f t="shared" si="606"/>
        <v>4132</v>
      </c>
      <c r="B4133" t="s">
        <v>151</v>
      </c>
      <c r="C4133">
        <f t="shared" si="604"/>
        <v>153</v>
      </c>
      <c r="D4133" s="7">
        <v>1990</v>
      </c>
      <c r="F4133">
        <f>VLOOKUP(B4133, 'Population by Country'!$1:$266, 5,FALSE )</f>
        <v>53921699</v>
      </c>
      <c r="G4133">
        <v>0</v>
      </c>
      <c r="H4133">
        <v>1</v>
      </c>
      <c r="I4133" s="7">
        <f>INDEX('Developing Country'!$B$3:$B$175,MATCH('Stata Data'!B4133,'Developing Country'!$A$3:$A$175))</f>
        <v>0</v>
      </c>
      <c r="J4133" s="7">
        <f>INDEX('Developing Country'!$C$3:$C$175,MATCH('Stata Data'!B4133,'Developing Country'!$A$3:$A$175))</f>
        <v>0</v>
      </c>
      <c r="K4133" s="8">
        <f>VLOOKUP(B4133, 'TRIPS In Force'!$A$2:$B$166, 2, FALSE)</f>
        <v>34784</v>
      </c>
      <c r="L4133" s="7">
        <f t="shared" si="605"/>
        <v>1995</v>
      </c>
      <c r="M4133" s="7">
        <f t="shared" si="600"/>
        <v>0</v>
      </c>
      <c r="N4133" s="7">
        <f t="shared" si="601"/>
        <v>2005</v>
      </c>
      <c r="O4133" s="7">
        <f t="shared" si="602"/>
        <v>-15</v>
      </c>
      <c r="P4133" s="7">
        <f t="shared" si="603"/>
        <v>0</v>
      </c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</row>
    <row r="4134" spans="1:34" x14ac:dyDescent="0.35">
      <c r="A4134">
        <f t="shared" si="606"/>
        <v>4133</v>
      </c>
      <c r="B4134" t="s">
        <v>151</v>
      </c>
      <c r="C4134">
        <f t="shared" si="604"/>
        <v>153</v>
      </c>
      <c r="D4134" s="7">
        <f>D4133+1</f>
        <v>1991</v>
      </c>
      <c r="F4134">
        <f>VLOOKUP(B4134, 'Population by Country'!$1:$266, 6, FALSE)</f>
        <v>54840531</v>
      </c>
      <c r="G4134">
        <v>0</v>
      </c>
      <c r="H4134">
        <v>1</v>
      </c>
      <c r="I4134" s="7">
        <f>INDEX('Developing Country'!$B$3:$B$175,MATCH('Stata Data'!B4134,'Developing Country'!$A$3:$A$175))</f>
        <v>0</v>
      </c>
      <c r="J4134" s="7">
        <f>INDEX('Developing Country'!$C$3:$C$175,MATCH('Stata Data'!B4134,'Developing Country'!$A$3:$A$175))</f>
        <v>0</v>
      </c>
      <c r="K4134" s="8">
        <f>VLOOKUP(B4134, 'TRIPS In Force'!$A$2:$B$166, 2, FALSE)</f>
        <v>34784</v>
      </c>
      <c r="L4134" s="7">
        <f t="shared" si="605"/>
        <v>1995</v>
      </c>
      <c r="M4134" s="7">
        <f t="shared" si="600"/>
        <v>0</v>
      </c>
      <c r="N4134" s="7">
        <f t="shared" si="601"/>
        <v>2005</v>
      </c>
      <c r="O4134" s="7">
        <f t="shared" si="602"/>
        <v>-14</v>
      </c>
      <c r="P4134" s="7">
        <f t="shared" si="603"/>
        <v>0</v>
      </c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</row>
    <row r="4135" spans="1:34" x14ac:dyDescent="0.35">
      <c r="A4135">
        <f t="shared" si="606"/>
        <v>4134</v>
      </c>
      <c r="B4135" t="s">
        <v>151</v>
      </c>
      <c r="C4135">
        <f t="shared" si="604"/>
        <v>153</v>
      </c>
      <c r="D4135" s="7">
        <f t="shared" ref="D4135:D4159" si="608">D4134+1</f>
        <v>1992</v>
      </c>
      <c r="F4135">
        <f>VLOOKUP(B4135, 'Population by Country'!$1:$266, 7, FALSE)</f>
        <v>55748875</v>
      </c>
      <c r="G4135">
        <v>0</v>
      </c>
      <c r="H4135">
        <v>1</v>
      </c>
      <c r="I4135" s="7">
        <f>INDEX('Developing Country'!$B$3:$B$175,MATCH('Stata Data'!B4135,'Developing Country'!$A$3:$A$175))</f>
        <v>0</v>
      </c>
      <c r="J4135" s="7">
        <f>INDEX('Developing Country'!$C$3:$C$175,MATCH('Stata Data'!B4135,'Developing Country'!$A$3:$A$175))</f>
        <v>0</v>
      </c>
      <c r="K4135" s="8">
        <f>VLOOKUP(B4135, 'TRIPS In Force'!$A$2:$B$166, 2, FALSE)</f>
        <v>34784</v>
      </c>
      <c r="L4135" s="7">
        <f t="shared" si="605"/>
        <v>1995</v>
      </c>
      <c r="M4135" s="7">
        <f t="shared" si="600"/>
        <v>0</v>
      </c>
      <c r="N4135" s="7">
        <f t="shared" si="601"/>
        <v>2005</v>
      </c>
      <c r="O4135" s="7">
        <f t="shared" si="602"/>
        <v>-13</v>
      </c>
      <c r="P4135" s="7">
        <f t="shared" si="603"/>
        <v>0</v>
      </c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</row>
    <row r="4136" spans="1:34" x14ac:dyDescent="0.35">
      <c r="A4136">
        <f t="shared" si="606"/>
        <v>4135</v>
      </c>
      <c r="B4136" t="s">
        <v>151</v>
      </c>
      <c r="C4136">
        <f t="shared" si="604"/>
        <v>153</v>
      </c>
      <c r="D4136" s="7">
        <f t="shared" si="608"/>
        <v>1993</v>
      </c>
      <c r="F4136">
        <f>VLOOKUP(B4136, 'Population by Country'!$1:$266, 8, FALSE)</f>
        <v>56653729</v>
      </c>
      <c r="G4136">
        <v>0</v>
      </c>
      <c r="H4136">
        <v>1</v>
      </c>
      <c r="I4136" s="7">
        <f>INDEX('Developing Country'!$B$3:$B$175,MATCH('Stata Data'!B4136,'Developing Country'!$A$3:$A$175))</f>
        <v>0</v>
      </c>
      <c r="J4136" s="7">
        <f>INDEX('Developing Country'!$C$3:$C$175,MATCH('Stata Data'!B4136,'Developing Country'!$A$3:$A$175))</f>
        <v>0</v>
      </c>
      <c r="K4136" s="8">
        <f>VLOOKUP(B4136, 'TRIPS In Force'!$A$2:$B$166, 2, FALSE)</f>
        <v>34784</v>
      </c>
      <c r="L4136" s="7">
        <f t="shared" si="605"/>
        <v>1995</v>
      </c>
      <c r="M4136" s="7">
        <f t="shared" si="600"/>
        <v>0</v>
      </c>
      <c r="N4136" s="7">
        <f t="shared" si="601"/>
        <v>2005</v>
      </c>
      <c r="O4136" s="7">
        <f t="shared" si="602"/>
        <v>-12</v>
      </c>
      <c r="P4136" s="7">
        <f t="shared" si="603"/>
        <v>0</v>
      </c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</row>
    <row r="4137" spans="1:34" x14ac:dyDescent="0.35">
      <c r="A4137">
        <f t="shared" si="606"/>
        <v>4136</v>
      </c>
      <c r="B4137" t="s">
        <v>151</v>
      </c>
      <c r="C4137">
        <f t="shared" si="604"/>
        <v>153</v>
      </c>
      <c r="D4137" s="7">
        <f t="shared" si="608"/>
        <v>1994</v>
      </c>
      <c r="F4137">
        <f>VLOOKUP(B4137, 'Population by Country'!$1:$266, 9, FALSE)</f>
        <v>57564132</v>
      </c>
      <c r="G4137">
        <v>0</v>
      </c>
      <c r="H4137">
        <v>1</v>
      </c>
      <c r="I4137" s="7">
        <f>INDEX('Developing Country'!$B$3:$B$175,MATCH('Stata Data'!B4137,'Developing Country'!$A$3:$A$175))</f>
        <v>0</v>
      </c>
      <c r="J4137" s="7">
        <f>INDEX('Developing Country'!$C$3:$C$175,MATCH('Stata Data'!B4137,'Developing Country'!$A$3:$A$175))</f>
        <v>0</v>
      </c>
      <c r="K4137" s="8">
        <f>VLOOKUP(B4137, 'TRIPS In Force'!$A$2:$B$166, 2, FALSE)</f>
        <v>34784</v>
      </c>
      <c r="L4137" s="7">
        <f t="shared" si="605"/>
        <v>1995</v>
      </c>
      <c r="M4137" s="7">
        <f t="shared" si="600"/>
        <v>0</v>
      </c>
      <c r="N4137" s="7">
        <f t="shared" si="601"/>
        <v>2005</v>
      </c>
      <c r="O4137" s="7">
        <f t="shared" si="602"/>
        <v>-11</v>
      </c>
      <c r="P4137" s="7">
        <f t="shared" si="603"/>
        <v>0</v>
      </c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</row>
    <row r="4138" spans="1:34" x14ac:dyDescent="0.35">
      <c r="A4138">
        <f t="shared" si="606"/>
        <v>4137</v>
      </c>
      <c r="B4138" t="s">
        <v>151</v>
      </c>
      <c r="C4138">
        <f t="shared" si="604"/>
        <v>153</v>
      </c>
      <c r="D4138" s="7">
        <f t="shared" si="608"/>
        <v>1995</v>
      </c>
      <c r="F4138">
        <f>VLOOKUP(B4138, 'Population by Country'!$1:$266, 10, FALSE)</f>
        <v>58486381</v>
      </c>
      <c r="G4138">
        <v>0</v>
      </c>
      <c r="H4138">
        <v>1</v>
      </c>
      <c r="I4138" s="7">
        <f>INDEX('Developing Country'!$B$3:$B$175,MATCH('Stata Data'!B4138,'Developing Country'!$A$3:$A$175))</f>
        <v>0</v>
      </c>
      <c r="J4138" s="7">
        <f>INDEX('Developing Country'!$C$3:$C$175,MATCH('Stata Data'!B4138,'Developing Country'!$A$3:$A$175))</f>
        <v>0</v>
      </c>
      <c r="K4138" s="8">
        <f>VLOOKUP(B4138, 'TRIPS In Force'!$A$2:$B$166, 2, FALSE)</f>
        <v>34784</v>
      </c>
      <c r="L4138" s="7">
        <f t="shared" si="605"/>
        <v>1995</v>
      </c>
      <c r="M4138" s="7">
        <f t="shared" si="600"/>
        <v>1</v>
      </c>
      <c r="N4138" s="7">
        <f t="shared" si="601"/>
        <v>2005</v>
      </c>
      <c r="O4138" s="7">
        <f t="shared" si="602"/>
        <v>-10</v>
      </c>
      <c r="P4138" s="7">
        <f t="shared" si="603"/>
        <v>0</v>
      </c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</row>
    <row r="4139" spans="1:34" x14ac:dyDescent="0.35">
      <c r="A4139">
        <f t="shared" si="606"/>
        <v>4138</v>
      </c>
      <c r="B4139" t="s">
        <v>151</v>
      </c>
      <c r="C4139">
        <f t="shared" si="604"/>
        <v>153</v>
      </c>
      <c r="D4139" s="7">
        <f t="shared" si="608"/>
        <v>1996</v>
      </c>
      <c r="F4139">
        <f>VLOOKUP(B4139, 'Population by Country'!$1:$266, 11, FALSE)</f>
        <v>59423208</v>
      </c>
      <c r="G4139">
        <v>0</v>
      </c>
      <c r="H4139">
        <v>1</v>
      </c>
      <c r="I4139" s="7">
        <f>INDEX('Developing Country'!$B$3:$B$175,MATCH('Stata Data'!B4139,'Developing Country'!$A$3:$A$175))</f>
        <v>0</v>
      </c>
      <c r="J4139" s="7">
        <f>INDEX('Developing Country'!$C$3:$C$175,MATCH('Stata Data'!B4139,'Developing Country'!$A$3:$A$175))</f>
        <v>0</v>
      </c>
      <c r="K4139" s="8">
        <f>VLOOKUP(B4139, 'TRIPS In Force'!$A$2:$B$166, 2, FALSE)</f>
        <v>34784</v>
      </c>
      <c r="L4139" s="7">
        <f t="shared" si="605"/>
        <v>1995</v>
      </c>
      <c r="M4139" s="7">
        <f t="shared" si="600"/>
        <v>1</v>
      </c>
      <c r="N4139" s="7">
        <f t="shared" si="601"/>
        <v>2005</v>
      </c>
      <c r="O4139" s="7">
        <f t="shared" si="602"/>
        <v>-9</v>
      </c>
      <c r="P4139" s="7">
        <f t="shared" si="603"/>
        <v>0</v>
      </c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</row>
    <row r="4140" spans="1:34" x14ac:dyDescent="0.35">
      <c r="A4140">
        <f t="shared" si="606"/>
        <v>4139</v>
      </c>
      <c r="B4140" t="s">
        <v>151</v>
      </c>
      <c r="C4140">
        <f t="shared" si="604"/>
        <v>153</v>
      </c>
      <c r="D4140" s="7">
        <f t="shared" si="608"/>
        <v>1997</v>
      </c>
      <c r="F4140">
        <f>VLOOKUP(B4140, 'Population by Country'!$1:$266, 12, FALSE)</f>
        <v>60372499</v>
      </c>
      <c r="G4140">
        <v>0</v>
      </c>
      <c r="H4140">
        <v>1</v>
      </c>
      <c r="I4140" s="7">
        <f>INDEX('Developing Country'!$B$3:$B$175,MATCH('Stata Data'!B4140,'Developing Country'!$A$3:$A$175))</f>
        <v>0</v>
      </c>
      <c r="J4140" s="7">
        <f>INDEX('Developing Country'!$C$3:$C$175,MATCH('Stata Data'!B4140,'Developing Country'!$A$3:$A$175))</f>
        <v>0</v>
      </c>
      <c r="K4140" s="8">
        <f>VLOOKUP(B4140, 'TRIPS In Force'!$A$2:$B$166, 2, FALSE)</f>
        <v>34784</v>
      </c>
      <c r="L4140" s="7">
        <f t="shared" si="605"/>
        <v>1995</v>
      </c>
      <c r="M4140" s="7">
        <f t="shared" si="600"/>
        <v>1</v>
      </c>
      <c r="N4140" s="7">
        <f t="shared" si="601"/>
        <v>2005</v>
      </c>
      <c r="O4140" s="7">
        <f t="shared" si="602"/>
        <v>-8</v>
      </c>
      <c r="P4140" s="7">
        <f t="shared" si="603"/>
        <v>0</v>
      </c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</row>
    <row r="4141" spans="1:34" x14ac:dyDescent="0.35">
      <c r="A4141">
        <f t="shared" si="606"/>
        <v>4140</v>
      </c>
      <c r="B4141" t="s">
        <v>151</v>
      </c>
      <c r="C4141">
        <f t="shared" si="604"/>
        <v>153</v>
      </c>
      <c r="D4141" s="7">
        <f t="shared" si="608"/>
        <v>1998</v>
      </c>
      <c r="F4141">
        <f>VLOOKUP(B4141, 'Population by Country'!$1:$266, 13, FALSE)</f>
        <v>61329590</v>
      </c>
      <c r="G4141">
        <v>0</v>
      </c>
      <c r="H4141">
        <v>1</v>
      </c>
      <c r="I4141" s="7">
        <f>INDEX('Developing Country'!$B$3:$B$175,MATCH('Stata Data'!B4141,'Developing Country'!$A$3:$A$175))</f>
        <v>0</v>
      </c>
      <c r="J4141" s="7">
        <f>INDEX('Developing Country'!$C$3:$C$175,MATCH('Stata Data'!B4141,'Developing Country'!$A$3:$A$175))</f>
        <v>0</v>
      </c>
      <c r="K4141" s="8">
        <f>VLOOKUP(B4141, 'TRIPS In Force'!$A$2:$B$166, 2, FALSE)</f>
        <v>34784</v>
      </c>
      <c r="L4141" s="7">
        <f t="shared" si="605"/>
        <v>1995</v>
      </c>
      <c r="M4141" s="7">
        <f t="shared" si="600"/>
        <v>1</v>
      </c>
      <c r="N4141" s="7">
        <f t="shared" si="601"/>
        <v>2005</v>
      </c>
      <c r="O4141" s="7">
        <f t="shared" si="602"/>
        <v>-7</v>
      </c>
      <c r="P4141" s="7">
        <f t="shared" si="603"/>
        <v>0</v>
      </c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</row>
    <row r="4142" spans="1:34" x14ac:dyDescent="0.35">
      <c r="A4142">
        <f t="shared" si="606"/>
        <v>4141</v>
      </c>
      <c r="B4142" t="s">
        <v>151</v>
      </c>
      <c r="C4142">
        <f t="shared" si="604"/>
        <v>153</v>
      </c>
      <c r="D4142" s="7">
        <f t="shared" si="608"/>
        <v>1999</v>
      </c>
      <c r="F4142">
        <f>VLOOKUP(B4142, 'Population by Country'!$1:$266,14, FALSE)</f>
        <v>62287326</v>
      </c>
      <c r="G4142">
        <v>0</v>
      </c>
      <c r="H4142">
        <v>1</v>
      </c>
      <c r="I4142" s="7">
        <f>INDEX('Developing Country'!$B$3:$B$175,MATCH('Stata Data'!B4142,'Developing Country'!$A$3:$A$175))</f>
        <v>0</v>
      </c>
      <c r="J4142" s="7">
        <f>INDEX('Developing Country'!$C$3:$C$175,MATCH('Stata Data'!B4142,'Developing Country'!$A$3:$A$175))</f>
        <v>0</v>
      </c>
      <c r="K4142" s="8">
        <f>VLOOKUP(B4142, 'TRIPS In Force'!$A$2:$B$166, 2, FALSE)</f>
        <v>34784</v>
      </c>
      <c r="L4142" s="7">
        <f t="shared" si="605"/>
        <v>1995</v>
      </c>
      <c r="M4142" s="7">
        <f t="shared" si="600"/>
        <v>1</v>
      </c>
      <c r="N4142" s="7">
        <f t="shared" si="601"/>
        <v>2005</v>
      </c>
      <c r="O4142" s="7">
        <f t="shared" si="602"/>
        <v>-6</v>
      </c>
      <c r="P4142" s="7">
        <f t="shared" si="603"/>
        <v>0</v>
      </c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</row>
    <row r="4143" spans="1:34" x14ac:dyDescent="0.35">
      <c r="A4143">
        <f t="shared" si="606"/>
        <v>4142</v>
      </c>
      <c r="B4143" t="s">
        <v>151</v>
      </c>
      <c r="C4143">
        <f t="shared" si="604"/>
        <v>153</v>
      </c>
      <c r="D4143" s="7">
        <f t="shared" si="608"/>
        <v>2000</v>
      </c>
      <c r="F4143">
        <f>VLOOKUP(B4143, 'Population by Country'!$1:$266, 15, FALSE)</f>
        <v>63240121</v>
      </c>
      <c r="G4143">
        <v>0</v>
      </c>
      <c r="H4143">
        <v>1</v>
      </c>
      <c r="I4143" s="7">
        <f>INDEX('Developing Country'!$B$3:$B$175,MATCH('Stata Data'!B4143,'Developing Country'!$A$3:$A$175))</f>
        <v>0</v>
      </c>
      <c r="J4143" s="7">
        <f>INDEX('Developing Country'!$C$3:$C$175,MATCH('Stata Data'!B4143,'Developing Country'!$A$3:$A$175))</f>
        <v>0</v>
      </c>
      <c r="K4143" s="8">
        <f>VLOOKUP(B4143, 'TRIPS In Force'!$A$2:$B$166, 2, FALSE)</f>
        <v>34784</v>
      </c>
      <c r="L4143" s="7">
        <f t="shared" si="605"/>
        <v>1995</v>
      </c>
      <c r="M4143" s="7">
        <f t="shared" si="600"/>
        <v>1</v>
      </c>
      <c r="N4143" s="7">
        <f t="shared" si="601"/>
        <v>2005</v>
      </c>
      <c r="O4143" s="7">
        <f t="shared" si="602"/>
        <v>-5</v>
      </c>
      <c r="P4143" s="7">
        <f t="shared" si="603"/>
        <v>0</v>
      </c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</row>
    <row r="4144" spans="1:34" x14ac:dyDescent="0.35">
      <c r="A4144">
        <f t="shared" si="606"/>
        <v>4143</v>
      </c>
      <c r="B4144" t="s">
        <v>151</v>
      </c>
      <c r="C4144">
        <f t="shared" si="604"/>
        <v>153</v>
      </c>
      <c r="D4144" s="7">
        <f t="shared" si="608"/>
        <v>2001</v>
      </c>
      <c r="F4144">
        <f>VLOOKUP(B4144, 'Population by Country'!$1:$266, 16, FALSE)</f>
        <v>64191474</v>
      </c>
      <c r="G4144">
        <v>0</v>
      </c>
      <c r="H4144">
        <v>1</v>
      </c>
      <c r="I4144" s="7">
        <f>INDEX('Developing Country'!$B$3:$B$175,MATCH('Stata Data'!B4144,'Developing Country'!$A$3:$A$175))</f>
        <v>0</v>
      </c>
      <c r="J4144" s="7">
        <f>INDEX('Developing Country'!$C$3:$C$175,MATCH('Stata Data'!B4144,'Developing Country'!$A$3:$A$175))</f>
        <v>0</v>
      </c>
      <c r="K4144" s="8">
        <f>VLOOKUP(B4144, 'TRIPS In Force'!$A$2:$B$166, 2, FALSE)</f>
        <v>34784</v>
      </c>
      <c r="L4144" s="7">
        <f t="shared" si="605"/>
        <v>1995</v>
      </c>
      <c r="M4144" s="7">
        <f t="shared" si="600"/>
        <v>1</v>
      </c>
      <c r="N4144" s="7">
        <f t="shared" si="601"/>
        <v>2005</v>
      </c>
      <c r="O4144" s="7">
        <f t="shared" si="602"/>
        <v>-4</v>
      </c>
      <c r="P4144" s="7">
        <f t="shared" si="603"/>
        <v>0</v>
      </c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</row>
    <row r="4145" spans="1:34" x14ac:dyDescent="0.35">
      <c r="A4145">
        <f t="shared" si="606"/>
        <v>4144</v>
      </c>
      <c r="B4145" t="s">
        <v>151</v>
      </c>
      <c r="C4145">
        <f t="shared" si="604"/>
        <v>153</v>
      </c>
      <c r="D4145" s="7">
        <f t="shared" si="608"/>
        <v>2002</v>
      </c>
      <c r="F4145">
        <f>VLOOKUP(B4145, 'Population by Country'!$1:$266, 17, FALSE)</f>
        <v>65143054</v>
      </c>
      <c r="G4145">
        <v>0</v>
      </c>
      <c r="H4145">
        <v>1</v>
      </c>
      <c r="I4145" s="7">
        <f>INDEX('Developing Country'!$B$3:$B$175,MATCH('Stata Data'!B4145,'Developing Country'!$A$3:$A$175))</f>
        <v>0</v>
      </c>
      <c r="J4145" s="7">
        <f>INDEX('Developing Country'!$C$3:$C$175,MATCH('Stata Data'!B4145,'Developing Country'!$A$3:$A$175))</f>
        <v>0</v>
      </c>
      <c r="K4145" s="8">
        <f>VLOOKUP(B4145, 'TRIPS In Force'!$A$2:$B$166, 2, FALSE)</f>
        <v>34784</v>
      </c>
      <c r="L4145" s="7">
        <f t="shared" si="605"/>
        <v>1995</v>
      </c>
      <c r="M4145" s="7">
        <f t="shared" si="600"/>
        <v>1</v>
      </c>
      <c r="N4145" s="7">
        <f t="shared" si="601"/>
        <v>2005</v>
      </c>
      <c r="O4145" s="7">
        <f t="shared" si="602"/>
        <v>-3</v>
      </c>
      <c r="P4145" s="7">
        <f t="shared" si="603"/>
        <v>0</v>
      </c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</row>
    <row r="4146" spans="1:34" x14ac:dyDescent="0.35">
      <c r="A4146">
        <f t="shared" si="606"/>
        <v>4145</v>
      </c>
      <c r="B4146" t="s">
        <v>151</v>
      </c>
      <c r="C4146">
        <f t="shared" si="604"/>
        <v>153</v>
      </c>
      <c r="D4146" s="7">
        <f t="shared" si="608"/>
        <v>2003</v>
      </c>
      <c r="F4146">
        <f>VLOOKUP(B4146, 'Population by Country'!$1:$266, 18, FALSE)</f>
        <v>66085803</v>
      </c>
      <c r="G4146">
        <v>0</v>
      </c>
      <c r="H4146">
        <v>1</v>
      </c>
      <c r="I4146" s="7">
        <f>INDEX('Developing Country'!$B$3:$B$175,MATCH('Stata Data'!B4146,'Developing Country'!$A$3:$A$175))</f>
        <v>0</v>
      </c>
      <c r="J4146" s="7">
        <f>INDEX('Developing Country'!$C$3:$C$175,MATCH('Stata Data'!B4146,'Developing Country'!$A$3:$A$175))</f>
        <v>0</v>
      </c>
      <c r="K4146" s="8">
        <f>VLOOKUP(B4146, 'TRIPS In Force'!$A$2:$B$166, 2, FALSE)</f>
        <v>34784</v>
      </c>
      <c r="L4146" s="7">
        <f t="shared" si="605"/>
        <v>1995</v>
      </c>
      <c r="M4146" s="7">
        <f t="shared" si="600"/>
        <v>1</v>
      </c>
      <c r="N4146" s="7">
        <f t="shared" si="601"/>
        <v>2005</v>
      </c>
      <c r="O4146" s="7">
        <f t="shared" si="602"/>
        <v>-2</v>
      </c>
      <c r="P4146" s="7">
        <f t="shared" si="603"/>
        <v>0</v>
      </c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</row>
    <row r="4147" spans="1:34" x14ac:dyDescent="0.35">
      <c r="A4147">
        <f t="shared" si="606"/>
        <v>4146</v>
      </c>
      <c r="B4147" t="s">
        <v>151</v>
      </c>
      <c r="C4147">
        <f t="shared" si="604"/>
        <v>153</v>
      </c>
      <c r="D4147" s="7">
        <f t="shared" si="608"/>
        <v>2004</v>
      </c>
      <c r="F4147">
        <f>VLOOKUP(B4147, 'Population by Country'!$1:$266,19, FALSE)</f>
        <v>67007855</v>
      </c>
      <c r="G4147">
        <v>0</v>
      </c>
      <c r="H4147">
        <v>1</v>
      </c>
      <c r="I4147" s="7">
        <f>INDEX('Developing Country'!$B$3:$B$175,MATCH('Stata Data'!B4147,'Developing Country'!$A$3:$A$175))</f>
        <v>0</v>
      </c>
      <c r="J4147" s="7">
        <f>INDEX('Developing Country'!$C$3:$C$175,MATCH('Stata Data'!B4147,'Developing Country'!$A$3:$A$175))</f>
        <v>0</v>
      </c>
      <c r="K4147" s="8">
        <f>VLOOKUP(B4147, 'TRIPS In Force'!$A$2:$B$166, 2, FALSE)</f>
        <v>34784</v>
      </c>
      <c r="L4147" s="7">
        <f t="shared" si="605"/>
        <v>1995</v>
      </c>
      <c r="M4147" s="7">
        <f t="shared" si="600"/>
        <v>1</v>
      </c>
      <c r="N4147" s="7">
        <f t="shared" si="601"/>
        <v>2005</v>
      </c>
      <c r="O4147" s="7">
        <f t="shared" si="602"/>
        <v>-1</v>
      </c>
      <c r="P4147" s="7">
        <f t="shared" si="603"/>
        <v>0</v>
      </c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</row>
    <row r="4148" spans="1:34" x14ac:dyDescent="0.35">
      <c r="A4148">
        <f t="shared" si="606"/>
        <v>4147</v>
      </c>
      <c r="B4148" t="s">
        <v>151</v>
      </c>
      <c r="C4148">
        <f t="shared" si="604"/>
        <v>153</v>
      </c>
      <c r="D4148" s="7">
        <f t="shared" si="608"/>
        <v>2005</v>
      </c>
      <c r="F4148">
        <f>VLOOKUP(B4148, 'Population by Country'!$1:$266, 20, FALSE)</f>
        <v>67903406</v>
      </c>
      <c r="G4148">
        <v>0</v>
      </c>
      <c r="H4148">
        <v>1</v>
      </c>
      <c r="I4148" s="7">
        <f>INDEX('Developing Country'!$B$3:$B$175,MATCH('Stata Data'!B4148,'Developing Country'!$A$3:$A$175))</f>
        <v>0</v>
      </c>
      <c r="J4148" s="7">
        <f>INDEX('Developing Country'!$C$3:$C$175,MATCH('Stata Data'!B4148,'Developing Country'!$A$3:$A$175))</f>
        <v>0</v>
      </c>
      <c r="K4148" s="8">
        <f>VLOOKUP(B4148, 'TRIPS In Force'!$A$2:$B$166, 2, FALSE)</f>
        <v>34784</v>
      </c>
      <c r="L4148" s="7">
        <f t="shared" si="605"/>
        <v>1995</v>
      </c>
      <c r="M4148" s="7">
        <f t="shared" si="600"/>
        <v>1</v>
      </c>
      <c r="N4148" s="7">
        <f t="shared" si="601"/>
        <v>2005</v>
      </c>
      <c r="O4148" s="7">
        <f t="shared" si="602"/>
        <v>0</v>
      </c>
      <c r="P4148" s="7">
        <f t="shared" si="603"/>
        <v>1</v>
      </c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</row>
    <row r="4149" spans="1:34" x14ac:dyDescent="0.35">
      <c r="A4149">
        <f t="shared" si="606"/>
        <v>4148</v>
      </c>
      <c r="B4149" t="s">
        <v>151</v>
      </c>
      <c r="C4149">
        <f t="shared" si="604"/>
        <v>153</v>
      </c>
      <c r="D4149" s="7">
        <f t="shared" si="608"/>
        <v>2006</v>
      </c>
      <c r="F4149">
        <f>VLOOKUP(B4149, 'Population by Country'!$1:$266, 21, FALSE)</f>
        <v>68763405</v>
      </c>
      <c r="G4149">
        <v>0</v>
      </c>
      <c r="H4149">
        <v>1</v>
      </c>
      <c r="I4149" s="7">
        <f>INDEX('Developing Country'!$B$3:$B$175,MATCH('Stata Data'!B4149,'Developing Country'!$A$3:$A$175))</f>
        <v>0</v>
      </c>
      <c r="J4149" s="7">
        <f>INDEX('Developing Country'!$C$3:$C$175,MATCH('Stata Data'!B4149,'Developing Country'!$A$3:$A$175))</f>
        <v>0</v>
      </c>
      <c r="K4149" s="8">
        <f>VLOOKUP(B4149, 'TRIPS In Force'!$A$2:$B$166, 2, FALSE)</f>
        <v>34784</v>
      </c>
      <c r="L4149" s="7">
        <f t="shared" si="605"/>
        <v>1995</v>
      </c>
      <c r="M4149" s="7">
        <f t="shared" si="600"/>
        <v>1</v>
      </c>
      <c r="N4149" s="7">
        <f t="shared" si="601"/>
        <v>2005</v>
      </c>
      <c r="O4149" s="7">
        <f t="shared" si="602"/>
        <v>1</v>
      </c>
      <c r="P4149" s="7">
        <f t="shared" si="603"/>
        <v>1</v>
      </c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</row>
    <row r="4150" spans="1:34" x14ac:dyDescent="0.35">
      <c r="A4150">
        <f t="shared" si="606"/>
        <v>4149</v>
      </c>
      <c r="B4150" t="s">
        <v>151</v>
      </c>
      <c r="C4150">
        <f t="shared" si="604"/>
        <v>153</v>
      </c>
      <c r="D4150" s="7">
        <f t="shared" si="608"/>
        <v>2007</v>
      </c>
      <c r="F4150">
        <f>VLOOKUP(B4150, 'Population by Country'!$1:$266, 22, FALSE)</f>
        <v>69597281</v>
      </c>
      <c r="G4150">
        <v>0</v>
      </c>
      <c r="H4150">
        <v>1</v>
      </c>
      <c r="I4150" s="7">
        <f>INDEX('Developing Country'!$B$3:$B$175,MATCH('Stata Data'!B4150,'Developing Country'!$A$3:$A$175))</f>
        <v>0</v>
      </c>
      <c r="J4150" s="7">
        <f>INDEX('Developing Country'!$C$3:$C$175,MATCH('Stata Data'!B4150,'Developing Country'!$A$3:$A$175))</f>
        <v>0</v>
      </c>
      <c r="K4150" s="8">
        <f>VLOOKUP(B4150, 'TRIPS In Force'!$A$2:$B$166, 2, FALSE)</f>
        <v>34784</v>
      </c>
      <c r="L4150" s="7">
        <f t="shared" si="605"/>
        <v>1995</v>
      </c>
      <c r="M4150" s="7">
        <f t="shared" si="600"/>
        <v>1</v>
      </c>
      <c r="N4150" s="7">
        <f t="shared" si="601"/>
        <v>2005</v>
      </c>
      <c r="O4150" s="7">
        <f t="shared" si="602"/>
        <v>2</v>
      </c>
      <c r="P4150" s="7">
        <f t="shared" si="603"/>
        <v>1</v>
      </c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</row>
    <row r="4151" spans="1:34" x14ac:dyDescent="0.35">
      <c r="A4151">
        <f t="shared" si="606"/>
        <v>4150</v>
      </c>
      <c r="B4151" t="s">
        <v>151</v>
      </c>
      <c r="C4151">
        <f t="shared" si="604"/>
        <v>153</v>
      </c>
      <c r="D4151" s="7">
        <f t="shared" si="608"/>
        <v>2008</v>
      </c>
      <c r="F4151">
        <f>VLOOKUP(B4151, 'Population by Country'!$1:$266, 23, FALSE)</f>
        <v>70440032</v>
      </c>
      <c r="G4151">
        <v>0</v>
      </c>
      <c r="H4151">
        <v>1</v>
      </c>
      <c r="I4151" s="7">
        <f>INDEX('Developing Country'!$B$3:$B$175,MATCH('Stata Data'!B4151,'Developing Country'!$A$3:$A$175))</f>
        <v>0</v>
      </c>
      <c r="J4151" s="7">
        <f>INDEX('Developing Country'!$C$3:$C$175,MATCH('Stata Data'!B4151,'Developing Country'!$A$3:$A$175))</f>
        <v>0</v>
      </c>
      <c r="K4151" s="8">
        <f>VLOOKUP(B4151, 'TRIPS In Force'!$A$2:$B$166, 2, FALSE)</f>
        <v>34784</v>
      </c>
      <c r="L4151" s="7">
        <f t="shared" si="605"/>
        <v>1995</v>
      </c>
      <c r="M4151" s="7">
        <f t="shared" si="600"/>
        <v>1</v>
      </c>
      <c r="N4151" s="7">
        <f t="shared" si="601"/>
        <v>2005</v>
      </c>
      <c r="O4151" s="7">
        <f t="shared" si="602"/>
        <v>3</v>
      </c>
      <c r="P4151" s="7">
        <f t="shared" si="603"/>
        <v>1</v>
      </c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</row>
    <row r="4152" spans="1:34" x14ac:dyDescent="0.35">
      <c r="A4152">
        <f t="shared" si="606"/>
        <v>4151</v>
      </c>
      <c r="B4152" t="s">
        <v>151</v>
      </c>
      <c r="C4152">
        <f t="shared" si="604"/>
        <v>153</v>
      </c>
      <c r="D4152" s="7">
        <f t="shared" si="608"/>
        <v>2009</v>
      </c>
      <c r="F4152">
        <f>VLOOKUP(B4152, 'Population by Country'!$1:$266, 24, FALSE)</f>
        <v>71339185</v>
      </c>
      <c r="G4152">
        <v>0</v>
      </c>
      <c r="H4152">
        <v>1</v>
      </c>
      <c r="I4152" s="7">
        <f>INDEX('Developing Country'!$B$3:$B$175,MATCH('Stata Data'!B4152,'Developing Country'!$A$3:$A$175))</f>
        <v>0</v>
      </c>
      <c r="J4152" s="7">
        <f>INDEX('Developing Country'!$C$3:$C$175,MATCH('Stata Data'!B4152,'Developing Country'!$A$3:$A$175))</f>
        <v>0</v>
      </c>
      <c r="K4152" s="8">
        <f>VLOOKUP(B4152, 'TRIPS In Force'!$A$2:$B$166, 2, FALSE)</f>
        <v>34784</v>
      </c>
      <c r="L4152" s="7">
        <f t="shared" si="605"/>
        <v>1995</v>
      </c>
      <c r="M4152" s="7">
        <f t="shared" si="600"/>
        <v>1</v>
      </c>
      <c r="N4152" s="7">
        <f t="shared" si="601"/>
        <v>2005</v>
      </c>
      <c r="O4152" s="7">
        <f t="shared" si="602"/>
        <v>4</v>
      </c>
      <c r="P4152" s="7">
        <f t="shared" si="603"/>
        <v>1</v>
      </c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</row>
    <row r="4153" spans="1:34" x14ac:dyDescent="0.35">
      <c r="A4153">
        <f t="shared" si="606"/>
        <v>4152</v>
      </c>
      <c r="B4153" t="s">
        <v>151</v>
      </c>
      <c r="C4153">
        <f t="shared" si="604"/>
        <v>153</v>
      </c>
      <c r="D4153" s="7">
        <f t="shared" si="608"/>
        <v>2010</v>
      </c>
      <c r="F4153">
        <f>VLOOKUP(B4153, 'Population by Country'!$1:$266, 25, FALSE)</f>
        <v>72326914</v>
      </c>
      <c r="G4153">
        <v>0</v>
      </c>
      <c r="H4153">
        <v>1</v>
      </c>
      <c r="I4153" s="7">
        <f>INDEX('Developing Country'!$B$3:$B$175,MATCH('Stata Data'!B4153,'Developing Country'!$A$3:$A$175))</f>
        <v>0</v>
      </c>
      <c r="J4153" s="7">
        <f>INDEX('Developing Country'!$C$3:$C$175,MATCH('Stata Data'!B4153,'Developing Country'!$A$3:$A$175))</f>
        <v>0</v>
      </c>
      <c r="K4153" s="8">
        <f>VLOOKUP(B4153, 'TRIPS In Force'!$A$2:$B$166, 2, FALSE)</f>
        <v>34784</v>
      </c>
      <c r="L4153" s="7">
        <f t="shared" si="605"/>
        <v>1995</v>
      </c>
      <c r="M4153" s="7">
        <f t="shared" si="600"/>
        <v>1</v>
      </c>
      <c r="N4153" s="7">
        <f t="shared" si="601"/>
        <v>2005</v>
      </c>
      <c r="O4153" s="7">
        <f t="shared" si="602"/>
        <v>5</v>
      </c>
      <c r="P4153" s="7">
        <f t="shared" si="603"/>
        <v>1</v>
      </c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</row>
    <row r="4154" spans="1:34" x14ac:dyDescent="0.35">
      <c r="A4154">
        <f t="shared" si="606"/>
        <v>4153</v>
      </c>
      <c r="B4154" t="s">
        <v>151</v>
      </c>
      <c r="C4154">
        <f t="shared" si="604"/>
        <v>153</v>
      </c>
      <c r="D4154" s="7">
        <f t="shared" si="608"/>
        <v>2011</v>
      </c>
      <c r="F4154">
        <f>VLOOKUP(B4154, 'Population by Country'!$1:$266, 26, FALSE)</f>
        <v>73409455</v>
      </c>
      <c r="G4154">
        <v>0</v>
      </c>
      <c r="H4154">
        <v>1</v>
      </c>
      <c r="I4154" s="7">
        <f>INDEX('Developing Country'!$B$3:$B$175,MATCH('Stata Data'!B4154,'Developing Country'!$A$3:$A$175))</f>
        <v>0</v>
      </c>
      <c r="J4154" s="7">
        <f>INDEX('Developing Country'!$C$3:$C$175,MATCH('Stata Data'!B4154,'Developing Country'!$A$3:$A$175))</f>
        <v>0</v>
      </c>
      <c r="K4154" s="8">
        <f>VLOOKUP(B4154, 'TRIPS In Force'!$A$2:$B$166, 2, FALSE)</f>
        <v>34784</v>
      </c>
      <c r="L4154" s="7">
        <f t="shared" si="605"/>
        <v>1995</v>
      </c>
      <c r="M4154" s="7">
        <f t="shared" si="600"/>
        <v>1</v>
      </c>
      <c r="N4154" s="7">
        <f t="shared" si="601"/>
        <v>2005</v>
      </c>
      <c r="O4154" s="7">
        <f t="shared" si="602"/>
        <v>6</v>
      </c>
      <c r="P4154" s="7">
        <f t="shared" si="603"/>
        <v>1</v>
      </c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</row>
    <row r="4155" spans="1:34" x14ac:dyDescent="0.35">
      <c r="A4155">
        <f t="shared" si="606"/>
        <v>4154</v>
      </c>
      <c r="B4155" t="s">
        <v>151</v>
      </c>
      <c r="C4155">
        <f t="shared" si="604"/>
        <v>153</v>
      </c>
      <c r="D4155" s="7">
        <f t="shared" si="608"/>
        <v>2012</v>
      </c>
      <c r="F4155">
        <f>VLOOKUP(B4155, 'Population by Country'!$1:$266, 27, FALSE)</f>
        <v>74569867</v>
      </c>
      <c r="G4155">
        <v>0</v>
      </c>
      <c r="H4155">
        <v>1</v>
      </c>
      <c r="I4155" s="7">
        <f>INDEX('Developing Country'!$B$3:$B$175,MATCH('Stata Data'!B4155,'Developing Country'!$A$3:$A$175))</f>
        <v>0</v>
      </c>
      <c r="J4155" s="7">
        <f>INDEX('Developing Country'!$C$3:$C$175,MATCH('Stata Data'!B4155,'Developing Country'!$A$3:$A$175))</f>
        <v>0</v>
      </c>
      <c r="K4155" s="8">
        <f>VLOOKUP(B4155, 'TRIPS In Force'!$A$2:$B$166, 2, FALSE)</f>
        <v>34784</v>
      </c>
      <c r="L4155" s="7">
        <f t="shared" si="605"/>
        <v>1995</v>
      </c>
      <c r="M4155" s="7">
        <f t="shared" si="600"/>
        <v>1</v>
      </c>
      <c r="N4155" s="7">
        <f t="shared" si="601"/>
        <v>2005</v>
      </c>
      <c r="O4155" s="7">
        <f t="shared" si="602"/>
        <v>7</v>
      </c>
      <c r="P4155" s="7">
        <f t="shared" si="603"/>
        <v>1</v>
      </c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</row>
    <row r="4156" spans="1:34" x14ac:dyDescent="0.35">
      <c r="A4156">
        <f t="shared" si="606"/>
        <v>4155</v>
      </c>
      <c r="B4156" t="s">
        <v>151</v>
      </c>
      <c r="C4156">
        <f t="shared" si="604"/>
        <v>153</v>
      </c>
      <c r="D4156" s="7">
        <f t="shared" si="608"/>
        <v>2013</v>
      </c>
      <c r="F4156">
        <f>VLOOKUP(B4156, 'Population by Country'!$1:$266, 28, FALSE)</f>
        <v>75787333</v>
      </c>
      <c r="G4156">
        <v>0</v>
      </c>
      <c r="H4156">
        <v>1</v>
      </c>
      <c r="I4156" s="7">
        <f>INDEX('Developing Country'!$B$3:$B$175,MATCH('Stata Data'!B4156,'Developing Country'!$A$3:$A$175))</f>
        <v>0</v>
      </c>
      <c r="J4156" s="7">
        <f>INDEX('Developing Country'!$C$3:$C$175,MATCH('Stata Data'!B4156,'Developing Country'!$A$3:$A$175))</f>
        <v>0</v>
      </c>
      <c r="K4156" s="8">
        <f>VLOOKUP(B4156, 'TRIPS In Force'!$A$2:$B$166, 2, FALSE)</f>
        <v>34784</v>
      </c>
      <c r="L4156" s="7">
        <f t="shared" si="605"/>
        <v>1995</v>
      </c>
      <c r="M4156" s="7">
        <f t="shared" si="600"/>
        <v>1</v>
      </c>
      <c r="N4156" s="7">
        <f t="shared" si="601"/>
        <v>2005</v>
      </c>
      <c r="O4156" s="7">
        <f t="shared" si="602"/>
        <v>8</v>
      </c>
      <c r="P4156" s="7">
        <f t="shared" si="603"/>
        <v>1</v>
      </c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</row>
    <row r="4157" spans="1:34" x14ac:dyDescent="0.35">
      <c r="A4157">
        <f t="shared" si="606"/>
        <v>4156</v>
      </c>
      <c r="B4157" t="s">
        <v>151</v>
      </c>
      <c r="C4157">
        <f t="shared" si="604"/>
        <v>153</v>
      </c>
      <c r="D4157" s="7">
        <f t="shared" si="608"/>
        <v>2014</v>
      </c>
      <c r="F4157">
        <f>VLOOKUP(B4157, 'Population by Country'!$1:$266, 29, FALSE)</f>
        <v>77030628</v>
      </c>
      <c r="G4157">
        <v>0</v>
      </c>
      <c r="H4157">
        <v>1</v>
      </c>
      <c r="I4157" s="7">
        <f>INDEX('Developing Country'!$B$3:$B$175,MATCH('Stata Data'!B4157,'Developing Country'!$A$3:$A$175))</f>
        <v>0</v>
      </c>
      <c r="J4157" s="7">
        <f>INDEX('Developing Country'!$C$3:$C$175,MATCH('Stata Data'!B4157,'Developing Country'!$A$3:$A$175))</f>
        <v>0</v>
      </c>
      <c r="K4157" s="8">
        <f>VLOOKUP(B4157, 'TRIPS In Force'!$A$2:$B$166, 2, FALSE)</f>
        <v>34784</v>
      </c>
      <c r="L4157" s="7">
        <f t="shared" si="605"/>
        <v>1995</v>
      </c>
      <c r="M4157" s="7">
        <f t="shared" si="600"/>
        <v>1</v>
      </c>
      <c r="N4157" s="7">
        <f t="shared" si="601"/>
        <v>2005</v>
      </c>
      <c r="O4157" s="7">
        <f t="shared" si="602"/>
        <v>9</v>
      </c>
      <c r="P4157" s="7">
        <f t="shared" si="603"/>
        <v>1</v>
      </c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</row>
    <row r="4158" spans="1:34" x14ac:dyDescent="0.35">
      <c r="A4158">
        <f t="shared" si="606"/>
        <v>4157</v>
      </c>
      <c r="B4158" t="s">
        <v>151</v>
      </c>
      <c r="C4158">
        <f t="shared" si="604"/>
        <v>153</v>
      </c>
      <c r="D4158" s="7">
        <f t="shared" si="608"/>
        <v>2015</v>
      </c>
      <c r="F4158">
        <f>VLOOKUP(B4158, 'Population by Country'!$1:$266, 30, FALSE)</f>
        <v>78271472</v>
      </c>
      <c r="G4158">
        <v>0</v>
      </c>
      <c r="H4158">
        <v>1</v>
      </c>
      <c r="I4158" s="7">
        <f>INDEX('Developing Country'!$B$3:$B$175,MATCH('Stata Data'!B4158,'Developing Country'!$A$3:$A$175))</f>
        <v>0</v>
      </c>
      <c r="J4158" s="7">
        <f>INDEX('Developing Country'!$C$3:$C$175,MATCH('Stata Data'!B4158,'Developing Country'!$A$3:$A$175))</f>
        <v>0</v>
      </c>
      <c r="K4158" s="8">
        <f>VLOOKUP(B4158, 'TRIPS In Force'!$A$2:$B$166, 2, FALSE)</f>
        <v>34784</v>
      </c>
      <c r="L4158" s="7">
        <f t="shared" si="605"/>
        <v>1995</v>
      </c>
      <c r="M4158" s="7">
        <f t="shared" si="600"/>
        <v>1</v>
      </c>
      <c r="N4158" s="7">
        <f t="shared" si="601"/>
        <v>2005</v>
      </c>
      <c r="O4158" s="7">
        <f t="shared" si="602"/>
        <v>10</v>
      </c>
      <c r="P4158" s="7">
        <f t="shared" si="603"/>
        <v>1</v>
      </c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</row>
    <row r="4159" spans="1:34" x14ac:dyDescent="0.35">
      <c r="A4159">
        <f t="shared" si="606"/>
        <v>4158</v>
      </c>
      <c r="B4159" t="s">
        <v>151</v>
      </c>
      <c r="C4159">
        <f t="shared" si="604"/>
        <v>153</v>
      </c>
      <c r="D4159" s="7">
        <f t="shared" si="608"/>
        <v>2016</v>
      </c>
      <c r="F4159">
        <f>VLOOKUP(B4159, 'Population by Country'!$1:$266, 31, FALSE)</f>
        <v>79512426</v>
      </c>
      <c r="G4159">
        <v>0</v>
      </c>
      <c r="H4159">
        <v>1</v>
      </c>
      <c r="I4159" s="7">
        <f>INDEX('Developing Country'!$B$3:$B$175,MATCH('Stata Data'!B4159,'Developing Country'!$A$3:$A$175))</f>
        <v>0</v>
      </c>
      <c r="J4159" s="7">
        <f>INDEX('Developing Country'!$C$3:$C$175,MATCH('Stata Data'!B4159,'Developing Country'!$A$3:$A$175))</f>
        <v>0</v>
      </c>
      <c r="K4159" s="8">
        <f>VLOOKUP(B4159, 'TRIPS In Force'!$A$2:$B$166, 2, FALSE)</f>
        <v>34784</v>
      </c>
      <c r="L4159" s="7">
        <f t="shared" si="605"/>
        <v>1995</v>
      </c>
      <c r="M4159" s="7">
        <f t="shared" si="600"/>
        <v>1</v>
      </c>
      <c r="N4159" s="7">
        <f t="shared" si="601"/>
        <v>2005</v>
      </c>
      <c r="O4159" s="7">
        <f t="shared" si="602"/>
        <v>11</v>
      </c>
      <c r="P4159" s="7">
        <f t="shared" si="603"/>
        <v>1</v>
      </c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</row>
    <row r="4160" spans="1:34" x14ac:dyDescent="0.35">
      <c r="A4160">
        <f t="shared" si="606"/>
        <v>4159</v>
      </c>
      <c r="B4160" t="s">
        <v>1442</v>
      </c>
      <c r="C4160">
        <f t="shared" si="604"/>
        <v>154</v>
      </c>
      <c r="D4160" s="7">
        <v>1990</v>
      </c>
      <c r="F4160">
        <f>VLOOKUP(B4160, 'Population by Country'!$1:$266, 5,FALSE )</f>
        <v>3683966</v>
      </c>
      <c r="G4160">
        <v>0</v>
      </c>
      <c r="H4160">
        <v>0</v>
      </c>
      <c r="I4160" s="7">
        <f>INDEX('Developing Country'!$B$3:$B$175,MATCH('Stata Data'!B4160,'Developing Country'!$A$3:$A$175))</f>
        <v>0</v>
      </c>
      <c r="J4160" s="7">
        <f>INDEX('Developing Country'!$C$3:$C$175,MATCH('Stata Data'!B4160,'Developing Country'!$A$3:$A$175))</f>
        <v>0</v>
      </c>
      <c r="K4160" s="8"/>
      <c r="L4160" s="7"/>
      <c r="M4160" s="7"/>
      <c r="N4160" s="7"/>
      <c r="O4160" s="7"/>
      <c r="P4160" s="7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</row>
    <row r="4161" spans="1:34" x14ac:dyDescent="0.35">
      <c r="A4161">
        <f t="shared" si="606"/>
        <v>4160</v>
      </c>
      <c r="B4161" t="s">
        <v>1442</v>
      </c>
      <c r="C4161">
        <f t="shared" si="604"/>
        <v>154</v>
      </c>
      <c r="D4161" s="7">
        <f>D4160+1</f>
        <v>1991</v>
      </c>
      <c r="F4161">
        <f>VLOOKUP(B4161, 'Population by Country'!$1:$266, 6, FALSE)</f>
        <v>3789185</v>
      </c>
      <c r="G4161">
        <v>0</v>
      </c>
      <c r="H4161">
        <v>0</v>
      </c>
      <c r="I4161" s="7">
        <f>INDEX('Developing Country'!$B$3:$B$175,MATCH('Stata Data'!B4161,'Developing Country'!$A$3:$A$175))</f>
        <v>0</v>
      </c>
      <c r="J4161" s="7">
        <f>INDEX('Developing Country'!$C$3:$C$175,MATCH('Stata Data'!B4161,'Developing Country'!$A$3:$A$175))</f>
        <v>0</v>
      </c>
      <c r="K4161" s="8"/>
      <c r="L4161" s="7"/>
      <c r="M4161" s="7"/>
      <c r="N4161" s="7"/>
      <c r="O4161" s="7"/>
      <c r="P4161" s="7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</row>
    <row r="4162" spans="1:34" x14ac:dyDescent="0.35">
      <c r="A4162">
        <f t="shared" si="606"/>
        <v>4161</v>
      </c>
      <c r="B4162" t="s">
        <v>1442</v>
      </c>
      <c r="C4162">
        <f t="shared" si="604"/>
        <v>154</v>
      </c>
      <c r="D4162" s="7">
        <f t="shared" ref="D4162:D4186" si="609">D4161+1</f>
        <v>1992</v>
      </c>
      <c r="F4162">
        <f>VLOOKUP(B4162, 'Population by Country'!$1:$266, 7, FALSE)</f>
        <v>3899843</v>
      </c>
      <c r="G4162">
        <v>0</v>
      </c>
      <c r="H4162">
        <v>0</v>
      </c>
      <c r="I4162" s="7">
        <f>INDEX('Developing Country'!$B$3:$B$175,MATCH('Stata Data'!B4162,'Developing Country'!$A$3:$A$175))</f>
        <v>0</v>
      </c>
      <c r="J4162" s="7">
        <f>INDEX('Developing Country'!$C$3:$C$175,MATCH('Stata Data'!B4162,'Developing Country'!$A$3:$A$175))</f>
        <v>0</v>
      </c>
      <c r="K4162" s="8"/>
      <c r="L4162" s="7"/>
      <c r="M4162" s="7"/>
      <c r="N4162" s="7"/>
      <c r="O4162" s="7"/>
      <c r="P4162" s="7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</row>
    <row r="4163" spans="1:34" x14ac:dyDescent="0.35">
      <c r="A4163">
        <f t="shared" si="606"/>
        <v>4162</v>
      </c>
      <c r="B4163" t="s">
        <v>1442</v>
      </c>
      <c r="C4163">
        <f t="shared" ref="C4163:C4226" si="610">_xlfn.FLOOR.MATH((A4163-1)/27)</f>
        <v>154</v>
      </c>
      <c r="D4163" s="7">
        <f t="shared" si="609"/>
        <v>1993</v>
      </c>
      <c r="F4163">
        <f>VLOOKUP(B4163, 'Population by Country'!$1:$266, 8, FALSE)</f>
        <v>4010789</v>
      </c>
      <c r="G4163">
        <v>0</v>
      </c>
      <c r="H4163">
        <v>0</v>
      </c>
      <c r="I4163" s="7">
        <f>INDEX('Developing Country'!$B$3:$B$175,MATCH('Stata Data'!B4163,'Developing Country'!$A$3:$A$175))</f>
        <v>0</v>
      </c>
      <c r="J4163" s="7">
        <f>INDEX('Developing Country'!$C$3:$C$175,MATCH('Stata Data'!B4163,'Developing Country'!$A$3:$A$175))</f>
        <v>0</v>
      </c>
      <c r="K4163" s="8"/>
      <c r="L4163" s="7"/>
      <c r="M4163" s="7"/>
      <c r="N4163" s="7"/>
      <c r="O4163" s="7"/>
      <c r="P4163" s="7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</row>
    <row r="4164" spans="1:34" x14ac:dyDescent="0.35">
      <c r="A4164">
        <f t="shared" ref="A4164:A4227" si="611">A4163+1</f>
        <v>4163</v>
      </c>
      <c r="B4164" t="s">
        <v>1442</v>
      </c>
      <c r="C4164">
        <f t="shared" si="610"/>
        <v>154</v>
      </c>
      <c r="D4164" s="7">
        <f t="shared" si="609"/>
        <v>1994</v>
      </c>
      <c r="F4164">
        <f>VLOOKUP(B4164, 'Population by Country'!$1:$266, 9, FALSE)</f>
        <v>4115099</v>
      </c>
      <c r="G4164">
        <v>0</v>
      </c>
      <c r="H4164">
        <v>0</v>
      </c>
      <c r="I4164" s="7">
        <f>INDEX('Developing Country'!$B$3:$B$175,MATCH('Stata Data'!B4164,'Developing Country'!$A$3:$A$175))</f>
        <v>0</v>
      </c>
      <c r="J4164" s="7">
        <f>INDEX('Developing Country'!$C$3:$C$175,MATCH('Stata Data'!B4164,'Developing Country'!$A$3:$A$175))</f>
        <v>0</v>
      </c>
      <c r="K4164" s="8"/>
      <c r="L4164" s="7"/>
      <c r="M4164" s="7"/>
      <c r="N4164" s="7"/>
      <c r="O4164" s="7"/>
      <c r="P4164" s="7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</row>
    <row r="4165" spans="1:34" x14ac:dyDescent="0.35">
      <c r="A4165">
        <f t="shared" si="611"/>
        <v>4164</v>
      </c>
      <c r="B4165" t="s">
        <v>1442</v>
      </c>
      <c r="C4165">
        <f t="shared" si="610"/>
        <v>154</v>
      </c>
      <c r="D4165" s="7">
        <f t="shared" si="609"/>
        <v>1995</v>
      </c>
      <c r="F4165">
        <f>VLOOKUP(B4165, 'Population by Country'!$1:$266, 10, FALSE)</f>
        <v>4207840</v>
      </c>
      <c r="G4165">
        <v>0</v>
      </c>
      <c r="H4165">
        <v>0</v>
      </c>
      <c r="I4165" s="7">
        <f>INDEX('Developing Country'!$B$3:$B$175,MATCH('Stata Data'!B4165,'Developing Country'!$A$3:$A$175))</f>
        <v>0</v>
      </c>
      <c r="J4165" s="7">
        <f>INDEX('Developing Country'!$C$3:$C$175,MATCH('Stata Data'!B4165,'Developing Country'!$A$3:$A$175))</f>
        <v>0</v>
      </c>
      <c r="K4165" s="8"/>
      <c r="L4165" s="7"/>
      <c r="M4165" s="7"/>
      <c r="N4165" s="7"/>
      <c r="O4165" s="7"/>
      <c r="P4165" s="7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</row>
    <row r="4166" spans="1:34" x14ac:dyDescent="0.35">
      <c r="A4166">
        <f t="shared" si="611"/>
        <v>4165</v>
      </c>
      <c r="B4166" t="s">
        <v>1442</v>
      </c>
      <c r="C4166">
        <f t="shared" si="610"/>
        <v>154</v>
      </c>
      <c r="D4166" s="7">
        <f t="shared" si="609"/>
        <v>1996</v>
      </c>
      <c r="F4166">
        <f>VLOOKUP(B4166, 'Population by Country'!$1:$266, 11, FALSE)</f>
        <v>4287344</v>
      </c>
      <c r="G4166">
        <v>0</v>
      </c>
      <c r="H4166">
        <v>0</v>
      </c>
      <c r="I4166" s="7">
        <f>INDEX('Developing Country'!$B$3:$B$175,MATCH('Stata Data'!B4166,'Developing Country'!$A$3:$A$175))</f>
        <v>0</v>
      </c>
      <c r="J4166" s="7">
        <f>INDEX('Developing Country'!$C$3:$C$175,MATCH('Stata Data'!B4166,'Developing Country'!$A$3:$A$175))</f>
        <v>0</v>
      </c>
      <c r="K4166" s="8"/>
      <c r="L4166" s="7"/>
      <c r="M4166" s="7"/>
      <c r="N4166" s="7"/>
      <c r="O4166" s="7"/>
      <c r="P4166" s="7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</row>
    <row r="4167" spans="1:34" x14ac:dyDescent="0.35">
      <c r="A4167">
        <f t="shared" si="611"/>
        <v>4166</v>
      </c>
      <c r="B4167" t="s">
        <v>1442</v>
      </c>
      <c r="C4167">
        <f t="shared" si="610"/>
        <v>154</v>
      </c>
      <c r="D4167" s="7">
        <f t="shared" si="609"/>
        <v>1997</v>
      </c>
      <c r="F4167">
        <f>VLOOKUP(B4167, 'Population by Country'!$1:$266, 12, FALSE)</f>
        <v>4355114</v>
      </c>
      <c r="G4167">
        <v>0</v>
      </c>
      <c r="H4167">
        <v>0</v>
      </c>
      <c r="I4167" s="7">
        <f>INDEX('Developing Country'!$B$3:$B$175,MATCH('Stata Data'!B4167,'Developing Country'!$A$3:$A$175))</f>
        <v>0</v>
      </c>
      <c r="J4167" s="7">
        <f>INDEX('Developing Country'!$C$3:$C$175,MATCH('Stata Data'!B4167,'Developing Country'!$A$3:$A$175))</f>
        <v>0</v>
      </c>
      <c r="K4167" s="8"/>
      <c r="L4167" s="7"/>
      <c r="M4167" s="7"/>
      <c r="N4167" s="7"/>
      <c r="O4167" s="7"/>
      <c r="P4167" s="7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</row>
    <row r="4168" spans="1:34" x14ac:dyDescent="0.35">
      <c r="A4168">
        <f t="shared" si="611"/>
        <v>4167</v>
      </c>
      <c r="B4168" t="s">
        <v>1442</v>
      </c>
      <c r="C4168">
        <f t="shared" si="610"/>
        <v>154</v>
      </c>
      <c r="D4168" s="7">
        <f t="shared" si="609"/>
        <v>1998</v>
      </c>
      <c r="F4168">
        <f>VLOOKUP(B4168, 'Population by Country'!$1:$266, 13, FALSE)</f>
        <v>4413477</v>
      </c>
      <c r="G4168">
        <v>0</v>
      </c>
      <c r="H4168">
        <v>0</v>
      </c>
      <c r="I4168" s="7">
        <f>INDEX('Developing Country'!$B$3:$B$175,MATCH('Stata Data'!B4168,'Developing Country'!$A$3:$A$175))</f>
        <v>0</v>
      </c>
      <c r="J4168" s="7">
        <f>INDEX('Developing Country'!$C$3:$C$175,MATCH('Stata Data'!B4168,'Developing Country'!$A$3:$A$175))</f>
        <v>0</v>
      </c>
      <c r="K4168" s="8"/>
      <c r="L4168" s="7"/>
      <c r="M4168" s="7"/>
      <c r="N4168" s="7"/>
      <c r="O4168" s="7"/>
      <c r="P4168" s="7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</row>
    <row r="4169" spans="1:34" x14ac:dyDescent="0.35">
      <c r="A4169">
        <f t="shared" si="611"/>
        <v>4168</v>
      </c>
      <c r="B4169" t="s">
        <v>1442</v>
      </c>
      <c r="C4169">
        <f t="shared" si="610"/>
        <v>154</v>
      </c>
      <c r="D4169" s="7">
        <f t="shared" si="609"/>
        <v>1999</v>
      </c>
      <c r="F4169">
        <f>VLOOKUP(B4169, 'Population by Country'!$1:$266,14, FALSE)</f>
        <v>4466132</v>
      </c>
      <c r="G4169">
        <v>0</v>
      </c>
      <c r="H4169">
        <v>0</v>
      </c>
      <c r="I4169" s="7">
        <f>INDEX('Developing Country'!$B$3:$B$175,MATCH('Stata Data'!B4169,'Developing Country'!$A$3:$A$175))</f>
        <v>0</v>
      </c>
      <c r="J4169" s="7">
        <f>INDEX('Developing Country'!$C$3:$C$175,MATCH('Stata Data'!B4169,'Developing Country'!$A$3:$A$175))</f>
        <v>0</v>
      </c>
      <c r="K4169" s="8"/>
      <c r="L4169" s="7"/>
      <c r="M4169" s="7"/>
      <c r="N4169" s="7"/>
      <c r="O4169" s="7"/>
      <c r="P4169" s="7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</row>
    <row r="4170" spans="1:34" x14ac:dyDescent="0.35">
      <c r="A4170">
        <f t="shared" si="611"/>
        <v>4169</v>
      </c>
      <c r="B4170" t="s">
        <v>1442</v>
      </c>
      <c r="C4170">
        <f t="shared" si="610"/>
        <v>154</v>
      </c>
      <c r="D4170" s="7">
        <f t="shared" si="609"/>
        <v>2000</v>
      </c>
      <c r="F4170">
        <f>VLOOKUP(B4170, 'Population by Country'!$1:$266, 15, FALSE)</f>
        <v>4516131</v>
      </c>
      <c r="G4170">
        <v>0</v>
      </c>
      <c r="H4170">
        <v>0</v>
      </c>
      <c r="I4170" s="7">
        <f>INDEX('Developing Country'!$B$3:$B$175,MATCH('Stata Data'!B4170,'Developing Country'!$A$3:$A$175))</f>
        <v>0</v>
      </c>
      <c r="J4170" s="7">
        <f>INDEX('Developing Country'!$C$3:$C$175,MATCH('Stata Data'!B4170,'Developing Country'!$A$3:$A$175))</f>
        <v>0</v>
      </c>
      <c r="K4170" s="8"/>
      <c r="L4170" s="7"/>
      <c r="M4170" s="7"/>
      <c r="N4170" s="7"/>
      <c r="O4170" s="7"/>
      <c r="P4170" s="7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</row>
    <row r="4171" spans="1:34" x14ac:dyDescent="0.35">
      <c r="A4171">
        <f t="shared" si="611"/>
        <v>4170</v>
      </c>
      <c r="B4171" t="s">
        <v>1442</v>
      </c>
      <c r="C4171">
        <f t="shared" si="610"/>
        <v>154</v>
      </c>
      <c r="D4171" s="7">
        <f t="shared" si="609"/>
        <v>2001</v>
      </c>
      <c r="F4171">
        <f>VLOOKUP(B4171, 'Population by Country'!$1:$266, 16, FALSE)</f>
        <v>4564080</v>
      </c>
      <c r="G4171">
        <v>0</v>
      </c>
      <c r="H4171">
        <v>0</v>
      </c>
      <c r="I4171" s="7">
        <f>INDEX('Developing Country'!$B$3:$B$175,MATCH('Stata Data'!B4171,'Developing Country'!$A$3:$A$175))</f>
        <v>0</v>
      </c>
      <c r="J4171" s="7">
        <f>INDEX('Developing Country'!$C$3:$C$175,MATCH('Stata Data'!B4171,'Developing Country'!$A$3:$A$175))</f>
        <v>0</v>
      </c>
      <c r="K4171" s="8"/>
      <c r="L4171" s="7"/>
      <c r="M4171" s="7"/>
      <c r="N4171" s="7"/>
      <c r="O4171" s="7"/>
      <c r="P4171" s="7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</row>
    <row r="4172" spans="1:34" x14ac:dyDescent="0.35">
      <c r="A4172">
        <f t="shared" si="611"/>
        <v>4171</v>
      </c>
      <c r="B4172" t="s">
        <v>1442</v>
      </c>
      <c r="C4172">
        <f t="shared" si="610"/>
        <v>154</v>
      </c>
      <c r="D4172" s="7">
        <f t="shared" si="609"/>
        <v>2002</v>
      </c>
      <c r="F4172">
        <f>VLOOKUP(B4172, 'Population by Country'!$1:$266, 17, FALSE)</f>
        <v>4610002</v>
      </c>
      <c r="G4172">
        <v>0</v>
      </c>
      <c r="H4172">
        <v>0</v>
      </c>
      <c r="I4172" s="7">
        <f>INDEX('Developing Country'!$B$3:$B$175,MATCH('Stata Data'!B4172,'Developing Country'!$A$3:$A$175))</f>
        <v>0</v>
      </c>
      <c r="J4172" s="7">
        <f>INDEX('Developing Country'!$C$3:$C$175,MATCH('Stata Data'!B4172,'Developing Country'!$A$3:$A$175))</f>
        <v>0</v>
      </c>
      <c r="K4172" s="8"/>
      <c r="L4172" s="7"/>
      <c r="M4172" s="7"/>
      <c r="N4172" s="7"/>
      <c r="O4172" s="7"/>
      <c r="P4172" s="7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</row>
    <row r="4173" spans="1:34" x14ac:dyDescent="0.35">
      <c r="A4173">
        <f t="shared" si="611"/>
        <v>4172</v>
      </c>
      <c r="B4173" t="s">
        <v>1442</v>
      </c>
      <c r="C4173">
        <f t="shared" si="610"/>
        <v>154</v>
      </c>
      <c r="D4173" s="7">
        <f t="shared" si="609"/>
        <v>2003</v>
      </c>
      <c r="F4173">
        <f>VLOOKUP(B4173, 'Population by Country'!$1:$266, 18, FALSE)</f>
        <v>4655741</v>
      </c>
      <c r="G4173">
        <v>0</v>
      </c>
      <c r="H4173">
        <v>0</v>
      </c>
      <c r="I4173" s="7">
        <f>INDEX('Developing Country'!$B$3:$B$175,MATCH('Stata Data'!B4173,'Developing Country'!$A$3:$A$175))</f>
        <v>0</v>
      </c>
      <c r="J4173" s="7">
        <f>INDEX('Developing Country'!$C$3:$C$175,MATCH('Stata Data'!B4173,'Developing Country'!$A$3:$A$175))</f>
        <v>0</v>
      </c>
      <c r="K4173" s="8"/>
      <c r="L4173" s="7"/>
      <c r="M4173" s="7"/>
      <c r="N4173" s="7"/>
      <c r="O4173" s="7"/>
      <c r="P4173" s="7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</row>
    <row r="4174" spans="1:34" x14ac:dyDescent="0.35">
      <c r="A4174">
        <f t="shared" si="611"/>
        <v>4173</v>
      </c>
      <c r="B4174" t="s">
        <v>1442</v>
      </c>
      <c r="C4174">
        <f t="shared" si="610"/>
        <v>154</v>
      </c>
      <c r="D4174" s="7">
        <f t="shared" si="609"/>
        <v>2004</v>
      </c>
      <c r="F4174">
        <f>VLOOKUP(B4174, 'Population by Country'!$1:$266,19, FALSE)</f>
        <v>4703398</v>
      </c>
      <c r="G4174">
        <v>0</v>
      </c>
      <c r="H4174">
        <v>0</v>
      </c>
      <c r="I4174" s="7">
        <f>INDEX('Developing Country'!$B$3:$B$175,MATCH('Stata Data'!B4174,'Developing Country'!$A$3:$A$175))</f>
        <v>0</v>
      </c>
      <c r="J4174" s="7">
        <f>INDEX('Developing Country'!$C$3:$C$175,MATCH('Stata Data'!B4174,'Developing Country'!$A$3:$A$175))</f>
        <v>0</v>
      </c>
      <c r="K4174" s="8"/>
      <c r="L4174" s="7"/>
      <c r="M4174" s="7"/>
      <c r="N4174" s="7"/>
      <c r="O4174" s="7"/>
      <c r="P4174" s="7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</row>
    <row r="4175" spans="1:34" x14ac:dyDescent="0.35">
      <c r="A4175">
        <f t="shared" si="611"/>
        <v>4174</v>
      </c>
      <c r="B4175" t="s">
        <v>1442</v>
      </c>
      <c r="C4175">
        <f t="shared" si="610"/>
        <v>154</v>
      </c>
      <c r="D4175" s="7">
        <f t="shared" si="609"/>
        <v>2005</v>
      </c>
      <c r="F4175">
        <f>VLOOKUP(B4175, 'Population by Country'!$1:$266, 20, FALSE)</f>
        <v>4754641</v>
      </c>
      <c r="G4175">
        <v>0</v>
      </c>
      <c r="H4175">
        <v>0</v>
      </c>
      <c r="I4175" s="7">
        <f>INDEX('Developing Country'!$B$3:$B$175,MATCH('Stata Data'!B4175,'Developing Country'!$A$3:$A$175))</f>
        <v>0</v>
      </c>
      <c r="J4175" s="7">
        <f>INDEX('Developing Country'!$C$3:$C$175,MATCH('Stata Data'!B4175,'Developing Country'!$A$3:$A$175))</f>
        <v>0</v>
      </c>
      <c r="K4175" s="8"/>
      <c r="L4175" s="7"/>
      <c r="M4175" s="7"/>
      <c r="N4175" s="7"/>
      <c r="O4175" s="7"/>
      <c r="P4175" s="7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</row>
    <row r="4176" spans="1:34" x14ac:dyDescent="0.35">
      <c r="A4176">
        <f t="shared" si="611"/>
        <v>4175</v>
      </c>
      <c r="B4176" t="s">
        <v>1442</v>
      </c>
      <c r="C4176">
        <f t="shared" si="610"/>
        <v>154</v>
      </c>
      <c r="D4176" s="7">
        <f t="shared" si="609"/>
        <v>2006</v>
      </c>
      <c r="F4176">
        <f>VLOOKUP(B4176, 'Population by Country'!$1:$266, 21, FALSE)</f>
        <v>4810105</v>
      </c>
      <c r="G4176">
        <v>0</v>
      </c>
      <c r="H4176">
        <v>0</v>
      </c>
      <c r="I4176" s="7">
        <f>INDEX('Developing Country'!$B$3:$B$175,MATCH('Stata Data'!B4176,'Developing Country'!$A$3:$A$175))</f>
        <v>0</v>
      </c>
      <c r="J4176" s="7">
        <f>INDEX('Developing Country'!$C$3:$C$175,MATCH('Stata Data'!B4176,'Developing Country'!$A$3:$A$175))</f>
        <v>0</v>
      </c>
      <c r="K4176" s="8"/>
      <c r="L4176" s="7"/>
      <c r="M4176" s="7"/>
      <c r="N4176" s="7"/>
      <c r="O4176" s="7"/>
      <c r="P4176" s="7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</row>
    <row r="4177" spans="1:34" x14ac:dyDescent="0.35">
      <c r="A4177">
        <f t="shared" si="611"/>
        <v>4176</v>
      </c>
      <c r="B4177" t="s">
        <v>1442</v>
      </c>
      <c r="C4177">
        <f t="shared" si="610"/>
        <v>154</v>
      </c>
      <c r="D4177" s="7">
        <f t="shared" si="609"/>
        <v>2007</v>
      </c>
      <c r="F4177">
        <f>VLOOKUP(B4177, 'Population by Country'!$1:$266, 22, FALSE)</f>
        <v>4870137</v>
      </c>
      <c r="G4177">
        <v>0</v>
      </c>
      <c r="H4177">
        <v>0</v>
      </c>
      <c r="I4177" s="7">
        <f>INDEX('Developing Country'!$B$3:$B$175,MATCH('Stata Data'!B4177,'Developing Country'!$A$3:$A$175))</f>
        <v>0</v>
      </c>
      <c r="J4177" s="7">
        <f>INDEX('Developing Country'!$C$3:$C$175,MATCH('Stata Data'!B4177,'Developing Country'!$A$3:$A$175))</f>
        <v>0</v>
      </c>
      <c r="K4177" s="8"/>
      <c r="L4177" s="7"/>
      <c r="M4177" s="7"/>
      <c r="N4177" s="7"/>
      <c r="O4177" s="7"/>
      <c r="P4177" s="7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</row>
    <row r="4178" spans="1:34" x14ac:dyDescent="0.35">
      <c r="A4178">
        <f t="shared" si="611"/>
        <v>4177</v>
      </c>
      <c r="B4178" t="s">
        <v>1442</v>
      </c>
      <c r="C4178">
        <f t="shared" si="610"/>
        <v>154</v>
      </c>
      <c r="D4178" s="7">
        <f t="shared" si="609"/>
        <v>2008</v>
      </c>
      <c r="F4178">
        <f>VLOOKUP(B4178, 'Population by Country'!$1:$266, 23, FALSE)</f>
        <v>4935762</v>
      </c>
      <c r="G4178">
        <v>0</v>
      </c>
      <c r="H4178">
        <v>0</v>
      </c>
      <c r="I4178" s="7">
        <f>INDEX('Developing Country'!$B$3:$B$175,MATCH('Stata Data'!B4178,'Developing Country'!$A$3:$A$175))</f>
        <v>0</v>
      </c>
      <c r="J4178" s="7">
        <f>INDEX('Developing Country'!$C$3:$C$175,MATCH('Stata Data'!B4178,'Developing Country'!$A$3:$A$175))</f>
        <v>0</v>
      </c>
      <c r="K4178" s="8"/>
      <c r="L4178" s="7"/>
      <c r="M4178" s="7"/>
      <c r="N4178" s="7"/>
      <c r="O4178" s="7"/>
      <c r="P4178" s="7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</row>
    <row r="4179" spans="1:34" x14ac:dyDescent="0.35">
      <c r="A4179">
        <f t="shared" si="611"/>
        <v>4178</v>
      </c>
      <c r="B4179" t="s">
        <v>1442</v>
      </c>
      <c r="C4179">
        <f t="shared" si="610"/>
        <v>154</v>
      </c>
      <c r="D4179" s="7">
        <f t="shared" si="609"/>
        <v>2009</v>
      </c>
      <c r="F4179">
        <f>VLOOKUP(B4179, 'Population by Country'!$1:$266, 24, FALSE)</f>
        <v>5007950</v>
      </c>
      <c r="G4179">
        <v>0</v>
      </c>
      <c r="H4179">
        <v>0</v>
      </c>
      <c r="I4179" s="7">
        <f>INDEX('Developing Country'!$B$3:$B$175,MATCH('Stata Data'!B4179,'Developing Country'!$A$3:$A$175))</f>
        <v>0</v>
      </c>
      <c r="J4179" s="7">
        <f>INDEX('Developing Country'!$C$3:$C$175,MATCH('Stata Data'!B4179,'Developing Country'!$A$3:$A$175))</f>
        <v>0</v>
      </c>
      <c r="K4179" s="8"/>
      <c r="L4179" s="7"/>
      <c r="M4179" s="7"/>
      <c r="N4179" s="7"/>
      <c r="O4179" s="7"/>
      <c r="P4179" s="7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</row>
    <row r="4180" spans="1:34" x14ac:dyDescent="0.35">
      <c r="A4180">
        <f t="shared" si="611"/>
        <v>4179</v>
      </c>
      <c r="B4180" t="s">
        <v>1442</v>
      </c>
      <c r="C4180">
        <f t="shared" si="610"/>
        <v>154</v>
      </c>
      <c r="D4180" s="7">
        <f t="shared" si="609"/>
        <v>2010</v>
      </c>
      <c r="F4180">
        <f>VLOOKUP(B4180, 'Population by Country'!$1:$266, 25, FALSE)</f>
        <v>5087210</v>
      </c>
      <c r="G4180">
        <v>0</v>
      </c>
      <c r="H4180">
        <v>0</v>
      </c>
      <c r="I4180" s="7">
        <f>INDEX('Developing Country'!$B$3:$B$175,MATCH('Stata Data'!B4180,'Developing Country'!$A$3:$A$175))</f>
        <v>0</v>
      </c>
      <c r="J4180" s="7">
        <f>INDEX('Developing Country'!$C$3:$C$175,MATCH('Stata Data'!B4180,'Developing Country'!$A$3:$A$175))</f>
        <v>0</v>
      </c>
      <c r="K4180" s="8"/>
      <c r="L4180" s="7"/>
      <c r="M4180" s="7"/>
      <c r="N4180" s="7"/>
      <c r="O4180" s="7"/>
      <c r="P4180" s="7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</row>
    <row r="4181" spans="1:34" x14ac:dyDescent="0.35">
      <c r="A4181">
        <f t="shared" si="611"/>
        <v>4180</v>
      </c>
      <c r="B4181" t="s">
        <v>1442</v>
      </c>
      <c r="C4181">
        <f t="shared" si="610"/>
        <v>154</v>
      </c>
      <c r="D4181" s="7">
        <f t="shared" si="609"/>
        <v>2011</v>
      </c>
      <c r="F4181">
        <f>VLOOKUP(B4181, 'Population by Country'!$1:$266, 26, FALSE)</f>
        <v>5174061</v>
      </c>
      <c r="G4181">
        <v>0</v>
      </c>
      <c r="H4181">
        <v>0</v>
      </c>
      <c r="I4181" s="7">
        <f>INDEX('Developing Country'!$B$3:$B$175,MATCH('Stata Data'!B4181,'Developing Country'!$A$3:$A$175))</f>
        <v>0</v>
      </c>
      <c r="J4181" s="7">
        <f>INDEX('Developing Country'!$C$3:$C$175,MATCH('Stata Data'!B4181,'Developing Country'!$A$3:$A$175))</f>
        <v>0</v>
      </c>
      <c r="K4181" s="8"/>
      <c r="L4181" s="7"/>
      <c r="M4181" s="7"/>
      <c r="N4181" s="7"/>
      <c r="O4181" s="7"/>
      <c r="P4181" s="7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</row>
    <row r="4182" spans="1:34" x14ac:dyDescent="0.35">
      <c r="A4182">
        <f t="shared" si="611"/>
        <v>4181</v>
      </c>
      <c r="B4182" t="s">
        <v>1442</v>
      </c>
      <c r="C4182">
        <f t="shared" si="610"/>
        <v>154</v>
      </c>
      <c r="D4182" s="7">
        <f t="shared" si="609"/>
        <v>2012</v>
      </c>
      <c r="F4182">
        <f>VLOOKUP(B4182, 'Population by Country'!$1:$266, 27, FALSE)</f>
        <v>5267839</v>
      </c>
      <c r="G4182">
        <v>0</v>
      </c>
      <c r="H4182">
        <v>0</v>
      </c>
      <c r="I4182" s="7">
        <f>INDEX('Developing Country'!$B$3:$B$175,MATCH('Stata Data'!B4182,'Developing Country'!$A$3:$A$175))</f>
        <v>0</v>
      </c>
      <c r="J4182" s="7">
        <f>INDEX('Developing Country'!$C$3:$C$175,MATCH('Stata Data'!B4182,'Developing Country'!$A$3:$A$175))</f>
        <v>0</v>
      </c>
      <c r="K4182" s="8"/>
      <c r="L4182" s="7"/>
      <c r="M4182" s="7"/>
      <c r="N4182" s="7"/>
      <c r="O4182" s="7"/>
      <c r="P4182" s="7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</row>
    <row r="4183" spans="1:34" x14ac:dyDescent="0.35">
      <c r="A4183">
        <f t="shared" si="611"/>
        <v>4182</v>
      </c>
      <c r="B4183" t="s">
        <v>1442</v>
      </c>
      <c r="C4183">
        <f t="shared" si="610"/>
        <v>154</v>
      </c>
      <c r="D4183" s="7">
        <f t="shared" si="609"/>
        <v>2013</v>
      </c>
      <c r="F4183">
        <f>VLOOKUP(B4183, 'Population by Country'!$1:$266, 28, FALSE)</f>
        <v>5366277</v>
      </c>
      <c r="G4183">
        <v>0</v>
      </c>
      <c r="H4183">
        <v>0</v>
      </c>
      <c r="I4183" s="7">
        <f>INDEX('Developing Country'!$B$3:$B$175,MATCH('Stata Data'!B4183,'Developing Country'!$A$3:$A$175))</f>
        <v>0</v>
      </c>
      <c r="J4183" s="7">
        <f>INDEX('Developing Country'!$C$3:$C$175,MATCH('Stata Data'!B4183,'Developing Country'!$A$3:$A$175))</f>
        <v>0</v>
      </c>
      <c r="K4183" s="8"/>
      <c r="L4183" s="7"/>
      <c r="M4183" s="7"/>
      <c r="N4183" s="7"/>
      <c r="O4183" s="7"/>
      <c r="P4183" s="7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</row>
    <row r="4184" spans="1:34" x14ac:dyDescent="0.35">
      <c r="A4184">
        <f t="shared" si="611"/>
        <v>4183</v>
      </c>
      <c r="B4184" t="s">
        <v>1442</v>
      </c>
      <c r="C4184">
        <f t="shared" si="610"/>
        <v>154</v>
      </c>
      <c r="D4184" s="7">
        <f t="shared" si="609"/>
        <v>2014</v>
      </c>
      <c r="F4184">
        <f>VLOOKUP(B4184, 'Population by Country'!$1:$266, 29, FALSE)</f>
        <v>5466241</v>
      </c>
      <c r="G4184">
        <v>0</v>
      </c>
      <c r="H4184">
        <v>0</v>
      </c>
      <c r="I4184" s="7">
        <f>INDEX('Developing Country'!$B$3:$B$175,MATCH('Stata Data'!B4184,'Developing Country'!$A$3:$A$175))</f>
        <v>0</v>
      </c>
      <c r="J4184" s="7">
        <f>INDEX('Developing Country'!$C$3:$C$175,MATCH('Stata Data'!B4184,'Developing Country'!$A$3:$A$175))</f>
        <v>0</v>
      </c>
      <c r="K4184" s="8"/>
      <c r="L4184" s="7"/>
      <c r="M4184" s="7"/>
      <c r="N4184" s="7"/>
      <c r="O4184" s="7"/>
      <c r="P4184" s="7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</row>
    <row r="4185" spans="1:34" x14ac:dyDescent="0.35">
      <c r="A4185">
        <f t="shared" si="611"/>
        <v>4184</v>
      </c>
      <c r="B4185" t="s">
        <v>1442</v>
      </c>
      <c r="C4185">
        <f t="shared" si="610"/>
        <v>154</v>
      </c>
      <c r="D4185" s="7">
        <f t="shared" si="609"/>
        <v>2015</v>
      </c>
      <c r="F4185">
        <f>VLOOKUP(B4185, 'Population by Country'!$1:$266, 30, FALSE)</f>
        <v>5565284</v>
      </c>
      <c r="G4185">
        <v>0</v>
      </c>
      <c r="H4185">
        <v>0</v>
      </c>
      <c r="I4185" s="7">
        <f>INDEX('Developing Country'!$B$3:$B$175,MATCH('Stata Data'!B4185,'Developing Country'!$A$3:$A$175))</f>
        <v>0</v>
      </c>
      <c r="J4185" s="7">
        <f>INDEX('Developing Country'!$C$3:$C$175,MATCH('Stata Data'!B4185,'Developing Country'!$A$3:$A$175))</f>
        <v>0</v>
      </c>
      <c r="K4185" s="8"/>
      <c r="L4185" s="7"/>
      <c r="M4185" s="7"/>
      <c r="N4185" s="7"/>
      <c r="O4185" s="7"/>
      <c r="P4185" s="7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</row>
    <row r="4186" spans="1:34" x14ac:dyDescent="0.35">
      <c r="A4186">
        <f t="shared" si="611"/>
        <v>4185</v>
      </c>
      <c r="B4186" t="s">
        <v>1442</v>
      </c>
      <c r="C4186">
        <f t="shared" si="610"/>
        <v>154</v>
      </c>
      <c r="D4186" s="7">
        <f t="shared" si="609"/>
        <v>2016</v>
      </c>
      <c r="F4186">
        <f>VLOOKUP(B4186, 'Population by Country'!$1:$266, 31, FALSE)</f>
        <v>5662544</v>
      </c>
      <c r="G4186">
        <v>0</v>
      </c>
      <c r="H4186">
        <v>0</v>
      </c>
      <c r="I4186" s="7">
        <f>INDEX('Developing Country'!$B$3:$B$175,MATCH('Stata Data'!B4186,'Developing Country'!$A$3:$A$175))</f>
        <v>0</v>
      </c>
      <c r="J4186" s="7">
        <f>INDEX('Developing Country'!$C$3:$C$175,MATCH('Stata Data'!B4186,'Developing Country'!$A$3:$A$175))</f>
        <v>0</v>
      </c>
      <c r="K4186" s="8"/>
      <c r="L4186" s="7"/>
      <c r="M4186" s="7"/>
      <c r="N4186" s="7"/>
      <c r="O4186" s="7"/>
      <c r="P4186" s="7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</row>
    <row r="4187" spans="1:34" x14ac:dyDescent="0.35">
      <c r="A4187">
        <f t="shared" si="611"/>
        <v>4186</v>
      </c>
      <c r="B4187" t="s">
        <v>152</v>
      </c>
      <c r="C4187">
        <f t="shared" si="610"/>
        <v>155</v>
      </c>
      <c r="D4187" s="7">
        <v>1990</v>
      </c>
      <c r="E4187">
        <v>64000</v>
      </c>
      <c r="F4187">
        <f>VLOOKUP(B4187, 'Population by Country'!$1:$266, 5,FALSE )</f>
        <v>17438907</v>
      </c>
      <c r="G4187">
        <v>0</v>
      </c>
      <c r="H4187">
        <v>0</v>
      </c>
      <c r="I4187" s="7">
        <f>INDEX('Developing Country'!$B$3:$B$175,MATCH('Stata Data'!B4187,'Developing Country'!$A$3:$A$175))</f>
        <v>1</v>
      </c>
      <c r="J4187" s="7">
        <f>INDEX('Developing Country'!$C$3:$C$175,MATCH('Stata Data'!B4187,'Developing Country'!$A$3:$A$175))</f>
        <v>0</v>
      </c>
      <c r="K4187" s="8">
        <f>VLOOKUP(B4187, 'TRIPS In Force'!$A$2:$B$166, 2, FALSE)</f>
        <v>34700</v>
      </c>
      <c r="L4187" s="7">
        <f t="shared" ref="L4187:L4226" si="612">YEAR(K4187)</f>
        <v>1995</v>
      </c>
      <c r="M4187" s="7">
        <f t="shared" ref="M4187:M4225" si="613">IF(L4187&gt;D4187, 0, 1)</f>
        <v>0</v>
      </c>
      <c r="N4187" s="7">
        <f t="shared" ref="N4187:N4225" si="614">IF(L4187&gt;IF(I4187=1, 2033, IF(H4187=1, 2005, IF(J4187=1,2000, L4187))), L4187,IF(I4187=1, 2033, IF(H4187=1, 2005, IF(J4187=1,2000, L4187))))</f>
        <v>2033</v>
      </c>
      <c r="O4187" s="7">
        <f t="shared" ref="O4187:O4225" si="615">D4187-N4187</f>
        <v>-43</v>
      </c>
      <c r="P4187" s="7">
        <f t="shared" ref="P4187:P4225" si="616">IF(N4187&lt;=D4187,1,0)</f>
        <v>0</v>
      </c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</row>
    <row r="4188" spans="1:34" x14ac:dyDescent="0.35">
      <c r="A4188">
        <f t="shared" si="611"/>
        <v>4187</v>
      </c>
      <c r="B4188" t="s">
        <v>152</v>
      </c>
      <c r="C4188">
        <f t="shared" si="610"/>
        <v>155</v>
      </c>
      <c r="D4188" s="7">
        <f>D4187+1</f>
        <v>1991</v>
      </c>
      <c r="E4188">
        <v>73000</v>
      </c>
      <c r="F4188">
        <f>VLOOKUP(B4188, 'Population by Country'!$1:$266, 6, FALSE)</f>
        <v>18040438</v>
      </c>
      <c r="G4188">
        <v>0</v>
      </c>
      <c r="H4188">
        <v>0</v>
      </c>
      <c r="I4188" s="7">
        <f>INDEX('Developing Country'!$B$3:$B$175,MATCH('Stata Data'!B4188,'Developing Country'!$A$3:$A$175))</f>
        <v>1</v>
      </c>
      <c r="J4188" s="7">
        <f>INDEX('Developing Country'!$C$3:$C$175,MATCH('Stata Data'!B4188,'Developing Country'!$A$3:$A$175))</f>
        <v>0</v>
      </c>
      <c r="K4188" s="8">
        <f>VLOOKUP(B4188, 'TRIPS In Force'!$A$2:$B$166, 2, FALSE)</f>
        <v>34700</v>
      </c>
      <c r="L4188" s="7">
        <f t="shared" si="612"/>
        <v>1995</v>
      </c>
      <c r="M4188" s="7">
        <f t="shared" si="613"/>
        <v>0</v>
      </c>
      <c r="N4188" s="7">
        <f t="shared" si="614"/>
        <v>2033</v>
      </c>
      <c r="O4188" s="7">
        <f t="shared" si="615"/>
        <v>-42</v>
      </c>
      <c r="P4188" s="7">
        <f t="shared" si="616"/>
        <v>0</v>
      </c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</row>
    <row r="4189" spans="1:34" x14ac:dyDescent="0.35">
      <c r="A4189">
        <f t="shared" si="611"/>
        <v>4188</v>
      </c>
      <c r="B4189" t="s">
        <v>152</v>
      </c>
      <c r="C4189">
        <f t="shared" si="610"/>
        <v>155</v>
      </c>
      <c r="D4189" s="7">
        <f t="shared" ref="D4189:D4213" si="617">D4188+1</f>
        <v>1992</v>
      </c>
      <c r="E4189">
        <v>82000</v>
      </c>
      <c r="F4189">
        <f>VLOOKUP(B4189, 'Population by Country'!$1:$266, 7, FALSE)</f>
        <v>18652889</v>
      </c>
      <c r="G4189">
        <v>0</v>
      </c>
      <c r="H4189">
        <v>0</v>
      </c>
      <c r="I4189" s="7">
        <f>INDEX('Developing Country'!$B$3:$B$175,MATCH('Stata Data'!B4189,'Developing Country'!$A$3:$A$175))</f>
        <v>1</v>
      </c>
      <c r="J4189" s="7">
        <f>INDEX('Developing Country'!$C$3:$C$175,MATCH('Stata Data'!B4189,'Developing Country'!$A$3:$A$175))</f>
        <v>0</v>
      </c>
      <c r="K4189" s="8">
        <f>VLOOKUP(B4189, 'TRIPS In Force'!$A$2:$B$166, 2, FALSE)</f>
        <v>34700</v>
      </c>
      <c r="L4189" s="7">
        <f t="shared" si="612"/>
        <v>1995</v>
      </c>
      <c r="M4189" s="7">
        <f t="shared" si="613"/>
        <v>0</v>
      </c>
      <c r="N4189" s="7">
        <f t="shared" si="614"/>
        <v>2033</v>
      </c>
      <c r="O4189" s="7">
        <f t="shared" si="615"/>
        <v>-41</v>
      </c>
      <c r="P4189" s="7">
        <f t="shared" si="616"/>
        <v>0</v>
      </c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</row>
    <row r="4190" spans="1:34" x14ac:dyDescent="0.35">
      <c r="A4190">
        <f t="shared" si="611"/>
        <v>4189</v>
      </c>
      <c r="B4190" t="s">
        <v>152</v>
      </c>
      <c r="C4190">
        <f t="shared" si="610"/>
        <v>155</v>
      </c>
      <c r="D4190" s="7">
        <f t="shared" si="617"/>
        <v>1993</v>
      </c>
      <c r="E4190">
        <v>89000</v>
      </c>
      <c r="F4190">
        <f>VLOOKUP(B4190, 'Population by Country'!$1:$266, 8, FALSE)</f>
        <v>19275422</v>
      </c>
      <c r="G4190">
        <v>0</v>
      </c>
      <c r="H4190">
        <v>0</v>
      </c>
      <c r="I4190" s="7">
        <f>INDEX('Developing Country'!$B$3:$B$175,MATCH('Stata Data'!B4190,'Developing Country'!$A$3:$A$175))</f>
        <v>1</v>
      </c>
      <c r="J4190" s="7">
        <f>INDEX('Developing Country'!$C$3:$C$175,MATCH('Stata Data'!B4190,'Developing Country'!$A$3:$A$175))</f>
        <v>0</v>
      </c>
      <c r="K4190" s="8">
        <f>VLOOKUP(B4190, 'TRIPS In Force'!$A$2:$B$166, 2, FALSE)</f>
        <v>34700</v>
      </c>
      <c r="L4190" s="7">
        <f t="shared" si="612"/>
        <v>1995</v>
      </c>
      <c r="M4190" s="7">
        <f t="shared" si="613"/>
        <v>0</v>
      </c>
      <c r="N4190" s="7">
        <f t="shared" si="614"/>
        <v>2033</v>
      </c>
      <c r="O4190" s="7">
        <f t="shared" si="615"/>
        <v>-40</v>
      </c>
      <c r="P4190" s="7">
        <f t="shared" si="616"/>
        <v>0</v>
      </c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</row>
    <row r="4191" spans="1:34" x14ac:dyDescent="0.35">
      <c r="A4191">
        <f t="shared" si="611"/>
        <v>4190</v>
      </c>
      <c r="B4191" t="s">
        <v>152</v>
      </c>
      <c r="C4191">
        <f t="shared" si="610"/>
        <v>155</v>
      </c>
      <c r="D4191" s="7">
        <f t="shared" si="617"/>
        <v>1994</v>
      </c>
      <c r="E4191">
        <v>95000</v>
      </c>
      <c r="F4191">
        <f>VLOOKUP(B4191, 'Population by Country'!$1:$266, 9, FALSE)</f>
        <v>19907634</v>
      </c>
      <c r="G4191">
        <v>0</v>
      </c>
      <c r="H4191">
        <v>0</v>
      </c>
      <c r="I4191" s="7">
        <f>INDEX('Developing Country'!$B$3:$B$175,MATCH('Stata Data'!B4191,'Developing Country'!$A$3:$A$175))</f>
        <v>1</v>
      </c>
      <c r="J4191" s="7">
        <f>INDEX('Developing Country'!$C$3:$C$175,MATCH('Stata Data'!B4191,'Developing Country'!$A$3:$A$175))</f>
        <v>0</v>
      </c>
      <c r="K4191" s="8">
        <f>VLOOKUP(B4191, 'TRIPS In Force'!$A$2:$B$166, 2, FALSE)</f>
        <v>34700</v>
      </c>
      <c r="L4191" s="7">
        <f t="shared" si="612"/>
        <v>1995</v>
      </c>
      <c r="M4191" s="7">
        <f t="shared" si="613"/>
        <v>0</v>
      </c>
      <c r="N4191" s="7">
        <f t="shared" si="614"/>
        <v>2033</v>
      </c>
      <c r="O4191" s="7">
        <f t="shared" si="615"/>
        <v>-39</v>
      </c>
      <c r="P4191" s="7">
        <f t="shared" si="616"/>
        <v>0</v>
      </c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</row>
    <row r="4192" spans="1:34" x14ac:dyDescent="0.35">
      <c r="A4192">
        <f t="shared" si="611"/>
        <v>4191</v>
      </c>
      <c r="B4192" t="s">
        <v>152</v>
      </c>
      <c r="C4192">
        <f t="shared" si="610"/>
        <v>155</v>
      </c>
      <c r="D4192" s="7">
        <f t="shared" si="617"/>
        <v>1995</v>
      </c>
      <c r="E4192">
        <v>99000</v>
      </c>
      <c r="F4192">
        <f>VLOOKUP(B4192, 'Population by Country'!$1:$266, 10, FALSE)</f>
        <v>20550291</v>
      </c>
      <c r="G4192">
        <v>0</v>
      </c>
      <c r="H4192">
        <v>0</v>
      </c>
      <c r="I4192" s="7">
        <f>INDEX('Developing Country'!$B$3:$B$175,MATCH('Stata Data'!B4192,'Developing Country'!$A$3:$A$175))</f>
        <v>1</v>
      </c>
      <c r="J4192" s="7">
        <f>INDEX('Developing Country'!$C$3:$C$175,MATCH('Stata Data'!B4192,'Developing Country'!$A$3:$A$175))</f>
        <v>0</v>
      </c>
      <c r="K4192" s="8">
        <f>VLOOKUP(B4192, 'TRIPS In Force'!$A$2:$B$166, 2, FALSE)</f>
        <v>34700</v>
      </c>
      <c r="L4192" s="7">
        <f t="shared" si="612"/>
        <v>1995</v>
      </c>
      <c r="M4192" s="7">
        <f t="shared" si="613"/>
        <v>1</v>
      </c>
      <c r="N4192" s="7">
        <f t="shared" si="614"/>
        <v>2033</v>
      </c>
      <c r="O4192" s="7">
        <f t="shared" si="615"/>
        <v>-38</v>
      </c>
      <c r="P4192" s="7">
        <f t="shared" si="616"/>
        <v>0</v>
      </c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</row>
    <row r="4193" spans="1:34" x14ac:dyDescent="0.35">
      <c r="A4193">
        <f t="shared" si="611"/>
        <v>4192</v>
      </c>
      <c r="B4193" t="s">
        <v>152</v>
      </c>
      <c r="C4193">
        <f t="shared" si="610"/>
        <v>155</v>
      </c>
      <c r="D4193" s="7">
        <f t="shared" si="617"/>
        <v>1996</v>
      </c>
      <c r="E4193">
        <v>100000</v>
      </c>
      <c r="F4193">
        <f>VLOOKUP(B4193, 'Population by Country'!$1:$266, 11, FALSE)</f>
        <v>21202118</v>
      </c>
      <c r="G4193">
        <v>0</v>
      </c>
      <c r="H4193">
        <v>0</v>
      </c>
      <c r="I4193" s="7">
        <f>INDEX('Developing Country'!$B$3:$B$175,MATCH('Stata Data'!B4193,'Developing Country'!$A$3:$A$175))</f>
        <v>1</v>
      </c>
      <c r="J4193" s="7">
        <f>INDEX('Developing Country'!$C$3:$C$175,MATCH('Stata Data'!B4193,'Developing Country'!$A$3:$A$175))</f>
        <v>0</v>
      </c>
      <c r="K4193" s="8">
        <f>VLOOKUP(B4193, 'TRIPS In Force'!$A$2:$B$166, 2, FALSE)</f>
        <v>34700</v>
      </c>
      <c r="L4193" s="7">
        <f t="shared" si="612"/>
        <v>1995</v>
      </c>
      <c r="M4193" s="7">
        <f t="shared" si="613"/>
        <v>1</v>
      </c>
      <c r="N4193" s="7">
        <f t="shared" si="614"/>
        <v>2033</v>
      </c>
      <c r="O4193" s="7">
        <f t="shared" si="615"/>
        <v>-37</v>
      </c>
      <c r="P4193" s="7">
        <f t="shared" si="616"/>
        <v>0</v>
      </c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</row>
    <row r="4194" spans="1:34" x14ac:dyDescent="0.35">
      <c r="A4194">
        <f t="shared" si="611"/>
        <v>4193</v>
      </c>
      <c r="B4194" t="s">
        <v>152</v>
      </c>
      <c r="C4194">
        <f t="shared" si="610"/>
        <v>155</v>
      </c>
      <c r="D4194" s="7">
        <f t="shared" si="617"/>
        <v>1997</v>
      </c>
      <c r="E4194">
        <v>100000</v>
      </c>
      <c r="F4194">
        <f>VLOOKUP(B4194, 'Population by Country'!$1:$266, 12, FALSE)</f>
        <v>21865931</v>
      </c>
      <c r="G4194">
        <v>0</v>
      </c>
      <c r="H4194">
        <v>0</v>
      </c>
      <c r="I4194" s="7">
        <f>INDEX('Developing Country'!$B$3:$B$175,MATCH('Stata Data'!B4194,'Developing Country'!$A$3:$A$175))</f>
        <v>1</v>
      </c>
      <c r="J4194" s="7">
        <f>INDEX('Developing Country'!$C$3:$C$175,MATCH('Stata Data'!B4194,'Developing Country'!$A$3:$A$175))</f>
        <v>0</v>
      </c>
      <c r="K4194" s="8">
        <f>VLOOKUP(B4194, 'TRIPS In Force'!$A$2:$B$166, 2, FALSE)</f>
        <v>34700</v>
      </c>
      <c r="L4194" s="7">
        <f t="shared" si="612"/>
        <v>1995</v>
      </c>
      <c r="M4194" s="7">
        <f t="shared" si="613"/>
        <v>1</v>
      </c>
      <c r="N4194" s="7">
        <f t="shared" si="614"/>
        <v>2033</v>
      </c>
      <c r="O4194" s="7">
        <f t="shared" si="615"/>
        <v>-36</v>
      </c>
      <c r="P4194" s="7">
        <f t="shared" si="616"/>
        <v>0</v>
      </c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</row>
    <row r="4195" spans="1:34" x14ac:dyDescent="0.35">
      <c r="A4195">
        <f t="shared" si="611"/>
        <v>4194</v>
      </c>
      <c r="B4195" t="s">
        <v>152</v>
      </c>
      <c r="C4195">
        <f t="shared" si="610"/>
        <v>155</v>
      </c>
      <c r="D4195" s="7">
        <f t="shared" si="617"/>
        <v>1998</v>
      </c>
      <c r="E4195">
        <v>100000</v>
      </c>
      <c r="F4195">
        <f>VLOOKUP(B4195, 'Population by Country'!$1:$266, 13, FALSE)</f>
        <v>22551789</v>
      </c>
      <c r="G4195">
        <v>0</v>
      </c>
      <c r="H4195">
        <v>0</v>
      </c>
      <c r="I4195" s="7">
        <f>INDEX('Developing Country'!$B$3:$B$175,MATCH('Stata Data'!B4195,'Developing Country'!$A$3:$A$175))</f>
        <v>1</v>
      </c>
      <c r="J4195" s="7">
        <f>INDEX('Developing Country'!$C$3:$C$175,MATCH('Stata Data'!B4195,'Developing Country'!$A$3:$A$175))</f>
        <v>0</v>
      </c>
      <c r="K4195" s="8">
        <f>VLOOKUP(B4195, 'TRIPS In Force'!$A$2:$B$166, 2, FALSE)</f>
        <v>34700</v>
      </c>
      <c r="L4195" s="7">
        <f t="shared" si="612"/>
        <v>1995</v>
      </c>
      <c r="M4195" s="7">
        <f t="shared" si="613"/>
        <v>1</v>
      </c>
      <c r="N4195" s="7">
        <f t="shared" si="614"/>
        <v>2033</v>
      </c>
      <c r="O4195" s="7">
        <f t="shared" si="615"/>
        <v>-35</v>
      </c>
      <c r="P4195" s="7">
        <f t="shared" si="616"/>
        <v>0</v>
      </c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</row>
    <row r="4196" spans="1:34" x14ac:dyDescent="0.35">
      <c r="A4196">
        <f t="shared" si="611"/>
        <v>4195</v>
      </c>
      <c r="B4196" t="s">
        <v>152</v>
      </c>
      <c r="C4196">
        <f t="shared" si="610"/>
        <v>155</v>
      </c>
      <c r="D4196" s="7">
        <f t="shared" si="617"/>
        <v>1999</v>
      </c>
      <c r="E4196">
        <v>100000</v>
      </c>
      <c r="F4196">
        <f>VLOOKUP(B4196, 'Population by Country'!$1:$266,14, FALSE)</f>
        <v>23272995</v>
      </c>
      <c r="G4196">
        <v>0</v>
      </c>
      <c r="H4196">
        <v>0</v>
      </c>
      <c r="I4196" s="7">
        <f>INDEX('Developing Country'!$B$3:$B$175,MATCH('Stata Data'!B4196,'Developing Country'!$A$3:$A$175))</f>
        <v>1</v>
      </c>
      <c r="J4196" s="7">
        <f>INDEX('Developing Country'!$C$3:$C$175,MATCH('Stata Data'!B4196,'Developing Country'!$A$3:$A$175))</f>
        <v>0</v>
      </c>
      <c r="K4196" s="8">
        <f>VLOOKUP(B4196, 'TRIPS In Force'!$A$2:$B$166, 2, FALSE)</f>
        <v>34700</v>
      </c>
      <c r="L4196" s="7">
        <f t="shared" si="612"/>
        <v>1995</v>
      </c>
      <c r="M4196" s="7">
        <f t="shared" si="613"/>
        <v>1</v>
      </c>
      <c r="N4196" s="7">
        <f t="shared" si="614"/>
        <v>2033</v>
      </c>
      <c r="O4196" s="7">
        <f t="shared" si="615"/>
        <v>-34</v>
      </c>
      <c r="P4196" s="7">
        <f t="shared" si="616"/>
        <v>0</v>
      </c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</row>
    <row r="4197" spans="1:34" x14ac:dyDescent="0.35">
      <c r="A4197">
        <f t="shared" si="611"/>
        <v>4196</v>
      </c>
      <c r="B4197" t="s">
        <v>152</v>
      </c>
      <c r="C4197">
        <f t="shared" si="610"/>
        <v>155</v>
      </c>
      <c r="D4197" s="7">
        <f t="shared" si="617"/>
        <v>2000</v>
      </c>
      <c r="E4197">
        <v>100000</v>
      </c>
      <c r="F4197">
        <f>VLOOKUP(B4197, 'Population by Country'!$1:$266, 15, FALSE)</f>
        <v>24039274</v>
      </c>
      <c r="G4197">
        <v>0</v>
      </c>
      <c r="H4197">
        <v>0</v>
      </c>
      <c r="I4197" s="7">
        <f>INDEX('Developing Country'!$B$3:$B$175,MATCH('Stata Data'!B4197,'Developing Country'!$A$3:$A$175))</f>
        <v>1</v>
      </c>
      <c r="J4197" s="7">
        <f>INDEX('Developing Country'!$C$3:$C$175,MATCH('Stata Data'!B4197,'Developing Country'!$A$3:$A$175))</f>
        <v>0</v>
      </c>
      <c r="K4197" s="8">
        <f>VLOOKUP(B4197, 'TRIPS In Force'!$A$2:$B$166, 2, FALSE)</f>
        <v>34700</v>
      </c>
      <c r="L4197" s="7">
        <f t="shared" si="612"/>
        <v>1995</v>
      </c>
      <c r="M4197" s="7">
        <f t="shared" si="613"/>
        <v>1</v>
      </c>
      <c r="N4197" s="7">
        <f t="shared" si="614"/>
        <v>2033</v>
      </c>
      <c r="O4197" s="7">
        <f t="shared" si="615"/>
        <v>-33</v>
      </c>
      <c r="P4197" s="7">
        <f t="shared" si="616"/>
        <v>0</v>
      </c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</row>
    <row r="4198" spans="1:34" x14ac:dyDescent="0.35">
      <c r="A4198">
        <f t="shared" si="611"/>
        <v>4197</v>
      </c>
      <c r="B4198" t="s">
        <v>152</v>
      </c>
      <c r="C4198">
        <f t="shared" si="610"/>
        <v>155</v>
      </c>
      <c r="D4198" s="7">
        <f t="shared" si="617"/>
        <v>2001</v>
      </c>
      <c r="E4198">
        <v>100000</v>
      </c>
      <c r="F4198">
        <f>VLOOKUP(B4198, 'Population by Country'!$1:$266, 16, FALSE)</f>
        <v>24854892</v>
      </c>
      <c r="G4198">
        <v>0</v>
      </c>
      <c r="H4198">
        <v>0</v>
      </c>
      <c r="I4198" s="7">
        <f>INDEX('Developing Country'!$B$3:$B$175,MATCH('Stata Data'!B4198,'Developing Country'!$A$3:$A$175))</f>
        <v>1</v>
      </c>
      <c r="J4198" s="7">
        <f>INDEX('Developing Country'!$C$3:$C$175,MATCH('Stata Data'!B4198,'Developing Country'!$A$3:$A$175))</f>
        <v>0</v>
      </c>
      <c r="K4198" s="8">
        <f>VLOOKUP(B4198, 'TRIPS In Force'!$A$2:$B$166, 2, FALSE)</f>
        <v>34700</v>
      </c>
      <c r="L4198" s="7">
        <f t="shared" si="612"/>
        <v>1995</v>
      </c>
      <c r="M4198" s="7">
        <f t="shared" si="613"/>
        <v>1</v>
      </c>
      <c r="N4198" s="7">
        <f t="shared" si="614"/>
        <v>2033</v>
      </c>
      <c r="O4198" s="7">
        <f t="shared" si="615"/>
        <v>-32</v>
      </c>
      <c r="P4198" s="7">
        <f t="shared" si="616"/>
        <v>0</v>
      </c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</row>
    <row r="4199" spans="1:34" x14ac:dyDescent="0.35">
      <c r="A4199">
        <f t="shared" si="611"/>
        <v>4198</v>
      </c>
      <c r="B4199" t="s">
        <v>152</v>
      </c>
      <c r="C4199">
        <f t="shared" si="610"/>
        <v>155</v>
      </c>
      <c r="D4199" s="7">
        <f t="shared" si="617"/>
        <v>2002</v>
      </c>
      <c r="E4199">
        <v>99000</v>
      </c>
      <c r="F4199">
        <f>VLOOKUP(B4199, 'Population by Country'!$1:$266, 17, FALSE)</f>
        <v>25718048</v>
      </c>
      <c r="G4199">
        <v>0</v>
      </c>
      <c r="H4199">
        <v>0</v>
      </c>
      <c r="I4199" s="7">
        <f>INDEX('Developing Country'!$B$3:$B$175,MATCH('Stata Data'!B4199,'Developing Country'!$A$3:$A$175))</f>
        <v>1</v>
      </c>
      <c r="J4199" s="7">
        <f>INDEX('Developing Country'!$C$3:$C$175,MATCH('Stata Data'!B4199,'Developing Country'!$A$3:$A$175))</f>
        <v>0</v>
      </c>
      <c r="K4199" s="8">
        <f>VLOOKUP(B4199, 'TRIPS In Force'!$A$2:$B$166, 2, FALSE)</f>
        <v>34700</v>
      </c>
      <c r="L4199" s="7">
        <f t="shared" si="612"/>
        <v>1995</v>
      </c>
      <c r="M4199" s="7">
        <f t="shared" si="613"/>
        <v>1</v>
      </c>
      <c r="N4199" s="7">
        <f t="shared" si="614"/>
        <v>2033</v>
      </c>
      <c r="O4199" s="7">
        <f t="shared" si="615"/>
        <v>-31</v>
      </c>
      <c r="P4199" s="7">
        <f t="shared" si="616"/>
        <v>0</v>
      </c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</row>
    <row r="4200" spans="1:34" x14ac:dyDescent="0.35">
      <c r="A4200">
        <f t="shared" si="611"/>
        <v>4199</v>
      </c>
      <c r="B4200" t="s">
        <v>152</v>
      </c>
      <c r="C4200">
        <f t="shared" si="610"/>
        <v>155</v>
      </c>
      <c r="D4200" s="7">
        <f t="shared" si="617"/>
        <v>2003</v>
      </c>
      <c r="E4200">
        <v>96000</v>
      </c>
      <c r="F4200">
        <f>VLOOKUP(B4200, 'Population by Country'!$1:$266, 18, FALSE)</f>
        <v>26624820</v>
      </c>
      <c r="G4200">
        <v>0</v>
      </c>
      <c r="H4200">
        <v>0</v>
      </c>
      <c r="I4200" s="7">
        <f>INDEX('Developing Country'!$B$3:$B$175,MATCH('Stata Data'!B4200,'Developing Country'!$A$3:$A$175))</f>
        <v>1</v>
      </c>
      <c r="J4200" s="7">
        <f>INDEX('Developing Country'!$C$3:$C$175,MATCH('Stata Data'!B4200,'Developing Country'!$A$3:$A$175))</f>
        <v>0</v>
      </c>
      <c r="K4200" s="8">
        <f>VLOOKUP(B4200, 'TRIPS In Force'!$A$2:$B$166, 2, FALSE)</f>
        <v>34700</v>
      </c>
      <c r="L4200" s="7">
        <f t="shared" si="612"/>
        <v>1995</v>
      </c>
      <c r="M4200" s="7">
        <f t="shared" si="613"/>
        <v>1</v>
      </c>
      <c r="N4200" s="7">
        <f t="shared" si="614"/>
        <v>2033</v>
      </c>
      <c r="O4200" s="7">
        <f t="shared" si="615"/>
        <v>-30</v>
      </c>
      <c r="P4200" s="7">
        <f t="shared" si="616"/>
        <v>0</v>
      </c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</row>
    <row r="4201" spans="1:34" x14ac:dyDescent="0.35">
      <c r="A4201">
        <f t="shared" si="611"/>
        <v>4200</v>
      </c>
      <c r="B4201" t="s">
        <v>152</v>
      </c>
      <c r="C4201">
        <f t="shared" si="610"/>
        <v>155</v>
      </c>
      <c r="D4201" s="7">
        <f t="shared" si="617"/>
        <v>2004</v>
      </c>
      <c r="E4201">
        <v>92000</v>
      </c>
      <c r="F4201">
        <f>VLOOKUP(B4201, 'Population by Country'!$1:$266,19, FALSE)</f>
        <v>27568436</v>
      </c>
      <c r="G4201">
        <v>0</v>
      </c>
      <c r="H4201">
        <v>0</v>
      </c>
      <c r="I4201" s="7">
        <f>INDEX('Developing Country'!$B$3:$B$175,MATCH('Stata Data'!B4201,'Developing Country'!$A$3:$A$175))</f>
        <v>1</v>
      </c>
      <c r="J4201" s="7">
        <f>INDEX('Developing Country'!$C$3:$C$175,MATCH('Stata Data'!B4201,'Developing Country'!$A$3:$A$175))</f>
        <v>0</v>
      </c>
      <c r="K4201" s="8">
        <f>VLOOKUP(B4201, 'TRIPS In Force'!$A$2:$B$166, 2, FALSE)</f>
        <v>34700</v>
      </c>
      <c r="L4201" s="7">
        <f t="shared" si="612"/>
        <v>1995</v>
      </c>
      <c r="M4201" s="7">
        <f t="shared" si="613"/>
        <v>1</v>
      </c>
      <c r="N4201" s="7">
        <f t="shared" si="614"/>
        <v>2033</v>
      </c>
      <c r="O4201" s="7">
        <f t="shared" si="615"/>
        <v>-29</v>
      </c>
      <c r="P4201" s="7">
        <f t="shared" si="616"/>
        <v>0</v>
      </c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</row>
    <row r="4202" spans="1:34" x14ac:dyDescent="0.35">
      <c r="A4202">
        <f t="shared" si="611"/>
        <v>4201</v>
      </c>
      <c r="B4202" t="s">
        <v>152</v>
      </c>
      <c r="C4202">
        <f t="shared" si="610"/>
        <v>155</v>
      </c>
      <c r="D4202" s="7">
        <f t="shared" si="617"/>
        <v>2005</v>
      </c>
      <c r="E4202">
        <v>84000</v>
      </c>
      <c r="F4202">
        <f>VLOOKUP(B4202, 'Population by Country'!$1:$266, 20, FALSE)</f>
        <v>28543940</v>
      </c>
      <c r="G4202">
        <v>0</v>
      </c>
      <c r="H4202">
        <v>0</v>
      </c>
      <c r="I4202" s="7">
        <f>INDEX('Developing Country'!$B$3:$B$175,MATCH('Stata Data'!B4202,'Developing Country'!$A$3:$A$175))</f>
        <v>1</v>
      </c>
      <c r="J4202" s="7">
        <f>INDEX('Developing Country'!$C$3:$C$175,MATCH('Stata Data'!B4202,'Developing Country'!$A$3:$A$175))</f>
        <v>0</v>
      </c>
      <c r="K4202" s="8">
        <f>VLOOKUP(B4202, 'TRIPS In Force'!$A$2:$B$166, 2, FALSE)</f>
        <v>34700</v>
      </c>
      <c r="L4202" s="7">
        <f t="shared" si="612"/>
        <v>1995</v>
      </c>
      <c r="M4202" s="7">
        <f t="shared" si="613"/>
        <v>1</v>
      </c>
      <c r="N4202" s="7">
        <f t="shared" si="614"/>
        <v>2033</v>
      </c>
      <c r="O4202" s="7">
        <f t="shared" si="615"/>
        <v>-28</v>
      </c>
      <c r="P4202" s="7">
        <f t="shared" si="616"/>
        <v>0</v>
      </c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</row>
    <row r="4203" spans="1:34" x14ac:dyDescent="0.35">
      <c r="A4203">
        <f t="shared" si="611"/>
        <v>4202</v>
      </c>
      <c r="B4203" t="s">
        <v>152</v>
      </c>
      <c r="C4203">
        <f t="shared" si="610"/>
        <v>155</v>
      </c>
      <c r="D4203" s="7">
        <f t="shared" si="617"/>
        <v>2006</v>
      </c>
      <c r="E4203">
        <v>76000</v>
      </c>
      <c r="F4203">
        <f>VLOOKUP(B4203, 'Population by Country'!$1:$266, 21, FALSE)</f>
        <v>29550662</v>
      </c>
      <c r="G4203">
        <v>0</v>
      </c>
      <c r="H4203">
        <v>0</v>
      </c>
      <c r="I4203" s="7">
        <f>INDEX('Developing Country'!$B$3:$B$175,MATCH('Stata Data'!B4203,'Developing Country'!$A$3:$A$175))</f>
        <v>1</v>
      </c>
      <c r="J4203" s="7">
        <f>INDEX('Developing Country'!$C$3:$C$175,MATCH('Stata Data'!B4203,'Developing Country'!$A$3:$A$175))</f>
        <v>0</v>
      </c>
      <c r="K4203" s="8">
        <f>VLOOKUP(B4203, 'TRIPS In Force'!$A$2:$B$166, 2, FALSE)</f>
        <v>34700</v>
      </c>
      <c r="L4203" s="7">
        <f t="shared" si="612"/>
        <v>1995</v>
      </c>
      <c r="M4203" s="7">
        <f t="shared" si="613"/>
        <v>1</v>
      </c>
      <c r="N4203" s="7">
        <f t="shared" si="614"/>
        <v>2033</v>
      </c>
      <c r="O4203" s="7">
        <f t="shared" si="615"/>
        <v>-27</v>
      </c>
      <c r="P4203" s="7">
        <f t="shared" si="616"/>
        <v>0</v>
      </c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</row>
    <row r="4204" spans="1:34" x14ac:dyDescent="0.35">
      <c r="A4204">
        <f t="shared" si="611"/>
        <v>4203</v>
      </c>
      <c r="B4204" t="s">
        <v>152</v>
      </c>
      <c r="C4204">
        <f t="shared" si="610"/>
        <v>155</v>
      </c>
      <c r="D4204" s="7">
        <f t="shared" si="617"/>
        <v>2007</v>
      </c>
      <c r="E4204">
        <v>77000</v>
      </c>
      <c r="F4204">
        <f>VLOOKUP(B4204, 'Population by Country'!$1:$266, 22, FALSE)</f>
        <v>30590487</v>
      </c>
      <c r="G4204">
        <v>0</v>
      </c>
      <c r="H4204">
        <v>0</v>
      </c>
      <c r="I4204" s="7">
        <f>INDEX('Developing Country'!$B$3:$B$175,MATCH('Stata Data'!B4204,'Developing Country'!$A$3:$A$175))</f>
        <v>1</v>
      </c>
      <c r="J4204" s="7">
        <f>INDEX('Developing Country'!$C$3:$C$175,MATCH('Stata Data'!B4204,'Developing Country'!$A$3:$A$175))</f>
        <v>0</v>
      </c>
      <c r="K4204" s="8">
        <f>VLOOKUP(B4204, 'TRIPS In Force'!$A$2:$B$166, 2, FALSE)</f>
        <v>34700</v>
      </c>
      <c r="L4204" s="7">
        <f t="shared" si="612"/>
        <v>1995</v>
      </c>
      <c r="M4204" s="7">
        <f t="shared" si="613"/>
        <v>1</v>
      </c>
      <c r="N4204" s="7">
        <f t="shared" si="614"/>
        <v>2033</v>
      </c>
      <c r="O4204" s="7">
        <f t="shared" si="615"/>
        <v>-26</v>
      </c>
      <c r="P4204" s="7">
        <f t="shared" si="616"/>
        <v>0</v>
      </c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</row>
    <row r="4205" spans="1:34" x14ac:dyDescent="0.35">
      <c r="A4205">
        <f t="shared" si="611"/>
        <v>4204</v>
      </c>
      <c r="B4205" t="s">
        <v>152</v>
      </c>
      <c r="C4205">
        <f t="shared" si="610"/>
        <v>155</v>
      </c>
      <c r="D4205" s="7">
        <f t="shared" si="617"/>
        <v>2008</v>
      </c>
      <c r="E4205">
        <v>76000</v>
      </c>
      <c r="F4205">
        <f>VLOOKUP(B4205, 'Population by Country'!$1:$266, 23, FALSE)</f>
        <v>31663896</v>
      </c>
      <c r="G4205">
        <v>0</v>
      </c>
      <c r="H4205">
        <v>0</v>
      </c>
      <c r="I4205" s="7">
        <f>INDEX('Developing Country'!$B$3:$B$175,MATCH('Stata Data'!B4205,'Developing Country'!$A$3:$A$175))</f>
        <v>1</v>
      </c>
      <c r="J4205" s="7">
        <f>INDEX('Developing Country'!$C$3:$C$175,MATCH('Stata Data'!B4205,'Developing Country'!$A$3:$A$175))</f>
        <v>0</v>
      </c>
      <c r="K4205" s="8">
        <f>VLOOKUP(B4205, 'TRIPS In Force'!$A$2:$B$166, 2, FALSE)</f>
        <v>34700</v>
      </c>
      <c r="L4205" s="7">
        <f t="shared" si="612"/>
        <v>1995</v>
      </c>
      <c r="M4205" s="7">
        <f t="shared" si="613"/>
        <v>1</v>
      </c>
      <c r="N4205" s="7">
        <f t="shared" si="614"/>
        <v>2033</v>
      </c>
      <c r="O4205" s="7">
        <f t="shared" si="615"/>
        <v>-25</v>
      </c>
      <c r="P4205" s="7">
        <f t="shared" si="616"/>
        <v>0</v>
      </c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</row>
    <row r="4206" spans="1:34" x14ac:dyDescent="0.35">
      <c r="A4206">
        <f t="shared" si="611"/>
        <v>4205</v>
      </c>
      <c r="B4206" t="s">
        <v>152</v>
      </c>
      <c r="C4206">
        <f t="shared" si="610"/>
        <v>155</v>
      </c>
      <c r="D4206" s="7">
        <f t="shared" si="617"/>
        <v>2009</v>
      </c>
      <c r="E4206">
        <v>69000</v>
      </c>
      <c r="F4206">
        <f>VLOOKUP(B4206, 'Population by Country'!$1:$266, 24, FALSE)</f>
        <v>32771895</v>
      </c>
      <c r="G4206">
        <v>0</v>
      </c>
      <c r="H4206">
        <v>0</v>
      </c>
      <c r="I4206" s="7">
        <f>INDEX('Developing Country'!$B$3:$B$175,MATCH('Stata Data'!B4206,'Developing Country'!$A$3:$A$175))</f>
        <v>1</v>
      </c>
      <c r="J4206" s="7">
        <f>INDEX('Developing Country'!$C$3:$C$175,MATCH('Stata Data'!B4206,'Developing Country'!$A$3:$A$175))</f>
        <v>0</v>
      </c>
      <c r="K4206" s="8">
        <f>VLOOKUP(B4206, 'TRIPS In Force'!$A$2:$B$166, 2, FALSE)</f>
        <v>34700</v>
      </c>
      <c r="L4206" s="7">
        <f t="shared" si="612"/>
        <v>1995</v>
      </c>
      <c r="M4206" s="7">
        <f t="shared" si="613"/>
        <v>1</v>
      </c>
      <c r="N4206" s="7">
        <f t="shared" si="614"/>
        <v>2033</v>
      </c>
      <c r="O4206" s="7">
        <f t="shared" si="615"/>
        <v>-24</v>
      </c>
      <c r="P4206" s="7">
        <f t="shared" si="616"/>
        <v>0</v>
      </c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</row>
    <row r="4207" spans="1:34" x14ac:dyDescent="0.35">
      <c r="A4207">
        <f t="shared" si="611"/>
        <v>4206</v>
      </c>
      <c r="B4207" t="s">
        <v>152</v>
      </c>
      <c r="C4207">
        <f t="shared" si="610"/>
        <v>155</v>
      </c>
      <c r="D4207" s="7">
        <f t="shared" si="617"/>
        <v>2010</v>
      </c>
      <c r="E4207">
        <v>63000</v>
      </c>
      <c r="F4207">
        <f>VLOOKUP(B4207, 'Population by Country'!$1:$266, 25, FALSE)</f>
        <v>33915133</v>
      </c>
      <c r="G4207">
        <v>0</v>
      </c>
      <c r="H4207">
        <v>0</v>
      </c>
      <c r="I4207" s="7">
        <f>INDEX('Developing Country'!$B$3:$B$175,MATCH('Stata Data'!B4207,'Developing Country'!$A$3:$A$175))</f>
        <v>1</v>
      </c>
      <c r="J4207" s="7">
        <f>INDEX('Developing Country'!$C$3:$C$175,MATCH('Stata Data'!B4207,'Developing Country'!$A$3:$A$175))</f>
        <v>0</v>
      </c>
      <c r="K4207" s="8">
        <f>VLOOKUP(B4207, 'TRIPS In Force'!$A$2:$B$166, 2, FALSE)</f>
        <v>34700</v>
      </c>
      <c r="L4207" s="7">
        <f t="shared" si="612"/>
        <v>1995</v>
      </c>
      <c r="M4207" s="7">
        <f t="shared" si="613"/>
        <v>1</v>
      </c>
      <c r="N4207" s="7">
        <f t="shared" si="614"/>
        <v>2033</v>
      </c>
      <c r="O4207" s="7">
        <f t="shared" si="615"/>
        <v>-23</v>
      </c>
      <c r="P4207" s="7">
        <f t="shared" si="616"/>
        <v>0</v>
      </c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</row>
    <row r="4208" spans="1:34" x14ac:dyDescent="0.35">
      <c r="A4208">
        <f t="shared" si="611"/>
        <v>4207</v>
      </c>
      <c r="B4208" t="s">
        <v>152</v>
      </c>
      <c r="C4208">
        <f t="shared" si="610"/>
        <v>155</v>
      </c>
      <c r="D4208" s="7">
        <f t="shared" si="617"/>
        <v>2011</v>
      </c>
      <c r="E4208">
        <v>57000</v>
      </c>
      <c r="F4208">
        <f>VLOOKUP(B4208, 'Population by Country'!$1:$266, 26, FALSE)</f>
        <v>35093648</v>
      </c>
      <c r="G4208">
        <v>0</v>
      </c>
      <c r="H4208">
        <v>0</v>
      </c>
      <c r="I4208" s="7">
        <f>INDEX('Developing Country'!$B$3:$B$175,MATCH('Stata Data'!B4208,'Developing Country'!$A$3:$A$175))</f>
        <v>1</v>
      </c>
      <c r="J4208" s="7">
        <f>INDEX('Developing Country'!$C$3:$C$175,MATCH('Stata Data'!B4208,'Developing Country'!$A$3:$A$175))</f>
        <v>0</v>
      </c>
      <c r="K4208" s="8">
        <f>VLOOKUP(B4208, 'TRIPS In Force'!$A$2:$B$166, 2, FALSE)</f>
        <v>34700</v>
      </c>
      <c r="L4208" s="7">
        <f t="shared" si="612"/>
        <v>1995</v>
      </c>
      <c r="M4208" s="7">
        <f t="shared" si="613"/>
        <v>1</v>
      </c>
      <c r="N4208" s="7">
        <f t="shared" si="614"/>
        <v>2033</v>
      </c>
      <c r="O4208" s="7">
        <f t="shared" si="615"/>
        <v>-22</v>
      </c>
      <c r="P4208" s="7">
        <f t="shared" si="616"/>
        <v>0</v>
      </c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</row>
    <row r="4209" spans="1:34" x14ac:dyDescent="0.35">
      <c r="A4209">
        <f t="shared" si="611"/>
        <v>4208</v>
      </c>
      <c r="B4209" t="s">
        <v>152</v>
      </c>
      <c r="C4209">
        <f t="shared" si="610"/>
        <v>155</v>
      </c>
      <c r="D4209" s="7">
        <f t="shared" si="617"/>
        <v>2012</v>
      </c>
      <c r="E4209">
        <v>52000</v>
      </c>
      <c r="F4209">
        <f>VLOOKUP(B4209, 'Population by Country'!$1:$266, 27, FALSE)</f>
        <v>36306796</v>
      </c>
      <c r="G4209">
        <v>0</v>
      </c>
      <c r="H4209">
        <v>0</v>
      </c>
      <c r="I4209" s="7">
        <f>INDEX('Developing Country'!$B$3:$B$175,MATCH('Stata Data'!B4209,'Developing Country'!$A$3:$A$175))</f>
        <v>1</v>
      </c>
      <c r="J4209" s="7">
        <f>INDEX('Developing Country'!$C$3:$C$175,MATCH('Stata Data'!B4209,'Developing Country'!$A$3:$A$175))</f>
        <v>0</v>
      </c>
      <c r="K4209" s="8">
        <f>VLOOKUP(B4209, 'TRIPS In Force'!$A$2:$B$166, 2, FALSE)</f>
        <v>34700</v>
      </c>
      <c r="L4209" s="7">
        <f t="shared" si="612"/>
        <v>1995</v>
      </c>
      <c r="M4209" s="7">
        <f t="shared" si="613"/>
        <v>1</v>
      </c>
      <c r="N4209" s="7">
        <f t="shared" si="614"/>
        <v>2033</v>
      </c>
      <c r="O4209" s="7">
        <f t="shared" si="615"/>
        <v>-21</v>
      </c>
      <c r="P4209" s="7">
        <f t="shared" si="616"/>
        <v>0</v>
      </c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</row>
    <row r="4210" spans="1:34" x14ac:dyDescent="0.35">
      <c r="A4210">
        <f t="shared" si="611"/>
        <v>4209</v>
      </c>
      <c r="B4210" t="s">
        <v>152</v>
      </c>
      <c r="C4210">
        <f t="shared" si="610"/>
        <v>155</v>
      </c>
      <c r="D4210" s="7">
        <f t="shared" si="617"/>
        <v>2013</v>
      </c>
      <c r="E4210">
        <v>43000</v>
      </c>
      <c r="F4210">
        <f>VLOOKUP(B4210, 'Population by Country'!$1:$266, 28, FALSE)</f>
        <v>37553726</v>
      </c>
      <c r="G4210">
        <v>0</v>
      </c>
      <c r="H4210">
        <v>0</v>
      </c>
      <c r="I4210" s="7">
        <f>INDEX('Developing Country'!$B$3:$B$175,MATCH('Stata Data'!B4210,'Developing Country'!$A$3:$A$175))</f>
        <v>1</v>
      </c>
      <c r="J4210" s="7">
        <f>INDEX('Developing Country'!$C$3:$C$175,MATCH('Stata Data'!B4210,'Developing Country'!$A$3:$A$175))</f>
        <v>0</v>
      </c>
      <c r="K4210" s="8">
        <f>VLOOKUP(B4210, 'TRIPS In Force'!$A$2:$B$166, 2, FALSE)</f>
        <v>34700</v>
      </c>
      <c r="L4210" s="7">
        <f t="shared" si="612"/>
        <v>1995</v>
      </c>
      <c r="M4210" s="7">
        <f t="shared" si="613"/>
        <v>1</v>
      </c>
      <c r="N4210" s="7">
        <f t="shared" si="614"/>
        <v>2033</v>
      </c>
      <c r="O4210" s="7">
        <f t="shared" si="615"/>
        <v>-20</v>
      </c>
      <c r="P4210" s="7">
        <f t="shared" si="616"/>
        <v>0</v>
      </c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</row>
    <row r="4211" spans="1:34" x14ac:dyDescent="0.35">
      <c r="A4211">
        <f t="shared" si="611"/>
        <v>4210</v>
      </c>
      <c r="B4211" t="s">
        <v>152</v>
      </c>
      <c r="C4211">
        <f t="shared" si="610"/>
        <v>155</v>
      </c>
      <c r="D4211" s="7">
        <f t="shared" si="617"/>
        <v>2014</v>
      </c>
      <c r="E4211">
        <v>36000</v>
      </c>
      <c r="F4211">
        <f>VLOOKUP(B4211, 'Population by Country'!$1:$266, 29, FALSE)</f>
        <v>38833338</v>
      </c>
      <c r="G4211">
        <v>0</v>
      </c>
      <c r="H4211">
        <v>0</v>
      </c>
      <c r="I4211" s="7">
        <f>INDEX('Developing Country'!$B$3:$B$175,MATCH('Stata Data'!B4211,'Developing Country'!$A$3:$A$175))</f>
        <v>1</v>
      </c>
      <c r="J4211" s="7">
        <f>INDEX('Developing Country'!$C$3:$C$175,MATCH('Stata Data'!B4211,'Developing Country'!$A$3:$A$175))</f>
        <v>0</v>
      </c>
      <c r="K4211" s="8">
        <f>VLOOKUP(B4211, 'TRIPS In Force'!$A$2:$B$166, 2, FALSE)</f>
        <v>34700</v>
      </c>
      <c r="L4211" s="7">
        <f t="shared" si="612"/>
        <v>1995</v>
      </c>
      <c r="M4211" s="7">
        <f t="shared" si="613"/>
        <v>1</v>
      </c>
      <c r="N4211" s="7">
        <f t="shared" si="614"/>
        <v>2033</v>
      </c>
      <c r="O4211" s="7">
        <f t="shared" si="615"/>
        <v>-19</v>
      </c>
      <c r="P4211" s="7">
        <f t="shared" si="616"/>
        <v>0</v>
      </c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</row>
    <row r="4212" spans="1:34" x14ac:dyDescent="0.35">
      <c r="A4212">
        <f t="shared" si="611"/>
        <v>4211</v>
      </c>
      <c r="B4212" t="s">
        <v>152</v>
      </c>
      <c r="C4212">
        <f t="shared" si="610"/>
        <v>155</v>
      </c>
      <c r="D4212" s="7">
        <f t="shared" si="617"/>
        <v>2015</v>
      </c>
      <c r="E4212">
        <v>31000</v>
      </c>
      <c r="F4212">
        <f>VLOOKUP(B4212, 'Population by Country'!$1:$266, 30, FALSE)</f>
        <v>40144870</v>
      </c>
      <c r="G4212">
        <v>0</v>
      </c>
      <c r="H4212">
        <v>0</v>
      </c>
      <c r="I4212" s="7">
        <f>INDEX('Developing Country'!$B$3:$B$175,MATCH('Stata Data'!B4212,'Developing Country'!$A$3:$A$175))</f>
        <v>1</v>
      </c>
      <c r="J4212" s="7">
        <f>INDEX('Developing Country'!$C$3:$C$175,MATCH('Stata Data'!B4212,'Developing Country'!$A$3:$A$175))</f>
        <v>0</v>
      </c>
      <c r="K4212" s="8">
        <f>VLOOKUP(B4212, 'TRIPS In Force'!$A$2:$B$166, 2, FALSE)</f>
        <v>34700</v>
      </c>
      <c r="L4212" s="7">
        <f t="shared" si="612"/>
        <v>1995</v>
      </c>
      <c r="M4212" s="7">
        <f t="shared" si="613"/>
        <v>1</v>
      </c>
      <c r="N4212" s="7">
        <f t="shared" si="614"/>
        <v>2033</v>
      </c>
      <c r="O4212" s="7">
        <f t="shared" si="615"/>
        <v>-18</v>
      </c>
      <c r="P4212" s="7">
        <f t="shared" si="616"/>
        <v>0</v>
      </c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</row>
    <row r="4213" spans="1:34" x14ac:dyDescent="0.35">
      <c r="A4213">
        <f t="shared" si="611"/>
        <v>4212</v>
      </c>
      <c r="B4213" t="s">
        <v>152</v>
      </c>
      <c r="C4213">
        <f t="shared" si="610"/>
        <v>155</v>
      </c>
      <c r="D4213" s="7">
        <f t="shared" si="617"/>
        <v>2016</v>
      </c>
      <c r="E4213">
        <v>28000</v>
      </c>
      <c r="F4213">
        <f>VLOOKUP(B4213, 'Population by Country'!$1:$266, 31, FALSE)</f>
        <v>41487965</v>
      </c>
      <c r="G4213">
        <v>0</v>
      </c>
      <c r="H4213">
        <v>0</v>
      </c>
      <c r="I4213" s="7">
        <f>INDEX('Developing Country'!$B$3:$B$175,MATCH('Stata Data'!B4213,'Developing Country'!$A$3:$A$175))</f>
        <v>1</v>
      </c>
      <c r="J4213" s="7">
        <f>INDEX('Developing Country'!$C$3:$C$175,MATCH('Stata Data'!B4213,'Developing Country'!$A$3:$A$175))</f>
        <v>0</v>
      </c>
      <c r="K4213" s="8">
        <f>VLOOKUP(B4213, 'TRIPS In Force'!$A$2:$B$166, 2, FALSE)</f>
        <v>34700</v>
      </c>
      <c r="L4213" s="7">
        <f t="shared" si="612"/>
        <v>1995</v>
      </c>
      <c r="M4213" s="7">
        <f t="shared" si="613"/>
        <v>1</v>
      </c>
      <c r="N4213" s="7">
        <f t="shared" si="614"/>
        <v>2033</v>
      </c>
      <c r="O4213" s="7">
        <f t="shared" si="615"/>
        <v>-17</v>
      </c>
      <c r="P4213" s="7">
        <f t="shared" si="616"/>
        <v>0</v>
      </c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</row>
    <row r="4214" spans="1:34" x14ac:dyDescent="0.35">
      <c r="A4214">
        <f t="shared" si="611"/>
        <v>4213</v>
      </c>
      <c r="B4214" t="s">
        <v>153</v>
      </c>
      <c r="C4214">
        <f t="shared" si="610"/>
        <v>156</v>
      </c>
      <c r="D4214" s="7">
        <v>1990</v>
      </c>
      <c r="E4214">
        <v>500</v>
      </c>
      <c r="F4214">
        <f>VLOOKUP(B4214, 'Population by Country'!$1:$266, 5,FALSE )</f>
        <v>51892000</v>
      </c>
      <c r="G4214">
        <v>0</v>
      </c>
      <c r="H4214">
        <v>0</v>
      </c>
      <c r="I4214" s="7">
        <f>INDEX('Developing Country'!$B$3:$B$175,MATCH('Stata Data'!B4214,'Developing Country'!$A$3:$A$175))</f>
        <v>0</v>
      </c>
      <c r="J4214" s="7">
        <f>INDEX('Developing Country'!$C$3:$C$175,MATCH('Stata Data'!B4214,'Developing Country'!$A$3:$A$175))</f>
        <v>0</v>
      </c>
      <c r="K4214" s="8">
        <f>VLOOKUP(B4214, 'TRIPS In Force'!$A$2:$B$166, 2, FALSE)</f>
        <v>39584</v>
      </c>
      <c r="L4214" s="7">
        <f t="shared" si="612"/>
        <v>2008</v>
      </c>
      <c r="M4214" s="7">
        <f t="shared" si="613"/>
        <v>0</v>
      </c>
      <c r="N4214" s="7">
        <f t="shared" si="614"/>
        <v>2008</v>
      </c>
      <c r="O4214" s="7">
        <f t="shared" si="615"/>
        <v>-18</v>
      </c>
      <c r="P4214" s="7">
        <f t="shared" si="616"/>
        <v>0</v>
      </c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</row>
    <row r="4215" spans="1:34" x14ac:dyDescent="0.35">
      <c r="A4215">
        <f t="shared" si="611"/>
        <v>4214</v>
      </c>
      <c r="B4215" t="s">
        <v>153</v>
      </c>
      <c r="C4215">
        <f t="shared" si="610"/>
        <v>156</v>
      </c>
      <c r="D4215" s="7">
        <f>D4214+1</f>
        <v>1991</v>
      </c>
      <c r="E4215">
        <v>500</v>
      </c>
      <c r="F4215">
        <f>VLOOKUP(B4215, 'Population by Country'!$1:$266, 6, FALSE)</f>
        <v>52000470</v>
      </c>
      <c r="G4215">
        <v>0</v>
      </c>
      <c r="H4215">
        <v>0</v>
      </c>
      <c r="I4215" s="7">
        <f>INDEX('Developing Country'!$B$3:$B$175,MATCH('Stata Data'!B4215,'Developing Country'!$A$3:$A$175))</f>
        <v>0</v>
      </c>
      <c r="J4215" s="7">
        <f>INDEX('Developing Country'!$C$3:$C$175,MATCH('Stata Data'!B4215,'Developing Country'!$A$3:$A$175))</f>
        <v>0</v>
      </c>
      <c r="K4215" s="8">
        <f>VLOOKUP(B4215, 'TRIPS In Force'!$A$2:$B$166, 2, FALSE)</f>
        <v>39584</v>
      </c>
      <c r="L4215" s="7">
        <f t="shared" si="612"/>
        <v>2008</v>
      </c>
      <c r="M4215" s="7">
        <f t="shared" si="613"/>
        <v>0</v>
      </c>
      <c r="N4215" s="7">
        <f t="shared" si="614"/>
        <v>2008</v>
      </c>
      <c r="O4215" s="7">
        <f t="shared" si="615"/>
        <v>-17</v>
      </c>
      <c r="P4215" s="7">
        <f t="shared" si="616"/>
        <v>0</v>
      </c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</row>
    <row r="4216" spans="1:34" x14ac:dyDescent="0.35">
      <c r="A4216">
        <f t="shared" si="611"/>
        <v>4215</v>
      </c>
      <c r="B4216" t="s">
        <v>153</v>
      </c>
      <c r="C4216">
        <f t="shared" si="610"/>
        <v>156</v>
      </c>
      <c r="D4216" s="7">
        <f t="shared" ref="D4216:D4240" si="618">D4215+1</f>
        <v>1992</v>
      </c>
      <c r="E4216">
        <v>500</v>
      </c>
      <c r="F4216">
        <f>VLOOKUP(B4216, 'Population by Country'!$1:$266, 7, FALSE)</f>
        <v>52150266</v>
      </c>
      <c r="G4216">
        <v>0</v>
      </c>
      <c r="H4216">
        <v>0</v>
      </c>
      <c r="I4216" s="7">
        <f>INDEX('Developing Country'!$B$3:$B$175,MATCH('Stata Data'!B4216,'Developing Country'!$A$3:$A$175))</f>
        <v>0</v>
      </c>
      <c r="J4216" s="7">
        <f>INDEX('Developing Country'!$C$3:$C$175,MATCH('Stata Data'!B4216,'Developing Country'!$A$3:$A$175))</f>
        <v>0</v>
      </c>
      <c r="K4216" s="8">
        <f>VLOOKUP(B4216, 'TRIPS In Force'!$A$2:$B$166, 2, FALSE)</f>
        <v>39584</v>
      </c>
      <c r="L4216" s="7">
        <f t="shared" si="612"/>
        <v>2008</v>
      </c>
      <c r="M4216" s="7">
        <f t="shared" si="613"/>
        <v>0</v>
      </c>
      <c r="N4216" s="7">
        <f t="shared" si="614"/>
        <v>2008</v>
      </c>
      <c r="O4216" s="7">
        <f t="shared" si="615"/>
        <v>-16</v>
      </c>
      <c r="P4216" s="7">
        <f t="shared" si="616"/>
        <v>0</v>
      </c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</row>
    <row r="4217" spans="1:34" x14ac:dyDescent="0.35">
      <c r="A4217">
        <f t="shared" si="611"/>
        <v>4216</v>
      </c>
      <c r="B4217" t="s">
        <v>153</v>
      </c>
      <c r="C4217">
        <f t="shared" si="610"/>
        <v>156</v>
      </c>
      <c r="D4217" s="7">
        <f t="shared" si="618"/>
        <v>1993</v>
      </c>
      <c r="E4217">
        <v>1000</v>
      </c>
      <c r="F4217">
        <f>VLOOKUP(B4217, 'Population by Country'!$1:$266, 8, FALSE)</f>
        <v>52179210</v>
      </c>
      <c r="G4217">
        <v>0</v>
      </c>
      <c r="H4217">
        <v>0</v>
      </c>
      <c r="I4217" s="7">
        <f>INDEX('Developing Country'!$B$3:$B$175,MATCH('Stata Data'!B4217,'Developing Country'!$A$3:$A$175))</f>
        <v>0</v>
      </c>
      <c r="J4217" s="7">
        <f>INDEX('Developing Country'!$C$3:$C$175,MATCH('Stata Data'!B4217,'Developing Country'!$A$3:$A$175))</f>
        <v>0</v>
      </c>
      <c r="K4217" s="8">
        <f>VLOOKUP(B4217, 'TRIPS In Force'!$A$2:$B$166, 2, FALSE)</f>
        <v>39584</v>
      </c>
      <c r="L4217" s="7">
        <f t="shared" si="612"/>
        <v>2008</v>
      </c>
      <c r="M4217" s="7">
        <f t="shared" si="613"/>
        <v>0</v>
      </c>
      <c r="N4217" s="7">
        <f t="shared" si="614"/>
        <v>2008</v>
      </c>
      <c r="O4217" s="7">
        <f t="shared" si="615"/>
        <v>-15</v>
      </c>
      <c r="P4217" s="7">
        <f t="shared" si="616"/>
        <v>0</v>
      </c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</row>
    <row r="4218" spans="1:34" x14ac:dyDescent="0.35">
      <c r="A4218">
        <f t="shared" si="611"/>
        <v>4217</v>
      </c>
      <c r="B4218" t="s">
        <v>153</v>
      </c>
      <c r="C4218">
        <f t="shared" si="610"/>
        <v>156</v>
      </c>
      <c r="D4218" s="7">
        <f t="shared" si="618"/>
        <v>1994</v>
      </c>
      <c r="E4218">
        <v>1000</v>
      </c>
      <c r="F4218">
        <f>VLOOKUP(B4218, 'Population by Country'!$1:$266, 9, FALSE)</f>
        <v>51921041</v>
      </c>
      <c r="G4218">
        <v>0</v>
      </c>
      <c r="H4218">
        <v>0</v>
      </c>
      <c r="I4218" s="7">
        <f>INDEX('Developing Country'!$B$3:$B$175,MATCH('Stata Data'!B4218,'Developing Country'!$A$3:$A$175))</f>
        <v>0</v>
      </c>
      <c r="J4218" s="7">
        <f>INDEX('Developing Country'!$C$3:$C$175,MATCH('Stata Data'!B4218,'Developing Country'!$A$3:$A$175))</f>
        <v>0</v>
      </c>
      <c r="K4218" s="8">
        <f>VLOOKUP(B4218, 'TRIPS In Force'!$A$2:$B$166, 2, FALSE)</f>
        <v>39584</v>
      </c>
      <c r="L4218" s="7">
        <f t="shared" si="612"/>
        <v>2008</v>
      </c>
      <c r="M4218" s="7">
        <f t="shared" si="613"/>
        <v>0</v>
      </c>
      <c r="N4218" s="7">
        <f t="shared" si="614"/>
        <v>2008</v>
      </c>
      <c r="O4218" s="7">
        <f t="shared" si="615"/>
        <v>-14</v>
      </c>
      <c r="P4218" s="7">
        <f t="shared" si="616"/>
        <v>0</v>
      </c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</row>
    <row r="4219" spans="1:34" x14ac:dyDescent="0.35">
      <c r="A4219">
        <f t="shared" si="611"/>
        <v>4218</v>
      </c>
      <c r="B4219" t="s">
        <v>153</v>
      </c>
      <c r="C4219">
        <f t="shared" si="610"/>
        <v>156</v>
      </c>
      <c r="D4219" s="7">
        <f t="shared" si="618"/>
        <v>1995</v>
      </c>
      <c r="E4219">
        <v>1200</v>
      </c>
      <c r="F4219">
        <f>VLOOKUP(B4219, 'Population by Country'!$1:$266, 10, FALSE)</f>
        <v>51512299</v>
      </c>
      <c r="G4219">
        <v>0</v>
      </c>
      <c r="H4219">
        <v>0</v>
      </c>
      <c r="I4219" s="7">
        <f>INDEX('Developing Country'!$B$3:$B$175,MATCH('Stata Data'!B4219,'Developing Country'!$A$3:$A$175))</f>
        <v>0</v>
      </c>
      <c r="J4219" s="7">
        <f>INDEX('Developing Country'!$C$3:$C$175,MATCH('Stata Data'!B4219,'Developing Country'!$A$3:$A$175))</f>
        <v>0</v>
      </c>
      <c r="K4219" s="8">
        <f>VLOOKUP(B4219, 'TRIPS In Force'!$A$2:$B$166, 2, FALSE)</f>
        <v>39584</v>
      </c>
      <c r="L4219" s="7">
        <f t="shared" si="612"/>
        <v>2008</v>
      </c>
      <c r="M4219" s="7">
        <f t="shared" si="613"/>
        <v>0</v>
      </c>
      <c r="N4219" s="7">
        <f t="shared" si="614"/>
        <v>2008</v>
      </c>
      <c r="O4219" s="7">
        <f t="shared" si="615"/>
        <v>-13</v>
      </c>
      <c r="P4219" s="7">
        <f t="shared" si="616"/>
        <v>0</v>
      </c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</row>
    <row r="4220" spans="1:34" x14ac:dyDescent="0.35">
      <c r="A4220">
        <f t="shared" si="611"/>
        <v>4219</v>
      </c>
      <c r="B4220" t="s">
        <v>153</v>
      </c>
      <c r="C4220">
        <f t="shared" si="610"/>
        <v>156</v>
      </c>
      <c r="D4220" s="7">
        <f t="shared" si="618"/>
        <v>1996</v>
      </c>
      <c r="E4220">
        <v>1600</v>
      </c>
      <c r="F4220">
        <f>VLOOKUP(B4220, 'Population by Country'!$1:$266, 11, FALSE)</f>
        <v>51057189</v>
      </c>
      <c r="G4220">
        <v>0</v>
      </c>
      <c r="H4220">
        <v>0</v>
      </c>
      <c r="I4220" s="7">
        <f>INDEX('Developing Country'!$B$3:$B$175,MATCH('Stata Data'!B4220,'Developing Country'!$A$3:$A$175))</f>
        <v>0</v>
      </c>
      <c r="J4220" s="7">
        <f>INDEX('Developing Country'!$C$3:$C$175,MATCH('Stata Data'!B4220,'Developing Country'!$A$3:$A$175))</f>
        <v>0</v>
      </c>
      <c r="K4220" s="8">
        <f>VLOOKUP(B4220, 'TRIPS In Force'!$A$2:$B$166, 2, FALSE)</f>
        <v>39584</v>
      </c>
      <c r="L4220" s="7">
        <f t="shared" si="612"/>
        <v>2008</v>
      </c>
      <c r="M4220" s="7">
        <f t="shared" si="613"/>
        <v>0</v>
      </c>
      <c r="N4220" s="7">
        <f t="shared" si="614"/>
        <v>2008</v>
      </c>
      <c r="O4220" s="7">
        <f t="shared" si="615"/>
        <v>-12</v>
      </c>
      <c r="P4220" s="7">
        <f t="shared" si="616"/>
        <v>0</v>
      </c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</row>
    <row r="4221" spans="1:34" x14ac:dyDescent="0.35">
      <c r="A4221">
        <f t="shared" si="611"/>
        <v>4220</v>
      </c>
      <c r="B4221" t="s">
        <v>153</v>
      </c>
      <c r="C4221">
        <f t="shared" si="610"/>
        <v>156</v>
      </c>
      <c r="D4221" s="7">
        <f t="shared" si="618"/>
        <v>1997</v>
      </c>
      <c r="E4221">
        <v>2200</v>
      </c>
      <c r="F4221">
        <f>VLOOKUP(B4221, 'Population by Country'!$1:$266, 12, FALSE)</f>
        <v>50594105</v>
      </c>
      <c r="G4221">
        <v>0</v>
      </c>
      <c r="H4221">
        <v>0</v>
      </c>
      <c r="I4221" s="7">
        <f>INDEX('Developing Country'!$B$3:$B$175,MATCH('Stata Data'!B4221,'Developing Country'!$A$3:$A$175))</f>
        <v>0</v>
      </c>
      <c r="J4221" s="7">
        <f>INDEX('Developing Country'!$C$3:$C$175,MATCH('Stata Data'!B4221,'Developing Country'!$A$3:$A$175))</f>
        <v>0</v>
      </c>
      <c r="K4221" s="8">
        <f>VLOOKUP(B4221, 'TRIPS In Force'!$A$2:$B$166, 2, FALSE)</f>
        <v>39584</v>
      </c>
      <c r="L4221" s="7">
        <f t="shared" si="612"/>
        <v>2008</v>
      </c>
      <c r="M4221" s="7">
        <f t="shared" si="613"/>
        <v>0</v>
      </c>
      <c r="N4221" s="7">
        <f t="shared" si="614"/>
        <v>2008</v>
      </c>
      <c r="O4221" s="7">
        <f t="shared" si="615"/>
        <v>-11</v>
      </c>
      <c r="P4221" s="7">
        <f t="shared" si="616"/>
        <v>0</v>
      </c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</row>
    <row r="4222" spans="1:34" x14ac:dyDescent="0.35">
      <c r="A4222">
        <f t="shared" si="611"/>
        <v>4221</v>
      </c>
      <c r="B4222" t="s">
        <v>153</v>
      </c>
      <c r="C4222">
        <f t="shared" si="610"/>
        <v>156</v>
      </c>
      <c r="D4222" s="7">
        <f t="shared" si="618"/>
        <v>1998</v>
      </c>
      <c r="E4222">
        <v>2900</v>
      </c>
      <c r="F4222">
        <f>VLOOKUP(B4222, 'Population by Country'!$1:$266, 13, FALSE)</f>
        <v>50143939</v>
      </c>
      <c r="G4222">
        <v>0</v>
      </c>
      <c r="H4222">
        <v>0</v>
      </c>
      <c r="I4222" s="7">
        <f>INDEX('Developing Country'!$B$3:$B$175,MATCH('Stata Data'!B4222,'Developing Country'!$A$3:$A$175))</f>
        <v>0</v>
      </c>
      <c r="J4222" s="7">
        <f>INDEX('Developing Country'!$C$3:$C$175,MATCH('Stata Data'!B4222,'Developing Country'!$A$3:$A$175))</f>
        <v>0</v>
      </c>
      <c r="K4222" s="8">
        <f>VLOOKUP(B4222, 'TRIPS In Force'!$A$2:$B$166, 2, FALSE)</f>
        <v>39584</v>
      </c>
      <c r="L4222" s="7">
        <f t="shared" si="612"/>
        <v>2008</v>
      </c>
      <c r="M4222" s="7">
        <f t="shared" si="613"/>
        <v>0</v>
      </c>
      <c r="N4222" s="7">
        <f t="shared" si="614"/>
        <v>2008</v>
      </c>
      <c r="O4222" s="7">
        <f t="shared" si="615"/>
        <v>-10</v>
      </c>
      <c r="P4222" s="7">
        <f t="shared" si="616"/>
        <v>0</v>
      </c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</row>
    <row r="4223" spans="1:34" x14ac:dyDescent="0.35">
      <c r="A4223">
        <f t="shared" si="611"/>
        <v>4222</v>
      </c>
      <c r="B4223" t="s">
        <v>153</v>
      </c>
      <c r="C4223">
        <f t="shared" si="610"/>
        <v>156</v>
      </c>
      <c r="D4223" s="7">
        <f t="shared" si="618"/>
        <v>1999</v>
      </c>
      <c r="E4223">
        <v>3900</v>
      </c>
      <c r="F4223">
        <f>VLOOKUP(B4223, 'Population by Country'!$1:$266,14, FALSE)</f>
        <v>49673350</v>
      </c>
      <c r="G4223">
        <v>0</v>
      </c>
      <c r="H4223">
        <v>0</v>
      </c>
      <c r="I4223" s="7">
        <f>INDEX('Developing Country'!$B$3:$B$175,MATCH('Stata Data'!B4223,'Developing Country'!$A$3:$A$175))</f>
        <v>0</v>
      </c>
      <c r="J4223" s="7">
        <f>INDEX('Developing Country'!$C$3:$C$175,MATCH('Stata Data'!B4223,'Developing Country'!$A$3:$A$175))</f>
        <v>0</v>
      </c>
      <c r="K4223" s="8">
        <f>VLOOKUP(B4223, 'TRIPS In Force'!$A$2:$B$166, 2, FALSE)</f>
        <v>39584</v>
      </c>
      <c r="L4223" s="7">
        <f t="shared" si="612"/>
        <v>2008</v>
      </c>
      <c r="M4223" s="7">
        <f t="shared" si="613"/>
        <v>0</v>
      </c>
      <c r="N4223" s="7">
        <f t="shared" si="614"/>
        <v>2008</v>
      </c>
      <c r="O4223" s="7">
        <f t="shared" si="615"/>
        <v>-9</v>
      </c>
      <c r="P4223" s="7">
        <f t="shared" si="616"/>
        <v>0</v>
      </c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</row>
    <row r="4224" spans="1:34" x14ac:dyDescent="0.35">
      <c r="A4224">
        <f t="shared" si="611"/>
        <v>4223</v>
      </c>
      <c r="B4224" t="s">
        <v>153</v>
      </c>
      <c r="C4224">
        <f t="shared" si="610"/>
        <v>156</v>
      </c>
      <c r="D4224" s="7">
        <f t="shared" si="618"/>
        <v>2000</v>
      </c>
      <c r="E4224">
        <v>5000</v>
      </c>
      <c r="F4224">
        <f>VLOOKUP(B4224, 'Population by Country'!$1:$266, 15, FALSE)</f>
        <v>49175848</v>
      </c>
      <c r="G4224">
        <v>0</v>
      </c>
      <c r="H4224">
        <v>0</v>
      </c>
      <c r="I4224" s="7">
        <f>INDEX('Developing Country'!$B$3:$B$175,MATCH('Stata Data'!B4224,'Developing Country'!$A$3:$A$175))</f>
        <v>0</v>
      </c>
      <c r="J4224" s="7">
        <f>INDEX('Developing Country'!$C$3:$C$175,MATCH('Stata Data'!B4224,'Developing Country'!$A$3:$A$175))</f>
        <v>0</v>
      </c>
      <c r="K4224" s="8">
        <f>VLOOKUP(B4224, 'TRIPS In Force'!$A$2:$B$166, 2, FALSE)</f>
        <v>39584</v>
      </c>
      <c r="L4224" s="7">
        <f t="shared" si="612"/>
        <v>2008</v>
      </c>
      <c r="M4224" s="7">
        <f t="shared" si="613"/>
        <v>0</v>
      </c>
      <c r="N4224" s="7">
        <f t="shared" si="614"/>
        <v>2008</v>
      </c>
      <c r="O4224" s="7">
        <f t="shared" si="615"/>
        <v>-8</v>
      </c>
      <c r="P4224" s="7">
        <f t="shared" si="616"/>
        <v>0</v>
      </c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</row>
    <row r="4225" spans="1:34" x14ac:dyDescent="0.35">
      <c r="A4225">
        <f t="shared" si="611"/>
        <v>4224</v>
      </c>
      <c r="B4225" t="s">
        <v>153</v>
      </c>
      <c r="C4225">
        <f t="shared" si="610"/>
        <v>156</v>
      </c>
      <c r="D4225" s="7">
        <f t="shared" si="618"/>
        <v>2001</v>
      </c>
      <c r="E4225">
        <v>6200</v>
      </c>
      <c r="F4225">
        <f>VLOOKUP(B4225, 'Population by Country'!$1:$266, 16, FALSE)</f>
        <v>48683865</v>
      </c>
      <c r="G4225">
        <v>0</v>
      </c>
      <c r="H4225">
        <v>0</v>
      </c>
      <c r="I4225" s="7">
        <f>INDEX('Developing Country'!$B$3:$B$175,MATCH('Stata Data'!B4225,'Developing Country'!$A$3:$A$175))</f>
        <v>0</v>
      </c>
      <c r="J4225" s="7">
        <f>INDEX('Developing Country'!$C$3:$C$175,MATCH('Stata Data'!B4225,'Developing Country'!$A$3:$A$175))</f>
        <v>0</v>
      </c>
      <c r="K4225" s="8">
        <f>VLOOKUP(B4225, 'TRIPS In Force'!$A$2:$B$166, 2, FALSE)</f>
        <v>39584</v>
      </c>
      <c r="L4225" s="7">
        <f t="shared" si="612"/>
        <v>2008</v>
      </c>
      <c r="M4225" s="7">
        <f t="shared" si="613"/>
        <v>0</v>
      </c>
      <c r="N4225" s="7">
        <f t="shared" si="614"/>
        <v>2008</v>
      </c>
      <c r="O4225" s="7">
        <f t="shared" si="615"/>
        <v>-7</v>
      </c>
      <c r="P4225" s="7">
        <f t="shared" si="616"/>
        <v>0</v>
      </c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</row>
    <row r="4226" spans="1:34" x14ac:dyDescent="0.35">
      <c r="A4226">
        <f t="shared" si="611"/>
        <v>4225</v>
      </c>
      <c r="B4226" t="s">
        <v>153</v>
      </c>
      <c r="C4226">
        <f t="shared" si="610"/>
        <v>156</v>
      </c>
      <c r="D4226" s="7">
        <f t="shared" si="618"/>
        <v>2002</v>
      </c>
      <c r="E4226">
        <v>7500</v>
      </c>
      <c r="F4226">
        <f>VLOOKUP(B4226, 'Population by Country'!$1:$266, 17, FALSE)</f>
        <v>48202500</v>
      </c>
      <c r="G4226">
        <v>0</v>
      </c>
      <c r="H4226">
        <v>0</v>
      </c>
      <c r="I4226" s="7">
        <f>INDEX('Developing Country'!$B$3:$B$175,MATCH('Stata Data'!B4226,'Developing Country'!$A$3:$A$175))</f>
        <v>0</v>
      </c>
      <c r="J4226" s="7">
        <f>INDEX('Developing Country'!$C$3:$C$175,MATCH('Stata Data'!B4226,'Developing Country'!$A$3:$A$175))</f>
        <v>0</v>
      </c>
      <c r="K4226" s="8">
        <f>VLOOKUP(B4226, 'TRIPS In Force'!$A$2:$B$166, 2, FALSE)</f>
        <v>39584</v>
      </c>
      <c r="L4226" s="7">
        <f t="shared" si="612"/>
        <v>2008</v>
      </c>
      <c r="M4226" s="7">
        <f t="shared" ref="M4226:M4289" si="619">IF(L4226&gt;D4226, 0, 1)</f>
        <v>0</v>
      </c>
      <c r="N4226" s="7">
        <f t="shared" ref="N4226:N4289" si="620">IF(L4226&gt;IF(I4226=1, 2033, IF(H4226=1, 2005, IF(J4226=1,2000, L4226))), L4226,IF(I4226=1, 2033, IF(H4226=1, 2005, IF(J4226=1,2000, L4226))))</f>
        <v>2008</v>
      </c>
      <c r="O4226" s="7">
        <f t="shared" ref="O4226:O4289" si="621">D4226-N4226</f>
        <v>-6</v>
      </c>
      <c r="P4226" s="7">
        <f t="shared" ref="P4226:P4289" si="622">IF(N4226&lt;=D4226,1,0)</f>
        <v>0</v>
      </c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</row>
    <row r="4227" spans="1:34" x14ac:dyDescent="0.35">
      <c r="A4227">
        <f t="shared" si="611"/>
        <v>4226</v>
      </c>
      <c r="B4227" t="s">
        <v>153</v>
      </c>
      <c r="C4227">
        <f t="shared" ref="C4227:C4290" si="623">_xlfn.FLOOR.MATH((A4227-1)/27)</f>
        <v>156</v>
      </c>
      <c r="D4227" s="7">
        <f t="shared" si="618"/>
        <v>2003</v>
      </c>
      <c r="E4227">
        <v>8800</v>
      </c>
      <c r="F4227">
        <f>VLOOKUP(B4227, 'Population by Country'!$1:$266, 18, FALSE)</f>
        <v>47812950</v>
      </c>
      <c r="G4227">
        <v>0</v>
      </c>
      <c r="H4227">
        <v>0</v>
      </c>
      <c r="I4227" s="7">
        <f>INDEX('Developing Country'!$B$3:$B$175,MATCH('Stata Data'!B4227,'Developing Country'!$A$3:$A$175))</f>
        <v>0</v>
      </c>
      <c r="J4227" s="7">
        <f>INDEX('Developing Country'!$C$3:$C$175,MATCH('Stata Data'!B4227,'Developing Country'!$A$3:$A$175))</f>
        <v>0</v>
      </c>
      <c r="K4227" s="8">
        <f>VLOOKUP(B4227, 'TRIPS In Force'!$A$2:$B$166, 2, FALSE)</f>
        <v>39584</v>
      </c>
      <c r="L4227" s="7">
        <f t="shared" ref="L4227:L4290" si="624">YEAR(K4227)</f>
        <v>2008</v>
      </c>
      <c r="M4227" s="7">
        <f t="shared" si="619"/>
        <v>0</v>
      </c>
      <c r="N4227" s="7">
        <f t="shared" si="620"/>
        <v>2008</v>
      </c>
      <c r="O4227" s="7">
        <f t="shared" si="621"/>
        <v>-5</v>
      </c>
      <c r="P4227" s="7">
        <f t="shared" si="622"/>
        <v>0</v>
      </c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</row>
    <row r="4228" spans="1:34" x14ac:dyDescent="0.35">
      <c r="A4228">
        <f t="shared" ref="A4228:A4291" si="625">A4227+1</f>
        <v>4227</v>
      </c>
      <c r="B4228" t="s">
        <v>153</v>
      </c>
      <c r="C4228">
        <f t="shared" si="623"/>
        <v>156</v>
      </c>
      <c r="D4228" s="7">
        <f t="shared" si="618"/>
        <v>2004</v>
      </c>
      <c r="E4228">
        <v>10000</v>
      </c>
      <c r="F4228">
        <f>VLOOKUP(B4228, 'Population by Country'!$1:$266,19, FALSE)</f>
        <v>47451600</v>
      </c>
      <c r="G4228">
        <v>0</v>
      </c>
      <c r="H4228">
        <v>0</v>
      </c>
      <c r="I4228" s="7">
        <f>INDEX('Developing Country'!$B$3:$B$175,MATCH('Stata Data'!B4228,'Developing Country'!$A$3:$A$175))</f>
        <v>0</v>
      </c>
      <c r="J4228" s="7">
        <f>INDEX('Developing Country'!$C$3:$C$175,MATCH('Stata Data'!B4228,'Developing Country'!$A$3:$A$175))</f>
        <v>0</v>
      </c>
      <c r="K4228" s="8">
        <f>VLOOKUP(B4228, 'TRIPS In Force'!$A$2:$B$166, 2, FALSE)</f>
        <v>39584</v>
      </c>
      <c r="L4228" s="7">
        <f t="shared" si="624"/>
        <v>2008</v>
      </c>
      <c r="M4228" s="7">
        <f t="shared" si="619"/>
        <v>0</v>
      </c>
      <c r="N4228" s="7">
        <f t="shared" si="620"/>
        <v>2008</v>
      </c>
      <c r="O4228" s="7">
        <f t="shared" si="621"/>
        <v>-4</v>
      </c>
      <c r="P4228" s="7">
        <f t="shared" si="622"/>
        <v>0</v>
      </c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</row>
    <row r="4229" spans="1:34" x14ac:dyDescent="0.35">
      <c r="A4229">
        <f t="shared" si="625"/>
        <v>4228</v>
      </c>
      <c r="B4229" t="s">
        <v>153</v>
      </c>
      <c r="C4229">
        <f t="shared" si="623"/>
        <v>156</v>
      </c>
      <c r="D4229" s="7">
        <f t="shared" si="618"/>
        <v>2005</v>
      </c>
      <c r="E4229">
        <v>11000</v>
      </c>
      <c r="F4229">
        <f>VLOOKUP(B4229, 'Population by Country'!$1:$266, 20, FALSE)</f>
        <v>47105150</v>
      </c>
      <c r="G4229">
        <v>0</v>
      </c>
      <c r="H4229">
        <v>0</v>
      </c>
      <c r="I4229" s="7">
        <f>INDEX('Developing Country'!$B$3:$B$175,MATCH('Stata Data'!B4229,'Developing Country'!$A$3:$A$175))</f>
        <v>0</v>
      </c>
      <c r="J4229" s="7">
        <f>INDEX('Developing Country'!$C$3:$C$175,MATCH('Stata Data'!B4229,'Developing Country'!$A$3:$A$175))</f>
        <v>0</v>
      </c>
      <c r="K4229" s="8">
        <f>VLOOKUP(B4229, 'TRIPS In Force'!$A$2:$B$166, 2, FALSE)</f>
        <v>39584</v>
      </c>
      <c r="L4229" s="7">
        <f t="shared" si="624"/>
        <v>2008</v>
      </c>
      <c r="M4229" s="7">
        <f t="shared" si="619"/>
        <v>0</v>
      </c>
      <c r="N4229" s="7">
        <f t="shared" si="620"/>
        <v>2008</v>
      </c>
      <c r="O4229" s="7">
        <f t="shared" si="621"/>
        <v>-3</v>
      </c>
      <c r="P4229" s="7">
        <f t="shared" si="622"/>
        <v>0</v>
      </c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</row>
    <row r="4230" spans="1:34" x14ac:dyDescent="0.35">
      <c r="A4230">
        <f t="shared" si="625"/>
        <v>4229</v>
      </c>
      <c r="B4230" t="s">
        <v>153</v>
      </c>
      <c r="C4230">
        <f t="shared" si="623"/>
        <v>156</v>
      </c>
      <c r="D4230" s="7">
        <f t="shared" si="618"/>
        <v>2006</v>
      </c>
      <c r="E4230">
        <v>11000</v>
      </c>
      <c r="F4230">
        <f>VLOOKUP(B4230, 'Population by Country'!$1:$266, 21, FALSE)</f>
        <v>46787750</v>
      </c>
      <c r="G4230">
        <v>0</v>
      </c>
      <c r="H4230">
        <v>0</v>
      </c>
      <c r="I4230" s="7">
        <f>INDEX('Developing Country'!$B$3:$B$175,MATCH('Stata Data'!B4230,'Developing Country'!$A$3:$A$175))</f>
        <v>0</v>
      </c>
      <c r="J4230" s="7">
        <f>INDEX('Developing Country'!$C$3:$C$175,MATCH('Stata Data'!B4230,'Developing Country'!$A$3:$A$175))</f>
        <v>0</v>
      </c>
      <c r="K4230" s="8">
        <f>VLOOKUP(B4230, 'TRIPS In Force'!$A$2:$B$166, 2, FALSE)</f>
        <v>39584</v>
      </c>
      <c r="L4230" s="7">
        <f t="shared" si="624"/>
        <v>2008</v>
      </c>
      <c r="M4230" s="7">
        <f t="shared" si="619"/>
        <v>0</v>
      </c>
      <c r="N4230" s="7">
        <f t="shared" si="620"/>
        <v>2008</v>
      </c>
      <c r="O4230" s="7">
        <f t="shared" si="621"/>
        <v>-2</v>
      </c>
      <c r="P4230" s="7">
        <f t="shared" si="622"/>
        <v>0</v>
      </c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</row>
    <row r="4231" spans="1:34" x14ac:dyDescent="0.35">
      <c r="A4231">
        <f t="shared" si="625"/>
        <v>4230</v>
      </c>
      <c r="B4231" t="s">
        <v>153</v>
      </c>
      <c r="C4231">
        <f t="shared" si="623"/>
        <v>156</v>
      </c>
      <c r="D4231" s="7">
        <f t="shared" si="618"/>
        <v>2007</v>
      </c>
      <c r="E4231">
        <v>12000</v>
      </c>
      <c r="F4231">
        <f>VLOOKUP(B4231, 'Population by Country'!$1:$266, 22, FALSE)</f>
        <v>46509350</v>
      </c>
      <c r="G4231">
        <v>0</v>
      </c>
      <c r="H4231">
        <v>0</v>
      </c>
      <c r="I4231" s="7">
        <f>INDEX('Developing Country'!$B$3:$B$175,MATCH('Stata Data'!B4231,'Developing Country'!$A$3:$A$175))</f>
        <v>0</v>
      </c>
      <c r="J4231" s="7">
        <f>INDEX('Developing Country'!$C$3:$C$175,MATCH('Stata Data'!B4231,'Developing Country'!$A$3:$A$175))</f>
        <v>0</v>
      </c>
      <c r="K4231" s="8">
        <f>VLOOKUP(B4231, 'TRIPS In Force'!$A$2:$B$166, 2, FALSE)</f>
        <v>39584</v>
      </c>
      <c r="L4231" s="7">
        <f t="shared" si="624"/>
        <v>2008</v>
      </c>
      <c r="M4231" s="7">
        <f t="shared" si="619"/>
        <v>0</v>
      </c>
      <c r="N4231" s="7">
        <f t="shared" si="620"/>
        <v>2008</v>
      </c>
      <c r="O4231" s="7">
        <f t="shared" si="621"/>
        <v>-1</v>
      </c>
      <c r="P4231" s="7">
        <f t="shared" si="622"/>
        <v>0</v>
      </c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</row>
    <row r="4232" spans="1:34" x14ac:dyDescent="0.35">
      <c r="A4232">
        <f t="shared" si="625"/>
        <v>4231</v>
      </c>
      <c r="B4232" t="s">
        <v>153</v>
      </c>
      <c r="C4232">
        <f t="shared" si="623"/>
        <v>156</v>
      </c>
      <c r="D4232" s="7">
        <f t="shared" si="618"/>
        <v>2008</v>
      </c>
      <c r="E4232">
        <v>12000</v>
      </c>
      <c r="F4232">
        <f>VLOOKUP(B4232, 'Population by Country'!$1:$266, 23, FALSE)</f>
        <v>46258200</v>
      </c>
      <c r="G4232">
        <v>0</v>
      </c>
      <c r="H4232">
        <v>0</v>
      </c>
      <c r="I4232" s="7">
        <f>INDEX('Developing Country'!$B$3:$B$175,MATCH('Stata Data'!B4232,'Developing Country'!$A$3:$A$175))</f>
        <v>0</v>
      </c>
      <c r="J4232" s="7">
        <f>INDEX('Developing Country'!$C$3:$C$175,MATCH('Stata Data'!B4232,'Developing Country'!$A$3:$A$175))</f>
        <v>0</v>
      </c>
      <c r="K4232" s="8">
        <f>VLOOKUP(B4232, 'TRIPS In Force'!$A$2:$B$166, 2, FALSE)</f>
        <v>39584</v>
      </c>
      <c r="L4232" s="7">
        <f t="shared" si="624"/>
        <v>2008</v>
      </c>
      <c r="M4232" s="7">
        <f t="shared" si="619"/>
        <v>1</v>
      </c>
      <c r="N4232" s="7">
        <f t="shared" si="620"/>
        <v>2008</v>
      </c>
      <c r="O4232" s="7">
        <f t="shared" si="621"/>
        <v>0</v>
      </c>
      <c r="P4232" s="7">
        <f t="shared" si="622"/>
        <v>1</v>
      </c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</row>
    <row r="4233" spans="1:34" x14ac:dyDescent="0.35">
      <c r="A4233">
        <f t="shared" si="625"/>
        <v>4232</v>
      </c>
      <c r="B4233" t="s">
        <v>153</v>
      </c>
      <c r="C4233">
        <f t="shared" si="623"/>
        <v>156</v>
      </c>
      <c r="D4233" s="7">
        <f t="shared" si="618"/>
        <v>2009</v>
      </c>
      <c r="E4233">
        <v>12000</v>
      </c>
      <c r="F4233">
        <f>VLOOKUP(B4233, 'Population by Country'!$1:$266, 24, FALSE)</f>
        <v>46053300</v>
      </c>
      <c r="G4233">
        <v>0</v>
      </c>
      <c r="H4233">
        <v>0</v>
      </c>
      <c r="I4233" s="7">
        <f>INDEX('Developing Country'!$B$3:$B$175,MATCH('Stata Data'!B4233,'Developing Country'!$A$3:$A$175))</f>
        <v>0</v>
      </c>
      <c r="J4233" s="7">
        <f>INDEX('Developing Country'!$C$3:$C$175,MATCH('Stata Data'!B4233,'Developing Country'!$A$3:$A$175))</f>
        <v>0</v>
      </c>
      <c r="K4233" s="8">
        <f>VLOOKUP(B4233, 'TRIPS In Force'!$A$2:$B$166, 2, FALSE)</f>
        <v>39584</v>
      </c>
      <c r="L4233" s="7">
        <f t="shared" si="624"/>
        <v>2008</v>
      </c>
      <c r="M4233" s="7">
        <f t="shared" si="619"/>
        <v>1</v>
      </c>
      <c r="N4233" s="7">
        <f t="shared" si="620"/>
        <v>2008</v>
      </c>
      <c r="O4233" s="7">
        <f t="shared" si="621"/>
        <v>1</v>
      </c>
      <c r="P4233" s="7">
        <f t="shared" si="622"/>
        <v>1</v>
      </c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</row>
    <row r="4234" spans="1:34" x14ac:dyDescent="0.35">
      <c r="A4234">
        <f t="shared" si="625"/>
        <v>4233</v>
      </c>
      <c r="B4234" t="s">
        <v>153</v>
      </c>
      <c r="C4234">
        <f t="shared" si="623"/>
        <v>156</v>
      </c>
      <c r="D4234" s="7">
        <f t="shared" si="618"/>
        <v>2010</v>
      </c>
      <c r="E4234">
        <v>12000</v>
      </c>
      <c r="F4234">
        <f>VLOOKUP(B4234, 'Population by Country'!$1:$266, 25, FALSE)</f>
        <v>45870700</v>
      </c>
      <c r="G4234">
        <v>0</v>
      </c>
      <c r="H4234">
        <v>0</v>
      </c>
      <c r="I4234" s="7">
        <f>INDEX('Developing Country'!$B$3:$B$175,MATCH('Stata Data'!B4234,'Developing Country'!$A$3:$A$175))</f>
        <v>0</v>
      </c>
      <c r="J4234" s="7">
        <f>INDEX('Developing Country'!$C$3:$C$175,MATCH('Stata Data'!B4234,'Developing Country'!$A$3:$A$175))</f>
        <v>0</v>
      </c>
      <c r="K4234" s="8">
        <f>VLOOKUP(B4234, 'TRIPS In Force'!$A$2:$B$166, 2, FALSE)</f>
        <v>39584</v>
      </c>
      <c r="L4234" s="7">
        <f t="shared" si="624"/>
        <v>2008</v>
      </c>
      <c r="M4234" s="7">
        <f t="shared" si="619"/>
        <v>1</v>
      </c>
      <c r="N4234" s="7">
        <f t="shared" si="620"/>
        <v>2008</v>
      </c>
      <c r="O4234" s="7">
        <f t="shared" si="621"/>
        <v>2</v>
      </c>
      <c r="P4234" s="7">
        <f t="shared" si="622"/>
        <v>1</v>
      </c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</row>
    <row r="4235" spans="1:34" x14ac:dyDescent="0.35">
      <c r="A4235">
        <f t="shared" si="625"/>
        <v>4234</v>
      </c>
      <c r="B4235" t="s">
        <v>153</v>
      </c>
      <c r="C4235">
        <f t="shared" si="623"/>
        <v>156</v>
      </c>
      <c r="D4235" s="7">
        <f t="shared" si="618"/>
        <v>2011</v>
      </c>
      <c r="E4235">
        <v>11000</v>
      </c>
      <c r="F4235">
        <f>VLOOKUP(B4235, 'Population by Country'!$1:$266, 26, FALSE)</f>
        <v>45706100</v>
      </c>
      <c r="G4235">
        <v>0</v>
      </c>
      <c r="H4235">
        <v>0</v>
      </c>
      <c r="I4235" s="7">
        <f>INDEX('Developing Country'!$B$3:$B$175,MATCH('Stata Data'!B4235,'Developing Country'!$A$3:$A$175))</f>
        <v>0</v>
      </c>
      <c r="J4235" s="7">
        <f>INDEX('Developing Country'!$C$3:$C$175,MATCH('Stata Data'!B4235,'Developing Country'!$A$3:$A$175))</f>
        <v>0</v>
      </c>
      <c r="K4235" s="8">
        <f>VLOOKUP(B4235, 'TRIPS In Force'!$A$2:$B$166, 2, FALSE)</f>
        <v>39584</v>
      </c>
      <c r="L4235" s="7">
        <f t="shared" si="624"/>
        <v>2008</v>
      </c>
      <c r="M4235" s="7">
        <f t="shared" si="619"/>
        <v>1</v>
      </c>
      <c r="N4235" s="7">
        <f t="shared" si="620"/>
        <v>2008</v>
      </c>
      <c r="O4235" s="7">
        <f t="shared" si="621"/>
        <v>3</v>
      </c>
      <c r="P4235" s="7">
        <f t="shared" si="622"/>
        <v>1</v>
      </c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</row>
    <row r="4236" spans="1:34" x14ac:dyDescent="0.35">
      <c r="A4236">
        <f t="shared" si="625"/>
        <v>4235</v>
      </c>
      <c r="B4236" t="s">
        <v>153</v>
      </c>
      <c r="C4236">
        <f t="shared" si="623"/>
        <v>156</v>
      </c>
      <c r="D4236" s="7">
        <f t="shared" si="618"/>
        <v>2012</v>
      </c>
      <c r="E4236">
        <v>11000</v>
      </c>
      <c r="F4236">
        <f>VLOOKUP(B4236, 'Population by Country'!$1:$266, 27, FALSE)</f>
        <v>45593300</v>
      </c>
      <c r="G4236">
        <v>0</v>
      </c>
      <c r="H4236">
        <v>0</v>
      </c>
      <c r="I4236" s="7">
        <f>INDEX('Developing Country'!$B$3:$B$175,MATCH('Stata Data'!B4236,'Developing Country'!$A$3:$A$175))</f>
        <v>0</v>
      </c>
      <c r="J4236" s="7">
        <f>INDEX('Developing Country'!$C$3:$C$175,MATCH('Stata Data'!B4236,'Developing Country'!$A$3:$A$175))</f>
        <v>0</v>
      </c>
      <c r="K4236" s="8">
        <f>VLOOKUP(B4236, 'TRIPS In Force'!$A$2:$B$166, 2, FALSE)</f>
        <v>39584</v>
      </c>
      <c r="L4236" s="7">
        <f t="shared" si="624"/>
        <v>2008</v>
      </c>
      <c r="M4236" s="7">
        <f t="shared" si="619"/>
        <v>1</v>
      </c>
      <c r="N4236" s="7">
        <f t="shared" si="620"/>
        <v>2008</v>
      </c>
      <c r="O4236" s="7">
        <f t="shared" si="621"/>
        <v>4</v>
      </c>
      <c r="P4236" s="7">
        <f t="shared" si="622"/>
        <v>1</v>
      </c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</row>
    <row r="4237" spans="1:34" x14ac:dyDescent="0.35">
      <c r="A4237">
        <f t="shared" si="625"/>
        <v>4236</v>
      </c>
      <c r="B4237" t="s">
        <v>153</v>
      </c>
      <c r="C4237">
        <f t="shared" si="623"/>
        <v>156</v>
      </c>
      <c r="D4237" s="7">
        <f t="shared" si="618"/>
        <v>2013</v>
      </c>
      <c r="E4237">
        <v>8500</v>
      </c>
      <c r="F4237">
        <f>VLOOKUP(B4237, 'Population by Country'!$1:$266, 28, FALSE)</f>
        <v>45489600</v>
      </c>
      <c r="G4237">
        <v>0</v>
      </c>
      <c r="H4237">
        <v>0</v>
      </c>
      <c r="I4237" s="7">
        <f>INDEX('Developing Country'!$B$3:$B$175,MATCH('Stata Data'!B4237,'Developing Country'!$A$3:$A$175))</f>
        <v>0</v>
      </c>
      <c r="J4237" s="7">
        <f>INDEX('Developing Country'!$C$3:$C$175,MATCH('Stata Data'!B4237,'Developing Country'!$A$3:$A$175))</f>
        <v>0</v>
      </c>
      <c r="K4237" s="8">
        <f>VLOOKUP(B4237, 'TRIPS In Force'!$A$2:$B$166, 2, FALSE)</f>
        <v>39584</v>
      </c>
      <c r="L4237" s="7">
        <f t="shared" si="624"/>
        <v>2008</v>
      </c>
      <c r="M4237" s="7">
        <f t="shared" si="619"/>
        <v>1</v>
      </c>
      <c r="N4237" s="7">
        <f t="shared" si="620"/>
        <v>2008</v>
      </c>
      <c r="O4237" s="7">
        <f t="shared" si="621"/>
        <v>5</v>
      </c>
      <c r="P4237" s="7">
        <f t="shared" si="622"/>
        <v>1</v>
      </c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</row>
    <row r="4238" spans="1:34" x14ac:dyDescent="0.35">
      <c r="A4238">
        <f t="shared" si="625"/>
        <v>4237</v>
      </c>
      <c r="B4238" t="s">
        <v>153</v>
      </c>
      <c r="C4238">
        <f t="shared" si="623"/>
        <v>156</v>
      </c>
      <c r="D4238" s="7">
        <f t="shared" si="618"/>
        <v>2014</v>
      </c>
      <c r="E4238">
        <v>7000</v>
      </c>
      <c r="F4238">
        <f>VLOOKUP(B4238, 'Population by Country'!$1:$266, 29, FALSE)</f>
        <v>45271947</v>
      </c>
      <c r="G4238">
        <v>0</v>
      </c>
      <c r="H4238">
        <v>0</v>
      </c>
      <c r="I4238" s="7">
        <f>INDEX('Developing Country'!$B$3:$B$175,MATCH('Stata Data'!B4238,'Developing Country'!$A$3:$A$175))</f>
        <v>0</v>
      </c>
      <c r="J4238" s="7">
        <f>INDEX('Developing Country'!$C$3:$C$175,MATCH('Stata Data'!B4238,'Developing Country'!$A$3:$A$175))</f>
        <v>0</v>
      </c>
      <c r="K4238" s="8">
        <f>VLOOKUP(B4238, 'TRIPS In Force'!$A$2:$B$166, 2, FALSE)</f>
        <v>39584</v>
      </c>
      <c r="L4238" s="7">
        <f t="shared" si="624"/>
        <v>2008</v>
      </c>
      <c r="M4238" s="7">
        <f t="shared" si="619"/>
        <v>1</v>
      </c>
      <c r="N4238" s="7">
        <f t="shared" si="620"/>
        <v>2008</v>
      </c>
      <c r="O4238" s="7">
        <f t="shared" si="621"/>
        <v>6</v>
      </c>
      <c r="P4238" s="7">
        <f t="shared" si="622"/>
        <v>1</v>
      </c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</row>
    <row r="4239" spans="1:34" x14ac:dyDescent="0.35">
      <c r="A4239">
        <f t="shared" si="625"/>
        <v>4238</v>
      </c>
      <c r="B4239" t="s">
        <v>153</v>
      </c>
      <c r="C4239">
        <f t="shared" si="623"/>
        <v>156</v>
      </c>
      <c r="D4239" s="7">
        <f t="shared" si="618"/>
        <v>2015</v>
      </c>
      <c r="E4239">
        <v>6700</v>
      </c>
      <c r="F4239">
        <f>VLOOKUP(B4239, 'Population by Country'!$1:$266, 30, FALSE)</f>
        <v>45154029</v>
      </c>
      <c r="G4239">
        <v>0</v>
      </c>
      <c r="H4239">
        <v>0</v>
      </c>
      <c r="I4239" s="7">
        <f>INDEX('Developing Country'!$B$3:$B$175,MATCH('Stata Data'!B4239,'Developing Country'!$A$3:$A$175))</f>
        <v>0</v>
      </c>
      <c r="J4239" s="7">
        <f>INDEX('Developing Country'!$C$3:$C$175,MATCH('Stata Data'!B4239,'Developing Country'!$A$3:$A$175))</f>
        <v>0</v>
      </c>
      <c r="K4239" s="8">
        <f>VLOOKUP(B4239, 'TRIPS In Force'!$A$2:$B$166, 2, FALSE)</f>
        <v>39584</v>
      </c>
      <c r="L4239" s="7">
        <f t="shared" si="624"/>
        <v>2008</v>
      </c>
      <c r="M4239" s="7">
        <f t="shared" si="619"/>
        <v>1</v>
      </c>
      <c r="N4239" s="7">
        <f t="shared" si="620"/>
        <v>2008</v>
      </c>
      <c r="O4239" s="7">
        <f t="shared" si="621"/>
        <v>7</v>
      </c>
      <c r="P4239" s="7">
        <f t="shared" si="622"/>
        <v>1</v>
      </c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</row>
    <row r="4240" spans="1:34" x14ac:dyDescent="0.35">
      <c r="A4240">
        <f t="shared" si="625"/>
        <v>4239</v>
      </c>
      <c r="B4240" t="s">
        <v>153</v>
      </c>
      <c r="C4240">
        <f t="shared" si="623"/>
        <v>156</v>
      </c>
      <c r="D4240" s="7">
        <f t="shared" si="618"/>
        <v>2016</v>
      </c>
      <c r="E4240">
        <v>8500</v>
      </c>
      <c r="F4240">
        <f>VLOOKUP(B4240, 'Population by Country'!$1:$266, 31, FALSE)</f>
        <v>45004645</v>
      </c>
      <c r="G4240">
        <v>0</v>
      </c>
      <c r="H4240">
        <v>0</v>
      </c>
      <c r="I4240" s="7">
        <f>INDEX('Developing Country'!$B$3:$B$175,MATCH('Stata Data'!B4240,'Developing Country'!$A$3:$A$175))</f>
        <v>0</v>
      </c>
      <c r="J4240" s="7">
        <f>INDEX('Developing Country'!$C$3:$C$175,MATCH('Stata Data'!B4240,'Developing Country'!$A$3:$A$175))</f>
        <v>0</v>
      </c>
      <c r="K4240" s="8">
        <f>VLOOKUP(B4240, 'TRIPS In Force'!$A$2:$B$166, 2, FALSE)</f>
        <v>39584</v>
      </c>
      <c r="L4240" s="7">
        <f t="shared" si="624"/>
        <v>2008</v>
      </c>
      <c r="M4240" s="7">
        <f t="shared" si="619"/>
        <v>1</v>
      </c>
      <c r="N4240" s="7">
        <f t="shared" si="620"/>
        <v>2008</v>
      </c>
      <c r="O4240" s="7">
        <f t="shared" si="621"/>
        <v>8</v>
      </c>
      <c r="P4240" s="7">
        <f t="shared" si="622"/>
        <v>1</v>
      </c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</row>
    <row r="4241" spans="1:34" x14ac:dyDescent="0.35">
      <c r="A4241">
        <f t="shared" si="625"/>
        <v>4240</v>
      </c>
      <c r="B4241" t="s">
        <v>154</v>
      </c>
      <c r="C4241">
        <f t="shared" si="623"/>
        <v>157</v>
      </c>
      <c r="D4241" s="7">
        <v>1990</v>
      </c>
      <c r="F4241">
        <f>VLOOKUP(B4241, 'Population by Country'!$1:$266, 5,FALSE )</f>
        <v>1860174</v>
      </c>
      <c r="G4241">
        <v>0</v>
      </c>
      <c r="H4241">
        <v>1</v>
      </c>
      <c r="I4241" s="7">
        <f>INDEX('Developing Country'!$B$3:$B$175,MATCH('Stata Data'!B4241,'Developing Country'!$A$3:$A$175))</f>
        <v>0</v>
      </c>
      <c r="J4241" s="7">
        <f>INDEX('Developing Country'!$C$3:$C$175,MATCH('Stata Data'!B4241,'Developing Country'!$A$3:$A$175))</f>
        <v>0</v>
      </c>
      <c r="K4241" s="8">
        <f>VLOOKUP(B4241, 'TRIPS In Force'!$A$2:$B$166, 2, FALSE)</f>
        <v>35165</v>
      </c>
      <c r="L4241" s="7">
        <f t="shared" si="624"/>
        <v>1996</v>
      </c>
      <c r="M4241" s="7">
        <f t="shared" si="619"/>
        <v>0</v>
      </c>
      <c r="N4241" s="7">
        <f t="shared" si="620"/>
        <v>2005</v>
      </c>
      <c r="O4241" s="7">
        <f t="shared" si="621"/>
        <v>-15</v>
      </c>
      <c r="P4241" s="7">
        <f t="shared" si="622"/>
        <v>0</v>
      </c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</row>
    <row r="4242" spans="1:34" x14ac:dyDescent="0.35">
      <c r="A4242">
        <f t="shared" si="625"/>
        <v>4241</v>
      </c>
      <c r="B4242" t="s">
        <v>154</v>
      </c>
      <c r="C4242">
        <f t="shared" si="623"/>
        <v>157</v>
      </c>
      <c r="D4242" s="7">
        <f>D4241+1</f>
        <v>1991</v>
      </c>
      <c r="F4242">
        <f>VLOOKUP(B4242, 'Population by Country'!$1:$266, 6, FALSE)</f>
        <v>1970026</v>
      </c>
      <c r="G4242">
        <v>0</v>
      </c>
      <c r="H4242">
        <v>1</v>
      </c>
      <c r="I4242" s="7">
        <f>INDEX('Developing Country'!$B$3:$B$175,MATCH('Stata Data'!B4242,'Developing Country'!$A$3:$A$175))</f>
        <v>0</v>
      </c>
      <c r="J4242" s="7">
        <f>INDEX('Developing Country'!$C$3:$C$175,MATCH('Stata Data'!B4242,'Developing Country'!$A$3:$A$175))</f>
        <v>0</v>
      </c>
      <c r="K4242" s="8">
        <f>VLOOKUP(B4242, 'TRIPS In Force'!$A$2:$B$166, 2, FALSE)</f>
        <v>35165</v>
      </c>
      <c r="L4242" s="7">
        <f t="shared" si="624"/>
        <v>1996</v>
      </c>
      <c r="M4242" s="7">
        <f t="shared" si="619"/>
        <v>0</v>
      </c>
      <c r="N4242" s="7">
        <f t="shared" si="620"/>
        <v>2005</v>
      </c>
      <c r="O4242" s="7">
        <f t="shared" si="621"/>
        <v>-14</v>
      </c>
      <c r="P4242" s="7">
        <f t="shared" si="622"/>
        <v>0</v>
      </c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</row>
    <row r="4243" spans="1:34" x14ac:dyDescent="0.35">
      <c r="A4243">
        <f t="shared" si="625"/>
        <v>4242</v>
      </c>
      <c r="B4243" t="s">
        <v>154</v>
      </c>
      <c r="C4243">
        <f t="shared" si="623"/>
        <v>157</v>
      </c>
      <c r="D4243" s="7">
        <f t="shared" ref="D4243:D4267" si="626">D4242+1</f>
        <v>1992</v>
      </c>
      <c r="F4243">
        <f>VLOOKUP(B4243, 'Population by Country'!$1:$266, 7, FALSE)</f>
        <v>2086639</v>
      </c>
      <c r="G4243">
        <v>0</v>
      </c>
      <c r="H4243">
        <v>1</v>
      </c>
      <c r="I4243" s="7">
        <f>INDEX('Developing Country'!$B$3:$B$175,MATCH('Stata Data'!B4243,'Developing Country'!$A$3:$A$175))</f>
        <v>0</v>
      </c>
      <c r="J4243" s="7">
        <f>INDEX('Developing Country'!$C$3:$C$175,MATCH('Stata Data'!B4243,'Developing Country'!$A$3:$A$175))</f>
        <v>0</v>
      </c>
      <c r="K4243" s="8">
        <f>VLOOKUP(B4243, 'TRIPS In Force'!$A$2:$B$166, 2, FALSE)</f>
        <v>35165</v>
      </c>
      <c r="L4243" s="7">
        <f t="shared" si="624"/>
        <v>1996</v>
      </c>
      <c r="M4243" s="7">
        <f t="shared" si="619"/>
        <v>0</v>
      </c>
      <c r="N4243" s="7">
        <f t="shared" si="620"/>
        <v>2005</v>
      </c>
      <c r="O4243" s="7">
        <f t="shared" si="621"/>
        <v>-13</v>
      </c>
      <c r="P4243" s="7">
        <f t="shared" si="622"/>
        <v>0</v>
      </c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</row>
    <row r="4244" spans="1:34" x14ac:dyDescent="0.35">
      <c r="A4244">
        <f t="shared" si="625"/>
        <v>4243</v>
      </c>
      <c r="B4244" t="s">
        <v>154</v>
      </c>
      <c r="C4244">
        <f t="shared" si="623"/>
        <v>157</v>
      </c>
      <c r="D4244" s="7">
        <f t="shared" si="626"/>
        <v>1993</v>
      </c>
      <c r="F4244">
        <f>VLOOKUP(B4244, 'Population by Country'!$1:$266, 8, FALSE)</f>
        <v>2207405</v>
      </c>
      <c r="G4244">
        <v>0</v>
      </c>
      <c r="H4244">
        <v>1</v>
      </c>
      <c r="I4244" s="7">
        <f>INDEX('Developing Country'!$B$3:$B$175,MATCH('Stata Data'!B4244,'Developing Country'!$A$3:$A$175))</f>
        <v>0</v>
      </c>
      <c r="J4244" s="7">
        <f>INDEX('Developing Country'!$C$3:$C$175,MATCH('Stata Data'!B4244,'Developing Country'!$A$3:$A$175))</f>
        <v>0</v>
      </c>
      <c r="K4244" s="8">
        <f>VLOOKUP(B4244, 'TRIPS In Force'!$A$2:$B$166, 2, FALSE)</f>
        <v>35165</v>
      </c>
      <c r="L4244" s="7">
        <f t="shared" si="624"/>
        <v>1996</v>
      </c>
      <c r="M4244" s="7">
        <f t="shared" si="619"/>
        <v>0</v>
      </c>
      <c r="N4244" s="7">
        <f t="shared" si="620"/>
        <v>2005</v>
      </c>
      <c r="O4244" s="7">
        <f t="shared" si="621"/>
        <v>-12</v>
      </c>
      <c r="P4244" s="7">
        <f t="shared" si="622"/>
        <v>0</v>
      </c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</row>
    <row r="4245" spans="1:34" x14ac:dyDescent="0.35">
      <c r="A4245">
        <f t="shared" si="625"/>
        <v>4244</v>
      </c>
      <c r="B4245" t="s">
        <v>154</v>
      </c>
      <c r="C4245">
        <f t="shared" si="623"/>
        <v>157</v>
      </c>
      <c r="D4245" s="7">
        <f t="shared" si="626"/>
        <v>1994</v>
      </c>
      <c r="F4245">
        <f>VLOOKUP(B4245, 'Population by Country'!$1:$266, 9, FALSE)</f>
        <v>2328686</v>
      </c>
      <c r="G4245">
        <v>0</v>
      </c>
      <c r="H4245">
        <v>1</v>
      </c>
      <c r="I4245" s="7">
        <f>INDEX('Developing Country'!$B$3:$B$175,MATCH('Stata Data'!B4245,'Developing Country'!$A$3:$A$175))</f>
        <v>0</v>
      </c>
      <c r="J4245" s="7">
        <f>INDEX('Developing Country'!$C$3:$C$175,MATCH('Stata Data'!B4245,'Developing Country'!$A$3:$A$175))</f>
        <v>0</v>
      </c>
      <c r="K4245" s="8">
        <f>VLOOKUP(B4245, 'TRIPS In Force'!$A$2:$B$166, 2, FALSE)</f>
        <v>35165</v>
      </c>
      <c r="L4245" s="7">
        <f t="shared" si="624"/>
        <v>1996</v>
      </c>
      <c r="M4245" s="7">
        <f t="shared" si="619"/>
        <v>0</v>
      </c>
      <c r="N4245" s="7">
        <f t="shared" si="620"/>
        <v>2005</v>
      </c>
      <c r="O4245" s="7">
        <f t="shared" si="621"/>
        <v>-11</v>
      </c>
      <c r="P4245" s="7">
        <f t="shared" si="622"/>
        <v>0</v>
      </c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</row>
    <row r="4246" spans="1:34" x14ac:dyDescent="0.35">
      <c r="A4246">
        <f t="shared" si="625"/>
        <v>4245</v>
      </c>
      <c r="B4246" t="s">
        <v>154</v>
      </c>
      <c r="C4246">
        <f t="shared" si="623"/>
        <v>157</v>
      </c>
      <c r="D4246" s="7">
        <f t="shared" si="626"/>
        <v>1995</v>
      </c>
      <c r="F4246">
        <f>VLOOKUP(B4246, 'Population by Country'!$1:$266, 10, FALSE)</f>
        <v>2448820</v>
      </c>
      <c r="G4246">
        <v>0</v>
      </c>
      <c r="H4246">
        <v>1</v>
      </c>
      <c r="I4246" s="7">
        <f>INDEX('Developing Country'!$B$3:$B$175,MATCH('Stata Data'!B4246,'Developing Country'!$A$3:$A$175))</f>
        <v>0</v>
      </c>
      <c r="J4246" s="7">
        <f>INDEX('Developing Country'!$C$3:$C$175,MATCH('Stata Data'!B4246,'Developing Country'!$A$3:$A$175))</f>
        <v>0</v>
      </c>
      <c r="K4246" s="8">
        <f>VLOOKUP(B4246, 'TRIPS In Force'!$A$2:$B$166, 2, FALSE)</f>
        <v>35165</v>
      </c>
      <c r="L4246" s="7">
        <f t="shared" si="624"/>
        <v>1996</v>
      </c>
      <c r="M4246" s="7">
        <f t="shared" si="619"/>
        <v>0</v>
      </c>
      <c r="N4246" s="7">
        <f t="shared" si="620"/>
        <v>2005</v>
      </c>
      <c r="O4246" s="7">
        <f t="shared" si="621"/>
        <v>-10</v>
      </c>
      <c r="P4246" s="7">
        <f t="shared" si="622"/>
        <v>0</v>
      </c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</row>
    <row r="4247" spans="1:34" x14ac:dyDescent="0.35">
      <c r="A4247">
        <f t="shared" si="625"/>
        <v>4246</v>
      </c>
      <c r="B4247" t="s">
        <v>154</v>
      </c>
      <c r="C4247">
        <f t="shared" si="623"/>
        <v>157</v>
      </c>
      <c r="D4247" s="7">
        <f t="shared" si="626"/>
        <v>1996</v>
      </c>
      <c r="F4247">
        <f>VLOOKUP(B4247, 'Population by Country'!$1:$266, 11, FALSE)</f>
        <v>2571020</v>
      </c>
      <c r="G4247">
        <v>0</v>
      </c>
      <c r="H4247">
        <v>1</v>
      </c>
      <c r="I4247" s="7">
        <f>INDEX('Developing Country'!$B$3:$B$175,MATCH('Stata Data'!B4247,'Developing Country'!$A$3:$A$175))</f>
        <v>0</v>
      </c>
      <c r="J4247" s="7">
        <f>INDEX('Developing Country'!$C$3:$C$175,MATCH('Stata Data'!B4247,'Developing Country'!$A$3:$A$175))</f>
        <v>0</v>
      </c>
      <c r="K4247" s="8">
        <f>VLOOKUP(B4247, 'TRIPS In Force'!$A$2:$B$166, 2, FALSE)</f>
        <v>35165</v>
      </c>
      <c r="L4247" s="7">
        <f t="shared" si="624"/>
        <v>1996</v>
      </c>
      <c r="M4247" s="7">
        <f t="shared" si="619"/>
        <v>1</v>
      </c>
      <c r="N4247" s="7">
        <f t="shared" si="620"/>
        <v>2005</v>
      </c>
      <c r="O4247" s="7">
        <f t="shared" si="621"/>
        <v>-9</v>
      </c>
      <c r="P4247" s="7">
        <f t="shared" si="622"/>
        <v>0</v>
      </c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</row>
    <row r="4248" spans="1:34" x14ac:dyDescent="0.35">
      <c r="A4248">
        <f t="shared" si="625"/>
        <v>4247</v>
      </c>
      <c r="B4248" t="s">
        <v>154</v>
      </c>
      <c r="C4248">
        <f t="shared" si="623"/>
        <v>157</v>
      </c>
      <c r="D4248" s="7">
        <f t="shared" si="626"/>
        <v>1997</v>
      </c>
      <c r="F4248">
        <f>VLOOKUP(B4248, 'Population by Country'!$1:$266, 12, FALSE)</f>
        <v>2700010</v>
      </c>
      <c r="G4248">
        <v>0</v>
      </c>
      <c r="H4248">
        <v>1</v>
      </c>
      <c r="I4248" s="7">
        <f>INDEX('Developing Country'!$B$3:$B$175,MATCH('Stata Data'!B4248,'Developing Country'!$A$3:$A$175))</f>
        <v>0</v>
      </c>
      <c r="J4248" s="7">
        <f>INDEX('Developing Country'!$C$3:$C$175,MATCH('Stata Data'!B4248,'Developing Country'!$A$3:$A$175))</f>
        <v>0</v>
      </c>
      <c r="K4248" s="8">
        <f>VLOOKUP(B4248, 'TRIPS In Force'!$A$2:$B$166, 2, FALSE)</f>
        <v>35165</v>
      </c>
      <c r="L4248" s="7">
        <f t="shared" si="624"/>
        <v>1996</v>
      </c>
      <c r="M4248" s="7">
        <f t="shared" si="619"/>
        <v>1</v>
      </c>
      <c r="N4248" s="7">
        <f t="shared" si="620"/>
        <v>2005</v>
      </c>
      <c r="O4248" s="7">
        <f t="shared" si="621"/>
        <v>-8</v>
      </c>
      <c r="P4248" s="7">
        <f t="shared" si="622"/>
        <v>0</v>
      </c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</row>
    <row r="4249" spans="1:34" x14ac:dyDescent="0.35">
      <c r="A4249">
        <f t="shared" si="625"/>
        <v>4248</v>
      </c>
      <c r="B4249" t="s">
        <v>154</v>
      </c>
      <c r="C4249">
        <f t="shared" si="623"/>
        <v>157</v>
      </c>
      <c r="D4249" s="7">
        <f t="shared" si="626"/>
        <v>1998</v>
      </c>
      <c r="F4249">
        <f>VLOOKUP(B4249, 'Population by Country'!$1:$266, 13, FALSE)</f>
        <v>2838145</v>
      </c>
      <c r="G4249">
        <v>0</v>
      </c>
      <c r="H4249">
        <v>1</v>
      </c>
      <c r="I4249" s="7">
        <f>INDEX('Developing Country'!$B$3:$B$175,MATCH('Stata Data'!B4249,'Developing Country'!$A$3:$A$175))</f>
        <v>0</v>
      </c>
      <c r="J4249" s="7">
        <f>INDEX('Developing Country'!$C$3:$C$175,MATCH('Stata Data'!B4249,'Developing Country'!$A$3:$A$175))</f>
        <v>0</v>
      </c>
      <c r="K4249" s="8">
        <f>VLOOKUP(B4249, 'TRIPS In Force'!$A$2:$B$166, 2, FALSE)</f>
        <v>35165</v>
      </c>
      <c r="L4249" s="7">
        <f t="shared" si="624"/>
        <v>1996</v>
      </c>
      <c r="M4249" s="7">
        <f t="shared" si="619"/>
        <v>1</v>
      </c>
      <c r="N4249" s="7">
        <f t="shared" si="620"/>
        <v>2005</v>
      </c>
      <c r="O4249" s="7">
        <f t="shared" si="621"/>
        <v>-7</v>
      </c>
      <c r="P4249" s="7">
        <f t="shared" si="622"/>
        <v>0</v>
      </c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</row>
    <row r="4250" spans="1:34" x14ac:dyDescent="0.35">
      <c r="A4250">
        <f t="shared" si="625"/>
        <v>4249</v>
      </c>
      <c r="B4250" t="s">
        <v>154</v>
      </c>
      <c r="C4250">
        <f t="shared" si="623"/>
        <v>157</v>
      </c>
      <c r="D4250" s="7">
        <f t="shared" si="626"/>
        <v>1999</v>
      </c>
      <c r="F4250">
        <f>VLOOKUP(B4250, 'Population by Country'!$1:$266,14, FALSE)</f>
        <v>2988162</v>
      </c>
      <c r="G4250">
        <v>0</v>
      </c>
      <c r="H4250">
        <v>1</v>
      </c>
      <c r="I4250" s="7">
        <f>INDEX('Developing Country'!$B$3:$B$175,MATCH('Stata Data'!B4250,'Developing Country'!$A$3:$A$175))</f>
        <v>0</v>
      </c>
      <c r="J4250" s="7">
        <f>INDEX('Developing Country'!$C$3:$C$175,MATCH('Stata Data'!B4250,'Developing Country'!$A$3:$A$175))</f>
        <v>0</v>
      </c>
      <c r="K4250" s="8">
        <f>VLOOKUP(B4250, 'TRIPS In Force'!$A$2:$B$166, 2, FALSE)</f>
        <v>35165</v>
      </c>
      <c r="L4250" s="7">
        <f t="shared" si="624"/>
        <v>1996</v>
      </c>
      <c r="M4250" s="7">
        <f t="shared" si="619"/>
        <v>1</v>
      </c>
      <c r="N4250" s="7">
        <f t="shared" si="620"/>
        <v>2005</v>
      </c>
      <c r="O4250" s="7">
        <f t="shared" si="621"/>
        <v>-6</v>
      </c>
      <c r="P4250" s="7">
        <f t="shared" si="622"/>
        <v>0</v>
      </c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</row>
    <row r="4251" spans="1:34" x14ac:dyDescent="0.35">
      <c r="A4251">
        <f t="shared" si="625"/>
        <v>4250</v>
      </c>
      <c r="B4251" t="s">
        <v>154</v>
      </c>
      <c r="C4251">
        <f t="shared" si="623"/>
        <v>157</v>
      </c>
      <c r="D4251" s="7">
        <f t="shared" si="626"/>
        <v>2000</v>
      </c>
      <c r="F4251">
        <f>VLOOKUP(B4251, 'Population by Country'!$1:$266, 15, FALSE)</f>
        <v>3154925</v>
      </c>
      <c r="G4251">
        <v>0</v>
      </c>
      <c r="H4251">
        <v>1</v>
      </c>
      <c r="I4251" s="7">
        <f>INDEX('Developing Country'!$B$3:$B$175,MATCH('Stata Data'!B4251,'Developing Country'!$A$3:$A$175))</f>
        <v>0</v>
      </c>
      <c r="J4251" s="7">
        <f>INDEX('Developing Country'!$C$3:$C$175,MATCH('Stata Data'!B4251,'Developing Country'!$A$3:$A$175))</f>
        <v>0</v>
      </c>
      <c r="K4251" s="8">
        <f>VLOOKUP(B4251, 'TRIPS In Force'!$A$2:$B$166, 2, FALSE)</f>
        <v>35165</v>
      </c>
      <c r="L4251" s="7">
        <f t="shared" si="624"/>
        <v>1996</v>
      </c>
      <c r="M4251" s="7">
        <f t="shared" si="619"/>
        <v>1</v>
      </c>
      <c r="N4251" s="7">
        <f t="shared" si="620"/>
        <v>2005</v>
      </c>
      <c r="O4251" s="7">
        <f t="shared" si="621"/>
        <v>-5</v>
      </c>
      <c r="P4251" s="7">
        <f t="shared" si="622"/>
        <v>0</v>
      </c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</row>
    <row r="4252" spans="1:34" x14ac:dyDescent="0.35">
      <c r="A4252">
        <f t="shared" si="625"/>
        <v>4251</v>
      </c>
      <c r="B4252" t="s">
        <v>154</v>
      </c>
      <c r="C4252">
        <f t="shared" si="623"/>
        <v>157</v>
      </c>
      <c r="D4252" s="7">
        <f t="shared" si="626"/>
        <v>2001</v>
      </c>
      <c r="F4252">
        <f>VLOOKUP(B4252, 'Population by Country'!$1:$266, 16, FALSE)</f>
        <v>3326032</v>
      </c>
      <c r="G4252">
        <v>0</v>
      </c>
      <c r="H4252">
        <v>1</v>
      </c>
      <c r="I4252" s="7">
        <f>INDEX('Developing Country'!$B$3:$B$175,MATCH('Stata Data'!B4252,'Developing Country'!$A$3:$A$175))</f>
        <v>0</v>
      </c>
      <c r="J4252" s="7">
        <f>INDEX('Developing Country'!$C$3:$C$175,MATCH('Stata Data'!B4252,'Developing Country'!$A$3:$A$175))</f>
        <v>0</v>
      </c>
      <c r="K4252" s="8">
        <f>VLOOKUP(B4252, 'TRIPS In Force'!$A$2:$B$166, 2, FALSE)</f>
        <v>35165</v>
      </c>
      <c r="L4252" s="7">
        <f t="shared" si="624"/>
        <v>1996</v>
      </c>
      <c r="M4252" s="7">
        <f t="shared" si="619"/>
        <v>1</v>
      </c>
      <c r="N4252" s="7">
        <f t="shared" si="620"/>
        <v>2005</v>
      </c>
      <c r="O4252" s="7">
        <f t="shared" si="621"/>
        <v>-4</v>
      </c>
      <c r="P4252" s="7">
        <f t="shared" si="622"/>
        <v>0</v>
      </c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</row>
    <row r="4253" spans="1:34" x14ac:dyDescent="0.35">
      <c r="A4253">
        <f t="shared" si="625"/>
        <v>4252</v>
      </c>
      <c r="B4253" t="s">
        <v>154</v>
      </c>
      <c r="C4253">
        <f t="shared" si="623"/>
        <v>157</v>
      </c>
      <c r="D4253" s="7">
        <f t="shared" si="626"/>
        <v>2002</v>
      </c>
      <c r="F4253">
        <f>VLOOKUP(B4253, 'Population by Country'!$1:$266, 17, FALSE)</f>
        <v>3507232</v>
      </c>
      <c r="G4253">
        <v>0</v>
      </c>
      <c r="H4253">
        <v>1</v>
      </c>
      <c r="I4253" s="7">
        <f>INDEX('Developing Country'!$B$3:$B$175,MATCH('Stata Data'!B4253,'Developing Country'!$A$3:$A$175))</f>
        <v>0</v>
      </c>
      <c r="J4253" s="7">
        <f>INDEX('Developing Country'!$C$3:$C$175,MATCH('Stata Data'!B4253,'Developing Country'!$A$3:$A$175))</f>
        <v>0</v>
      </c>
      <c r="K4253" s="8">
        <f>VLOOKUP(B4253, 'TRIPS In Force'!$A$2:$B$166, 2, FALSE)</f>
        <v>35165</v>
      </c>
      <c r="L4253" s="7">
        <f t="shared" si="624"/>
        <v>1996</v>
      </c>
      <c r="M4253" s="7">
        <f t="shared" si="619"/>
        <v>1</v>
      </c>
      <c r="N4253" s="7">
        <f t="shared" si="620"/>
        <v>2005</v>
      </c>
      <c r="O4253" s="7">
        <f t="shared" si="621"/>
        <v>-3</v>
      </c>
      <c r="P4253" s="7">
        <f t="shared" si="622"/>
        <v>0</v>
      </c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</row>
    <row r="4254" spans="1:34" x14ac:dyDescent="0.35">
      <c r="A4254">
        <f t="shared" si="625"/>
        <v>4253</v>
      </c>
      <c r="B4254" t="s">
        <v>154</v>
      </c>
      <c r="C4254">
        <f t="shared" si="623"/>
        <v>157</v>
      </c>
      <c r="D4254" s="7">
        <f t="shared" si="626"/>
        <v>2003</v>
      </c>
      <c r="F4254">
        <f>VLOOKUP(B4254, 'Population by Country'!$1:$266, 18, FALSE)</f>
        <v>3741932</v>
      </c>
      <c r="G4254">
        <v>0</v>
      </c>
      <c r="H4254">
        <v>1</v>
      </c>
      <c r="I4254" s="7">
        <f>INDEX('Developing Country'!$B$3:$B$175,MATCH('Stata Data'!B4254,'Developing Country'!$A$3:$A$175))</f>
        <v>0</v>
      </c>
      <c r="J4254" s="7">
        <f>INDEX('Developing Country'!$C$3:$C$175,MATCH('Stata Data'!B4254,'Developing Country'!$A$3:$A$175))</f>
        <v>0</v>
      </c>
      <c r="K4254" s="8">
        <f>VLOOKUP(B4254, 'TRIPS In Force'!$A$2:$B$166, 2, FALSE)</f>
        <v>35165</v>
      </c>
      <c r="L4254" s="7">
        <f t="shared" si="624"/>
        <v>1996</v>
      </c>
      <c r="M4254" s="7">
        <f t="shared" si="619"/>
        <v>1</v>
      </c>
      <c r="N4254" s="7">
        <f t="shared" si="620"/>
        <v>2005</v>
      </c>
      <c r="O4254" s="7">
        <f t="shared" si="621"/>
        <v>-2</v>
      </c>
      <c r="P4254" s="7">
        <f t="shared" si="622"/>
        <v>0</v>
      </c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</row>
    <row r="4255" spans="1:34" x14ac:dyDescent="0.35">
      <c r="A4255">
        <f t="shared" si="625"/>
        <v>4254</v>
      </c>
      <c r="B4255" t="s">
        <v>154</v>
      </c>
      <c r="C4255">
        <f t="shared" si="623"/>
        <v>157</v>
      </c>
      <c r="D4255" s="7">
        <f t="shared" si="626"/>
        <v>2004</v>
      </c>
      <c r="F4255">
        <f>VLOOKUP(B4255, 'Population by Country'!$1:$266,19, FALSE)</f>
        <v>4087931</v>
      </c>
      <c r="G4255">
        <v>0</v>
      </c>
      <c r="H4255">
        <v>1</v>
      </c>
      <c r="I4255" s="7">
        <f>INDEX('Developing Country'!$B$3:$B$175,MATCH('Stata Data'!B4255,'Developing Country'!$A$3:$A$175))</f>
        <v>0</v>
      </c>
      <c r="J4255" s="7">
        <f>INDEX('Developing Country'!$C$3:$C$175,MATCH('Stata Data'!B4255,'Developing Country'!$A$3:$A$175))</f>
        <v>0</v>
      </c>
      <c r="K4255" s="8">
        <f>VLOOKUP(B4255, 'TRIPS In Force'!$A$2:$B$166, 2, FALSE)</f>
        <v>35165</v>
      </c>
      <c r="L4255" s="7">
        <f t="shared" si="624"/>
        <v>1996</v>
      </c>
      <c r="M4255" s="7">
        <f t="shared" si="619"/>
        <v>1</v>
      </c>
      <c r="N4255" s="7">
        <f t="shared" si="620"/>
        <v>2005</v>
      </c>
      <c r="O4255" s="7">
        <f t="shared" si="621"/>
        <v>-1</v>
      </c>
      <c r="P4255" s="7">
        <f t="shared" si="622"/>
        <v>0</v>
      </c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</row>
    <row r="4256" spans="1:34" x14ac:dyDescent="0.35">
      <c r="A4256">
        <f t="shared" si="625"/>
        <v>4255</v>
      </c>
      <c r="B4256" t="s">
        <v>154</v>
      </c>
      <c r="C4256">
        <f t="shared" si="623"/>
        <v>157</v>
      </c>
      <c r="D4256" s="7">
        <f t="shared" si="626"/>
        <v>2005</v>
      </c>
      <c r="F4256">
        <f>VLOOKUP(B4256, 'Population by Country'!$1:$266, 20, FALSE)</f>
        <v>4579562</v>
      </c>
      <c r="G4256">
        <v>0</v>
      </c>
      <c r="H4256">
        <v>1</v>
      </c>
      <c r="I4256" s="7">
        <f>INDEX('Developing Country'!$B$3:$B$175,MATCH('Stata Data'!B4256,'Developing Country'!$A$3:$A$175))</f>
        <v>0</v>
      </c>
      <c r="J4256" s="7">
        <f>INDEX('Developing Country'!$C$3:$C$175,MATCH('Stata Data'!B4256,'Developing Country'!$A$3:$A$175))</f>
        <v>0</v>
      </c>
      <c r="K4256" s="8">
        <f>VLOOKUP(B4256, 'TRIPS In Force'!$A$2:$B$166, 2, FALSE)</f>
        <v>35165</v>
      </c>
      <c r="L4256" s="7">
        <f t="shared" si="624"/>
        <v>1996</v>
      </c>
      <c r="M4256" s="7">
        <f t="shared" si="619"/>
        <v>1</v>
      </c>
      <c r="N4256" s="7">
        <f t="shared" si="620"/>
        <v>2005</v>
      </c>
      <c r="O4256" s="7">
        <f t="shared" si="621"/>
        <v>0</v>
      </c>
      <c r="P4256" s="7">
        <f t="shared" si="622"/>
        <v>1</v>
      </c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</row>
    <row r="4257" spans="1:34" x14ac:dyDescent="0.35">
      <c r="A4257">
        <f t="shared" si="625"/>
        <v>4256</v>
      </c>
      <c r="B4257" t="s">
        <v>154</v>
      </c>
      <c r="C4257">
        <f t="shared" si="623"/>
        <v>157</v>
      </c>
      <c r="D4257" s="7">
        <f t="shared" si="626"/>
        <v>2006</v>
      </c>
      <c r="F4257">
        <f>VLOOKUP(B4257, 'Population by Country'!$1:$266, 21, FALSE)</f>
        <v>5242032</v>
      </c>
      <c r="G4257">
        <v>0</v>
      </c>
      <c r="H4257">
        <v>1</v>
      </c>
      <c r="I4257" s="7">
        <f>INDEX('Developing Country'!$B$3:$B$175,MATCH('Stata Data'!B4257,'Developing Country'!$A$3:$A$175))</f>
        <v>0</v>
      </c>
      <c r="J4257" s="7">
        <f>INDEX('Developing Country'!$C$3:$C$175,MATCH('Stata Data'!B4257,'Developing Country'!$A$3:$A$175))</f>
        <v>0</v>
      </c>
      <c r="K4257" s="8">
        <f>VLOOKUP(B4257, 'TRIPS In Force'!$A$2:$B$166, 2, FALSE)</f>
        <v>35165</v>
      </c>
      <c r="L4257" s="7">
        <f t="shared" si="624"/>
        <v>1996</v>
      </c>
      <c r="M4257" s="7">
        <f t="shared" si="619"/>
        <v>1</v>
      </c>
      <c r="N4257" s="7">
        <f t="shared" si="620"/>
        <v>2005</v>
      </c>
      <c r="O4257" s="7">
        <f t="shared" si="621"/>
        <v>1</v>
      </c>
      <c r="P4257" s="7">
        <f t="shared" si="622"/>
        <v>1</v>
      </c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</row>
    <row r="4258" spans="1:34" x14ac:dyDescent="0.35">
      <c r="A4258">
        <f t="shared" si="625"/>
        <v>4257</v>
      </c>
      <c r="B4258" t="s">
        <v>154</v>
      </c>
      <c r="C4258">
        <f t="shared" si="623"/>
        <v>157</v>
      </c>
      <c r="D4258" s="7">
        <f t="shared" si="626"/>
        <v>2007</v>
      </c>
      <c r="F4258">
        <f>VLOOKUP(B4258, 'Population by Country'!$1:$266, 22, FALSE)</f>
        <v>6044067</v>
      </c>
      <c r="G4258">
        <v>0</v>
      </c>
      <c r="H4258">
        <v>1</v>
      </c>
      <c r="I4258" s="7">
        <f>INDEX('Developing Country'!$B$3:$B$175,MATCH('Stata Data'!B4258,'Developing Country'!$A$3:$A$175))</f>
        <v>0</v>
      </c>
      <c r="J4258" s="7">
        <f>INDEX('Developing Country'!$C$3:$C$175,MATCH('Stata Data'!B4258,'Developing Country'!$A$3:$A$175))</f>
        <v>0</v>
      </c>
      <c r="K4258" s="8">
        <f>VLOOKUP(B4258, 'TRIPS In Force'!$A$2:$B$166, 2, FALSE)</f>
        <v>35165</v>
      </c>
      <c r="L4258" s="7">
        <f t="shared" si="624"/>
        <v>1996</v>
      </c>
      <c r="M4258" s="7">
        <f t="shared" si="619"/>
        <v>1</v>
      </c>
      <c r="N4258" s="7">
        <f t="shared" si="620"/>
        <v>2005</v>
      </c>
      <c r="O4258" s="7">
        <f t="shared" si="621"/>
        <v>2</v>
      </c>
      <c r="P4258" s="7">
        <f t="shared" si="622"/>
        <v>1</v>
      </c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</row>
    <row r="4259" spans="1:34" x14ac:dyDescent="0.35">
      <c r="A4259">
        <f t="shared" si="625"/>
        <v>4258</v>
      </c>
      <c r="B4259" t="s">
        <v>154</v>
      </c>
      <c r="C4259">
        <f t="shared" si="623"/>
        <v>157</v>
      </c>
      <c r="D4259" s="7">
        <f t="shared" si="626"/>
        <v>2008</v>
      </c>
      <c r="F4259">
        <f>VLOOKUP(B4259, 'Population by Country'!$1:$266, 23, FALSE)</f>
        <v>6894278</v>
      </c>
      <c r="G4259">
        <v>0</v>
      </c>
      <c r="H4259">
        <v>1</v>
      </c>
      <c r="I4259" s="7">
        <f>INDEX('Developing Country'!$B$3:$B$175,MATCH('Stata Data'!B4259,'Developing Country'!$A$3:$A$175))</f>
        <v>0</v>
      </c>
      <c r="J4259" s="7">
        <f>INDEX('Developing Country'!$C$3:$C$175,MATCH('Stata Data'!B4259,'Developing Country'!$A$3:$A$175))</f>
        <v>0</v>
      </c>
      <c r="K4259" s="8">
        <f>VLOOKUP(B4259, 'TRIPS In Force'!$A$2:$B$166, 2, FALSE)</f>
        <v>35165</v>
      </c>
      <c r="L4259" s="7">
        <f t="shared" si="624"/>
        <v>1996</v>
      </c>
      <c r="M4259" s="7">
        <f t="shared" si="619"/>
        <v>1</v>
      </c>
      <c r="N4259" s="7">
        <f t="shared" si="620"/>
        <v>2005</v>
      </c>
      <c r="O4259" s="7">
        <f t="shared" si="621"/>
        <v>3</v>
      </c>
      <c r="P4259" s="7">
        <f t="shared" si="622"/>
        <v>1</v>
      </c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</row>
    <row r="4260" spans="1:34" x14ac:dyDescent="0.35">
      <c r="A4260">
        <f t="shared" si="625"/>
        <v>4259</v>
      </c>
      <c r="B4260" t="s">
        <v>154</v>
      </c>
      <c r="C4260">
        <f t="shared" si="623"/>
        <v>157</v>
      </c>
      <c r="D4260" s="7">
        <f t="shared" si="626"/>
        <v>2009</v>
      </c>
      <c r="F4260">
        <f>VLOOKUP(B4260, 'Population by Country'!$1:$266, 24, FALSE)</f>
        <v>7666393</v>
      </c>
      <c r="G4260">
        <v>0</v>
      </c>
      <c r="H4260">
        <v>1</v>
      </c>
      <c r="I4260" s="7">
        <f>INDEX('Developing Country'!$B$3:$B$175,MATCH('Stata Data'!B4260,'Developing Country'!$A$3:$A$175))</f>
        <v>0</v>
      </c>
      <c r="J4260" s="7">
        <f>INDEX('Developing Country'!$C$3:$C$175,MATCH('Stata Data'!B4260,'Developing Country'!$A$3:$A$175))</f>
        <v>0</v>
      </c>
      <c r="K4260" s="8">
        <f>VLOOKUP(B4260, 'TRIPS In Force'!$A$2:$B$166, 2, FALSE)</f>
        <v>35165</v>
      </c>
      <c r="L4260" s="7">
        <f t="shared" si="624"/>
        <v>1996</v>
      </c>
      <c r="M4260" s="7">
        <f t="shared" si="619"/>
        <v>1</v>
      </c>
      <c r="N4260" s="7">
        <f t="shared" si="620"/>
        <v>2005</v>
      </c>
      <c r="O4260" s="7">
        <f t="shared" si="621"/>
        <v>4</v>
      </c>
      <c r="P4260" s="7">
        <f t="shared" si="622"/>
        <v>1</v>
      </c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</row>
    <row r="4261" spans="1:34" x14ac:dyDescent="0.35">
      <c r="A4261">
        <f t="shared" si="625"/>
        <v>4260</v>
      </c>
      <c r="B4261" t="s">
        <v>154</v>
      </c>
      <c r="C4261">
        <f t="shared" si="623"/>
        <v>157</v>
      </c>
      <c r="D4261" s="7">
        <f t="shared" si="626"/>
        <v>2010</v>
      </c>
      <c r="F4261">
        <f>VLOOKUP(B4261, 'Population by Country'!$1:$266, 25, FALSE)</f>
        <v>8270684</v>
      </c>
      <c r="G4261">
        <v>0</v>
      </c>
      <c r="H4261">
        <v>1</v>
      </c>
      <c r="I4261" s="7">
        <f>INDEX('Developing Country'!$B$3:$B$175,MATCH('Stata Data'!B4261,'Developing Country'!$A$3:$A$175))</f>
        <v>0</v>
      </c>
      <c r="J4261" s="7">
        <f>INDEX('Developing Country'!$C$3:$C$175,MATCH('Stata Data'!B4261,'Developing Country'!$A$3:$A$175))</f>
        <v>0</v>
      </c>
      <c r="K4261" s="8">
        <f>VLOOKUP(B4261, 'TRIPS In Force'!$A$2:$B$166, 2, FALSE)</f>
        <v>35165</v>
      </c>
      <c r="L4261" s="7">
        <f t="shared" si="624"/>
        <v>1996</v>
      </c>
      <c r="M4261" s="7">
        <f t="shared" si="619"/>
        <v>1</v>
      </c>
      <c r="N4261" s="7">
        <f t="shared" si="620"/>
        <v>2005</v>
      </c>
      <c r="O4261" s="7">
        <f t="shared" si="621"/>
        <v>5</v>
      </c>
      <c r="P4261" s="7">
        <f t="shared" si="622"/>
        <v>1</v>
      </c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</row>
    <row r="4262" spans="1:34" x14ac:dyDescent="0.35">
      <c r="A4262">
        <f t="shared" si="625"/>
        <v>4261</v>
      </c>
      <c r="B4262" t="s">
        <v>154</v>
      </c>
      <c r="C4262">
        <f t="shared" si="623"/>
        <v>157</v>
      </c>
      <c r="D4262" s="7">
        <f t="shared" si="626"/>
        <v>2011</v>
      </c>
      <c r="F4262">
        <f>VLOOKUP(B4262, 'Population by Country'!$1:$266, 26, FALSE)</f>
        <v>8672475</v>
      </c>
      <c r="G4262">
        <v>0</v>
      </c>
      <c r="H4262">
        <v>1</v>
      </c>
      <c r="I4262" s="7">
        <f>INDEX('Developing Country'!$B$3:$B$175,MATCH('Stata Data'!B4262,'Developing Country'!$A$3:$A$175))</f>
        <v>0</v>
      </c>
      <c r="J4262" s="7">
        <f>INDEX('Developing Country'!$C$3:$C$175,MATCH('Stata Data'!B4262,'Developing Country'!$A$3:$A$175))</f>
        <v>0</v>
      </c>
      <c r="K4262" s="8">
        <f>VLOOKUP(B4262, 'TRIPS In Force'!$A$2:$B$166, 2, FALSE)</f>
        <v>35165</v>
      </c>
      <c r="L4262" s="7">
        <f t="shared" si="624"/>
        <v>1996</v>
      </c>
      <c r="M4262" s="7">
        <f t="shared" si="619"/>
        <v>1</v>
      </c>
      <c r="N4262" s="7">
        <f t="shared" si="620"/>
        <v>2005</v>
      </c>
      <c r="O4262" s="7">
        <f t="shared" si="621"/>
        <v>6</v>
      </c>
      <c r="P4262" s="7">
        <f t="shared" si="622"/>
        <v>1</v>
      </c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</row>
    <row r="4263" spans="1:34" x14ac:dyDescent="0.35">
      <c r="A4263">
        <f t="shared" si="625"/>
        <v>4262</v>
      </c>
      <c r="B4263" t="s">
        <v>154</v>
      </c>
      <c r="C4263">
        <f t="shared" si="623"/>
        <v>157</v>
      </c>
      <c r="D4263" s="7">
        <f t="shared" si="626"/>
        <v>2012</v>
      </c>
      <c r="F4263">
        <f>VLOOKUP(B4263, 'Population by Country'!$1:$266, 27, FALSE)</f>
        <v>8900453</v>
      </c>
      <c r="G4263">
        <v>0</v>
      </c>
      <c r="H4263">
        <v>1</v>
      </c>
      <c r="I4263" s="7">
        <f>INDEX('Developing Country'!$B$3:$B$175,MATCH('Stata Data'!B4263,'Developing Country'!$A$3:$A$175))</f>
        <v>0</v>
      </c>
      <c r="J4263" s="7">
        <f>INDEX('Developing Country'!$C$3:$C$175,MATCH('Stata Data'!B4263,'Developing Country'!$A$3:$A$175))</f>
        <v>0</v>
      </c>
      <c r="K4263" s="8">
        <f>VLOOKUP(B4263, 'TRIPS In Force'!$A$2:$B$166, 2, FALSE)</f>
        <v>35165</v>
      </c>
      <c r="L4263" s="7">
        <f t="shared" si="624"/>
        <v>1996</v>
      </c>
      <c r="M4263" s="7">
        <f t="shared" si="619"/>
        <v>1</v>
      </c>
      <c r="N4263" s="7">
        <f t="shared" si="620"/>
        <v>2005</v>
      </c>
      <c r="O4263" s="7">
        <f t="shared" si="621"/>
        <v>7</v>
      </c>
      <c r="P4263" s="7">
        <f t="shared" si="622"/>
        <v>1</v>
      </c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</row>
    <row r="4264" spans="1:34" x14ac:dyDescent="0.35">
      <c r="A4264">
        <f t="shared" si="625"/>
        <v>4263</v>
      </c>
      <c r="B4264" t="s">
        <v>154</v>
      </c>
      <c r="C4264">
        <f t="shared" si="623"/>
        <v>157</v>
      </c>
      <c r="D4264" s="7">
        <f t="shared" si="626"/>
        <v>2013</v>
      </c>
      <c r="F4264">
        <f>VLOOKUP(B4264, 'Population by Country'!$1:$266, 28, FALSE)</f>
        <v>9006263</v>
      </c>
      <c r="G4264">
        <v>0</v>
      </c>
      <c r="H4264">
        <v>1</v>
      </c>
      <c r="I4264" s="7">
        <f>INDEX('Developing Country'!$B$3:$B$175,MATCH('Stata Data'!B4264,'Developing Country'!$A$3:$A$175))</f>
        <v>0</v>
      </c>
      <c r="J4264" s="7">
        <f>INDEX('Developing Country'!$C$3:$C$175,MATCH('Stata Data'!B4264,'Developing Country'!$A$3:$A$175))</f>
        <v>0</v>
      </c>
      <c r="K4264" s="8">
        <f>VLOOKUP(B4264, 'TRIPS In Force'!$A$2:$B$166, 2, FALSE)</f>
        <v>35165</v>
      </c>
      <c r="L4264" s="7">
        <f t="shared" si="624"/>
        <v>1996</v>
      </c>
      <c r="M4264" s="7">
        <f t="shared" si="619"/>
        <v>1</v>
      </c>
      <c r="N4264" s="7">
        <f t="shared" si="620"/>
        <v>2005</v>
      </c>
      <c r="O4264" s="7">
        <f t="shared" si="621"/>
        <v>8</v>
      </c>
      <c r="P4264" s="7">
        <f t="shared" si="622"/>
        <v>1</v>
      </c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</row>
    <row r="4265" spans="1:34" x14ac:dyDescent="0.35">
      <c r="A4265">
        <f t="shared" si="625"/>
        <v>4264</v>
      </c>
      <c r="B4265" t="s">
        <v>154</v>
      </c>
      <c r="C4265">
        <f t="shared" si="623"/>
        <v>157</v>
      </c>
      <c r="D4265" s="7">
        <f t="shared" si="626"/>
        <v>2014</v>
      </c>
      <c r="F4265">
        <f>VLOOKUP(B4265, 'Population by Country'!$1:$266, 29, FALSE)</f>
        <v>9070867</v>
      </c>
      <c r="G4265">
        <v>0</v>
      </c>
      <c r="H4265">
        <v>1</v>
      </c>
      <c r="I4265" s="7">
        <f>INDEX('Developing Country'!$B$3:$B$175,MATCH('Stata Data'!B4265,'Developing Country'!$A$3:$A$175))</f>
        <v>0</v>
      </c>
      <c r="J4265" s="7">
        <f>INDEX('Developing Country'!$C$3:$C$175,MATCH('Stata Data'!B4265,'Developing Country'!$A$3:$A$175))</f>
        <v>0</v>
      </c>
      <c r="K4265" s="8">
        <f>VLOOKUP(B4265, 'TRIPS In Force'!$A$2:$B$166, 2, FALSE)</f>
        <v>35165</v>
      </c>
      <c r="L4265" s="7">
        <f t="shared" si="624"/>
        <v>1996</v>
      </c>
      <c r="M4265" s="7">
        <f t="shared" si="619"/>
        <v>1</v>
      </c>
      <c r="N4265" s="7">
        <f t="shared" si="620"/>
        <v>2005</v>
      </c>
      <c r="O4265" s="7">
        <f t="shared" si="621"/>
        <v>9</v>
      </c>
      <c r="P4265" s="7">
        <f t="shared" si="622"/>
        <v>1</v>
      </c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</row>
    <row r="4266" spans="1:34" x14ac:dyDescent="0.35">
      <c r="A4266">
        <f t="shared" si="625"/>
        <v>4265</v>
      </c>
      <c r="B4266" t="s">
        <v>154</v>
      </c>
      <c r="C4266">
        <f t="shared" si="623"/>
        <v>157</v>
      </c>
      <c r="D4266" s="7">
        <f t="shared" si="626"/>
        <v>2015</v>
      </c>
      <c r="F4266">
        <f>VLOOKUP(B4266, 'Population by Country'!$1:$266, 30, FALSE)</f>
        <v>9154302</v>
      </c>
      <c r="G4266">
        <v>0</v>
      </c>
      <c r="H4266">
        <v>1</v>
      </c>
      <c r="I4266" s="7">
        <f>INDEX('Developing Country'!$B$3:$B$175,MATCH('Stata Data'!B4266,'Developing Country'!$A$3:$A$175))</f>
        <v>0</v>
      </c>
      <c r="J4266" s="7">
        <f>INDEX('Developing Country'!$C$3:$C$175,MATCH('Stata Data'!B4266,'Developing Country'!$A$3:$A$175))</f>
        <v>0</v>
      </c>
      <c r="K4266" s="8">
        <f>VLOOKUP(B4266, 'TRIPS In Force'!$A$2:$B$166, 2, FALSE)</f>
        <v>35165</v>
      </c>
      <c r="L4266" s="7">
        <f t="shared" si="624"/>
        <v>1996</v>
      </c>
      <c r="M4266" s="7">
        <f t="shared" si="619"/>
        <v>1</v>
      </c>
      <c r="N4266" s="7">
        <f t="shared" si="620"/>
        <v>2005</v>
      </c>
      <c r="O4266" s="7">
        <f t="shared" si="621"/>
        <v>10</v>
      </c>
      <c r="P4266" s="7">
        <f t="shared" si="622"/>
        <v>1</v>
      </c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</row>
    <row r="4267" spans="1:34" x14ac:dyDescent="0.35">
      <c r="A4267">
        <f t="shared" si="625"/>
        <v>4266</v>
      </c>
      <c r="B4267" t="s">
        <v>154</v>
      </c>
      <c r="C4267">
        <f t="shared" si="623"/>
        <v>157</v>
      </c>
      <c r="D4267" s="7">
        <f t="shared" si="626"/>
        <v>2016</v>
      </c>
      <c r="F4267">
        <f>VLOOKUP(B4267, 'Population by Country'!$1:$266, 31, FALSE)</f>
        <v>9269612</v>
      </c>
      <c r="G4267">
        <v>0</v>
      </c>
      <c r="H4267">
        <v>1</v>
      </c>
      <c r="I4267" s="7">
        <f>INDEX('Developing Country'!$B$3:$B$175,MATCH('Stata Data'!B4267,'Developing Country'!$A$3:$A$175))</f>
        <v>0</v>
      </c>
      <c r="J4267" s="7">
        <f>INDEX('Developing Country'!$C$3:$C$175,MATCH('Stata Data'!B4267,'Developing Country'!$A$3:$A$175))</f>
        <v>0</v>
      </c>
      <c r="K4267" s="8">
        <f>VLOOKUP(B4267, 'TRIPS In Force'!$A$2:$B$166, 2, FALSE)</f>
        <v>35165</v>
      </c>
      <c r="L4267" s="7">
        <f t="shared" si="624"/>
        <v>1996</v>
      </c>
      <c r="M4267" s="7">
        <f t="shared" si="619"/>
        <v>1</v>
      </c>
      <c r="N4267" s="7">
        <f t="shared" si="620"/>
        <v>2005</v>
      </c>
      <c r="O4267" s="7">
        <f t="shared" si="621"/>
        <v>11</v>
      </c>
      <c r="P4267" s="7">
        <f t="shared" si="622"/>
        <v>1</v>
      </c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</row>
    <row r="4268" spans="1:34" x14ac:dyDescent="0.35">
      <c r="A4268">
        <f t="shared" si="625"/>
        <v>4267</v>
      </c>
      <c r="B4268" t="s">
        <v>155</v>
      </c>
      <c r="C4268">
        <f t="shared" si="623"/>
        <v>158</v>
      </c>
      <c r="D4268" s="7">
        <v>1990</v>
      </c>
      <c r="F4268">
        <f>VLOOKUP(B4268, 'Population by Country'!$1:$266, 5,FALSE )</f>
        <v>57247586</v>
      </c>
      <c r="G4268">
        <v>0</v>
      </c>
      <c r="H4268">
        <v>0</v>
      </c>
      <c r="I4268" s="7">
        <f>INDEX('Developing Country'!$B$3:$B$175,MATCH('Stata Data'!B4268,'Developing Country'!$A$3:$A$175))</f>
        <v>0</v>
      </c>
      <c r="J4268" s="7">
        <f>INDEX('Developing Country'!$C$3:$C$175,MATCH('Stata Data'!B4268,'Developing Country'!$A$3:$A$175))</f>
        <v>0</v>
      </c>
      <c r="K4268" s="8">
        <f>VLOOKUP(B4268, 'TRIPS In Force'!$A$2:$B$166, 2, FALSE)</f>
        <v>34700</v>
      </c>
      <c r="L4268" s="7">
        <f t="shared" si="624"/>
        <v>1995</v>
      </c>
      <c r="M4268" s="7">
        <f t="shared" si="619"/>
        <v>0</v>
      </c>
      <c r="N4268" s="7">
        <f t="shared" si="620"/>
        <v>1995</v>
      </c>
      <c r="O4268" s="7">
        <f t="shared" si="621"/>
        <v>-5</v>
      </c>
      <c r="P4268" s="7">
        <f t="shared" si="622"/>
        <v>0</v>
      </c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</row>
    <row r="4269" spans="1:34" x14ac:dyDescent="0.35">
      <c r="A4269">
        <f t="shared" si="625"/>
        <v>4268</v>
      </c>
      <c r="B4269" t="s">
        <v>155</v>
      </c>
      <c r="C4269">
        <f t="shared" si="623"/>
        <v>158</v>
      </c>
      <c r="D4269" s="7">
        <f>D4268+1</f>
        <v>1991</v>
      </c>
      <c r="F4269">
        <f>VLOOKUP(B4269, 'Population by Country'!$1:$266, 6, FALSE)</f>
        <v>57424897</v>
      </c>
      <c r="G4269">
        <v>0</v>
      </c>
      <c r="H4269">
        <v>0</v>
      </c>
      <c r="I4269" s="7">
        <f>INDEX('Developing Country'!$B$3:$B$175,MATCH('Stata Data'!B4269,'Developing Country'!$A$3:$A$175))</f>
        <v>0</v>
      </c>
      <c r="J4269" s="7">
        <f>INDEX('Developing Country'!$C$3:$C$175,MATCH('Stata Data'!B4269,'Developing Country'!$A$3:$A$175))</f>
        <v>0</v>
      </c>
      <c r="K4269" s="8">
        <f>VLOOKUP(B4269, 'TRIPS In Force'!$A$2:$B$166, 2, FALSE)</f>
        <v>34700</v>
      </c>
      <c r="L4269" s="7">
        <f t="shared" si="624"/>
        <v>1995</v>
      </c>
      <c r="M4269" s="7">
        <f t="shared" si="619"/>
        <v>0</v>
      </c>
      <c r="N4269" s="7">
        <f t="shared" si="620"/>
        <v>1995</v>
      </c>
      <c r="O4269" s="7">
        <f t="shared" si="621"/>
        <v>-4</v>
      </c>
      <c r="P4269" s="7">
        <f t="shared" si="622"/>
        <v>0</v>
      </c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</row>
    <row r="4270" spans="1:34" x14ac:dyDescent="0.35">
      <c r="A4270">
        <f t="shared" si="625"/>
        <v>4269</v>
      </c>
      <c r="B4270" t="s">
        <v>155</v>
      </c>
      <c r="C4270">
        <f t="shared" si="623"/>
        <v>158</v>
      </c>
      <c r="D4270" s="7">
        <f t="shared" ref="D4270:D4294" si="627">D4269+1</f>
        <v>1992</v>
      </c>
      <c r="F4270">
        <f>VLOOKUP(B4270, 'Population by Country'!$1:$266, 7, FALSE)</f>
        <v>57580402</v>
      </c>
      <c r="G4270">
        <v>0</v>
      </c>
      <c r="H4270">
        <v>0</v>
      </c>
      <c r="I4270" s="7">
        <f>INDEX('Developing Country'!$B$3:$B$175,MATCH('Stata Data'!B4270,'Developing Country'!$A$3:$A$175))</f>
        <v>0</v>
      </c>
      <c r="J4270" s="7">
        <f>INDEX('Developing Country'!$C$3:$C$175,MATCH('Stata Data'!B4270,'Developing Country'!$A$3:$A$175))</f>
        <v>0</v>
      </c>
      <c r="K4270" s="8">
        <f>VLOOKUP(B4270, 'TRIPS In Force'!$A$2:$B$166, 2, FALSE)</f>
        <v>34700</v>
      </c>
      <c r="L4270" s="7">
        <f t="shared" si="624"/>
        <v>1995</v>
      </c>
      <c r="M4270" s="7">
        <f t="shared" si="619"/>
        <v>0</v>
      </c>
      <c r="N4270" s="7">
        <f t="shared" si="620"/>
        <v>1995</v>
      </c>
      <c r="O4270" s="7">
        <f t="shared" si="621"/>
        <v>-3</v>
      </c>
      <c r="P4270" s="7">
        <f t="shared" si="622"/>
        <v>0</v>
      </c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</row>
    <row r="4271" spans="1:34" x14ac:dyDescent="0.35">
      <c r="A4271">
        <f t="shared" si="625"/>
        <v>4270</v>
      </c>
      <c r="B4271" t="s">
        <v>155</v>
      </c>
      <c r="C4271">
        <f t="shared" si="623"/>
        <v>158</v>
      </c>
      <c r="D4271" s="7">
        <f t="shared" si="627"/>
        <v>1993</v>
      </c>
      <c r="F4271">
        <f>VLOOKUP(B4271, 'Population by Country'!$1:$266, 8, FALSE)</f>
        <v>57718614</v>
      </c>
      <c r="G4271">
        <v>0</v>
      </c>
      <c r="H4271">
        <v>0</v>
      </c>
      <c r="I4271" s="7">
        <f>INDEX('Developing Country'!$B$3:$B$175,MATCH('Stata Data'!B4271,'Developing Country'!$A$3:$A$175))</f>
        <v>0</v>
      </c>
      <c r="J4271" s="7">
        <f>INDEX('Developing Country'!$C$3:$C$175,MATCH('Stata Data'!B4271,'Developing Country'!$A$3:$A$175))</f>
        <v>0</v>
      </c>
      <c r="K4271" s="8">
        <f>VLOOKUP(B4271, 'TRIPS In Force'!$A$2:$B$166, 2, FALSE)</f>
        <v>34700</v>
      </c>
      <c r="L4271" s="7">
        <f t="shared" si="624"/>
        <v>1995</v>
      </c>
      <c r="M4271" s="7">
        <f t="shared" si="619"/>
        <v>0</v>
      </c>
      <c r="N4271" s="7">
        <f t="shared" si="620"/>
        <v>1995</v>
      </c>
      <c r="O4271" s="7">
        <f t="shared" si="621"/>
        <v>-2</v>
      </c>
      <c r="P4271" s="7">
        <f t="shared" si="622"/>
        <v>0</v>
      </c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</row>
    <row r="4272" spans="1:34" x14ac:dyDescent="0.35">
      <c r="A4272">
        <f t="shared" si="625"/>
        <v>4271</v>
      </c>
      <c r="B4272" t="s">
        <v>155</v>
      </c>
      <c r="C4272">
        <f t="shared" si="623"/>
        <v>158</v>
      </c>
      <c r="D4272" s="7">
        <f t="shared" si="627"/>
        <v>1994</v>
      </c>
      <c r="F4272">
        <f>VLOOKUP(B4272, 'Population by Country'!$1:$266, 9, FALSE)</f>
        <v>57865745</v>
      </c>
      <c r="G4272">
        <v>0</v>
      </c>
      <c r="H4272">
        <v>0</v>
      </c>
      <c r="I4272" s="7">
        <f>INDEX('Developing Country'!$B$3:$B$175,MATCH('Stata Data'!B4272,'Developing Country'!$A$3:$A$175))</f>
        <v>0</v>
      </c>
      <c r="J4272" s="7">
        <f>INDEX('Developing Country'!$C$3:$C$175,MATCH('Stata Data'!B4272,'Developing Country'!$A$3:$A$175))</f>
        <v>0</v>
      </c>
      <c r="K4272" s="8">
        <f>VLOOKUP(B4272, 'TRIPS In Force'!$A$2:$B$166, 2, FALSE)</f>
        <v>34700</v>
      </c>
      <c r="L4272" s="7">
        <f t="shared" si="624"/>
        <v>1995</v>
      </c>
      <c r="M4272" s="7">
        <f t="shared" si="619"/>
        <v>0</v>
      </c>
      <c r="N4272" s="7">
        <f t="shared" si="620"/>
        <v>1995</v>
      </c>
      <c r="O4272" s="7">
        <f t="shared" si="621"/>
        <v>-1</v>
      </c>
      <c r="P4272" s="7">
        <f t="shared" si="622"/>
        <v>0</v>
      </c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</row>
    <row r="4273" spans="1:34" x14ac:dyDescent="0.35">
      <c r="A4273">
        <f t="shared" si="625"/>
        <v>4272</v>
      </c>
      <c r="B4273" t="s">
        <v>155</v>
      </c>
      <c r="C4273">
        <f t="shared" si="623"/>
        <v>158</v>
      </c>
      <c r="D4273" s="7">
        <f t="shared" si="627"/>
        <v>1995</v>
      </c>
      <c r="F4273">
        <f>VLOOKUP(B4273, 'Population by Country'!$1:$266, 10, FALSE)</f>
        <v>58019030</v>
      </c>
      <c r="G4273">
        <v>0</v>
      </c>
      <c r="H4273">
        <v>0</v>
      </c>
      <c r="I4273" s="7">
        <f>INDEX('Developing Country'!$B$3:$B$175,MATCH('Stata Data'!B4273,'Developing Country'!$A$3:$A$175))</f>
        <v>0</v>
      </c>
      <c r="J4273" s="7">
        <f>INDEX('Developing Country'!$C$3:$C$175,MATCH('Stata Data'!B4273,'Developing Country'!$A$3:$A$175))</f>
        <v>0</v>
      </c>
      <c r="K4273" s="8">
        <f>VLOOKUP(B4273, 'TRIPS In Force'!$A$2:$B$166, 2, FALSE)</f>
        <v>34700</v>
      </c>
      <c r="L4273" s="7">
        <f t="shared" si="624"/>
        <v>1995</v>
      </c>
      <c r="M4273" s="7">
        <f t="shared" si="619"/>
        <v>1</v>
      </c>
      <c r="N4273" s="7">
        <f t="shared" si="620"/>
        <v>1995</v>
      </c>
      <c r="O4273" s="7">
        <f t="shared" si="621"/>
        <v>0</v>
      </c>
      <c r="P4273" s="7">
        <f t="shared" si="622"/>
        <v>1</v>
      </c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</row>
    <row r="4274" spans="1:34" x14ac:dyDescent="0.35">
      <c r="A4274">
        <f t="shared" si="625"/>
        <v>4273</v>
      </c>
      <c r="B4274" t="s">
        <v>155</v>
      </c>
      <c r="C4274">
        <f t="shared" si="623"/>
        <v>158</v>
      </c>
      <c r="D4274" s="7">
        <f t="shared" si="627"/>
        <v>1996</v>
      </c>
      <c r="F4274">
        <f>VLOOKUP(B4274, 'Population by Country'!$1:$266, 11, FALSE)</f>
        <v>58166950</v>
      </c>
      <c r="G4274">
        <v>0</v>
      </c>
      <c r="H4274">
        <v>0</v>
      </c>
      <c r="I4274" s="7">
        <f>INDEX('Developing Country'!$B$3:$B$175,MATCH('Stata Data'!B4274,'Developing Country'!$A$3:$A$175))</f>
        <v>0</v>
      </c>
      <c r="J4274" s="7">
        <f>INDEX('Developing Country'!$C$3:$C$175,MATCH('Stata Data'!B4274,'Developing Country'!$A$3:$A$175))</f>
        <v>0</v>
      </c>
      <c r="K4274" s="8">
        <f>VLOOKUP(B4274, 'TRIPS In Force'!$A$2:$B$166, 2, FALSE)</f>
        <v>34700</v>
      </c>
      <c r="L4274" s="7">
        <f t="shared" si="624"/>
        <v>1995</v>
      </c>
      <c r="M4274" s="7">
        <f t="shared" si="619"/>
        <v>1</v>
      </c>
      <c r="N4274" s="7">
        <f t="shared" si="620"/>
        <v>1995</v>
      </c>
      <c r="O4274" s="7">
        <f t="shared" si="621"/>
        <v>1</v>
      </c>
      <c r="P4274" s="7">
        <f t="shared" si="622"/>
        <v>1</v>
      </c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</row>
    <row r="4275" spans="1:34" x14ac:dyDescent="0.35">
      <c r="A4275">
        <f t="shared" si="625"/>
        <v>4274</v>
      </c>
      <c r="B4275" t="s">
        <v>155</v>
      </c>
      <c r="C4275">
        <f t="shared" si="623"/>
        <v>158</v>
      </c>
      <c r="D4275" s="7">
        <f t="shared" si="627"/>
        <v>1997</v>
      </c>
      <c r="F4275">
        <f>VLOOKUP(B4275, 'Population by Country'!$1:$266, 12, FALSE)</f>
        <v>58316954</v>
      </c>
      <c r="G4275">
        <v>0</v>
      </c>
      <c r="H4275">
        <v>0</v>
      </c>
      <c r="I4275" s="7">
        <f>INDEX('Developing Country'!$B$3:$B$175,MATCH('Stata Data'!B4275,'Developing Country'!$A$3:$A$175))</f>
        <v>0</v>
      </c>
      <c r="J4275" s="7">
        <f>INDEX('Developing Country'!$C$3:$C$175,MATCH('Stata Data'!B4275,'Developing Country'!$A$3:$A$175))</f>
        <v>0</v>
      </c>
      <c r="K4275" s="8">
        <f>VLOOKUP(B4275, 'TRIPS In Force'!$A$2:$B$166, 2, FALSE)</f>
        <v>34700</v>
      </c>
      <c r="L4275" s="7">
        <f t="shared" si="624"/>
        <v>1995</v>
      </c>
      <c r="M4275" s="7">
        <f t="shared" si="619"/>
        <v>1</v>
      </c>
      <c r="N4275" s="7">
        <f t="shared" si="620"/>
        <v>1995</v>
      </c>
      <c r="O4275" s="7">
        <f t="shared" si="621"/>
        <v>2</v>
      </c>
      <c r="P4275" s="7">
        <f t="shared" si="622"/>
        <v>1</v>
      </c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</row>
    <row r="4276" spans="1:34" x14ac:dyDescent="0.35">
      <c r="A4276">
        <f t="shared" si="625"/>
        <v>4275</v>
      </c>
      <c r="B4276" t="s">
        <v>155</v>
      </c>
      <c r="C4276">
        <f t="shared" si="623"/>
        <v>158</v>
      </c>
      <c r="D4276" s="7">
        <f t="shared" si="627"/>
        <v>1998</v>
      </c>
      <c r="F4276">
        <f>VLOOKUP(B4276, 'Population by Country'!$1:$266, 13, FALSE)</f>
        <v>58487141</v>
      </c>
      <c r="G4276">
        <v>0</v>
      </c>
      <c r="H4276">
        <v>0</v>
      </c>
      <c r="I4276" s="7">
        <f>INDEX('Developing Country'!$B$3:$B$175,MATCH('Stata Data'!B4276,'Developing Country'!$A$3:$A$175))</f>
        <v>0</v>
      </c>
      <c r="J4276" s="7">
        <f>INDEX('Developing Country'!$C$3:$C$175,MATCH('Stata Data'!B4276,'Developing Country'!$A$3:$A$175))</f>
        <v>0</v>
      </c>
      <c r="K4276" s="8">
        <f>VLOOKUP(B4276, 'TRIPS In Force'!$A$2:$B$166, 2, FALSE)</f>
        <v>34700</v>
      </c>
      <c r="L4276" s="7">
        <f t="shared" si="624"/>
        <v>1995</v>
      </c>
      <c r="M4276" s="7">
        <f t="shared" si="619"/>
        <v>1</v>
      </c>
      <c r="N4276" s="7">
        <f t="shared" si="620"/>
        <v>1995</v>
      </c>
      <c r="O4276" s="7">
        <f t="shared" si="621"/>
        <v>3</v>
      </c>
      <c r="P4276" s="7">
        <f t="shared" si="622"/>
        <v>1</v>
      </c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</row>
    <row r="4277" spans="1:34" x14ac:dyDescent="0.35">
      <c r="A4277">
        <f t="shared" si="625"/>
        <v>4276</v>
      </c>
      <c r="B4277" t="s">
        <v>155</v>
      </c>
      <c r="C4277">
        <f t="shared" si="623"/>
        <v>158</v>
      </c>
      <c r="D4277" s="7">
        <f t="shared" si="627"/>
        <v>1999</v>
      </c>
      <c r="F4277">
        <f>VLOOKUP(B4277, 'Population by Country'!$1:$266,14, FALSE)</f>
        <v>58682466</v>
      </c>
      <c r="G4277">
        <v>0</v>
      </c>
      <c r="H4277">
        <v>0</v>
      </c>
      <c r="I4277" s="7">
        <f>INDEX('Developing Country'!$B$3:$B$175,MATCH('Stata Data'!B4277,'Developing Country'!$A$3:$A$175))</f>
        <v>0</v>
      </c>
      <c r="J4277" s="7">
        <f>INDEX('Developing Country'!$C$3:$C$175,MATCH('Stata Data'!B4277,'Developing Country'!$A$3:$A$175))</f>
        <v>0</v>
      </c>
      <c r="K4277" s="8">
        <f>VLOOKUP(B4277, 'TRIPS In Force'!$A$2:$B$166, 2, FALSE)</f>
        <v>34700</v>
      </c>
      <c r="L4277" s="7">
        <f t="shared" si="624"/>
        <v>1995</v>
      </c>
      <c r="M4277" s="7">
        <f t="shared" si="619"/>
        <v>1</v>
      </c>
      <c r="N4277" s="7">
        <f t="shared" si="620"/>
        <v>1995</v>
      </c>
      <c r="O4277" s="7">
        <f t="shared" si="621"/>
        <v>4</v>
      </c>
      <c r="P4277" s="7">
        <f t="shared" si="622"/>
        <v>1</v>
      </c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</row>
    <row r="4278" spans="1:34" x14ac:dyDescent="0.35">
      <c r="A4278">
        <f t="shared" si="625"/>
        <v>4277</v>
      </c>
      <c r="B4278" t="s">
        <v>155</v>
      </c>
      <c r="C4278">
        <f t="shared" si="623"/>
        <v>158</v>
      </c>
      <c r="D4278" s="7">
        <f t="shared" si="627"/>
        <v>2000</v>
      </c>
      <c r="F4278">
        <f>VLOOKUP(B4278, 'Population by Country'!$1:$266, 15, FALSE)</f>
        <v>58892514</v>
      </c>
      <c r="G4278">
        <v>0</v>
      </c>
      <c r="H4278">
        <v>0</v>
      </c>
      <c r="I4278" s="7">
        <f>INDEX('Developing Country'!$B$3:$B$175,MATCH('Stata Data'!B4278,'Developing Country'!$A$3:$A$175))</f>
        <v>0</v>
      </c>
      <c r="J4278" s="7">
        <f>INDEX('Developing Country'!$C$3:$C$175,MATCH('Stata Data'!B4278,'Developing Country'!$A$3:$A$175))</f>
        <v>0</v>
      </c>
      <c r="K4278" s="8">
        <f>VLOOKUP(B4278, 'TRIPS In Force'!$A$2:$B$166, 2, FALSE)</f>
        <v>34700</v>
      </c>
      <c r="L4278" s="7">
        <f t="shared" si="624"/>
        <v>1995</v>
      </c>
      <c r="M4278" s="7">
        <f t="shared" si="619"/>
        <v>1</v>
      </c>
      <c r="N4278" s="7">
        <f t="shared" si="620"/>
        <v>1995</v>
      </c>
      <c r="O4278" s="7">
        <f t="shared" si="621"/>
        <v>5</v>
      </c>
      <c r="P4278" s="7">
        <f t="shared" si="622"/>
        <v>1</v>
      </c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</row>
    <row r="4279" spans="1:34" x14ac:dyDescent="0.35">
      <c r="A4279">
        <f t="shared" si="625"/>
        <v>4278</v>
      </c>
      <c r="B4279" t="s">
        <v>155</v>
      </c>
      <c r="C4279">
        <f t="shared" si="623"/>
        <v>158</v>
      </c>
      <c r="D4279" s="7">
        <f t="shared" si="627"/>
        <v>2001</v>
      </c>
      <c r="F4279">
        <f>VLOOKUP(B4279, 'Population by Country'!$1:$266, 16, FALSE)</f>
        <v>59119673</v>
      </c>
      <c r="G4279">
        <v>0</v>
      </c>
      <c r="H4279">
        <v>0</v>
      </c>
      <c r="I4279" s="7">
        <f>INDEX('Developing Country'!$B$3:$B$175,MATCH('Stata Data'!B4279,'Developing Country'!$A$3:$A$175))</f>
        <v>0</v>
      </c>
      <c r="J4279" s="7">
        <f>INDEX('Developing Country'!$C$3:$C$175,MATCH('Stata Data'!B4279,'Developing Country'!$A$3:$A$175))</f>
        <v>0</v>
      </c>
      <c r="K4279" s="8">
        <f>VLOOKUP(B4279, 'TRIPS In Force'!$A$2:$B$166, 2, FALSE)</f>
        <v>34700</v>
      </c>
      <c r="L4279" s="7">
        <f t="shared" si="624"/>
        <v>1995</v>
      </c>
      <c r="M4279" s="7">
        <f t="shared" si="619"/>
        <v>1</v>
      </c>
      <c r="N4279" s="7">
        <f t="shared" si="620"/>
        <v>1995</v>
      </c>
      <c r="O4279" s="7">
        <f t="shared" si="621"/>
        <v>6</v>
      </c>
      <c r="P4279" s="7">
        <f t="shared" si="622"/>
        <v>1</v>
      </c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</row>
    <row r="4280" spans="1:34" x14ac:dyDescent="0.35">
      <c r="A4280">
        <f t="shared" si="625"/>
        <v>4279</v>
      </c>
      <c r="B4280" t="s">
        <v>155</v>
      </c>
      <c r="C4280">
        <f t="shared" si="623"/>
        <v>158</v>
      </c>
      <c r="D4280" s="7">
        <f t="shared" si="627"/>
        <v>2002</v>
      </c>
      <c r="F4280">
        <f>VLOOKUP(B4280, 'Population by Country'!$1:$266, 17, FALSE)</f>
        <v>59370479</v>
      </c>
      <c r="G4280">
        <v>0</v>
      </c>
      <c r="H4280">
        <v>0</v>
      </c>
      <c r="I4280" s="7">
        <f>INDEX('Developing Country'!$B$3:$B$175,MATCH('Stata Data'!B4280,'Developing Country'!$A$3:$A$175))</f>
        <v>0</v>
      </c>
      <c r="J4280" s="7">
        <f>INDEX('Developing Country'!$C$3:$C$175,MATCH('Stata Data'!B4280,'Developing Country'!$A$3:$A$175))</f>
        <v>0</v>
      </c>
      <c r="K4280" s="8">
        <f>VLOOKUP(B4280, 'TRIPS In Force'!$A$2:$B$166, 2, FALSE)</f>
        <v>34700</v>
      </c>
      <c r="L4280" s="7">
        <f t="shared" si="624"/>
        <v>1995</v>
      </c>
      <c r="M4280" s="7">
        <f t="shared" si="619"/>
        <v>1</v>
      </c>
      <c r="N4280" s="7">
        <f t="shared" si="620"/>
        <v>1995</v>
      </c>
      <c r="O4280" s="7">
        <f t="shared" si="621"/>
        <v>7</v>
      </c>
      <c r="P4280" s="7">
        <f t="shared" si="622"/>
        <v>1</v>
      </c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</row>
    <row r="4281" spans="1:34" x14ac:dyDescent="0.35">
      <c r="A4281">
        <f t="shared" si="625"/>
        <v>4280</v>
      </c>
      <c r="B4281" t="s">
        <v>155</v>
      </c>
      <c r="C4281">
        <f t="shared" si="623"/>
        <v>158</v>
      </c>
      <c r="D4281" s="7">
        <f t="shared" si="627"/>
        <v>2003</v>
      </c>
      <c r="F4281">
        <f>VLOOKUP(B4281, 'Population by Country'!$1:$266, 18, FALSE)</f>
        <v>59647577</v>
      </c>
      <c r="G4281">
        <v>0</v>
      </c>
      <c r="H4281">
        <v>0</v>
      </c>
      <c r="I4281" s="7">
        <f>INDEX('Developing Country'!$B$3:$B$175,MATCH('Stata Data'!B4281,'Developing Country'!$A$3:$A$175))</f>
        <v>0</v>
      </c>
      <c r="J4281" s="7">
        <f>INDEX('Developing Country'!$C$3:$C$175,MATCH('Stata Data'!B4281,'Developing Country'!$A$3:$A$175))</f>
        <v>0</v>
      </c>
      <c r="K4281" s="8">
        <f>VLOOKUP(B4281, 'TRIPS In Force'!$A$2:$B$166, 2, FALSE)</f>
        <v>34700</v>
      </c>
      <c r="L4281" s="7">
        <f t="shared" si="624"/>
        <v>1995</v>
      </c>
      <c r="M4281" s="7">
        <f t="shared" si="619"/>
        <v>1</v>
      </c>
      <c r="N4281" s="7">
        <f t="shared" si="620"/>
        <v>1995</v>
      </c>
      <c r="O4281" s="7">
        <f t="shared" si="621"/>
        <v>8</v>
      </c>
      <c r="P4281" s="7">
        <f t="shared" si="622"/>
        <v>1</v>
      </c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</row>
    <row r="4282" spans="1:34" x14ac:dyDescent="0.35">
      <c r="A4282">
        <f t="shared" si="625"/>
        <v>4281</v>
      </c>
      <c r="B4282" t="s">
        <v>155</v>
      </c>
      <c r="C4282">
        <f t="shared" si="623"/>
        <v>158</v>
      </c>
      <c r="D4282" s="7">
        <f t="shared" si="627"/>
        <v>2004</v>
      </c>
      <c r="F4282">
        <f>VLOOKUP(B4282, 'Population by Country'!$1:$266,19, FALSE)</f>
        <v>59987905</v>
      </c>
      <c r="G4282">
        <v>0</v>
      </c>
      <c r="H4282">
        <v>0</v>
      </c>
      <c r="I4282" s="7">
        <f>INDEX('Developing Country'!$B$3:$B$175,MATCH('Stata Data'!B4282,'Developing Country'!$A$3:$A$175))</f>
        <v>0</v>
      </c>
      <c r="J4282" s="7">
        <f>INDEX('Developing Country'!$C$3:$C$175,MATCH('Stata Data'!B4282,'Developing Country'!$A$3:$A$175))</f>
        <v>0</v>
      </c>
      <c r="K4282" s="8">
        <f>VLOOKUP(B4282, 'TRIPS In Force'!$A$2:$B$166, 2, FALSE)</f>
        <v>34700</v>
      </c>
      <c r="L4282" s="7">
        <f t="shared" si="624"/>
        <v>1995</v>
      </c>
      <c r="M4282" s="7">
        <f t="shared" si="619"/>
        <v>1</v>
      </c>
      <c r="N4282" s="7">
        <f t="shared" si="620"/>
        <v>1995</v>
      </c>
      <c r="O4282" s="7">
        <f t="shared" si="621"/>
        <v>9</v>
      </c>
      <c r="P4282" s="7">
        <f t="shared" si="622"/>
        <v>1</v>
      </c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</row>
    <row r="4283" spans="1:34" x14ac:dyDescent="0.35">
      <c r="A4283">
        <f t="shared" si="625"/>
        <v>4282</v>
      </c>
      <c r="B4283" t="s">
        <v>155</v>
      </c>
      <c r="C4283">
        <f t="shared" si="623"/>
        <v>158</v>
      </c>
      <c r="D4283" s="7">
        <f t="shared" si="627"/>
        <v>2005</v>
      </c>
      <c r="F4283">
        <f>VLOOKUP(B4283, 'Population by Country'!$1:$266, 20, FALSE)</f>
        <v>60401206</v>
      </c>
      <c r="G4283">
        <v>0</v>
      </c>
      <c r="H4283">
        <v>0</v>
      </c>
      <c r="I4283" s="7">
        <f>INDEX('Developing Country'!$B$3:$B$175,MATCH('Stata Data'!B4283,'Developing Country'!$A$3:$A$175))</f>
        <v>0</v>
      </c>
      <c r="J4283" s="7">
        <f>INDEX('Developing Country'!$C$3:$C$175,MATCH('Stata Data'!B4283,'Developing Country'!$A$3:$A$175))</f>
        <v>0</v>
      </c>
      <c r="K4283" s="8">
        <f>VLOOKUP(B4283, 'TRIPS In Force'!$A$2:$B$166, 2, FALSE)</f>
        <v>34700</v>
      </c>
      <c r="L4283" s="7">
        <f t="shared" si="624"/>
        <v>1995</v>
      </c>
      <c r="M4283" s="7">
        <f t="shared" si="619"/>
        <v>1</v>
      </c>
      <c r="N4283" s="7">
        <f t="shared" si="620"/>
        <v>1995</v>
      </c>
      <c r="O4283" s="7">
        <f t="shared" si="621"/>
        <v>10</v>
      </c>
      <c r="P4283" s="7">
        <f t="shared" si="622"/>
        <v>1</v>
      </c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</row>
    <row r="4284" spans="1:34" x14ac:dyDescent="0.35">
      <c r="A4284">
        <f t="shared" si="625"/>
        <v>4283</v>
      </c>
      <c r="B4284" t="s">
        <v>155</v>
      </c>
      <c r="C4284">
        <f t="shared" si="623"/>
        <v>158</v>
      </c>
      <c r="D4284" s="7">
        <f t="shared" si="627"/>
        <v>2006</v>
      </c>
      <c r="F4284">
        <f>VLOOKUP(B4284, 'Population by Country'!$1:$266, 21, FALSE)</f>
        <v>60846820</v>
      </c>
      <c r="G4284">
        <v>0</v>
      </c>
      <c r="H4284">
        <v>0</v>
      </c>
      <c r="I4284" s="7">
        <f>INDEX('Developing Country'!$B$3:$B$175,MATCH('Stata Data'!B4284,'Developing Country'!$A$3:$A$175))</f>
        <v>0</v>
      </c>
      <c r="J4284" s="7">
        <f>INDEX('Developing Country'!$C$3:$C$175,MATCH('Stata Data'!B4284,'Developing Country'!$A$3:$A$175))</f>
        <v>0</v>
      </c>
      <c r="K4284" s="8">
        <f>VLOOKUP(B4284, 'TRIPS In Force'!$A$2:$B$166, 2, FALSE)</f>
        <v>34700</v>
      </c>
      <c r="L4284" s="7">
        <f t="shared" si="624"/>
        <v>1995</v>
      </c>
      <c r="M4284" s="7">
        <f t="shared" si="619"/>
        <v>1</v>
      </c>
      <c r="N4284" s="7">
        <f t="shared" si="620"/>
        <v>1995</v>
      </c>
      <c r="O4284" s="7">
        <f t="shared" si="621"/>
        <v>11</v>
      </c>
      <c r="P4284" s="7">
        <f t="shared" si="622"/>
        <v>1</v>
      </c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</row>
    <row r="4285" spans="1:34" x14ac:dyDescent="0.35">
      <c r="A4285">
        <f t="shared" si="625"/>
        <v>4284</v>
      </c>
      <c r="B4285" t="s">
        <v>155</v>
      </c>
      <c r="C4285">
        <f t="shared" si="623"/>
        <v>158</v>
      </c>
      <c r="D4285" s="7">
        <f t="shared" si="627"/>
        <v>2007</v>
      </c>
      <c r="F4285">
        <f>VLOOKUP(B4285, 'Population by Country'!$1:$266, 22, FALSE)</f>
        <v>61322463</v>
      </c>
      <c r="G4285">
        <v>0</v>
      </c>
      <c r="H4285">
        <v>0</v>
      </c>
      <c r="I4285" s="7">
        <f>INDEX('Developing Country'!$B$3:$B$175,MATCH('Stata Data'!B4285,'Developing Country'!$A$3:$A$175))</f>
        <v>0</v>
      </c>
      <c r="J4285" s="7">
        <f>INDEX('Developing Country'!$C$3:$C$175,MATCH('Stata Data'!B4285,'Developing Country'!$A$3:$A$175))</f>
        <v>0</v>
      </c>
      <c r="K4285" s="8">
        <f>VLOOKUP(B4285, 'TRIPS In Force'!$A$2:$B$166, 2, FALSE)</f>
        <v>34700</v>
      </c>
      <c r="L4285" s="7">
        <f t="shared" si="624"/>
        <v>1995</v>
      </c>
      <c r="M4285" s="7">
        <f t="shared" si="619"/>
        <v>1</v>
      </c>
      <c r="N4285" s="7">
        <f t="shared" si="620"/>
        <v>1995</v>
      </c>
      <c r="O4285" s="7">
        <f t="shared" si="621"/>
        <v>12</v>
      </c>
      <c r="P4285" s="7">
        <f t="shared" si="622"/>
        <v>1</v>
      </c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</row>
    <row r="4286" spans="1:34" x14ac:dyDescent="0.35">
      <c r="A4286">
        <f t="shared" si="625"/>
        <v>4285</v>
      </c>
      <c r="B4286" t="s">
        <v>155</v>
      </c>
      <c r="C4286">
        <f t="shared" si="623"/>
        <v>158</v>
      </c>
      <c r="D4286" s="7">
        <f t="shared" si="627"/>
        <v>2008</v>
      </c>
      <c r="F4286">
        <f>VLOOKUP(B4286, 'Population by Country'!$1:$266, 23, FALSE)</f>
        <v>61806995</v>
      </c>
      <c r="G4286">
        <v>0</v>
      </c>
      <c r="H4286">
        <v>0</v>
      </c>
      <c r="I4286" s="7">
        <f>INDEX('Developing Country'!$B$3:$B$175,MATCH('Stata Data'!B4286,'Developing Country'!$A$3:$A$175))</f>
        <v>0</v>
      </c>
      <c r="J4286" s="7">
        <f>INDEX('Developing Country'!$C$3:$C$175,MATCH('Stata Data'!B4286,'Developing Country'!$A$3:$A$175))</f>
        <v>0</v>
      </c>
      <c r="K4286" s="8">
        <f>VLOOKUP(B4286, 'TRIPS In Force'!$A$2:$B$166, 2, FALSE)</f>
        <v>34700</v>
      </c>
      <c r="L4286" s="7">
        <f t="shared" si="624"/>
        <v>1995</v>
      </c>
      <c r="M4286" s="7">
        <f t="shared" si="619"/>
        <v>1</v>
      </c>
      <c r="N4286" s="7">
        <f t="shared" si="620"/>
        <v>1995</v>
      </c>
      <c r="O4286" s="7">
        <f t="shared" si="621"/>
        <v>13</v>
      </c>
      <c r="P4286" s="7">
        <f t="shared" si="622"/>
        <v>1</v>
      </c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</row>
    <row r="4287" spans="1:34" x14ac:dyDescent="0.35">
      <c r="A4287">
        <f t="shared" si="625"/>
        <v>4286</v>
      </c>
      <c r="B4287" t="s">
        <v>155</v>
      </c>
      <c r="C4287">
        <f t="shared" si="623"/>
        <v>158</v>
      </c>
      <c r="D4287" s="7">
        <f t="shared" si="627"/>
        <v>2009</v>
      </c>
      <c r="F4287">
        <f>VLOOKUP(B4287, 'Population by Country'!$1:$266, 24, FALSE)</f>
        <v>62276270</v>
      </c>
      <c r="G4287">
        <v>0</v>
      </c>
      <c r="H4287">
        <v>0</v>
      </c>
      <c r="I4287" s="7">
        <f>INDEX('Developing Country'!$B$3:$B$175,MATCH('Stata Data'!B4287,'Developing Country'!$A$3:$A$175))</f>
        <v>0</v>
      </c>
      <c r="J4287" s="7">
        <f>INDEX('Developing Country'!$C$3:$C$175,MATCH('Stata Data'!B4287,'Developing Country'!$A$3:$A$175))</f>
        <v>0</v>
      </c>
      <c r="K4287" s="8">
        <f>VLOOKUP(B4287, 'TRIPS In Force'!$A$2:$B$166, 2, FALSE)</f>
        <v>34700</v>
      </c>
      <c r="L4287" s="7">
        <f t="shared" si="624"/>
        <v>1995</v>
      </c>
      <c r="M4287" s="7">
        <f t="shared" si="619"/>
        <v>1</v>
      </c>
      <c r="N4287" s="7">
        <f t="shared" si="620"/>
        <v>1995</v>
      </c>
      <c r="O4287" s="7">
        <f t="shared" si="621"/>
        <v>14</v>
      </c>
      <c r="P4287" s="7">
        <f t="shared" si="622"/>
        <v>1</v>
      </c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</row>
    <row r="4288" spans="1:34" x14ac:dyDescent="0.35">
      <c r="A4288">
        <f t="shared" si="625"/>
        <v>4287</v>
      </c>
      <c r="B4288" t="s">
        <v>155</v>
      </c>
      <c r="C4288">
        <f t="shared" si="623"/>
        <v>158</v>
      </c>
      <c r="D4288" s="7">
        <f t="shared" si="627"/>
        <v>2010</v>
      </c>
      <c r="F4288">
        <f>VLOOKUP(B4288, 'Population by Country'!$1:$266, 25, FALSE)</f>
        <v>62766365</v>
      </c>
      <c r="G4288">
        <v>0</v>
      </c>
      <c r="H4288">
        <v>0</v>
      </c>
      <c r="I4288" s="7">
        <f>INDEX('Developing Country'!$B$3:$B$175,MATCH('Stata Data'!B4288,'Developing Country'!$A$3:$A$175))</f>
        <v>0</v>
      </c>
      <c r="J4288" s="7">
        <f>INDEX('Developing Country'!$C$3:$C$175,MATCH('Stata Data'!B4288,'Developing Country'!$A$3:$A$175))</f>
        <v>0</v>
      </c>
      <c r="K4288" s="8">
        <f>VLOOKUP(B4288, 'TRIPS In Force'!$A$2:$B$166, 2, FALSE)</f>
        <v>34700</v>
      </c>
      <c r="L4288" s="7">
        <f t="shared" si="624"/>
        <v>1995</v>
      </c>
      <c r="M4288" s="7">
        <f t="shared" si="619"/>
        <v>1</v>
      </c>
      <c r="N4288" s="7">
        <f t="shared" si="620"/>
        <v>1995</v>
      </c>
      <c r="O4288" s="7">
        <f t="shared" si="621"/>
        <v>15</v>
      </c>
      <c r="P4288" s="7">
        <f t="shared" si="622"/>
        <v>1</v>
      </c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</row>
    <row r="4289" spans="1:34" x14ac:dyDescent="0.35">
      <c r="A4289">
        <f t="shared" si="625"/>
        <v>4288</v>
      </c>
      <c r="B4289" t="s">
        <v>155</v>
      </c>
      <c r="C4289">
        <f t="shared" si="623"/>
        <v>158</v>
      </c>
      <c r="D4289" s="7">
        <f t="shared" si="627"/>
        <v>2011</v>
      </c>
      <c r="F4289">
        <f>VLOOKUP(B4289, 'Population by Country'!$1:$266, 26, FALSE)</f>
        <v>63258918</v>
      </c>
      <c r="G4289">
        <v>0</v>
      </c>
      <c r="H4289">
        <v>0</v>
      </c>
      <c r="I4289" s="7">
        <f>INDEX('Developing Country'!$B$3:$B$175,MATCH('Stata Data'!B4289,'Developing Country'!$A$3:$A$175))</f>
        <v>0</v>
      </c>
      <c r="J4289" s="7">
        <f>INDEX('Developing Country'!$C$3:$C$175,MATCH('Stata Data'!B4289,'Developing Country'!$A$3:$A$175))</f>
        <v>0</v>
      </c>
      <c r="K4289" s="8">
        <f>VLOOKUP(B4289, 'TRIPS In Force'!$A$2:$B$166, 2, FALSE)</f>
        <v>34700</v>
      </c>
      <c r="L4289" s="7">
        <f t="shared" si="624"/>
        <v>1995</v>
      </c>
      <c r="M4289" s="7">
        <f t="shared" si="619"/>
        <v>1</v>
      </c>
      <c r="N4289" s="7">
        <f t="shared" si="620"/>
        <v>1995</v>
      </c>
      <c r="O4289" s="7">
        <f t="shared" si="621"/>
        <v>16</v>
      </c>
      <c r="P4289" s="7">
        <f t="shared" si="622"/>
        <v>1</v>
      </c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</row>
    <row r="4290" spans="1:34" x14ac:dyDescent="0.35">
      <c r="A4290">
        <f t="shared" si="625"/>
        <v>4289</v>
      </c>
      <c r="B4290" t="s">
        <v>155</v>
      </c>
      <c r="C4290">
        <f t="shared" si="623"/>
        <v>158</v>
      </c>
      <c r="D4290" s="7">
        <f t="shared" si="627"/>
        <v>2012</v>
      </c>
      <c r="F4290">
        <f>VLOOKUP(B4290, 'Population by Country'!$1:$266, 27, FALSE)</f>
        <v>63700300</v>
      </c>
      <c r="G4290">
        <v>0</v>
      </c>
      <c r="H4290">
        <v>0</v>
      </c>
      <c r="I4290" s="7">
        <f>INDEX('Developing Country'!$B$3:$B$175,MATCH('Stata Data'!B4290,'Developing Country'!$A$3:$A$175))</f>
        <v>0</v>
      </c>
      <c r="J4290" s="7">
        <f>INDEX('Developing Country'!$C$3:$C$175,MATCH('Stata Data'!B4290,'Developing Country'!$A$3:$A$175))</f>
        <v>0</v>
      </c>
      <c r="K4290" s="8">
        <f>VLOOKUP(B4290, 'TRIPS In Force'!$A$2:$B$166, 2, FALSE)</f>
        <v>34700</v>
      </c>
      <c r="L4290" s="7">
        <f t="shared" si="624"/>
        <v>1995</v>
      </c>
      <c r="M4290" s="7">
        <f t="shared" ref="M4290:M4353" si="628">IF(L4290&gt;D4290, 0, 1)</f>
        <v>1</v>
      </c>
      <c r="N4290" s="7">
        <f t="shared" ref="N4290:N4353" si="629">IF(L4290&gt;IF(I4290=1, 2033, IF(H4290=1, 2005, IF(J4290=1,2000, L4290))), L4290,IF(I4290=1, 2033, IF(H4290=1, 2005, IF(J4290=1,2000, L4290))))</f>
        <v>1995</v>
      </c>
      <c r="O4290" s="7">
        <f t="shared" ref="O4290:O4353" si="630">D4290-N4290</f>
        <v>17</v>
      </c>
      <c r="P4290" s="7">
        <f t="shared" ref="P4290:P4353" si="631">IF(N4290&lt;=D4290,1,0)</f>
        <v>1</v>
      </c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</row>
    <row r="4291" spans="1:34" x14ac:dyDescent="0.35">
      <c r="A4291">
        <f t="shared" si="625"/>
        <v>4290</v>
      </c>
      <c r="B4291" t="s">
        <v>155</v>
      </c>
      <c r="C4291">
        <f t="shared" ref="C4291:C4354" si="632">_xlfn.FLOOR.MATH((A4291-1)/27)</f>
        <v>158</v>
      </c>
      <c r="D4291" s="7">
        <f t="shared" si="627"/>
        <v>2013</v>
      </c>
      <c r="F4291">
        <f>VLOOKUP(B4291, 'Population by Country'!$1:$266, 28, FALSE)</f>
        <v>64128226</v>
      </c>
      <c r="G4291">
        <v>0</v>
      </c>
      <c r="H4291">
        <v>0</v>
      </c>
      <c r="I4291" s="7">
        <f>INDEX('Developing Country'!$B$3:$B$175,MATCH('Stata Data'!B4291,'Developing Country'!$A$3:$A$175))</f>
        <v>0</v>
      </c>
      <c r="J4291" s="7">
        <f>INDEX('Developing Country'!$C$3:$C$175,MATCH('Stata Data'!B4291,'Developing Country'!$A$3:$A$175))</f>
        <v>0</v>
      </c>
      <c r="K4291" s="8">
        <f>VLOOKUP(B4291, 'TRIPS In Force'!$A$2:$B$166, 2, FALSE)</f>
        <v>34700</v>
      </c>
      <c r="L4291" s="7">
        <f t="shared" ref="L4291:L4354" si="633">YEAR(K4291)</f>
        <v>1995</v>
      </c>
      <c r="M4291" s="7">
        <f t="shared" si="628"/>
        <v>1</v>
      </c>
      <c r="N4291" s="7">
        <f t="shared" si="629"/>
        <v>1995</v>
      </c>
      <c r="O4291" s="7">
        <f t="shared" si="630"/>
        <v>18</v>
      </c>
      <c r="P4291" s="7">
        <f t="shared" si="631"/>
        <v>1</v>
      </c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</row>
    <row r="4292" spans="1:34" x14ac:dyDescent="0.35">
      <c r="A4292">
        <f t="shared" ref="A4292:A4355" si="634">A4291+1</f>
        <v>4291</v>
      </c>
      <c r="B4292" t="s">
        <v>155</v>
      </c>
      <c r="C4292">
        <f t="shared" si="632"/>
        <v>158</v>
      </c>
      <c r="D4292" s="7">
        <f t="shared" si="627"/>
        <v>2014</v>
      </c>
      <c r="F4292">
        <f>VLOOKUP(B4292, 'Population by Country'!$1:$266, 29, FALSE)</f>
        <v>64613160</v>
      </c>
      <c r="G4292">
        <v>0</v>
      </c>
      <c r="H4292">
        <v>0</v>
      </c>
      <c r="I4292" s="7">
        <f>INDEX('Developing Country'!$B$3:$B$175,MATCH('Stata Data'!B4292,'Developing Country'!$A$3:$A$175))</f>
        <v>0</v>
      </c>
      <c r="J4292" s="7">
        <f>INDEX('Developing Country'!$C$3:$C$175,MATCH('Stata Data'!B4292,'Developing Country'!$A$3:$A$175))</f>
        <v>0</v>
      </c>
      <c r="K4292" s="8">
        <f>VLOOKUP(B4292, 'TRIPS In Force'!$A$2:$B$166, 2, FALSE)</f>
        <v>34700</v>
      </c>
      <c r="L4292" s="7">
        <f t="shared" si="633"/>
        <v>1995</v>
      </c>
      <c r="M4292" s="7">
        <f t="shared" si="628"/>
        <v>1</v>
      </c>
      <c r="N4292" s="7">
        <f t="shared" si="629"/>
        <v>1995</v>
      </c>
      <c r="O4292" s="7">
        <f t="shared" si="630"/>
        <v>19</v>
      </c>
      <c r="P4292" s="7">
        <f t="shared" si="631"/>
        <v>1</v>
      </c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</row>
    <row r="4293" spans="1:34" x14ac:dyDescent="0.35">
      <c r="A4293">
        <f t="shared" si="634"/>
        <v>4292</v>
      </c>
      <c r="B4293" t="s">
        <v>155</v>
      </c>
      <c r="C4293">
        <f t="shared" si="632"/>
        <v>158</v>
      </c>
      <c r="D4293" s="7">
        <f t="shared" si="627"/>
        <v>2015</v>
      </c>
      <c r="F4293">
        <f>VLOOKUP(B4293, 'Population by Country'!$1:$266, 30, FALSE)</f>
        <v>65128861</v>
      </c>
      <c r="G4293">
        <v>0</v>
      </c>
      <c r="H4293">
        <v>0</v>
      </c>
      <c r="I4293" s="7">
        <f>INDEX('Developing Country'!$B$3:$B$175,MATCH('Stata Data'!B4293,'Developing Country'!$A$3:$A$175))</f>
        <v>0</v>
      </c>
      <c r="J4293" s="7">
        <f>INDEX('Developing Country'!$C$3:$C$175,MATCH('Stata Data'!B4293,'Developing Country'!$A$3:$A$175))</f>
        <v>0</v>
      </c>
      <c r="K4293" s="8">
        <f>VLOOKUP(B4293, 'TRIPS In Force'!$A$2:$B$166, 2, FALSE)</f>
        <v>34700</v>
      </c>
      <c r="L4293" s="7">
        <f t="shared" si="633"/>
        <v>1995</v>
      </c>
      <c r="M4293" s="7">
        <f t="shared" si="628"/>
        <v>1</v>
      </c>
      <c r="N4293" s="7">
        <f t="shared" si="629"/>
        <v>1995</v>
      </c>
      <c r="O4293" s="7">
        <f t="shared" si="630"/>
        <v>20</v>
      </c>
      <c r="P4293" s="7">
        <f t="shared" si="631"/>
        <v>1</v>
      </c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</row>
    <row r="4294" spans="1:34" x14ac:dyDescent="0.35">
      <c r="A4294">
        <f t="shared" si="634"/>
        <v>4293</v>
      </c>
      <c r="B4294" t="s">
        <v>155</v>
      </c>
      <c r="C4294">
        <f t="shared" si="632"/>
        <v>158</v>
      </c>
      <c r="D4294" s="7">
        <f t="shared" si="627"/>
        <v>2016</v>
      </c>
      <c r="F4294">
        <f>VLOOKUP(B4294, 'Population by Country'!$1:$266, 31, FALSE)</f>
        <v>65637239</v>
      </c>
      <c r="G4294">
        <v>0</v>
      </c>
      <c r="H4294">
        <v>0</v>
      </c>
      <c r="I4294" s="7">
        <f>INDEX('Developing Country'!$B$3:$B$175,MATCH('Stata Data'!B4294,'Developing Country'!$A$3:$A$175))</f>
        <v>0</v>
      </c>
      <c r="J4294" s="7">
        <f>INDEX('Developing Country'!$C$3:$C$175,MATCH('Stata Data'!B4294,'Developing Country'!$A$3:$A$175))</f>
        <v>0</v>
      </c>
      <c r="K4294" s="8">
        <f>VLOOKUP(B4294, 'TRIPS In Force'!$A$2:$B$166, 2, FALSE)</f>
        <v>34700</v>
      </c>
      <c r="L4294" s="7">
        <f t="shared" si="633"/>
        <v>1995</v>
      </c>
      <c r="M4294" s="7">
        <f t="shared" si="628"/>
        <v>1</v>
      </c>
      <c r="N4294" s="7">
        <f t="shared" si="629"/>
        <v>1995</v>
      </c>
      <c r="O4294" s="7">
        <f t="shared" si="630"/>
        <v>21</v>
      </c>
      <c r="P4294" s="7">
        <f t="shared" si="631"/>
        <v>1</v>
      </c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</row>
    <row r="4295" spans="1:34" x14ac:dyDescent="0.35">
      <c r="A4295">
        <f t="shared" si="634"/>
        <v>4294</v>
      </c>
      <c r="B4295" t="s">
        <v>1970</v>
      </c>
      <c r="C4295">
        <f t="shared" si="632"/>
        <v>159</v>
      </c>
      <c r="D4295" s="7">
        <v>1990</v>
      </c>
      <c r="E4295">
        <v>19000</v>
      </c>
      <c r="F4295">
        <f>VLOOKUP(B4295, 'Population by Country'!$1:$266, 5,FALSE )</f>
        <v>25459604</v>
      </c>
      <c r="G4295">
        <v>0</v>
      </c>
      <c r="H4295">
        <v>0</v>
      </c>
      <c r="I4295" s="7">
        <f>INDEX('Developing Country'!$B$3:$B$175,MATCH('Stata Data'!B4295,'Developing Country'!$A$3:$A$175))</f>
        <v>0</v>
      </c>
      <c r="J4295" s="7">
        <f>INDEX('Developing Country'!$C$3:$C$175,MATCH('Stata Data'!B4295,'Developing Country'!$A$3:$A$175))</f>
        <v>0</v>
      </c>
      <c r="K4295" s="8">
        <f>VLOOKUP(B4295, 'TRIPS In Force'!$A$2:$B$166, 2, FALSE)</f>
        <v>34700</v>
      </c>
      <c r="L4295" s="7">
        <f t="shared" si="633"/>
        <v>1995</v>
      </c>
      <c r="M4295" s="7">
        <f t="shared" si="628"/>
        <v>0</v>
      </c>
      <c r="N4295" s="7">
        <f t="shared" si="629"/>
        <v>1995</v>
      </c>
      <c r="O4295" s="7">
        <f t="shared" si="630"/>
        <v>-5</v>
      </c>
      <c r="P4295" s="7">
        <f t="shared" si="631"/>
        <v>0</v>
      </c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</row>
    <row r="4296" spans="1:34" x14ac:dyDescent="0.35">
      <c r="A4296">
        <f t="shared" si="634"/>
        <v>4295</v>
      </c>
      <c r="B4296" t="s">
        <v>1970</v>
      </c>
      <c r="C4296">
        <f t="shared" si="632"/>
        <v>159</v>
      </c>
      <c r="D4296" s="7">
        <f>D4295+1</f>
        <v>1991</v>
      </c>
      <c r="E4296">
        <v>25000</v>
      </c>
      <c r="F4296">
        <f>VLOOKUP(B4296, 'Population by Country'!$1:$266, 6, FALSE)</f>
        <v>26315013</v>
      </c>
      <c r="G4296">
        <v>0</v>
      </c>
      <c r="H4296">
        <v>0</v>
      </c>
      <c r="I4296" s="7">
        <f>INDEX('Developing Country'!$B$3:$B$175,MATCH('Stata Data'!B4296,'Developing Country'!$A$3:$A$175))</f>
        <v>0</v>
      </c>
      <c r="J4296" s="7">
        <f>INDEX('Developing Country'!$C$3:$C$175,MATCH('Stata Data'!B4296,'Developing Country'!$A$3:$A$175))</f>
        <v>0</v>
      </c>
      <c r="K4296" s="8">
        <f>VLOOKUP(B4296, 'TRIPS In Force'!$A$2:$B$166, 2, FALSE)</f>
        <v>34700</v>
      </c>
      <c r="L4296" s="7">
        <f t="shared" si="633"/>
        <v>1995</v>
      </c>
      <c r="M4296" s="7">
        <f t="shared" si="628"/>
        <v>0</v>
      </c>
      <c r="N4296" s="7">
        <f t="shared" si="629"/>
        <v>1995</v>
      </c>
      <c r="O4296" s="7">
        <f t="shared" si="630"/>
        <v>-4</v>
      </c>
      <c r="P4296" s="7">
        <f t="shared" si="631"/>
        <v>0</v>
      </c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</row>
    <row r="4297" spans="1:34" x14ac:dyDescent="0.35">
      <c r="A4297">
        <f t="shared" si="634"/>
        <v>4296</v>
      </c>
      <c r="B4297" t="s">
        <v>1970</v>
      </c>
      <c r="C4297">
        <f t="shared" si="632"/>
        <v>159</v>
      </c>
      <c r="D4297" s="7">
        <f t="shared" ref="D4297:D4321" si="635">D4296+1</f>
        <v>1992</v>
      </c>
      <c r="E4297">
        <v>33000</v>
      </c>
      <c r="F4297">
        <f>VLOOKUP(B4297, 'Population by Country'!$1:$266, 7, FALSE)</f>
        <v>27219619</v>
      </c>
      <c r="G4297">
        <v>0</v>
      </c>
      <c r="H4297">
        <v>0</v>
      </c>
      <c r="I4297" s="7">
        <f>INDEX('Developing Country'!$B$3:$B$175,MATCH('Stata Data'!B4297,'Developing Country'!$A$3:$A$175))</f>
        <v>0</v>
      </c>
      <c r="J4297" s="7">
        <f>INDEX('Developing Country'!$C$3:$C$175,MATCH('Stata Data'!B4297,'Developing Country'!$A$3:$A$175))</f>
        <v>0</v>
      </c>
      <c r="K4297" s="8">
        <f>VLOOKUP(B4297, 'TRIPS In Force'!$A$2:$B$166, 2, FALSE)</f>
        <v>34700</v>
      </c>
      <c r="L4297" s="7">
        <f t="shared" si="633"/>
        <v>1995</v>
      </c>
      <c r="M4297" s="7">
        <f t="shared" si="628"/>
        <v>0</v>
      </c>
      <c r="N4297" s="7">
        <f t="shared" si="629"/>
        <v>1995</v>
      </c>
      <c r="O4297" s="7">
        <f t="shared" si="630"/>
        <v>-3</v>
      </c>
      <c r="P4297" s="7">
        <f t="shared" si="631"/>
        <v>0</v>
      </c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</row>
    <row r="4298" spans="1:34" x14ac:dyDescent="0.35">
      <c r="A4298">
        <f t="shared" si="634"/>
        <v>4297</v>
      </c>
      <c r="B4298" t="s">
        <v>1970</v>
      </c>
      <c r="C4298">
        <f t="shared" si="632"/>
        <v>159</v>
      </c>
      <c r="D4298" s="7">
        <f t="shared" si="635"/>
        <v>1993</v>
      </c>
      <c r="E4298">
        <v>41000</v>
      </c>
      <c r="F4298">
        <f>VLOOKUP(B4298, 'Population by Country'!$1:$266, 8, FALSE)</f>
        <v>28149328</v>
      </c>
      <c r="G4298">
        <v>0</v>
      </c>
      <c r="H4298">
        <v>0</v>
      </c>
      <c r="I4298" s="7">
        <f>INDEX('Developing Country'!$B$3:$B$175,MATCH('Stata Data'!B4298,'Developing Country'!$A$3:$A$175))</f>
        <v>0</v>
      </c>
      <c r="J4298" s="7">
        <f>INDEX('Developing Country'!$C$3:$C$175,MATCH('Stata Data'!B4298,'Developing Country'!$A$3:$A$175))</f>
        <v>0</v>
      </c>
      <c r="K4298" s="8">
        <f>VLOOKUP(B4298, 'TRIPS In Force'!$A$2:$B$166, 2, FALSE)</f>
        <v>34700</v>
      </c>
      <c r="L4298" s="7">
        <f t="shared" si="633"/>
        <v>1995</v>
      </c>
      <c r="M4298" s="7">
        <f t="shared" si="628"/>
        <v>0</v>
      </c>
      <c r="N4298" s="7">
        <f t="shared" si="629"/>
        <v>1995</v>
      </c>
      <c r="O4298" s="7">
        <f t="shared" si="630"/>
        <v>-2</v>
      </c>
      <c r="P4298" s="7">
        <f t="shared" si="631"/>
        <v>0</v>
      </c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</row>
    <row r="4299" spans="1:34" x14ac:dyDescent="0.35">
      <c r="A4299">
        <f t="shared" si="634"/>
        <v>4298</v>
      </c>
      <c r="B4299" t="s">
        <v>1970</v>
      </c>
      <c r="C4299">
        <f t="shared" si="632"/>
        <v>159</v>
      </c>
      <c r="D4299" s="7">
        <f t="shared" si="635"/>
        <v>1994</v>
      </c>
      <c r="E4299">
        <v>50000</v>
      </c>
      <c r="F4299">
        <f>VLOOKUP(B4299, 'Population by Country'!$1:$266, 9, FALSE)</f>
        <v>29070615</v>
      </c>
      <c r="G4299">
        <v>0</v>
      </c>
      <c r="H4299">
        <v>0</v>
      </c>
      <c r="I4299" s="7">
        <f>INDEX('Developing Country'!$B$3:$B$175,MATCH('Stata Data'!B4299,'Developing Country'!$A$3:$A$175))</f>
        <v>0</v>
      </c>
      <c r="J4299" s="7">
        <f>INDEX('Developing Country'!$C$3:$C$175,MATCH('Stata Data'!B4299,'Developing Country'!$A$3:$A$175))</f>
        <v>0</v>
      </c>
      <c r="K4299" s="8">
        <f>VLOOKUP(B4299, 'TRIPS In Force'!$A$2:$B$166, 2, FALSE)</f>
        <v>34700</v>
      </c>
      <c r="L4299" s="7">
        <f t="shared" si="633"/>
        <v>1995</v>
      </c>
      <c r="M4299" s="7">
        <f t="shared" si="628"/>
        <v>0</v>
      </c>
      <c r="N4299" s="7">
        <f t="shared" si="629"/>
        <v>1995</v>
      </c>
      <c r="O4299" s="7">
        <f t="shared" si="630"/>
        <v>-1</v>
      </c>
      <c r="P4299" s="7">
        <f t="shared" si="631"/>
        <v>0</v>
      </c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</row>
    <row r="4300" spans="1:34" x14ac:dyDescent="0.35">
      <c r="A4300">
        <f t="shared" si="634"/>
        <v>4299</v>
      </c>
      <c r="B4300" t="s">
        <v>1970</v>
      </c>
      <c r="C4300">
        <f t="shared" si="632"/>
        <v>159</v>
      </c>
      <c r="D4300" s="7">
        <f t="shared" si="635"/>
        <v>1995</v>
      </c>
      <c r="E4300">
        <v>59000</v>
      </c>
      <c r="F4300">
        <f>VLOOKUP(B4300, 'Population by Country'!$1:$266, 10, FALSE)</f>
        <v>29960776</v>
      </c>
      <c r="G4300">
        <v>0</v>
      </c>
      <c r="H4300">
        <v>0</v>
      </c>
      <c r="I4300" s="7">
        <f>INDEX('Developing Country'!$B$3:$B$175,MATCH('Stata Data'!B4300,'Developing Country'!$A$3:$A$175))</f>
        <v>0</v>
      </c>
      <c r="J4300" s="7">
        <f>INDEX('Developing Country'!$C$3:$C$175,MATCH('Stata Data'!B4300,'Developing Country'!$A$3:$A$175))</f>
        <v>0</v>
      </c>
      <c r="K4300" s="8">
        <f>VLOOKUP(B4300, 'TRIPS In Force'!$A$2:$B$166, 2, FALSE)</f>
        <v>34700</v>
      </c>
      <c r="L4300" s="7">
        <f t="shared" si="633"/>
        <v>1995</v>
      </c>
      <c r="M4300" s="7">
        <f t="shared" si="628"/>
        <v>1</v>
      </c>
      <c r="N4300" s="7">
        <f t="shared" si="629"/>
        <v>1995</v>
      </c>
      <c r="O4300" s="7">
        <f t="shared" si="630"/>
        <v>0</v>
      </c>
      <c r="P4300" s="7">
        <f t="shared" si="631"/>
        <v>1</v>
      </c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</row>
    <row r="4301" spans="1:34" x14ac:dyDescent="0.35">
      <c r="A4301">
        <f t="shared" si="634"/>
        <v>4300</v>
      </c>
      <c r="B4301" t="s">
        <v>1970</v>
      </c>
      <c r="C4301">
        <f t="shared" si="632"/>
        <v>159</v>
      </c>
      <c r="D4301" s="7">
        <f t="shared" si="635"/>
        <v>1996</v>
      </c>
      <c r="E4301">
        <v>68000</v>
      </c>
      <c r="F4301">
        <f>VLOOKUP(B4301, 'Population by Country'!$1:$266, 11, FALSE)</f>
        <v>30811854</v>
      </c>
      <c r="G4301">
        <v>0</v>
      </c>
      <c r="H4301">
        <v>0</v>
      </c>
      <c r="I4301" s="7">
        <f>INDEX('Developing Country'!$B$3:$B$175,MATCH('Stata Data'!B4301,'Developing Country'!$A$3:$A$175))</f>
        <v>0</v>
      </c>
      <c r="J4301" s="7">
        <f>INDEX('Developing Country'!$C$3:$C$175,MATCH('Stata Data'!B4301,'Developing Country'!$A$3:$A$175))</f>
        <v>0</v>
      </c>
      <c r="K4301" s="8">
        <f>VLOOKUP(B4301, 'TRIPS In Force'!$A$2:$B$166, 2, FALSE)</f>
        <v>34700</v>
      </c>
      <c r="L4301" s="7">
        <f t="shared" si="633"/>
        <v>1995</v>
      </c>
      <c r="M4301" s="7">
        <f t="shared" si="628"/>
        <v>1</v>
      </c>
      <c r="N4301" s="7">
        <f t="shared" si="629"/>
        <v>1995</v>
      </c>
      <c r="O4301" s="7">
        <f t="shared" si="630"/>
        <v>1</v>
      </c>
      <c r="P4301" s="7">
        <f t="shared" si="631"/>
        <v>1</v>
      </c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</row>
    <row r="4302" spans="1:34" x14ac:dyDescent="0.35">
      <c r="A4302">
        <f t="shared" si="634"/>
        <v>4301</v>
      </c>
      <c r="B4302" t="s">
        <v>1970</v>
      </c>
      <c r="C4302">
        <f t="shared" si="632"/>
        <v>159</v>
      </c>
      <c r="D4302" s="7">
        <f t="shared" si="635"/>
        <v>1997</v>
      </c>
      <c r="E4302">
        <v>77000</v>
      </c>
      <c r="F4302">
        <f>VLOOKUP(B4302, 'Population by Country'!$1:$266, 12, FALSE)</f>
        <v>31635251</v>
      </c>
      <c r="G4302">
        <v>0</v>
      </c>
      <c r="H4302">
        <v>0</v>
      </c>
      <c r="I4302" s="7">
        <f>INDEX('Developing Country'!$B$3:$B$175,MATCH('Stata Data'!B4302,'Developing Country'!$A$3:$A$175))</f>
        <v>0</v>
      </c>
      <c r="J4302" s="7">
        <f>INDEX('Developing Country'!$C$3:$C$175,MATCH('Stata Data'!B4302,'Developing Country'!$A$3:$A$175))</f>
        <v>0</v>
      </c>
      <c r="K4302" s="8">
        <f>VLOOKUP(B4302, 'TRIPS In Force'!$A$2:$B$166, 2, FALSE)</f>
        <v>34700</v>
      </c>
      <c r="L4302" s="7">
        <f t="shared" si="633"/>
        <v>1995</v>
      </c>
      <c r="M4302" s="7">
        <f t="shared" si="628"/>
        <v>1</v>
      </c>
      <c r="N4302" s="7">
        <f t="shared" si="629"/>
        <v>1995</v>
      </c>
      <c r="O4302" s="7">
        <f t="shared" si="630"/>
        <v>2</v>
      </c>
      <c r="P4302" s="7">
        <f t="shared" si="631"/>
        <v>1</v>
      </c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</row>
    <row r="4303" spans="1:34" x14ac:dyDescent="0.35">
      <c r="A4303">
        <f t="shared" si="634"/>
        <v>4302</v>
      </c>
      <c r="B4303" t="s">
        <v>1970</v>
      </c>
      <c r="C4303">
        <f t="shared" si="632"/>
        <v>159</v>
      </c>
      <c r="D4303" s="7">
        <f t="shared" si="635"/>
        <v>1998</v>
      </c>
      <c r="E4303">
        <v>86000</v>
      </c>
      <c r="F4303">
        <f>VLOOKUP(B4303, 'Population by Country'!$1:$266, 13, FALSE)</f>
        <v>32451713</v>
      </c>
      <c r="G4303">
        <v>0</v>
      </c>
      <c r="H4303">
        <v>0</v>
      </c>
      <c r="I4303" s="7">
        <f>INDEX('Developing Country'!$B$3:$B$175,MATCH('Stata Data'!B4303,'Developing Country'!$A$3:$A$175))</f>
        <v>0</v>
      </c>
      <c r="J4303" s="7">
        <f>INDEX('Developing Country'!$C$3:$C$175,MATCH('Stata Data'!B4303,'Developing Country'!$A$3:$A$175))</f>
        <v>0</v>
      </c>
      <c r="K4303" s="8">
        <f>VLOOKUP(B4303, 'TRIPS In Force'!$A$2:$B$166, 2, FALSE)</f>
        <v>34700</v>
      </c>
      <c r="L4303" s="7">
        <f t="shared" si="633"/>
        <v>1995</v>
      </c>
      <c r="M4303" s="7">
        <f t="shared" si="628"/>
        <v>1</v>
      </c>
      <c r="N4303" s="7">
        <f t="shared" si="629"/>
        <v>1995</v>
      </c>
      <c r="O4303" s="7">
        <f t="shared" si="630"/>
        <v>3</v>
      </c>
      <c r="P4303" s="7">
        <f t="shared" si="631"/>
        <v>1</v>
      </c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</row>
    <row r="4304" spans="1:34" x14ac:dyDescent="0.35">
      <c r="A4304">
        <f t="shared" si="634"/>
        <v>4303</v>
      </c>
      <c r="B4304" t="s">
        <v>1970</v>
      </c>
      <c r="C4304">
        <f t="shared" si="632"/>
        <v>159</v>
      </c>
      <c r="D4304" s="7">
        <f t="shared" si="635"/>
        <v>1999</v>
      </c>
      <c r="E4304">
        <v>93000</v>
      </c>
      <c r="F4304">
        <f>VLOOKUP(B4304, 'Population by Country'!$1:$266,14, FALSE)</f>
        <v>33291540</v>
      </c>
      <c r="G4304">
        <v>0</v>
      </c>
      <c r="H4304">
        <v>0</v>
      </c>
      <c r="I4304" s="7">
        <f>INDEX('Developing Country'!$B$3:$B$175,MATCH('Stata Data'!B4304,'Developing Country'!$A$3:$A$175))</f>
        <v>0</v>
      </c>
      <c r="J4304" s="7">
        <f>INDEX('Developing Country'!$C$3:$C$175,MATCH('Stata Data'!B4304,'Developing Country'!$A$3:$A$175))</f>
        <v>0</v>
      </c>
      <c r="K4304" s="8">
        <f>VLOOKUP(B4304, 'TRIPS In Force'!$A$2:$B$166, 2, FALSE)</f>
        <v>34700</v>
      </c>
      <c r="L4304" s="7">
        <f t="shared" si="633"/>
        <v>1995</v>
      </c>
      <c r="M4304" s="7">
        <f t="shared" si="628"/>
        <v>1</v>
      </c>
      <c r="N4304" s="7">
        <f t="shared" si="629"/>
        <v>1995</v>
      </c>
      <c r="O4304" s="7">
        <f t="shared" si="630"/>
        <v>4</v>
      </c>
      <c r="P4304" s="7">
        <f t="shared" si="631"/>
        <v>1</v>
      </c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</row>
    <row r="4305" spans="1:34" x14ac:dyDescent="0.35">
      <c r="A4305">
        <f t="shared" si="634"/>
        <v>4304</v>
      </c>
      <c r="B4305" t="s">
        <v>1970</v>
      </c>
      <c r="C4305">
        <f t="shared" si="632"/>
        <v>159</v>
      </c>
      <c r="D4305" s="7">
        <f t="shared" si="635"/>
        <v>2000</v>
      </c>
      <c r="E4305">
        <v>100000</v>
      </c>
      <c r="F4305">
        <f>VLOOKUP(B4305, 'Population by Country'!$1:$266, 15, FALSE)</f>
        <v>34178042</v>
      </c>
      <c r="G4305">
        <v>0</v>
      </c>
      <c r="H4305">
        <v>0</v>
      </c>
      <c r="I4305" s="7">
        <f>INDEX('Developing Country'!$B$3:$B$175,MATCH('Stata Data'!B4305,'Developing Country'!$A$3:$A$175))</f>
        <v>0</v>
      </c>
      <c r="J4305" s="7">
        <f>INDEX('Developing Country'!$C$3:$C$175,MATCH('Stata Data'!B4305,'Developing Country'!$A$3:$A$175))</f>
        <v>0</v>
      </c>
      <c r="K4305" s="8">
        <f>VLOOKUP(B4305, 'TRIPS In Force'!$A$2:$B$166, 2, FALSE)</f>
        <v>34700</v>
      </c>
      <c r="L4305" s="7">
        <f t="shared" si="633"/>
        <v>1995</v>
      </c>
      <c r="M4305" s="7">
        <f t="shared" si="628"/>
        <v>1</v>
      </c>
      <c r="N4305" s="7">
        <f t="shared" si="629"/>
        <v>1995</v>
      </c>
      <c r="O4305" s="7">
        <f t="shared" si="630"/>
        <v>5</v>
      </c>
      <c r="P4305" s="7">
        <f t="shared" si="631"/>
        <v>1</v>
      </c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</row>
    <row r="4306" spans="1:34" x14ac:dyDescent="0.35">
      <c r="A4306">
        <f t="shared" si="634"/>
        <v>4305</v>
      </c>
      <c r="B4306" t="s">
        <v>1970</v>
      </c>
      <c r="C4306">
        <f t="shared" si="632"/>
        <v>159</v>
      </c>
      <c r="D4306" s="7">
        <f t="shared" si="635"/>
        <v>2001</v>
      </c>
      <c r="E4306">
        <v>110000</v>
      </c>
      <c r="F4306">
        <f>VLOOKUP(B4306, 'Population by Country'!$1:$266, 16, FALSE)</f>
        <v>35117019</v>
      </c>
      <c r="G4306">
        <v>0</v>
      </c>
      <c r="H4306">
        <v>0</v>
      </c>
      <c r="I4306" s="7">
        <f>INDEX('Developing Country'!$B$3:$B$175,MATCH('Stata Data'!B4306,'Developing Country'!$A$3:$A$175))</f>
        <v>0</v>
      </c>
      <c r="J4306" s="7">
        <f>INDEX('Developing Country'!$C$3:$C$175,MATCH('Stata Data'!B4306,'Developing Country'!$A$3:$A$175))</f>
        <v>0</v>
      </c>
      <c r="K4306" s="8">
        <f>VLOOKUP(B4306, 'TRIPS In Force'!$A$2:$B$166, 2, FALSE)</f>
        <v>34700</v>
      </c>
      <c r="L4306" s="7">
        <f t="shared" si="633"/>
        <v>1995</v>
      </c>
      <c r="M4306" s="7">
        <f t="shared" si="628"/>
        <v>1</v>
      </c>
      <c r="N4306" s="7">
        <f t="shared" si="629"/>
        <v>1995</v>
      </c>
      <c r="O4306" s="7">
        <f t="shared" si="630"/>
        <v>6</v>
      </c>
      <c r="P4306" s="7">
        <f t="shared" si="631"/>
        <v>1</v>
      </c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</row>
    <row r="4307" spans="1:34" x14ac:dyDescent="0.35">
      <c r="A4307">
        <f t="shared" si="634"/>
        <v>4306</v>
      </c>
      <c r="B4307" t="s">
        <v>1970</v>
      </c>
      <c r="C4307">
        <f t="shared" si="632"/>
        <v>159</v>
      </c>
      <c r="D4307" s="7">
        <f t="shared" si="635"/>
        <v>2002</v>
      </c>
      <c r="E4307">
        <v>110000</v>
      </c>
      <c r="F4307">
        <f>VLOOKUP(B4307, 'Population by Country'!$1:$266, 17, FALSE)</f>
        <v>36105808</v>
      </c>
      <c r="G4307">
        <v>0</v>
      </c>
      <c r="H4307">
        <v>0</v>
      </c>
      <c r="I4307" s="7">
        <f>INDEX('Developing Country'!$B$3:$B$175,MATCH('Stata Data'!B4307,'Developing Country'!$A$3:$A$175))</f>
        <v>0</v>
      </c>
      <c r="J4307" s="7">
        <f>INDEX('Developing Country'!$C$3:$C$175,MATCH('Stata Data'!B4307,'Developing Country'!$A$3:$A$175))</f>
        <v>0</v>
      </c>
      <c r="K4307" s="8">
        <f>VLOOKUP(B4307, 'TRIPS In Force'!$A$2:$B$166, 2, FALSE)</f>
        <v>34700</v>
      </c>
      <c r="L4307" s="7">
        <f t="shared" si="633"/>
        <v>1995</v>
      </c>
      <c r="M4307" s="7">
        <f t="shared" si="628"/>
        <v>1</v>
      </c>
      <c r="N4307" s="7">
        <f t="shared" si="629"/>
        <v>1995</v>
      </c>
      <c r="O4307" s="7">
        <f t="shared" si="630"/>
        <v>7</v>
      </c>
      <c r="P4307" s="7">
        <f t="shared" si="631"/>
        <v>1</v>
      </c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</row>
    <row r="4308" spans="1:34" x14ac:dyDescent="0.35">
      <c r="A4308">
        <f t="shared" si="634"/>
        <v>4307</v>
      </c>
      <c r="B4308" t="s">
        <v>1970</v>
      </c>
      <c r="C4308">
        <f t="shared" si="632"/>
        <v>159</v>
      </c>
      <c r="D4308" s="7">
        <f t="shared" si="635"/>
        <v>2003</v>
      </c>
      <c r="E4308">
        <v>110000</v>
      </c>
      <c r="F4308">
        <f>VLOOKUP(B4308, 'Population by Country'!$1:$266, 18, FALSE)</f>
        <v>37149072</v>
      </c>
      <c r="G4308">
        <v>0</v>
      </c>
      <c r="H4308">
        <v>0</v>
      </c>
      <c r="I4308" s="7">
        <f>INDEX('Developing Country'!$B$3:$B$175,MATCH('Stata Data'!B4308,'Developing Country'!$A$3:$A$175))</f>
        <v>0</v>
      </c>
      <c r="J4308" s="7">
        <f>INDEX('Developing Country'!$C$3:$C$175,MATCH('Stata Data'!B4308,'Developing Country'!$A$3:$A$175))</f>
        <v>0</v>
      </c>
      <c r="K4308" s="8">
        <f>VLOOKUP(B4308, 'TRIPS In Force'!$A$2:$B$166, 2, FALSE)</f>
        <v>34700</v>
      </c>
      <c r="L4308" s="7">
        <f t="shared" si="633"/>
        <v>1995</v>
      </c>
      <c r="M4308" s="7">
        <f t="shared" si="628"/>
        <v>1</v>
      </c>
      <c r="N4308" s="7">
        <f t="shared" si="629"/>
        <v>1995</v>
      </c>
      <c r="O4308" s="7">
        <f t="shared" si="630"/>
        <v>8</v>
      </c>
      <c r="P4308" s="7">
        <f t="shared" si="631"/>
        <v>1</v>
      </c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</row>
    <row r="4309" spans="1:34" x14ac:dyDescent="0.35">
      <c r="A4309">
        <f t="shared" si="634"/>
        <v>4308</v>
      </c>
      <c r="B4309" t="s">
        <v>1970</v>
      </c>
      <c r="C4309">
        <f t="shared" si="632"/>
        <v>159</v>
      </c>
      <c r="D4309" s="7">
        <f t="shared" si="635"/>
        <v>2004</v>
      </c>
      <c r="E4309">
        <v>120000</v>
      </c>
      <c r="F4309">
        <f>VLOOKUP(B4309, 'Population by Country'!$1:$266,19, FALSE)</f>
        <v>38249984</v>
      </c>
      <c r="G4309">
        <v>0</v>
      </c>
      <c r="H4309">
        <v>0</v>
      </c>
      <c r="I4309" s="7">
        <f>INDEX('Developing Country'!$B$3:$B$175,MATCH('Stata Data'!B4309,'Developing Country'!$A$3:$A$175))</f>
        <v>0</v>
      </c>
      <c r="J4309" s="7">
        <f>INDEX('Developing Country'!$C$3:$C$175,MATCH('Stata Data'!B4309,'Developing Country'!$A$3:$A$175))</f>
        <v>0</v>
      </c>
      <c r="K4309" s="8">
        <f>VLOOKUP(B4309, 'TRIPS In Force'!$A$2:$B$166, 2, FALSE)</f>
        <v>34700</v>
      </c>
      <c r="L4309" s="7">
        <f t="shared" si="633"/>
        <v>1995</v>
      </c>
      <c r="M4309" s="7">
        <f t="shared" si="628"/>
        <v>1</v>
      </c>
      <c r="N4309" s="7">
        <f t="shared" si="629"/>
        <v>1995</v>
      </c>
      <c r="O4309" s="7">
        <f t="shared" si="630"/>
        <v>9</v>
      </c>
      <c r="P4309" s="7">
        <f t="shared" si="631"/>
        <v>1</v>
      </c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</row>
    <row r="4310" spans="1:34" x14ac:dyDescent="0.35">
      <c r="A4310">
        <f t="shared" si="634"/>
        <v>4309</v>
      </c>
      <c r="B4310" t="s">
        <v>1970</v>
      </c>
      <c r="C4310">
        <f t="shared" si="632"/>
        <v>159</v>
      </c>
      <c r="D4310" s="7">
        <f t="shared" si="635"/>
        <v>2005</v>
      </c>
      <c r="E4310">
        <v>120000</v>
      </c>
      <c r="F4310">
        <f>VLOOKUP(B4310, 'Population by Country'!$1:$266, 20, FALSE)</f>
        <v>39410545</v>
      </c>
      <c r="G4310">
        <v>0</v>
      </c>
      <c r="H4310">
        <v>0</v>
      </c>
      <c r="I4310" s="7">
        <f>INDEX('Developing Country'!$B$3:$B$175,MATCH('Stata Data'!B4310,'Developing Country'!$A$3:$A$175))</f>
        <v>0</v>
      </c>
      <c r="J4310" s="7">
        <f>INDEX('Developing Country'!$C$3:$C$175,MATCH('Stata Data'!B4310,'Developing Country'!$A$3:$A$175))</f>
        <v>0</v>
      </c>
      <c r="K4310" s="8">
        <f>VLOOKUP(B4310, 'TRIPS In Force'!$A$2:$B$166, 2, FALSE)</f>
        <v>34700</v>
      </c>
      <c r="L4310" s="7">
        <f t="shared" si="633"/>
        <v>1995</v>
      </c>
      <c r="M4310" s="7">
        <f t="shared" si="628"/>
        <v>1</v>
      </c>
      <c r="N4310" s="7">
        <f t="shared" si="629"/>
        <v>1995</v>
      </c>
      <c r="O4310" s="7">
        <f t="shared" si="630"/>
        <v>10</v>
      </c>
      <c r="P4310" s="7">
        <f t="shared" si="631"/>
        <v>1</v>
      </c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</row>
    <row r="4311" spans="1:34" x14ac:dyDescent="0.35">
      <c r="A4311">
        <f t="shared" si="634"/>
        <v>4310</v>
      </c>
      <c r="B4311" t="s">
        <v>1970</v>
      </c>
      <c r="C4311">
        <f t="shared" si="632"/>
        <v>159</v>
      </c>
      <c r="D4311" s="7">
        <f t="shared" si="635"/>
        <v>2006</v>
      </c>
      <c r="E4311">
        <v>110000</v>
      </c>
      <c r="F4311">
        <f>VLOOKUP(B4311, 'Population by Country'!$1:$266, 21, FALSE)</f>
        <v>40634948</v>
      </c>
      <c r="G4311">
        <v>0</v>
      </c>
      <c r="H4311">
        <v>0</v>
      </c>
      <c r="I4311" s="7">
        <f>INDEX('Developing Country'!$B$3:$B$175,MATCH('Stata Data'!B4311,'Developing Country'!$A$3:$A$175))</f>
        <v>0</v>
      </c>
      <c r="J4311" s="7">
        <f>INDEX('Developing Country'!$C$3:$C$175,MATCH('Stata Data'!B4311,'Developing Country'!$A$3:$A$175))</f>
        <v>0</v>
      </c>
      <c r="K4311" s="8">
        <f>VLOOKUP(B4311, 'TRIPS In Force'!$A$2:$B$166, 2, FALSE)</f>
        <v>34700</v>
      </c>
      <c r="L4311" s="7">
        <f t="shared" si="633"/>
        <v>1995</v>
      </c>
      <c r="M4311" s="7">
        <f t="shared" si="628"/>
        <v>1</v>
      </c>
      <c r="N4311" s="7">
        <f t="shared" si="629"/>
        <v>1995</v>
      </c>
      <c r="O4311" s="7">
        <f t="shared" si="630"/>
        <v>11</v>
      </c>
      <c r="P4311" s="7">
        <f t="shared" si="631"/>
        <v>1</v>
      </c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</row>
    <row r="4312" spans="1:34" x14ac:dyDescent="0.35">
      <c r="A4312">
        <f t="shared" si="634"/>
        <v>4311</v>
      </c>
      <c r="B4312" t="s">
        <v>1970</v>
      </c>
      <c r="C4312">
        <f t="shared" si="632"/>
        <v>159</v>
      </c>
      <c r="D4312" s="7">
        <f t="shared" si="635"/>
        <v>2007</v>
      </c>
      <c r="E4312">
        <v>100000</v>
      </c>
      <c r="F4312">
        <f>VLOOKUP(B4312, 'Population by Country'!$1:$266, 22, FALSE)</f>
        <v>41923715</v>
      </c>
      <c r="G4312">
        <v>0</v>
      </c>
      <c r="H4312">
        <v>0</v>
      </c>
      <c r="I4312" s="7">
        <f>INDEX('Developing Country'!$B$3:$B$175,MATCH('Stata Data'!B4312,'Developing Country'!$A$3:$A$175))</f>
        <v>0</v>
      </c>
      <c r="J4312" s="7">
        <f>INDEX('Developing Country'!$C$3:$C$175,MATCH('Stata Data'!B4312,'Developing Country'!$A$3:$A$175))</f>
        <v>0</v>
      </c>
      <c r="K4312" s="8">
        <f>VLOOKUP(B4312, 'TRIPS In Force'!$A$2:$B$166, 2, FALSE)</f>
        <v>34700</v>
      </c>
      <c r="L4312" s="7">
        <f t="shared" si="633"/>
        <v>1995</v>
      </c>
      <c r="M4312" s="7">
        <f t="shared" si="628"/>
        <v>1</v>
      </c>
      <c r="N4312" s="7">
        <f t="shared" si="629"/>
        <v>1995</v>
      </c>
      <c r="O4312" s="7">
        <f t="shared" si="630"/>
        <v>12</v>
      </c>
      <c r="P4312" s="7">
        <f t="shared" si="631"/>
        <v>1</v>
      </c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</row>
    <row r="4313" spans="1:34" x14ac:dyDescent="0.35">
      <c r="A4313">
        <f t="shared" si="634"/>
        <v>4312</v>
      </c>
      <c r="B4313" t="s">
        <v>1970</v>
      </c>
      <c r="C4313">
        <f t="shared" si="632"/>
        <v>159</v>
      </c>
      <c r="D4313" s="7">
        <f t="shared" si="635"/>
        <v>2008</v>
      </c>
      <c r="E4313">
        <v>82000</v>
      </c>
      <c r="F4313">
        <f>VLOOKUP(B4313, 'Population by Country'!$1:$266, 23, FALSE)</f>
        <v>43270144</v>
      </c>
      <c r="G4313">
        <v>0</v>
      </c>
      <c r="H4313">
        <v>0</v>
      </c>
      <c r="I4313" s="7">
        <f>INDEX('Developing Country'!$B$3:$B$175,MATCH('Stata Data'!B4313,'Developing Country'!$A$3:$A$175))</f>
        <v>0</v>
      </c>
      <c r="J4313" s="7">
        <f>INDEX('Developing Country'!$C$3:$C$175,MATCH('Stata Data'!B4313,'Developing Country'!$A$3:$A$175))</f>
        <v>0</v>
      </c>
      <c r="K4313" s="8">
        <f>VLOOKUP(B4313, 'TRIPS In Force'!$A$2:$B$166, 2, FALSE)</f>
        <v>34700</v>
      </c>
      <c r="L4313" s="7">
        <f t="shared" si="633"/>
        <v>1995</v>
      </c>
      <c r="M4313" s="7">
        <f t="shared" si="628"/>
        <v>1</v>
      </c>
      <c r="N4313" s="7">
        <f t="shared" si="629"/>
        <v>1995</v>
      </c>
      <c r="O4313" s="7">
        <f t="shared" si="630"/>
        <v>13</v>
      </c>
      <c r="P4313" s="7">
        <f t="shared" si="631"/>
        <v>1</v>
      </c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</row>
    <row r="4314" spans="1:34" x14ac:dyDescent="0.35">
      <c r="A4314">
        <f t="shared" si="634"/>
        <v>4313</v>
      </c>
      <c r="B4314" t="s">
        <v>1970</v>
      </c>
      <c r="C4314">
        <f t="shared" si="632"/>
        <v>159</v>
      </c>
      <c r="D4314" s="7">
        <f t="shared" si="635"/>
        <v>2009</v>
      </c>
      <c r="E4314">
        <v>78000</v>
      </c>
      <c r="F4314">
        <f>VLOOKUP(B4314, 'Population by Country'!$1:$266, 24, FALSE)</f>
        <v>44664231</v>
      </c>
      <c r="G4314">
        <v>0</v>
      </c>
      <c r="H4314">
        <v>0</v>
      </c>
      <c r="I4314" s="7">
        <f>INDEX('Developing Country'!$B$3:$B$175,MATCH('Stata Data'!B4314,'Developing Country'!$A$3:$A$175))</f>
        <v>0</v>
      </c>
      <c r="J4314" s="7">
        <f>INDEX('Developing Country'!$C$3:$C$175,MATCH('Stata Data'!B4314,'Developing Country'!$A$3:$A$175))</f>
        <v>0</v>
      </c>
      <c r="K4314" s="8">
        <f>VLOOKUP(B4314, 'TRIPS In Force'!$A$2:$B$166, 2, FALSE)</f>
        <v>34700</v>
      </c>
      <c r="L4314" s="7">
        <f t="shared" si="633"/>
        <v>1995</v>
      </c>
      <c r="M4314" s="7">
        <f t="shared" si="628"/>
        <v>1</v>
      </c>
      <c r="N4314" s="7">
        <f t="shared" si="629"/>
        <v>1995</v>
      </c>
      <c r="O4314" s="7">
        <f t="shared" si="630"/>
        <v>14</v>
      </c>
      <c r="P4314" s="7">
        <f t="shared" si="631"/>
        <v>1</v>
      </c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</row>
    <row r="4315" spans="1:34" x14ac:dyDescent="0.35">
      <c r="A4315">
        <f t="shared" si="634"/>
        <v>4314</v>
      </c>
      <c r="B4315" t="s">
        <v>1970</v>
      </c>
      <c r="C4315">
        <f t="shared" si="632"/>
        <v>159</v>
      </c>
      <c r="D4315" s="7">
        <f t="shared" si="635"/>
        <v>2010</v>
      </c>
      <c r="E4315">
        <v>71000</v>
      </c>
      <c r="F4315">
        <f>VLOOKUP(B4315, 'Population by Country'!$1:$266, 25, FALSE)</f>
        <v>46098591</v>
      </c>
      <c r="G4315">
        <v>0</v>
      </c>
      <c r="H4315">
        <v>0</v>
      </c>
      <c r="I4315" s="7">
        <f>INDEX('Developing Country'!$B$3:$B$175,MATCH('Stata Data'!B4315,'Developing Country'!$A$3:$A$175))</f>
        <v>0</v>
      </c>
      <c r="J4315" s="7">
        <f>INDEX('Developing Country'!$C$3:$C$175,MATCH('Stata Data'!B4315,'Developing Country'!$A$3:$A$175))</f>
        <v>0</v>
      </c>
      <c r="K4315" s="8">
        <f>VLOOKUP(B4315, 'TRIPS In Force'!$A$2:$B$166, 2, FALSE)</f>
        <v>34700</v>
      </c>
      <c r="L4315" s="7">
        <f t="shared" si="633"/>
        <v>1995</v>
      </c>
      <c r="M4315" s="7">
        <f t="shared" si="628"/>
        <v>1</v>
      </c>
      <c r="N4315" s="7">
        <f t="shared" si="629"/>
        <v>1995</v>
      </c>
      <c r="O4315" s="7">
        <f t="shared" si="630"/>
        <v>15</v>
      </c>
      <c r="P4315" s="7">
        <f t="shared" si="631"/>
        <v>1</v>
      </c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</row>
    <row r="4316" spans="1:34" x14ac:dyDescent="0.35">
      <c r="A4316">
        <f t="shared" si="634"/>
        <v>4315</v>
      </c>
      <c r="B4316" t="s">
        <v>1970</v>
      </c>
      <c r="C4316">
        <f t="shared" si="632"/>
        <v>159</v>
      </c>
      <c r="D4316" s="7">
        <f t="shared" si="635"/>
        <v>2011</v>
      </c>
      <c r="E4316">
        <v>63000</v>
      </c>
      <c r="F4316">
        <f>VLOOKUP(B4316, 'Population by Country'!$1:$266, 26, FALSE)</f>
        <v>47570902</v>
      </c>
      <c r="G4316">
        <v>0</v>
      </c>
      <c r="H4316">
        <v>0</v>
      </c>
      <c r="I4316" s="7">
        <f>INDEX('Developing Country'!$B$3:$B$175,MATCH('Stata Data'!B4316,'Developing Country'!$A$3:$A$175))</f>
        <v>0</v>
      </c>
      <c r="J4316" s="7">
        <f>INDEX('Developing Country'!$C$3:$C$175,MATCH('Stata Data'!B4316,'Developing Country'!$A$3:$A$175))</f>
        <v>0</v>
      </c>
      <c r="K4316" s="8">
        <f>VLOOKUP(B4316, 'TRIPS In Force'!$A$2:$B$166, 2, FALSE)</f>
        <v>34700</v>
      </c>
      <c r="L4316" s="7">
        <f t="shared" si="633"/>
        <v>1995</v>
      </c>
      <c r="M4316" s="7">
        <f t="shared" si="628"/>
        <v>1</v>
      </c>
      <c r="N4316" s="7">
        <f t="shared" si="629"/>
        <v>1995</v>
      </c>
      <c r="O4316" s="7">
        <f t="shared" si="630"/>
        <v>16</v>
      </c>
      <c r="P4316" s="7">
        <f t="shared" si="631"/>
        <v>1</v>
      </c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</row>
    <row r="4317" spans="1:34" x14ac:dyDescent="0.35">
      <c r="A4317">
        <f t="shared" si="634"/>
        <v>4316</v>
      </c>
      <c r="B4317" t="s">
        <v>1970</v>
      </c>
      <c r="C4317">
        <f t="shared" si="632"/>
        <v>159</v>
      </c>
      <c r="D4317" s="7">
        <f t="shared" si="635"/>
        <v>2012</v>
      </c>
      <c r="E4317">
        <v>64000</v>
      </c>
      <c r="F4317">
        <f>VLOOKUP(B4317, 'Population by Country'!$1:$266, 27, FALSE)</f>
        <v>49082997</v>
      </c>
      <c r="G4317">
        <v>0</v>
      </c>
      <c r="H4317">
        <v>0</v>
      </c>
      <c r="I4317" s="7">
        <f>INDEX('Developing Country'!$B$3:$B$175,MATCH('Stata Data'!B4317,'Developing Country'!$A$3:$A$175))</f>
        <v>0</v>
      </c>
      <c r="J4317" s="7">
        <f>INDEX('Developing Country'!$C$3:$C$175,MATCH('Stata Data'!B4317,'Developing Country'!$A$3:$A$175))</f>
        <v>0</v>
      </c>
      <c r="K4317" s="8">
        <f>VLOOKUP(B4317, 'TRIPS In Force'!$A$2:$B$166, 2, FALSE)</f>
        <v>34700</v>
      </c>
      <c r="L4317" s="7">
        <f t="shared" si="633"/>
        <v>1995</v>
      </c>
      <c r="M4317" s="7">
        <f t="shared" si="628"/>
        <v>1</v>
      </c>
      <c r="N4317" s="7">
        <f t="shared" si="629"/>
        <v>1995</v>
      </c>
      <c r="O4317" s="7">
        <f t="shared" si="630"/>
        <v>17</v>
      </c>
      <c r="P4317" s="7">
        <f t="shared" si="631"/>
        <v>1</v>
      </c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</row>
    <row r="4318" spans="1:34" x14ac:dyDescent="0.35">
      <c r="A4318">
        <f t="shared" si="634"/>
        <v>4317</v>
      </c>
      <c r="B4318" t="s">
        <v>1970</v>
      </c>
      <c r="C4318">
        <f t="shared" si="632"/>
        <v>159</v>
      </c>
      <c r="D4318" s="7">
        <f t="shared" si="635"/>
        <v>2013</v>
      </c>
      <c r="E4318">
        <v>50000</v>
      </c>
      <c r="F4318">
        <f>VLOOKUP(B4318, 'Population by Country'!$1:$266, 28, FALSE)</f>
        <v>50636595</v>
      </c>
      <c r="G4318">
        <v>0</v>
      </c>
      <c r="H4318">
        <v>0</v>
      </c>
      <c r="I4318" s="7">
        <f>INDEX('Developing Country'!$B$3:$B$175,MATCH('Stata Data'!B4318,'Developing Country'!$A$3:$A$175))</f>
        <v>0</v>
      </c>
      <c r="J4318" s="7">
        <f>INDEX('Developing Country'!$C$3:$C$175,MATCH('Stata Data'!B4318,'Developing Country'!$A$3:$A$175))</f>
        <v>0</v>
      </c>
      <c r="K4318" s="8">
        <f>VLOOKUP(B4318, 'TRIPS In Force'!$A$2:$B$166, 2, FALSE)</f>
        <v>34700</v>
      </c>
      <c r="L4318" s="7">
        <f t="shared" si="633"/>
        <v>1995</v>
      </c>
      <c r="M4318" s="7">
        <f t="shared" si="628"/>
        <v>1</v>
      </c>
      <c r="N4318" s="7">
        <f t="shared" si="629"/>
        <v>1995</v>
      </c>
      <c r="O4318" s="7">
        <f t="shared" si="630"/>
        <v>18</v>
      </c>
      <c r="P4318" s="7">
        <f t="shared" si="631"/>
        <v>1</v>
      </c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</row>
    <row r="4319" spans="1:34" x14ac:dyDescent="0.35">
      <c r="A4319">
        <f t="shared" si="634"/>
        <v>4318</v>
      </c>
      <c r="B4319" t="s">
        <v>1970</v>
      </c>
      <c r="C4319">
        <f t="shared" si="632"/>
        <v>159</v>
      </c>
      <c r="D4319" s="7">
        <f t="shared" si="635"/>
        <v>2014</v>
      </c>
      <c r="E4319">
        <v>41000</v>
      </c>
      <c r="F4319">
        <f>VLOOKUP(B4319, 'Population by Country'!$1:$266, 29, FALSE)</f>
        <v>52234869</v>
      </c>
      <c r="G4319">
        <v>0</v>
      </c>
      <c r="H4319">
        <v>0</v>
      </c>
      <c r="I4319" s="7">
        <f>INDEX('Developing Country'!$B$3:$B$175,MATCH('Stata Data'!B4319,'Developing Country'!$A$3:$A$175))</f>
        <v>0</v>
      </c>
      <c r="J4319" s="7">
        <f>INDEX('Developing Country'!$C$3:$C$175,MATCH('Stata Data'!B4319,'Developing Country'!$A$3:$A$175))</f>
        <v>0</v>
      </c>
      <c r="K4319" s="8">
        <f>VLOOKUP(B4319, 'TRIPS In Force'!$A$2:$B$166, 2, FALSE)</f>
        <v>34700</v>
      </c>
      <c r="L4319" s="7">
        <f t="shared" si="633"/>
        <v>1995</v>
      </c>
      <c r="M4319" s="7">
        <f t="shared" si="628"/>
        <v>1</v>
      </c>
      <c r="N4319" s="7">
        <f t="shared" si="629"/>
        <v>1995</v>
      </c>
      <c r="O4319" s="7">
        <f t="shared" si="630"/>
        <v>19</v>
      </c>
      <c r="P4319" s="7">
        <f t="shared" si="631"/>
        <v>1</v>
      </c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</row>
    <row r="4320" spans="1:34" x14ac:dyDescent="0.35">
      <c r="A4320">
        <f t="shared" si="634"/>
        <v>4319</v>
      </c>
      <c r="B4320" t="s">
        <v>1970</v>
      </c>
      <c r="C4320">
        <f t="shared" si="632"/>
        <v>159</v>
      </c>
      <c r="D4320" s="7">
        <f t="shared" si="635"/>
        <v>2015</v>
      </c>
      <c r="E4320">
        <v>36000</v>
      </c>
      <c r="F4320">
        <f>VLOOKUP(B4320, 'Population by Country'!$1:$266, 30, FALSE)</f>
        <v>53879957</v>
      </c>
      <c r="G4320">
        <v>0</v>
      </c>
      <c r="H4320">
        <v>0</v>
      </c>
      <c r="I4320" s="7">
        <f>INDEX('Developing Country'!$B$3:$B$175,MATCH('Stata Data'!B4320,'Developing Country'!$A$3:$A$175))</f>
        <v>0</v>
      </c>
      <c r="J4320" s="7">
        <f>INDEX('Developing Country'!$C$3:$C$175,MATCH('Stata Data'!B4320,'Developing Country'!$A$3:$A$175))</f>
        <v>0</v>
      </c>
      <c r="K4320" s="8">
        <f>VLOOKUP(B4320, 'TRIPS In Force'!$A$2:$B$166, 2, FALSE)</f>
        <v>34700</v>
      </c>
      <c r="L4320" s="7">
        <f t="shared" si="633"/>
        <v>1995</v>
      </c>
      <c r="M4320" s="7">
        <f t="shared" si="628"/>
        <v>1</v>
      </c>
      <c r="N4320" s="7">
        <f t="shared" si="629"/>
        <v>1995</v>
      </c>
      <c r="O4320" s="7">
        <f t="shared" si="630"/>
        <v>20</v>
      </c>
      <c r="P4320" s="7">
        <f t="shared" si="631"/>
        <v>1</v>
      </c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</row>
    <row r="4321" spans="1:34" x14ac:dyDescent="0.35">
      <c r="A4321">
        <f t="shared" si="634"/>
        <v>4320</v>
      </c>
      <c r="B4321" t="s">
        <v>1970</v>
      </c>
      <c r="C4321">
        <f t="shared" si="632"/>
        <v>159</v>
      </c>
      <c r="D4321" s="7">
        <f t="shared" si="635"/>
        <v>2016</v>
      </c>
      <c r="E4321">
        <v>33000</v>
      </c>
      <c r="F4321">
        <f>VLOOKUP(B4321, 'Population by Country'!$1:$266, 31, FALSE)</f>
        <v>55572201</v>
      </c>
      <c r="G4321">
        <v>0</v>
      </c>
      <c r="H4321">
        <v>0</v>
      </c>
      <c r="I4321" s="7">
        <f>INDEX('Developing Country'!$B$3:$B$175,MATCH('Stata Data'!B4321,'Developing Country'!$A$3:$A$175))</f>
        <v>0</v>
      </c>
      <c r="J4321" s="7">
        <f>INDEX('Developing Country'!$C$3:$C$175,MATCH('Stata Data'!B4321,'Developing Country'!$A$3:$A$175))</f>
        <v>0</v>
      </c>
      <c r="K4321" s="8">
        <f>VLOOKUP(B4321, 'TRIPS In Force'!$A$2:$B$166, 2, FALSE)</f>
        <v>34700</v>
      </c>
      <c r="L4321" s="7">
        <f t="shared" si="633"/>
        <v>1995</v>
      </c>
      <c r="M4321" s="7">
        <f t="shared" si="628"/>
        <v>1</v>
      </c>
      <c r="N4321" s="7">
        <f t="shared" si="629"/>
        <v>1995</v>
      </c>
      <c r="O4321" s="7">
        <f t="shared" si="630"/>
        <v>21</v>
      </c>
      <c r="P4321" s="7">
        <f t="shared" si="631"/>
        <v>1</v>
      </c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</row>
    <row r="4322" spans="1:34" x14ac:dyDescent="0.35">
      <c r="A4322">
        <f t="shared" si="634"/>
        <v>4321</v>
      </c>
      <c r="B4322" t="s">
        <v>1504</v>
      </c>
      <c r="C4322">
        <f t="shared" si="632"/>
        <v>160</v>
      </c>
      <c r="D4322" s="7">
        <v>1990</v>
      </c>
      <c r="F4322">
        <f>VLOOKUP(B4322, 'Population by Country'!$1:$266, 5,FALSE )</f>
        <v>249623000</v>
      </c>
      <c r="G4322">
        <v>0</v>
      </c>
      <c r="H4322">
        <v>0</v>
      </c>
      <c r="I4322" s="7">
        <f>INDEX('Developing Country'!$B$3:$B$175,MATCH('Stata Data'!B4322,'Developing Country'!$A$3:$A$175))</f>
        <v>0</v>
      </c>
      <c r="J4322" s="7">
        <f>INDEX('Developing Country'!$C$3:$C$175,MATCH('Stata Data'!B4322,'Developing Country'!$A$3:$A$175))</f>
        <v>0</v>
      </c>
      <c r="K4322" s="8">
        <f>VLOOKUP(B4322, 'TRIPS In Force'!$A$2:$B$166, 2, FALSE)</f>
        <v>34700</v>
      </c>
      <c r="L4322" s="7">
        <f t="shared" si="633"/>
        <v>1995</v>
      </c>
      <c r="M4322" s="7">
        <f t="shared" si="628"/>
        <v>0</v>
      </c>
      <c r="N4322" s="7">
        <f t="shared" si="629"/>
        <v>1995</v>
      </c>
      <c r="O4322" s="7">
        <f t="shared" si="630"/>
        <v>-5</v>
      </c>
      <c r="P4322" s="7">
        <f t="shared" si="631"/>
        <v>0</v>
      </c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</row>
    <row r="4323" spans="1:34" x14ac:dyDescent="0.35">
      <c r="A4323">
        <f t="shared" si="634"/>
        <v>4322</v>
      </c>
      <c r="B4323" t="s">
        <v>1504</v>
      </c>
      <c r="C4323">
        <f t="shared" si="632"/>
        <v>160</v>
      </c>
      <c r="D4323" s="7">
        <f>D4322+1</f>
        <v>1991</v>
      </c>
      <c r="F4323">
        <f>VLOOKUP(B4323, 'Population by Country'!$1:$266, 6, FALSE)</f>
        <v>252981000</v>
      </c>
      <c r="G4323">
        <v>0</v>
      </c>
      <c r="H4323">
        <v>0</v>
      </c>
      <c r="I4323" s="7">
        <f>INDEX('Developing Country'!$B$3:$B$175,MATCH('Stata Data'!B4323,'Developing Country'!$A$3:$A$175))</f>
        <v>0</v>
      </c>
      <c r="J4323" s="7">
        <f>INDEX('Developing Country'!$C$3:$C$175,MATCH('Stata Data'!B4323,'Developing Country'!$A$3:$A$175))</f>
        <v>0</v>
      </c>
      <c r="K4323" s="8">
        <f>VLOOKUP(B4323, 'TRIPS In Force'!$A$2:$B$166, 2, FALSE)</f>
        <v>34700</v>
      </c>
      <c r="L4323" s="7">
        <f t="shared" si="633"/>
        <v>1995</v>
      </c>
      <c r="M4323" s="7">
        <f t="shared" si="628"/>
        <v>0</v>
      </c>
      <c r="N4323" s="7">
        <f t="shared" si="629"/>
        <v>1995</v>
      </c>
      <c r="O4323" s="7">
        <f t="shared" si="630"/>
        <v>-4</v>
      </c>
      <c r="P4323" s="7">
        <f t="shared" si="631"/>
        <v>0</v>
      </c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</row>
    <row r="4324" spans="1:34" x14ac:dyDescent="0.35">
      <c r="A4324">
        <f t="shared" si="634"/>
        <v>4323</v>
      </c>
      <c r="B4324" t="s">
        <v>1504</v>
      </c>
      <c r="C4324">
        <f t="shared" si="632"/>
        <v>160</v>
      </c>
      <c r="D4324" s="7">
        <f t="shared" ref="D4324:D4348" si="636">D4323+1</f>
        <v>1992</v>
      </c>
      <c r="F4324">
        <f>VLOOKUP(B4324, 'Population by Country'!$1:$266, 7, FALSE)</f>
        <v>256514000</v>
      </c>
      <c r="G4324">
        <v>0</v>
      </c>
      <c r="H4324">
        <v>0</v>
      </c>
      <c r="I4324" s="7">
        <f>INDEX('Developing Country'!$B$3:$B$175,MATCH('Stata Data'!B4324,'Developing Country'!$A$3:$A$175))</f>
        <v>0</v>
      </c>
      <c r="J4324" s="7">
        <f>INDEX('Developing Country'!$C$3:$C$175,MATCH('Stata Data'!B4324,'Developing Country'!$A$3:$A$175))</f>
        <v>0</v>
      </c>
      <c r="K4324" s="8">
        <f>VLOOKUP(B4324, 'TRIPS In Force'!$A$2:$B$166, 2, FALSE)</f>
        <v>34700</v>
      </c>
      <c r="L4324" s="7">
        <f t="shared" si="633"/>
        <v>1995</v>
      </c>
      <c r="M4324" s="7">
        <f t="shared" si="628"/>
        <v>0</v>
      </c>
      <c r="N4324" s="7">
        <f t="shared" si="629"/>
        <v>1995</v>
      </c>
      <c r="O4324" s="7">
        <f t="shared" si="630"/>
        <v>-3</v>
      </c>
      <c r="P4324" s="7">
        <f t="shared" si="631"/>
        <v>0</v>
      </c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</row>
    <row r="4325" spans="1:34" x14ac:dyDescent="0.35">
      <c r="A4325">
        <f t="shared" si="634"/>
        <v>4324</v>
      </c>
      <c r="B4325" t="s">
        <v>1504</v>
      </c>
      <c r="C4325">
        <f t="shared" si="632"/>
        <v>160</v>
      </c>
      <c r="D4325" s="7">
        <f t="shared" si="636"/>
        <v>1993</v>
      </c>
      <c r="F4325">
        <f>VLOOKUP(B4325, 'Population by Country'!$1:$266, 8, FALSE)</f>
        <v>259919000</v>
      </c>
      <c r="G4325">
        <v>0</v>
      </c>
      <c r="H4325">
        <v>0</v>
      </c>
      <c r="I4325" s="7">
        <f>INDEX('Developing Country'!$B$3:$B$175,MATCH('Stata Data'!B4325,'Developing Country'!$A$3:$A$175))</f>
        <v>0</v>
      </c>
      <c r="J4325" s="7">
        <f>INDEX('Developing Country'!$C$3:$C$175,MATCH('Stata Data'!B4325,'Developing Country'!$A$3:$A$175))</f>
        <v>0</v>
      </c>
      <c r="K4325" s="8">
        <f>VLOOKUP(B4325, 'TRIPS In Force'!$A$2:$B$166, 2, FALSE)</f>
        <v>34700</v>
      </c>
      <c r="L4325" s="7">
        <f t="shared" si="633"/>
        <v>1995</v>
      </c>
      <c r="M4325" s="7">
        <f t="shared" si="628"/>
        <v>0</v>
      </c>
      <c r="N4325" s="7">
        <f t="shared" si="629"/>
        <v>1995</v>
      </c>
      <c r="O4325" s="7">
        <f t="shared" si="630"/>
        <v>-2</v>
      </c>
      <c r="P4325" s="7">
        <f t="shared" si="631"/>
        <v>0</v>
      </c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</row>
    <row r="4326" spans="1:34" x14ac:dyDescent="0.35">
      <c r="A4326">
        <f t="shared" si="634"/>
        <v>4325</v>
      </c>
      <c r="B4326" t="s">
        <v>1504</v>
      </c>
      <c r="C4326">
        <f t="shared" si="632"/>
        <v>160</v>
      </c>
      <c r="D4326" s="7">
        <f t="shared" si="636"/>
        <v>1994</v>
      </c>
      <c r="F4326">
        <f>VLOOKUP(B4326, 'Population by Country'!$1:$266, 9, FALSE)</f>
        <v>263126000</v>
      </c>
      <c r="G4326">
        <v>0</v>
      </c>
      <c r="H4326">
        <v>0</v>
      </c>
      <c r="I4326" s="7">
        <f>INDEX('Developing Country'!$B$3:$B$175,MATCH('Stata Data'!B4326,'Developing Country'!$A$3:$A$175))</f>
        <v>0</v>
      </c>
      <c r="J4326" s="7">
        <f>INDEX('Developing Country'!$C$3:$C$175,MATCH('Stata Data'!B4326,'Developing Country'!$A$3:$A$175))</f>
        <v>0</v>
      </c>
      <c r="K4326" s="8">
        <f>VLOOKUP(B4326, 'TRIPS In Force'!$A$2:$B$166, 2, FALSE)</f>
        <v>34700</v>
      </c>
      <c r="L4326" s="7">
        <f t="shared" si="633"/>
        <v>1995</v>
      </c>
      <c r="M4326" s="7">
        <f t="shared" si="628"/>
        <v>0</v>
      </c>
      <c r="N4326" s="7">
        <f t="shared" si="629"/>
        <v>1995</v>
      </c>
      <c r="O4326" s="7">
        <f t="shared" si="630"/>
        <v>-1</v>
      </c>
      <c r="P4326" s="7">
        <f t="shared" si="631"/>
        <v>0</v>
      </c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</row>
    <row r="4327" spans="1:34" x14ac:dyDescent="0.35">
      <c r="A4327">
        <f t="shared" si="634"/>
        <v>4326</v>
      </c>
      <c r="B4327" t="s">
        <v>1504</v>
      </c>
      <c r="C4327">
        <f t="shared" si="632"/>
        <v>160</v>
      </c>
      <c r="D4327" s="7">
        <f t="shared" si="636"/>
        <v>1995</v>
      </c>
      <c r="F4327">
        <f>VLOOKUP(B4327, 'Population by Country'!$1:$266, 10, FALSE)</f>
        <v>266278000</v>
      </c>
      <c r="G4327">
        <v>0</v>
      </c>
      <c r="H4327">
        <v>0</v>
      </c>
      <c r="I4327" s="7">
        <f>INDEX('Developing Country'!$B$3:$B$175,MATCH('Stata Data'!B4327,'Developing Country'!$A$3:$A$175))</f>
        <v>0</v>
      </c>
      <c r="J4327" s="7">
        <f>INDEX('Developing Country'!$C$3:$C$175,MATCH('Stata Data'!B4327,'Developing Country'!$A$3:$A$175))</f>
        <v>0</v>
      </c>
      <c r="K4327" s="8">
        <f>VLOOKUP(B4327, 'TRIPS In Force'!$A$2:$B$166, 2, FALSE)</f>
        <v>34700</v>
      </c>
      <c r="L4327" s="7">
        <f t="shared" si="633"/>
        <v>1995</v>
      </c>
      <c r="M4327" s="7">
        <f t="shared" si="628"/>
        <v>1</v>
      </c>
      <c r="N4327" s="7">
        <f t="shared" si="629"/>
        <v>1995</v>
      </c>
      <c r="O4327" s="7">
        <f t="shared" si="630"/>
        <v>0</v>
      </c>
      <c r="P4327" s="7">
        <f t="shared" si="631"/>
        <v>1</v>
      </c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</row>
    <row r="4328" spans="1:34" x14ac:dyDescent="0.35">
      <c r="A4328">
        <f t="shared" si="634"/>
        <v>4327</v>
      </c>
      <c r="B4328" t="s">
        <v>1504</v>
      </c>
      <c r="C4328">
        <f t="shared" si="632"/>
        <v>160</v>
      </c>
      <c r="D4328" s="7">
        <f t="shared" si="636"/>
        <v>1996</v>
      </c>
      <c r="F4328">
        <f>VLOOKUP(B4328, 'Population by Country'!$1:$266, 11, FALSE)</f>
        <v>269394000</v>
      </c>
      <c r="G4328">
        <v>0</v>
      </c>
      <c r="H4328">
        <v>0</v>
      </c>
      <c r="I4328" s="7">
        <f>INDEX('Developing Country'!$B$3:$B$175,MATCH('Stata Data'!B4328,'Developing Country'!$A$3:$A$175))</f>
        <v>0</v>
      </c>
      <c r="J4328" s="7">
        <f>INDEX('Developing Country'!$C$3:$C$175,MATCH('Stata Data'!B4328,'Developing Country'!$A$3:$A$175))</f>
        <v>0</v>
      </c>
      <c r="K4328" s="8">
        <f>VLOOKUP(B4328, 'TRIPS In Force'!$A$2:$B$166, 2, FALSE)</f>
        <v>34700</v>
      </c>
      <c r="L4328" s="7">
        <f t="shared" si="633"/>
        <v>1995</v>
      </c>
      <c r="M4328" s="7">
        <f t="shared" si="628"/>
        <v>1</v>
      </c>
      <c r="N4328" s="7">
        <f t="shared" si="629"/>
        <v>1995</v>
      </c>
      <c r="O4328" s="7">
        <f t="shared" si="630"/>
        <v>1</v>
      </c>
      <c r="P4328" s="7">
        <f t="shared" si="631"/>
        <v>1</v>
      </c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</row>
    <row r="4329" spans="1:34" x14ac:dyDescent="0.35">
      <c r="A4329">
        <f t="shared" si="634"/>
        <v>4328</v>
      </c>
      <c r="B4329" t="s">
        <v>1504</v>
      </c>
      <c r="C4329">
        <f t="shared" si="632"/>
        <v>160</v>
      </c>
      <c r="D4329" s="7">
        <f t="shared" si="636"/>
        <v>1997</v>
      </c>
      <c r="F4329">
        <f>VLOOKUP(B4329, 'Population by Country'!$1:$266, 12, FALSE)</f>
        <v>272657000</v>
      </c>
      <c r="G4329">
        <v>0</v>
      </c>
      <c r="H4329">
        <v>0</v>
      </c>
      <c r="I4329" s="7">
        <f>INDEX('Developing Country'!$B$3:$B$175,MATCH('Stata Data'!B4329,'Developing Country'!$A$3:$A$175))</f>
        <v>0</v>
      </c>
      <c r="J4329" s="7">
        <f>INDEX('Developing Country'!$C$3:$C$175,MATCH('Stata Data'!B4329,'Developing Country'!$A$3:$A$175))</f>
        <v>0</v>
      </c>
      <c r="K4329" s="8">
        <f>VLOOKUP(B4329, 'TRIPS In Force'!$A$2:$B$166, 2, FALSE)</f>
        <v>34700</v>
      </c>
      <c r="L4329" s="7">
        <f t="shared" si="633"/>
        <v>1995</v>
      </c>
      <c r="M4329" s="7">
        <f t="shared" si="628"/>
        <v>1</v>
      </c>
      <c r="N4329" s="7">
        <f t="shared" si="629"/>
        <v>1995</v>
      </c>
      <c r="O4329" s="7">
        <f t="shared" si="630"/>
        <v>2</v>
      </c>
      <c r="P4329" s="7">
        <f t="shared" si="631"/>
        <v>1</v>
      </c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</row>
    <row r="4330" spans="1:34" x14ac:dyDescent="0.35">
      <c r="A4330">
        <f t="shared" si="634"/>
        <v>4329</v>
      </c>
      <c r="B4330" t="s">
        <v>1504</v>
      </c>
      <c r="C4330">
        <f t="shared" si="632"/>
        <v>160</v>
      </c>
      <c r="D4330" s="7">
        <f t="shared" si="636"/>
        <v>1998</v>
      </c>
      <c r="F4330">
        <f>VLOOKUP(B4330, 'Population by Country'!$1:$266, 13, FALSE)</f>
        <v>275854000</v>
      </c>
      <c r="G4330">
        <v>0</v>
      </c>
      <c r="H4330">
        <v>0</v>
      </c>
      <c r="I4330" s="7">
        <f>INDEX('Developing Country'!$B$3:$B$175,MATCH('Stata Data'!B4330,'Developing Country'!$A$3:$A$175))</f>
        <v>0</v>
      </c>
      <c r="J4330" s="7">
        <f>INDEX('Developing Country'!$C$3:$C$175,MATCH('Stata Data'!B4330,'Developing Country'!$A$3:$A$175))</f>
        <v>0</v>
      </c>
      <c r="K4330" s="8">
        <f>VLOOKUP(B4330, 'TRIPS In Force'!$A$2:$B$166, 2, FALSE)</f>
        <v>34700</v>
      </c>
      <c r="L4330" s="7">
        <f t="shared" si="633"/>
        <v>1995</v>
      </c>
      <c r="M4330" s="7">
        <f t="shared" si="628"/>
        <v>1</v>
      </c>
      <c r="N4330" s="7">
        <f t="shared" si="629"/>
        <v>1995</v>
      </c>
      <c r="O4330" s="7">
        <f t="shared" si="630"/>
        <v>3</v>
      </c>
      <c r="P4330" s="7">
        <f t="shared" si="631"/>
        <v>1</v>
      </c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</row>
    <row r="4331" spans="1:34" x14ac:dyDescent="0.35">
      <c r="A4331">
        <f t="shared" si="634"/>
        <v>4330</v>
      </c>
      <c r="B4331" t="s">
        <v>1504</v>
      </c>
      <c r="C4331">
        <f t="shared" si="632"/>
        <v>160</v>
      </c>
      <c r="D4331" s="7">
        <f t="shared" si="636"/>
        <v>1999</v>
      </c>
      <c r="F4331">
        <f>VLOOKUP(B4331, 'Population by Country'!$1:$266,14, FALSE)</f>
        <v>279040000</v>
      </c>
      <c r="G4331">
        <v>0</v>
      </c>
      <c r="H4331">
        <v>0</v>
      </c>
      <c r="I4331" s="7">
        <f>INDEX('Developing Country'!$B$3:$B$175,MATCH('Stata Data'!B4331,'Developing Country'!$A$3:$A$175))</f>
        <v>0</v>
      </c>
      <c r="J4331" s="7">
        <f>INDEX('Developing Country'!$C$3:$C$175,MATCH('Stata Data'!B4331,'Developing Country'!$A$3:$A$175))</f>
        <v>0</v>
      </c>
      <c r="K4331" s="8">
        <f>VLOOKUP(B4331, 'TRIPS In Force'!$A$2:$B$166, 2, FALSE)</f>
        <v>34700</v>
      </c>
      <c r="L4331" s="7">
        <f t="shared" si="633"/>
        <v>1995</v>
      </c>
      <c r="M4331" s="7">
        <f t="shared" si="628"/>
        <v>1</v>
      </c>
      <c r="N4331" s="7">
        <f t="shared" si="629"/>
        <v>1995</v>
      </c>
      <c r="O4331" s="7">
        <f t="shared" si="630"/>
        <v>4</v>
      </c>
      <c r="P4331" s="7">
        <f t="shared" si="631"/>
        <v>1</v>
      </c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</row>
    <row r="4332" spans="1:34" x14ac:dyDescent="0.35">
      <c r="A4332">
        <f t="shared" si="634"/>
        <v>4331</v>
      </c>
      <c r="B4332" t="s">
        <v>1504</v>
      </c>
      <c r="C4332">
        <f t="shared" si="632"/>
        <v>160</v>
      </c>
      <c r="D4332" s="7">
        <f t="shared" si="636"/>
        <v>2000</v>
      </c>
      <c r="F4332">
        <f>VLOOKUP(B4332, 'Population by Country'!$1:$266, 15, FALSE)</f>
        <v>282162411</v>
      </c>
      <c r="G4332">
        <v>0</v>
      </c>
      <c r="H4332">
        <v>0</v>
      </c>
      <c r="I4332" s="7">
        <f>INDEX('Developing Country'!$B$3:$B$175,MATCH('Stata Data'!B4332,'Developing Country'!$A$3:$A$175))</f>
        <v>0</v>
      </c>
      <c r="J4332" s="7">
        <f>INDEX('Developing Country'!$C$3:$C$175,MATCH('Stata Data'!B4332,'Developing Country'!$A$3:$A$175))</f>
        <v>0</v>
      </c>
      <c r="K4332" s="8">
        <f>VLOOKUP(B4332, 'TRIPS In Force'!$A$2:$B$166, 2, FALSE)</f>
        <v>34700</v>
      </c>
      <c r="L4332" s="7">
        <f t="shared" si="633"/>
        <v>1995</v>
      </c>
      <c r="M4332" s="7">
        <f t="shared" si="628"/>
        <v>1</v>
      </c>
      <c r="N4332" s="7">
        <f t="shared" si="629"/>
        <v>1995</v>
      </c>
      <c r="O4332" s="7">
        <f t="shared" si="630"/>
        <v>5</v>
      </c>
      <c r="P4332" s="7">
        <f t="shared" si="631"/>
        <v>1</v>
      </c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</row>
    <row r="4333" spans="1:34" x14ac:dyDescent="0.35">
      <c r="A4333">
        <f t="shared" si="634"/>
        <v>4332</v>
      </c>
      <c r="B4333" t="s">
        <v>1504</v>
      </c>
      <c r="C4333">
        <f t="shared" si="632"/>
        <v>160</v>
      </c>
      <c r="D4333" s="7">
        <f t="shared" si="636"/>
        <v>2001</v>
      </c>
      <c r="F4333">
        <f>VLOOKUP(B4333, 'Population by Country'!$1:$266, 16, FALSE)</f>
        <v>284968955</v>
      </c>
      <c r="G4333">
        <v>0</v>
      </c>
      <c r="H4333">
        <v>0</v>
      </c>
      <c r="I4333" s="7">
        <f>INDEX('Developing Country'!$B$3:$B$175,MATCH('Stata Data'!B4333,'Developing Country'!$A$3:$A$175))</f>
        <v>0</v>
      </c>
      <c r="J4333" s="7">
        <f>INDEX('Developing Country'!$C$3:$C$175,MATCH('Stata Data'!B4333,'Developing Country'!$A$3:$A$175))</f>
        <v>0</v>
      </c>
      <c r="K4333" s="8">
        <f>VLOOKUP(B4333, 'TRIPS In Force'!$A$2:$B$166, 2, FALSE)</f>
        <v>34700</v>
      </c>
      <c r="L4333" s="7">
        <f t="shared" si="633"/>
        <v>1995</v>
      </c>
      <c r="M4333" s="7">
        <f t="shared" si="628"/>
        <v>1</v>
      </c>
      <c r="N4333" s="7">
        <f t="shared" si="629"/>
        <v>1995</v>
      </c>
      <c r="O4333" s="7">
        <f t="shared" si="630"/>
        <v>6</v>
      </c>
      <c r="P4333" s="7">
        <f t="shared" si="631"/>
        <v>1</v>
      </c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</row>
    <row r="4334" spans="1:34" x14ac:dyDescent="0.35">
      <c r="A4334">
        <f t="shared" si="634"/>
        <v>4333</v>
      </c>
      <c r="B4334" t="s">
        <v>1504</v>
      </c>
      <c r="C4334">
        <f t="shared" si="632"/>
        <v>160</v>
      </c>
      <c r="D4334" s="7">
        <f t="shared" si="636"/>
        <v>2002</v>
      </c>
      <c r="F4334">
        <f>VLOOKUP(B4334, 'Population by Country'!$1:$266, 17, FALSE)</f>
        <v>287625193</v>
      </c>
      <c r="G4334">
        <v>0</v>
      </c>
      <c r="H4334">
        <v>0</v>
      </c>
      <c r="I4334" s="7">
        <f>INDEX('Developing Country'!$B$3:$B$175,MATCH('Stata Data'!B4334,'Developing Country'!$A$3:$A$175))</f>
        <v>0</v>
      </c>
      <c r="J4334" s="7">
        <f>INDEX('Developing Country'!$C$3:$C$175,MATCH('Stata Data'!B4334,'Developing Country'!$A$3:$A$175))</f>
        <v>0</v>
      </c>
      <c r="K4334" s="8">
        <f>VLOOKUP(B4334, 'TRIPS In Force'!$A$2:$B$166, 2, FALSE)</f>
        <v>34700</v>
      </c>
      <c r="L4334" s="7">
        <f t="shared" si="633"/>
        <v>1995</v>
      </c>
      <c r="M4334" s="7">
        <f t="shared" si="628"/>
        <v>1</v>
      </c>
      <c r="N4334" s="7">
        <f t="shared" si="629"/>
        <v>1995</v>
      </c>
      <c r="O4334" s="7">
        <f t="shared" si="630"/>
        <v>7</v>
      </c>
      <c r="P4334" s="7">
        <f t="shared" si="631"/>
        <v>1</v>
      </c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</row>
    <row r="4335" spans="1:34" x14ac:dyDescent="0.35">
      <c r="A4335">
        <f t="shared" si="634"/>
        <v>4334</v>
      </c>
      <c r="B4335" t="s">
        <v>1504</v>
      </c>
      <c r="C4335">
        <f t="shared" si="632"/>
        <v>160</v>
      </c>
      <c r="D4335" s="7">
        <f t="shared" si="636"/>
        <v>2003</v>
      </c>
      <c r="F4335">
        <f>VLOOKUP(B4335, 'Population by Country'!$1:$266, 18, FALSE)</f>
        <v>290107933</v>
      </c>
      <c r="G4335">
        <v>0</v>
      </c>
      <c r="H4335">
        <v>0</v>
      </c>
      <c r="I4335" s="7">
        <f>INDEX('Developing Country'!$B$3:$B$175,MATCH('Stata Data'!B4335,'Developing Country'!$A$3:$A$175))</f>
        <v>0</v>
      </c>
      <c r="J4335" s="7">
        <f>INDEX('Developing Country'!$C$3:$C$175,MATCH('Stata Data'!B4335,'Developing Country'!$A$3:$A$175))</f>
        <v>0</v>
      </c>
      <c r="K4335" s="8">
        <f>VLOOKUP(B4335, 'TRIPS In Force'!$A$2:$B$166, 2, FALSE)</f>
        <v>34700</v>
      </c>
      <c r="L4335" s="7">
        <f t="shared" si="633"/>
        <v>1995</v>
      </c>
      <c r="M4335" s="7">
        <f t="shared" si="628"/>
        <v>1</v>
      </c>
      <c r="N4335" s="7">
        <f t="shared" si="629"/>
        <v>1995</v>
      </c>
      <c r="O4335" s="7">
        <f t="shared" si="630"/>
        <v>8</v>
      </c>
      <c r="P4335" s="7">
        <f t="shared" si="631"/>
        <v>1</v>
      </c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</row>
    <row r="4336" spans="1:34" x14ac:dyDescent="0.35">
      <c r="A4336">
        <f t="shared" si="634"/>
        <v>4335</v>
      </c>
      <c r="B4336" t="s">
        <v>1504</v>
      </c>
      <c r="C4336">
        <f t="shared" si="632"/>
        <v>160</v>
      </c>
      <c r="D4336" s="7">
        <f t="shared" si="636"/>
        <v>2004</v>
      </c>
      <c r="F4336">
        <f>VLOOKUP(B4336, 'Population by Country'!$1:$266,19, FALSE)</f>
        <v>292805298</v>
      </c>
      <c r="G4336">
        <v>0</v>
      </c>
      <c r="H4336">
        <v>0</v>
      </c>
      <c r="I4336" s="7">
        <f>INDEX('Developing Country'!$B$3:$B$175,MATCH('Stata Data'!B4336,'Developing Country'!$A$3:$A$175))</f>
        <v>0</v>
      </c>
      <c r="J4336" s="7">
        <f>INDEX('Developing Country'!$C$3:$C$175,MATCH('Stata Data'!B4336,'Developing Country'!$A$3:$A$175))</f>
        <v>0</v>
      </c>
      <c r="K4336" s="8">
        <f>VLOOKUP(B4336, 'TRIPS In Force'!$A$2:$B$166, 2, FALSE)</f>
        <v>34700</v>
      </c>
      <c r="L4336" s="7">
        <f t="shared" si="633"/>
        <v>1995</v>
      </c>
      <c r="M4336" s="7">
        <f t="shared" si="628"/>
        <v>1</v>
      </c>
      <c r="N4336" s="7">
        <f t="shared" si="629"/>
        <v>1995</v>
      </c>
      <c r="O4336" s="7">
        <f t="shared" si="630"/>
        <v>9</v>
      </c>
      <c r="P4336" s="7">
        <f t="shared" si="631"/>
        <v>1</v>
      </c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</row>
    <row r="4337" spans="1:34" x14ac:dyDescent="0.35">
      <c r="A4337">
        <f t="shared" si="634"/>
        <v>4336</v>
      </c>
      <c r="B4337" t="s">
        <v>1504</v>
      </c>
      <c r="C4337">
        <f t="shared" si="632"/>
        <v>160</v>
      </c>
      <c r="D4337" s="7">
        <f t="shared" si="636"/>
        <v>2005</v>
      </c>
      <c r="F4337">
        <f>VLOOKUP(B4337, 'Population by Country'!$1:$266, 20, FALSE)</f>
        <v>295516599</v>
      </c>
      <c r="G4337">
        <v>0</v>
      </c>
      <c r="H4337">
        <v>0</v>
      </c>
      <c r="I4337" s="7">
        <f>INDEX('Developing Country'!$B$3:$B$175,MATCH('Stata Data'!B4337,'Developing Country'!$A$3:$A$175))</f>
        <v>0</v>
      </c>
      <c r="J4337" s="7">
        <f>INDEX('Developing Country'!$C$3:$C$175,MATCH('Stata Data'!B4337,'Developing Country'!$A$3:$A$175))</f>
        <v>0</v>
      </c>
      <c r="K4337" s="8">
        <f>VLOOKUP(B4337, 'TRIPS In Force'!$A$2:$B$166, 2, FALSE)</f>
        <v>34700</v>
      </c>
      <c r="L4337" s="7">
        <f t="shared" si="633"/>
        <v>1995</v>
      </c>
      <c r="M4337" s="7">
        <f t="shared" si="628"/>
        <v>1</v>
      </c>
      <c r="N4337" s="7">
        <f t="shared" si="629"/>
        <v>1995</v>
      </c>
      <c r="O4337" s="7">
        <f t="shared" si="630"/>
        <v>10</v>
      </c>
      <c r="P4337" s="7">
        <f t="shared" si="631"/>
        <v>1</v>
      </c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</row>
    <row r="4338" spans="1:34" x14ac:dyDescent="0.35">
      <c r="A4338">
        <f t="shared" si="634"/>
        <v>4337</v>
      </c>
      <c r="B4338" t="s">
        <v>1504</v>
      </c>
      <c r="C4338">
        <f t="shared" si="632"/>
        <v>160</v>
      </c>
      <c r="D4338" s="7">
        <f t="shared" si="636"/>
        <v>2006</v>
      </c>
      <c r="F4338">
        <f>VLOOKUP(B4338, 'Population by Country'!$1:$266, 21, FALSE)</f>
        <v>298379912</v>
      </c>
      <c r="G4338">
        <v>0</v>
      </c>
      <c r="H4338">
        <v>0</v>
      </c>
      <c r="I4338" s="7">
        <f>INDEX('Developing Country'!$B$3:$B$175,MATCH('Stata Data'!B4338,'Developing Country'!$A$3:$A$175))</f>
        <v>0</v>
      </c>
      <c r="J4338" s="7">
        <f>INDEX('Developing Country'!$C$3:$C$175,MATCH('Stata Data'!B4338,'Developing Country'!$A$3:$A$175))</f>
        <v>0</v>
      </c>
      <c r="K4338" s="8">
        <f>VLOOKUP(B4338, 'TRIPS In Force'!$A$2:$B$166, 2, FALSE)</f>
        <v>34700</v>
      </c>
      <c r="L4338" s="7">
        <f t="shared" si="633"/>
        <v>1995</v>
      </c>
      <c r="M4338" s="7">
        <f t="shared" si="628"/>
        <v>1</v>
      </c>
      <c r="N4338" s="7">
        <f t="shared" si="629"/>
        <v>1995</v>
      </c>
      <c r="O4338" s="7">
        <f t="shared" si="630"/>
        <v>11</v>
      </c>
      <c r="P4338" s="7">
        <f t="shared" si="631"/>
        <v>1</v>
      </c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</row>
    <row r="4339" spans="1:34" x14ac:dyDescent="0.35">
      <c r="A4339">
        <f t="shared" si="634"/>
        <v>4338</v>
      </c>
      <c r="B4339" t="s">
        <v>1504</v>
      </c>
      <c r="C4339">
        <f t="shared" si="632"/>
        <v>160</v>
      </c>
      <c r="D4339" s="7">
        <f t="shared" si="636"/>
        <v>2007</v>
      </c>
      <c r="F4339">
        <f>VLOOKUP(B4339, 'Population by Country'!$1:$266, 22, FALSE)</f>
        <v>301231207</v>
      </c>
      <c r="G4339">
        <v>0</v>
      </c>
      <c r="H4339">
        <v>0</v>
      </c>
      <c r="I4339" s="7">
        <f>INDEX('Developing Country'!$B$3:$B$175,MATCH('Stata Data'!B4339,'Developing Country'!$A$3:$A$175))</f>
        <v>0</v>
      </c>
      <c r="J4339" s="7">
        <f>INDEX('Developing Country'!$C$3:$C$175,MATCH('Stata Data'!B4339,'Developing Country'!$A$3:$A$175))</f>
        <v>0</v>
      </c>
      <c r="K4339" s="8">
        <f>VLOOKUP(B4339, 'TRIPS In Force'!$A$2:$B$166, 2, FALSE)</f>
        <v>34700</v>
      </c>
      <c r="L4339" s="7">
        <f t="shared" si="633"/>
        <v>1995</v>
      </c>
      <c r="M4339" s="7">
        <f t="shared" si="628"/>
        <v>1</v>
      </c>
      <c r="N4339" s="7">
        <f t="shared" si="629"/>
        <v>1995</v>
      </c>
      <c r="O4339" s="7">
        <f t="shared" si="630"/>
        <v>12</v>
      </c>
      <c r="P4339" s="7">
        <f t="shared" si="631"/>
        <v>1</v>
      </c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</row>
    <row r="4340" spans="1:34" x14ac:dyDescent="0.35">
      <c r="A4340">
        <f t="shared" si="634"/>
        <v>4339</v>
      </c>
      <c r="B4340" t="s">
        <v>1504</v>
      </c>
      <c r="C4340">
        <f t="shared" si="632"/>
        <v>160</v>
      </c>
      <c r="D4340" s="7">
        <f t="shared" si="636"/>
        <v>2008</v>
      </c>
      <c r="F4340">
        <f>VLOOKUP(B4340, 'Population by Country'!$1:$266, 23, FALSE)</f>
        <v>304093966</v>
      </c>
      <c r="G4340">
        <v>0</v>
      </c>
      <c r="H4340">
        <v>0</v>
      </c>
      <c r="I4340" s="7">
        <f>INDEX('Developing Country'!$B$3:$B$175,MATCH('Stata Data'!B4340,'Developing Country'!$A$3:$A$175))</f>
        <v>0</v>
      </c>
      <c r="J4340" s="7">
        <f>INDEX('Developing Country'!$C$3:$C$175,MATCH('Stata Data'!B4340,'Developing Country'!$A$3:$A$175))</f>
        <v>0</v>
      </c>
      <c r="K4340" s="8">
        <f>VLOOKUP(B4340, 'TRIPS In Force'!$A$2:$B$166, 2, FALSE)</f>
        <v>34700</v>
      </c>
      <c r="L4340" s="7">
        <f t="shared" si="633"/>
        <v>1995</v>
      </c>
      <c r="M4340" s="7">
        <f t="shared" si="628"/>
        <v>1</v>
      </c>
      <c r="N4340" s="7">
        <f t="shared" si="629"/>
        <v>1995</v>
      </c>
      <c r="O4340" s="7">
        <f t="shared" si="630"/>
        <v>13</v>
      </c>
      <c r="P4340" s="7">
        <f t="shared" si="631"/>
        <v>1</v>
      </c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</row>
    <row r="4341" spans="1:34" x14ac:dyDescent="0.35">
      <c r="A4341">
        <f t="shared" si="634"/>
        <v>4340</v>
      </c>
      <c r="B4341" t="s">
        <v>1504</v>
      </c>
      <c r="C4341">
        <f t="shared" si="632"/>
        <v>160</v>
      </c>
      <c r="D4341" s="7">
        <f t="shared" si="636"/>
        <v>2009</v>
      </c>
      <c r="F4341">
        <f>VLOOKUP(B4341, 'Population by Country'!$1:$266, 24, FALSE)</f>
        <v>306771529</v>
      </c>
      <c r="G4341">
        <v>0</v>
      </c>
      <c r="H4341">
        <v>0</v>
      </c>
      <c r="I4341" s="7">
        <f>INDEX('Developing Country'!$B$3:$B$175,MATCH('Stata Data'!B4341,'Developing Country'!$A$3:$A$175))</f>
        <v>0</v>
      </c>
      <c r="J4341" s="7">
        <f>INDEX('Developing Country'!$C$3:$C$175,MATCH('Stata Data'!B4341,'Developing Country'!$A$3:$A$175))</f>
        <v>0</v>
      </c>
      <c r="K4341" s="8">
        <f>VLOOKUP(B4341, 'TRIPS In Force'!$A$2:$B$166, 2, FALSE)</f>
        <v>34700</v>
      </c>
      <c r="L4341" s="7">
        <f t="shared" si="633"/>
        <v>1995</v>
      </c>
      <c r="M4341" s="7">
        <f t="shared" si="628"/>
        <v>1</v>
      </c>
      <c r="N4341" s="7">
        <f t="shared" si="629"/>
        <v>1995</v>
      </c>
      <c r="O4341" s="7">
        <f t="shared" si="630"/>
        <v>14</v>
      </c>
      <c r="P4341" s="7">
        <f t="shared" si="631"/>
        <v>1</v>
      </c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</row>
    <row r="4342" spans="1:34" x14ac:dyDescent="0.35">
      <c r="A4342">
        <f t="shared" si="634"/>
        <v>4341</v>
      </c>
      <c r="B4342" t="s">
        <v>1504</v>
      </c>
      <c r="C4342">
        <f t="shared" si="632"/>
        <v>160</v>
      </c>
      <c r="D4342" s="7">
        <f t="shared" si="636"/>
        <v>2010</v>
      </c>
      <c r="F4342">
        <f>VLOOKUP(B4342, 'Population by Country'!$1:$266, 25, FALSE)</f>
        <v>309348193</v>
      </c>
      <c r="G4342">
        <v>0</v>
      </c>
      <c r="H4342">
        <v>0</v>
      </c>
      <c r="I4342" s="7">
        <f>INDEX('Developing Country'!$B$3:$B$175,MATCH('Stata Data'!B4342,'Developing Country'!$A$3:$A$175))</f>
        <v>0</v>
      </c>
      <c r="J4342" s="7">
        <f>INDEX('Developing Country'!$C$3:$C$175,MATCH('Stata Data'!B4342,'Developing Country'!$A$3:$A$175))</f>
        <v>0</v>
      </c>
      <c r="K4342" s="8">
        <f>VLOOKUP(B4342, 'TRIPS In Force'!$A$2:$B$166, 2, FALSE)</f>
        <v>34700</v>
      </c>
      <c r="L4342" s="7">
        <f t="shared" si="633"/>
        <v>1995</v>
      </c>
      <c r="M4342" s="7">
        <f t="shared" si="628"/>
        <v>1</v>
      </c>
      <c r="N4342" s="7">
        <f t="shared" si="629"/>
        <v>1995</v>
      </c>
      <c r="O4342" s="7">
        <f t="shared" si="630"/>
        <v>15</v>
      </c>
      <c r="P4342" s="7">
        <f t="shared" si="631"/>
        <v>1</v>
      </c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</row>
    <row r="4343" spans="1:34" x14ac:dyDescent="0.35">
      <c r="A4343">
        <f t="shared" si="634"/>
        <v>4342</v>
      </c>
      <c r="B4343" t="s">
        <v>1504</v>
      </c>
      <c r="C4343">
        <f t="shared" si="632"/>
        <v>160</v>
      </c>
      <c r="D4343" s="7">
        <f t="shared" si="636"/>
        <v>2011</v>
      </c>
      <c r="F4343">
        <f>VLOOKUP(B4343, 'Population by Country'!$1:$266, 26, FALSE)</f>
        <v>311663358</v>
      </c>
      <c r="G4343">
        <v>0</v>
      </c>
      <c r="H4343">
        <v>0</v>
      </c>
      <c r="I4343" s="7">
        <f>INDEX('Developing Country'!$B$3:$B$175,MATCH('Stata Data'!B4343,'Developing Country'!$A$3:$A$175))</f>
        <v>0</v>
      </c>
      <c r="J4343" s="7">
        <f>INDEX('Developing Country'!$C$3:$C$175,MATCH('Stata Data'!B4343,'Developing Country'!$A$3:$A$175))</f>
        <v>0</v>
      </c>
      <c r="K4343" s="8">
        <f>VLOOKUP(B4343, 'TRIPS In Force'!$A$2:$B$166, 2, FALSE)</f>
        <v>34700</v>
      </c>
      <c r="L4343" s="7">
        <f t="shared" si="633"/>
        <v>1995</v>
      </c>
      <c r="M4343" s="7">
        <f t="shared" si="628"/>
        <v>1</v>
      </c>
      <c r="N4343" s="7">
        <f t="shared" si="629"/>
        <v>1995</v>
      </c>
      <c r="O4343" s="7">
        <f t="shared" si="630"/>
        <v>16</v>
      </c>
      <c r="P4343" s="7">
        <f t="shared" si="631"/>
        <v>1</v>
      </c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</row>
    <row r="4344" spans="1:34" x14ac:dyDescent="0.35">
      <c r="A4344">
        <f t="shared" si="634"/>
        <v>4343</v>
      </c>
      <c r="B4344" t="s">
        <v>1504</v>
      </c>
      <c r="C4344">
        <f t="shared" si="632"/>
        <v>160</v>
      </c>
      <c r="D4344" s="7">
        <f t="shared" si="636"/>
        <v>2012</v>
      </c>
      <c r="F4344">
        <f>VLOOKUP(B4344, 'Population by Country'!$1:$266, 27, FALSE)</f>
        <v>313998379</v>
      </c>
      <c r="G4344">
        <v>0</v>
      </c>
      <c r="H4344">
        <v>0</v>
      </c>
      <c r="I4344" s="7">
        <f>INDEX('Developing Country'!$B$3:$B$175,MATCH('Stata Data'!B4344,'Developing Country'!$A$3:$A$175))</f>
        <v>0</v>
      </c>
      <c r="J4344" s="7">
        <f>INDEX('Developing Country'!$C$3:$C$175,MATCH('Stata Data'!B4344,'Developing Country'!$A$3:$A$175))</f>
        <v>0</v>
      </c>
      <c r="K4344" s="8">
        <f>VLOOKUP(B4344, 'TRIPS In Force'!$A$2:$B$166, 2, FALSE)</f>
        <v>34700</v>
      </c>
      <c r="L4344" s="7">
        <f t="shared" si="633"/>
        <v>1995</v>
      </c>
      <c r="M4344" s="7">
        <f t="shared" si="628"/>
        <v>1</v>
      </c>
      <c r="N4344" s="7">
        <f t="shared" si="629"/>
        <v>1995</v>
      </c>
      <c r="O4344" s="7">
        <f t="shared" si="630"/>
        <v>17</v>
      </c>
      <c r="P4344" s="7">
        <f t="shared" si="631"/>
        <v>1</v>
      </c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</row>
    <row r="4345" spans="1:34" x14ac:dyDescent="0.35">
      <c r="A4345">
        <f t="shared" si="634"/>
        <v>4344</v>
      </c>
      <c r="B4345" t="s">
        <v>1504</v>
      </c>
      <c r="C4345">
        <f t="shared" si="632"/>
        <v>160</v>
      </c>
      <c r="D4345" s="7">
        <f t="shared" si="636"/>
        <v>2013</v>
      </c>
      <c r="F4345">
        <f>VLOOKUP(B4345, 'Population by Country'!$1:$266, 28, FALSE)</f>
        <v>316204908</v>
      </c>
      <c r="G4345">
        <v>0</v>
      </c>
      <c r="H4345">
        <v>0</v>
      </c>
      <c r="I4345" s="7">
        <f>INDEX('Developing Country'!$B$3:$B$175,MATCH('Stata Data'!B4345,'Developing Country'!$A$3:$A$175))</f>
        <v>0</v>
      </c>
      <c r="J4345" s="7">
        <f>INDEX('Developing Country'!$C$3:$C$175,MATCH('Stata Data'!B4345,'Developing Country'!$A$3:$A$175))</f>
        <v>0</v>
      </c>
      <c r="K4345" s="8">
        <f>VLOOKUP(B4345, 'TRIPS In Force'!$A$2:$B$166, 2, FALSE)</f>
        <v>34700</v>
      </c>
      <c r="L4345" s="7">
        <f t="shared" si="633"/>
        <v>1995</v>
      </c>
      <c r="M4345" s="7">
        <f t="shared" si="628"/>
        <v>1</v>
      </c>
      <c r="N4345" s="7">
        <f t="shared" si="629"/>
        <v>1995</v>
      </c>
      <c r="O4345" s="7">
        <f t="shared" si="630"/>
        <v>18</v>
      </c>
      <c r="P4345" s="7">
        <f t="shared" si="631"/>
        <v>1</v>
      </c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</row>
    <row r="4346" spans="1:34" x14ac:dyDescent="0.35">
      <c r="A4346">
        <f t="shared" si="634"/>
        <v>4345</v>
      </c>
      <c r="B4346" t="s">
        <v>1504</v>
      </c>
      <c r="C4346">
        <f t="shared" si="632"/>
        <v>160</v>
      </c>
      <c r="D4346" s="7">
        <f t="shared" si="636"/>
        <v>2014</v>
      </c>
      <c r="F4346">
        <f>VLOOKUP(B4346, 'Population by Country'!$1:$266, 29, FALSE)</f>
        <v>318563456</v>
      </c>
      <c r="G4346">
        <v>0</v>
      </c>
      <c r="H4346">
        <v>0</v>
      </c>
      <c r="I4346" s="7">
        <f>INDEX('Developing Country'!$B$3:$B$175,MATCH('Stata Data'!B4346,'Developing Country'!$A$3:$A$175))</f>
        <v>0</v>
      </c>
      <c r="J4346" s="7">
        <f>INDEX('Developing Country'!$C$3:$C$175,MATCH('Stata Data'!B4346,'Developing Country'!$A$3:$A$175))</f>
        <v>0</v>
      </c>
      <c r="K4346" s="8">
        <f>VLOOKUP(B4346, 'TRIPS In Force'!$A$2:$B$166, 2, FALSE)</f>
        <v>34700</v>
      </c>
      <c r="L4346" s="7">
        <f t="shared" si="633"/>
        <v>1995</v>
      </c>
      <c r="M4346" s="7">
        <f t="shared" si="628"/>
        <v>1</v>
      </c>
      <c r="N4346" s="7">
        <f t="shared" si="629"/>
        <v>1995</v>
      </c>
      <c r="O4346" s="7">
        <f t="shared" si="630"/>
        <v>19</v>
      </c>
      <c r="P4346" s="7">
        <f t="shared" si="631"/>
        <v>1</v>
      </c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</row>
    <row r="4347" spans="1:34" x14ac:dyDescent="0.35">
      <c r="A4347">
        <f t="shared" si="634"/>
        <v>4346</v>
      </c>
      <c r="B4347" t="s">
        <v>1504</v>
      </c>
      <c r="C4347">
        <f t="shared" si="632"/>
        <v>160</v>
      </c>
      <c r="D4347" s="7">
        <f t="shared" si="636"/>
        <v>2015</v>
      </c>
      <c r="F4347">
        <f>VLOOKUP(B4347, 'Population by Country'!$1:$266, 30, FALSE)</f>
        <v>320896618</v>
      </c>
      <c r="G4347">
        <v>0</v>
      </c>
      <c r="H4347">
        <v>0</v>
      </c>
      <c r="I4347" s="7">
        <f>INDEX('Developing Country'!$B$3:$B$175,MATCH('Stata Data'!B4347,'Developing Country'!$A$3:$A$175))</f>
        <v>0</v>
      </c>
      <c r="J4347" s="7">
        <f>INDEX('Developing Country'!$C$3:$C$175,MATCH('Stata Data'!B4347,'Developing Country'!$A$3:$A$175))</f>
        <v>0</v>
      </c>
      <c r="K4347" s="8">
        <f>VLOOKUP(B4347, 'TRIPS In Force'!$A$2:$B$166, 2, FALSE)</f>
        <v>34700</v>
      </c>
      <c r="L4347" s="7">
        <f t="shared" si="633"/>
        <v>1995</v>
      </c>
      <c r="M4347" s="7">
        <f t="shared" si="628"/>
        <v>1</v>
      </c>
      <c r="N4347" s="7">
        <f t="shared" si="629"/>
        <v>1995</v>
      </c>
      <c r="O4347" s="7">
        <f t="shared" si="630"/>
        <v>20</v>
      </c>
      <c r="P4347" s="7">
        <f t="shared" si="631"/>
        <v>1</v>
      </c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</row>
    <row r="4348" spans="1:34" x14ac:dyDescent="0.35">
      <c r="A4348">
        <f t="shared" si="634"/>
        <v>4347</v>
      </c>
      <c r="B4348" t="s">
        <v>1504</v>
      </c>
      <c r="C4348">
        <f t="shared" si="632"/>
        <v>160</v>
      </c>
      <c r="D4348" s="7">
        <f t="shared" si="636"/>
        <v>2016</v>
      </c>
      <c r="F4348">
        <f>VLOOKUP(B4348, 'Population by Country'!$1:$266, 31, FALSE)</f>
        <v>323127513</v>
      </c>
      <c r="G4348">
        <v>0</v>
      </c>
      <c r="H4348">
        <v>0</v>
      </c>
      <c r="I4348" s="7">
        <f>INDEX('Developing Country'!$B$3:$B$175,MATCH('Stata Data'!B4348,'Developing Country'!$A$3:$A$175))</f>
        <v>0</v>
      </c>
      <c r="J4348" s="7">
        <f>INDEX('Developing Country'!$C$3:$C$175,MATCH('Stata Data'!B4348,'Developing Country'!$A$3:$A$175))</f>
        <v>0</v>
      </c>
      <c r="K4348" s="8">
        <f>VLOOKUP(B4348, 'TRIPS In Force'!$A$2:$B$166, 2, FALSE)</f>
        <v>34700</v>
      </c>
      <c r="L4348" s="7">
        <f t="shared" si="633"/>
        <v>1995</v>
      </c>
      <c r="M4348" s="7">
        <f t="shared" si="628"/>
        <v>1</v>
      </c>
      <c r="N4348" s="7">
        <f t="shared" si="629"/>
        <v>1995</v>
      </c>
      <c r="O4348" s="7">
        <f t="shared" si="630"/>
        <v>21</v>
      </c>
      <c r="P4348" s="7">
        <f t="shared" si="631"/>
        <v>1</v>
      </c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</row>
    <row r="4349" spans="1:34" x14ac:dyDescent="0.35">
      <c r="A4349">
        <f t="shared" si="634"/>
        <v>4348</v>
      </c>
      <c r="B4349" t="s">
        <v>157</v>
      </c>
      <c r="C4349">
        <f t="shared" si="632"/>
        <v>161</v>
      </c>
      <c r="D4349" s="7">
        <v>1990</v>
      </c>
      <c r="E4349">
        <v>100</v>
      </c>
      <c r="F4349">
        <f>VLOOKUP(B4349, 'Population by Country'!$1:$266, 5,FALSE )</f>
        <v>3109989</v>
      </c>
      <c r="G4349">
        <v>0</v>
      </c>
      <c r="H4349">
        <v>1</v>
      </c>
      <c r="I4349" s="7">
        <f>INDEX('Developing Country'!$B$3:$B$175,MATCH('Stata Data'!B4349,'Developing Country'!$A$3:$A$175))</f>
        <v>0</v>
      </c>
      <c r="J4349" s="7">
        <f>INDEX('Developing Country'!$C$3:$C$175,MATCH('Stata Data'!B4349,'Developing Country'!$A$3:$A$175))</f>
        <v>0</v>
      </c>
      <c r="K4349" s="8">
        <f>VLOOKUP(B4349, 'TRIPS In Force'!$A$2:$B$166, 2, FALSE)</f>
        <v>34700</v>
      </c>
      <c r="L4349" s="7">
        <f t="shared" si="633"/>
        <v>1995</v>
      </c>
      <c r="M4349" s="7">
        <f t="shared" si="628"/>
        <v>0</v>
      </c>
      <c r="N4349" s="7">
        <f t="shared" si="629"/>
        <v>2005</v>
      </c>
      <c r="O4349" s="7">
        <f t="shared" si="630"/>
        <v>-15</v>
      </c>
      <c r="P4349" s="7">
        <f t="shared" si="631"/>
        <v>0</v>
      </c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</row>
    <row r="4350" spans="1:34" x14ac:dyDescent="0.35">
      <c r="A4350">
        <f t="shared" si="634"/>
        <v>4349</v>
      </c>
      <c r="B4350" t="s">
        <v>157</v>
      </c>
      <c r="C4350">
        <f t="shared" si="632"/>
        <v>161</v>
      </c>
      <c r="D4350" s="7">
        <f>D4349+1</f>
        <v>1991</v>
      </c>
      <c r="E4350">
        <v>100</v>
      </c>
      <c r="F4350">
        <f>VLOOKUP(B4350, 'Population by Country'!$1:$266, 6, FALSE)</f>
        <v>3132050</v>
      </c>
      <c r="G4350">
        <v>0</v>
      </c>
      <c r="H4350">
        <v>1</v>
      </c>
      <c r="I4350" s="7">
        <f>INDEX('Developing Country'!$B$3:$B$175,MATCH('Stata Data'!B4350,'Developing Country'!$A$3:$A$175))</f>
        <v>0</v>
      </c>
      <c r="J4350" s="7">
        <f>INDEX('Developing Country'!$C$3:$C$175,MATCH('Stata Data'!B4350,'Developing Country'!$A$3:$A$175))</f>
        <v>0</v>
      </c>
      <c r="K4350" s="8">
        <f>VLOOKUP(B4350, 'TRIPS In Force'!$A$2:$B$166, 2, FALSE)</f>
        <v>34700</v>
      </c>
      <c r="L4350" s="7">
        <f t="shared" si="633"/>
        <v>1995</v>
      </c>
      <c r="M4350" s="7">
        <f t="shared" si="628"/>
        <v>0</v>
      </c>
      <c r="N4350" s="7">
        <f t="shared" si="629"/>
        <v>2005</v>
      </c>
      <c r="O4350" s="7">
        <f t="shared" si="630"/>
        <v>-14</v>
      </c>
      <c r="P4350" s="7">
        <f t="shared" si="631"/>
        <v>0</v>
      </c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</row>
    <row r="4351" spans="1:34" x14ac:dyDescent="0.35">
      <c r="A4351">
        <f t="shared" si="634"/>
        <v>4350</v>
      </c>
      <c r="B4351" t="s">
        <v>157</v>
      </c>
      <c r="C4351">
        <f t="shared" si="632"/>
        <v>161</v>
      </c>
      <c r="D4351" s="7">
        <f t="shared" ref="D4351:D4375" si="637">D4350+1</f>
        <v>1992</v>
      </c>
      <c r="E4351">
        <v>100</v>
      </c>
      <c r="F4351">
        <f>VLOOKUP(B4351, 'Population by Country'!$1:$266, 7, FALSE)</f>
        <v>3154855</v>
      </c>
      <c r="G4351">
        <v>0</v>
      </c>
      <c r="H4351">
        <v>1</v>
      </c>
      <c r="I4351" s="7">
        <f>INDEX('Developing Country'!$B$3:$B$175,MATCH('Stata Data'!B4351,'Developing Country'!$A$3:$A$175))</f>
        <v>0</v>
      </c>
      <c r="J4351" s="7">
        <f>INDEX('Developing Country'!$C$3:$C$175,MATCH('Stata Data'!B4351,'Developing Country'!$A$3:$A$175))</f>
        <v>0</v>
      </c>
      <c r="K4351" s="8">
        <f>VLOOKUP(B4351, 'TRIPS In Force'!$A$2:$B$166, 2, FALSE)</f>
        <v>34700</v>
      </c>
      <c r="L4351" s="7">
        <f t="shared" si="633"/>
        <v>1995</v>
      </c>
      <c r="M4351" s="7">
        <f t="shared" si="628"/>
        <v>0</v>
      </c>
      <c r="N4351" s="7">
        <f t="shared" si="629"/>
        <v>2005</v>
      </c>
      <c r="O4351" s="7">
        <f t="shared" si="630"/>
        <v>-13</v>
      </c>
      <c r="P4351" s="7">
        <f t="shared" si="631"/>
        <v>0</v>
      </c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</row>
    <row r="4352" spans="1:34" x14ac:dyDescent="0.35">
      <c r="A4352">
        <f t="shared" si="634"/>
        <v>4351</v>
      </c>
      <c r="B4352" t="s">
        <v>157</v>
      </c>
      <c r="C4352">
        <f t="shared" si="632"/>
        <v>161</v>
      </c>
      <c r="D4352" s="7">
        <f t="shared" si="637"/>
        <v>1993</v>
      </c>
      <c r="E4352">
        <v>100</v>
      </c>
      <c r="F4352">
        <f>VLOOKUP(B4352, 'Population by Country'!$1:$266, 8, FALSE)</f>
        <v>3178155</v>
      </c>
      <c r="G4352">
        <v>0</v>
      </c>
      <c r="H4352">
        <v>1</v>
      </c>
      <c r="I4352" s="7">
        <f>INDEX('Developing Country'!$B$3:$B$175,MATCH('Stata Data'!B4352,'Developing Country'!$A$3:$A$175))</f>
        <v>0</v>
      </c>
      <c r="J4352" s="7">
        <f>INDEX('Developing Country'!$C$3:$C$175,MATCH('Stata Data'!B4352,'Developing Country'!$A$3:$A$175))</f>
        <v>0</v>
      </c>
      <c r="K4352" s="8">
        <f>VLOOKUP(B4352, 'TRIPS In Force'!$A$2:$B$166, 2, FALSE)</f>
        <v>34700</v>
      </c>
      <c r="L4352" s="7">
        <f t="shared" si="633"/>
        <v>1995</v>
      </c>
      <c r="M4352" s="7">
        <f t="shared" si="628"/>
        <v>0</v>
      </c>
      <c r="N4352" s="7">
        <f t="shared" si="629"/>
        <v>2005</v>
      </c>
      <c r="O4352" s="7">
        <f t="shared" si="630"/>
        <v>-12</v>
      </c>
      <c r="P4352" s="7">
        <f t="shared" si="631"/>
        <v>0</v>
      </c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</row>
    <row r="4353" spans="1:34" x14ac:dyDescent="0.35">
      <c r="A4353">
        <f t="shared" si="634"/>
        <v>4352</v>
      </c>
      <c r="B4353" t="s">
        <v>157</v>
      </c>
      <c r="C4353">
        <f t="shared" si="632"/>
        <v>161</v>
      </c>
      <c r="D4353" s="7">
        <f t="shared" si="637"/>
        <v>1994</v>
      </c>
      <c r="E4353">
        <v>100</v>
      </c>
      <c r="F4353">
        <f>VLOOKUP(B4353, 'Population by Country'!$1:$266, 9, FALSE)</f>
        <v>3201607</v>
      </c>
      <c r="G4353">
        <v>0</v>
      </c>
      <c r="H4353">
        <v>1</v>
      </c>
      <c r="I4353" s="7">
        <f>INDEX('Developing Country'!$B$3:$B$175,MATCH('Stata Data'!B4353,'Developing Country'!$A$3:$A$175))</f>
        <v>0</v>
      </c>
      <c r="J4353" s="7">
        <f>INDEX('Developing Country'!$C$3:$C$175,MATCH('Stata Data'!B4353,'Developing Country'!$A$3:$A$175))</f>
        <v>0</v>
      </c>
      <c r="K4353" s="8">
        <f>VLOOKUP(B4353, 'TRIPS In Force'!$A$2:$B$166, 2, FALSE)</f>
        <v>34700</v>
      </c>
      <c r="L4353" s="7">
        <f t="shared" si="633"/>
        <v>1995</v>
      </c>
      <c r="M4353" s="7">
        <f t="shared" si="628"/>
        <v>0</v>
      </c>
      <c r="N4353" s="7">
        <f t="shared" si="629"/>
        <v>2005</v>
      </c>
      <c r="O4353" s="7">
        <f t="shared" si="630"/>
        <v>-11</v>
      </c>
      <c r="P4353" s="7">
        <f t="shared" si="631"/>
        <v>0</v>
      </c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</row>
    <row r="4354" spans="1:34" x14ac:dyDescent="0.35">
      <c r="A4354">
        <f t="shared" si="634"/>
        <v>4353</v>
      </c>
      <c r="B4354" t="s">
        <v>157</v>
      </c>
      <c r="C4354">
        <f t="shared" si="632"/>
        <v>161</v>
      </c>
      <c r="D4354" s="7">
        <f t="shared" si="637"/>
        <v>1995</v>
      </c>
      <c r="E4354">
        <v>100</v>
      </c>
      <c r="F4354">
        <f>VLOOKUP(B4354, 'Population by Country'!$1:$266, 10, FALSE)</f>
        <v>3224804</v>
      </c>
      <c r="G4354">
        <v>0</v>
      </c>
      <c r="H4354">
        <v>1</v>
      </c>
      <c r="I4354" s="7">
        <f>INDEX('Developing Country'!$B$3:$B$175,MATCH('Stata Data'!B4354,'Developing Country'!$A$3:$A$175))</f>
        <v>0</v>
      </c>
      <c r="J4354" s="7">
        <f>INDEX('Developing Country'!$C$3:$C$175,MATCH('Stata Data'!B4354,'Developing Country'!$A$3:$A$175))</f>
        <v>0</v>
      </c>
      <c r="K4354" s="8">
        <f>VLOOKUP(B4354, 'TRIPS In Force'!$A$2:$B$166, 2, FALSE)</f>
        <v>34700</v>
      </c>
      <c r="L4354" s="7">
        <f t="shared" si="633"/>
        <v>1995</v>
      </c>
      <c r="M4354" s="7">
        <f t="shared" ref="M4354:M4417" si="638">IF(L4354&gt;D4354, 0, 1)</f>
        <v>1</v>
      </c>
      <c r="N4354" s="7">
        <f t="shared" ref="N4354:N4417" si="639">IF(L4354&gt;IF(I4354=1, 2033, IF(H4354=1, 2005, IF(J4354=1,2000, L4354))), L4354,IF(I4354=1, 2033, IF(H4354=1, 2005, IF(J4354=1,2000, L4354))))</f>
        <v>2005</v>
      </c>
      <c r="O4354" s="7">
        <f t="shared" ref="O4354:O4417" si="640">D4354-N4354</f>
        <v>-10</v>
      </c>
      <c r="P4354" s="7">
        <f t="shared" ref="P4354:P4417" si="641">IF(N4354&lt;=D4354,1,0)</f>
        <v>0</v>
      </c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</row>
    <row r="4355" spans="1:34" x14ac:dyDescent="0.35">
      <c r="A4355">
        <f t="shared" si="634"/>
        <v>4354</v>
      </c>
      <c r="B4355" t="s">
        <v>157</v>
      </c>
      <c r="C4355">
        <f t="shared" ref="C4355:C4418" si="642">_xlfn.FLOOR.MATH((A4355-1)/27)</f>
        <v>161</v>
      </c>
      <c r="D4355" s="7">
        <f t="shared" si="637"/>
        <v>1996</v>
      </c>
      <c r="E4355">
        <v>200</v>
      </c>
      <c r="F4355">
        <f>VLOOKUP(B4355, 'Population by Country'!$1:$266, 11, FALSE)</f>
        <v>3248035</v>
      </c>
      <c r="G4355">
        <v>0</v>
      </c>
      <c r="H4355">
        <v>1</v>
      </c>
      <c r="I4355" s="7">
        <f>INDEX('Developing Country'!$B$3:$B$175,MATCH('Stata Data'!B4355,'Developing Country'!$A$3:$A$175))</f>
        <v>0</v>
      </c>
      <c r="J4355" s="7">
        <f>INDEX('Developing Country'!$C$3:$C$175,MATCH('Stata Data'!B4355,'Developing Country'!$A$3:$A$175))</f>
        <v>0</v>
      </c>
      <c r="K4355" s="8">
        <f>VLOOKUP(B4355, 'TRIPS In Force'!$A$2:$B$166, 2, FALSE)</f>
        <v>34700</v>
      </c>
      <c r="L4355" s="7">
        <f t="shared" ref="L4355:L4418" si="643">YEAR(K4355)</f>
        <v>1995</v>
      </c>
      <c r="M4355" s="7">
        <f t="shared" si="638"/>
        <v>1</v>
      </c>
      <c r="N4355" s="7">
        <f t="shared" si="639"/>
        <v>2005</v>
      </c>
      <c r="O4355" s="7">
        <f t="shared" si="640"/>
        <v>-9</v>
      </c>
      <c r="P4355" s="7">
        <f t="shared" si="641"/>
        <v>0</v>
      </c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</row>
    <row r="4356" spans="1:34" x14ac:dyDescent="0.35">
      <c r="A4356">
        <f t="shared" ref="A4356:A4419" si="644">A4355+1</f>
        <v>4355</v>
      </c>
      <c r="B4356" t="s">
        <v>157</v>
      </c>
      <c r="C4356">
        <f t="shared" si="642"/>
        <v>161</v>
      </c>
      <c r="D4356" s="7">
        <f t="shared" si="637"/>
        <v>1997</v>
      </c>
      <c r="E4356">
        <v>200</v>
      </c>
      <c r="F4356">
        <f>VLOOKUP(B4356, 'Population by Country'!$1:$266, 12, FALSE)</f>
        <v>3271010</v>
      </c>
      <c r="G4356">
        <v>0</v>
      </c>
      <c r="H4356">
        <v>1</v>
      </c>
      <c r="I4356" s="7">
        <f>INDEX('Developing Country'!$B$3:$B$175,MATCH('Stata Data'!B4356,'Developing Country'!$A$3:$A$175))</f>
        <v>0</v>
      </c>
      <c r="J4356" s="7">
        <f>INDEX('Developing Country'!$C$3:$C$175,MATCH('Stata Data'!B4356,'Developing Country'!$A$3:$A$175))</f>
        <v>0</v>
      </c>
      <c r="K4356" s="8">
        <f>VLOOKUP(B4356, 'TRIPS In Force'!$A$2:$B$166, 2, FALSE)</f>
        <v>34700</v>
      </c>
      <c r="L4356" s="7">
        <f t="shared" si="643"/>
        <v>1995</v>
      </c>
      <c r="M4356" s="7">
        <f t="shared" si="638"/>
        <v>1</v>
      </c>
      <c r="N4356" s="7">
        <f t="shared" si="639"/>
        <v>2005</v>
      </c>
      <c r="O4356" s="7">
        <f t="shared" si="640"/>
        <v>-8</v>
      </c>
      <c r="P4356" s="7">
        <f t="shared" si="641"/>
        <v>0</v>
      </c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</row>
    <row r="4357" spans="1:34" x14ac:dyDescent="0.35">
      <c r="A4357">
        <f t="shared" si="644"/>
        <v>4356</v>
      </c>
      <c r="B4357" t="s">
        <v>157</v>
      </c>
      <c r="C4357">
        <f t="shared" si="642"/>
        <v>161</v>
      </c>
      <c r="D4357" s="7">
        <f t="shared" si="637"/>
        <v>1998</v>
      </c>
      <c r="E4357">
        <v>200</v>
      </c>
      <c r="F4357">
        <f>VLOOKUP(B4357, 'Population by Country'!$1:$266, 13, FALSE)</f>
        <v>3292138</v>
      </c>
      <c r="G4357">
        <v>0</v>
      </c>
      <c r="H4357">
        <v>1</v>
      </c>
      <c r="I4357" s="7">
        <f>INDEX('Developing Country'!$B$3:$B$175,MATCH('Stata Data'!B4357,'Developing Country'!$A$3:$A$175))</f>
        <v>0</v>
      </c>
      <c r="J4357" s="7">
        <f>INDEX('Developing Country'!$C$3:$C$175,MATCH('Stata Data'!B4357,'Developing Country'!$A$3:$A$175))</f>
        <v>0</v>
      </c>
      <c r="K4357" s="8">
        <f>VLOOKUP(B4357, 'TRIPS In Force'!$A$2:$B$166, 2, FALSE)</f>
        <v>34700</v>
      </c>
      <c r="L4357" s="7">
        <f t="shared" si="643"/>
        <v>1995</v>
      </c>
      <c r="M4357" s="7">
        <f t="shared" si="638"/>
        <v>1</v>
      </c>
      <c r="N4357" s="7">
        <f t="shared" si="639"/>
        <v>2005</v>
      </c>
      <c r="O4357" s="7">
        <f t="shared" si="640"/>
        <v>-7</v>
      </c>
      <c r="P4357" s="7">
        <f t="shared" si="641"/>
        <v>0</v>
      </c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</row>
    <row r="4358" spans="1:34" x14ac:dyDescent="0.35">
      <c r="A4358">
        <f t="shared" si="644"/>
        <v>4357</v>
      </c>
      <c r="B4358" t="s">
        <v>157</v>
      </c>
      <c r="C4358">
        <f t="shared" si="642"/>
        <v>161</v>
      </c>
      <c r="D4358" s="7">
        <f t="shared" si="637"/>
        <v>1999</v>
      </c>
      <c r="E4358">
        <v>200</v>
      </c>
      <c r="F4358">
        <f>VLOOKUP(B4358, 'Population by Country'!$1:$266,14, FALSE)</f>
        <v>3309318</v>
      </c>
      <c r="G4358">
        <v>0</v>
      </c>
      <c r="H4358">
        <v>1</v>
      </c>
      <c r="I4358" s="7">
        <f>INDEX('Developing Country'!$B$3:$B$175,MATCH('Stata Data'!B4358,'Developing Country'!$A$3:$A$175))</f>
        <v>0</v>
      </c>
      <c r="J4358" s="7">
        <f>INDEX('Developing Country'!$C$3:$C$175,MATCH('Stata Data'!B4358,'Developing Country'!$A$3:$A$175))</f>
        <v>0</v>
      </c>
      <c r="K4358" s="8">
        <f>VLOOKUP(B4358, 'TRIPS In Force'!$A$2:$B$166, 2, FALSE)</f>
        <v>34700</v>
      </c>
      <c r="L4358" s="7">
        <f t="shared" si="643"/>
        <v>1995</v>
      </c>
      <c r="M4358" s="7">
        <f t="shared" si="638"/>
        <v>1</v>
      </c>
      <c r="N4358" s="7">
        <f t="shared" si="639"/>
        <v>2005</v>
      </c>
      <c r="O4358" s="7">
        <f t="shared" si="640"/>
        <v>-6</v>
      </c>
      <c r="P4358" s="7">
        <f t="shared" si="641"/>
        <v>0</v>
      </c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</row>
    <row r="4359" spans="1:34" x14ac:dyDescent="0.35">
      <c r="A4359">
        <f t="shared" si="644"/>
        <v>4358</v>
      </c>
      <c r="B4359" t="s">
        <v>157</v>
      </c>
      <c r="C4359">
        <f t="shared" si="642"/>
        <v>161</v>
      </c>
      <c r="D4359" s="7">
        <f t="shared" si="637"/>
        <v>2000</v>
      </c>
      <c r="E4359">
        <v>200</v>
      </c>
      <c r="F4359">
        <f>VLOOKUP(B4359, 'Population by Country'!$1:$266, 15, FALSE)</f>
        <v>3321245</v>
      </c>
      <c r="G4359">
        <v>0</v>
      </c>
      <c r="H4359">
        <v>1</v>
      </c>
      <c r="I4359" s="7">
        <f>INDEX('Developing Country'!$B$3:$B$175,MATCH('Stata Data'!B4359,'Developing Country'!$A$3:$A$175))</f>
        <v>0</v>
      </c>
      <c r="J4359" s="7">
        <f>INDEX('Developing Country'!$C$3:$C$175,MATCH('Stata Data'!B4359,'Developing Country'!$A$3:$A$175))</f>
        <v>0</v>
      </c>
      <c r="K4359" s="8">
        <f>VLOOKUP(B4359, 'TRIPS In Force'!$A$2:$B$166, 2, FALSE)</f>
        <v>34700</v>
      </c>
      <c r="L4359" s="7">
        <f t="shared" si="643"/>
        <v>1995</v>
      </c>
      <c r="M4359" s="7">
        <f t="shared" si="638"/>
        <v>1</v>
      </c>
      <c r="N4359" s="7">
        <f t="shared" si="639"/>
        <v>2005</v>
      </c>
      <c r="O4359" s="7">
        <f t="shared" si="640"/>
        <v>-5</v>
      </c>
      <c r="P4359" s="7">
        <f t="shared" si="641"/>
        <v>0</v>
      </c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</row>
    <row r="4360" spans="1:34" x14ac:dyDescent="0.35">
      <c r="A4360">
        <f t="shared" si="644"/>
        <v>4359</v>
      </c>
      <c r="B4360" t="s">
        <v>157</v>
      </c>
      <c r="C4360">
        <f t="shared" si="642"/>
        <v>161</v>
      </c>
      <c r="D4360" s="7">
        <f t="shared" si="637"/>
        <v>2001</v>
      </c>
      <c r="E4360">
        <v>200</v>
      </c>
      <c r="F4360">
        <f>VLOOKUP(B4360, 'Population by Country'!$1:$266, 16, FALSE)</f>
        <v>3327103</v>
      </c>
      <c r="G4360">
        <v>0</v>
      </c>
      <c r="H4360">
        <v>1</v>
      </c>
      <c r="I4360" s="7">
        <f>INDEX('Developing Country'!$B$3:$B$175,MATCH('Stata Data'!B4360,'Developing Country'!$A$3:$A$175))</f>
        <v>0</v>
      </c>
      <c r="J4360" s="7">
        <f>INDEX('Developing Country'!$C$3:$C$175,MATCH('Stata Data'!B4360,'Developing Country'!$A$3:$A$175))</f>
        <v>0</v>
      </c>
      <c r="K4360" s="8">
        <f>VLOOKUP(B4360, 'TRIPS In Force'!$A$2:$B$166, 2, FALSE)</f>
        <v>34700</v>
      </c>
      <c r="L4360" s="7">
        <f t="shared" si="643"/>
        <v>1995</v>
      </c>
      <c r="M4360" s="7">
        <f t="shared" si="638"/>
        <v>1</v>
      </c>
      <c r="N4360" s="7">
        <f t="shared" si="639"/>
        <v>2005</v>
      </c>
      <c r="O4360" s="7">
        <f t="shared" si="640"/>
        <v>-4</v>
      </c>
      <c r="P4360" s="7">
        <f t="shared" si="641"/>
        <v>0</v>
      </c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</row>
    <row r="4361" spans="1:34" x14ac:dyDescent="0.35">
      <c r="A4361">
        <f t="shared" si="644"/>
        <v>4360</v>
      </c>
      <c r="B4361" t="s">
        <v>157</v>
      </c>
      <c r="C4361">
        <f t="shared" si="642"/>
        <v>161</v>
      </c>
      <c r="D4361" s="7">
        <f t="shared" si="637"/>
        <v>2002</v>
      </c>
      <c r="E4361">
        <v>200</v>
      </c>
      <c r="F4361">
        <f>VLOOKUP(B4361, 'Population by Country'!$1:$266, 17, FALSE)</f>
        <v>3327773</v>
      </c>
      <c r="G4361">
        <v>0</v>
      </c>
      <c r="H4361">
        <v>1</v>
      </c>
      <c r="I4361" s="7">
        <f>INDEX('Developing Country'!$B$3:$B$175,MATCH('Stata Data'!B4361,'Developing Country'!$A$3:$A$175))</f>
        <v>0</v>
      </c>
      <c r="J4361" s="7">
        <f>INDEX('Developing Country'!$C$3:$C$175,MATCH('Stata Data'!B4361,'Developing Country'!$A$3:$A$175))</f>
        <v>0</v>
      </c>
      <c r="K4361" s="8">
        <f>VLOOKUP(B4361, 'TRIPS In Force'!$A$2:$B$166, 2, FALSE)</f>
        <v>34700</v>
      </c>
      <c r="L4361" s="7">
        <f t="shared" si="643"/>
        <v>1995</v>
      </c>
      <c r="M4361" s="7">
        <f t="shared" si="638"/>
        <v>1</v>
      </c>
      <c r="N4361" s="7">
        <f t="shared" si="639"/>
        <v>2005</v>
      </c>
      <c r="O4361" s="7">
        <f t="shared" si="640"/>
        <v>-3</v>
      </c>
      <c r="P4361" s="7">
        <f t="shared" si="641"/>
        <v>0</v>
      </c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</row>
    <row r="4362" spans="1:34" x14ac:dyDescent="0.35">
      <c r="A4362">
        <f t="shared" si="644"/>
        <v>4361</v>
      </c>
      <c r="B4362" t="s">
        <v>157</v>
      </c>
      <c r="C4362">
        <f t="shared" si="642"/>
        <v>161</v>
      </c>
      <c r="D4362" s="7">
        <f t="shared" si="637"/>
        <v>2003</v>
      </c>
      <c r="E4362">
        <v>200</v>
      </c>
      <c r="F4362">
        <f>VLOOKUP(B4362, 'Population by Country'!$1:$266, 18, FALSE)</f>
        <v>3325637</v>
      </c>
      <c r="G4362">
        <v>0</v>
      </c>
      <c r="H4362">
        <v>1</v>
      </c>
      <c r="I4362" s="7">
        <f>INDEX('Developing Country'!$B$3:$B$175,MATCH('Stata Data'!B4362,'Developing Country'!$A$3:$A$175))</f>
        <v>0</v>
      </c>
      <c r="J4362" s="7">
        <f>INDEX('Developing Country'!$C$3:$C$175,MATCH('Stata Data'!B4362,'Developing Country'!$A$3:$A$175))</f>
        <v>0</v>
      </c>
      <c r="K4362" s="8">
        <f>VLOOKUP(B4362, 'TRIPS In Force'!$A$2:$B$166, 2, FALSE)</f>
        <v>34700</v>
      </c>
      <c r="L4362" s="7">
        <f t="shared" si="643"/>
        <v>1995</v>
      </c>
      <c r="M4362" s="7">
        <f t="shared" si="638"/>
        <v>1</v>
      </c>
      <c r="N4362" s="7">
        <f t="shared" si="639"/>
        <v>2005</v>
      </c>
      <c r="O4362" s="7">
        <f t="shared" si="640"/>
        <v>-2</v>
      </c>
      <c r="P4362" s="7">
        <f t="shared" si="641"/>
        <v>0</v>
      </c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</row>
    <row r="4363" spans="1:34" x14ac:dyDescent="0.35">
      <c r="A4363">
        <f t="shared" si="644"/>
        <v>4362</v>
      </c>
      <c r="B4363" t="s">
        <v>157</v>
      </c>
      <c r="C4363">
        <f t="shared" si="642"/>
        <v>161</v>
      </c>
      <c r="D4363" s="7">
        <f t="shared" si="637"/>
        <v>2004</v>
      </c>
      <c r="E4363">
        <v>500</v>
      </c>
      <c r="F4363">
        <f>VLOOKUP(B4363, 'Population by Country'!$1:$266,19, FALSE)</f>
        <v>3324096</v>
      </c>
      <c r="G4363">
        <v>0</v>
      </c>
      <c r="H4363">
        <v>1</v>
      </c>
      <c r="I4363" s="7">
        <f>INDEX('Developing Country'!$B$3:$B$175,MATCH('Stata Data'!B4363,'Developing Country'!$A$3:$A$175))</f>
        <v>0</v>
      </c>
      <c r="J4363" s="7">
        <f>INDEX('Developing Country'!$C$3:$C$175,MATCH('Stata Data'!B4363,'Developing Country'!$A$3:$A$175))</f>
        <v>0</v>
      </c>
      <c r="K4363" s="8">
        <f>VLOOKUP(B4363, 'TRIPS In Force'!$A$2:$B$166, 2, FALSE)</f>
        <v>34700</v>
      </c>
      <c r="L4363" s="7">
        <f t="shared" si="643"/>
        <v>1995</v>
      </c>
      <c r="M4363" s="7">
        <f t="shared" si="638"/>
        <v>1</v>
      </c>
      <c r="N4363" s="7">
        <f t="shared" si="639"/>
        <v>2005</v>
      </c>
      <c r="O4363" s="7">
        <f t="shared" si="640"/>
        <v>-1</v>
      </c>
      <c r="P4363" s="7">
        <f t="shared" si="641"/>
        <v>0</v>
      </c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</row>
    <row r="4364" spans="1:34" x14ac:dyDescent="0.35">
      <c r="A4364">
        <f t="shared" si="644"/>
        <v>4363</v>
      </c>
      <c r="B4364" t="s">
        <v>157</v>
      </c>
      <c r="C4364">
        <f t="shared" si="642"/>
        <v>161</v>
      </c>
      <c r="D4364" s="7">
        <f t="shared" si="637"/>
        <v>2005</v>
      </c>
      <c r="E4364">
        <v>500</v>
      </c>
      <c r="F4364">
        <f>VLOOKUP(B4364, 'Population by Country'!$1:$266, 20, FALSE)</f>
        <v>3325612</v>
      </c>
      <c r="G4364">
        <v>0</v>
      </c>
      <c r="H4364">
        <v>1</v>
      </c>
      <c r="I4364" s="7">
        <f>INDEX('Developing Country'!$B$3:$B$175,MATCH('Stata Data'!B4364,'Developing Country'!$A$3:$A$175))</f>
        <v>0</v>
      </c>
      <c r="J4364" s="7">
        <f>INDEX('Developing Country'!$C$3:$C$175,MATCH('Stata Data'!B4364,'Developing Country'!$A$3:$A$175))</f>
        <v>0</v>
      </c>
      <c r="K4364" s="8">
        <f>VLOOKUP(B4364, 'TRIPS In Force'!$A$2:$B$166, 2, FALSE)</f>
        <v>34700</v>
      </c>
      <c r="L4364" s="7">
        <f t="shared" si="643"/>
        <v>1995</v>
      </c>
      <c r="M4364" s="7">
        <f t="shared" si="638"/>
        <v>1</v>
      </c>
      <c r="N4364" s="7">
        <f t="shared" si="639"/>
        <v>2005</v>
      </c>
      <c r="O4364" s="7">
        <f t="shared" si="640"/>
        <v>0</v>
      </c>
      <c r="P4364" s="7">
        <f t="shared" si="641"/>
        <v>1</v>
      </c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</row>
    <row r="4365" spans="1:34" x14ac:dyDescent="0.35">
      <c r="A4365">
        <f t="shared" si="644"/>
        <v>4364</v>
      </c>
      <c r="B4365" t="s">
        <v>157</v>
      </c>
      <c r="C4365">
        <f t="shared" si="642"/>
        <v>161</v>
      </c>
      <c r="D4365" s="7">
        <f t="shared" si="637"/>
        <v>2006</v>
      </c>
      <c r="E4365">
        <v>500</v>
      </c>
      <c r="F4365">
        <f>VLOOKUP(B4365, 'Population by Country'!$1:$266, 21, FALSE)</f>
        <v>3331043</v>
      </c>
      <c r="G4365">
        <v>0</v>
      </c>
      <c r="H4365">
        <v>1</v>
      </c>
      <c r="I4365" s="7">
        <f>INDEX('Developing Country'!$B$3:$B$175,MATCH('Stata Data'!B4365,'Developing Country'!$A$3:$A$175))</f>
        <v>0</v>
      </c>
      <c r="J4365" s="7">
        <f>INDEX('Developing Country'!$C$3:$C$175,MATCH('Stata Data'!B4365,'Developing Country'!$A$3:$A$175))</f>
        <v>0</v>
      </c>
      <c r="K4365" s="8">
        <f>VLOOKUP(B4365, 'TRIPS In Force'!$A$2:$B$166, 2, FALSE)</f>
        <v>34700</v>
      </c>
      <c r="L4365" s="7">
        <f t="shared" si="643"/>
        <v>1995</v>
      </c>
      <c r="M4365" s="7">
        <f t="shared" si="638"/>
        <v>1</v>
      </c>
      <c r="N4365" s="7">
        <f t="shared" si="639"/>
        <v>2005</v>
      </c>
      <c r="O4365" s="7">
        <f t="shared" si="640"/>
        <v>1</v>
      </c>
      <c r="P4365" s="7">
        <f t="shared" si="641"/>
        <v>1</v>
      </c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</row>
    <row r="4366" spans="1:34" x14ac:dyDescent="0.35">
      <c r="A4366">
        <f t="shared" si="644"/>
        <v>4365</v>
      </c>
      <c r="B4366" t="s">
        <v>157</v>
      </c>
      <c r="C4366">
        <f t="shared" si="642"/>
        <v>161</v>
      </c>
      <c r="D4366" s="7">
        <f t="shared" si="637"/>
        <v>2007</v>
      </c>
      <c r="E4366">
        <v>500</v>
      </c>
      <c r="F4366">
        <f>VLOOKUP(B4366, 'Population by Country'!$1:$266, 22, FALSE)</f>
        <v>3339741</v>
      </c>
      <c r="G4366">
        <v>0</v>
      </c>
      <c r="H4366">
        <v>1</v>
      </c>
      <c r="I4366" s="7">
        <f>INDEX('Developing Country'!$B$3:$B$175,MATCH('Stata Data'!B4366,'Developing Country'!$A$3:$A$175))</f>
        <v>0</v>
      </c>
      <c r="J4366" s="7">
        <f>INDEX('Developing Country'!$C$3:$C$175,MATCH('Stata Data'!B4366,'Developing Country'!$A$3:$A$175))</f>
        <v>0</v>
      </c>
      <c r="K4366" s="8">
        <f>VLOOKUP(B4366, 'TRIPS In Force'!$A$2:$B$166, 2, FALSE)</f>
        <v>34700</v>
      </c>
      <c r="L4366" s="7">
        <f t="shared" si="643"/>
        <v>1995</v>
      </c>
      <c r="M4366" s="7">
        <f t="shared" si="638"/>
        <v>1</v>
      </c>
      <c r="N4366" s="7">
        <f t="shared" si="639"/>
        <v>2005</v>
      </c>
      <c r="O4366" s="7">
        <f t="shared" si="640"/>
        <v>2</v>
      </c>
      <c r="P4366" s="7">
        <f t="shared" si="641"/>
        <v>1</v>
      </c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</row>
    <row r="4367" spans="1:34" x14ac:dyDescent="0.35">
      <c r="A4367">
        <f t="shared" si="644"/>
        <v>4366</v>
      </c>
      <c r="B4367" t="s">
        <v>157</v>
      </c>
      <c r="C4367">
        <f t="shared" si="642"/>
        <v>161</v>
      </c>
      <c r="D4367" s="7">
        <f t="shared" si="637"/>
        <v>2008</v>
      </c>
      <c r="E4367">
        <v>1000</v>
      </c>
      <c r="F4367">
        <f>VLOOKUP(B4367, 'Population by Country'!$1:$266, 23, FALSE)</f>
        <v>3350824</v>
      </c>
      <c r="G4367">
        <v>0</v>
      </c>
      <c r="H4367">
        <v>1</v>
      </c>
      <c r="I4367" s="7">
        <f>INDEX('Developing Country'!$B$3:$B$175,MATCH('Stata Data'!B4367,'Developing Country'!$A$3:$A$175))</f>
        <v>0</v>
      </c>
      <c r="J4367" s="7">
        <f>INDEX('Developing Country'!$C$3:$C$175,MATCH('Stata Data'!B4367,'Developing Country'!$A$3:$A$175))</f>
        <v>0</v>
      </c>
      <c r="K4367" s="8">
        <f>VLOOKUP(B4367, 'TRIPS In Force'!$A$2:$B$166, 2, FALSE)</f>
        <v>34700</v>
      </c>
      <c r="L4367" s="7">
        <f t="shared" si="643"/>
        <v>1995</v>
      </c>
      <c r="M4367" s="7">
        <f t="shared" si="638"/>
        <v>1</v>
      </c>
      <c r="N4367" s="7">
        <f t="shared" si="639"/>
        <v>2005</v>
      </c>
      <c r="O4367" s="7">
        <f t="shared" si="640"/>
        <v>3</v>
      </c>
      <c r="P4367" s="7">
        <f t="shared" si="641"/>
        <v>1</v>
      </c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</row>
    <row r="4368" spans="1:34" x14ac:dyDescent="0.35">
      <c r="A4368">
        <f t="shared" si="644"/>
        <v>4367</v>
      </c>
      <c r="B4368" t="s">
        <v>157</v>
      </c>
      <c r="C4368">
        <f t="shared" si="642"/>
        <v>161</v>
      </c>
      <c r="D4368" s="7">
        <f t="shared" si="637"/>
        <v>2009</v>
      </c>
      <c r="E4368">
        <v>1000</v>
      </c>
      <c r="F4368">
        <f>VLOOKUP(B4368, 'Population by Country'!$1:$266, 24, FALSE)</f>
        <v>3362755</v>
      </c>
      <c r="G4368">
        <v>0</v>
      </c>
      <c r="H4368">
        <v>1</v>
      </c>
      <c r="I4368" s="7">
        <f>INDEX('Developing Country'!$B$3:$B$175,MATCH('Stata Data'!B4368,'Developing Country'!$A$3:$A$175))</f>
        <v>0</v>
      </c>
      <c r="J4368" s="7">
        <f>INDEX('Developing Country'!$C$3:$C$175,MATCH('Stata Data'!B4368,'Developing Country'!$A$3:$A$175))</f>
        <v>0</v>
      </c>
      <c r="K4368" s="8">
        <f>VLOOKUP(B4368, 'TRIPS In Force'!$A$2:$B$166, 2, FALSE)</f>
        <v>34700</v>
      </c>
      <c r="L4368" s="7">
        <f t="shared" si="643"/>
        <v>1995</v>
      </c>
      <c r="M4368" s="7">
        <f t="shared" si="638"/>
        <v>1</v>
      </c>
      <c r="N4368" s="7">
        <f t="shared" si="639"/>
        <v>2005</v>
      </c>
      <c r="O4368" s="7">
        <f t="shared" si="640"/>
        <v>4</v>
      </c>
      <c r="P4368" s="7">
        <f t="shared" si="641"/>
        <v>1</v>
      </c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</row>
    <row r="4369" spans="1:34" x14ac:dyDescent="0.35">
      <c r="A4369">
        <f t="shared" si="644"/>
        <v>4368</v>
      </c>
      <c r="B4369" t="s">
        <v>157</v>
      </c>
      <c r="C4369">
        <f t="shared" si="642"/>
        <v>161</v>
      </c>
      <c r="D4369" s="7">
        <f t="shared" si="637"/>
        <v>2010</v>
      </c>
      <c r="E4369">
        <v>1000</v>
      </c>
      <c r="F4369">
        <f>VLOOKUP(B4369, 'Population by Country'!$1:$266, 25, FALSE)</f>
        <v>3374415</v>
      </c>
      <c r="G4369">
        <v>0</v>
      </c>
      <c r="H4369">
        <v>1</v>
      </c>
      <c r="I4369" s="7">
        <f>INDEX('Developing Country'!$B$3:$B$175,MATCH('Stata Data'!B4369,'Developing Country'!$A$3:$A$175))</f>
        <v>0</v>
      </c>
      <c r="J4369" s="7">
        <f>INDEX('Developing Country'!$C$3:$C$175,MATCH('Stata Data'!B4369,'Developing Country'!$A$3:$A$175))</f>
        <v>0</v>
      </c>
      <c r="K4369" s="8">
        <f>VLOOKUP(B4369, 'TRIPS In Force'!$A$2:$B$166, 2, FALSE)</f>
        <v>34700</v>
      </c>
      <c r="L4369" s="7">
        <f t="shared" si="643"/>
        <v>1995</v>
      </c>
      <c r="M4369" s="7">
        <f t="shared" si="638"/>
        <v>1</v>
      </c>
      <c r="N4369" s="7">
        <f t="shared" si="639"/>
        <v>2005</v>
      </c>
      <c r="O4369" s="7">
        <f t="shared" si="640"/>
        <v>5</v>
      </c>
      <c r="P4369" s="7">
        <f t="shared" si="641"/>
        <v>1</v>
      </c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</row>
    <row r="4370" spans="1:34" x14ac:dyDescent="0.35">
      <c r="A4370">
        <f t="shared" si="644"/>
        <v>4369</v>
      </c>
      <c r="B4370" t="s">
        <v>157</v>
      </c>
      <c r="C4370">
        <f t="shared" si="642"/>
        <v>161</v>
      </c>
      <c r="D4370" s="7">
        <f t="shared" si="637"/>
        <v>2011</v>
      </c>
      <c r="E4370">
        <v>1000</v>
      </c>
      <c r="F4370">
        <f>VLOOKUP(B4370, 'Population by Country'!$1:$266, 26, FALSE)</f>
        <v>3385624</v>
      </c>
      <c r="G4370">
        <v>0</v>
      </c>
      <c r="H4370">
        <v>1</v>
      </c>
      <c r="I4370" s="7">
        <f>INDEX('Developing Country'!$B$3:$B$175,MATCH('Stata Data'!B4370,'Developing Country'!$A$3:$A$175))</f>
        <v>0</v>
      </c>
      <c r="J4370" s="7">
        <f>INDEX('Developing Country'!$C$3:$C$175,MATCH('Stata Data'!B4370,'Developing Country'!$A$3:$A$175))</f>
        <v>0</v>
      </c>
      <c r="K4370" s="8">
        <f>VLOOKUP(B4370, 'TRIPS In Force'!$A$2:$B$166, 2, FALSE)</f>
        <v>34700</v>
      </c>
      <c r="L4370" s="7">
        <f t="shared" si="643"/>
        <v>1995</v>
      </c>
      <c r="M4370" s="7">
        <f t="shared" si="638"/>
        <v>1</v>
      </c>
      <c r="N4370" s="7">
        <f t="shared" si="639"/>
        <v>2005</v>
      </c>
      <c r="O4370" s="7">
        <f t="shared" si="640"/>
        <v>6</v>
      </c>
      <c r="P4370" s="7">
        <f t="shared" si="641"/>
        <v>1</v>
      </c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</row>
    <row r="4371" spans="1:34" x14ac:dyDescent="0.35">
      <c r="A4371">
        <f t="shared" si="644"/>
        <v>4370</v>
      </c>
      <c r="B4371" t="s">
        <v>157</v>
      </c>
      <c r="C4371">
        <f t="shared" si="642"/>
        <v>161</v>
      </c>
      <c r="D4371" s="7">
        <f t="shared" si="637"/>
        <v>2012</v>
      </c>
      <c r="E4371">
        <v>1000</v>
      </c>
      <c r="F4371">
        <f>VLOOKUP(B4371, 'Population by Country'!$1:$266, 27, FALSE)</f>
        <v>3396777</v>
      </c>
      <c r="G4371">
        <v>0</v>
      </c>
      <c r="H4371">
        <v>1</v>
      </c>
      <c r="I4371" s="7">
        <f>INDEX('Developing Country'!$B$3:$B$175,MATCH('Stata Data'!B4371,'Developing Country'!$A$3:$A$175))</f>
        <v>0</v>
      </c>
      <c r="J4371" s="7">
        <f>INDEX('Developing Country'!$C$3:$C$175,MATCH('Stata Data'!B4371,'Developing Country'!$A$3:$A$175))</f>
        <v>0</v>
      </c>
      <c r="K4371" s="8">
        <f>VLOOKUP(B4371, 'TRIPS In Force'!$A$2:$B$166, 2, FALSE)</f>
        <v>34700</v>
      </c>
      <c r="L4371" s="7">
        <f t="shared" si="643"/>
        <v>1995</v>
      </c>
      <c r="M4371" s="7">
        <f t="shared" si="638"/>
        <v>1</v>
      </c>
      <c r="N4371" s="7">
        <f t="shared" si="639"/>
        <v>2005</v>
      </c>
      <c r="O4371" s="7">
        <f t="shared" si="640"/>
        <v>7</v>
      </c>
      <c r="P4371" s="7">
        <f t="shared" si="641"/>
        <v>1</v>
      </c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</row>
    <row r="4372" spans="1:34" x14ac:dyDescent="0.35">
      <c r="A4372">
        <f t="shared" si="644"/>
        <v>4371</v>
      </c>
      <c r="B4372" t="s">
        <v>157</v>
      </c>
      <c r="C4372">
        <f t="shared" si="642"/>
        <v>161</v>
      </c>
      <c r="D4372" s="7">
        <f t="shared" si="637"/>
        <v>2013</v>
      </c>
      <c r="E4372">
        <v>500</v>
      </c>
      <c r="F4372">
        <f>VLOOKUP(B4372, 'Population by Country'!$1:$266, 28, FALSE)</f>
        <v>3408005</v>
      </c>
      <c r="G4372">
        <v>0</v>
      </c>
      <c r="H4372">
        <v>1</v>
      </c>
      <c r="I4372" s="7">
        <f>INDEX('Developing Country'!$B$3:$B$175,MATCH('Stata Data'!B4372,'Developing Country'!$A$3:$A$175))</f>
        <v>0</v>
      </c>
      <c r="J4372" s="7">
        <f>INDEX('Developing Country'!$C$3:$C$175,MATCH('Stata Data'!B4372,'Developing Country'!$A$3:$A$175))</f>
        <v>0</v>
      </c>
      <c r="K4372" s="8">
        <f>VLOOKUP(B4372, 'TRIPS In Force'!$A$2:$B$166, 2, FALSE)</f>
        <v>34700</v>
      </c>
      <c r="L4372" s="7">
        <f t="shared" si="643"/>
        <v>1995</v>
      </c>
      <c r="M4372" s="7">
        <f t="shared" si="638"/>
        <v>1</v>
      </c>
      <c r="N4372" s="7">
        <f t="shared" si="639"/>
        <v>2005</v>
      </c>
      <c r="O4372" s="7">
        <f t="shared" si="640"/>
        <v>8</v>
      </c>
      <c r="P4372" s="7">
        <f t="shared" si="641"/>
        <v>1</v>
      </c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</row>
    <row r="4373" spans="1:34" x14ac:dyDescent="0.35">
      <c r="A4373">
        <f t="shared" si="644"/>
        <v>4372</v>
      </c>
      <c r="B4373" t="s">
        <v>157</v>
      </c>
      <c r="C4373">
        <f t="shared" si="642"/>
        <v>161</v>
      </c>
      <c r="D4373" s="7">
        <f t="shared" si="637"/>
        <v>2014</v>
      </c>
      <c r="E4373">
        <v>500</v>
      </c>
      <c r="F4373">
        <f>VLOOKUP(B4373, 'Population by Country'!$1:$266, 29, FALSE)</f>
        <v>3419546</v>
      </c>
      <c r="G4373">
        <v>0</v>
      </c>
      <c r="H4373">
        <v>1</v>
      </c>
      <c r="I4373" s="7">
        <f>INDEX('Developing Country'!$B$3:$B$175,MATCH('Stata Data'!B4373,'Developing Country'!$A$3:$A$175))</f>
        <v>0</v>
      </c>
      <c r="J4373" s="7">
        <f>INDEX('Developing Country'!$C$3:$C$175,MATCH('Stata Data'!B4373,'Developing Country'!$A$3:$A$175))</f>
        <v>0</v>
      </c>
      <c r="K4373" s="8">
        <f>VLOOKUP(B4373, 'TRIPS In Force'!$A$2:$B$166, 2, FALSE)</f>
        <v>34700</v>
      </c>
      <c r="L4373" s="7">
        <f t="shared" si="643"/>
        <v>1995</v>
      </c>
      <c r="M4373" s="7">
        <f t="shared" si="638"/>
        <v>1</v>
      </c>
      <c r="N4373" s="7">
        <f t="shared" si="639"/>
        <v>2005</v>
      </c>
      <c r="O4373" s="7">
        <f t="shared" si="640"/>
        <v>9</v>
      </c>
      <c r="P4373" s="7">
        <f t="shared" si="641"/>
        <v>1</v>
      </c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</row>
    <row r="4374" spans="1:34" x14ac:dyDescent="0.35">
      <c r="A4374">
        <f t="shared" si="644"/>
        <v>4373</v>
      </c>
      <c r="B4374" t="s">
        <v>157</v>
      </c>
      <c r="C4374">
        <f t="shared" si="642"/>
        <v>161</v>
      </c>
      <c r="D4374" s="7">
        <f t="shared" si="637"/>
        <v>2015</v>
      </c>
      <c r="E4374">
        <v>500</v>
      </c>
      <c r="F4374">
        <f>VLOOKUP(B4374, 'Population by Country'!$1:$266, 30, FALSE)</f>
        <v>3431552</v>
      </c>
      <c r="G4374">
        <v>0</v>
      </c>
      <c r="H4374">
        <v>1</v>
      </c>
      <c r="I4374" s="7">
        <f>INDEX('Developing Country'!$B$3:$B$175,MATCH('Stata Data'!B4374,'Developing Country'!$A$3:$A$175))</f>
        <v>0</v>
      </c>
      <c r="J4374" s="7">
        <f>INDEX('Developing Country'!$C$3:$C$175,MATCH('Stata Data'!B4374,'Developing Country'!$A$3:$A$175))</f>
        <v>0</v>
      </c>
      <c r="K4374" s="8">
        <f>VLOOKUP(B4374, 'TRIPS In Force'!$A$2:$B$166, 2, FALSE)</f>
        <v>34700</v>
      </c>
      <c r="L4374" s="7">
        <f t="shared" si="643"/>
        <v>1995</v>
      </c>
      <c r="M4374" s="7">
        <f t="shared" si="638"/>
        <v>1</v>
      </c>
      <c r="N4374" s="7">
        <f t="shared" si="639"/>
        <v>2005</v>
      </c>
      <c r="O4374" s="7">
        <f t="shared" si="640"/>
        <v>10</v>
      </c>
      <c r="P4374" s="7">
        <f t="shared" si="641"/>
        <v>1</v>
      </c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</row>
    <row r="4375" spans="1:34" x14ac:dyDescent="0.35">
      <c r="A4375">
        <f t="shared" si="644"/>
        <v>4374</v>
      </c>
      <c r="B4375" t="s">
        <v>157</v>
      </c>
      <c r="C4375">
        <f t="shared" si="642"/>
        <v>161</v>
      </c>
      <c r="D4375" s="7">
        <f t="shared" si="637"/>
        <v>2016</v>
      </c>
      <c r="E4375">
        <v>500</v>
      </c>
      <c r="F4375">
        <f>VLOOKUP(B4375, 'Population by Country'!$1:$266, 31, FALSE)</f>
        <v>3444006</v>
      </c>
      <c r="G4375">
        <v>0</v>
      </c>
      <c r="H4375">
        <v>1</v>
      </c>
      <c r="I4375" s="7">
        <f>INDEX('Developing Country'!$B$3:$B$175,MATCH('Stata Data'!B4375,'Developing Country'!$A$3:$A$175))</f>
        <v>0</v>
      </c>
      <c r="J4375" s="7">
        <f>INDEX('Developing Country'!$C$3:$C$175,MATCH('Stata Data'!B4375,'Developing Country'!$A$3:$A$175))</f>
        <v>0</v>
      </c>
      <c r="K4375" s="8">
        <f>VLOOKUP(B4375, 'TRIPS In Force'!$A$2:$B$166, 2, FALSE)</f>
        <v>34700</v>
      </c>
      <c r="L4375" s="7">
        <f t="shared" si="643"/>
        <v>1995</v>
      </c>
      <c r="M4375" s="7">
        <f t="shared" si="638"/>
        <v>1</v>
      </c>
      <c r="N4375" s="7">
        <f t="shared" si="639"/>
        <v>2005</v>
      </c>
      <c r="O4375" s="7">
        <f t="shared" si="640"/>
        <v>11</v>
      </c>
      <c r="P4375" s="7">
        <f t="shared" si="641"/>
        <v>1</v>
      </c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</row>
    <row r="4376" spans="1:34" x14ac:dyDescent="0.35">
      <c r="A4376">
        <f t="shared" si="644"/>
        <v>4375</v>
      </c>
      <c r="B4376" t="s">
        <v>1507</v>
      </c>
      <c r="C4376">
        <f t="shared" si="642"/>
        <v>162</v>
      </c>
      <c r="D4376" s="7">
        <v>1990</v>
      </c>
      <c r="F4376">
        <f>VLOOKUP(B4376, 'Population by Country'!$1:$266, 5,FALSE )</f>
        <v>20510000</v>
      </c>
      <c r="G4376">
        <v>0</v>
      </c>
      <c r="H4376">
        <v>0</v>
      </c>
      <c r="I4376" s="7">
        <f>INDEX('Developing Country'!$B$3:$B$175,MATCH('Stata Data'!B4376,'Developing Country'!$A$3:$A$175))</f>
        <v>0</v>
      </c>
      <c r="J4376" s="7">
        <f>INDEX('Developing Country'!$C$3:$C$175,MATCH('Stata Data'!B4376,'Developing Country'!$A$3:$A$175))</f>
        <v>0</v>
      </c>
      <c r="K4376" s="8"/>
      <c r="L4376" s="7"/>
      <c r="M4376" s="7"/>
      <c r="N4376" s="7"/>
      <c r="O4376" s="7"/>
      <c r="P4376" s="7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</row>
    <row r="4377" spans="1:34" x14ac:dyDescent="0.35">
      <c r="A4377">
        <f t="shared" si="644"/>
        <v>4376</v>
      </c>
      <c r="B4377" t="s">
        <v>1507</v>
      </c>
      <c r="C4377">
        <f t="shared" si="642"/>
        <v>162</v>
      </c>
      <c r="D4377" s="7">
        <f>D4376+1</f>
        <v>1991</v>
      </c>
      <c r="F4377">
        <f>VLOOKUP(B4377, 'Population by Country'!$1:$266, 6, FALSE)</f>
        <v>20952000</v>
      </c>
      <c r="G4377">
        <v>0</v>
      </c>
      <c r="H4377">
        <v>0</v>
      </c>
      <c r="I4377" s="7">
        <f>INDEX('Developing Country'!$B$3:$B$175,MATCH('Stata Data'!B4377,'Developing Country'!$A$3:$A$175))</f>
        <v>0</v>
      </c>
      <c r="J4377" s="7">
        <f>INDEX('Developing Country'!$C$3:$C$175,MATCH('Stata Data'!B4377,'Developing Country'!$A$3:$A$175))</f>
        <v>0</v>
      </c>
      <c r="K4377" s="8"/>
      <c r="L4377" s="7"/>
      <c r="M4377" s="7"/>
      <c r="N4377" s="7"/>
      <c r="O4377" s="7"/>
      <c r="P4377" s="7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</row>
    <row r="4378" spans="1:34" x14ac:dyDescent="0.35">
      <c r="A4378">
        <f t="shared" si="644"/>
        <v>4377</v>
      </c>
      <c r="B4378" t="s">
        <v>1507</v>
      </c>
      <c r="C4378">
        <f t="shared" si="642"/>
        <v>162</v>
      </c>
      <c r="D4378" s="7">
        <f t="shared" ref="D4378:D4402" si="645">D4377+1</f>
        <v>1992</v>
      </c>
      <c r="F4378">
        <f>VLOOKUP(B4378, 'Population by Country'!$1:$266, 7, FALSE)</f>
        <v>21449000</v>
      </c>
      <c r="G4378">
        <v>0</v>
      </c>
      <c r="H4378">
        <v>0</v>
      </c>
      <c r="I4378" s="7">
        <f>INDEX('Developing Country'!$B$3:$B$175,MATCH('Stata Data'!B4378,'Developing Country'!$A$3:$A$175))</f>
        <v>0</v>
      </c>
      <c r="J4378" s="7">
        <f>INDEX('Developing Country'!$C$3:$C$175,MATCH('Stata Data'!B4378,'Developing Country'!$A$3:$A$175))</f>
        <v>0</v>
      </c>
      <c r="K4378" s="8"/>
      <c r="L4378" s="7"/>
      <c r="M4378" s="7"/>
      <c r="N4378" s="7"/>
      <c r="O4378" s="7"/>
      <c r="P4378" s="7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</row>
    <row r="4379" spans="1:34" x14ac:dyDescent="0.35">
      <c r="A4379">
        <f t="shared" si="644"/>
        <v>4378</v>
      </c>
      <c r="B4379" t="s">
        <v>1507</v>
      </c>
      <c r="C4379">
        <f t="shared" si="642"/>
        <v>162</v>
      </c>
      <c r="D4379" s="7">
        <f t="shared" si="645"/>
        <v>1993</v>
      </c>
      <c r="F4379">
        <f>VLOOKUP(B4379, 'Population by Country'!$1:$266, 8, FALSE)</f>
        <v>21942000</v>
      </c>
      <c r="G4379">
        <v>0</v>
      </c>
      <c r="H4379">
        <v>0</v>
      </c>
      <c r="I4379" s="7">
        <f>INDEX('Developing Country'!$B$3:$B$175,MATCH('Stata Data'!B4379,'Developing Country'!$A$3:$A$175))</f>
        <v>0</v>
      </c>
      <c r="J4379" s="7">
        <f>INDEX('Developing Country'!$C$3:$C$175,MATCH('Stata Data'!B4379,'Developing Country'!$A$3:$A$175))</f>
        <v>0</v>
      </c>
      <c r="K4379" s="8"/>
      <c r="L4379" s="7"/>
      <c r="M4379" s="7"/>
      <c r="N4379" s="7"/>
      <c r="O4379" s="7"/>
      <c r="P4379" s="7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</row>
    <row r="4380" spans="1:34" x14ac:dyDescent="0.35">
      <c r="A4380">
        <f t="shared" si="644"/>
        <v>4379</v>
      </c>
      <c r="B4380" t="s">
        <v>1507</v>
      </c>
      <c r="C4380">
        <f t="shared" si="642"/>
        <v>162</v>
      </c>
      <c r="D4380" s="7">
        <f t="shared" si="645"/>
        <v>1994</v>
      </c>
      <c r="F4380">
        <f>VLOOKUP(B4380, 'Population by Country'!$1:$266, 9, FALSE)</f>
        <v>22377000</v>
      </c>
      <c r="G4380">
        <v>0</v>
      </c>
      <c r="H4380">
        <v>0</v>
      </c>
      <c r="I4380" s="7">
        <f>INDEX('Developing Country'!$B$3:$B$175,MATCH('Stata Data'!B4380,'Developing Country'!$A$3:$A$175))</f>
        <v>0</v>
      </c>
      <c r="J4380" s="7">
        <f>INDEX('Developing Country'!$C$3:$C$175,MATCH('Stata Data'!B4380,'Developing Country'!$A$3:$A$175))</f>
        <v>0</v>
      </c>
      <c r="K4380" s="8"/>
      <c r="L4380" s="7"/>
      <c r="M4380" s="7"/>
      <c r="N4380" s="7"/>
      <c r="O4380" s="7"/>
      <c r="P4380" s="7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</row>
    <row r="4381" spans="1:34" x14ac:dyDescent="0.35">
      <c r="A4381">
        <f t="shared" si="644"/>
        <v>4380</v>
      </c>
      <c r="B4381" t="s">
        <v>1507</v>
      </c>
      <c r="C4381">
        <f t="shared" si="642"/>
        <v>162</v>
      </c>
      <c r="D4381" s="7">
        <f t="shared" si="645"/>
        <v>1995</v>
      </c>
      <c r="F4381">
        <f>VLOOKUP(B4381, 'Population by Country'!$1:$266, 10, FALSE)</f>
        <v>22785000</v>
      </c>
      <c r="G4381">
        <v>0</v>
      </c>
      <c r="H4381">
        <v>0</v>
      </c>
      <c r="I4381" s="7">
        <f>INDEX('Developing Country'!$B$3:$B$175,MATCH('Stata Data'!B4381,'Developing Country'!$A$3:$A$175))</f>
        <v>0</v>
      </c>
      <c r="J4381" s="7">
        <f>INDEX('Developing Country'!$C$3:$C$175,MATCH('Stata Data'!B4381,'Developing Country'!$A$3:$A$175))</f>
        <v>0</v>
      </c>
      <c r="K4381" s="8"/>
      <c r="L4381" s="7"/>
      <c r="M4381" s="7"/>
      <c r="N4381" s="7"/>
      <c r="O4381" s="7"/>
      <c r="P4381" s="7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</row>
    <row r="4382" spans="1:34" x14ac:dyDescent="0.35">
      <c r="A4382">
        <f t="shared" si="644"/>
        <v>4381</v>
      </c>
      <c r="B4382" t="s">
        <v>1507</v>
      </c>
      <c r="C4382">
        <f t="shared" si="642"/>
        <v>162</v>
      </c>
      <c r="D4382" s="7">
        <f t="shared" si="645"/>
        <v>1996</v>
      </c>
      <c r="F4382">
        <f>VLOOKUP(B4382, 'Population by Country'!$1:$266, 11, FALSE)</f>
        <v>23225000</v>
      </c>
      <c r="G4382">
        <v>0</v>
      </c>
      <c r="H4382">
        <v>0</v>
      </c>
      <c r="I4382" s="7">
        <f>INDEX('Developing Country'!$B$3:$B$175,MATCH('Stata Data'!B4382,'Developing Country'!$A$3:$A$175))</f>
        <v>0</v>
      </c>
      <c r="J4382" s="7">
        <f>INDEX('Developing Country'!$C$3:$C$175,MATCH('Stata Data'!B4382,'Developing Country'!$A$3:$A$175))</f>
        <v>0</v>
      </c>
      <c r="K4382" s="8"/>
      <c r="L4382" s="7"/>
      <c r="M4382" s="7"/>
      <c r="N4382" s="7"/>
      <c r="O4382" s="7"/>
      <c r="P4382" s="7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</row>
    <row r="4383" spans="1:34" x14ac:dyDescent="0.35">
      <c r="A4383">
        <f t="shared" si="644"/>
        <v>4382</v>
      </c>
      <c r="B4383" t="s">
        <v>1507</v>
      </c>
      <c r="C4383">
        <f t="shared" si="642"/>
        <v>162</v>
      </c>
      <c r="D4383" s="7">
        <f t="shared" si="645"/>
        <v>1997</v>
      </c>
      <c r="F4383">
        <f>VLOOKUP(B4383, 'Population by Country'!$1:$266, 12, FALSE)</f>
        <v>23667000</v>
      </c>
      <c r="G4383">
        <v>0</v>
      </c>
      <c r="H4383">
        <v>0</v>
      </c>
      <c r="I4383" s="7">
        <f>INDEX('Developing Country'!$B$3:$B$175,MATCH('Stata Data'!B4383,'Developing Country'!$A$3:$A$175))</f>
        <v>0</v>
      </c>
      <c r="J4383" s="7">
        <f>INDEX('Developing Country'!$C$3:$C$175,MATCH('Stata Data'!B4383,'Developing Country'!$A$3:$A$175))</f>
        <v>0</v>
      </c>
      <c r="K4383" s="8"/>
      <c r="L4383" s="7"/>
      <c r="M4383" s="7"/>
      <c r="N4383" s="7"/>
      <c r="O4383" s="7"/>
      <c r="P4383" s="7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</row>
    <row r="4384" spans="1:34" x14ac:dyDescent="0.35">
      <c r="A4384">
        <f t="shared" si="644"/>
        <v>4383</v>
      </c>
      <c r="B4384" t="s">
        <v>1507</v>
      </c>
      <c r="C4384">
        <f t="shared" si="642"/>
        <v>162</v>
      </c>
      <c r="D4384" s="7">
        <f t="shared" si="645"/>
        <v>1998</v>
      </c>
      <c r="F4384">
        <f>VLOOKUP(B4384, 'Population by Country'!$1:$266, 13, FALSE)</f>
        <v>24051000</v>
      </c>
      <c r="G4384">
        <v>0</v>
      </c>
      <c r="H4384">
        <v>0</v>
      </c>
      <c r="I4384" s="7">
        <f>INDEX('Developing Country'!$B$3:$B$175,MATCH('Stata Data'!B4384,'Developing Country'!$A$3:$A$175))</f>
        <v>0</v>
      </c>
      <c r="J4384" s="7">
        <f>INDEX('Developing Country'!$C$3:$C$175,MATCH('Stata Data'!B4384,'Developing Country'!$A$3:$A$175))</f>
        <v>0</v>
      </c>
      <c r="K4384" s="8"/>
      <c r="L4384" s="7"/>
      <c r="M4384" s="7"/>
      <c r="N4384" s="7"/>
      <c r="O4384" s="7"/>
      <c r="P4384" s="7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</row>
    <row r="4385" spans="1:34" x14ac:dyDescent="0.35">
      <c r="A4385">
        <f t="shared" si="644"/>
        <v>4384</v>
      </c>
      <c r="B4385" t="s">
        <v>1507</v>
      </c>
      <c r="C4385">
        <f t="shared" si="642"/>
        <v>162</v>
      </c>
      <c r="D4385" s="7">
        <f t="shared" si="645"/>
        <v>1999</v>
      </c>
      <c r="F4385">
        <f>VLOOKUP(B4385, 'Population by Country'!$1:$266,14, FALSE)</f>
        <v>24311650</v>
      </c>
      <c r="G4385">
        <v>0</v>
      </c>
      <c r="H4385">
        <v>0</v>
      </c>
      <c r="I4385" s="7">
        <f>INDEX('Developing Country'!$B$3:$B$175,MATCH('Stata Data'!B4385,'Developing Country'!$A$3:$A$175))</f>
        <v>0</v>
      </c>
      <c r="J4385" s="7">
        <f>INDEX('Developing Country'!$C$3:$C$175,MATCH('Stata Data'!B4385,'Developing Country'!$A$3:$A$175))</f>
        <v>0</v>
      </c>
      <c r="K4385" s="8"/>
      <c r="L4385" s="7"/>
      <c r="M4385" s="7"/>
      <c r="N4385" s="7"/>
      <c r="O4385" s="7"/>
      <c r="P4385" s="7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</row>
    <row r="4386" spans="1:34" x14ac:dyDescent="0.35">
      <c r="A4386">
        <f t="shared" si="644"/>
        <v>4385</v>
      </c>
      <c r="B4386" t="s">
        <v>1507</v>
      </c>
      <c r="C4386">
        <f t="shared" si="642"/>
        <v>162</v>
      </c>
      <c r="D4386" s="7">
        <f t="shared" si="645"/>
        <v>2000</v>
      </c>
      <c r="F4386">
        <f>VLOOKUP(B4386, 'Population by Country'!$1:$266, 15, FALSE)</f>
        <v>24650400</v>
      </c>
      <c r="G4386">
        <v>0</v>
      </c>
      <c r="H4386">
        <v>0</v>
      </c>
      <c r="I4386" s="7">
        <f>INDEX('Developing Country'!$B$3:$B$175,MATCH('Stata Data'!B4386,'Developing Country'!$A$3:$A$175))</f>
        <v>0</v>
      </c>
      <c r="J4386" s="7">
        <f>INDEX('Developing Country'!$C$3:$C$175,MATCH('Stata Data'!B4386,'Developing Country'!$A$3:$A$175))</f>
        <v>0</v>
      </c>
      <c r="K4386" s="8"/>
      <c r="L4386" s="7"/>
      <c r="M4386" s="7"/>
      <c r="N4386" s="7"/>
      <c r="O4386" s="7"/>
      <c r="P4386" s="7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</row>
    <row r="4387" spans="1:34" x14ac:dyDescent="0.35">
      <c r="A4387">
        <f t="shared" si="644"/>
        <v>4386</v>
      </c>
      <c r="B4387" t="s">
        <v>1507</v>
      </c>
      <c r="C4387">
        <f t="shared" si="642"/>
        <v>162</v>
      </c>
      <c r="D4387" s="7">
        <f t="shared" si="645"/>
        <v>2001</v>
      </c>
      <c r="F4387">
        <f>VLOOKUP(B4387, 'Population by Country'!$1:$266, 16, FALSE)</f>
        <v>24964450</v>
      </c>
      <c r="G4387">
        <v>0</v>
      </c>
      <c r="H4387">
        <v>0</v>
      </c>
      <c r="I4387" s="7">
        <f>INDEX('Developing Country'!$B$3:$B$175,MATCH('Stata Data'!B4387,'Developing Country'!$A$3:$A$175))</f>
        <v>0</v>
      </c>
      <c r="J4387" s="7">
        <f>INDEX('Developing Country'!$C$3:$C$175,MATCH('Stata Data'!B4387,'Developing Country'!$A$3:$A$175))</f>
        <v>0</v>
      </c>
      <c r="K4387" s="8"/>
      <c r="L4387" s="7"/>
      <c r="M4387" s="7"/>
      <c r="N4387" s="7"/>
      <c r="O4387" s="7"/>
      <c r="P4387" s="7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</row>
    <row r="4388" spans="1:34" x14ac:dyDescent="0.35">
      <c r="A4388">
        <f t="shared" si="644"/>
        <v>4387</v>
      </c>
      <c r="B4388" t="s">
        <v>1507</v>
      </c>
      <c r="C4388">
        <f t="shared" si="642"/>
        <v>162</v>
      </c>
      <c r="D4388" s="7">
        <f t="shared" si="645"/>
        <v>2002</v>
      </c>
      <c r="F4388">
        <f>VLOOKUP(B4388, 'Population by Country'!$1:$266, 17, FALSE)</f>
        <v>25271850</v>
      </c>
      <c r="G4388">
        <v>0</v>
      </c>
      <c r="H4388">
        <v>0</v>
      </c>
      <c r="I4388" s="7">
        <f>INDEX('Developing Country'!$B$3:$B$175,MATCH('Stata Data'!B4388,'Developing Country'!$A$3:$A$175))</f>
        <v>0</v>
      </c>
      <c r="J4388" s="7">
        <f>INDEX('Developing Country'!$C$3:$C$175,MATCH('Stata Data'!B4388,'Developing Country'!$A$3:$A$175))</f>
        <v>0</v>
      </c>
      <c r="K4388" s="8"/>
      <c r="L4388" s="7"/>
      <c r="M4388" s="7"/>
      <c r="N4388" s="7"/>
      <c r="O4388" s="7"/>
      <c r="P4388" s="7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</row>
    <row r="4389" spans="1:34" x14ac:dyDescent="0.35">
      <c r="A4389">
        <f t="shared" si="644"/>
        <v>4388</v>
      </c>
      <c r="B4389" t="s">
        <v>1507</v>
      </c>
      <c r="C4389">
        <f t="shared" si="642"/>
        <v>162</v>
      </c>
      <c r="D4389" s="7">
        <f t="shared" si="645"/>
        <v>2003</v>
      </c>
      <c r="F4389">
        <f>VLOOKUP(B4389, 'Population by Country'!$1:$266, 18, FALSE)</f>
        <v>25567650</v>
      </c>
      <c r="G4389">
        <v>0</v>
      </c>
      <c r="H4389">
        <v>0</v>
      </c>
      <c r="I4389" s="7">
        <f>INDEX('Developing Country'!$B$3:$B$175,MATCH('Stata Data'!B4389,'Developing Country'!$A$3:$A$175))</f>
        <v>0</v>
      </c>
      <c r="J4389" s="7">
        <f>INDEX('Developing Country'!$C$3:$C$175,MATCH('Stata Data'!B4389,'Developing Country'!$A$3:$A$175))</f>
        <v>0</v>
      </c>
      <c r="K4389" s="8"/>
      <c r="L4389" s="7"/>
      <c r="M4389" s="7"/>
      <c r="N4389" s="7"/>
      <c r="O4389" s="7"/>
      <c r="P4389" s="7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</row>
    <row r="4390" spans="1:34" x14ac:dyDescent="0.35">
      <c r="A4390">
        <f t="shared" si="644"/>
        <v>4389</v>
      </c>
      <c r="B4390" t="s">
        <v>1507</v>
      </c>
      <c r="C4390">
        <f t="shared" si="642"/>
        <v>162</v>
      </c>
      <c r="D4390" s="7">
        <f t="shared" si="645"/>
        <v>2004</v>
      </c>
      <c r="F4390">
        <f>VLOOKUP(B4390, 'Population by Country'!$1:$266,19, FALSE)</f>
        <v>25864350</v>
      </c>
      <c r="G4390">
        <v>0</v>
      </c>
      <c r="H4390">
        <v>0</v>
      </c>
      <c r="I4390" s="7">
        <f>INDEX('Developing Country'!$B$3:$B$175,MATCH('Stata Data'!B4390,'Developing Country'!$A$3:$A$175))</f>
        <v>0</v>
      </c>
      <c r="J4390" s="7">
        <f>INDEX('Developing Country'!$C$3:$C$175,MATCH('Stata Data'!B4390,'Developing Country'!$A$3:$A$175))</f>
        <v>0</v>
      </c>
      <c r="K4390" s="8"/>
      <c r="L4390" s="7"/>
      <c r="M4390" s="7"/>
      <c r="N4390" s="7"/>
      <c r="O4390" s="7"/>
      <c r="P4390" s="7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</row>
    <row r="4391" spans="1:34" x14ac:dyDescent="0.35">
      <c r="A4391">
        <f t="shared" si="644"/>
        <v>4390</v>
      </c>
      <c r="B4391" t="s">
        <v>1507</v>
      </c>
      <c r="C4391">
        <f t="shared" si="642"/>
        <v>162</v>
      </c>
      <c r="D4391" s="7">
        <f t="shared" si="645"/>
        <v>2005</v>
      </c>
      <c r="F4391">
        <f>VLOOKUP(B4391, 'Population by Country'!$1:$266, 20, FALSE)</f>
        <v>26167000</v>
      </c>
      <c r="G4391">
        <v>0</v>
      </c>
      <c r="H4391">
        <v>0</v>
      </c>
      <c r="I4391" s="7">
        <f>INDEX('Developing Country'!$B$3:$B$175,MATCH('Stata Data'!B4391,'Developing Country'!$A$3:$A$175))</f>
        <v>0</v>
      </c>
      <c r="J4391" s="7">
        <f>INDEX('Developing Country'!$C$3:$C$175,MATCH('Stata Data'!B4391,'Developing Country'!$A$3:$A$175))</f>
        <v>0</v>
      </c>
      <c r="K4391" s="8"/>
      <c r="L4391" s="7"/>
      <c r="M4391" s="7"/>
      <c r="N4391" s="7"/>
      <c r="O4391" s="7"/>
      <c r="P4391" s="7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</row>
    <row r="4392" spans="1:34" x14ac:dyDescent="0.35">
      <c r="A4392">
        <f t="shared" si="644"/>
        <v>4391</v>
      </c>
      <c r="B4392" t="s">
        <v>1507</v>
      </c>
      <c r="C4392">
        <f t="shared" si="642"/>
        <v>162</v>
      </c>
      <c r="D4392" s="7">
        <f t="shared" si="645"/>
        <v>2006</v>
      </c>
      <c r="F4392">
        <f>VLOOKUP(B4392, 'Population by Country'!$1:$266, 21, FALSE)</f>
        <v>26488250</v>
      </c>
      <c r="G4392">
        <v>0</v>
      </c>
      <c r="H4392">
        <v>0</v>
      </c>
      <c r="I4392" s="7">
        <f>INDEX('Developing Country'!$B$3:$B$175,MATCH('Stata Data'!B4392,'Developing Country'!$A$3:$A$175))</f>
        <v>0</v>
      </c>
      <c r="J4392" s="7">
        <f>INDEX('Developing Country'!$C$3:$C$175,MATCH('Stata Data'!B4392,'Developing Country'!$A$3:$A$175))</f>
        <v>0</v>
      </c>
      <c r="K4392" s="8"/>
      <c r="L4392" s="7"/>
      <c r="M4392" s="7"/>
      <c r="N4392" s="7"/>
      <c r="O4392" s="7"/>
      <c r="P4392" s="7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</row>
    <row r="4393" spans="1:34" x14ac:dyDescent="0.35">
      <c r="A4393">
        <f t="shared" si="644"/>
        <v>4392</v>
      </c>
      <c r="B4393" t="s">
        <v>1507</v>
      </c>
      <c r="C4393">
        <f t="shared" si="642"/>
        <v>162</v>
      </c>
      <c r="D4393" s="7">
        <f t="shared" si="645"/>
        <v>2007</v>
      </c>
      <c r="F4393">
        <f>VLOOKUP(B4393, 'Population by Country'!$1:$266, 22, FALSE)</f>
        <v>26868000</v>
      </c>
      <c r="G4393">
        <v>0</v>
      </c>
      <c r="H4393">
        <v>0</v>
      </c>
      <c r="I4393" s="7">
        <f>INDEX('Developing Country'!$B$3:$B$175,MATCH('Stata Data'!B4393,'Developing Country'!$A$3:$A$175))</f>
        <v>0</v>
      </c>
      <c r="J4393" s="7">
        <f>INDEX('Developing Country'!$C$3:$C$175,MATCH('Stata Data'!B4393,'Developing Country'!$A$3:$A$175))</f>
        <v>0</v>
      </c>
      <c r="K4393" s="8"/>
      <c r="L4393" s="7"/>
      <c r="M4393" s="7"/>
      <c r="N4393" s="7"/>
      <c r="O4393" s="7"/>
      <c r="P4393" s="7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</row>
    <row r="4394" spans="1:34" x14ac:dyDescent="0.35">
      <c r="A4394">
        <f t="shared" si="644"/>
        <v>4393</v>
      </c>
      <c r="B4394" t="s">
        <v>1507</v>
      </c>
      <c r="C4394">
        <f t="shared" si="642"/>
        <v>162</v>
      </c>
      <c r="D4394" s="7">
        <f t="shared" si="645"/>
        <v>2008</v>
      </c>
      <c r="F4394">
        <f>VLOOKUP(B4394, 'Population by Country'!$1:$266, 23, FALSE)</f>
        <v>27302800</v>
      </c>
      <c r="G4394">
        <v>0</v>
      </c>
      <c r="H4394">
        <v>0</v>
      </c>
      <c r="I4394" s="7">
        <f>INDEX('Developing Country'!$B$3:$B$175,MATCH('Stata Data'!B4394,'Developing Country'!$A$3:$A$175))</f>
        <v>0</v>
      </c>
      <c r="J4394" s="7">
        <f>INDEX('Developing Country'!$C$3:$C$175,MATCH('Stata Data'!B4394,'Developing Country'!$A$3:$A$175))</f>
        <v>0</v>
      </c>
      <c r="K4394" s="8"/>
      <c r="L4394" s="7"/>
      <c r="M4394" s="7"/>
      <c r="N4394" s="7"/>
      <c r="O4394" s="7"/>
      <c r="P4394" s="7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</row>
    <row r="4395" spans="1:34" x14ac:dyDescent="0.35">
      <c r="A4395">
        <f t="shared" si="644"/>
        <v>4394</v>
      </c>
      <c r="B4395" t="s">
        <v>1507</v>
      </c>
      <c r="C4395">
        <f t="shared" si="642"/>
        <v>162</v>
      </c>
      <c r="D4395" s="7">
        <f t="shared" si="645"/>
        <v>2009</v>
      </c>
      <c r="F4395">
        <f>VLOOKUP(B4395, 'Population by Country'!$1:$266, 24, FALSE)</f>
        <v>27767400</v>
      </c>
      <c r="G4395">
        <v>0</v>
      </c>
      <c r="H4395">
        <v>0</v>
      </c>
      <c r="I4395" s="7">
        <f>INDEX('Developing Country'!$B$3:$B$175,MATCH('Stata Data'!B4395,'Developing Country'!$A$3:$A$175))</f>
        <v>0</v>
      </c>
      <c r="J4395" s="7">
        <f>INDEX('Developing Country'!$C$3:$C$175,MATCH('Stata Data'!B4395,'Developing Country'!$A$3:$A$175))</f>
        <v>0</v>
      </c>
      <c r="K4395" s="8"/>
      <c r="L4395" s="7"/>
      <c r="M4395" s="7"/>
      <c r="N4395" s="7"/>
      <c r="O4395" s="7"/>
      <c r="P4395" s="7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</row>
    <row r="4396" spans="1:34" x14ac:dyDescent="0.35">
      <c r="A4396">
        <f t="shared" si="644"/>
        <v>4395</v>
      </c>
      <c r="B4396" t="s">
        <v>1507</v>
      </c>
      <c r="C4396">
        <f t="shared" si="642"/>
        <v>162</v>
      </c>
      <c r="D4396" s="7">
        <f t="shared" si="645"/>
        <v>2010</v>
      </c>
      <c r="F4396">
        <f>VLOOKUP(B4396, 'Population by Country'!$1:$266, 25, FALSE)</f>
        <v>28562400</v>
      </c>
      <c r="G4396">
        <v>0</v>
      </c>
      <c r="H4396">
        <v>0</v>
      </c>
      <c r="I4396" s="7">
        <f>INDEX('Developing Country'!$B$3:$B$175,MATCH('Stata Data'!B4396,'Developing Country'!$A$3:$A$175))</f>
        <v>0</v>
      </c>
      <c r="J4396" s="7">
        <f>INDEX('Developing Country'!$C$3:$C$175,MATCH('Stata Data'!B4396,'Developing Country'!$A$3:$A$175))</f>
        <v>0</v>
      </c>
      <c r="K4396" s="8"/>
      <c r="L4396" s="7"/>
      <c r="M4396" s="7"/>
      <c r="N4396" s="7"/>
      <c r="O4396" s="7"/>
      <c r="P4396" s="7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</row>
    <row r="4397" spans="1:34" x14ac:dyDescent="0.35">
      <c r="A4397">
        <f t="shared" si="644"/>
        <v>4396</v>
      </c>
      <c r="B4397" t="s">
        <v>1507</v>
      </c>
      <c r="C4397">
        <f t="shared" si="642"/>
        <v>162</v>
      </c>
      <c r="D4397" s="7">
        <f t="shared" si="645"/>
        <v>2011</v>
      </c>
      <c r="F4397">
        <f>VLOOKUP(B4397, 'Population by Country'!$1:$266, 26, FALSE)</f>
        <v>29339400</v>
      </c>
      <c r="G4397">
        <v>0</v>
      </c>
      <c r="H4397">
        <v>0</v>
      </c>
      <c r="I4397" s="7">
        <f>INDEX('Developing Country'!$B$3:$B$175,MATCH('Stata Data'!B4397,'Developing Country'!$A$3:$A$175))</f>
        <v>0</v>
      </c>
      <c r="J4397" s="7">
        <f>INDEX('Developing Country'!$C$3:$C$175,MATCH('Stata Data'!B4397,'Developing Country'!$A$3:$A$175))</f>
        <v>0</v>
      </c>
      <c r="K4397" s="8"/>
      <c r="L4397" s="7"/>
      <c r="M4397" s="7"/>
      <c r="N4397" s="7"/>
      <c r="O4397" s="7"/>
      <c r="P4397" s="7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</row>
    <row r="4398" spans="1:34" x14ac:dyDescent="0.35">
      <c r="A4398">
        <f t="shared" si="644"/>
        <v>4397</v>
      </c>
      <c r="B4398" t="s">
        <v>1507</v>
      </c>
      <c r="C4398">
        <f t="shared" si="642"/>
        <v>162</v>
      </c>
      <c r="D4398" s="7">
        <f t="shared" si="645"/>
        <v>2012</v>
      </c>
      <c r="F4398">
        <f>VLOOKUP(B4398, 'Population by Country'!$1:$266, 27, FALSE)</f>
        <v>29774500</v>
      </c>
      <c r="G4398">
        <v>0</v>
      </c>
      <c r="H4398">
        <v>0</v>
      </c>
      <c r="I4398" s="7">
        <f>INDEX('Developing Country'!$B$3:$B$175,MATCH('Stata Data'!B4398,'Developing Country'!$A$3:$A$175))</f>
        <v>0</v>
      </c>
      <c r="J4398" s="7">
        <f>INDEX('Developing Country'!$C$3:$C$175,MATCH('Stata Data'!B4398,'Developing Country'!$A$3:$A$175))</f>
        <v>0</v>
      </c>
      <c r="K4398" s="8"/>
      <c r="L4398" s="7"/>
      <c r="M4398" s="7"/>
      <c r="N4398" s="7"/>
      <c r="O4398" s="7"/>
      <c r="P4398" s="7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</row>
    <row r="4399" spans="1:34" x14ac:dyDescent="0.35">
      <c r="A4399">
        <f t="shared" si="644"/>
        <v>4398</v>
      </c>
      <c r="B4399" t="s">
        <v>1507</v>
      </c>
      <c r="C4399">
        <f t="shared" si="642"/>
        <v>162</v>
      </c>
      <c r="D4399" s="7">
        <f t="shared" si="645"/>
        <v>2013</v>
      </c>
      <c r="F4399">
        <f>VLOOKUP(B4399, 'Population by Country'!$1:$266, 28, FALSE)</f>
        <v>30243200</v>
      </c>
      <c r="G4399">
        <v>0</v>
      </c>
      <c r="H4399">
        <v>0</v>
      </c>
      <c r="I4399" s="7">
        <f>INDEX('Developing Country'!$B$3:$B$175,MATCH('Stata Data'!B4399,'Developing Country'!$A$3:$A$175))</f>
        <v>0</v>
      </c>
      <c r="J4399" s="7">
        <f>INDEX('Developing Country'!$C$3:$C$175,MATCH('Stata Data'!B4399,'Developing Country'!$A$3:$A$175))</f>
        <v>0</v>
      </c>
      <c r="K4399" s="8"/>
      <c r="L4399" s="7"/>
      <c r="M4399" s="7"/>
      <c r="N4399" s="7"/>
      <c r="O4399" s="7"/>
      <c r="P4399" s="7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</row>
    <row r="4400" spans="1:34" x14ac:dyDescent="0.35">
      <c r="A4400">
        <f t="shared" si="644"/>
        <v>4399</v>
      </c>
      <c r="B4400" t="s">
        <v>1507</v>
      </c>
      <c r="C4400">
        <f t="shared" si="642"/>
        <v>162</v>
      </c>
      <c r="D4400" s="7">
        <f t="shared" si="645"/>
        <v>2014</v>
      </c>
      <c r="F4400">
        <f>VLOOKUP(B4400, 'Population by Country'!$1:$266, 29, FALSE)</f>
        <v>30757700</v>
      </c>
      <c r="G4400">
        <v>0</v>
      </c>
      <c r="H4400">
        <v>0</v>
      </c>
      <c r="I4400" s="7">
        <f>INDEX('Developing Country'!$B$3:$B$175,MATCH('Stata Data'!B4400,'Developing Country'!$A$3:$A$175))</f>
        <v>0</v>
      </c>
      <c r="J4400" s="7">
        <f>INDEX('Developing Country'!$C$3:$C$175,MATCH('Stata Data'!B4400,'Developing Country'!$A$3:$A$175))</f>
        <v>0</v>
      </c>
      <c r="K4400" s="8"/>
      <c r="L4400" s="7"/>
      <c r="M4400" s="7"/>
      <c r="N4400" s="7"/>
      <c r="O4400" s="7"/>
      <c r="P4400" s="7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</row>
    <row r="4401" spans="1:34" x14ac:dyDescent="0.35">
      <c r="A4401">
        <f t="shared" si="644"/>
        <v>4400</v>
      </c>
      <c r="B4401" t="s">
        <v>1507</v>
      </c>
      <c r="C4401">
        <f t="shared" si="642"/>
        <v>162</v>
      </c>
      <c r="D4401" s="7">
        <f t="shared" si="645"/>
        <v>2015</v>
      </c>
      <c r="F4401">
        <f>VLOOKUP(B4401, 'Population by Country'!$1:$266, 30, FALSE)</f>
        <v>31298900</v>
      </c>
      <c r="G4401">
        <v>0</v>
      </c>
      <c r="H4401">
        <v>0</v>
      </c>
      <c r="I4401" s="7">
        <f>INDEX('Developing Country'!$B$3:$B$175,MATCH('Stata Data'!B4401,'Developing Country'!$A$3:$A$175))</f>
        <v>0</v>
      </c>
      <c r="J4401" s="7">
        <f>INDEX('Developing Country'!$C$3:$C$175,MATCH('Stata Data'!B4401,'Developing Country'!$A$3:$A$175))</f>
        <v>0</v>
      </c>
      <c r="K4401" s="8"/>
      <c r="L4401" s="7"/>
      <c r="M4401" s="7"/>
      <c r="N4401" s="7"/>
      <c r="O4401" s="7"/>
      <c r="P4401" s="7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</row>
    <row r="4402" spans="1:34" x14ac:dyDescent="0.35">
      <c r="A4402">
        <f t="shared" si="644"/>
        <v>4401</v>
      </c>
      <c r="B4402" t="s">
        <v>1507</v>
      </c>
      <c r="C4402">
        <f t="shared" si="642"/>
        <v>162</v>
      </c>
      <c r="D4402" s="7">
        <f t="shared" si="645"/>
        <v>2016</v>
      </c>
      <c r="F4402">
        <f>VLOOKUP(B4402, 'Population by Country'!$1:$266, 31, FALSE)</f>
        <v>31848200</v>
      </c>
      <c r="G4402">
        <v>0</v>
      </c>
      <c r="H4402">
        <v>0</v>
      </c>
      <c r="I4402" s="7">
        <f>INDEX('Developing Country'!$B$3:$B$175,MATCH('Stata Data'!B4402,'Developing Country'!$A$3:$A$175))</f>
        <v>0</v>
      </c>
      <c r="J4402" s="7">
        <f>INDEX('Developing Country'!$C$3:$C$175,MATCH('Stata Data'!B4402,'Developing Country'!$A$3:$A$175))</f>
        <v>0</v>
      </c>
      <c r="K4402" s="8"/>
      <c r="L4402" s="7"/>
      <c r="M4402" s="7"/>
      <c r="N4402" s="7"/>
      <c r="O4402" s="7"/>
      <c r="P4402" s="7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</row>
    <row r="4403" spans="1:34" x14ac:dyDescent="0.35">
      <c r="A4403">
        <f t="shared" si="644"/>
        <v>4402</v>
      </c>
      <c r="B4403" t="s">
        <v>1623</v>
      </c>
      <c r="C4403">
        <f t="shared" si="642"/>
        <v>163</v>
      </c>
      <c r="D4403" s="7">
        <v>1990</v>
      </c>
      <c r="E4403">
        <v>100</v>
      </c>
      <c r="F4403">
        <f>VLOOKUP(B4403, 'Population by Country'!$1:$266, 5,FALSE )</f>
        <v>19861956</v>
      </c>
      <c r="G4403">
        <v>0</v>
      </c>
      <c r="H4403">
        <v>0</v>
      </c>
      <c r="I4403" s="7">
        <f>INDEX('Developing Country'!$B$3:$B$175,MATCH('Stata Data'!B4403,'Developing Country'!$A$3:$A$175))</f>
        <v>0</v>
      </c>
      <c r="J4403" s="7">
        <f>INDEX('Developing Country'!$C$3:$C$175,MATCH('Stata Data'!B4403,'Developing Country'!$A$3:$A$175))</f>
        <v>1</v>
      </c>
      <c r="K4403" s="8">
        <f>VLOOKUP(B4403, 'TRIPS In Force'!$A$2:$B$166, 2, FALSE)</f>
        <v>34700</v>
      </c>
      <c r="L4403" s="7">
        <f t="shared" si="643"/>
        <v>1995</v>
      </c>
      <c r="M4403" s="7">
        <f t="shared" si="638"/>
        <v>0</v>
      </c>
      <c r="N4403" s="7">
        <f t="shared" si="639"/>
        <v>2000</v>
      </c>
      <c r="O4403" s="7">
        <f t="shared" si="640"/>
        <v>-10</v>
      </c>
      <c r="P4403" s="7">
        <f t="shared" si="641"/>
        <v>0</v>
      </c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</row>
    <row r="4404" spans="1:34" x14ac:dyDescent="0.35">
      <c r="A4404">
        <f t="shared" si="644"/>
        <v>4403</v>
      </c>
      <c r="B4404" t="s">
        <v>1623</v>
      </c>
      <c r="C4404">
        <f t="shared" si="642"/>
        <v>163</v>
      </c>
      <c r="D4404" s="7">
        <f>D4403+1</f>
        <v>1991</v>
      </c>
      <c r="E4404">
        <v>200</v>
      </c>
      <c r="F4404">
        <f>VLOOKUP(B4404, 'Population by Country'!$1:$266, 6, FALSE)</f>
        <v>20332079</v>
      </c>
      <c r="G4404">
        <v>0</v>
      </c>
      <c r="H4404">
        <v>0</v>
      </c>
      <c r="I4404" s="7">
        <f>INDEX('Developing Country'!$B$3:$B$175,MATCH('Stata Data'!B4404,'Developing Country'!$A$3:$A$175))</f>
        <v>0</v>
      </c>
      <c r="J4404" s="7">
        <f>INDEX('Developing Country'!$C$3:$C$175,MATCH('Stata Data'!B4404,'Developing Country'!$A$3:$A$175))</f>
        <v>1</v>
      </c>
      <c r="K4404" s="8">
        <f>VLOOKUP(B4404, 'TRIPS In Force'!$A$2:$B$166, 2, FALSE)</f>
        <v>34700</v>
      </c>
      <c r="L4404" s="7">
        <f t="shared" si="643"/>
        <v>1995</v>
      </c>
      <c r="M4404" s="7">
        <f t="shared" si="638"/>
        <v>0</v>
      </c>
      <c r="N4404" s="7">
        <f t="shared" si="639"/>
        <v>2000</v>
      </c>
      <c r="O4404" s="7">
        <f t="shared" si="640"/>
        <v>-9</v>
      </c>
      <c r="P4404" s="7">
        <f t="shared" si="641"/>
        <v>0</v>
      </c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</row>
    <row r="4405" spans="1:34" x14ac:dyDescent="0.35">
      <c r="A4405">
        <f t="shared" si="644"/>
        <v>4404</v>
      </c>
      <c r="B4405" t="s">
        <v>1623</v>
      </c>
      <c r="C4405">
        <f t="shared" si="642"/>
        <v>163</v>
      </c>
      <c r="D4405" s="7">
        <f t="shared" ref="D4405:D4429" si="646">D4404+1</f>
        <v>1992</v>
      </c>
      <c r="E4405">
        <v>200</v>
      </c>
      <c r="F4405">
        <f>VLOOKUP(B4405, 'Population by Country'!$1:$266, 7, FALSE)</f>
        <v>20799075</v>
      </c>
      <c r="G4405">
        <v>0</v>
      </c>
      <c r="H4405">
        <v>0</v>
      </c>
      <c r="I4405" s="7">
        <f>INDEX('Developing Country'!$B$3:$B$175,MATCH('Stata Data'!B4405,'Developing Country'!$A$3:$A$175))</f>
        <v>0</v>
      </c>
      <c r="J4405" s="7">
        <f>INDEX('Developing Country'!$C$3:$C$175,MATCH('Stata Data'!B4405,'Developing Country'!$A$3:$A$175))</f>
        <v>1</v>
      </c>
      <c r="K4405" s="8">
        <f>VLOOKUP(B4405, 'TRIPS In Force'!$A$2:$B$166, 2, FALSE)</f>
        <v>34700</v>
      </c>
      <c r="L4405" s="7">
        <f t="shared" si="643"/>
        <v>1995</v>
      </c>
      <c r="M4405" s="7">
        <f t="shared" si="638"/>
        <v>0</v>
      </c>
      <c r="N4405" s="7">
        <f t="shared" si="639"/>
        <v>2000</v>
      </c>
      <c r="O4405" s="7">
        <f t="shared" si="640"/>
        <v>-8</v>
      </c>
      <c r="P4405" s="7">
        <f t="shared" si="641"/>
        <v>0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</row>
    <row r="4406" spans="1:34" x14ac:dyDescent="0.35">
      <c r="A4406">
        <f t="shared" si="644"/>
        <v>4405</v>
      </c>
      <c r="B4406" t="s">
        <v>1623</v>
      </c>
      <c r="C4406">
        <f t="shared" si="642"/>
        <v>163</v>
      </c>
      <c r="D4406" s="7">
        <f t="shared" si="646"/>
        <v>1993</v>
      </c>
      <c r="E4406">
        <v>500</v>
      </c>
      <c r="F4406">
        <f>VLOOKUP(B4406, 'Population by Country'!$1:$266, 8, FALSE)</f>
        <v>21263443</v>
      </c>
      <c r="G4406">
        <v>0</v>
      </c>
      <c r="H4406">
        <v>0</v>
      </c>
      <c r="I4406" s="7">
        <f>INDEX('Developing Country'!$B$3:$B$175,MATCH('Stata Data'!B4406,'Developing Country'!$A$3:$A$175))</f>
        <v>0</v>
      </c>
      <c r="J4406" s="7">
        <f>INDEX('Developing Country'!$C$3:$C$175,MATCH('Stata Data'!B4406,'Developing Country'!$A$3:$A$175))</f>
        <v>1</v>
      </c>
      <c r="K4406" s="8">
        <f>VLOOKUP(B4406, 'TRIPS In Force'!$A$2:$B$166, 2, FALSE)</f>
        <v>34700</v>
      </c>
      <c r="L4406" s="7">
        <f t="shared" si="643"/>
        <v>1995</v>
      </c>
      <c r="M4406" s="7">
        <f t="shared" si="638"/>
        <v>0</v>
      </c>
      <c r="N4406" s="7">
        <f t="shared" si="639"/>
        <v>2000</v>
      </c>
      <c r="O4406" s="7">
        <f t="shared" si="640"/>
        <v>-7</v>
      </c>
      <c r="P4406" s="7">
        <f t="shared" si="641"/>
        <v>0</v>
      </c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</row>
    <row r="4407" spans="1:34" x14ac:dyDescent="0.35">
      <c r="A4407">
        <f t="shared" si="644"/>
        <v>4406</v>
      </c>
      <c r="B4407" t="s">
        <v>1623</v>
      </c>
      <c r="C4407">
        <f t="shared" si="642"/>
        <v>163</v>
      </c>
      <c r="D4407" s="7">
        <f t="shared" si="646"/>
        <v>1994</v>
      </c>
      <c r="E4407">
        <v>500</v>
      </c>
      <c r="F4407">
        <f>VLOOKUP(B4407, 'Population by Country'!$1:$266, 9, FALSE)</f>
        <v>21726352</v>
      </c>
      <c r="G4407">
        <v>0</v>
      </c>
      <c r="H4407">
        <v>0</v>
      </c>
      <c r="I4407" s="7">
        <f>INDEX('Developing Country'!$B$3:$B$175,MATCH('Stata Data'!B4407,'Developing Country'!$A$3:$A$175))</f>
        <v>0</v>
      </c>
      <c r="J4407" s="7">
        <f>INDEX('Developing Country'!$C$3:$C$175,MATCH('Stata Data'!B4407,'Developing Country'!$A$3:$A$175))</f>
        <v>1</v>
      </c>
      <c r="K4407" s="8">
        <f>VLOOKUP(B4407, 'TRIPS In Force'!$A$2:$B$166, 2, FALSE)</f>
        <v>34700</v>
      </c>
      <c r="L4407" s="7">
        <f t="shared" si="643"/>
        <v>1995</v>
      </c>
      <c r="M4407" s="7">
        <f t="shared" si="638"/>
        <v>0</v>
      </c>
      <c r="N4407" s="7">
        <f t="shared" si="639"/>
        <v>2000</v>
      </c>
      <c r="O4407" s="7">
        <f t="shared" si="640"/>
        <v>-6</v>
      </c>
      <c r="P4407" s="7">
        <f t="shared" si="641"/>
        <v>0</v>
      </c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</row>
    <row r="4408" spans="1:34" x14ac:dyDescent="0.35">
      <c r="A4408">
        <f t="shared" si="644"/>
        <v>4407</v>
      </c>
      <c r="B4408" t="s">
        <v>1623</v>
      </c>
      <c r="C4408">
        <f t="shared" si="642"/>
        <v>163</v>
      </c>
      <c r="D4408" s="7">
        <f t="shared" si="646"/>
        <v>1995</v>
      </c>
      <c r="E4408">
        <v>1000</v>
      </c>
      <c r="F4408">
        <f>VLOOKUP(B4408, 'Population by Country'!$1:$266, 10, FALSE)</f>
        <v>22188667</v>
      </c>
      <c r="G4408">
        <v>0</v>
      </c>
      <c r="H4408">
        <v>0</v>
      </c>
      <c r="I4408" s="7">
        <f>INDEX('Developing Country'!$B$3:$B$175,MATCH('Stata Data'!B4408,'Developing Country'!$A$3:$A$175))</f>
        <v>0</v>
      </c>
      <c r="J4408" s="7">
        <f>INDEX('Developing Country'!$C$3:$C$175,MATCH('Stata Data'!B4408,'Developing Country'!$A$3:$A$175))</f>
        <v>1</v>
      </c>
      <c r="K4408" s="8">
        <f>VLOOKUP(B4408, 'TRIPS In Force'!$A$2:$B$166, 2, FALSE)</f>
        <v>34700</v>
      </c>
      <c r="L4408" s="7">
        <f t="shared" si="643"/>
        <v>1995</v>
      </c>
      <c r="M4408" s="7">
        <f t="shared" si="638"/>
        <v>1</v>
      </c>
      <c r="N4408" s="7">
        <f t="shared" si="639"/>
        <v>2000</v>
      </c>
      <c r="O4408" s="7">
        <f t="shared" si="640"/>
        <v>-5</v>
      </c>
      <c r="P4408" s="7">
        <f t="shared" si="641"/>
        <v>0</v>
      </c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</row>
    <row r="4409" spans="1:34" x14ac:dyDescent="0.35">
      <c r="A4409">
        <f t="shared" si="644"/>
        <v>4408</v>
      </c>
      <c r="B4409" t="s">
        <v>1623</v>
      </c>
      <c r="C4409">
        <f t="shared" si="642"/>
        <v>163</v>
      </c>
      <c r="D4409" s="7">
        <f t="shared" si="646"/>
        <v>1996</v>
      </c>
      <c r="E4409">
        <v>1000</v>
      </c>
      <c r="F4409">
        <f>VLOOKUP(B4409, 'Population by Country'!$1:$266, 11, FALSE)</f>
        <v>22650102</v>
      </c>
      <c r="G4409">
        <v>0</v>
      </c>
      <c r="H4409">
        <v>0</v>
      </c>
      <c r="I4409" s="7">
        <f>INDEX('Developing Country'!$B$3:$B$175,MATCH('Stata Data'!B4409,'Developing Country'!$A$3:$A$175))</f>
        <v>0</v>
      </c>
      <c r="J4409" s="7">
        <f>INDEX('Developing Country'!$C$3:$C$175,MATCH('Stata Data'!B4409,'Developing Country'!$A$3:$A$175))</f>
        <v>1</v>
      </c>
      <c r="K4409" s="8">
        <f>VLOOKUP(B4409, 'TRIPS In Force'!$A$2:$B$166, 2, FALSE)</f>
        <v>34700</v>
      </c>
      <c r="L4409" s="7">
        <f t="shared" si="643"/>
        <v>1995</v>
      </c>
      <c r="M4409" s="7">
        <f t="shared" si="638"/>
        <v>1</v>
      </c>
      <c r="N4409" s="7">
        <f t="shared" si="639"/>
        <v>2000</v>
      </c>
      <c r="O4409" s="7">
        <f t="shared" si="640"/>
        <v>-4</v>
      </c>
      <c r="P4409" s="7">
        <f t="shared" si="641"/>
        <v>0</v>
      </c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</row>
    <row r="4410" spans="1:34" x14ac:dyDescent="0.35">
      <c r="A4410">
        <f t="shared" si="644"/>
        <v>4409</v>
      </c>
      <c r="B4410" t="s">
        <v>1623</v>
      </c>
      <c r="C4410">
        <f t="shared" si="642"/>
        <v>163</v>
      </c>
      <c r="D4410" s="7">
        <f t="shared" si="646"/>
        <v>1997</v>
      </c>
      <c r="E4410">
        <v>1000</v>
      </c>
      <c r="F4410">
        <f>VLOOKUP(B4410, 'Population by Country'!$1:$266, 12, FALSE)</f>
        <v>23110178</v>
      </c>
      <c r="G4410">
        <v>0</v>
      </c>
      <c r="H4410">
        <v>0</v>
      </c>
      <c r="I4410" s="7">
        <f>INDEX('Developing Country'!$B$3:$B$175,MATCH('Stata Data'!B4410,'Developing Country'!$A$3:$A$175))</f>
        <v>0</v>
      </c>
      <c r="J4410" s="7">
        <f>INDEX('Developing Country'!$C$3:$C$175,MATCH('Stata Data'!B4410,'Developing Country'!$A$3:$A$175))</f>
        <v>1</v>
      </c>
      <c r="K4410" s="8">
        <f>VLOOKUP(B4410, 'TRIPS In Force'!$A$2:$B$166, 2, FALSE)</f>
        <v>34700</v>
      </c>
      <c r="L4410" s="7">
        <f t="shared" si="643"/>
        <v>1995</v>
      </c>
      <c r="M4410" s="7">
        <f t="shared" si="638"/>
        <v>1</v>
      </c>
      <c r="N4410" s="7">
        <f t="shared" si="639"/>
        <v>2000</v>
      </c>
      <c r="O4410" s="7">
        <f t="shared" si="640"/>
        <v>-3</v>
      </c>
      <c r="P4410" s="7">
        <f t="shared" si="641"/>
        <v>0</v>
      </c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</row>
    <row r="4411" spans="1:34" x14ac:dyDescent="0.35">
      <c r="A4411">
        <f t="shared" si="644"/>
        <v>4410</v>
      </c>
      <c r="B4411" t="s">
        <v>1623</v>
      </c>
      <c r="C4411">
        <f t="shared" si="642"/>
        <v>163</v>
      </c>
      <c r="D4411" s="7">
        <f t="shared" si="646"/>
        <v>1998</v>
      </c>
      <c r="E4411">
        <v>1300</v>
      </c>
      <c r="F4411">
        <f>VLOOKUP(B4411, 'Population by Country'!$1:$266, 13, FALSE)</f>
        <v>23569454</v>
      </c>
      <c r="G4411">
        <v>0</v>
      </c>
      <c r="H4411">
        <v>0</v>
      </c>
      <c r="I4411" s="7">
        <f>INDEX('Developing Country'!$B$3:$B$175,MATCH('Stata Data'!B4411,'Developing Country'!$A$3:$A$175))</f>
        <v>0</v>
      </c>
      <c r="J4411" s="7">
        <f>INDEX('Developing Country'!$C$3:$C$175,MATCH('Stata Data'!B4411,'Developing Country'!$A$3:$A$175))</f>
        <v>1</v>
      </c>
      <c r="K4411" s="8">
        <f>VLOOKUP(B4411, 'TRIPS In Force'!$A$2:$B$166, 2, FALSE)</f>
        <v>34700</v>
      </c>
      <c r="L4411" s="7">
        <f t="shared" si="643"/>
        <v>1995</v>
      </c>
      <c r="M4411" s="7">
        <f t="shared" si="638"/>
        <v>1</v>
      </c>
      <c r="N4411" s="7">
        <f t="shared" si="639"/>
        <v>2000</v>
      </c>
      <c r="O4411" s="7">
        <f t="shared" si="640"/>
        <v>-2</v>
      </c>
      <c r="P4411" s="7">
        <f t="shared" si="641"/>
        <v>0</v>
      </c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</row>
    <row r="4412" spans="1:34" x14ac:dyDescent="0.35">
      <c r="A4412">
        <f t="shared" si="644"/>
        <v>4411</v>
      </c>
      <c r="B4412" t="s">
        <v>1623</v>
      </c>
      <c r="C4412">
        <f t="shared" si="642"/>
        <v>163</v>
      </c>
      <c r="D4412" s="7">
        <f t="shared" si="646"/>
        <v>1999</v>
      </c>
      <c r="E4412">
        <v>1600</v>
      </c>
      <c r="F4412">
        <f>VLOOKUP(B4412, 'Population by Country'!$1:$266,14, FALSE)</f>
        <v>24028689</v>
      </c>
      <c r="G4412">
        <v>0</v>
      </c>
      <c r="H4412">
        <v>0</v>
      </c>
      <c r="I4412" s="7">
        <f>INDEX('Developing Country'!$B$3:$B$175,MATCH('Stata Data'!B4412,'Developing Country'!$A$3:$A$175))</f>
        <v>0</v>
      </c>
      <c r="J4412" s="7">
        <f>INDEX('Developing Country'!$C$3:$C$175,MATCH('Stata Data'!B4412,'Developing Country'!$A$3:$A$175))</f>
        <v>1</v>
      </c>
      <c r="K4412" s="8">
        <f>VLOOKUP(B4412, 'TRIPS In Force'!$A$2:$B$166, 2, FALSE)</f>
        <v>34700</v>
      </c>
      <c r="L4412" s="7">
        <f t="shared" si="643"/>
        <v>1995</v>
      </c>
      <c r="M4412" s="7">
        <f t="shared" si="638"/>
        <v>1</v>
      </c>
      <c r="N4412" s="7">
        <f t="shared" si="639"/>
        <v>2000</v>
      </c>
      <c r="O4412" s="7">
        <f t="shared" si="640"/>
        <v>-1</v>
      </c>
      <c r="P4412" s="7">
        <f t="shared" si="641"/>
        <v>0</v>
      </c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</row>
    <row r="4413" spans="1:34" x14ac:dyDescent="0.35">
      <c r="A4413">
        <f t="shared" si="644"/>
        <v>4412</v>
      </c>
      <c r="B4413" t="s">
        <v>1623</v>
      </c>
      <c r="C4413">
        <f t="shared" si="642"/>
        <v>163</v>
      </c>
      <c r="D4413" s="7">
        <f t="shared" si="646"/>
        <v>2000</v>
      </c>
      <c r="E4413">
        <v>1900</v>
      </c>
      <c r="F4413">
        <f>VLOOKUP(B4413, 'Population by Country'!$1:$266, 15, FALSE)</f>
        <v>24488340</v>
      </c>
      <c r="G4413">
        <v>0</v>
      </c>
      <c r="H4413">
        <v>0</v>
      </c>
      <c r="I4413" s="7">
        <f>INDEX('Developing Country'!$B$3:$B$175,MATCH('Stata Data'!B4413,'Developing Country'!$A$3:$A$175))</f>
        <v>0</v>
      </c>
      <c r="J4413" s="7">
        <f>INDEX('Developing Country'!$C$3:$C$175,MATCH('Stata Data'!B4413,'Developing Country'!$A$3:$A$175))</f>
        <v>1</v>
      </c>
      <c r="K4413" s="8">
        <f>VLOOKUP(B4413, 'TRIPS In Force'!$A$2:$B$166, 2, FALSE)</f>
        <v>34700</v>
      </c>
      <c r="L4413" s="7">
        <f t="shared" si="643"/>
        <v>1995</v>
      </c>
      <c r="M4413" s="7">
        <f t="shared" si="638"/>
        <v>1</v>
      </c>
      <c r="N4413" s="7">
        <f t="shared" si="639"/>
        <v>2000</v>
      </c>
      <c r="O4413" s="7">
        <f t="shared" si="640"/>
        <v>0</v>
      </c>
      <c r="P4413" s="7">
        <f t="shared" si="641"/>
        <v>1</v>
      </c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</row>
    <row r="4414" spans="1:34" x14ac:dyDescent="0.35">
      <c r="A4414">
        <f t="shared" si="644"/>
        <v>4413</v>
      </c>
      <c r="B4414" t="s">
        <v>1623</v>
      </c>
      <c r="C4414">
        <f t="shared" si="642"/>
        <v>163</v>
      </c>
      <c r="D4414" s="7">
        <f t="shared" si="646"/>
        <v>2001</v>
      </c>
      <c r="E4414">
        <v>2000</v>
      </c>
      <c r="F4414">
        <f>VLOOKUP(B4414, 'Population by Country'!$1:$266, 16, FALSE)</f>
        <v>24948476</v>
      </c>
      <c r="G4414">
        <v>0</v>
      </c>
      <c r="H4414">
        <v>0</v>
      </c>
      <c r="I4414" s="7">
        <f>INDEX('Developing Country'!$B$3:$B$175,MATCH('Stata Data'!B4414,'Developing Country'!$A$3:$A$175))</f>
        <v>0</v>
      </c>
      <c r="J4414" s="7">
        <f>INDEX('Developing Country'!$C$3:$C$175,MATCH('Stata Data'!B4414,'Developing Country'!$A$3:$A$175))</f>
        <v>1</v>
      </c>
      <c r="K4414" s="8">
        <f>VLOOKUP(B4414, 'TRIPS In Force'!$A$2:$B$166, 2, FALSE)</f>
        <v>34700</v>
      </c>
      <c r="L4414" s="7">
        <f t="shared" si="643"/>
        <v>1995</v>
      </c>
      <c r="M4414" s="7">
        <f t="shared" si="638"/>
        <v>1</v>
      </c>
      <c r="N4414" s="7">
        <f t="shared" si="639"/>
        <v>2000</v>
      </c>
      <c r="O4414" s="7">
        <f t="shared" si="640"/>
        <v>1</v>
      </c>
      <c r="P4414" s="7">
        <f t="shared" si="641"/>
        <v>1</v>
      </c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</row>
    <row r="4415" spans="1:34" x14ac:dyDescent="0.35">
      <c r="A4415">
        <f t="shared" si="644"/>
        <v>4414</v>
      </c>
      <c r="B4415" t="s">
        <v>1623</v>
      </c>
      <c r="C4415">
        <f t="shared" si="642"/>
        <v>163</v>
      </c>
      <c r="D4415" s="7">
        <f t="shared" si="646"/>
        <v>2002</v>
      </c>
      <c r="E4415">
        <v>2000</v>
      </c>
      <c r="F4415">
        <f>VLOOKUP(B4415, 'Population by Country'!$1:$266, 17, FALSE)</f>
        <v>25408700</v>
      </c>
      <c r="G4415">
        <v>0</v>
      </c>
      <c r="H4415">
        <v>0</v>
      </c>
      <c r="I4415" s="7">
        <f>INDEX('Developing Country'!$B$3:$B$175,MATCH('Stata Data'!B4415,'Developing Country'!$A$3:$A$175))</f>
        <v>0</v>
      </c>
      <c r="J4415" s="7">
        <f>INDEX('Developing Country'!$C$3:$C$175,MATCH('Stata Data'!B4415,'Developing Country'!$A$3:$A$175))</f>
        <v>1</v>
      </c>
      <c r="K4415" s="8">
        <f>VLOOKUP(B4415, 'TRIPS In Force'!$A$2:$B$166, 2, FALSE)</f>
        <v>34700</v>
      </c>
      <c r="L4415" s="7">
        <f t="shared" si="643"/>
        <v>1995</v>
      </c>
      <c r="M4415" s="7">
        <f t="shared" si="638"/>
        <v>1</v>
      </c>
      <c r="N4415" s="7">
        <f t="shared" si="639"/>
        <v>2000</v>
      </c>
      <c r="O4415" s="7">
        <f t="shared" si="640"/>
        <v>2</v>
      </c>
      <c r="P4415" s="7">
        <f t="shared" si="641"/>
        <v>1</v>
      </c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</row>
    <row r="4416" spans="1:34" x14ac:dyDescent="0.35">
      <c r="A4416">
        <f t="shared" si="644"/>
        <v>4415</v>
      </c>
      <c r="B4416" t="s">
        <v>1623</v>
      </c>
      <c r="C4416">
        <f t="shared" si="642"/>
        <v>163</v>
      </c>
      <c r="D4416" s="7">
        <f t="shared" si="646"/>
        <v>2003</v>
      </c>
      <c r="E4416">
        <v>2000</v>
      </c>
      <c r="F4416">
        <f>VLOOKUP(B4416, 'Population by Country'!$1:$266, 18, FALSE)</f>
        <v>25868523</v>
      </c>
      <c r="G4416">
        <v>0</v>
      </c>
      <c r="H4416">
        <v>0</v>
      </c>
      <c r="I4416" s="7">
        <f>INDEX('Developing Country'!$B$3:$B$175,MATCH('Stata Data'!B4416,'Developing Country'!$A$3:$A$175))</f>
        <v>0</v>
      </c>
      <c r="J4416" s="7">
        <f>INDEX('Developing Country'!$C$3:$C$175,MATCH('Stata Data'!B4416,'Developing Country'!$A$3:$A$175))</f>
        <v>1</v>
      </c>
      <c r="K4416" s="8">
        <f>VLOOKUP(B4416, 'TRIPS In Force'!$A$2:$B$166, 2, FALSE)</f>
        <v>34700</v>
      </c>
      <c r="L4416" s="7">
        <f t="shared" si="643"/>
        <v>1995</v>
      </c>
      <c r="M4416" s="7">
        <f t="shared" si="638"/>
        <v>1</v>
      </c>
      <c r="N4416" s="7">
        <f t="shared" si="639"/>
        <v>2000</v>
      </c>
      <c r="O4416" s="7">
        <f t="shared" si="640"/>
        <v>3</v>
      </c>
      <c r="P4416" s="7">
        <f t="shared" si="641"/>
        <v>1</v>
      </c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</row>
    <row r="4417" spans="1:34" x14ac:dyDescent="0.35">
      <c r="A4417">
        <f t="shared" si="644"/>
        <v>4416</v>
      </c>
      <c r="B4417" t="s">
        <v>1623</v>
      </c>
      <c r="C4417">
        <f t="shared" si="642"/>
        <v>163</v>
      </c>
      <c r="D4417" s="7">
        <f t="shared" si="646"/>
        <v>2004</v>
      </c>
      <c r="E4417">
        <v>2100</v>
      </c>
      <c r="F4417">
        <f>VLOOKUP(B4417, 'Population by Country'!$1:$266,19, FALSE)</f>
        <v>26327225</v>
      </c>
      <c r="G4417">
        <v>0</v>
      </c>
      <c r="H4417">
        <v>0</v>
      </c>
      <c r="I4417" s="7">
        <f>INDEX('Developing Country'!$B$3:$B$175,MATCH('Stata Data'!B4417,'Developing Country'!$A$3:$A$175))</f>
        <v>0</v>
      </c>
      <c r="J4417" s="7">
        <f>INDEX('Developing Country'!$C$3:$C$175,MATCH('Stata Data'!B4417,'Developing Country'!$A$3:$A$175))</f>
        <v>1</v>
      </c>
      <c r="K4417" s="8">
        <f>VLOOKUP(B4417, 'TRIPS In Force'!$A$2:$B$166, 2, FALSE)</f>
        <v>34700</v>
      </c>
      <c r="L4417" s="7">
        <f t="shared" si="643"/>
        <v>1995</v>
      </c>
      <c r="M4417" s="7">
        <f t="shared" si="638"/>
        <v>1</v>
      </c>
      <c r="N4417" s="7">
        <f t="shared" si="639"/>
        <v>2000</v>
      </c>
      <c r="O4417" s="7">
        <f t="shared" si="640"/>
        <v>4</v>
      </c>
      <c r="P4417" s="7">
        <f t="shared" si="641"/>
        <v>1</v>
      </c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</row>
    <row r="4418" spans="1:34" x14ac:dyDescent="0.35">
      <c r="A4418">
        <f t="shared" si="644"/>
        <v>4417</v>
      </c>
      <c r="B4418" t="s">
        <v>1623</v>
      </c>
      <c r="C4418">
        <f t="shared" si="642"/>
        <v>163</v>
      </c>
      <c r="D4418" s="7">
        <f t="shared" si="646"/>
        <v>2005</v>
      </c>
      <c r="E4418">
        <v>2200</v>
      </c>
      <c r="F4418">
        <f>VLOOKUP(B4418, 'Population by Country'!$1:$266, 20, FALSE)</f>
        <v>26784161</v>
      </c>
      <c r="G4418">
        <v>0</v>
      </c>
      <c r="H4418">
        <v>0</v>
      </c>
      <c r="I4418" s="7">
        <f>INDEX('Developing Country'!$B$3:$B$175,MATCH('Stata Data'!B4418,'Developing Country'!$A$3:$A$175))</f>
        <v>0</v>
      </c>
      <c r="J4418" s="7">
        <f>INDEX('Developing Country'!$C$3:$C$175,MATCH('Stata Data'!B4418,'Developing Country'!$A$3:$A$175))</f>
        <v>1</v>
      </c>
      <c r="K4418" s="8">
        <f>VLOOKUP(B4418, 'TRIPS In Force'!$A$2:$B$166, 2, FALSE)</f>
        <v>34700</v>
      </c>
      <c r="L4418" s="7">
        <f t="shared" si="643"/>
        <v>1995</v>
      </c>
      <c r="M4418" s="7">
        <f t="shared" ref="M4418:M4481" si="647">IF(L4418&gt;D4418, 0, 1)</f>
        <v>1</v>
      </c>
      <c r="N4418" s="7">
        <f t="shared" ref="N4418:N4481" si="648">IF(L4418&gt;IF(I4418=1, 2033, IF(H4418=1, 2005, IF(J4418=1,2000, L4418))), L4418,IF(I4418=1, 2033, IF(H4418=1, 2005, IF(J4418=1,2000, L4418))))</f>
        <v>2000</v>
      </c>
      <c r="O4418" s="7">
        <f t="shared" ref="O4418:O4481" si="649">D4418-N4418</f>
        <v>5</v>
      </c>
      <c r="P4418" s="7">
        <f t="shared" ref="P4418:P4481" si="650">IF(N4418&lt;=D4418,1,0)</f>
        <v>1</v>
      </c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</row>
    <row r="4419" spans="1:34" x14ac:dyDescent="0.35">
      <c r="A4419">
        <f t="shared" si="644"/>
        <v>4418</v>
      </c>
      <c r="B4419" t="s">
        <v>1623</v>
      </c>
      <c r="C4419">
        <f t="shared" ref="C4419:C4482" si="651">_xlfn.FLOOR.MATH((A4419-1)/27)</f>
        <v>163</v>
      </c>
      <c r="D4419" s="7">
        <f t="shared" si="646"/>
        <v>2006</v>
      </c>
      <c r="E4419">
        <v>2200</v>
      </c>
      <c r="F4419">
        <f>VLOOKUP(B4419, 'Population by Country'!$1:$266, 21, FALSE)</f>
        <v>27239168</v>
      </c>
      <c r="G4419">
        <v>0</v>
      </c>
      <c r="H4419">
        <v>0</v>
      </c>
      <c r="I4419" s="7">
        <f>INDEX('Developing Country'!$B$3:$B$175,MATCH('Stata Data'!B4419,'Developing Country'!$A$3:$A$175))</f>
        <v>0</v>
      </c>
      <c r="J4419" s="7">
        <f>INDEX('Developing Country'!$C$3:$C$175,MATCH('Stata Data'!B4419,'Developing Country'!$A$3:$A$175))</f>
        <v>1</v>
      </c>
      <c r="K4419" s="8">
        <f>VLOOKUP(B4419, 'TRIPS In Force'!$A$2:$B$166, 2, FALSE)</f>
        <v>34700</v>
      </c>
      <c r="L4419" s="7">
        <f t="shared" ref="L4419:L4482" si="652">YEAR(K4419)</f>
        <v>1995</v>
      </c>
      <c r="M4419" s="7">
        <f t="shared" si="647"/>
        <v>1</v>
      </c>
      <c r="N4419" s="7">
        <f t="shared" si="648"/>
        <v>2000</v>
      </c>
      <c r="O4419" s="7">
        <f t="shared" si="649"/>
        <v>6</v>
      </c>
      <c r="P4419" s="7">
        <f t="shared" si="650"/>
        <v>1</v>
      </c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</row>
    <row r="4420" spans="1:34" x14ac:dyDescent="0.35">
      <c r="A4420">
        <f t="shared" ref="A4420:A4483" si="653">A4419+1</f>
        <v>4419</v>
      </c>
      <c r="B4420" t="s">
        <v>1623</v>
      </c>
      <c r="C4420">
        <f t="shared" si="651"/>
        <v>163</v>
      </c>
      <c r="D4420" s="7">
        <f t="shared" si="646"/>
        <v>2007</v>
      </c>
      <c r="E4420">
        <v>1800</v>
      </c>
      <c r="F4420">
        <f>VLOOKUP(B4420, 'Population by Country'!$1:$266, 22, FALSE)</f>
        <v>27691965</v>
      </c>
      <c r="G4420">
        <v>0</v>
      </c>
      <c r="H4420">
        <v>0</v>
      </c>
      <c r="I4420" s="7">
        <f>INDEX('Developing Country'!$B$3:$B$175,MATCH('Stata Data'!B4420,'Developing Country'!$A$3:$A$175))</f>
        <v>0</v>
      </c>
      <c r="J4420" s="7">
        <f>INDEX('Developing Country'!$C$3:$C$175,MATCH('Stata Data'!B4420,'Developing Country'!$A$3:$A$175))</f>
        <v>1</v>
      </c>
      <c r="K4420" s="8">
        <f>VLOOKUP(B4420, 'TRIPS In Force'!$A$2:$B$166, 2, FALSE)</f>
        <v>34700</v>
      </c>
      <c r="L4420" s="7">
        <f t="shared" si="652"/>
        <v>1995</v>
      </c>
      <c r="M4420" s="7">
        <f t="shared" si="647"/>
        <v>1</v>
      </c>
      <c r="N4420" s="7">
        <f t="shared" si="648"/>
        <v>2000</v>
      </c>
      <c r="O4420" s="7">
        <f t="shared" si="649"/>
        <v>7</v>
      </c>
      <c r="P4420" s="7">
        <f t="shared" si="650"/>
        <v>1</v>
      </c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</row>
    <row r="4421" spans="1:34" x14ac:dyDescent="0.35">
      <c r="A4421">
        <f t="shared" si="653"/>
        <v>4420</v>
      </c>
      <c r="B4421" t="s">
        <v>1623</v>
      </c>
      <c r="C4421">
        <f t="shared" si="651"/>
        <v>163</v>
      </c>
      <c r="D4421" s="7">
        <f t="shared" si="646"/>
        <v>2008</v>
      </c>
      <c r="E4421">
        <v>1900</v>
      </c>
      <c r="F4421">
        <f>VLOOKUP(B4421, 'Population by Country'!$1:$266, 23, FALSE)</f>
        <v>28141701</v>
      </c>
      <c r="G4421">
        <v>0</v>
      </c>
      <c r="H4421">
        <v>0</v>
      </c>
      <c r="I4421" s="7">
        <f>INDEX('Developing Country'!$B$3:$B$175,MATCH('Stata Data'!B4421,'Developing Country'!$A$3:$A$175))</f>
        <v>0</v>
      </c>
      <c r="J4421" s="7">
        <f>INDEX('Developing Country'!$C$3:$C$175,MATCH('Stata Data'!B4421,'Developing Country'!$A$3:$A$175))</f>
        <v>1</v>
      </c>
      <c r="K4421" s="8">
        <f>VLOOKUP(B4421, 'TRIPS In Force'!$A$2:$B$166, 2, FALSE)</f>
        <v>34700</v>
      </c>
      <c r="L4421" s="7">
        <f t="shared" si="652"/>
        <v>1995</v>
      </c>
      <c r="M4421" s="7">
        <f t="shared" si="647"/>
        <v>1</v>
      </c>
      <c r="N4421" s="7">
        <f t="shared" si="648"/>
        <v>2000</v>
      </c>
      <c r="O4421" s="7">
        <f t="shared" si="649"/>
        <v>8</v>
      </c>
      <c r="P4421" s="7">
        <f t="shared" si="650"/>
        <v>1</v>
      </c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</row>
    <row r="4422" spans="1:34" x14ac:dyDescent="0.35">
      <c r="A4422">
        <f t="shared" si="653"/>
        <v>4421</v>
      </c>
      <c r="B4422" t="s">
        <v>1623</v>
      </c>
      <c r="C4422">
        <f t="shared" si="651"/>
        <v>163</v>
      </c>
      <c r="D4422" s="7">
        <f t="shared" si="646"/>
        <v>2009</v>
      </c>
      <c r="E4422">
        <v>2000</v>
      </c>
      <c r="F4422">
        <f>VLOOKUP(B4422, 'Population by Country'!$1:$266, 24, FALSE)</f>
        <v>28587323</v>
      </c>
      <c r="G4422">
        <v>0</v>
      </c>
      <c r="H4422">
        <v>0</v>
      </c>
      <c r="I4422" s="7">
        <f>INDEX('Developing Country'!$B$3:$B$175,MATCH('Stata Data'!B4422,'Developing Country'!$A$3:$A$175))</f>
        <v>0</v>
      </c>
      <c r="J4422" s="7">
        <f>INDEX('Developing Country'!$C$3:$C$175,MATCH('Stata Data'!B4422,'Developing Country'!$A$3:$A$175))</f>
        <v>1</v>
      </c>
      <c r="K4422" s="8">
        <f>VLOOKUP(B4422, 'TRIPS In Force'!$A$2:$B$166, 2, FALSE)</f>
        <v>34700</v>
      </c>
      <c r="L4422" s="7">
        <f t="shared" si="652"/>
        <v>1995</v>
      </c>
      <c r="M4422" s="7">
        <f t="shared" si="647"/>
        <v>1</v>
      </c>
      <c r="N4422" s="7">
        <f t="shared" si="648"/>
        <v>2000</v>
      </c>
      <c r="O4422" s="7">
        <f t="shared" si="649"/>
        <v>9</v>
      </c>
      <c r="P4422" s="7">
        <f t="shared" si="650"/>
        <v>1</v>
      </c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</row>
    <row r="4423" spans="1:34" x14ac:dyDescent="0.35">
      <c r="A4423">
        <f t="shared" si="653"/>
        <v>4422</v>
      </c>
      <c r="B4423" t="s">
        <v>1623</v>
      </c>
      <c r="C4423">
        <f t="shared" si="651"/>
        <v>163</v>
      </c>
      <c r="D4423" s="7">
        <f t="shared" si="646"/>
        <v>2010</v>
      </c>
      <c r="E4423">
        <v>2000</v>
      </c>
      <c r="F4423">
        <f>VLOOKUP(B4423, 'Population by Country'!$1:$266, 25, FALSE)</f>
        <v>29028033</v>
      </c>
      <c r="G4423">
        <v>0</v>
      </c>
      <c r="H4423">
        <v>0</v>
      </c>
      <c r="I4423" s="7">
        <f>INDEX('Developing Country'!$B$3:$B$175,MATCH('Stata Data'!B4423,'Developing Country'!$A$3:$A$175))</f>
        <v>0</v>
      </c>
      <c r="J4423" s="7">
        <f>INDEX('Developing Country'!$C$3:$C$175,MATCH('Stata Data'!B4423,'Developing Country'!$A$3:$A$175))</f>
        <v>1</v>
      </c>
      <c r="K4423" s="8">
        <f>VLOOKUP(B4423, 'TRIPS In Force'!$A$2:$B$166, 2, FALSE)</f>
        <v>34700</v>
      </c>
      <c r="L4423" s="7">
        <f t="shared" si="652"/>
        <v>1995</v>
      </c>
      <c r="M4423" s="7">
        <f t="shared" si="647"/>
        <v>1</v>
      </c>
      <c r="N4423" s="7">
        <f t="shared" si="648"/>
        <v>2000</v>
      </c>
      <c r="O4423" s="7">
        <f t="shared" si="649"/>
        <v>10</v>
      </c>
      <c r="P4423" s="7">
        <f t="shared" si="650"/>
        <v>1</v>
      </c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</row>
    <row r="4424" spans="1:34" x14ac:dyDescent="0.35">
      <c r="A4424">
        <f t="shared" si="653"/>
        <v>4423</v>
      </c>
      <c r="B4424" t="s">
        <v>1623</v>
      </c>
      <c r="C4424">
        <f t="shared" si="651"/>
        <v>163</v>
      </c>
      <c r="D4424" s="7">
        <f t="shared" si="646"/>
        <v>2011</v>
      </c>
      <c r="E4424">
        <v>1900</v>
      </c>
      <c r="F4424">
        <f>VLOOKUP(B4424, 'Population by Country'!$1:$266, 26, FALSE)</f>
        <v>29463291</v>
      </c>
      <c r="G4424">
        <v>0</v>
      </c>
      <c r="H4424">
        <v>0</v>
      </c>
      <c r="I4424" s="7">
        <f>INDEX('Developing Country'!$B$3:$B$175,MATCH('Stata Data'!B4424,'Developing Country'!$A$3:$A$175))</f>
        <v>0</v>
      </c>
      <c r="J4424" s="7">
        <f>INDEX('Developing Country'!$C$3:$C$175,MATCH('Stata Data'!B4424,'Developing Country'!$A$3:$A$175))</f>
        <v>1</v>
      </c>
      <c r="K4424" s="8">
        <f>VLOOKUP(B4424, 'TRIPS In Force'!$A$2:$B$166, 2, FALSE)</f>
        <v>34700</v>
      </c>
      <c r="L4424" s="7">
        <f t="shared" si="652"/>
        <v>1995</v>
      </c>
      <c r="M4424" s="7">
        <f t="shared" si="647"/>
        <v>1</v>
      </c>
      <c r="N4424" s="7">
        <f t="shared" si="648"/>
        <v>2000</v>
      </c>
      <c r="O4424" s="7">
        <f t="shared" si="649"/>
        <v>11</v>
      </c>
      <c r="P4424" s="7">
        <f t="shared" si="650"/>
        <v>1</v>
      </c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</row>
    <row r="4425" spans="1:34" x14ac:dyDescent="0.35">
      <c r="A4425">
        <f t="shared" si="653"/>
        <v>4424</v>
      </c>
      <c r="B4425" t="s">
        <v>1623</v>
      </c>
      <c r="C4425">
        <f t="shared" si="651"/>
        <v>163</v>
      </c>
      <c r="D4425" s="7">
        <f t="shared" si="646"/>
        <v>2012</v>
      </c>
      <c r="E4425">
        <v>2100</v>
      </c>
      <c r="F4425">
        <f>VLOOKUP(B4425, 'Population by Country'!$1:$266, 27, FALSE)</f>
        <v>29893080</v>
      </c>
      <c r="G4425">
        <v>0</v>
      </c>
      <c r="H4425">
        <v>0</v>
      </c>
      <c r="I4425" s="7">
        <f>INDEX('Developing Country'!$B$3:$B$175,MATCH('Stata Data'!B4425,'Developing Country'!$A$3:$A$175))</f>
        <v>0</v>
      </c>
      <c r="J4425" s="7">
        <f>INDEX('Developing Country'!$C$3:$C$175,MATCH('Stata Data'!B4425,'Developing Country'!$A$3:$A$175))</f>
        <v>1</v>
      </c>
      <c r="K4425" s="8">
        <f>VLOOKUP(B4425, 'TRIPS In Force'!$A$2:$B$166, 2, FALSE)</f>
        <v>34700</v>
      </c>
      <c r="L4425" s="7">
        <f t="shared" si="652"/>
        <v>1995</v>
      </c>
      <c r="M4425" s="7">
        <f t="shared" si="647"/>
        <v>1</v>
      </c>
      <c r="N4425" s="7">
        <f t="shared" si="648"/>
        <v>2000</v>
      </c>
      <c r="O4425" s="7">
        <f t="shared" si="649"/>
        <v>12</v>
      </c>
      <c r="P4425" s="7">
        <f t="shared" si="650"/>
        <v>1</v>
      </c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</row>
    <row r="4426" spans="1:34" x14ac:dyDescent="0.35">
      <c r="A4426">
        <f t="shared" si="653"/>
        <v>4425</v>
      </c>
      <c r="B4426" t="s">
        <v>1623</v>
      </c>
      <c r="C4426">
        <f t="shared" si="651"/>
        <v>163</v>
      </c>
      <c r="D4426" s="7">
        <f t="shared" si="646"/>
        <v>2013</v>
      </c>
      <c r="E4426">
        <v>2400</v>
      </c>
      <c r="F4426">
        <f>VLOOKUP(B4426, 'Population by Country'!$1:$266, 28, FALSE)</f>
        <v>30317848</v>
      </c>
      <c r="G4426">
        <v>0</v>
      </c>
      <c r="H4426">
        <v>0</v>
      </c>
      <c r="I4426" s="7">
        <f>INDEX('Developing Country'!$B$3:$B$175,MATCH('Stata Data'!B4426,'Developing Country'!$A$3:$A$175))</f>
        <v>0</v>
      </c>
      <c r="J4426" s="7">
        <f>INDEX('Developing Country'!$C$3:$C$175,MATCH('Stata Data'!B4426,'Developing Country'!$A$3:$A$175))</f>
        <v>1</v>
      </c>
      <c r="K4426" s="8">
        <f>VLOOKUP(B4426, 'TRIPS In Force'!$A$2:$B$166, 2, FALSE)</f>
        <v>34700</v>
      </c>
      <c r="L4426" s="7">
        <f t="shared" si="652"/>
        <v>1995</v>
      </c>
      <c r="M4426" s="7">
        <f t="shared" si="647"/>
        <v>1</v>
      </c>
      <c r="N4426" s="7">
        <f t="shared" si="648"/>
        <v>2000</v>
      </c>
      <c r="O4426" s="7">
        <f t="shared" si="649"/>
        <v>13</v>
      </c>
      <c r="P4426" s="7">
        <f t="shared" si="650"/>
        <v>1</v>
      </c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</row>
    <row r="4427" spans="1:34" x14ac:dyDescent="0.35">
      <c r="A4427">
        <f t="shared" si="653"/>
        <v>4426</v>
      </c>
      <c r="B4427" t="s">
        <v>1623</v>
      </c>
      <c r="C4427">
        <f t="shared" si="651"/>
        <v>163</v>
      </c>
      <c r="D4427" s="7">
        <f t="shared" si="646"/>
        <v>2014</v>
      </c>
      <c r="E4427">
        <v>2900</v>
      </c>
      <c r="F4427">
        <f>VLOOKUP(B4427, 'Population by Country'!$1:$266, 29, FALSE)</f>
        <v>30738378</v>
      </c>
      <c r="G4427">
        <v>0</v>
      </c>
      <c r="H4427">
        <v>0</v>
      </c>
      <c r="I4427" s="7">
        <f>INDEX('Developing Country'!$B$3:$B$175,MATCH('Stata Data'!B4427,'Developing Country'!$A$3:$A$175))</f>
        <v>0</v>
      </c>
      <c r="J4427" s="7">
        <f>INDEX('Developing Country'!$C$3:$C$175,MATCH('Stata Data'!B4427,'Developing Country'!$A$3:$A$175))</f>
        <v>1</v>
      </c>
      <c r="K4427" s="8">
        <f>VLOOKUP(B4427, 'TRIPS In Force'!$A$2:$B$166, 2, FALSE)</f>
        <v>34700</v>
      </c>
      <c r="L4427" s="7">
        <f t="shared" si="652"/>
        <v>1995</v>
      </c>
      <c r="M4427" s="7">
        <f t="shared" si="647"/>
        <v>1</v>
      </c>
      <c r="N4427" s="7">
        <f t="shared" si="648"/>
        <v>2000</v>
      </c>
      <c r="O4427" s="7">
        <f t="shared" si="649"/>
        <v>14</v>
      </c>
      <c r="P4427" s="7">
        <f t="shared" si="650"/>
        <v>1</v>
      </c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</row>
    <row r="4428" spans="1:34" x14ac:dyDescent="0.35">
      <c r="A4428">
        <f t="shared" si="653"/>
        <v>4427</v>
      </c>
      <c r="B4428" t="s">
        <v>1623</v>
      </c>
      <c r="C4428">
        <f t="shared" si="651"/>
        <v>163</v>
      </c>
      <c r="D4428" s="7">
        <f t="shared" si="646"/>
        <v>2015</v>
      </c>
      <c r="E4428">
        <v>3300</v>
      </c>
      <c r="F4428">
        <f>VLOOKUP(B4428, 'Population by Country'!$1:$266, 30, FALSE)</f>
        <v>31155134</v>
      </c>
      <c r="G4428">
        <v>0</v>
      </c>
      <c r="H4428">
        <v>0</v>
      </c>
      <c r="I4428" s="7">
        <f>INDEX('Developing Country'!$B$3:$B$175,MATCH('Stata Data'!B4428,'Developing Country'!$A$3:$A$175))</f>
        <v>0</v>
      </c>
      <c r="J4428" s="7">
        <f>INDEX('Developing Country'!$C$3:$C$175,MATCH('Stata Data'!B4428,'Developing Country'!$A$3:$A$175))</f>
        <v>1</v>
      </c>
      <c r="K4428" s="8">
        <f>VLOOKUP(B4428, 'TRIPS In Force'!$A$2:$B$166, 2, FALSE)</f>
        <v>34700</v>
      </c>
      <c r="L4428" s="7">
        <f t="shared" si="652"/>
        <v>1995</v>
      </c>
      <c r="M4428" s="7">
        <f t="shared" si="647"/>
        <v>1</v>
      </c>
      <c r="N4428" s="7">
        <f t="shared" si="648"/>
        <v>2000</v>
      </c>
      <c r="O4428" s="7">
        <f t="shared" si="649"/>
        <v>15</v>
      </c>
      <c r="P4428" s="7">
        <f t="shared" si="650"/>
        <v>1</v>
      </c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</row>
    <row r="4429" spans="1:34" x14ac:dyDescent="0.35">
      <c r="A4429">
        <f t="shared" si="653"/>
        <v>4428</v>
      </c>
      <c r="B4429" t="s">
        <v>1623</v>
      </c>
      <c r="C4429">
        <f t="shared" si="651"/>
        <v>163</v>
      </c>
      <c r="D4429" s="7">
        <f t="shared" si="646"/>
        <v>2016</v>
      </c>
      <c r="E4429">
        <v>2500</v>
      </c>
      <c r="F4429">
        <f>VLOOKUP(B4429, 'Population by Country'!$1:$266, 31, FALSE)</f>
        <v>31568179</v>
      </c>
      <c r="G4429">
        <v>0</v>
      </c>
      <c r="H4429">
        <v>0</v>
      </c>
      <c r="I4429" s="7">
        <f>INDEX('Developing Country'!$B$3:$B$175,MATCH('Stata Data'!B4429,'Developing Country'!$A$3:$A$175))</f>
        <v>0</v>
      </c>
      <c r="J4429" s="7">
        <f>INDEX('Developing Country'!$C$3:$C$175,MATCH('Stata Data'!B4429,'Developing Country'!$A$3:$A$175))</f>
        <v>1</v>
      </c>
      <c r="K4429" s="8">
        <f>VLOOKUP(B4429, 'TRIPS In Force'!$A$2:$B$166, 2, FALSE)</f>
        <v>34700</v>
      </c>
      <c r="L4429" s="7">
        <f t="shared" si="652"/>
        <v>1995</v>
      </c>
      <c r="M4429" s="7">
        <f t="shared" si="647"/>
        <v>1</v>
      </c>
      <c r="N4429" s="7">
        <f t="shared" si="648"/>
        <v>2000</v>
      </c>
      <c r="O4429" s="7">
        <f t="shared" si="649"/>
        <v>16</v>
      </c>
      <c r="P4429" s="7">
        <f t="shared" si="650"/>
        <v>1</v>
      </c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</row>
    <row r="4430" spans="1:34" x14ac:dyDescent="0.35">
      <c r="A4430">
        <f t="shared" si="653"/>
        <v>4429</v>
      </c>
      <c r="B4430" t="s">
        <v>1986</v>
      </c>
      <c r="C4430">
        <f t="shared" si="651"/>
        <v>164</v>
      </c>
      <c r="D4430" s="7">
        <v>1990</v>
      </c>
      <c r="E4430">
        <v>100</v>
      </c>
      <c r="F4430">
        <f>VLOOKUP(B4430, 'Population by Country'!$1:$266, 5,FALSE )</f>
        <v>66016700</v>
      </c>
      <c r="G4430">
        <v>0</v>
      </c>
      <c r="H4430">
        <v>0</v>
      </c>
      <c r="I4430" s="7">
        <f>INDEX('Developing Country'!$B$3:$B$175,MATCH('Stata Data'!B4430,'Developing Country'!$A$3:$A$175))</f>
        <v>0</v>
      </c>
      <c r="J4430" s="7">
        <f>INDEX('Developing Country'!$C$3:$C$175,MATCH('Stata Data'!B4430,'Developing Country'!$A$3:$A$175))</f>
        <v>0</v>
      </c>
      <c r="K4430" s="8">
        <f>VLOOKUP(B4430, 'TRIPS In Force'!$A$2:$B$166, 2, FALSE)</f>
        <v>39093</v>
      </c>
      <c r="L4430" s="7">
        <f t="shared" si="652"/>
        <v>2007</v>
      </c>
      <c r="M4430" s="7">
        <f t="shared" si="647"/>
        <v>0</v>
      </c>
      <c r="N4430" s="7">
        <f t="shared" si="648"/>
        <v>2007</v>
      </c>
      <c r="O4430" s="7">
        <f t="shared" si="649"/>
        <v>-17</v>
      </c>
      <c r="P4430" s="7">
        <f t="shared" si="650"/>
        <v>0</v>
      </c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</row>
    <row r="4431" spans="1:34" x14ac:dyDescent="0.35">
      <c r="A4431">
        <f t="shared" si="653"/>
        <v>4430</v>
      </c>
      <c r="B4431" t="s">
        <v>1986</v>
      </c>
      <c r="C4431">
        <f t="shared" si="651"/>
        <v>164</v>
      </c>
      <c r="D4431" s="7">
        <f>D4430+1</f>
        <v>1991</v>
      </c>
      <c r="E4431">
        <v>100</v>
      </c>
      <c r="F4431">
        <f>VLOOKUP(B4431, 'Population by Country'!$1:$266, 6, FALSE)</f>
        <v>67242400</v>
      </c>
      <c r="G4431">
        <v>0</v>
      </c>
      <c r="H4431">
        <v>0</v>
      </c>
      <c r="I4431" s="7">
        <f>INDEX('Developing Country'!$B$3:$B$175,MATCH('Stata Data'!B4431,'Developing Country'!$A$3:$A$175))</f>
        <v>0</v>
      </c>
      <c r="J4431" s="7">
        <f>INDEX('Developing Country'!$C$3:$C$175,MATCH('Stata Data'!B4431,'Developing Country'!$A$3:$A$175))</f>
        <v>0</v>
      </c>
      <c r="K4431" s="8">
        <f>VLOOKUP(B4431, 'TRIPS In Force'!$A$2:$B$166, 2, FALSE)</f>
        <v>39093</v>
      </c>
      <c r="L4431" s="7">
        <f t="shared" si="652"/>
        <v>2007</v>
      </c>
      <c r="M4431" s="7">
        <f t="shared" si="647"/>
        <v>0</v>
      </c>
      <c r="N4431" s="7">
        <f t="shared" si="648"/>
        <v>2007</v>
      </c>
      <c r="O4431" s="7">
        <f t="shared" si="649"/>
        <v>-16</v>
      </c>
      <c r="P4431" s="7">
        <f t="shared" si="650"/>
        <v>0</v>
      </c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</row>
    <row r="4432" spans="1:34" x14ac:dyDescent="0.35">
      <c r="A4432">
        <f t="shared" si="653"/>
        <v>4431</v>
      </c>
      <c r="B4432" t="s">
        <v>1986</v>
      </c>
      <c r="C4432">
        <f t="shared" si="651"/>
        <v>164</v>
      </c>
      <c r="D4432" s="7">
        <f t="shared" ref="D4432:D4456" si="654">D4431+1</f>
        <v>1992</v>
      </c>
      <c r="E4432">
        <v>100</v>
      </c>
      <c r="F4432">
        <f>VLOOKUP(B4432, 'Population by Country'!$1:$266, 7, FALSE)</f>
        <v>68450100</v>
      </c>
      <c r="G4432">
        <v>0</v>
      </c>
      <c r="H4432">
        <v>0</v>
      </c>
      <c r="I4432" s="7">
        <f>INDEX('Developing Country'!$B$3:$B$175,MATCH('Stata Data'!B4432,'Developing Country'!$A$3:$A$175))</f>
        <v>0</v>
      </c>
      <c r="J4432" s="7">
        <f>INDEX('Developing Country'!$C$3:$C$175,MATCH('Stata Data'!B4432,'Developing Country'!$A$3:$A$175))</f>
        <v>0</v>
      </c>
      <c r="K4432" s="8">
        <f>VLOOKUP(B4432, 'TRIPS In Force'!$A$2:$B$166, 2, FALSE)</f>
        <v>39093</v>
      </c>
      <c r="L4432" s="7">
        <f t="shared" si="652"/>
        <v>2007</v>
      </c>
      <c r="M4432" s="7">
        <f t="shared" si="647"/>
        <v>0</v>
      </c>
      <c r="N4432" s="7">
        <f t="shared" si="648"/>
        <v>2007</v>
      </c>
      <c r="O4432" s="7">
        <f t="shared" si="649"/>
        <v>-15</v>
      </c>
      <c r="P4432" s="7">
        <f t="shared" si="650"/>
        <v>0</v>
      </c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</row>
    <row r="4433" spans="1:34" x14ac:dyDescent="0.35">
      <c r="A4433">
        <f t="shared" si="653"/>
        <v>4432</v>
      </c>
      <c r="B4433" t="s">
        <v>1986</v>
      </c>
      <c r="C4433">
        <f t="shared" si="651"/>
        <v>164</v>
      </c>
      <c r="D4433" s="7">
        <f t="shared" si="654"/>
        <v>1993</v>
      </c>
      <c r="E4433">
        <v>100</v>
      </c>
      <c r="F4433">
        <f>VLOOKUP(B4433, 'Population by Country'!$1:$266, 8, FALSE)</f>
        <v>69644500</v>
      </c>
      <c r="G4433">
        <v>0</v>
      </c>
      <c r="H4433">
        <v>0</v>
      </c>
      <c r="I4433" s="7">
        <f>INDEX('Developing Country'!$B$3:$B$175,MATCH('Stata Data'!B4433,'Developing Country'!$A$3:$A$175))</f>
        <v>0</v>
      </c>
      <c r="J4433" s="7">
        <f>INDEX('Developing Country'!$C$3:$C$175,MATCH('Stata Data'!B4433,'Developing Country'!$A$3:$A$175))</f>
        <v>0</v>
      </c>
      <c r="K4433" s="8">
        <f>VLOOKUP(B4433, 'TRIPS In Force'!$A$2:$B$166, 2, FALSE)</f>
        <v>39093</v>
      </c>
      <c r="L4433" s="7">
        <f t="shared" si="652"/>
        <v>2007</v>
      </c>
      <c r="M4433" s="7">
        <f t="shared" si="647"/>
        <v>0</v>
      </c>
      <c r="N4433" s="7">
        <f t="shared" si="648"/>
        <v>2007</v>
      </c>
      <c r="O4433" s="7">
        <f t="shared" si="649"/>
        <v>-14</v>
      </c>
      <c r="P4433" s="7">
        <f t="shared" si="650"/>
        <v>0</v>
      </c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</row>
    <row r="4434" spans="1:34" x14ac:dyDescent="0.35">
      <c r="A4434">
        <f t="shared" si="653"/>
        <v>4433</v>
      </c>
      <c r="B4434" t="s">
        <v>1986</v>
      </c>
      <c r="C4434">
        <f t="shared" si="651"/>
        <v>164</v>
      </c>
      <c r="D4434" s="7">
        <f t="shared" si="654"/>
        <v>1994</v>
      </c>
      <c r="E4434">
        <v>200</v>
      </c>
      <c r="F4434">
        <f>VLOOKUP(B4434, 'Population by Country'!$1:$266, 9, FALSE)</f>
        <v>70824500</v>
      </c>
      <c r="G4434">
        <v>0</v>
      </c>
      <c r="H4434">
        <v>0</v>
      </c>
      <c r="I4434" s="7">
        <f>INDEX('Developing Country'!$B$3:$B$175,MATCH('Stata Data'!B4434,'Developing Country'!$A$3:$A$175))</f>
        <v>0</v>
      </c>
      <c r="J4434" s="7">
        <f>INDEX('Developing Country'!$C$3:$C$175,MATCH('Stata Data'!B4434,'Developing Country'!$A$3:$A$175))</f>
        <v>0</v>
      </c>
      <c r="K4434" s="8">
        <f>VLOOKUP(B4434, 'TRIPS In Force'!$A$2:$B$166, 2, FALSE)</f>
        <v>39093</v>
      </c>
      <c r="L4434" s="7">
        <f t="shared" si="652"/>
        <v>2007</v>
      </c>
      <c r="M4434" s="7">
        <f t="shared" si="647"/>
        <v>0</v>
      </c>
      <c r="N4434" s="7">
        <f t="shared" si="648"/>
        <v>2007</v>
      </c>
      <c r="O4434" s="7">
        <f t="shared" si="649"/>
        <v>-13</v>
      </c>
      <c r="P4434" s="7">
        <f t="shared" si="650"/>
        <v>0</v>
      </c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</row>
    <row r="4435" spans="1:34" x14ac:dyDescent="0.35">
      <c r="A4435">
        <f t="shared" si="653"/>
        <v>4434</v>
      </c>
      <c r="B4435" t="s">
        <v>1986</v>
      </c>
      <c r="C4435">
        <f t="shared" si="651"/>
        <v>164</v>
      </c>
      <c r="D4435" s="7">
        <f t="shared" si="654"/>
        <v>1995</v>
      </c>
      <c r="E4435">
        <v>500</v>
      </c>
      <c r="F4435">
        <f>VLOOKUP(B4435, 'Population by Country'!$1:$266, 10, FALSE)</f>
        <v>71995500</v>
      </c>
      <c r="G4435">
        <v>0</v>
      </c>
      <c r="H4435">
        <v>0</v>
      </c>
      <c r="I4435" s="7">
        <f>INDEX('Developing Country'!$B$3:$B$175,MATCH('Stata Data'!B4435,'Developing Country'!$A$3:$A$175))</f>
        <v>0</v>
      </c>
      <c r="J4435" s="7">
        <f>INDEX('Developing Country'!$C$3:$C$175,MATCH('Stata Data'!B4435,'Developing Country'!$A$3:$A$175))</f>
        <v>0</v>
      </c>
      <c r="K4435" s="8">
        <f>VLOOKUP(B4435, 'TRIPS In Force'!$A$2:$B$166, 2, FALSE)</f>
        <v>39093</v>
      </c>
      <c r="L4435" s="7">
        <f t="shared" si="652"/>
        <v>2007</v>
      </c>
      <c r="M4435" s="7">
        <f t="shared" si="647"/>
        <v>0</v>
      </c>
      <c r="N4435" s="7">
        <f t="shared" si="648"/>
        <v>2007</v>
      </c>
      <c r="O4435" s="7">
        <f t="shared" si="649"/>
        <v>-12</v>
      </c>
      <c r="P4435" s="7">
        <f t="shared" si="650"/>
        <v>0</v>
      </c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</row>
    <row r="4436" spans="1:34" x14ac:dyDescent="0.35">
      <c r="A4436">
        <f t="shared" si="653"/>
        <v>4435</v>
      </c>
      <c r="B4436" t="s">
        <v>1986</v>
      </c>
      <c r="C4436">
        <f t="shared" si="651"/>
        <v>164</v>
      </c>
      <c r="D4436" s="7">
        <f t="shared" si="654"/>
        <v>1996</v>
      </c>
      <c r="E4436">
        <v>1000</v>
      </c>
      <c r="F4436">
        <f>VLOOKUP(B4436, 'Population by Country'!$1:$266, 11, FALSE)</f>
        <v>73156700</v>
      </c>
      <c r="G4436">
        <v>0</v>
      </c>
      <c r="H4436">
        <v>0</v>
      </c>
      <c r="I4436" s="7">
        <f>INDEX('Developing Country'!$B$3:$B$175,MATCH('Stata Data'!B4436,'Developing Country'!$A$3:$A$175))</f>
        <v>0</v>
      </c>
      <c r="J4436" s="7">
        <f>INDEX('Developing Country'!$C$3:$C$175,MATCH('Stata Data'!B4436,'Developing Country'!$A$3:$A$175))</f>
        <v>0</v>
      </c>
      <c r="K4436" s="8">
        <f>VLOOKUP(B4436, 'TRIPS In Force'!$A$2:$B$166, 2, FALSE)</f>
        <v>39093</v>
      </c>
      <c r="L4436" s="7">
        <f t="shared" si="652"/>
        <v>2007</v>
      </c>
      <c r="M4436" s="7">
        <f t="shared" si="647"/>
        <v>0</v>
      </c>
      <c r="N4436" s="7">
        <f t="shared" si="648"/>
        <v>2007</v>
      </c>
      <c r="O4436" s="7">
        <f t="shared" si="649"/>
        <v>-11</v>
      </c>
      <c r="P4436" s="7">
        <f t="shared" si="650"/>
        <v>0</v>
      </c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</row>
    <row r="4437" spans="1:34" x14ac:dyDescent="0.35">
      <c r="A4437">
        <f t="shared" si="653"/>
        <v>4436</v>
      </c>
      <c r="B4437" t="s">
        <v>1986</v>
      </c>
      <c r="C4437">
        <f t="shared" si="651"/>
        <v>164</v>
      </c>
      <c r="D4437" s="7">
        <f t="shared" si="654"/>
        <v>1997</v>
      </c>
      <c r="E4437">
        <v>1000</v>
      </c>
      <c r="F4437">
        <f>VLOOKUP(B4437, 'Population by Country'!$1:$266, 12, FALSE)</f>
        <v>74306900</v>
      </c>
      <c r="G4437">
        <v>0</v>
      </c>
      <c r="H4437">
        <v>0</v>
      </c>
      <c r="I4437" s="7">
        <f>INDEX('Developing Country'!$B$3:$B$175,MATCH('Stata Data'!B4437,'Developing Country'!$A$3:$A$175))</f>
        <v>0</v>
      </c>
      <c r="J4437" s="7">
        <f>INDEX('Developing Country'!$C$3:$C$175,MATCH('Stata Data'!B4437,'Developing Country'!$A$3:$A$175))</f>
        <v>0</v>
      </c>
      <c r="K4437" s="8">
        <f>VLOOKUP(B4437, 'TRIPS In Force'!$A$2:$B$166, 2, FALSE)</f>
        <v>39093</v>
      </c>
      <c r="L4437" s="7">
        <f t="shared" si="652"/>
        <v>2007</v>
      </c>
      <c r="M4437" s="7">
        <f t="shared" si="647"/>
        <v>0</v>
      </c>
      <c r="N4437" s="7">
        <f t="shared" si="648"/>
        <v>2007</v>
      </c>
      <c r="O4437" s="7">
        <f t="shared" si="649"/>
        <v>-10</v>
      </c>
      <c r="P4437" s="7">
        <f t="shared" si="650"/>
        <v>0</v>
      </c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</row>
    <row r="4438" spans="1:34" x14ac:dyDescent="0.35">
      <c r="A4438">
        <f t="shared" si="653"/>
        <v>4437</v>
      </c>
      <c r="B4438" t="s">
        <v>1986</v>
      </c>
      <c r="C4438">
        <f t="shared" si="651"/>
        <v>164</v>
      </c>
      <c r="D4438" s="7">
        <f t="shared" si="654"/>
        <v>1998</v>
      </c>
      <c r="E4438">
        <v>1500</v>
      </c>
      <c r="F4438">
        <f>VLOOKUP(B4438, 'Population by Country'!$1:$266, 13, FALSE)</f>
        <v>75456300</v>
      </c>
      <c r="G4438">
        <v>0</v>
      </c>
      <c r="H4438">
        <v>0</v>
      </c>
      <c r="I4438" s="7">
        <f>INDEX('Developing Country'!$B$3:$B$175,MATCH('Stata Data'!B4438,'Developing Country'!$A$3:$A$175))</f>
        <v>0</v>
      </c>
      <c r="J4438" s="7">
        <f>INDEX('Developing Country'!$C$3:$C$175,MATCH('Stata Data'!B4438,'Developing Country'!$A$3:$A$175))</f>
        <v>0</v>
      </c>
      <c r="K4438" s="8">
        <f>VLOOKUP(B4438, 'TRIPS In Force'!$A$2:$B$166, 2, FALSE)</f>
        <v>39093</v>
      </c>
      <c r="L4438" s="7">
        <f t="shared" si="652"/>
        <v>2007</v>
      </c>
      <c r="M4438" s="7">
        <f t="shared" si="647"/>
        <v>0</v>
      </c>
      <c r="N4438" s="7">
        <f t="shared" si="648"/>
        <v>2007</v>
      </c>
      <c r="O4438" s="7">
        <f t="shared" si="649"/>
        <v>-9</v>
      </c>
      <c r="P4438" s="7">
        <f t="shared" si="650"/>
        <v>0</v>
      </c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</row>
    <row r="4439" spans="1:34" x14ac:dyDescent="0.35">
      <c r="A4439">
        <f t="shared" si="653"/>
        <v>4438</v>
      </c>
      <c r="B4439" t="s">
        <v>1986</v>
      </c>
      <c r="C4439">
        <f t="shared" si="651"/>
        <v>164</v>
      </c>
      <c r="D4439" s="7">
        <f t="shared" si="654"/>
        <v>1999</v>
      </c>
      <c r="E4439">
        <v>2300</v>
      </c>
      <c r="F4439">
        <f>VLOOKUP(B4439, 'Population by Country'!$1:$266,14, FALSE)</f>
        <v>76596700</v>
      </c>
      <c r="G4439">
        <v>0</v>
      </c>
      <c r="H4439">
        <v>0</v>
      </c>
      <c r="I4439" s="7">
        <f>INDEX('Developing Country'!$B$3:$B$175,MATCH('Stata Data'!B4439,'Developing Country'!$A$3:$A$175))</f>
        <v>0</v>
      </c>
      <c r="J4439" s="7">
        <f>INDEX('Developing Country'!$C$3:$C$175,MATCH('Stata Data'!B4439,'Developing Country'!$A$3:$A$175))</f>
        <v>0</v>
      </c>
      <c r="K4439" s="8">
        <f>VLOOKUP(B4439, 'TRIPS In Force'!$A$2:$B$166, 2, FALSE)</f>
        <v>39093</v>
      </c>
      <c r="L4439" s="7">
        <f t="shared" si="652"/>
        <v>2007</v>
      </c>
      <c r="M4439" s="7">
        <f t="shared" si="647"/>
        <v>0</v>
      </c>
      <c r="N4439" s="7">
        <f t="shared" si="648"/>
        <v>2007</v>
      </c>
      <c r="O4439" s="7">
        <f t="shared" si="649"/>
        <v>-8</v>
      </c>
      <c r="P4439" s="7">
        <f t="shared" si="650"/>
        <v>0</v>
      </c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</row>
    <row r="4440" spans="1:34" x14ac:dyDescent="0.35">
      <c r="A4440">
        <f t="shared" si="653"/>
        <v>4439</v>
      </c>
      <c r="B4440" t="s">
        <v>1986</v>
      </c>
      <c r="C4440">
        <f t="shared" si="651"/>
        <v>164</v>
      </c>
      <c r="D4440" s="7">
        <f t="shared" si="654"/>
        <v>2000</v>
      </c>
      <c r="E4440">
        <v>3300</v>
      </c>
      <c r="F4440">
        <f>VLOOKUP(B4440, 'Population by Country'!$1:$266, 15, FALSE)</f>
        <v>77630900</v>
      </c>
      <c r="G4440">
        <v>0</v>
      </c>
      <c r="H4440">
        <v>0</v>
      </c>
      <c r="I4440" s="7">
        <f>INDEX('Developing Country'!$B$3:$B$175,MATCH('Stata Data'!B4440,'Developing Country'!$A$3:$A$175))</f>
        <v>0</v>
      </c>
      <c r="J4440" s="7">
        <f>INDEX('Developing Country'!$C$3:$C$175,MATCH('Stata Data'!B4440,'Developing Country'!$A$3:$A$175))</f>
        <v>0</v>
      </c>
      <c r="K4440" s="8">
        <f>VLOOKUP(B4440, 'TRIPS In Force'!$A$2:$B$166, 2, FALSE)</f>
        <v>39093</v>
      </c>
      <c r="L4440" s="7">
        <f t="shared" si="652"/>
        <v>2007</v>
      </c>
      <c r="M4440" s="7">
        <f t="shared" si="647"/>
        <v>0</v>
      </c>
      <c r="N4440" s="7">
        <f t="shared" si="648"/>
        <v>2007</v>
      </c>
      <c r="O4440" s="7">
        <f t="shared" si="649"/>
        <v>-7</v>
      </c>
      <c r="P4440" s="7">
        <f t="shared" si="650"/>
        <v>0</v>
      </c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</row>
    <row r="4441" spans="1:34" x14ac:dyDescent="0.35">
      <c r="A4441">
        <f t="shared" si="653"/>
        <v>4440</v>
      </c>
      <c r="B4441" t="s">
        <v>1986</v>
      </c>
      <c r="C4441">
        <f t="shared" si="651"/>
        <v>164</v>
      </c>
      <c r="D4441" s="7">
        <f t="shared" si="654"/>
        <v>2001</v>
      </c>
      <c r="E4441">
        <v>4500</v>
      </c>
      <c r="F4441">
        <f>VLOOKUP(B4441, 'Population by Country'!$1:$266, 16, FALSE)</f>
        <v>78620500</v>
      </c>
      <c r="G4441">
        <v>0</v>
      </c>
      <c r="H4441">
        <v>0</v>
      </c>
      <c r="I4441" s="7">
        <f>INDEX('Developing Country'!$B$3:$B$175,MATCH('Stata Data'!B4441,'Developing Country'!$A$3:$A$175))</f>
        <v>0</v>
      </c>
      <c r="J4441" s="7">
        <f>INDEX('Developing Country'!$C$3:$C$175,MATCH('Stata Data'!B4441,'Developing Country'!$A$3:$A$175))</f>
        <v>0</v>
      </c>
      <c r="K4441" s="8">
        <f>VLOOKUP(B4441, 'TRIPS In Force'!$A$2:$B$166, 2, FALSE)</f>
        <v>39093</v>
      </c>
      <c r="L4441" s="7">
        <f t="shared" si="652"/>
        <v>2007</v>
      </c>
      <c r="M4441" s="7">
        <f t="shared" si="647"/>
        <v>0</v>
      </c>
      <c r="N4441" s="7">
        <f t="shared" si="648"/>
        <v>2007</v>
      </c>
      <c r="O4441" s="7">
        <f t="shared" si="649"/>
        <v>-6</v>
      </c>
      <c r="P4441" s="7">
        <f t="shared" si="650"/>
        <v>0</v>
      </c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</row>
    <row r="4442" spans="1:34" x14ac:dyDescent="0.35">
      <c r="A4442">
        <f t="shared" si="653"/>
        <v>4441</v>
      </c>
      <c r="B4442" t="s">
        <v>1986</v>
      </c>
      <c r="C4442">
        <f t="shared" si="651"/>
        <v>164</v>
      </c>
      <c r="D4442" s="7">
        <f t="shared" si="654"/>
        <v>2002</v>
      </c>
      <c r="E4442">
        <v>5800</v>
      </c>
      <c r="F4442">
        <f>VLOOKUP(B4442, 'Population by Country'!$1:$266, 17, FALSE)</f>
        <v>79537700</v>
      </c>
      <c r="G4442">
        <v>0</v>
      </c>
      <c r="H4442">
        <v>0</v>
      </c>
      <c r="I4442" s="7">
        <f>INDEX('Developing Country'!$B$3:$B$175,MATCH('Stata Data'!B4442,'Developing Country'!$A$3:$A$175))</f>
        <v>0</v>
      </c>
      <c r="J4442" s="7">
        <f>INDEX('Developing Country'!$C$3:$C$175,MATCH('Stata Data'!B4442,'Developing Country'!$A$3:$A$175))</f>
        <v>0</v>
      </c>
      <c r="K4442" s="8">
        <f>VLOOKUP(B4442, 'TRIPS In Force'!$A$2:$B$166, 2, FALSE)</f>
        <v>39093</v>
      </c>
      <c r="L4442" s="7">
        <f t="shared" si="652"/>
        <v>2007</v>
      </c>
      <c r="M4442" s="7">
        <f t="shared" si="647"/>
        <v>0</v>
      </c>
      <c r="N4442" s="7">
        <f t="shared" si="648"/>
        <v>2007</v>
      </c>
      <c r="O4442" s="7">
        <f t="shared" si="649"/>
        <v>-5</v>
      </c>
      <c r="P4442" s="7">
        <f t="shared" si="650"/>
        <v>0</v>
      </c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</row>
    <row r="4443" spans="1:34" x14ac:dyDescent="0.35">
      <c r="A4443">
        <f t="shared" si="653"/>
        <v>4442</v>
      </c>
      <c r="B4443" t="s">
        <v>1986</v>
      </c>
      <c r="C4443">
        <f t="shared" si="651"/>
        <v>164</v>
      </c>
      <c r="D4443" s="7">
        <f t="shared" si="654"/>
        <v>2003</v>
      </c>
      <c r="E4443">
        <v>7300</v>
      </c>
      <c r="F4443">
        <f>VLOOKUP(B4443, 'Population by Country'!$1:$266, 18, FALSE)</f>
        <v>80467400</v>
      </c>
      <c r="G4443">
        <v>0</v>
      </c>
      <c r="H4443">
        <v>0</v>
      </c>
      <c r="I4443" s="7">
        <f>INDEX('Developing Country'!$B$3:$B$175,MATCH('Stata Data'!B4443,'Developing Country'!$A$3:$A$175))</f>
        <v>0</v>
      </c>
      <c r="J4443" s="7">
        <f>INDEX('Developing Country'!$C$3:$C$175,MATCH('Stata Data'!B4443,'Developing Country'!$A$3:$A$175))</f>
        <v>0</v>
      </c>
      <c r="K4443" s="8">
        <f>VLOOKUP(B4443, 'TRIPS In Force'!$A$2:$B$166, 2, FALSE)</f>
        <v>39093</v>
      </c>
      <c r="L4443" s="7">
        <f t="shared" si="652"/>
        <v>2007</v>
      </c>
      <c r="M4443" s="7">
        <f t="shared" si="647"/>
        <v>0</v>
      </c>
      <c r="N4443" s="7">
        <f t="shared" si="648"/>
        <v>2007</v>
      </c>
      <c r="O4443" s="7">
        <f t="shared" si="649"/>
        <v>-4</v>
      </c>
      <c r="P4443" s="7">
        <f t="shared" si="650"/>
        <v>0</v>
      </c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</row>
    <row r="4444" spans="1:34" x14ac:dyDescent="0.35">
      <c r="A4444">
        <f t="shared" si="653"/>
        <v>4443</v>
      </c>
      <c r="B4444" t="s">
        <v>1986</v>
      </c>
      <c r="C4444">
        <f t="shared" si="651"/>
        <v>164</v>
      </c>
      <c r="D4444" s="7">
        <f t="shared" si="654"/>
        <v>2004</v>
      </c>
      <c r="E4444">
        <v>8800</v>
      </c>
      <c r="F4444">
        <f>VLOOKUP(B4444, 'Population by Country'!$1:$266,19, FALSE)</f>
        <v>81436400</v>
      </c>
      <c r="G4444">
        <v>0</v>
      </c>
      <c r="H4444">
        <v>0</v>
      </c>
      <c r="I4444" s="7">
        <f>INDEX('Developing Country'!$B$3:$B$175,MATCH('Stata Data'!B4444,'Developing Country'!$A$3:$A$175))</f>
        <v>0</v>
      </c>
      <c r="J4444" s="7">
        <f>INDEX('Developing Country'!$C$3:$C$175,MATCH('Stata Data'!B4444,'Developing Country'!$A$3:$A$175))</f>
        <v>0</v>
      </c>
      <c r="K4444" s="8">
        <f>VLOOKUP(B4444, 'TRIPS In Force'!$A$2:$B$166, 2, FALSE)</f>
        <v>39093</v>
      </c>
      <c r="L4444" s="7">
        <f t="shared" si="652"/>
        <v>2007</v>
      </c>
      <c r="M4444" s="7">
        <f t="shared" si="647"/>
        <v>0</v>
      </c>
      <c r="N4444" s="7">
        <f t="shared" si="648"/>
        <v>2007</v>
      </c>
      <c r="O4444" s="7">
        <f t="shared" si="649"/>
        <v>-3</v>
      </c>
      <c r="P4444" s="7">
        <f t="shared" si="650"/>
        <v>0</v>
      </c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</row>
    <row r="4445" spans="1:34" x14ac:dyDescent="0.35">
      <c r="A4445">
        <f t="shared" si="653"/>
        <v>4444</v>
      </c>
      <c r="B4445" t="s">
        <v>1986</v>
      </c>
      <c r="C4445">
        <f t="shared" si="651"/>
        <v>164</v>
      </c>
      <c r="D4445" s="7">
        <f t="shared" si="654"/>
        <v>2005</v>
      </c>
      <c r="E4445">
        <v>10000</v>
      </c>
      <c r="F4445">
        <f>VLOOKUP(B4445, 'Population by Country'!$1:$266, 20, FALSE)</f>
        <v>82392100</v>
      </c>
      <c r="G4445">
        <v>0</v>
      </c>
      <c r="H4445">
        <v>0</v>
      </c>
      <c r="I4445" s="7">
        <f>INDEX('Developing Country'!$B$3:$B$175,MATCH('Stata Data'!B4445,'Developing Country'!$A$3:$A$175))</f>
        <v>0</v>
      </c>
      <c r="J4445" s="7">
        <f>INDEX('Developing Country'!$C$3:$C$175,MATCH('Stata Data'!B4445,'Developing Country'!$A$3:$A$175))</f>
        <v>0</v>
      </c>
      <c r="K4445" s="8">
        <f>VLOOKUP(B4445, 'TRIPS In Force'!$A$2:$B$166, 2, FALSE)</f>
        <v>39093</v>
      </c>
      <c r="L4445" s="7">
        <f t="shared" si="652"/>
        <v>2007</v>
      </c>
      <c r="M4445" s="7">
        <f t="shared" si="647"/>
        <v>0</v>
      </c>
      <c r="N4445" s="7">
        <f t="shared" si="648"/>
        <v>2007</v>
      </c>
      <c r="O4445" s="7">
        <f t="shared" si="649"/>
        <v>-2</v>
      </c>
      <c r="P4445" s="7">
        <f t="shared" si="650"/>
        <v>0</v>
      </c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</row>
    <row r="4446" spans="1:34" x14ac:dyDescent="0.35">
      <c r="A4446">
        <f t="shared" si="653"/>
        <v>4445</v>
      </c>
      <c r="B4446" t="s">
        <v>1986</v>
      </c>
      <c r="C4446">
        <f t="shared" si="651"/>
        <v>164</v>
      </c>
      <c r="D4446" s="7">
        <f t="shared" si="654"/>
        <v>2006</v>
      </c>
      <c r="E4446">
        <v>11000</v>
      </c>
      <c r="F4446">
        <f>VLOOKUP(B4446, 'Population by Country'!$1:$266, 21, FALSE)</f>
        <v>83311200</v>
      </c>
      <c r="G4446">
        <v>0</v>
      </c>
      <c r="H4446">
        <v>0</v>
      </c>
      <c r="I4446" s="7">
        <f>INDEX('Developing Country'!$B$3:$B$175,MATCH('Stata Data'!B4446,'Developing Country'!$A$3:$A$175))</f>
        <v>0</v>
      </c>
      <c r="J4446" s="7">
        <f>INDEX('Developing Country'!$C$3:$C$175,MATCH('Stata Data'!B4446,'Developing Country'!$A$3:$A$175))</f>
        <v>0</v>
      </c>
      <c r="K4446" s="8">
        <f>VLOOKUP(B4446, 'TRIPS In Force'!$A$2:$B$166, 2, FALSE)</f>
        <v>39093</v>
      </c>
      <c r="L4446" s="7">
        <f t="shared" si="652"/>
        <v>2007</v>
      </c>
      <c r="M4446" s="7">
        <f t="shared" si="647"/>
        <v>0</v>
      </c>
      <c r="N4446" s="7">
        <f t="shared" si="648"/>
        <v>2007</v>
      </c>
      <c r="O4446" s="7">
        <f t="shared" si="649"/>
        <v>-1</v>
      </c>
      <c r="P4446" s="7">
        <f t="shared" si="650"/>
        <v>0</v>
      </c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</row>
    <row r="4447" spans="1:34" x14ac:dyDescent="0.35">
      <c r="A4447">
        <f t="shared" si="653"/>
        <v>4446</v>
      </c>
      <c r="B4447" t="s">
        <v>1986</v>
      </c>
      <c r="C4447">
        <f t="shared" si="651"/>
        <v>164</v>
      </c>
      <c r="D4447" s="7">
        <f t="shared" si="654"/>
        <v>2007</v>
      </c>
      <c r="E4447">
        <v>11000</v>
      </c>
      <c r="F4447">
        <f>VLOOKUP(B4447, 'Population by Country'!$1:$266, 22, FALSE)</f>
        <v>84218500</v>
      </c>
      <c r="G4447">
        <v>0</v>
      </c>
      <c r="H4447">
        <v>0</v>
      </c>
      <c r="I4447" s="7">
        <f>INDEX('Developing Country'!$B$3:$B$175,MATCH('Stata Data'!B4447,'Developing Country'!$A$3:$A$175))</f>
        <v>0</v>
      </c>
      <c r="J4447" s="7">
        <f>INDEX('Developing Country'!$C$3:$C$175,MATCH('Stata Data'!B4447,'Developing Country'!$A$3:$A$175))</f>
        <v>0</v>
      </c>
      <c r="K4447" s="8">
        <f>VLOOKUP(B4447, 'TRIPS In Force'!$A$2:$B$166, 2, FALSE)</f>
        <v>39093</v>
      </c>
      <c r="L4447" s="7">
        <f t="shared" si="652"/>
        <v>2007</v>
      </c>
      <c r="M4447" s="7">
        <f t="shared" si="647"/>
        <v>1</v>
      </c>
      <c r="N4447" s="7">
        <f t="shared" si="648"/>
        <v>2007</v>
      </c>
      <c r="O4447" s="7">
        <f t="shared" si="649"/>
        <v>0</v>
      </c>
      <c r="P4447" s="7">
        <f t="shared" si="650"/>
        <v>1</v>
      </c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</row>
    <row r="4448" spans="1:34" x14ac:dyDescent="0.35">
      <c r="A4448">
        <f t="shared" si="653"/>
        <v>4447</v>
      </c>
      <c r="B4448" t="s">
        <v>1986</v>
      </c>
      <c r="C4448">
        <f t="shared" si="651"/>
        <v>164</v>
      </c>
      <c r="D4448" s="7">
        <f t="shared" si="654"/>
        <v>2008</v>
      </c>
      <c r="E4448">
        <v>9500</v>
      </c>
      <c r="F4448">
        <f>VLOOKUP(B4448, 'Population by Country'!$1:$266, 23, FALSE)</f>
        <v>85118700</v>
      </c>
      <c r="G4448">
        <v>0</v>
      </c>
      <c r="H4448">
        <v>0</v>
      </c>
      <c r="I4448" s="7">
        <f>INDEX('Developing Country'!$B$3:$B$175,MATCH('Stata Data'!B4448,'Developing Country'!$A$3:$A$175))</f>
        <v>0</v>
      </c>
      <c r="J4448" s="7">
        <f>INDEX('Developing Country'!$C$3:$C$175,MATCH('Stata Data'!B4448,'Developing Country'!$A$3:$A$175))</f>
        <v>0</v>
      </c>
      <c r="K4448" s="8">
        <f>VLOOKUP(B4448, 'TRIPS In Force'!$A$2:$B$166, 2, FALSE)</f>
        <v>39093</v>
      </c>
      <c r="L4448" s="7">
        <f t="shared" si="652"/>
        <v>2007</v>
      </c>
      <c r="M4448" s="7">
        <f t="shared" si="647"/>
        <v>1</v>
      </c>
      <c r="N4448" s="7">
        <f t="shared" si="648"/>
        <v>2007</v>
      </c>
      <c r="O4448" s="7">
        <f t="shared" si="649"/>
        <v>1</v>
      </c>
      <c r="P4448" s="7">
        <f t="shared" si="650"/>
        <v>1</v>
      </c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</row>
    <row r="4449" spans="1:34" x14ac:dyDescent="0.35">
      <c r="A4449">
        <f t="shared" si="653"/>
        <v>4448</v>
      </c>
      <c r="B4449" t="s">
        <v>1986</v>
      </c>
      <c r="C4449">
        <f t="shared" si="651"/>
        <v>164</v>
      </c>
      <c r="D4449" s="7">
        <f t="shared" si="654"/>
        <v>2009</v>
      </c>
      <c r="E4449">
        <v>8500</v>
      </c>
      <c r="F4449">
        <f>VLOOKUP(B4449, 'Population by Country'!$1:$266, 24, FALSE)</f>
        <v>86025000</v>
      </c>
      <c r="G4449">
        <v>0</v>
      </c>
      <c r="H4449">
        <v>0</v>
      </c>
      <c r="I4449" s="7">
        <f>INDEX('Developing Country'!$B$3:$B$175,MATCH('Stata Data'!B4449,'Developing Country'!$A$3:$A$175))</f>
        <v>0</v>
      </c>
      <c r="J4449" s="7">
        <f>INDEX('Developing Country'!$C$3:$C$175,MATCH('Stata Data'!B4449,'Developing Country'!$A$3:$A$175))</f>
        <v>0</v>
      </c>
      <c r="K4449" s="8">
        <f>VLOOKUP(B4449, 'TRIPS In Force'!$A$2:$B$166, 2, FALSE)</f>
        <v>39093</v>
      </c>
      <c r="L4449" s="7">
        <f t="shared" si="652"/>
        <v>2007</v>
      </c>
      <c r="M4449" s="7">
        <f t="shared" si="647"/>
        <v>1</v>
      </c>
      <c r="N4449" s="7">
        <f t="shared" si="648"/>
        <v>2007</v>
      </c>
      <c r="O4449" s="7">
        <f t="shared" si="649"/>
        <v>2</v>
      </c>
      <c r="P4449" s="7">
        <f t="shared" si="650"/>
        <v>1</v>
      </c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</row>
    <row r="4450" spans="1:34" x14ac:dyDescent="0.35">
      <c r="A4450">
        <f t="shared" si="653"/>
        <v>4449</v>
      </c>
      <c r="B4450" t="s">
        <v>1986</v>
      </c>
      <c r="C4450">
        <f t="shared" si="651"/>
        <v>164</v>
      </c>
      <c r="D4450" s="7">
        <f t="shared" si="654"/>
        <v>2010</v>
      </c>
      <c r="E4450">
        <v>8600</v>
      </c>
      <c r="F4450">
        <f>VLOOKUP(B4450, 'Population by Country'!$1:$266, 25, FALSE)</f>
        <v>86932500</v>
      </c>
      <c r="G4450">
        <v>0</v>
      </c>
      <c r="H4450">
        <v>0</v>
      </c>
      <c r="I4450" s="7">
        <f>INDEX('Developing Country'!$B$3:$B$175,MATCH('Stata Data'!B4450,'Developing Country'!$A$3:$A$175))</f>
        <v>0</v>
      </c>
      <c r="J4450" s="7">
        <f>INDEX('Developing Country'!$C$3:$C$175,MATCH('Stata Data'!B4450,'Developing Country'!$A$3:$A$175))</f>
        <v>0</v>
      </c>
      <c r="K4450" s="8">
        <f>VLOOKUP(B4450, 'TRIPS In Force'!$A$2:$B$166, 2, FALSE)</f>
        <v>39093</v>
      </c>
      <c r="L4450" s="7">
        <f t="shared" si="652"/>
        <v>2007</v>
      </c>
      <c r="M4450" s="7">
        <f t="shared" si="647"/>
        <v>1</v>
      </c>
      <c r="N4450" s="7">
        <f t="shared" si="648"/>
        <v>2007</v>
      </c>
      <c r="O4450" s="7">
        <f t="shared" si="649"/>
        <v>3</v>
      </c>
      <c r="P4450" s="7">
        <f t="shared" si="650"/>
        <v>1</v>
      </c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</row>
    <row r="4451" spans="1:34" x14ac:dyDescent="0.35">
      <c r="A4451">
        <f t="shared" si="653"/>
        <v>4450</v>
      </c>
      <c r="B4451" t="s">
        <v>1986</v>
      </c>
      <c r="C4451">
        <f t="shared" si="651"/>
        <v>164</v>
      </c>
      <c r="D4451" s="7">
        <f t="shared" si="654"/>
        <v>2011</v>
      </c>
      <c r="E4451">
        <v>9000</v>
      </c>
      <c r="F4451">
        <f>VLOOKUP(B4451, 'Population by Country'!$1:$266, 26, FALSE)</f>
        <v>87860300</v>
      </c>
      <c r="G4451">
        <v>0</v>
      </c>
      <c r="H4451">
        <v>0</v>
      </c>
      <c r="I4451" s="7">
        <f>INDEX('Developing Country'!$B$3:$B$175,MATCH('Stata Data'!B4451,'Developing Country'!$A$3:$A$175))</f>
        <v>0</v>
      </c>
      <c r="J4451" s="7">
        <f>INDEX('Developing Country'!$C$3:$C$175,MATCH('Stata Data'!B4451,'Developing Country'!$A$3:$A$175))</f>
        <v>0</v>
      </c>
      <c r="K4451" s="8">
        <f>VLOOKUP(B4451, 'TRIPS In Force'!$A$2:$B$166, 2, FALSE)</f>
        <v>39093</v>
      </c>
      <c r="L4451" s="7">
        <f t="shared" si="652"/>
        <v>2007</v>
      </c>
      <c r="M4451" s="7">
        <f t="shared" si="647"/>
        <v>1</v>
      </c>
      <c r="N4451" s="7">
        <f t="shared" si="648"/>
        <v>2007</v>
      </c>
      <c r="O4451" s="7">
        <f t="shared" si="649"/>
        <v>4</v>
      </c>
      <c r="P4451" s="7">
        <f t="shared" si="650"/>
        <v>1</v>
      </c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</row>
    <row r="4452" spans="1:34" x14ac:dyDescent="0.35">
      <c r="A4452">
        <f t="shared" si="653"/>
        <v>4451</v>
      </c>
      <c r="B4452" t="s">
        <v>1986</v>
      </c>
      <c r="C4452">
        <f t="shared" si="651"/>
        <v>164</v>
      </c>
      <c r="D4452" s="7">
        <f t="shared" si="654"/>
        <v>2012</v>
      </c>
      <c r="E4452">
        <v>9100</v>
      </c>
      <c r="F4452">
        <f>VLOOKUP(B4452, 'Population by Country'!$1:$266, 27, FALSE)</f>
        <v>88809200</v>
      </c>
      <c r="G4452">
        <v>0</v>
      </c>
      <c r="H4452">
        <v>0</v>
      </c>
      <c r="I4452" s="7">
        <f>INDEX('Developing Country'!$B$3:$B$175,MATCH('Stata Data'!B4452,'Developing Country'!$A$3:$A$175))</f>
        <v>0</v>
      </c>
      <c r="J4452" s="7">
        <f>INDEX('Developing Country'!$C$3:$C$175,MATCH('Stata Data'!B4452,'Developing Country'!$A$3:$A$175))</f>
        <v>0</v>
      </c>
      <c r="K4452" s="8">
        <f>VLOOKUP(B4452, 'TRIPS In Force'!$A$2:$B$166, 2, FALSE)</f>
        <v>39093</v>
      </c>
      <c r="L4452" s="7">
        <f t="shared" si="652"/>
        <v>2007</v>
      </c>
      <c r="M4452" s="7">
        <f t="shared" si="647"/>
        <v>1</v>
      </c>
      <c r="N4452" s="7">
        <f t="shared" si="648"/>
        <v>2007</v>
      </c>
      <c r="O4452" s="7">
        <f t="shared" si="649"/>
        <v>5</v>
      </c>
      <c r="P4452" s="7">
        <f t="shared" si="650"/>
        <v>1</v>
      </c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</row>
    <row r="4453" spans="1:34" x14ac:dyDescent="0.35">
      <c r="A4453">
        <f t="shared" si="653"/>
        <v>4452</v>
      </c>
      <c r="B4453" t="s">
        <v>1986</v>
      </c>
      <c r="C4453">
        <f t="shared" si="651"/>
        <v>164</v>
      </c>
      <c r="D4453" s="7">
        <f t="shared" si="654"/>
        <v>2013</v>
      </c>
      <c r="E4453">
        <v>9200</v>
      </c>
      <c r="F4453">
        <f>VLOOKUP(B4453, 'Population by Country'!$1:$266, 28, FALSE)</f>
        <v>89759500</v>
      </c>
      <c r="G4453">
        <v>0</v>
      </c>
      <c r="H4453">
        <v>0</v>
      </c>
      <c r="I4453" s="7">
        <f>INDEX('Developing Country'!$B$3:$B$175,MATCH('Stata Data'!B4453,'Developing Country'!$A$3:$A$175))</f>
        <v>0</v>
      </c>
      <c r="J4453" s="7">
        <f>INDEX('Developing Country'!$C$3:$C$175,MATCH('Stata Data'!B4453,'Developing Country'!$A$3:$A$175))</f>
        <v>0</v>
      </c>
      <c r="K4453" s="8">
        <f>VLOOKUP(B4453, 'TRIPS In Force'!$A$2:$B$166, 2, FALSE)</f>
        <v>39093</v>
      </c>
      <c r="L4453" s="7">
        <f t="shared" si="652"/>
        <v>2007</v>
      </c>
      <c r="M4453" s="7">
        <f t="shared" si="647"/>
        <v>1</v>
      </c>
      <c r="N4453" s="7">
        <f t="shared" si="648"/>
        <v>2007</v>
      </c>
      <c r="O4453" s="7">
        <f t="shared" si="649"/>
        <v>6</v>
      </c>
      <c r="P4453" s="7">
        <f t="shared" si="650"/>
        <v>1</v>
      </c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</row>
    <row r="4454" spans="1:34" x14ac:dyDescent="0.35">
      <c r="A4454">
        <f t="shared" si="653"/>
        <v>4453</v>
      </c>
      <c r="B4454" t="s">
        <v>1986</v>
      </c>
      <c r="C4454">
        <f t="shared" si="651"/>
        <v>164</v>
      </c>
      <c r="D4454" s="7">
        <f t="shared" si="654"/>
        <v>2014</v>
      </c>
      <c r="E4454">
        <v>8900</v>
      </c>
      <c r="F4454">
        <f>VLOOKUP(B4454, 'Population by Country'!$1:$266, 29, FALSE)</f>
        <v>90728900</v>
      </c>
      <c r="G4454">
        <v>0</v>
      </c>
      <c r="H4454">
        <v>0</v>
      </c>
      <c r="I4454" s="7">
        <f>INDEX('Developing Country'!$B$3:$B$175,MATCH('Stata Data'!B4454,'Developing Country'!$A$3:$A$175))</f>
        <v>0</v>
      </c>
      <c r="J4454" s="7">
        <f>INDEX('Developing Country'!$C$3:$C$175,MATCH('Stata Data'!B4454,'Developing Country'!$A$3:$A$175))</f>
        <v>0</v>
      </c>
      <c r="K4454" s="8">
        <f>VLOOKUP(B4454, 'TRIPS In Force'!$A$2:$B$166, 2, FALSE)</f>
        <v>39093</v>
      </c>
      <c r="L4454" s="7">
        <f t="shared" si="652"/>
        <v>2007</v>
      </c>
      <c r="M4454" s="7">
        <f t="shared" si="647"/>
        <v>1</v>
      </c>
      <c r="N4454" s="7">
        <f t="shared" si="648"/>
        <v>2007</v>
      </c>
      <c r="O4454" s="7">
        <f t="shared" si="649"/>
        <v>7</v>
      </c>
      <c r="P4454" s="7">
        <f t="shared" si="650"/>
        <v>1</v>
      </c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</row>
    <row r="4455" spans="1:34" x14ac:dyDescent="0.35">
      <c r="A4455">
        <f t="shared" si="653"/>
        <v>4454</v>
      </c>
      <c r="B4455" t="s">
        <v>1986</v>
      </c>
      <c r="C4455">
        <f t="shared" si="651"/>
        <v>164</v>
      </c>
      <c r="D4455" s="7">
        <f t="shared" si="654"/>
        <v>2015</v>
      </c>
      <c r="E4455">
        <v>8600</v>
      </c>
      <c r="F4455">
        <f>VLOOKUP(B4455, 'Population by Country'!$1:$266, 30, FALSE)</f>
        <v>91713300</v>
      </c>
      <c r="G4455">
        <v>0</v>
      </c>
      <c r="H4455">
        <v>0</v>
      </c>
      <c r="I4455" s="7">
        <f>INDEX('Developing Country'!$B$3:$B$175,MATCH('Stata Data'!B4455,'Developing Country'!$A$3:$A$175))</f>
        <v>0</v>
      </c>
      <c r="J4455" s="7">
        <f>INDEX('Developing Country'!$C$3:$C$175,MATCH('Stata Data'!B4455,'Developing Country'!$A$3:$A$175))</f>
        <v>0</v>
      </c>
      <c r="K4455" s="8">
        <f>VLOOKUP(B4455, 'TRIPS In Force'!$A$2:$B$166, 2, FALSE)</f>
        <v>39093</v>
      </c>
      <c r="L4455" s="7">
        <f t="shared" si="652"/>
        <v>2007</v>
      </c>
      <c r="M4455" s="7">
        <f t="shared" si="647"/>
        <v>1</v>
      </c>
      <c r="N4455" s="7">
        <f t="shared" si="648"/>
        <v>2007</v>
      </c>
      <c r="O4455" s="7">
        <f t="shared" si="649"/>
        <v>8</v>
      </c>
      <c r="P4455" s="7">
        <f t="shared" si="650"/>
        <v>1</v>
      </c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</row>
    <row r="4456" spans="1:34" x14ac:dyDescent="0.35">
      <c r="A4456">
        <f t="shared" si="653"/>
        <v>4455</v>
      </c>
      <c r="B4456" t="s">
        <v>1986</v>
      </c>
      <c r="C4456">
        <f t="shared" si="651"/>
        <v>164</v>
      </c>
      <c r="D4456" s="7">
        <f t="shared" si="654"/>
        <v>2016</v>
      </c>
      <c r="E4456">
        <v>8000</v>
      </c>
      <c r="F4456">
        <f>VLOOKUP(B4456, 'Population by Country'!$1:$266, 31, FALSE)</f>
        <v>92701100</v>
      </c>
      <c r="G4456">
        <v>0</v>
      </c>
      <c r="H4456">
        <v>0</v>
      </c>
      <c r="I4456" s="7">
        <f>INDEX('Developing Country'!$B$3:$B$175,MATCH('Stata Data'!B4456,'Developing Country'!$A$3:$A$175))</f>
        <v>0</v>
      </c>
      <c r="J4456" s="7">
        <f>INDEX('Developing Country'!$C$3:$C$175,MATCH('Stata Data'!B4456,'Developing Country'!$A$3:$A$175))</f>
        <v>0</v>
      </c>
      <c r="K4456" s="8">
        <f>VLOOKUP(B4456, 'TRIPS In Force'!$A$2:$B$166, 2, FALSE)</f>
        <v>39093</v>
      </c>
      <c r="L4456" s="7">
        <f t="shared" si="652"/>
        <v>2007</v>
      </c>
      <c r="M4456" s="7">
        <f t="shared" si="647"/>
        <v>1</v>
      </c>
      <c r="N4456" s="7">
        <f t="shared" si="648"/>
        <v>2007</v>
      </c>
      <c r="O4456" s="7">
        <f t="shared" si="649"/>
        <v>9</v>
      </c>
      <c r="P4456" s="7">
        <f t="shared" si="650"/>
        <v>1</v>
      </c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</row>
    <row r="4457" spans="1:34" x14ac:dyDescent="0.35">
      <c r="A4457">
        <f t="shared" si="653"/>
        <v>4456</v>
      </c>
      <c r="B4457" t="s">
        <v>161</v>
      </c>
      <c r="C4457">
        <f t="shared" si="651"/>
        <v>165</v>
      </c>
      <c r="D4457" s="7">
        <v>1990</v>
      </c>
      <c r="E4457">
        <v>100</v>
      </c>
      <c r="F4457">
        <f>VLOOKUP(B4457, 'Population by Country'!$1:$266, 5,FALSE )</f>
        <v>12057039</v>
      </c>
      <c r="G4457">
        <v>0</v>
      </c>
      <c r="H4457">
        <v>0</v>
      </c>
      <c r="I4457" s="7">
        <f>INDEX('Developing Country'!$B$3:$B$175,MATCH('Stata Data'!B4457,'Developing Country'!$A$3:$A$175))</f>
        <v>1</v>
      </c>
      <c r="J4457" s="7">
        <f>INDEX('Developing Country'!$C$3:$C$175,MATCH('Stata Data'!B4457,'Developing Country'!$A$3:$A$175))</f>
        <v>0</v>
      </c>
      <c r="K4457" s="8">
        <f>VLOOKUP(B4457, 'TRIPS In Force'!$A$2:$B$166, 2, FALSE)</f>
        <v>41816</v>
      </c>
      <c r="L4457" s="7">
        <f t="shared" si="652"/>
        <v>2014</v>
      </c>
      <c r="M4457" s="7">
        <f t="shared" si="647"/>
        <v>0</v>
      </c>
      <c r="N4457" s="7">
        <f t="shared" si="648"/>
        <v>2033</v>
      </c>
      <c r="O4457" s="7">
        <f t="shared" si="649"/>
        <v>-43</v>
      </c>
      <c r="P4457" s="7">
        <f t="shared" si="650"/>
        <v>0</v>
      </c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</row>
    <row r="4458" spans="1:34" x14ac:dyDescent="0.35">
      <c r="A4458">
        <f t="shared" si="653"/>
        <v>4457</v>
      </c>
      <c r="B4458" t="s">
        <v>161</v>
      </c>
      <c r="C4458">
        <f t="shared" si="651"/>
        <v>165</v>
      </c>
      <c r="D4458" s="7">
        <f>D4457+1</f>
        <v>1991</v>
      </c>
      <c r="E4458">
        <v>100</v>
      </c>
      <c r="F4458">
        <f>VLOOKUP(B4458, 'Population by Country'!$1:$266, 6, FALSE)</f>
        <v>12661614</v>
      </c>
      <c r="G4458">
        <v>0</v>
      </c>
      <c r="H4458">
        <v>0</v>
      </c>
      <c r="I4458" s="7">
        <f>INDEX('Developing Country'!$B$3:$B$175,MATCH('Stata Data'!B4458,'Developing Country'!$A$3:$A$175))</f>
        <v>1</v>
      </c>
      <c r="J4458" s="7">
        <f>INDEX('Developing Country'!$C$3:$C$175,MATCH('Stata Data'!B4458,'Developing Country'!$A$3:$A$175))</f>
        <v>0</v>
      </c>
      <c r="K4458" s="8">
        <f>VLOOKUP(B4458, 'TRIPS In Force'!$A$2:$B$166, 2, FALSE)</f>
        <v>41816</v>
      </c>
      <c r="L4458" s="7">
        <f t="shared" si="652"/>
        <v>2014</v>
      </c>
      <c r="M4458" s="7">
        <f t="shared" si="647"/>
        <v>0</v>
      </c>
      <c r="N4458" s="7">
        <f t="shared" si="648"/>
        <v>2033</v>
      </c>
      <c r="O4458" s="7">
        <f t="shared" si="649"/>
        <v>-42</v>
      </c>
      <c r="P4458" s="7">
        <f t="shared" si="650"/>
        <v>0</v>
      </c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</row>
    <row r="4459" spans="1:34" x14ac:dyDescent="0.35">
      <c r="A4459">
        <f t="shared" si="653"/>
        <v>4458</v>
      </c>
      <c r="B4459" t="s">
        <v>161</v>
      </c>
      <c r="C4459">
        <f t="shared" si="651"/>
        <v>165</v>
      </c>
      <c r="D4459" s="7">
        <f t="shared" ref="D4459:D4483" si="655">D4458+1</f>
        <v>1992</v>
      </c>
      <c r="E4459">
        <v>100</v>
      </c>
      <c r="F4459">
        <f>VLOOKUP(B4459, 'Population by Country'!$1:$266, 7, FALSE)</f>
        <v>13325583</v>
      </c>
      <c r="G4459">
        <v>0</v>
      </c>
      <c r="H4459">
        <v>0</v>
      </c>
      <c r="I4459" s="7">
        <f>INDEX('Developing Country'!$B$3:$B$175,MATCH('Stata Data'!B4459,'Developing Country'!$A$3:$A$175))</f>
        <v>1</v>
      </c>
      <c r="J4459" s="7">
        <f>INDEX('Developing Country'!$C$3:$C$175,MATCH('Stata Data'!B4459,'Developing Country'!$A$3:$A$175))</f>
        <v>0</v>
      </c>
      <c r="K4459" s="8">
        <f>VLOOKUP(B4459, 'TRIPS In Force'!$A$2:$B$166, 2, FALSE)</f>
        <v>41816</v>
      </c>
      <c r="L4459" s="7">
        <f t="shared" si="652"/>
        <v>2014</v>
      </c>
      <c r="M4459" s="7">
        <f t="shared" si="647"/>
        <v>0</v>
      </c>
      <c r="N4459" s="7">
        <f t="shared" si="648"/>
        <v>2033</v>
      </c>
      <c r="O4459" s="7">
        <f t="shared" si="649"/>
        <v>-41</v>
      </c>
      <c r="P4459" s="7">
        <f t="shared" si="650"/>
        <v>0</v>
      </c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</row>
    <row r="4460" spans="1:34" x14ac:dyDescent="0.35">
      <c r="A4460">
        <f t="shared" si="653"/>
        <v>4459</v>
      </c>
      <c r="B4460" t="s">
        <v>161</v>
      </c>
      <c r="C4460">
        <f t="shared" si="651"/>
        <v>165</v>
      </c>
      <c r="D4460" s="7">
        <f t="shared" si="655"/>
        <v>1993</v>
      </c>
      <c r="E4460">
        <v>100</v>
      </c>
      <c r="F4460">
        <f>VLOOKUP(B4460, 'Population by Country'!$1:$266, 8, FALSE)</f>
        <v>14017239</v>
      </c>
      <c r="G4460">
        <v>0</v>
      </c>
      <c r="H4460">
        <v>0</v>
      </c>
      <c r="I4460" s="7">
        <f>INDEX('Developing Country'!$B$3:$B$175,MATCH('Stata Data'!B4460,'Developing Country'!$A$3:$A$175))</f>
        <v>1</v>
      </c>
      <c r="J4460" s="7">
        <f>INDEX('Developing Country'!$C$3:$C$175,MATCH('Stata Data'!B4460,'Developing Country'!$A$3:$A$175))</f>
        <v>0</v>
      </c>
      <c r="K4460" s="8">
        <f>VLOOKUP(B4460, 'TRIPS In Force'!$A$2:$B$166, 2, FALSE)</f>
        <v>41816</v>
      </c>
      <c r="L4460" s="7">
        <f t="shared" si="652"/>
        <v>2014</v>
      </c>
      <c r="M4460" s="7">
        <f t="shared" si="647"/>
        <v>0</v>
      </c>
      <c r="N4460" s="7">
        <f t="shared" si="648"/>
        <v>2033</v>
      </c>
      <c r="O4460" s="7">
        <f t="shared" si="649"/>
        <v>-40</v>
      </c>
      <c r="P4460" s="7">
        <f t="shared" si="650"/>
        <v>0</v>
      </c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</row>
    <row r="4461" spans="1:34" x14ac:dyDescent="0.35">
      <c r="A4461">
        <f t="shared" si="653"/>
        <v>4460</v>
      </c>
      <c r="B4461" t="s">
        <v>161</v>
      </c>
      <c r="C4461">
        <f t="shared" si="651"/>
        <v>165</v>
      </c>
      <c r="D4461" s="7">
        <f t="shared" si="655"/>
        <v>1994</v>
      </c>
      <c r="E4461">
        <v>100</v>
      </c>
      <c r="F4461">
        <f>VLOOKUP(B4461, 'Population by Country'!$1:$266, 9, FALSE)</f>
        <v>14692686</v>
      </c>
      <c r="G4461">
        <v>0</v>
      </c>
      <c r="H4461">
        <v>0</v>
      </c>
      <c r="I4461" s="7">
        <f>INDEX('Developing Country'!$B$3:$B$175,MATCH('Stata Data'!B4461,'Developing Country'!$A$3:$A$175))</f>
        <v>1</v>
      </c>
      <c r="J4461" s="7">
        <f>INDEX('Developing Country'!$C$3:$C$175,MATCH('Stata Data'!B4461,'Developing Country'!$A$3:$A$175))</f>
        <v>0</v>
      </c>
      <c r="K4461" s="8">
        <f>VLOOKUP(B4461, 'TRIPS In Force'!$A$2:$B$166, 2, FALSE)</f>
        <v>41816</v>
      </c>
      <c r="L4461" s="7">
        <f t="shared" si="652"/>
        <v>2014</v>
      </c>
      <c r="M4461" s="7">
        <f t="shared" si="647"/>
        <v>0</v>
      </c>
      <c r="N4461" s="7">
        <f t="shared" si="648"/>
        <v>2033</v>
      </c>
      <c r="O4461" s="7">
        <f t="shared" si="649"/>
        <v>-39</v>
      </c>
      <c r="P4461" s="7">
        <f t="shared" si="650"/>
        <v>0</v>
      </c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</row>
    <row r="4462" spans="1:34" x14ac:dyDescent="0.35">
      <c r="A4462">
        <f t="shared" si="653"/>
        <v>4461</v>
      </c>
      <c r="B4462" t="s">
        <v>161</v>
      </c>
      <c r="C4462">
        <f t="shared" si="651"/>
        <v>165</v>
      </c>
      <c r="D4462" s="7">
        <f t="shared" si="655"/>
        <v>1995</v>
      </c>
      <c r="E4462">
        <v>100</v>
      </c>
      <c r="F4462">
        <f>VLOOKUP(B4462, 'Population by Country'!$1:$266, 10, FALSE)</f>
        <v>15320653</v>
      </c>
      <c r="G4462">
        <v>0</v>
      </c>
      <c r="H4462">
        <v>0</v>
      </c>
      <c r="I4462" s="7">
        <f>INDEX('Developing Country'!$B$3:$B$175,MATCH('Stata Data'!B4462,'Developing Country'!$A$3:$A$175))</f>
        <v>1</v>
      </c>
      <c r="J4462" s="7">
        <f>INDEX('Developing Country'!$C$3:$C$175,MATCH('Stata Data'!B4462,'Developing Country'!$A$3:$A$175))</f>
        <v>0</v>
      </c>
      <c r="K4462" s="8">
        <f>VLOOKUP(B4462, 'TRIPS In Force'!$A$2:$B$166, 2, FALSE)</f>
        <v>41816</v>
      </c>
      <c r="L4462" s="7">
        <f t="shared" si="652"/>
        <v>2014</v>
      </c>
      <c r="M4462" s="7">
        <f t="shared" si="647"/>
        <v>0</v>
      </c>
      <c r="N4462" s="7">
        <f t="shared" si="648"/>
        <v>2033</v>
      </c>
      <c r="O4462" s="7">
        <f t="shared" si="649"/>
        <v>-38</v>
      </c>
      <c r="P4462" s="7">
        <f t="shared" si="650"/>
        <v>0</v>
      </c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</row>
    <row r="4463" spans="1:34" x14ac:dyDescent="0.35">
      <c r="A4463">
        <f t="shared" si="653"/>
        <v>4462</v>
      </c>
      <c r="B4463" t="s">
        <v>161</v>
      </c>
      <c r="C4463">
        <f t="shared" si="651"/>
        <v>165</v>
      </c>
      <c r="D4463" s="7">
        <f t="shared" si="655"/>
        <v>1996</v>
      </c>
      <c r="E4463">
        <v>100</v>
      </c>
      <c r="F4463">
        <f>VLOOKUP(B4463, 'Population by Country'!$1:$266, 11, FALSE)</f>
        <v>15889449</v>
      </c>
      <c r="G4463">
        <v>0</v>
      </c>
      <c r="H4463">
        <v>0</v>
      </c>
      <c r="I4463" s="7">
        <f>INDEX('Developing Country'!$B$3:$B$175,MATCH('Stata Data'!B4463,'Developing Country'!$A$3:$A$175))</f>
        <v>1</v>
      </c>
      <c r="J4463" s="7">
        <f>INDEX('Developing Country'!$C$3:$C$175,MATCH('Stata Data'!B4463,'Developing Country'!$A$3:$A$175))</f>
        <v>0</v>
      </c>
      <c r="K4463" s="8">
        <f>VLOOKUP(B4463, 'TRIPS In Force'!$A$2:$B$166, 2, FALSE)</f>
        <v>41816</v>
      </c>
      <c r="L4463" s="7">
        <f t="shared" si="652"/>
        <v>2014</v>
      </c>
      <c r="M4463" s="7">
        <f t="shared" si="647"/>
        <v>0</v>
      </c>
      <c r="N4463" s="7">
        <f t="shared" si="648"/>
        <v>2033</v>
      </c>
      <c r="O4463" s="7">
        <f t="shared" si="649"/>
        <v>-37</v>
      </c>
      <c r="P4463" s="7">
        <f t="shared" si="650"/>
        <v>0</v>
      </c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</row>
    <row r="4464" spans="1:34" x14ac:dyDescent="0.35">
      <c r="A4464">
        <f t="shared" si="653"/>
        <v>4463</v>
      </c>
      <c r="B4464" t="s">
        <v>161</v>
      </c>
      <c r="C4464">
        <f t="shared" si="651"/>
        <v>165</v>
      </c>
      <c r="D4464" s="7">
        <f t="shared" si="655"/>
        <v>1997</v>
      </c>
      <c r="E4464">
        <v>200</v>
      </c>
      <c r="F4464">
        <f>VLOOKUP(B4464, 'Population by Country'!$1:$266, 12, FALSE)</f>
        <v>16408954</v>
      </c>
      <c r="G4464">
        <v>0</v>
      </c>
      <c r="H4464">
        <v>0</v>
      </c>
      <c r="I4464" s="7">
        <f>INDEX('Developing Country'!$B$3:$B$175,MATCH('Stata Data'!B4464,'Developing Country'!$A$3:$A$175))</f>
        <v>1</v>
      </c>
      <c r="J4464" s="7">
        <f>INDEX('Developing Country'!$C$3:$C$175,MATCH('Stata Data'!B4464,'Developing Country'!$A$3:$A$175))</f>
        <v>0</v>
      </c>
      <c r="K4464" s="8">
        <f>VLOOKUP(B4464, 'TRIPS In Force'!$A$2:$B$166, 2, FALSE)</f>
        <v>41816</v>
      </c>
      <c r="L4464" s="7">
        <f t="shared" si="652"/>
        <v>2014</v>
      </c>
      <c r="M4464" s="7">
        <f t="shared" si="647"/>
        <v>0</v>
      </c>
      <c r="N4464" s="7">
        <f t="shared" si="648"/>
        <v>2033</v>
      </c>
      <c r="O4464" s="7">
        <f t="shared" si="649"/>
        <v>-36</v>
      </c>
      <c r="P4464" s="7">
        <f t="shared" si="650"/>
        <v>0</v>
      </c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</row>
    <row r="4465" spans="1:34" x14ac:dyDescent="0.35">
      <c r="A4465">
        <f t="shared" si="653"/>
        <v>4464</v>
      </c>
      <c r="B4465" t="s">
        <v>161</v>
      </c>
      <c r="C4465">
        <f t="shared" si="651"/>
        <v>165</v>
      </c>
      <c r="D4465" s="7">
        <f t="shared" si="655"/>
        <v>1998</v>
      </c>
      <c r="E4465">
        <v>200</v>
      </c>
      <c r="F4465">
        <f>VLOOKUP(B4465, 'Population by Country'!$1:$266, 13, FALSE)</f>
        <v>16896210</v>
      </c>
      <c r="G4465">
        <v>0</v>
      </c>
      <c r="H4465">
        <v>0</v>
      </c>
      <c r="I4465" s="7">
        <f>INDEX('Developing Country'!$B$3:$B$175,MATCH('Stata Data'!B4465,'Developing Country'!$A$3:$A$175))</f>
        <v>1</v>
      </c>
      <c r="J4465" s="7">
        <f>INDEX('Developing Country'!$C$3:$C$175,MATCH('Stata Data'!B4465,'Developing Country'!$A$3:$A$175))</f>
        <v>0</v>
      </c>
      <c r="K4465" s="8">
        <f>VLOOKUP(B4465, 'TRIPS In Force'!$A$2:$B$166, 2, FALSE)</f>
        <v>41816</v>
      </c>
      <c r="L4465" s="7">
        <f t="shared" si="652"/>
        <v>2014</v>
      </c>
      <c r="M4465" s="7">
        <f t="shared" si="647"/>
        <v>0</v>
      </c>
      <c r="N4465" s="7">
        <f t="shared" si="648"/>
        <v>2033</v>
      </c>
      <c r="O4465" s="7">
        <f t="shared" si="649"/>
        <v>-35</v>
      </c>
      <c r="P4465" s="7">
        <f t="shared" si="650"/>
        <v>0</v>
      </c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</row>
    <row r="4466" spans="1:34" x14ac:dyDescent="0.35">
      <c r="A4466">
        <f t="shared" si="653"/>
        <v>4465</v>
      </c>
      <c r="B4466" t="s">
        <v>161</v>
      </c>
      <c r="C4466">
        <f t="shared" si="651"/>
        <v>165</v>
      </c>
      <c r="D4466" s="7">
        <f t="shared" si="655"/>
        <v>1999</v>
      </c>
      <c r="E4466">
        <v>200</v>
      </c>
      <c r="F4466">
        <f>VLOOKUP(B4466, 'Population by Country'!$1:$266,14, FALSE)</f>
        <v>17378098</v>
      </c>
      <c r="G4466">
        <v>0</v>
      </c>
      <c r="H4466">
        <v>0</v>
      </c>
      <c r="I4466" s="7">
        <f>INDEX('Developing Country'!$B$3:$B$175,MATCH('Stata Data'!B4466,'Developing Country'!$A$3:$A$175))</f>
        <v>1</v>
      </c>
      <c r="J4466" s="7">
        <f>INDEX('Developing Country'!$C$3:$C$175,MATCH('Stata Data'!B4466,'Developing Country'!$A$3:$A$175))</f>
        <v>0</v>
      </c>
      <c r="K4466" s="8">
        <f>VLOOKUP(B4466, 'TRIPS In Force'!$A$2:$B$166, 2, FALSE)</f>
        <v>41816</v>
      </c>
      <c r="L4466" s="7">
        <f t="shared" si="652"/>
        <v>2014</v>
      </c>
      <c r="M4466" s="7">
        <f t="shared" si="647"/>
        <v>0</v>
      </c>
      <c r="N4466" s="7">
        <f t="shared" si="648"/>
        <v>2033</v>
      </c>
      <c r="O4466" s="7">
        <f t="shared" si="649"/>
        <v>-34</v>
      </c>
      <c r="P4466" s="7">
        <f t="shared" si="650"/>
        <v>0</v>
      </c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</row>
    <row r="4467" spans="1:34" x14ac:dyDescent="0.35">
      <c r="A4467">
        <f t="shared" si="653"/>
        <v>4466</v>
      </c>
      <c r="B4467" t="s">
        <v>161</v>
      </c>
      <c r="C4467">
        <f t="shared" si="651"/>
        <v>165</v>
      </c>
      <c r="D4467" s="7">
        <f t="shared" si="655"/>
        <v>2000</v>
      </c>
      <c r="E4467">
        <v>200</v>
      </c>
      <c r="F4467">
        <f>VLOOKUP(B4467, 'Population by Country'!$1:$266, 15, FALSE)</f>
        <v>17874725</v>
      </c>
      <c r="G4467">
        <v>0</v>
      </c>
      <c r="H4467">
        <v>0</v>
      </c>
      <c r="I4467" s="7">
        <f>INDEX('Developing Country'!$B$3:$B$175,MATCH('Stata Data'!B4467,'Developing Country'!$A$3:$A$175))</f>
        <v>1</v>
      </c>
      <c r="J4467" s="7">
        <f>INDEX('Developing Country'!$C$3:$C$175,MATCH('Stata Data'!B4467,'Developing Country'!$A$3:$A$175))</f>
        <v>0</v>
      </c>
      <c r="K4467" s="8">
        <f>VLOOKUP(B4467, 'TRIPS In Force'!$A$2:$B$166, 2, FALSE)</f>
        <v>41816</v>
      </c>
      <c r="L4467" s="7">
        <f t="shared" si="652"/>
        <v>2014</v>
      </c>
      <c r="M4467" s="7">
        <f t="shared" si="647"/>
        <v>0</v>
      </c>
      <c r="N4467" s="7">
        <f t="shared" si="648"/>
        <v>2033</v>
      </c>
      <c r="O4467" s="7">
        <f t="shared" si="649"/>
        <v>-33</v>
      </c>
      <c r="P4467" s="7">
        <f t="shared" si="650"/>
        <v>0</v>
      </c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</row>
    <row r="4468" spans="1:34" x14ac:dyDescent="0.35">
      <c r="A4468">
        <f t="shared" si="653"/>
        <v>4467</v>
      </c>
      <c r="B4468" t="s">
        <v>161</v>
      </c>
      <c r="C4468">
        <f t="shared" si="651"/>
        <v>165</v>
      </c>
      <c r="D4468" s="7">
        <f t="shared" si="655"/>
        <v>2001</v>
      </c>
      <c r="E4468">
        <v>200</v>
      </c>
      <c r="F4468">
        <f>VLOOKUP(B4468, 'Population by Country'!$1:$266, 16, FALSE)</f>
        <v>18390135</v>
      </c>
      <c r="G4468">
        <v>0</v>
      </c>
      <c r="H4468">
        <v>0</v>
      </c>
      <c r="I4468" s="7">
        <f>INDEX('Developing Country'!$B$3:$B$175,MATCH('Stata Data'!B4468,'Developing Country'!$A$3:$A$175))</f>
        <v>1</v>
      </c>
      <c r="J4468" s="7">
        <f>INDEX('Developing Country'!$C$3:$C$175,MATCH('Stata Data'!B4468,'Developing Country'!$A$3:$A$175))</f>
        <v>0</v>
      </c>
      <c r="K4468" s="8">
        <f>VLOOKUP(B4468, 'TRIPS In Force'!$A$2:$B$166, 2, FALSE)</f>
        <v>41816</v>
      </c>
      <c r="L4468" s="7">
        <f t="shared" si="652"/>
        <v>2014</v>
      </c>
      <c r="M4468" s="7">
        <f t="shared" si="647"/>
        <v>0</v>
      </c>
      <c r="N4468" s="7">
        <f t="shared" si="648"/>
        <v>2033</v>
      </c>
      <c r="O4468" s="7">
        <f t="shared" si="649"/>
        <v>-32</v>
      </c>
      <c r="P4468" s="7">
        <f t="shared" si="650"/>
        <v>0</v>
      </c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</row>
    <row r="4469" spans="1:34" x14ac:dyDescent="0.35">
      <c r="A4469">
        <f t="shared" si="653"/>
        <v>4468</v>
      </c>
      <c r="B4469" t="s">
        <v>161</v>
      </c>
      <c r="C4469">
        <f t="shared" si="651"/>
        <v>165</v>
      </c>
      <c r="D4469" s="7">
        <f t="shared" si="655"/>
        <v>2002</v>
      </c>
      <c r="E4469">
        <v>200</v>
      </c>
      <c r="F4469">
        <f>VLOOKUP(B4469, 'Population by Country'!$1:$266, 17, FALSE)</f>
        <v>18919179</v>
      </c>
      <c r="G4469">
        <v>0</v>
      </c>
      <c r="H4469">
        <v>0</v>
      </c>
      <c r="I4469" s="7">
        <f>INDEX('Developing Country'!$B$3:$B$175,MATCH('Stata Data'!B4469,'Developing Country'!$A$3:$A$175))</f>
        <v>1</v>
      </c>
      <c r="J4469" s="7">
        <f>INDEX('Developing Country'!$C$3:$C$175,MATCH('Stata Data'!B4469,'Developing Country'!$A$3:$A$175))</f>
        <v>0</v>
      </c>
      <c r="K4469" s="8">
        <f>VLOOKUP(B4469, 'TRIPS In Force'!$A$2:$B$166, 2, FALSE)</f>
        <v>41816</v>
      </c>
      <c r="L4469" s="7">
        <f t="shared" si="652"/>
        <v>2014</v>
      </c>
      <c r="M4469" s="7">
        <f t="shared" si="647"/>
        <v>0</v>
      </c>
      <c r="N4469" s="7">
        <f t="shared" si="648"/>
        <v>2033</v>
      </c>
      <c r="O4469" s="7">
        <f t="shared" si="649"/>
        <v>-31</v>
      </c>
      <c r="P4469" s="7">
        <f t="shared" si="650"/>
        <v>0</v>
      </c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</row>
    <row r="4470" spans="1:34" x14ac:dyDescent="0.35">
      <c r="A4470">
        <f t="shared" si="653"/>
        <v>4469</v>
      </c>
      <c r="B4470" t="s">
        <v>161</v>
      </c>
      <c r="C4470">
        <f t="shared" si="651"/>
        <v>165</v>
      </c>
      <c r="D4470" s="7">
        <f t="shared" si="655"/>
        <v>2003</v>
      </c>
      <c r="E4470">
        <v>200</v>
      </c>
      <c r="F4470">
        <f>VLOOKUP(B4470, 'Population by Country'!$1:$266, 18, FALSE)</f>
        <v>19462086</v>
      </c>
      <c r="G4470">
        <v>0</v>
      </c>
      <c r="H4470">
        <v>0</v>
      </c>
      <c r="I4470" s="7">
        <f>INDEX('Developing Country'!$B$3:$B$175,MATCH('Stata Data'!B4470,'Developing Country'!$A$3:$A$175))</f>
        <v>1</v>
      </c>
      <c r="J4470" s="7">
        <f>INDEX('Developing Country'!$C$3:$C$175,MATCH('Stata Data'!B4470,'Developing Country'!$A$3:$A$175))</f>
        <v>0</v>
      </c>
      <c r="K4470" s="8">
        <f>VLOOKUP(B4470, 'TRIPS In Force'!$A$2:$B$166, 2, FALSE)</f>
        <v>41816</v>
      </c>
      <c r="L4470" s="7">
        <f t="shared" si="652"/>
        <v>2014</v>
      </c>
      <c r="M4470" s="7">
        <f t="shared" si="647"/>
        <v>0</v>
      </c>
      <c r="N4470" s="7">
        <f t="shared" si="648"/>
        <v>2033</v>
      </c>
      <c r="O4470" s="7">
        <f t="shared" si="649"/>
        <v>-30</v>
      </c>
      <c r="P4470" s="7">
        <f t="shared" si="650"/>
        <v>0</v>
      </c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</row>
    <row r="4471" spans="1:34" x14ac:dyDescent="0.35">
      <c r="A4471">
        <f t="shared" si="653"/>
        <v>4470</v>
      </c>
      <c r="B4471" t="s">
        <v>161</v>
      </c>
      <c r="C4471">
        <f t="shared" si="651"/>
        <v>165</v>
      </c>
      <c r="D4471" s="7">
        <f t="shared" si="655"/>
        <v>2004</v>
      </c>
      <c r="E4471">
        <v>500</v>
      </c>
      <c r="F4471">
        <f>VLOOKUP(B4471, 'Population by Country'!$1:$266,19, FALSE)</f>
        <v>20017068</v>
      </c>
      <c r="G4471">
        <v>0</v>
      </c>
      <c r="H4471">
        <v>0</v>
      </c>
      <c r="I4471" s="7">
        <f>INDEX('Developing Country'!$B$3:$B$175,MATCH('Stata Data'!B4471,'Developing Country'!$A$3:$A$175))</f>
        <v>1</v>
      </c>
      <c r="J4471" s="7">
        <f>INDEX('Developing Country'!$C$3:$C$175,MATCH('Stata Data'!B4471,'Developing Country'!$A$3:$A$175))</f>
        <v>0</v>
      </c>
      <c r="K4471" s="8">
        <f>VLOOKUP(B4471, 'TRIPS In Force'!$A$2:$B$166, 2, FALSE)</f>
        <v>41816</v>
      </c>
      <c r="L4471" s="7">
        <f t="shared" si="652"/>
        <v>2014</v>
      </c>
      <c r="M4471" s="7">
        <f t="shared" si="647"/>
        <v>0</v>
      </c>
      <c r="N4471" s="7">
        <f t="shared" si="648"/>
        <v>2033</v>
      </c>
      <c r="O4471" s="7">
        <f t="shared" si="649"/>
        <v>-29</v>
      </c>
      <c r="P4471" s="7">
        <f t="shared" si="650"/>
        <v>0</v>
      </c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</row>
    <row r="4472" spans="1:34" x14ac:dyDescent="0.35">
      <c r="A4472">
        <f t="shared" si="653"/>
        <v>4471</v>
      </c>
      <c r="B4472" t="s">
        <v>161</v>
      </c>
      <c r="C4472">
        <f t="shared" si="651"/>
        <v>165</v>
      </c>
      <c r="D4472" s="7">
        <f t="shared" si="655"/>
        <v>2005</v>
      </c>
      <c r="E4472">
        <v>500</v>
      </c>
      <c r="F4472">
        <f>VLOOKUP(B4472, 'Population by Country'!$1:$266, 20, FALSE)</f>
        <v>20582927</v>
      </c>
      <c r="G4472">
        <v>0</v>
      </c>
      <c r="H4472">
        <v>0</v>
      </c>
      <c r="I4472" s="7">
        <f>INDEX('Developing Country'!$B$3:$B$175,MATCH('Stata Data'!B4472,'Developing Country'!$A$3:$A$175))</f>
        <v>1</v>
      </c>
      <c r="J4472" s="7">
        <f>INDEX('Developing Country'!$C$3:$C$175,MATCH('Stata Data'!B4472,'Developing Country'!$A$3:$A$175))</f>
        <v>0</v>
      </c>
      <c r="K4472" s="8">
        <f>VLOOKUP(B4472, 'TRIPS In Force'!$A$2:$B$166, 2, FALSE)</f>
        <v>41816</v>
      </c>
      <c r="L4472" s="7">
        <f t="shared" si="652"/>
        <v>2014</v>
      </c>
      <c r="M4472" s="7">
        <f t="shared" si="647"/>
        <v>0</v>
      </c>
      <c r="N4472" s="7">
        <f t="shared" si="648"/>
        <v>2033</v>
      </c>
      <c r="O4472" s="7">
        <f t="shared" si="649"/>
        <v>-28</v>
      </c>
      <c r="P4472" s="7">
        <f t="shared" si="650"/>
        <v>0</v>
      </c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</row>
    <row r="4473" spans="1:34" x14ac:dyDescent="0.35">
      <c r="A4473">
        <f t="shared" si="653"/>
        <v>4472</v>
      </c>
      <c r="B4473" t="s">
        <v>161</v>
      </c>
      <c r="C4473">
        <f t="shared" si="651"/>
        <v>165</v>
      </c>
      <c r="D4473" s="7">
        <f t="shared" si="655"/>
        <v>2006</v>
      </c>
      <c r="E4473">
        <v>500</v>
      </c>
      <c r="F4473">
        <f>VLOOKUP(B4473, 'Population by Country'!$1:$266, 21, FALSE)</f>
        <v>21160534</v>
      </c>
      <c r="G4473">
        <v>0</v>
      </c>
      <c r="H4473">
        <v>0</v>
      </c>
      <c r="I4473" s="7">
        <f>INDEX('Developing Country'!$B$3:$B$175,MATCH('Stata Data'!B4473,'Developing Country'!$A$3:$A$175))</f>
        <v>1</v>
      </c>
      <c r="J4473" s="7">
        <f>INDEX('Developing Country'!$C$3:$C$175,MATCH('Stata Data'!B4473,'Developing Country'!$A$3:$A$175))</f>
        <v>0</v>
      </c>
      <c r="K4473" s="8">
        <f>VLOOKUP(B4473, 'TRIPS In Force'!$A$2:$B$166, 2, FALSE)</f>
        <v>41816</v>
      </c>
      <c r="L4473" s="7">
        <f t="shared" si="652"/>
        <v>2014</v>
      </c>
      <c r="M4473" s="7">
        <f t="shared" si="647"/>
        <v>0</v>
      </c>
      <c r="N4473" s="7">
        <f t="shared" si="648"/>
        <v>2033</v>
      </c>
      <c r="O4473" s="7">
        <f t="shared" si="649"/>
        <v>-27</v>
      </c>
      <c r="P4473" s="7">
        <f t="shared" si="650"/>
        <v>0</v>
      </c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</row>
    <row r="4474" spans="1:34" x14ac:dyDescent="0.35">
      <c r="A4474">
        <f t="shared" si="653"/>
        <v>4473</v>
      </c>
      <c r="B4474" t="s">
        <v>161</v>
      </c>
      <c r="C4474">
        <f t="shared" si="651"/>
        <v>165</v>
      </c>
      <c r="D4474" s="7">
        <f t="shared" si="655"/>
        <v>2007</v>
      </c>
      <c r="E4474">
        <v>500</v>
      </c>
      <c r="F4474">
        <f>VLOOKUP(B4474, 'Population by Country'!$1:$266, 22, FALSE)</f>
        <v>21751605</v>
      </c>
      <c r="G4474">
        <v>0</v>
      </c>
      <c r="H4474">
        <v>0</v>
      </c>
      <c r="I4474" s="7">
        <f>INDEX('Developing Country'!$B$3:$B$175,MATCH('Stata Data'!B4474,'Developing Country'!$A$3:$A$175))</f>
        <v>1</v>
      </c>
      <c r="J4474" s="7">
        <f>INDEX('Developing Country'!$C$3:$C$175,MATCH('Stata Data'!B4474,'Developing Country'!$A$3:$A$175))</f>
        <v>0</v>
      </c>
      <c r="K4474" s="8">
        <f>VLOOKUP(B4474, 'TRIPS In Force'!$A$2:$B$166, 2, FALSE)</f>
        <v>41816</v>
      </c>
      <c r="L4474" s="7">
        <f t="shared" si="652"/>
        <v>2014</v>
      </c>
      <c r="M4474" s="7">
        <f t="shared" si="647"/>
        <v>0</v>
      </c>
      <c r="N4474" s="7">
        <f t="shared" si="648"/>
        <v>2033</v>
      </c>
      <c r="O4474" s="7">
        <f t="shared" si="649"/>
        <v>-26</v>
      </c>
      <c r="P4474" s="7">
        <f t="shared" si="650"/>
        <v>0</v>
      </c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</row>
    <row r="4475" spans="1:34" x14ac:dyDescent="0.35">
      <c r="A4475">
        <f t="shared" si="653"/>
        <v>4474</v>
      </c>
      <c r="B4475" t="s">
        <v>161</v>
      </c>
      <c r="C4475">
        <f t="shared" si="651"/>
        <v>165</v>
      </c>
      <c r="D4475" s="7">
        <f t="shared" si="655"/>
        <v>2008</v>
      </c>
      <c r="E4475">
        <v>500</v>
      </c>
      <c r="F4475">
        <f>VLOOKUP(B4475, 'Population by Country'!$1:$266, 23, FALSE)</f>
        <v>22356391</v>
      </c>
      <c r="G4475">
        <v>0</v>
      </c>
      <c r="H4475">
        <v>0</v>
      </c>
      <c r="I4475" s="7">
        <f>INDEX('Developing Country'!$B$3:$B$175,MATCH('Stata Data'!B4475,'Developing Country'!$A$3:$A$175))</f>
        <v>1</v>
      </c>
      <c r="J4475" s="7">
        <f>INDEX('Developing Country'!$C$3:$C$175,MATCH('Stata Data'!B4475,'Developing Country'!$A$3:$A$175))</f>
        <v>0</v>
      </c>
      <c r="K4475" s="8">
        <f>VLOOKUP(B4475, 'TRIPS In Force'!$A$2:$B$166, 2, FALSE)</f>
        <v>41816</v>
      </c>
      <c r="L4475" s="7">
        <f t="shared" si="652"/>
        <v>2014</v>
      </c>
      <c r="M4475" s="7">
        <f t="shared" si="647"/>
        <v>0</v>
      </c>
      <c r="N4475" s="7">
        <f t="shared" si="648"/>
        <v>2033</v>
      </c>
      <c r="O4475" s="7">
        <f t="shared" si="649"/>
        <v>-25</v>
      </c>
      <c r="P4475" s="7">
        <f t="shared" si="650"/>
        <v>0</v>
      </c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</row>
    <row r="4476" spans="1:34" x14ac:dyDescent="0.35">
      <c r="A4476">
        <f t="shared" si="653"/>
        <v>4475</v>
      </c>
      <c r="B4476" t="s">
        <v>161</v>
      </c>
      <c r="C4476">
        <f t="shared" si="651"/>
        <v>165</v>
      </c>
      <c r="D4476" s="7">
        <f t="shared" si="655"/>
        <v>2009</v>
      </c>
      <c r="E4476">
        <v>500</v>
      </c>
      <c r="F4476">
        <f>VLOOKUP(B4476, 'Population by Country'!$1:$266, 24, FALSE)</f>
        <v>22974929</v>
      </c>
      <c r="G4476">
        <v>0</v>
      </c>
      <c r="H4476">
        <v>0</v>
      </c>
      <c r="I4476" s="7">
        <f>INDEX('Developing Country'!$B$3:$B$175,MATCH('Stata Data'!B4476,'Developing Country'!$A$3:$A$175))</f>
        <v>1</v>
      </c>
      <c r="J4476" s="7">
        <f>INDEX('Developing Country'!$C$3:$C$175,MATCH('Stata Data'!B4476,'Developing Country'!$A$3:$A$175))</f>
        <v>0</v>
      </c>
      <c r="K4476" s="8">
        <f>VLOOKUP(B4476, 'TRIPS In Force'!$A$2:$B$166, 2, FALSE)</f>
        <v>41816</v>
      </c>
      <c r="L4476" s="7">
        <f t="shared" si="652"/>
        <v>2014</v>
      </c>
      <c r="M4476" s="7">
        <f t="shared" si="647"/>
        <v>0</v>
      </c>
      <c r="N4476" s="7">
        <f t="shared" si="648"/>
        <v>2033</v>
      </c>
      <c r="O4476" s="7">
        <f t="shared" si="649"/>
        <v>-24</v>
      </c>
      <c r="P4476" s="7">
        <f t="shared" si="650"/>
        <v>0</v>
      </c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</row>
    <row r="4477" spans="1:34" x14ac:dyDescent="0.35">
      <c r="A4477">
        <f t="shared" si="653"/>
        <v>4476</v>
      </c>
      <c r="B4477" t="s">
        <v>161</v>
      </c>
      <c r="C4477">
        <f t="shared" si="651"/>
        <v>165</v>
      </c>
      <c r="D4477" s="7">
        <f t="shared" si="655"/>
        <v>2010</v>
      </c>
      <c r="E4477">
        <v>500</v>
      </c>
      <c r="F4477">
        <f>VLOOKUP(B4477, 'Population by Country'!$1:$266, 25, FALSE)</f>
        <v>23606779</v>
      </c>
      <c r="G4477">
        <v>0</v>
      </c>
      <c r="H4477">
        <v>0</v>
      </c>
      <c r="I4477" s="7">
        <f>INDEX('Developing Country'!$B$3:$B$175,MATCH('Stata Data'!B4477,'Developing Country'!$A$3:$A$175))</f>
        <v>1</v>
      </c>
      <c r="J4477" s="7">
        <f>INDEX('Developing Country'!$C$3:$C$175,MATCH('Stata Data'!B4477,'Developing Country'!$A$3:$A$175))</f>
        <v>0</v>
      </c>
      <c r="K4477" s="8">
        <f>VLOOKUP(B4477, 'TRIPS In Force'!$A$2:$B$166, 2, FALSE)</f>
        <v>41816</v>
      </c>
      <c r="L4477" s="7">
        <f t="shared" si="652"/>
        <v>2014</v>
      </c>
      <c r="M4477" s="7">
        <f t="shared" si="647"/>
        <v>0</v>
      </c>
      <c r="N4477" s="7">
        <f t="shared" si="648"/>
        <v>2033</v>
      </c>
      <c r="O4477" s="7">
        <f t="shared" si="649"/>
        <v>-23</v>
      </c>
      <c r="P4477" s="7">
        <f t="shared" si="650"/>
        <v>0</v>
      </c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</row>
    <row r="4478" spans="1:34" x14ac:dyDescent="0.35">
      <c r="A4478">
        <f t="shared" si="653"/>
        <v>4477</v>
      </c>
      <c r="B4478" t="s">
        <v>161</v>
      </c>
      <c r="C4478">
        <f t="shared" si="651"/>
        <v>165</v>
      </c>
      <c r="D4478" s="7">
        <f t="shared" si="655"/>
        <v>2011</v>
      </c>
      <c r="E4478">
        <v>500</v>
      </c>
      <c r="F4478">
        <f>VLOOKUP(B4478, 'Population by Country'!$1:$266, 26, FALSE)</f>
        <v>24252206</v>
      </c>
      <c r="G4478">
        <v>0</v>
      </c>
      <c r="H4478">
        <v>0</v>
      </c>
      <c r="I4478" s="7">
        <f>INDEX('Developing Country'!$B$3:$B$175,MATCH('Stata Data'!B4478,'Developing Country'!$A$3:$A$175))</f>
        <v>1</v>
      </c>
      <c r="J4478" s="7">
        <f>INDEX('Developing Country'!$C$3:$C$175,MATCH('Stata Data'!B4478,'Developing Country'!$A$3:$A$175))</f>
        <v>0</v>
      </c>
      <c r="K4478" s="8">
        <f>VLOOKUP(B4478, 'TRIPS In Force'!$A$2:$B$166, 2, FALSE)</f>
        <v>41816</v>
      </c>
      <c r="L4478" s="7">
        <f t="shared" si="652"/>
        <v>2014</v>
      </c>
      <c r="M4478" s="7">
        <f t="shared" si="647"/>
        <v>0</v>
      </c>
      <c r="N4478" s="7">
        <f t="shared" si="648"/>
        <v>2033</v>
      </c>
      <c r="O4478" s="7">
        <f t="shared" si="649"/>
        <v>-22</v>
      </c>
      <c r="P4478" s="7">
        <f t="shared" si="650"/>
        <v>0</v>
      </c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</row>
    <row r="4479" spans="1:34" x14ac:dyDescent="0.35">
      <c r="A4479">
        <f t="shared" si="653"/>
        <v>4478</v>
      </c>
      <c r="B4479" t="s">
        <v>161</v>
      </c>
      <c r="C4479">
        <f t="shared" si="651"/>
        <v>165</v>
      </c>
      <c r="D4479" s="7">
        <f t="shared" si="655"/>
        <v>2012</v>
      </c>
      <c r="E4479">
        <v>500</v>
      </c>
      <c r="F4479">
        <f>VLOOKUP(B4479, 'Population by Country'!$1:$266, 27, FALSE)</f>
        <v>24909969</v>
      </c>
      <c r="G4479">
        <v>0</v>
      </c>
      <c r="H4479">
        <v>0</v>
      </c>
      <c r="I4479" s="7">
        <f>INDEX('Developing Country'!$B$3:$B$175,MATCH('Stata Data'!B4479,'Developing Country'!$A$3:$A$175))</f>
        <v>1</v>
      </c>
      <c r="J4479" s="7">
        <f>INDEX('Developing Country'!$C$3:$C$175,MATCH('Stata Data'!B4479,'Developing Country'!$A$3:$A$175))</f>
        <v>0</v>
      </c>
      <c r="K4479" s="8">
        <f>VLOOKUP(B4479, 'TRIPS In Force'!$A$2:$B$166, 2, FALSE)</f>
        <v>41816</v>
      </c>
      <c r="L4479" s="7">
        <f t="shared" si="652"/>
        <v>2014</v>
      </c>
      <c r="M4479" s="7">
        <f t="shared" si="647"/>
        <v>0</v>
      </c>
      <c r="N4479" s="7">
        <f t="shared" si="648"/>
        <v>2033</v>
      </c>
      <c r="O4479" s="7">
        <f t="shared" si="649"/>
        <v>-21</v>
      </c>
      <c r="P4479" s="7">
        <f t="shared" si="650"/>
        <v>0</v>
      </c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</row>
    <row r="4480" spans="1:34" x14ac:dyDescent="0.35">
      <c r="A4480">
        <f t="shared" si="653"/>
        <v>4479</v>
      </c>
      <c r="B4480" t="s">
        <v>161</v>
      </c>
      <c r="C4480">
        <f t="shared" si="651"/>
        <v>165</v>
      </c>
      <c r="D4480" s="7">
        <f t="shared" si="655"/>
        <v>2013</v>
      </c>
      <c r="E4480">
        <v>500</v>
      </c>
      <c r="F4480">
        <f>VLOOKUP(B4480, 'Population by Country'!$1:$266, 28, FALSE)</f>
        <v>25576322</v>
      </c>
      <c r="G4480">
        <v>0</v>
      </c>
      <c r="H4480">
        <v>0</v>
      </c>
      <c r="I4480" s="7">
        <f>INDEX('Developing Country'!$B$3:$B$175,MATCH('Stata Data'!B4480,'Developing Country'!$A$3:$A$175))</f>
        <v>1</v>
      </c>
      <c r="J4480" s="7">
        <f>INDEX('Developing Country'!$C$3:$C$175,MATCH('Stata Data'!B4480,'Developing Country'!$A$3:$A$175))</f>
        <v>0</v>
      </c>
      <c r="K4480" s="8">
        <f>VLOOKUP(B4480, 'TRIPS In Force'!$A$2:$B$166, 2, FALSE)</f>
        <v>41816</v>
      </c>
      <c r="L4480" s="7">
        <f t="shared" si="652"/>
        <v>2014</v>
      </c>
      <c r="M4480" s="7">
        <f t="shared" si="647"/>
        <v>0</v>
      </c>
      <c r="N4480" s="7">
        <f t="shared" si="648"/>
        <v>2033</v>
      </c>
      <c r="O4480" s="7">
        <f t="shared" si="649"/>
        <v>-20</v>
      </c>
      <c r="P4480" s="7">
        <f t="shared" si="650"/>
        <v>0</v>
      </c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</row>
    <row r="4481" spans="1:34" x14ac:dyDescent="0.35">
      <c r="A4481">
        <f t="shared" si="653"/>
        <v>4480</v>
      </c>
      <c r="B4481" t="s">
        <v>161</v>
      </c>
      <c r="C4481">
        <f t="shared" si="651"/>
        <v>165</v>
      </c>
      <c r="D4481" s="7">
        <f t="shared" si="655"/>
        <v>2014</v>
      </c>
      <c r="E4481">
        <v>500</v>
      </c>
      <c r="F4481">
        <f>VLOOKUP(B4481, 'Population by Country'!$1:$266, 29, FALSE)</f>
        <v>26246327</v>
      </c>
      <c r="G4481">
        <v>0</v>
      </c>
      <c r="H4481">
        <v>0</v>
      </c>
      <c r="I4481" s="7">
        <f>INDEX('Developing Country'!$B$3:$B$175,MATCH('Stata Data'!B4481,'Developing Country'!$A$3:$A$175))</f>
        <v>1</v>
      </c>
      <c r="J4481" s="7">
        <f>INDEX('Developing Country'!$C$3:$C$175,MATCH('Stata Data'!B4481,'Developing Country'!$A$3:$A$175))</f>
        <v>0</v>
      </c>
      <c r="K4481" s="8">
        <f>VLOOKUP(B4481, 'TRIPS In Force'!$A$2:$B$166, 2, FALSE)</f>
        <v>41816</v>
      </c>
      <c r="L4481" s="7">
        <f t="shared" si="652"/>
        <v>2014</v>
      </c>
      <c r="M4481" s="7">
        <f t="shared" si="647"/>
        <v>1</v>
      </c>
      <c r="N4481" s="7">
        <f t="shared" si="648"/>
        <v>2033</v>
      </c>
      <c r="O4481" s="7">
        <f t="shared" si="649"/>
        <v>-19</v>
      </c>
      <c r="P4481" s="7">
        <f t="shared" si="650"/>
        <v>0</v>
      </c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</row>
    <row r="4482" spans="1:34" x14ac:dyDescent="0.35">
      <c r="A4482">
        <f t="shared" si="653"/>
        <v>4481</v>
      </c>
      <c r="B4482" t="s">
        <v>161</v>
      </c>
      <c r="C4482">
        <f t="shared" si="651"/>
        <v>165</v>
      </c>
      <c r="D4482" s="7">
        <f t="shared" si="655"/>
        <v>2015</v>
      </c>
      <c r="E4482">
        <v>500</v>
      </c>
      <c r="F4482">
        <f>VLOOKUP(B4482, 'Population by Country'!$1:$266, 30, FALSE)</f>
        <v>26916207</v>
      </c>
      <c r="G4482">
        <v>0</v>
      </c>
      <c r="H4482">
        <v>0</v>
      </c>
      <c r="I4482" s="7">
        <f>INDEX('Developing Country'!$B$3:$B$175,MATCH('Stata Data'!B4482,'Developing Country'!$A$3:$A$175))</f>
        <v>1</v>
      </c>
      <c r="J4482" s="7">
        <f>INDEX('Developing Country'!$C$3:$C$175,MATCH('Stata Data'!B4482,'Developing Country'!$A$3:$A$175))</f>
        <v>0</v>
      </c>
      <c r="K4482" s="8">
        <f>VLOOKUP(B4482, 'TRIPS In Force'!$A$2:$B$166, 2, FALSE)</f>
        <v>41816</v>
      </c>
      <c r="L4482" s="7">
        <f t="shared" si="652"/>
        <v>2014</v>
      </c>
      <c r="M4482" s="7">
        <f t="shared" ref="M4482:M4537" si="656">IF(L4482&gt;D4482, 0, 1)</f>
        <v>1</v>
      </c>
      <c r="N4482" s="7">
        <f t="shared" ref="N4482:N4537" si="657">IF(L4482&gt;IF(I4482=1, 2033, IF(H4482=1, 2005, IF(J4482=1,2000, L4482))), L4482,IF(I4482=1, 2033, IF(H4482=1, 2005, IF(J4482=1,2000, L4482))))</f>
        <v>2033</v>
      </c>
      <c r="O4482" s="7">
        <f t="shared" ref="O4482:O4537" si="658">D4482-N4482</f>
        <v>-18</v>
      </c>
      <c r="P4482" s="7">
        <f t="shared" ref="P4482:P4537" si="659">IF(N4482&lt;=D4482,1,0)</f>
        <v>0</v>
      </c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</row>
    <row r="4483" spans="1:34" x14ac:dyDescent="0.35">
      <c r="A4483">
        <f t="shared" si="653"/>
        <v>4482</v>
      </c>
      <c r="B4483" t="s">
        <v>161</v>
      </c>
      <c r="C4483">
        <f t="shared" ref="C4483:C4537" si="660">_xlfn.FLOOR.MATH((A4483-1)/27)</f>
        <v>165</v>
      </c>
      <c r="D4483" s="7">
        <f t="shared" si="655"/>
        <v>2016</v>
      </c>
      <c r="E4483">
        <v>500</v>
      </c>
      <c r="F4483">
        <f>VLOOKUP(B4483, 'Population by Country'!$1:$266, 31, FALSE)</f>
        <v>27584213</v>
      </c>
      <c r="G4483">
        <v>0</v>
      </c>
      <c r="H4483">
        <v>0</v>
      </c>
      <c r="I4483" s="7">
        <f>INDEX('Developing Country'!$B$3:$B$175,MATCH('Stata Data'!B4483,'Developing Country'!$A$3:$A$175))</f>
        <v>1</v>
      </c>
      <c r="J4483" s="7">
        <f>INDEX('Developing Country'!$C$3:$C$175,MATCH('Stata Data'!B4483,'Developing Country'!$A$3:$A$175))</f>
        <v>0</v>
      </c>
      <c r="K4483" s="8">
        <f>VLOOKUP(B4483, 'TRIPS In Force'!$A$2:$B$166, 2, FALSE)</f>
        <v>41816</v>
      </c>
      <c r="L4483" s="7">
        <f t="shared" ref="L4483:L4537" si="661">YEAR(K4483)</f>
        <v>2014</v>
      </c>
      <c r="M4483" s="7">
        <f t="shared" si="656"/>
        <v>1</v>
      </c>
      <c r="N4483" s="7">
        <f t="shared" si="657"/>
        <v>2033</v>
      </c>
      <c r="O4483" s="7">
        <f t="shared" si="658"/>
        <v>-17</v>
      </c>
      <c r="P4483" s="7">
        <f t="shared" si="659"/>
        <v>0</v>
      </c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</row>
    <row r="4484" spans="1:34" x14ac:dyDescent="0.35">
      <c r="A4484">
        <f t="shared" ref="A4484:A4537" si="662">A4483+1</f>
        <v>4483</v>
      </c>
      <c r="B4484" t="s">
        <v>162</v>
      </c>
      <c r="C4484">
        <f t="shared" si="660"/>
        <v>166</v>
      </c>
      <c r="D4484" s="7">
        <v>1990</v>
      </c>
      <c r="E4484">
        <v>10000</v>
      </c>
      <c r="F4484">
        <f>VLOOKUP(B4484, 'Population by Country'!$1:$266, 5,FALSE )</f>
        <v>8027253</v>
      </c>
      <c r="G4484">
        <v>0</v>
      </c>
      <c r="H4484">
        <v>0</v>
      </c>
      <c r="I4484" s="7">
        <f>INDEX('Developing Country'!$B$3:$B$175,MATCH('Stata Data'!B4484,'Developing Country'!$A$3:$A$175))</f>
        <v>1</v>
      </c>
      <c r="J4484" s="7">
        <f>INDEX('Developing Country'!$C$3:$C$175,MATCH('Stata Data'!B4484,'Developing Country'!$A$3:$A$175))</f>
        <v>0</v>
      </c>
      <c r="K4484" s="8">
        <f>VLOOKUP(B4484, 'TRIPS In Force'!$A$2:$B$166, 2, FALSE)</f>
        <v>34700</v>
      </c>
      <c r="L4484" s="7">
        <f t="shared" si="661"/>
        <v>1995</v>
      </c>
      <c r="M4484" s="7">
        <f t="shared" si="656"/>
        <v>0</v>
      </c>
      <c r="N4484" s="7">
        <f t="shared" si="657"/>
        <v>2033</v>
      </c>
      <c r="O4484" s="7">
        <f t="shared" si="658"/>
        <v>-43</v>
      </c>
      <c r="P4484" s="7">
        <f t="shared" si="659"/>
        <v>0</v>
      </c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</row>
    <row r="4485" spans="1:34" x14ac:dyDescent="0.35">
      <c r="A4485">
        <f t="shared" si="662"/>
        <v>4484</v>
      </c>
      <c r="B4485" t="s">
        <v>162</v>
      </c>
      <c r="C4485">
        <f t="shared" si="660"/>
        <v>166</v>
      </c>
      <c r="D4485" s="7">
        <f>D4484+1</f>
        <v>1991</v>
      </c>
      <c r="E4485">
        <v>14000</v>
      </c>
      <c r="F4485">
        <f>VLOOKUP(B4485, 'Population by Country'!$1:$266, 6, FALSE)</f>
        <v>8239732</v>
      </c>
      <c r="G4485">
        <v>0</v>
      </c>
      <c r="H4485">
        <v>0</v>
      </c>
      <c r="I4485" s="7">
        <f>INDEX('Developing Country'!$B$3:$B$175,MATCH('Stata Data'!B4485,'Developing Country'!$A$3:$A$175))</f>
        <v>1</v>
      </c>
      <c r="J4485" s="7">
        <f>INDEX('Developing Country'!$C$3:$C$175,MATCH('Stata Data'!B4485,'Developing Country'!$A$3:$A$175))</f>
        <v>0</v>
      </c>
      <c r="K4485" s="8">
        <f>VLOOKUP(B4485, 'TRIPS In Force'!$A$2:$B$166, 2, FALSE)</f>
        <v>34700</v>
      </c>
      <c r="L4485" s="7">
        <f t="shared" si="661"/>
        <v>1995</v>
      </c>
      <c r="M4485" s="7">
        <f t="shared" si="656"/>
        <v>0</v>
      </c>
      <c r="N4485" s="7">
        <f t="shared" si="657"/>
        <v>2033</v>
      </c>
      <c r="O4485" s="7">
        <f t="shared" si="658"/>
        <v>-42</v>
      </c>
      <c r="P4485" s="7">
        <f t="shared" si="659"/>
        <v>0</v>
      </c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</row>
    <row r="4486" spans="1:34" x14ac:dyDescent="0.35">
      <c r="A4486">
        <f t="shared" si="662"/>
        <v>4485</v>
      </c>
      <c r="B4486" t="s">
        <v>162</v>
      </c>
      <c r="C4486">
        <f t="shared" si="660"/>
        <v>166</v>
      </c>
      <c r="D4486" s="7">
        <f t="shared" ref="D4486:D4510" si="663">D4485+1</f>
        <v>1992</v>
      </c>
      <c r="E4486">
        <v>18000</v>
      </c>
      <c r="F4486">
        <f>VLOOKUP(B4486, 'Population by Country'!$1:$266, 7, FALSE)</f>
        <v>8452275</v>
      </c>
      <c r="G4486">
        <v>0</v>
      </c>
      <c r="H4486">
        <v>0</v>
      </c>
      <c r="I4486" s="7">
        <f>INDEX('Developing Country'!$B$3:$B$175,MATCH('Stata Data'!B4486,'Developing Country'!$A$3:$A$175))</f>
        <v>1</v>
      </c>
      <c r="J4486" s="7">
        <f>INDEX('Developing Country'!$C$3:$C$175,MATCH('Stata Data'!B4486,'Developing Country'!$A$3:$A$175))</f>
        <v>0</v>
      </c>
      <c r="K4486" s="8">
        <f>VLOOKUP(B4486, 'TRIPS In Force'!$A$2:$B$166, 2, FALSE)</f>
        <v>34700</v>
      </c>
      <c r="L4486" s="7">
        <f t="shared" si="661"/>
        <v>1995</v>
      </c>
      <c r="M4486" s="7">
        <f t="shared" si="656"/>
        <v>0</v>
      </c>
      <c r="N4486" s="7">
        <f t="shared" si="657"/>
        <v>2033</v>
      </c>
      <c r="O4486" s="7">
        <f t="shared" si="658"/>
        <v>-41</v>
      </c>
      <c r="P4486" s="7">
        <f t="shared" si="659"/>
        <v>0</v>
      </c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</row>
    <row r="4487" spans="1:34" x14ac:dyDescent="0.35">
      <c r="A4487">
        <f t="shared" si="662"/>
        <v>4486</v>
      </c>
      <c r="B4487" t="s">
        <v>162</v>
      </c>
      <c r="C4487">
        <f t="shared" si="660"/>
        <v>166</v>
      </c>
      <c r="D4487" s="7">
        <f t="shared" si="663"/>
        <v>1993</v>
      </c>
      <c r="E4487">
        <v>23000</v>
      </c>
      <c r="F4487">
        <f>VLOOKUP(B4487, 'Population by Country'!$1:$266, 8, FALSE)</f>
        <v>8669168</v>
      </c>
      <c r="G4487">
        <v>0</v>
      </c>
      <c r="H4487">
        <v>0</v>
      </c>
      <c r="I4487" s="7">
        <f>INDEX('Developing Country'!$B$3:$B$175,MATCH('Stata Data'!B4487,'Developing Country'!$A$3:$A$175))</f>
        <v>1</v>
      </c>
      <c r="J4487" s="7">
        <f>INDEX('Developing Country'!$C$3:$C$175,MATCH('Stata Data'!B4487,'Developing Country'!$A$3:$A$175))</f>
        <v>0</v>
      </c>
      <c r="K4487" s="8">
        <f>VLOOKUP(B4487, 'TRIPS In Force'!$A$2:$B$166, 2, FALSE)</f>
        <v>34700</v>
      </c>
      <c r="L4487" s="7">
        <f t="shared" si="661"/>
        <v>1995</v>
      </c>
      <c r="M4487" s="7">
        <f t="shared" si="656"/>
        <v>0</v>
      </c>
      <c r="N4487" s="7">
        <f t="shared" si="657"/>
        <v>2033</v>
      </c>
      <c r="O4487" s="7">
        <f t="shared" si="658"/>
        <v>-40</v>
      </c>
      <c r="P4487" s="7">
        <f t="shared" si="659"/>
        <v>0</v>
      </c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</row>
    <row r="4488" spans="1:34" x14ac:dyDescent="0.35">
      <c r="A4488">
        <f t="shared" si="662"/>
        <v>4487</v>
      </c>
      <c r="B4488" t="s">
        <v>162</v>
      </c>
      <c r="C4488">
        <f t="shared" si="660"/>
        <v>166</v>
      </c>
      <c r="D4488" s="7">
        <f t="shared" si="663"/>
        <v>1994</v>
      </c>
      <c r="E4488">
        <v>28000</v>
      </c>
      <c r="F4488">
        <f>VLOOKUP(B4488, 'Population by Country'!$1:$266, 9, FALSE)</f>
        <v>8896109</v>
      </c>
      <c r="G4488">
        <v>0</v>
      </c>
      <c r="H4488">
        <v>0</v>
      </c>
      <c r="I4488" s="7">
        <f>INDEX('Developing Country'!$B$3:$B$175,MATCH('Stata Data'!B4488,'Developing Country'!$A$3:$A$175))</f>
        <v>1</v>
      </c>
      <c r="J4488" s="7">
        <f>INDEX('Developing Country'!$C$3:$C$175,MATCH('Stata Data'!B4488,'Developing Country'!$A$3:$A$175))</f>
        <v>0</v>
      </c>
      <c r="K4488" s="8">
        <f>VLOOKUP(B4488, 'TRIPS In Force'!$A$2:$B$166, 2, FALSE)</f>
        <v>34700</v>
      </c>
      <c r="L4488" s="7">
        <f t="shared" si="661"/>
        <v>1995</v>
      </c>
      <c r="M4488" s="7">
        <f t="shared" si="656"/>
        <v>0</v>
      </c>
      <c r="N4488" s="7">
        <f t="shared" si="657"/>
        <v>2033</v>
      </c>
      <c r="O4488" s="7">
        <f t="shared" si="658"/>
        <v>-39</v>
      </c>
      <c r="P4488" s="7">
        <f t="shared" si="659"/>
        <v>0</v>
      </c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</row>
    <row r="4489" spans="1:34" x14ac:dyDescent="0.35">
      <c r="A4489">
        <f t="shared" si="662"/>
        <v>4488</v>
      </c>
      <c r="B4489" t="s">
        <v>162</v>
      </c>
      <c r="C4489">
        <f t="shared" si="660"/>
        <v>166</v>
      </c>
      <c r="D4489" s="7">
        <f t="shared" si="663"/>
        <v>1995</v>
      </c>
      <c r="E4489">
        <v>34000</v>
      </c>
      <c r="F4489">
        <f>VLOOKUP(B4489, 'Population by Country'!$1:$266, 10, FALSE)</f>
        <v>9137077</v>
      </c>
      <c r="G4489">
        <v>0</v>
      </c>
      <c r="H4489">
        <v>0</v>
      </c>
      <c r="I4489" s="7">
        <f>INDEX('Developing Country'!$B$3:$B$175,MATCH('Stata Data'!B4489,'Developing Country'!$A$3:$A$175))</f>
        <v>1</v>
      </c>
      <c r="J4489" s="7">
        <f>INDEX('Developing Country'!$C$3:$C$175,MATCH('Stata Data'!B4489,'Developing Country'!$A$3:$A$175))</f>
        <v>0</v>
      </c>
      <c r="K4489" s="8">
        <f>VLOOKUP(B4489, 'TRIPS In Force'!$A$2:$B$166, 2, FALSE)</f>
        <v>34700</v>
      </c>
      <c r="L4489" s="7">
        <f t="shared" si="661"/>
        <v>1995</v>
      </c>
      <c r="M4489" s="7">
        <f t="shared" si="656"/>
        <v>1</v>
      </c>
      <c r="N4489" s="7">
        <f t="shared" si="657"/>
        <v>2033</v>
      </c>
      <c r="O4489" s="7">
        <f t="shared" si="658"/>
        <v>-38</v>
      </c>
      <c r="P4489" s="7">
        <f t="shared" si="659"/>
        <v>0</v>
      </c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</row>
    <row r="4490" spans="1:34" x14ac:dyDescent="0.35">
      <c r="A4490">
        <f t="shared" si="662"/>
        <v>4489</v>
      </c>
      <c r="B4490" t="s">
        <v>162</v>
      </c>
      <c r="C4490">
        <f t="shared" si="660"/>
        <v>166</v>
      </c>
      <c r="D4490" s="7">
        <f t="shared" si="663"/>
        <v>1996</v>
      </c>
      <c r="E4490">
        <v>40000</v>
      </c>
      <c r="F4490">
        <f>VLOOKUP(B4490, 'Population by Country'!$1:$266, 11, FALSE)</f>
        <v>9394304</v>
      </c>
      <c r="G4490">
        <v>0</v>
      </c>
      <c r="H4490">
        <v>0</v>
      </c>
      <c r="I4490" s="7">
        <f>INDEX('Developing Country'!$B$3:$B$175,MATCH('Stata Data'!B4490,'Developing Country'!$A$3:$A$175))</f>
        <v>1</v>
      </c>
      <c r="J4490" s="7">
        <f>INDEX('Developing Country'!$C$3:$C$175,MATCH('Stata Data'!B4490,'Developing Country'!$A$3:$A$175))</f>
        <v>0</v>
      </c>
      <c r="K4490" s="8">
        <f>VLOOKUP(B4490, 'TRIPS In Force'!$A$2:$B$166, 2, FALSE)</f>
        <v>34700</v>
      </c>
      <c r="L4490" s="7">
        <f t="shared" si="661"/>
        <v>1995</v>
      </c>
      <c r="M4490" s="7">
        <f t="shared" si="656"/>
        <v>1</v>
      </c>
      <c r="N4490" s="7">
        <f t="shared" si="657"/>
        <v>2033</v>
      </c>
      <c r="O4490" s="7">
        <f t="shared" si="658"/>
        <v>-37</v>
      </c>
      <c r="P4490" s="7">
        <f t="shared" si="659"/>
        <v>0</v>
      </c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</row>
    <row r="4491" spans="1:34" x14ac:dyDescent="0.35">
      <c r="A4491">
        <f t="shared" si="662"/>
        <v>4490</v>
      </c>
      <c r="B4491" t="s">
        <v>162</v>
      </c>
      <c r="C4491">
        <f t="shared" si="660"/>
        <v>166</v>
      </c>
      <c r="D4491" s="7">
        <f t="shared" si="663"/>
        <v>1997</v>
      </c>
      <c r="E4491">
        <v>46000</v>
      </c>
      <c r="F4491">
        <f>VLOOKUP(B4491, 'Population by Country'!$1:$266, 12, FALSE)</f>
        <v>9666578</v>
      </c>
      <c r="G4491">
        <v>0</v>
      </c>
      <c r="H4491">
        <v>0</v>
      </c>
      <c r="I4491" s="7">
        <f>INDEX('Developing Country'!$B$3:$B$175,MATCH('Stata Data'!B4491,'Developing Country'!$A$3:$A$175))</f>
        <v>1</v>
      </c>
      <c r="J4491" s="7">
        <f>INDEX('Developing Country'!$C$3:$C$175,MATCH('Stata Data'!B4491,'Developing Country'!$A$3:$A$175))</f>
        <v>0</v>
      </c>
      <c r="K4491" s="8">
        <f>VLOOKUP(B4491, 'TRIPS In Force'!$A$2:$B$166, 2, FALSE)</f>
        <v>34700</v>
      </c>
      <c r="L4491" s="7">
        <f t="shared" si="661"/>
        <v>1995</v>
      </c>
      <c r="M4491" s="7">
        <f t="shared" si="656"/>
        <v>1</v>
      </c>
      <c r="N4491" s="7">
        <f t="shared" si="657"/>
        <v>2033</v>
      </c>
      <c r="O4491" s="7">
        <f t="shared" si="658"/>
        <v>-36</v>
      </c>
      <c r="P4491" s="7">
        <f t="shared" si="659"/>
        <v>0</v>
      </c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</row>
    <row r="4492" spans="1:34" x14ac:dyDescent="0.35">
      <c r="A4492">
        <f t="shared" si="662"/>
        <v>4491</v>
      </c>
      <c r="B4492" t="s">
        <v>162</v>
      </c>
      <c r="C4492">
        <f t="shared" si="660"/>
        <v>166</v>
      </c>
      <c r="D4492" s="7">
        <f t="shared" si="663"/>
        <v>1998</v>
      </c>
      <c r="E4492">
        <v>52000</v>
      </c>
      <c r="F4492">
        <f>VLOOKUP(B4492, 'Population by Country'!$1:$266, 13, FALSE)</f>
        <v>9950224</v>
      </c>
      <c r="G4492">
        <v>0</v>
      </c>
      <c r="H4492">
        <v>0</v>
      </c>
      <c r="I4492" s="7">
        <f>INDEX('Developing Country'!$B$3:$B$175,MATCH('Stata Data'!B4492,'Developing Country'!$A$3:$A$175))</f>
        <v>1</v>
      </c>
      <c r="J4492" s="7">
        <f>INDEX('Developing Country'!$C$3:$C$175,MATCH('Stata Data'!B4492,'Developing Country'!$A$3:$A$175))</f>
        <v>0</v>
      </c>
      <c r="K4492" s="8">
        <f>VLOOKUP(B4492, 'TRIPS In Force'!$A$2:$B$166, 2, FALSE)</f>
        <v>34700</v>
      </c>
      <c r="L4492" s="7">
        <f t="shared" si="661"/>
        <v>1995</v>
      </c>
      <c r="M4492" s="7">
        <f t="shared" si="656"/>
        <v>1</v>
      </c>
      <c r="N4492" s="7">
        <f t="shared" si="657"/>
        <v>2033</v>
      </c>
      <c r="O4492" s="7">
        <f t="shared" si="658"/>
        <v>-35</v>
      </c>
      <c r="P4492" s="7">
        <f t="shared" si="659"/>
        <v>0</v>
      </c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</row>
    <row r="4493" spans="1:34" x14ac:dyDescent="0.35">
      <c r="A4493">
        <f t="shared" si="662"/>
        <v>4492</v>
      </c>
      <c r="B4493" t="s">
        <v>162</v>
      </c>
      <c r="C4493">
        <f t="shared" si="660"/>
        <v>166</v>
      </c>
      <c r="D4493" s="7">
        <f t="shared" si="663"/>
        <v>1999</v>
      </c>
      <c r="E4493">
        <v>57000</v>
      </c>
      <c r="F4493">
        <f>VLOOKUP(B4493, 'Population by Country'!$1:$266,14, FALSE)</f>
        <v>10239714</v>
      </c>
      <c r="G4493">
        <v>0</v>
      </c>
      <c r="H4493">
        <v>0</v>
      </c>
      <c r="I4493" s="7">
        <f>INDEX('Developing Country'!$B$3:$B$175,MATCH('Stata Data'!B4493,'Developing Country'!$A$3:$A$175))</f>
        <v>1</v>
      </c>
      <c r="J4493" s="7">
        <f>INDEX('Developing Country'!$C$3:$C$175,MATCH('Stata Data'!B4493,'Developing Country'!$A$3:$A$175))</f>
        <v>0</v>
      </c>
      <c r="K4493" s="8">
        <f>VLOOKUP(B4493, 'TRIPS In Force'!$A$2:$B$166, 2, FALSE)</f>
        <v>34700</v>
      </c>
      <c r="L4493" s="7">
        <f t="shared" si="661"/>
        <v>1995</v>
      </c>
      <c r="M4493" s="7">
        <f t="shared" si="656"/>
        <v>1</v>
      </c>
      <c r="N4493" s="7">
        <f t="shared" si="657"/>
        <v>2033</v>
      </c>
      <c r="O4493" s="7">
        <f t="shared" si="658"/>
        <v>-34</v>
      </c>
      <c r="P4493" s="7">
        <f t="shared" si="659"/>
        <v>0</v>
      </c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</row>
    <row r="4494" spans="1:34" x14ac:dyDescent="0.35">
      <c r="A4494">
        <f t="shared" si="662"/>
        <v>4493</v>
      </c>
      <c r="B4494" t="s">
        <v>162</v>
      </c>
      <c r="C4494">
        <f t="shared" si="660"/>
        <v>166</v>
      </c>
      <c r="D4494" s="7">
        <f t="shared" si="663"/>
        <v>2000</v>
      </c>
      <c r="E4494">
        <v>61000</v>
      </c>
      <c r="F4494">
        <f>VLOOKUP(B4494, 'Population by Country'!$1:$266, 15, FALSE)</f>
        <v>10531221</v>
      </c>
      <c r="G4494">
        <v>0</v>
      </c>
      <c r="H4494">
        <v>0</v>
      </c>
      <c r="I4494" s="7">
        <f>INDEX('Developing Country'!$B$3:$B$175,MATCH('Stata Data'!B4494,'Developing Country'!$A$3:$A$175))</f>
        <v>1</v>
      </c>
      <c r="J4494" s="7">
        <f>INDEX('Developing Country'!$C$3:$C$175,MATCH('Stata Data'!B4494,'Developing Country'!$A$3:$A$175))</f>
        <v>0</v>
      </c>
      <c r="K4494" s="8">
        <f>VLOOKUP(B4494, 'TRIPS In Force'!$A$2:$B$166, 2, FALSE)</f>
        <v>34700</v>
      </c>
      <c r="L4494" s="7">
        <f t="shared" si="661"/>
        <v>1995</v>
      </c>
      <c r="M4494" s="7">
        <f t="shared" si="656"/>
        <v>1</v>
      </c>
      <c r="N4494" s="7">
        <f t="shared" si="657"/>
        <v>2033</v>
      </c>
      <c r="O4494" s="7">
        <f t="shared" si="658"/>
        <v>-33</v>
      </c>
      <c r="P4494" s="7">
        <f t="shared" si="659"/>
        <v>0</v>
      </c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</row>
    <row r="4495" spans="1:34" x14ac:dyDescent="0.35">
      <c r="A4495">
        <f t="shared" si="662"/>
        <v>4494</v>
      </c>
      <c r="B4495" t="s">
        <v>162</v>
      </c>
      <c r="C4495">
        <f t="shared" si="660"/>
        <v>166</v>
      </c>
      <c r="D4495" s="7">
        <f t="shared" si="663"/>
        <v>2001</v>
      </c>
      <c r="E4495">
        <v>65000</v>
      </c>
      <c r="F4495">
        <f>VLOOKUP(B4495, 'Population by Country'!$1:$266, 16, FALSE)</f>
        <v>10824125</v>
      </c>
      <c r="G4495">
        <v>0</v>
      </c>
      <c r="H4495">
        <v>0</v>
      </c>
      <c r="I4495" s="7">
        <f>INDEX('Developing Country'!$B$3:$B$175,MATCH('Stata Data'!B4495,'Developing Country'!$A$3:$A$175))</f>
        <v>1</v>
      </c>
      <c r="J4495" s="7">
        <f>INDEX('Developing Country'!$C$3:$C$175,MATCH('Stata Data'!B4495,'Developing Country'!$A$3:$A$175))</f>
        <v>0</v>
      </c>
      <c r="K4495" s="8">
        <f>VLOOKUP(B4495, 'TRIPS In Force'!$A$2:$B$166, 2, FALSE)</f>
        <v>34700</v>
      </c>
      <c r="L4495" s="7">
        <f t="shared" si="661"/>
        <v>1995</v>
      </c>
      <c r="M4495" s="7">
        <f t="shared" si="656"/>
        <v>1</v>
      </c>
      <c r="N4495" s="7">
        <f t="shared" si="657"/>
        <v>2033</v>
      </c>
      <c r="O4495" s="7">
        <f t="shared" si="658"/>
        <v>-32</v>
      </c>
      <c r="P4495" s="7">
        <f t="shared" si="659"/>
        <v>0</v>
      </c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</row>
    <row r="4496" spans="1:34" x14ac:dyDescent="0.35">
      <c r="A4496">
        <f t="shared" si="662"/>
        <v>4495</v>
      </c>
      <c r="B4496" t="s">
        <v>162</v>
      </c>
      <c r="C4496">
        <f t="shared" si="660"/>
        <v>166</v>
      </c>
      <c r="D4496" s="7">
        <f t="shared" si="663"/>
        <v>2002</v>
      </c>
      <c r="E4496">
        <v>68000</v>
      </c>
      <c r="F4496">
        <f>VLOOKUP(B4496, 'Population by Country'!$1:$266, 17, FALSE)</f>
        <v>11120409</v>
      </c>
      <c r="G4496">
        <v>0</v>
      </c>
      <c r="H4496">
        <v>0</v>
      </c>
      <c r="I4496" s="7">
        <f>INDEX('Developing Country'!$B$3:$B$175,MATCH('Stata Data'!B4496,'Developing Country'!$A$3:$A$175))</f>
        <v>1</v>
      </c>
      <c r="J4496" s="7">
        <f>INDEX('Developing Country'!$C$3:$C$175,MATCH('Stata Data'!B4496,'Developing Country'!$A$3:$A$175))</f>
        <v>0</v>
      </c>
      <c r="K4496" s="8">
        <f>VLOOKUP(B4496, 'TRIPS In Force'!$A$2:$B$166, 2, FALSE)</f>
        <v>34700</v>
      </c>
      <c r="L4496" s="7">
        <f t="shared" si="661"/>
        <v>1995</v>
      </c>
      <c r="M4496" s="7">
        <f t="shared" si="656"/>
        <v>1</v>
      </c>
      <c r="N4496" s="7">
        <f t="shared" si="657"/>
        <v>2033</v>
      </c>
      <c r="O4496" s="7">
        <f t="shared" si="658"/>
        <v>-31</v>
      </c>
      <c r="P4496" s="7">
        <f t="shared" si="659"/>
        <v>0</v>
      </c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</row>
    <row r="4497" spans="1:34" x14ac:dyDescent="0.35">
      <c r="A4497">
        <f t="shared" si="662"/>
        <v>4496</v>
      </c>
      <c r="B4497" t="s">
        <v>162</v>
      </c>
      <c r="C4497">
        <f t="shared" si="660"/>
        <v>166</v>
      </c>
      <c r="D4497" s="7">
        <f t="shared" si="663"/>
        <v>2003</v>
      </c>
      <c r="E4497">
        <v>70000</v>
      </c>
      <c r="F4497">
        <f>VLOOKUP(B4497, 'Population by Country'!$1:$266, 18, FALSE)</f>
        <v>11421984</v>
      </c>
      <c r="G4497">
        <v>0</v>
      </c>
      <c r="H4497">
        <v>0</v>
      </c>
      <c r="I4497" s="7">
        <f>INDEX('Developing Country'!$B$3:$B$175,MATCH('Stata Data'!B4497,'Developing Country'!$A$3:$A$175))</f>
        <v>1</v>
      </c>
      <c r="J4497" s="7">
        <f>INDEX('Developing Country'!$C$3:$C$175,MATCH('Stata Data'!B4497,'Developing Country'!$A$3:$A$175))</f>
        <v>0</v>
      </c>
      <c r="K4497" s="8">
        <f>VLOOKUP(B4497, 'TRIPS In Force'!$A$2:$B$166, 2, FALSE)</f>
        <v>34700</v>
      </c>
      <c r="L4497" s="7">
        <f t="shared" si="661"/>
        <v>1995</v>
      </c>
      <c r="M4497" s="7">
        <f t="shared" si="656"/>
        <v>1</v>
      </c>
      <c r="N4497" s="7">
        <f t="shared" si="657"/>
        <v>2033</v>
      </c>
      <c r="O4497" s="7">
        <f t="shared" si="658"/>
        <v>-30</v>
      </c>
      <c r="P4497" s="7">
        <f t="shared" si="659"/>
        <v>0</v>
      </c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</row>
    <row r="4498" spans="1:34" x14ac:dyDescent="0.35">
      <c r="A4498">
        <f t="shared" si="662"/>
        <v>4497</v>
      </c>
      <c r="B4498" t="s">
        <v>162</v>
      </c>
      <c r="C4498">
        <f t="shared" si="660"/>
        <v>166</v>
      </c>
      <c r="D4498" s="7">
        <f t="shared" si="663"/>
        <v>2004</v>
      </c>
      <c r="E4498">
        <v>68000</v>
      </c>
      <c r="F4498">
        <f>VLOOKUP(B4498, 'Population by Country'!$1:$266,19, FALSE)</f>
        <v>11731746</v>
      </c>
      <c r="G4498">
        <v>0</v>
      </c>
      <c r="H4498">
        <v>0</v>
      </c>
      <c r="I4498" s="7">
        <f>INDEX('Developing Country'!$B$3:$B$175,MATCH('Stata Data'!B4498,'Developing Country'!$A$3:$A$175))</f>
        <v>1</v>
      </c>
      <c r="J4498" s="7">
        <f>INDEX('Developing Country'!$C$3:$C$175,MATCH('Stata Data'!B4498,'Developing Country'!$A$3:$A$175))</f>
        <v>0</v>
      </c>
      <c r="K4498" s="8">
        <f>VLOOKUP(B4498, 'TRIPS In Force'!$A$2:$B$166, 2, FALSE)</f>
        <v>34700</v>
      </c>
      <c r="L4498" s="7">
        <f t="shared" si="661"/>
        <v>1995</v>
      </c>
      <c r="M4498" s="7">
        <f t="shared" si="656"/>
        <v>1</v>
      </c>
      <c r="N4498" s="7">
        <f t="shared" si="657"/>
        <v>2033</v>
      </c>
      <c r="O4498" s="7">
        <f t="shared" si="658"/>
        <v>-29</v>
      </c>
      <c r="P4498" s="7">
        <f t="shared" si="659"/>
        <v>0</v>
      </c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</row>
    <row r="4499" spans="1:34" x14ac:dyDescent="0.35">
      <c r="A4499">
        <f t="shared" si="662"/>
        <v>4498</v>
      </c>
      <c r="B4499" t="s">
        <v>162</v>
      </c>
      <c r="C4499">
        <f t="shared" si="660"/>
        <v>166</v>
      </c>
      <c r="D4499" s="7">
        <f t="shared" si="663"/>
        <v>2005</v>
      </c>
      <c r="E4499">
        <v>64000</v>
      </c>
      <c r="F4499">
        <f>VLOOKUP(B4499, 'Population by Country'!$1:$266, 20, FALSE)</f>
        <v>12052156</v>
      </c>
      <c r="G4499">
        <v>0</v>
      </c>
      <c r="H4499">
        <v>0</v>
      </c>
      <c r="I4499" s="7">
        <f>INDEX('Developing Country'!$B$3:$B$175,MATCH('Stata Data'!B4499,'Developing Country'!$A$3:$A$175))</f>
        <v>1</v>
      </c>
      <c r="J4499" s="7">
        <f>INDEX('Developing Country'!$C$3:$C$175,MATCH('Stata Data'!B4499,'Developing Country'!$A$3:$A$175))</f>
        <v>0</v>
      </c>
      <c r="K4499" s="8">
        <f>VLOOKUP(B4499, 'TRIPS In Force'!$A$2:$B$166, 2, FALSE)</f>
        <v>34700</v>
      </c>
      <c r="L4499" s="7">
        <f t="shared" si="661"/>
        <v>1995</v>
      </c>
      <c r="M4499" s="7">
        <f t="shared" si="656"/>
        <v>1</v>
      </c>
      <c r="N4499" s="7">
        <f t="shared" si="657"/>
        <v>2033</v>
      </c>
      <c r="O4499" s="7">
        <f t="shared" si="658"/>
        <v>-28</v>
      </c>
      <c r="P4499" s="7">
        <f t="shared" si="659"/>
        <v>0</v>
      </c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</row>
    <row r="4500" spans="1:34" x14ac:dyDescent="0.35">
      <c r="A4500">
        <f t="shared" si="662"/>
        <v>4499</v>
      </c>
      <c r="B4500" t="s">
        <v>162</v>
      </c>
      <c r="C4500">
        <f t="shared" si="660"/>
        <v>166</v>
      </c>
      <c r="D4500" s="7">
        <f t="shared" si="663"/>
        <v>2006</v>
      </c>
      <c r="E4500">
        <v>60000</v>
      </c>
      <c r="F4500">
        <f>VLOOKUP(B4500, 'Population by Country'!$1:$266, 21, FALSE)</f>
        <v>12383446</v>
      </c>
      <c r="G4500">
        <v>0</v>
      </c>
      <c r="H4500">
        <v>0</v>
      </c>
      <c r="I4500" s="7">
        <f>INDEX('Developing Country'!$B$3:$B$175,MATCH('Stata Data'!B4500,'Developing Country'!$A$3:$A$175))</f>
        <v>1</v>
      </c>
      <c r="J4500" s="7">
        <f>INDEX('Developing Country'!$C$3:$C$175,MATCH('Stata Data'!B4500,'Developing Country'!$A$3:$A$175))</f>
        <v>0</v>
      </c>
      <c r="K4500" s="8">
        <f>VLOOKUP(B4500, 'TRIPS In Force'!$A$2:$B$166, 2, FALSE)</f>
        <v>34700</v>
      </c>
      <c r="L4500" s="7">
        <f t="shared" si="661"/>
        <v>1995</v>
      </c>
      <c r="M4500" s="7">
        <f t="shared" si="656"/>
        <v>1</v>
      </c>
      <c r="N4500" s="7">
        <f t="shared" si="657"/>
        <v>2033</v>
      </c>
      <c r="O4500" s="7">
        <f t="shared" si="658"/>
        <v>-27</v>
      </c>
      <c r="P4500" s="7">
        <f t="shared" si="659"/>
        <v>0</v>
      </c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</row>
    <row r="4501" spans="1:34" x14ac:dyDescent="0.35">
      <c r="A4501">
        <f t="shared" si="662"/>
        <v>4500</v>
      </c>
      <c r="B4501" t="s">
        <v>162</v>
      </c>
      <c r="C4501">
        <f t="shared" si="660"/>
        <v>166</v>
      </c>
      <c r="D4501" s="7">
        <f t="shared" si="663"/>
        <v>2007</v>
      </c>
      <c r="E4501">
        <v>55000</v>
      </c>
      <c r="F4501">
        <f>VLOOKUP(B4501, 'Population by Country'!$1:$266, 22, FALSE)</f>
        <v>12725974</v>
      </c>
      <c r="G4501">
        <v>0</v>
      </c>
      <c r="H4501">
        <v>0</v>
      </c>
      <c r="I4501" s="7">
        <f>INDEX('Developing Country'!$B$3:$B$175,MATCH('Stata Data'!B4501,'Developing Country'!$A$3:$A$175))</f>
        <v>1</v>
      </c>
      <c r="J4501" s="7">
        <f>INDEX('Developing Country'!$C$3:$C$175,MATCH('Stata Data'!B4501,'Developing Country'!$A$3:$A$175))</f>
        <v>0</v>
      </c>
      <c r="K4501" s="8">
        <f>VLOOKUP(B4501, 'TRIPS In Force'!$A$2:$B$166, 2, FALSE)</f>
        <v>34700</v>
      </c>
      <c r="L4501" s="7">
        <f t="shared" si="661"/>
        <v>1995</v>
      </c>
      <c r="M4501" s="7">
        <f t="shared" si="656"/>
        <v>1</v>
      </c>
      <c r="N4501" s="7">
        <f t="shared" si="657"/>
        <v>2033</v>
      </c>
      <c r="O4501" s="7">
        <f t="shared" si="658"/>
        <v>-26</v>
      </c>
      <c r="P4501" s="7">
        <f t="shared" si="659"/>
        <v>0</v>
      </c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</row>
    <row r="4502" spans="1:34" x14ac:dyDescent="0.35">
      <c r="A4502">
        <f t="shared" si="662"/>
        <v>4501</v>
      </c>
      <c r="B4502" t="s">
        <v>162</v>
      </c>
      <c r="C4502">
        <f t="shared" si="660"/>
        <v>166</v>
      </c>
      <c r="D4502" s="7">
        <f t="shared" si="663"/>
        <v>2008</v>
      </c>
      <c r="E4502">
        <v>43000</v>
      </c>
      <c r="F4502">
        <f>VLOOKUP(B4502, 'Population by Country'!$1:$266, 23, FALSE)</f>
        <v>13082517</v>
      </c>
      <c r="G4502">
        <v>0</v>
      </c>
      <c r="H4502">
        <v>0</v>
      </c>
      <c r="I4502" s="7">
        <f>INDEX('Developing Country'!$B$3:$B$175,MATCH('Stata Data'!B4502,'Developing Country'!$A$3:$A$175))</f>
        <v>1</v>
      </c>
      <c r="J4502" s="7">
        <f>INDEX('Developing Country'!$C$3:$C$175,MATCH('Stata Data'!B4502,'Developing Country'!$A$3:$A$175))</f>
        <v>0</v>
      </c>
      <c r="K4502" s="8">
        <f>VLOOKUP(B4502, 'TRIPS In Force'!$A$2:$B$166, 2, FALSE)</f>
        <v>34700</v>
      </c>
      <c r="L4502" s="7">
        <f t="shared" si="661"/>
        <v>1995</v>
      </c>
      <c r="M4502" s="7">
        <f t="shared" si="656"/>
        <v>1</v>
      </c>
      <c r="N4502" s="7">
        <f t="shared" si="657"/>
        <v>2033</v>
      </c>
      <c r="O4502" s="7">
        <f t="shared" si="658"/>
        <v>-25</v>
      </c>
      <c r="P4502" s="7">
        <f t="shared" si="659"/>
        <v>0</v>
      </c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</row>
    <row r="4503" spans="1:34" x14ac:dyDescent="0.35">
      <c r="A4503">
        <f t="shared" si="662"/>
        <v>4502</v>
      </c>
      <c r="B4503" t="s">
        <v>162</v>
      </c>
      <c r="C4503">
        <f t="shared" si="660"/>
        <v>166</v>
      </c>
      <c r="D4503" s="7">
        <f t="shared" si="663"/>
        <v>2009</v>
      </c>
      <c r="E4503">
        <v>35000</v>
      </c>
      <c r="F4503">
        <f>VLOOKUP(B4503, 'Population by Country'!$1:$266, 24, FALSE)</f>
        <v>13456417</v>
      </c>
      <c r="G4503">
        <v>0</v>
      </c>
      <c r="H4503">
        <v>0</v>
      </c>
      <c r="I4503" s="7">
        <f>INDEX('Developing Country'!$B$3:$B$175,MATCH('Stata Data'!B4503,'Developing Country'!$A$3:$A$175))</f>
        <v>1</v>
      </c>
      <c r="J4503" s="7">
        <f>INDEX('Developing Country'!$C$3:$C$175,MATCH('Stata Data'!B4503,'Developing Country'!$A$3:$A$175))</f>
        <v>0</v>
      </c>
      <c r="K4503" s="8">
        <f>VLOOKUP(B4503, 'TRIPS In Force'!$A$2:$B$166, 2, FALSE)</f>
        <v>34700</v>
      </c>
      <c r="L4503" s="7">
        <f t="shared" si="661"/>
        <v>1995</v>
      </c>
      <c r="M4503" s="7">
        <f t="shared" si="656"/>
        <v>1</v>
      </c>
      <c r="N4503" s="7">
        <f t="shared" si="657"/>
        <v>2033</v>
      </c>
      <c r="O4503" s="7">
        <f t="shared" si="658"/>
        <v>-24</v>
      </c>
      <c r="P4503" s="7">
        <f t="shared" si="659"/>
        <v>0</v>
      </c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</row>
    <row r="4504" spans="1:34" x14ac:dyDescent="0.35">
      <c r="A4504">
        <f t="shared" si="662"/>
        <v>4503</v>
      </c>
      <c r="B4504" t="s">
        <v>162</v>
      </c>
      <c r="C4504">
        <f t="shared" si="660"/>
        <v>166</v>
      </c>
      <c r="D4504" s="7">
        <f t="shared" si="663"/>
        <v>2010</v>
      </c>
      <c r="E4504">
        <v>29000</v>
      </c>
      <c r="F4504">
        <f>VLOOKUP(B4504, 'Population by Country'!$1:$266, 25, FALSE)</f>
        <v>13850033</v>
      </c>
      <c r="G4504">
        <v>0</v>
      </c>
      <c r="H4504">
        <v>0</v>
      </c>
      <c r="I4504" s="7">
        <f>INDEX('Developing Country'!$B$3:$B$175,MATCH('Stata Data'!B4504,'Developing Country'!$A$3:$A$175))</f>
        <v>1</v>
      </c>
      <c r="J4504" s="7">
        <f>INDEX('Developing Country'!$C$3:$C$175,MATCH('Stata Data'!B4504,'Developing Country'!$A$3:$A$175))</f>
        <v>0</v>
      </c>
      <c r="K4504" s="8">
        <f>VLOOKUP(B4504, 'TRIPS In Force'!$A$2:$B$166, 2, FALSE)</f>
        <v>34700</v>
      </c>
      <c r="L4504" s="7">
        <f t="shared" si="661"/>
        <v>1995</v>
      </c>
      <c r="M4504" s="7">
        <f t="shared" si="656"/>
        <v>1</v>
      </c>
      <c r="N4504" s="7">
        <f t="shared" si="657"/>
        <v>2033</v>
      </c>
      <c r="O4504" s="7">
        <f t="shared" si="658"/>
        <v>-23</v>
      </c>
      <c r="P4504" s="7">
        <f t="shared" si="659"/>
        <v>0</v>
      </c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</row>
    <row r="4505" spans="1:34" x14ac:dyDescent="0.35">
      <c r="A4505">
        <f t="shared" si="662"/>
        <v>4504</v>
      </c>
      <c r="B4505" t="s">
        <v>162</v>
      </c>
      <c r="C4505">
        <f t="shared" si="660"/>
        <v>166</v>
      </c>
      <c r="D4505" s="7">
        <f t="shared" si="663"/>
        <v>2011</v>
      </c>
      <c r="E4505">
        <v>27000</v>
      </c>
      <c r="F4505">
        <f>VLOOKUP(B4505, 'Population by Country'!$1:$266, 26, FALSE)</f>
        <v>14264756</v>
      </c>
      <c r="G4505">
        <v>0</v>
      </c>
      <c r="H4505">
        <v>0</v>
      </c>
      <c r="I4505" s="7">
        <f>INDEX('Developing Country'!$B$3:$B$175,MATCH('Stata Data'!B4505,'Developing Country'!$A$3:$A$175))</f>
        <v>1</v>
      </c>
      <c r="J4505" s="7">
        <f>INDEX('Developing Country'!$C$3:$C$175,MATCH('Stata Data'!B4505,'Developing Country'!$A$3:$A$175))</f>
        <v>0</v>
      </c>
      <c r="K4505" s="8">
        <f>VLOOKUP(B4505, 'TRIPS In Force'!$A$2:$B$166, 2, FALSE)</f>
        <v>34700</v>
      </c>
      <c r="L4505" s="7">
        <f t="shared" si="661"/>
        <v>1995</v>
      </c>
      <c r="M4505" s="7">
        <f t="shared" si="656"/>
        <v>1</v>
      </c>
      <c r="N4505" s="7">
        <f t="shared" si="657"/>
        <v>2033</v>
      </c>
      <c r="O4505" s="7">
        <f t="shared" si="658"/>
        <v>-22</v>
      </c>
      <c r="P4505" s="7">
        <f t="shared" si="659"/>
        <v>0</v>
      </c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</row>
    <row r="4506" spans="1:34" x14ac:dyDescent="0.35">
      <c r="A4506">
        <f t="shared" si="662"/>
        <v>4505</v>
      </c>
      <c r="B4506" t="s">
        <v>162</v>
      </c>
      <c r="C4506">
        <f t="shared" si="660"/>
        <v>166</v>
      </c>
      <c r="D4506" s="7">
        <f t="shared" si="663"/>
        <v>2012</v>
      </c>
      <c r="E4506">
        <v>25000</v>
      </c>
      <c r="F4506">
        <f>VLOOKUP(B4506, 'Population by Country'!$1:$266, 27, FALSE)</f>
        <v>14699937</v>
      </c>
      <c r="G4506">
        <v>0</v>
      </c>
      <c r="H4506">
        <v>0</v>
      </c>
      <c r="I4506" s="7">
        <f>INDEX('Developing Country'!$B$3:$B$175,MATCH('Stata Data'!B4506,'Developing Country'!$A$3:$A$175))</f>
        <v>1</v>
      </c>
      <c r="J4506" s="7">
        <f>INDEX('Developing Country'!$C$3:$C$175,MATCH('Stata Data'!B4506,'Developing Country'!$A$3:$A$175))</f>
        <v>0</v>
      </c>
      <c r="K4506" s="8">
        <f>VLOOKUP(B4506, 'TRIPS In Force'!$A$2:$B$166, 2, FALSE)</f>
        <v>34700</v>
      </c>
      <c r="L4506" s="7">
        <f t="shared" si="661"/>
        <v>1995</v>
      </c>
      <c r="M4506" s="7">
        <f t="shared" si="656"/>
        <v>1</v>
      </c>
      <c r="N4506" s="7">
        <f t="shared" si="657"/>
        <v>2033</v>
      </c>
      <c r="O4506" s="7">
        <f t="shared" si="658"/>
        <v>-21</v>
      </c>
      <c r="P4506" s="7">
        <f t="shared" si="659"/>
        <v>0</v>
      </c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</row>
    <row r="4507" spans="1:34" x14ac:dyDescent="0.35">
      <c r="A4507">
        <f t="shared" si="662"/>
        <v>4506</v>
      </c>
      <c r="B4507" t="s">
        <v>162</v>
      </c>
      <c r="C4507">
        <f t="shared" si="660"/>
        <v>166</v>
      </c>
      <c r="D4507" s="7">
        <f t="shared" si="663"/>
        <v>2013</v>
      </c>
      <c r="E4507">
        <v>24000</v>
      </c>
      <c r="F4507">
        <f>VLOOKUP(B4507, 'Population by Country'!$1:$266, 28, FALSE)</f>
        <v>15153210</v>
      </c>
      <c r="G4507">
        <v>0</v>
      </c>
      <c r="H4507">
        <v>0</v>
      </c>
      <c r="I4507" s="7">
        <f>INDEX('Developing Country'!$B$3:$B$175,MATCH('Stata Data'!B4507,'Developing Country'!$A$3:$A$175))</f>
        <v>1</v>
      </c>
      <c r="J4507" s="7">
        <f>INDEX('Developing Country'!$C$3:$C$175,MATCH('Stata Data'!B4507,'Developing Country'!$A$3:$A$175))</f>
        <v>0</v>
      </c>
      <c r="K4507" s="8">
        <f>VLOOKUP(B4507, 'TRIPS In Force'!$A$2:$B$166, 2, FALSE)</f>
        <v>34700</v>
      </c>
      <c r="L4507" s="7">
        <f t="shared" si="661"/>
        <v>1995</v>
      </c>
      <c r="M4507" s="7">
        <f t="shared" si="656"/>
        <v>1</v>
      </c>
      <c r="N4507" s="7">
        <f t="shared" si="657"/>
        <v>2033</v>
      </c>
      <c r="O4507" s="7">
        <f t="shared" si="658"/>
        <v>-20</v>
      </c>
      <c r="P4507" s="7">
        <f t="shared" si="659"/>
        <v>0</v>
      </c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</row>
    <row r="4508" spans="1:34" x14ac:dyDescent="0.35">
      <c r="A4508">
        <f t="shared" si="662"/>
        <v>4507</v>
      </c>
      <c r="B4508" t="s">
        <v>162</v>
      </c>
      <c r="C4508">
        <f t="shared" si="660"/>
        <v>166</v>
      </c>
      <c r="D4508" s="7">
        <f t="shared" si="663"/>
        <v>2014</v>
      </c>
      <c r="E4508">
        <v>22000</v>
      </c>
      <c r="F4508">
        <f>VLOOKUP(B4508, 'Population by Country'!$1:$266, 29, FALSE)</f>
        <v>15620974</v>
      </c>
      <c r="G4508">
        <v>0</v>
      </c>
      <c r="H4508">
        <v>0</v>
      </c>
      <c r="I4508" s="7">
        <f>INDEX('Developing Country'!$B$3:$B$175,MATCH('Stata Data'!B4508,'Developing Country'!$A$3:$A$175))</f>
        <v>1</v>
      </c>
      <c r="J4508" s="7">
        <f>INDEX('Developing Country'!$C$3:$C$175,MATCH('Stata Data'!B4508,'Developing Country'!$A$3:$A$175))</f>
        <v>0</v>
      </c>
      <c r="K4508" s="8">
        <f>VLOOKUP(B4508, 'TRIPS In Force'!$A$2:$B$166, 2, FALSE)</f>
        <v>34700</v>
      </c>
      <c r="L4508" s="7">
        <f t="shared" si="661"/>
        <v>1995</v>
      </c>
      <c r="M4508" s="7">
        <f t="shared" si="656"/>
        <v>1</v>
      </c>
      <c r="N4508" s="7">
        <f t="shared" si="657"/>
        <v>2033</v>
      </c>
      <c r="O4508" s="7">
        <f t="shared" si="658"/>
        <v>-19</v>
      </c>
      <c r="P4508" s="7">
        <f t="shared" si="659"/>
        <v>0</v>
      </c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</row>
    <row r="4509" spans="1:34" x14ac:dyDescent="0.35">
      <c r="A4509">
        <f t="shared" si="662"/>
        <v>4508</v>
      </c>
      <c r="B4509" t="s">
        <v>162</v>
      </c>
      <c r="C4509">
        <f t="shared" si="660"/>
        <v>166</v>
      </c>
      <c r="D4509" s="7">
        <f t="shared" si="663"/>
        <v>2015</v>
      </c>
      <c r="E4509">
        <v>22000</v>
      </c>
      <c r="F4509">
        <f>VLOOKUP(B4509, 'Population by Country'!$1:$266, 30, FALSE)</f>
        <v>16100587</v>
      </c>
      <c r="G4509">
        <v>0</v>
      </c>
      <c r="H4509">
        <v>0</v>
      </c>
      <c r="I4509" s="7">
        <f>INDEX('Developing Country'!$B$3:$B$175,MATCH('Stata Data'!B4509,'Developing Country'!$A$3:$A$175))</f>
        <v>1</v>
      </c>
      <c r="J4509" s="7">
        <f>INDEX('Developing Country'!$C$3:$C$175,MATCH('Stata Data'!B4509,'Developing Country'!$A$3:$A$175))</f>
        <v>0</v>
      </c>
      <c r="K4509" s="8">
        <f>VLOOKUP(B4509, 'TRIPS In Force'!$A$2:$B$166, 2, FALSE)</f>
        <v>34700</v>
      </c>
      <c r="L4509" s="7">
        <f t="shared" si="661"/>
        <v>1995</v>
      </c>
      <c r="M4509" s="7">
        <f t="shared" si="656"/>
        <v>1</v>
      </c>
      <c r="N4509" s="7">
        <f t="shared" si="657"/>
        <v>2033</v>
      </c>
      <c r="O4509" s="7">
        <f t="shared" si="658"/>
        <v>-18</v>
      </c>
      <c r="P4509" s="7">
        <f t="shared" si="659"/>
        <v>0</v>
      </c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</row>
    <row r="4510" spans="1:34" x14ac:dyDescent="0.35">
      <c r="A4510">
        <f t="shared" si="662"/>
        <v>4509</v>
      </c>
      <c r="B4510" t="s">
        <v>162</v>
      </c>
      <c r="C4510">
        <f t="shared" si="660"/>
        <v>166</v>
      </c>
      <c r="D4510" s="7">
        <f t="shared" si="663"/>
        <v>2016</v>
      </c>
      <c r="E4510">
        <v>21000</v>
      </c>
      <c r="F4510">
        <f>VLOOKUP(B4510, 'Population by Country'!$1:$266, 31, FALSE)</f>
        <v>16591390</v>
      </c>
      <c r="G4510">
        <v>0</v>
      </c>
      <c r="H4510">
        <v>0</v>
      </c>
      <c r="I4510" s="7">
        <f>INDEX('Developing Country'!$B$3:$B$175,MATCH('Stata Data'!B4510,'Developing Country'!$A$3:$A$175))</f>
        <v>1</v>
      </c>
      <c r="J4510" s="7">
        <f>INDEX('Developing Country'!$C$3:$C$175,MATCH('Stata Data'!B4510,'Developing Country'!$A$3:$A$175))</f>
        <v>0</v>
      </c>
      <c r="K4510" s="8">
        <f>VLOOKUP(B4510, 'TRIPS In Force'!$A$2:$B$166, 2, FALSE)</f>
        <v>34700</v>
      </c>
      <c r="L4510" s="7">
        <f t="shared" si="661"/>
        <v>1995</v>
      </c>
      <c r="M4510" s="7">
        <f t="shared" si="656"/>
        <v>1</v>
      </c>
      <c r="N4510" s="7">
        <f t="shared" si="657"/>
        <v>2033</v>
      </c>
      <c r="O4510" s="7">
        <f t="shared" si="658"/>
        <v>-17</v>
      </c>
      <c r="P4510" s="7">
        <f t="shared" si="659"/>
        <v>0</v>
      </c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</row>
    <row r="4511" spans="1:34" x14ac:dyDescent="0.35">
      <c r="A4511">
        <f t="shared" si="662"/>
        <v>4510</v>
      </c>
      <c r="B4511" t="s">
        <v>163</v>
      </c>
      <c r="C4511">
        <f t="shared" si="660"/>
        <v>167</v>
      </c>
      <c r="D4511" s="7">
        <v>1990</v>
      </c>
      <c r="E4511">
        <v>23000</v>
      </c>
      <c r="F4511">
        <f>VLOOKUP(B4511, 'Population by Country'!$1:$266, 5,FALSE )</f>
        <v>10183113</v>
      </c>
      <c r="G4511">
        <v>0</v>
      </c>
      <c r="H4511">
        <v>0</v>
      </c>
      <c r="I4511" s="7">
        <f>INDEX('Developing Country'!$B$3:$B$175,MATCH('Stata Data'!B4511,'Developing Country'!$A$3:$A$175))</f>
        <v>0</v>
      </c>
      <c r="J4511" s="7">
        <f>INDEX('Developing Country'!$C$3:$C$175,MATCH('Stata Data'!B4511,'Developing Country'!$A$3:$A$175))</f>
        <v>1</v>
      </c>
      <c r="K4511" s="8">
        <f>VLOOKUP(B4511, 'TRIPS In Force'!$A$2:$B$166, 2, FALSE)</f>
        <v>34763</v>
      </c>
      <c r="L4511" s="7">
        <f t="shared" si="661"/>
        <v>1995</v>
      </c>
      <c r="M4511" s="7">
        <f t="shared" si="656"/>
        <v>0</v>
      </c>
      <c r="N4511" s="7">
        <f t="shared" si="657"/>
        <v>2000</v>
      </c>
      <c r="O4511" s="7">
        <f t="shared" si="658"/>
        <v>-10</v>
      </c>
      <c r="P4511" s="7">
        <f t="shared" si="659"/>
        <v>0</v>
      </c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</row>
    <row r="4512" spans="1:34" x14ac:dyDescent="0.35">
      <c r="A4512">
        <f t="shared" si="662"/>
        <v>4511</v>
      </c>
      <c r="B4512" t="s">
        <v>163</v>
      </c>
      <c r="C4512">
        <f t="shared" si="660"/>
        <v>167</v>
      </c>
      <c r="D4512" s="7">
        <f>D4511+1</f>
        <v>1991</v>
      </c>
      <c r="E4512">
        <v>29000</v>
      </c>
      <c r="F4512">
        <f>VLOOKUP(B4512, 'Population by Country'!$1:$266, 6, FALSE)</f>
        <v>10443043</v>
      </c>
      <c r="G4512">
        <v>0</v>
      </c>
      <c r="H4512">
        <v>0</v>
      </c>
      <c r="I4512" s="7">
        <f>INDEX('Developing Country'!$B$3:$B$175,MATCH('Stata Data'!B4512,'Developing Country'!$A$3:$A$175))</f>
        <v>0</v>
      </c>
      <c r="J4512" s="7">
        <f>INDEX('Developing Country'!$C$3:$C$175,MATCH('Stata Data'!B4512,'Developing Country'!$A$3:$A$175))</f>
        <v>1</v>
      </c>
      <c r="K4512" s="8">
        <f>VLOOKUP(B4512, 'TRIPS In Force'!$A$2:$B$166, 2, FALSE)</f>
        <v>34763</v>
      </c>
      <c r="L4512" s="7">
        <f t="shared" si="661"/>
        <v>1995</v>
      </c>
      <c r="M4512" s="7">
        <f t="shared" si="656"/>
        <v>0</v>
      </c>
      <c r="N4512" s="7">
        <f t="shared" si="657"/>
        <v>2000</v>
      </c>
      <c r="O4512" s="7">
        <f t="shared" si="658"/>
        <v>-9</v>
      </c>
      <c r="P4512" s="7">
        <f t="shared" si="659"/>
        <v>0</v>
      </c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</row>
    <row r="4513" spans="1:34" x14ac:dyDescent="0.35">
      <c r="A4513">
        <f t="shared" si="662"/>
        <v>4512</v>
      </c>
      <c r="B4513" t="s">
        <v>163</v>
      </c>
      <c r="C4513">
        <f t="shared" si="660"/>
        <v>167</v>
      </c>
      <c r="D4513" s="7">
        <f t="shared" ref="D4513:D4537" si="664">D4512+1</f>
        <v>1992</v>
      </c>
      <c r="E4513">
        <v>37000</v>
      </c>
      <c r="F4513">
        <f>VLOOKUP(B4513, 'Population by Country'!$1:$266, 7, FALSE)</f>
        <v>10682868</v>
      </c>
      <c r="G4513">
        <v>0</v>
      </c>
      <c r="H4513">
        <v>0</v>
      </c>
      <c r="I4513" s="7">
        <f>INDEX('Developing Country'!$B$3:$B$175,MATCH('Stata Data'!B4513,'Developing Country'!$A$3:$A$175))</f>
        <v>0</v>
      </c>
      <c r="J4513" s="7">
        <f>INDEX('Developing Country'!$C$3:$C$175,MATCH('Stata Data'!B4513,'Developing Country'!$A$3:$A$175))</f>
        <v>1</v>
      </c>
      <c r="K4513" s="8">
        <f>VLOOKUP(B4513, 'TRIPS In Force'!$A$2:$B$166, 2, FALSE)</f>
        <v>34763</v>
      </c>
      <c r="L4513" s="7">
        <f t="shared" si="661"/>
        <v>1995</v>
      </c>
      <c r="M4513" s="7">
        <f t="shared" si="656"/>
        <v>0</v>
      </c>
      <c r="N4513" s="7">
        <f t="shared" si="657"/>
        <v>2000</v>
      </c>
      <c r="O4513" s="7">
        <f t="shared" si="658"/>
        <v>-8</v>
      </c>
      <c r="P4513" s="7">
        <f t="shared" si="659"/>
        <v>0</v>
      </c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</row>
    <row r="4514" spans="1:34" x14ac:dyDescent="0.35">
      <c r="A4514">
        <f t="shared" si="662"/>
        <v>4513</v>
      </c>
      <c r="B4514" t="s">
        <v>163</v>
      </c>
      <c r="C4514">
        <f t="shared" si="660"/>
        <v>167</v>
      </c>
      <c r="D4514" s="7">
        <f t="shared" si="664"/>
        <v>1993</v>
      </c>
      <c r="E4514">
        <v>45000</v>
      </c>
      <c r="F4514">
        <f>VLOOKUP(B4514, 'Population by Country'!$1:$266, 8, FALSE)</f>
        <v>10905756</v>
      </c>
      <c r="G4514">
        <v>0</v>
      </c>
      <c r="H4514">
        <v>0</v>
      </c>
      <c r="I4514" s="7">
        <f>INDEX('Developing Country'!$B$3:$B$175,MATCH('Stata Data'!B4514,'Developing Country'!$A$3:$A$175))</f>
        <v>0</v>
      </c>
      <c r="J4514" s="7">
        <f>INDEX('Developing Country'!$C$3:$C$175,MATCH('Stata Data'!B4514,'Developing Country'!$A$3:$A$175))</f>
        <v>1</v>
      </c>
      <c r="K4514" s="8">
        <f>VLOOKUP(B4514, 'TRIPS In Force'!$A$2:$B$166, 2, FALSE)</f>
        <v>34763</v>
      </c>
      <c r="L4514" s="7">
        <f t="shared" si="661"/>
        <v>1995</v>
      </c>
      <c r="M4514" s="7">
        <f t="shared" si="656"/>
        <v>0</v>
      </c>
      <c r="N4514" s="7">
        <f t="shared" si="657"/>
        <v>2000</v>
      </c>
      <c r="O4514" s="7">
        <f t="shared" si="658"/>
        <v>-7</v>
      </c>
      <c r="P4514" s="7">
        <f t="shared" si="659"/>
        <v>0</v>
      </c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</row>
    <row r="4515" spans="1:34" x14ac:dyDescent="0.35">
      <c r="A4515">
        <f t="shared" si="662"/>
        <v>4514</v>
      </c>
      <c r="B4515" t="s">
        <v>163</v>
      </c>
      <c r="C4515">
        <f t="shared" si="660"/>
        <v>167</v>
      </c>
      <c r="D4515" s="7">
        <f t="shared" si="664"/>
        <v>1994</v>
      </c>
      <c r="E4515">
        <v>53000</v>
      </c>
      <c r="F4515">
        <f>VLOOKUP(B4515, 'Population by Country'!$1:$266, 9, FALSE)</f>
        <v>11116948</v>
      </c>
      <c r="G4515">
        <v>0</v>
      </c>
      <c r="H4515">
        <v>0</v>
      </c>
      <c r="I4515" s="7">
        <f>INDEX('Developing Country'!$B$3:$B$175,MATCH('Stata Data'!B4515,'Developing Country'!$A$3:$A$175))</f>
        <v>0</v>
      </c>
      <c r="J4515" s="7">
        <f>INDEX('Developing Country'!$C$3:$C$175,MATCH('Stata Data'!B4515,'Developing Country'!$A$3:$A$175))</f>
        <v>1</v>
      </c>
      <c r="K4515" s="8">
        <f>VLOOKUP(B4515, 'TRIPS In Force'!$A$2:$B$166, 2, FALSE)</f>
        <v>34763</v>
      </c>
      <c r="L4515" s="7">
        <f t="shared" si="661"/>
        <v>1995</v>
      </c>
      <c r="M4515" s="7">
        <f t="shared" si="656"/>
        <v>0</v>
      </c>
      <c r="N4515" s="7">
        <f t="shared" si="657"/>
        <v>2000</v>
      </c>
      <c r="O4515" s="7">
        <f t="shared" si="658"/>
        <v>-6</v>
      </c>
      <c r="P4515" s="7">
        <f t="shared" si="659"/>
        <v>0</v>
      </c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</row>
    <row r="4516" spans="1:34" x14ac:dyDescent="0.35">
      <c r="A4516">
        <f t="shared" si="662"/>
        <v>4515</v>
      </c>
      <c r="B4516" t="s">
        <v>163</v>
      </c>
      <c r="C4516">
        <f t="shared" si="660"/>
        <v>167</v>
      </c>
      <c r="D4516" s="7">
        <f t="shared" si="664"/>
        <v>1995</v>
      </c>
      <c r="E4516">
        <v>62000</v>
      </c>
      <c r="F4516">
        <f>VLOOKUP(B4516, 'Population by Country'!$1:$266, 10, FALSE)</f>
        <v>11320346</v>
      </c>
      <c r="G4516">
        <v>0</v>
      </c>
      <c r="H4516">
        <v>0</v>
      </c>
      <c r="I4516" s="7">
        <f>INDEX('Developing Country'!$B$3:$B$175,MATCH('Stata Data'!B4516,'Developing Country'!$A$3:$A$175))</f>
        <v>0</v>
      </c>
      <c r="J4516" s="7">
        <f>INDEX('Developing Country'!$C$3:$C$175,MATCH('Stata Data'!B4516,'Developing Country'!$A$3:$A$175))</f>
        <v>1</v>
      </c>
      <c r="K4516" s="8">
        <f>VLOOKUP(B4516, 'TRIPS In Force'!$A$2:$B$166, 2, FALSE)</f>
        <v>34763</v>
      </c>
      <c r="L4516" s="7">
        <f t="shared" si="661"/>
        <v>1995</v>
      </c>
      <c r="M4516" s="7">
        <f t="shared" si="656"/>
        <v>1</v>
      </c>
      <c r="N4516" s="7">
        <f t="shared" si="657"/>
        <v>2000</v>
      </c>
      <c r="O4516" s="7">
        <f t="shared" si="658"/>
        <v>-5</v>
      </c>
      <c r="P4516" s="7">
        <f t="shared" si="659"/>
        <v>0</v>
      </c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</row>
    <row r="4517" spans="1:34" x14ac:dyDescent="0.35">
      <c r="A4517">
        <f t="shared" si="662"/>
        <v>4516</v>
      </c>
      <c r="B4517" t="s">
        <v>163</v>
      </c>
      <c r="C4517">
        <f t="shared" si="660"/>
        <v>167</v>
      </c>
      <c r="D4517" s="7">
        <f t="shared" si="664"/>
        <v>1996</v>
      </c>
      <c r="E4517">
        <v>71000</v>
      </c>
      <c r="F4517">
        <f>VLOOKUP(B4517, 'Population by Country'!$1:$266, 11, FALSE)</f>
        <v>11518262</v>
      </c>
      <c r="G4517">
        <v>0</v>
      </c>
      <c r="H4517">
        <v>0</v>
      </c>
      <c r="I4517" s="7">
        <f>INDEX('Developing Country'!$B$3:$B$175,MATCH('Stata Data'!B4517,'Developing Country'!$A$3:$A$175))</f>
        <v>0</v>
      </c>
      <c r="J4517" s="7">
        <f>INDEX('Developing Country'!$C$3:$C$175,MATCH('Stata Data'!B4517,'Developing Country'!$A$3:$A$175))</f>
        <v>1</v>
      </c>
      <c r="K4517" s="8">
        <f>VLOOKUP(B4517, 'TRIPS In Force'!$A$2:$B$166, 2, FALSE)</f>
        <v>34763</v>
      </c>
      <c r="L4517" s="7">
        <f t="shared" si="661"/>
        <v>1995</v>
      </c>
      <c r="M4517" s="7">
        <f t="shared" si="656"/>
        <v>1</v>
      </c>
      <c r="N4517" s="7">
        <f t="shared" si="657"/>
        <v>2000</v>
      </c>
      <c r="O4517" s="7">
        <f t="shared" si="658"/>
        <v>-4</v>
      </c>
      <c r="P4517" s="7">
        <f t="shared" si="659"/>
        <v>0</v>
      </c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</row>
    <row r="4518" spans="1:34" x14ac:dyDescent="0.35">
      <c r="A4518">
        <f t="shared" si="662"/>
        <v>4517</v>
      </c>
      <c r="B4518" t="s">
        <v>163</v>
      </c>
      <c r="C4518">
        <f t="shared" si="660"/>
        <v>167</v>
      </c>
      <c r="D4518" s="7">
        <f t="shared" si="664"/>
        <v>1997</v>
      </c>
      <c r="E4518">
        <v>80000</v>
      </c>
      <c r="F4518">
        <f>VLOOKUP(B4518, 'Population by Country'!$1:$266, 12, FALSE)</f>
        <v>11709997</v>
      </c>
      <c r="G4518">
        <v>0</v>
      </c>
      <c r="H4518">
        <v>0</v>
      </c>
      <c r="I4518" s="7">
        <f>INDEX('Developing Country'!$B$3:$B$175,MATCH('Stata Data'!B4518,'Developing Country'!$A$3:$A$175))</f>
        <v>0</v>
      </c>
      <c r="J4518" s="7">
        <f>INDEX('Developing Country'!$C$3:$C$175,MATCH('Stata Data'!B4518,'Developing Country'!$A$3:$A$175))</f>
        <v>1</v>
      </c>
      <c r="K4518" s="8">
        <f>VLOOKUP(B4518, 'TRIPS In Force'!$A$2:$B$166, 2, FALSE)</f>
        <v>34763</v>
      </c>
      <c r="L4518" s="7">
        <f t="shared" si="661"/>
        <v>1995</v>
      </c>
      <c r="M4518" s="7">
        <f t="shared" si="656"/>
        <v>1</v>
      </c>
      <c r="N4518" s="7">
        <f t="shared" si="657"/>
        <v>2000</v>
      </c>
      <c r="O4518" s="7">
        <f t="shared" si="658"/>
        <v>-3</v>
      </c>
      <c r="P4518" s="7">
        <f t="shared" si="659"/>
        <v>0</v>
      </c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</row>
    <row r="4519" spans="1:34" x14ac:dyDescent="0.35">
      <c r="A4519">
        <f t="shared" si="662"/>
        <v>4518</v>
      </c>
      <c r="B4519" t="s">
        <v>163</v>
      </c>
      <c r="C4519">
        <f t="shared" si="660"/>
        <v>167</v>
      </c>
      <c r="D4519" s="7">
        <f t="shared" si="664"/>
        <v>1998</v>
      </c>
      <c r="E4519">
        <v>87000</v>
      </c>
      <c r="F4519">
        <f>VLOOKUP(B4519, 'Population by Country'!$1:$266, 13, FALSE)</f>
        <v>11893272</v>
      </c>
      <c r="G4519">
        <v>0</v>
      </c>
      <c r="H4519">
        <v>0</v>
      </c>
      <c r="I4519" s="7">
        <f>INDEX('Developing Country'!$B$3:$B$175,MATCH('Stata Data'!B4519,'Developing Country'!$A$3:$A$175))</f>
        <v>0</v>
      </c>
      <c r="J4519" s="7">
        <f>INDEX('Developing Country'!$C$3:$C$175,MATCH('Stata Data'!B4519,'Developing Country'!$A$3:$A$175))</f>
        <v>1</v>
      </c>
      <c r="K4519" s="8">
        <f>VLOOKUP(B4519, 'TRIPS In Force'!$A$2:$B$166, 2, FALSE)</f>
        <v>34763</v>
      </c>
      <c r="L4519" s="7">
        <f t="shared" si="661"/>
        <v>1995</v>
      </c>
      <c r="M4519" s="7">
        <f t="shared" si="656"/>
        <v>1</v>
      </c>
      <c r="N4519" s="7">
        <f t="shared" si="657"/>
        <v>2000</v>
      </c>
      <c r="O4519" s="7">
        <f t="shared" si="658"/>
        <v>-2</v>
      </c>
      <c r="P4519" s="7">
        <f t="shared" si="659"/>
        <v>0</v>
      </c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</row>
    <row r="4520" spans="1:34" x14ac:dyDescent="0.35">
      <c r="A4520">
        <f t="shared" si="662"/>
        <v>4519</v>
      </c>
      <c r="B4520" t="s">
        <v>163</v>
      </c>
      <c r="C4520">
        <f t="shared" si="660"/>
        <v>167</v>
      </c>
      <c r="D4520" s="7">
        <f t="shared" si="664"/>
        <v>1999</v>
      </c>
      <c r="E4520">
        <v>94000</v>
      </c>
      <c r="F4520">
        <f>VLOOKUP(B4520, 'Population by Country'!$1:$266,14, FALSE)</f>
        <v>12064537</v>
      </c>
      <c r="G4520">
        <v>0</v>
      </c>
      <c r="H4520">
        <v>0</v>
      </c>
      <c r="I4520" s="7">
        <f>INDEX('Developing Country'!$B$3:$B$175,MATCH('Stata Data'!B4520,'Developing Country'!$A$3:$A$175))</f>
        <v>0</v>
      </c>
      <c r="J4520" s="7">
        <f>INDEX('Developing Country'!$C$3:$C$175,MATCH('Stata Data'!B4520,'Developing Country'!$A$3:$A$175))</f>
        <v>1</v>
      </c>
      <c r="K4520" s="8">
        <f>VLOOKUP(B4520, 'TRIPS In Force'!$A$2:$B$166, 2, FALSE)</f>
        <v>34763</v>
      </c>
      <c r="L4520" s="7">
        <f t="shared" si="661"/>
        <v>1995</v>
      </c>
      <c r="M4520" s="7">
        <f t="shared" si="656"/>
        <v>1</v>
      </c>
      <c r="N4520" s="7">
        <f t="shared" si="657"/>
        <v>2000</v>
      </c>
      <c r="O4520" s="7">
        <f t="shared" si="658"/>
        <v>-1</v>
      </c>
      <c r="P4520" s="7">
        <f t="shared" si="659"/>
        <v>0</v>
      </c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</row>
    <row r="4521" spans="1:34" x14ac:dyDescent="0.35">
      <c r="A4521">
        <f t="shared" si="662"/>
        <v>4520</v>
      </c>
      <c r="B4521" t="s">
        <v>163</v>
      </c>
      <c r="C4521">
        <f t="shared" si="660"/>
        <v>167</v>
      </c>
      <c r="D4521" s="7">
        <f t="shared" si="664"/>
        <v>2000</v>
      </c>
      <c r="E4521">
        <v>99000</v>
      </c>
      <c r="F4521">
        <f>VLOOKUP(B4521, 'Population by Country'!$1:$266, 15, FALSE)</f>
        <v>12222251</v>
      </c>
      <c r="G4521">
        <v>0</v>
      </c>
      <c r="H4521">
        <v>0</v>
      </c>
      <c r="I4521" s="7">
        <f>INDEX('Developing Country'!$B$3:$B$175,MATCH('Stata Data'!B4521,'Developing Country'!$A$3:$A$175))</f>
        <v>0</v>
      </c>
      <c r="J4521" s="7">
        <f>INDEX('Developing Country'!$C$3:$C$175,MATCH('Stata Data'!B4521,'Developing Country'!$A$3:$A$175))</f>
        <v>1</v>
      </c>
      <c r="K4521" s="8">
        <f>VLOOKUP(B4521, 'TRIPS In Force'!$A$2:$B$166, 2, FALSE)</f>
        <v>34763</v>
      </c>
      <c r="L4521" s="7">
        <f t="shared" si="661"/>
        <v>1995</v>
      </c>
      <c r="M4521" s="7">
        <f t="shared" si="656"/>
        <v>1</v>
      </c>
      <c r="N4521" s="7">
        <f t="shared" si="657"/>
        <v>2000</v>
      </c>
      <c r="O4521" s="7">
        <f t="shared" si="658"/>
        <v>0</v>
      </c>
      <c r="P4521" s="7">
        <f t="shared" si="659"/>
        <v>1</v>
      </c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</row>
    <row r="4522" spans="1:34" x14ac:dyDescent="0.35">
      <c r="A4522">
        <f t="shared" si="662"/>
        <v>4521</v>
      </c>
      <c r="B4522" t="s">
        <v>163</v>
      </c>
      <c r="C4522">
        <f t="shared" si="660"/>
        <v>167</v>
      </c>
      <c r="D4522" s="7">
        <f t="shared" si="664"/>
        <v>2001</v>
      </c>
      <c r="E4522">
        <v>100000</v>
      </c>
      <c r="F4522">
        <f>VLOOKUP(B4522, 'Population by Country'!$1:$266, 16, FALSE)</f>
        <v>12366165</v>
      </c>
      <c r="G4522">
        <v>0</v>
      </c>
      <c r="H4522">
        <v>0</v>
      </c>
      <c r="I4522" s="7">
        <f>INDEX('Developing Country'!$B$3:$B$175,MATCH('Stata Data'!B4522,'Developing Country'!$A$3:$A$175))</f>
        <v>0</v>
      </c>
      <c r="J4522" s="7">
        <f>INDEX('Developing Country'!$C$3:$C$175,MATCH('Stata Data'!B4522,'Developing Country'!$A$3:$A$175))</f>
        <v>1</v>
      </c>
      <c r="K4522" s="8">
        <f>VLOOKUP(B4522, 'TRIPS In Force'!$A$2:$B$166, 2, FALSE)</f>
        <v>34763</v>
      </c>
      <c r="L4522" s="7">
        <f t="shared" si="661"/>
        <v>1995</v>
      </c>
      <c r="M4522" s="7">
        <f t="shared" si="656"/>
        <v>1</v>
      </c>
      <c r="N4522" s="7">
        <f t="shared" si="657"/>
        <v>2000</v>
      </c>
      <c r="O4522" s="7">
        <f t="shared" si="658"/>
        <v>1</v>
      </c>
      <c r="P4522" s="7">
        <f t="shared" si="659"/>
        <v>1</v>
      </c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</row>
    <row r="4523" spans="1:34" x14ac:dyDescent="0.35">
      <c r="A4523">
        <f t="shared" si="662"/>
        <v>4522</v>
      </c>
      <c r="B4523" t="s">
        <v>163</v>
      </c>
      <c r="C4523">
        <f t="shared" si="660"/>
        <v>167</v>
      </c>
      <c r="D4523" s="7">
        <f t="shared" si="664"/>
        <v>2002</v>
      </c>
      <c r="E4523">
        <v>100000</v>
      </c>
      <c r="F4523">
        <f>VLOOKUP(B4523, 'Population by Country'!$1:$266, 17, FALSE)</f>
        <v>12500525</v>
      </c>
      <c r="G4523">
        <v>0</v>
      </c>
      <c r="H4523">
        <v>0</v>
      </c>
      <c r="I4523" s="7">
        <f>INDEX('Developing Country'!$B$3:$B$175,MATCH('Stata Data'!B4523,'Developing Country'!$A$3:$A$175))</f>
        <v>0</v>
      </c>
      <c r="J4523" s="7">
        <f>INDEX('Developing Country'!$C$3:$C$175,MATCH('Stata Data'!B4523,'Developing Country'!$A$3:$A$175))</f>
        <v>1</v>
      </c>
      <c r="K4523" s="8">
        <f>VLOOKUP(B4523, 'TRIPS In Force'!$A$2:$B$166, 2, FALSE)</f>
        <v>34763</v>
      </c>
      <c r="L4523" s="7">
        <f t="shared" si="661"/>
        <v>1995</v>
      </c>
      <c r="M4523" s="7">
        <f t="shared" si="656"/>
        <v>1</v>
      </c>
      <c r="N4523" s="7">
        <f t="shared" si="657"/>
        <v>2000</v>
      </c>
      <c r="O4523" s="7">
        <f t="shared" si="658"/>
        <v>2</v>
      </c>
      <c r="P4523" s="7">
        <f t="shared" si="659"/>
        <v>1</v>
      </c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</row>
    <row r="4524" spans="1:34" x14ac:dyDescent="0.35">
      <c r="A4524">
        <f t="shared" si="662"/>
        <v>4523</v>
      </c>
      <c r="B4524" t="s">
        <v>163</v>
      </c>
      <c r="C4524">
        <f t="shared" si="660"/>
        <v>167</v>
      </c>
      <c r="D4524" s="7">
        <f t="shared" si="664"/>
        <v>2003</v>
      </c>
      <c r="E4524">
        <v>110000</v>
      </c>
      <c r="F4524">
        <f>VLOOKUP(B4524, 'Population by Country'!$1:$266, 18, FALSE)</f>
        <v>12633897</v>
      </c>
      <c r="G4524">
        <v>1</v>
      </c>
      <c r="H4524">
        <v>0</v>
      </c>
      <c r="I4524" s="7">
        <f>INDEX('Developing Country'!$B$3:$B$175,MATCH('Stata Data'!B4524,'Developing Country'!$A$3:$A$175))</f>
        <v>0</v>
      </c>
      <c r="J4524" s="7">
        <f>INDEX('Developing Country'!$C$3:$C$175,MATCH('Stata Data'!B4524,'Developing Country'!$A$3:$A$175))</f>
        <v>1</v>
      </c>
      <c r="K4524" s="8">
        <f>VLOOKUP(B4524, 'TRIPS In Force'!$A$2:$B$166, 2, FALSE)</f>
        <v>34763</v>
      </c>
      <c r="L4524" s="7">
        <f t="shared" si="661"/>
        <v>1995</v>
      </c>
      <c r="M4524" s="7">
        <f t="shared" si="656"/>
        <v>1</v>
      </c>
      <c r="N4524" s="7">
        <f t="shared" si="657"/>
        <v>2000</v>
      </c>
      <c r="O4524" s="7">
        <f t="shared" si="658"/>
        <v>3</v>
      </c>
      <c r="P4524" s="7">
        <f t="shared" si="659"/>
        <v>1</v>
      </c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</row>
    <row r="4525" spans="1:34" x14ac:dyDescent="0.35">
      <c r="A4525">
        <f t="shared" si="662"/>
        <v>4524</v>
      </c>
      <c r="B4525" t="s">
        <v>163</v>
      </c>
      <c r="C4525">
        <f t="shared" si="660"/>
        <v>167</v>
      </c>
      <c r="D4525" s="7">
        <f t="shared" si="664"/>
        <v>2004</v>
      </c>
      <c r="E4525">
        <v>110000</v>
      </c>
      <c r="F4525">
        <f>VLOOKUP(B4525, 'Population by Country'!$1:$266,19, FALSE)</f>
        <v>12777511</v>
      </c>
      <c r="G4525">
        <v>0</v>
      </c>
      <c r="H4525">
        <v>0</v>
      </c>
      <c r="I4525" s="7">
        <f>INDEX('Developing Country'!$B$3:$B$175,MATCH('Stata Data'!B4525,'Developing Country'!$A$3:$A$175))</f>
        <v>0</v>
      </c>
      <c r="J4525" s="7">
        <f>INDEX('Developing Country'!$C$3:$C$175,MATCH('Stata Data'!B4525,'Developing Country'!$A$3:$A$175))</f>
        <v>1</v>
      </c>
      <c r="K4525" s="8">
        <f>VLOOKUP(B4525, 'TRIPS In Force'!$A$2:$B$166, 2, FALSE)</f>
        <v>34763</v>
      </c>
      <c r="L4525" s="7">
        <f t="shared" si="661"/>
        <v>1995</v>
      </c>
      <c r="M4525" s="7">
        <f t="shared" si="656"/>
        <v>1</v>
      </c>
      <c r="N4525" s="7">
        <f t="shared" si="657"/>
        <v>2000</v>
      </c>
      <c r="O4525" s="7">
        <f t="shared" si="658"/>
        <v>4</v>
      </c>
      <c r="P4525" s="7">
        <f t="shared" si="659"/>
        <v>1</v>
      </c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</row>
    <row r="4526" spans="1:34" x14ac:dyDescent="0.35">
      <c r="A4526">
        <f t="shared" si="662"/>
        <v>4525</v>
      </c>
      <c r="B4526" t="s">
        <v>163</v>
      </c>
      <c r="C4526">
        <f t="shared" si="660"/>
        <v>167</v>
      </c>
      <c r="D4526" s="7">
        <f t="shared" si="664"/>
        <v>2005</v>
      </c>
      <c r="E4526">
        <v>100000</v>
      </c>
      <c r="F4526">
        <f>VLOOKUP(B4526, 'Population by Country'!$1:$266, 20, FALSE)</f>
        <v>12940032</v>
      </c>
      <c r="G4526">
        <v>0</v>
      </c>
      <c r="H4526">
        <v>0</v>
      </c>
      <c r="I4526" s="7">
        <f>INDEX('Developing Country'!$B$3:$B$175,MATCH('Stata Data'!B4526,'Developing Country'!$A$3:$A$175))</f>
        <v>0</v>
      </c>
      <c r="J4526" s="7">
        <f>INDEX('Developing Country'!$C$3:$C$175,MATCH('Stata Data'!B4526,'Developing Country'!$A$3:$A$175))</f>
        <v>1</v>
      </c>
      <c r="K4526" s="8">
        <f>VLOOKUP(B4526, 'TRIPS In Force'!$A$2:$B$166, 2, FALSE)</f>
        <v>34763</v>
      </c>
      <c r="L4526" s="7">
        <f t="shared" si="661"/>
        <v>1995</v>
      </c>
      <c r="M4526" s="7">
        <f t="shared" si="656"/>
        <v>1</v>
      </c>
      <c r="N4526" s="7">
        <f t="shared" si="657"/>
        <v>2000</v>
      </c>
      <c r="O4526" s="7">
        <f t="shared" si="658"/>
        <v>5</v>
      </c>
      <c r="P4526" s="7">
        <f t="shared" si="659"/>
        <v>1</v>
      </c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</row>
    <row r="4527" spans="1:34" x14ac:dyDescent="0.35">
      <c r="A4527">
        <f t="shared" si="662"/>
        <v>4526</v>
      </c>
      <c r="B4527" t="s">
        <v>163</v>
      </c>
      <c r="C4527">
        <f t="shared" si="660"/>
        <v>167</v>
      </c>
      <c r="D4527" s="7">
        <f t="shared" si="664"/>
        <v>2006</v>
      </c>
      <c r="E4527">
        <v>96000</v>
      </c>
      <c r="F4527">
        <f>VLOOKUP(B4527, 'Population by Country'!$1:$266, 21, FALSE)</f>
        <v>13124267</v>
      </c>
      <c r="G4527">
        <v>0</v>
      </c>
      <c r="H4527">
        <v>0</v>
      </c>
      <c r="I4527" s="7">
        <f>INDEX('Developing Country'!$B$3:$B$175,MATCH('Stata Data'!B4527,'Developing Country'!$A$3:$A$175))</f>
        <v>0</v>
      </c>
      <c r="J4527" s="7">
        <f>INDEX('Developing Country'!$C$3:$C$175,MATCH('Stata Data'!B4527,'Developing Country'!$A$3:$A$175))</f>
        <v>1</v>
      </c>
      <c r="K4527" s="8">
        <f>VLOOKUP(B4527, 'TRIPS In Force'!$A$2:$B$166, 2, FALSE)</f>
        <v>34763</v>
      </c>
      <c r="L4527" s="7">
        <f t="shared" si="661"/>
        <v>1995</v>
      </c>
      <c r="M4527" s="7">
        <f t="shared" si="656"/>
        <v>1</v>
      </c>
      <c r="N4527" s="7">
        <f t="shared" si="657"/>
        <v>2000</v>
      </c>
      <c r="O4527" s="7">
        <f t="shared" si="658"/>
        <v>6</v>
      </c>
      <c r="P4527" s="7">
        <f t="shared" si="659"/>
        <v>1</v>
      </c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</row>
    <row r="4528" spans="1:34" x14ac:dyDescent="0.35">
      <c r="A4528">
        <f t="shared" si="662"/>
        <v>4527</v>
      </c>
      <c r="B4528" t="s">
        <v>163</v>
      </c>
      <c r="C4528">
        <f t="shared" si="660"/>
        <v>167</v>
      </c>
      <c r="D4528" s="7">
        <f t="shared" si="664"/>
        <v>2007</v>
      </c>
      <c r="E4528">
        <v>89000</v>
      </c>
      <c r="F4528">
        <f>VLOOKUP(B4528, 'Population by Country'!$1:$266, 22, FALSE)</f>
        <v>13329909</v>
      </c>
      <c r="G4528">
        <v>0</v>
      </c>
      <c r="H4528">
        <v>0</v>
      </c>
      <c r="I4528" s="7">
        <f>INDEX('Developing Country'!$B$3:$B$175,MATCH('Stata Data'!B4528,'Developing Country'!$A$3:$A$175))</f>
        <v>0</v>
      </c>
      <c r="J4528" s="7">
        <f>INDEX('Developing Country'!$C$3:$C$175,MATCH('Stata Data'!B4528,'Developing Country'!$A$3:$A$175))</f>
        <v>1</v>
      </c>
      <c r="K4528" s="8">
        <f>VLOOKUP(B4528, 'TRIPS In Force'!$A$2:$B$166, 2, FALSE)</f>
        <v>34763</v>
      </c>
      <c r="L4528" s="7">
        <f t="shared" si="661"/>
        <v>1995</v>
      </c>
      <c r="M4528" s="7">
        <f t="shared" si="656"/>
        <v>1</v>
      </c>
      <c r="N4528" s="7">
        <f t="shared" si="657"/>
        <v>2000</v>
      </c>
      <c r="O4528" s="7">
        <f t="shared" si="658"/>
        <v>7</v>
      </c>
      <c r="P4528" s="7">
        <f t="shared" si="659"/>
        <v>1</v>
      </c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</row>
    <row r="4529" spans="1:34" x14ac:dyDescent="0.35">
      <c r="A4529">
        <f t="shared" si="662"/>
        <v>4528</v>
      </c>
      <c r="B4529" t="s">
        <v>163</v>
      </c>
      <c r="C4529">
        <f t="shared" si="660"/>
        <v>167</v>
      </c>
      <c r="D4529" s="7">
        <f t="shared" si="664"/>
        <v>2008</v>
      </c>
      <c r="E4529">
        <v>80000</v>
      </c>
      <c r="F4529">
        <f>VLOOKUP(B4529, 'Population by Country'!$1:$266, 23, FALSE)</f>
        <v>13558469</v>
      </c>
      <c r="G4529">
        <v>0</v>
      </c>
      <c r="H4529">
        <v>0</v>
      </c>
      <c r="I4529" s="7">
        <f>INDEX('Developing Country'!$B$3:$B$175,MATCH('Stata Data'!B4529,'Developing Country'!$A$3:$A$175))</f>
        <v>0</v>
      </c>
      <c r="J4529" s="7">
        <f>INDEX('Developing Country'!$C$3:$C$175,MATCH('Stata Data'!B4529,'Developing Country'!$A$3:$A$175))</f>
        <v>1</v>
      </c>
      <c r="K4529" s="8">
        <f>VLOOKUP(B4529, 'TRIPS In Force'!$A$2:$B$166, 2, FALSE)</f>
        <v>34763</v>
      </c>
      <c r="L4529" s="7">
        <f t="shared" si="661"/>
        <v>1995</v>
      </c>
      <c r="M4529" s="7">
        <f t="shared" si="656"/>
        <v>1</v>
      </c>
      <c r="N4529" s="7">
        <f t="shared" si="657"/>
        <v>2000</v>
      </c>
      <c r="O4529" s="7">
        <f t="shared" si="658"/>
        <v>8</v>
      </c>
      <c r="P4529" s="7">
        <f t="shared" si="659"/>
        <v>1</v>
      </c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</row>
    <row r="4530" spans="1:34" x14ac:dyDescent="0.35">
      <c r="A4530">
        <f t="shared" si="662"/>
        <v>4529</v>
      </c>
      <c r="B4530" t="s">
        <v>163</v>
      </c>
      <c r="C4530">
        <f t="shared" si="660"/>
        <v>167</v>
      </c>
      <c r="D4530" s="7">
        <f t="shared" si="664"/>
        <v>2009</v>
      </c>
      <c r="E4530">
        <v>71000</v>
      </c>
      <c r="F4530">
        <f>VLOOKUP(B4530, 'Population by Country'!$1:$266, 24, FALSE)</f>
        <v>13810599</v>
      </c>
      <c r="G4530">
        <v>0</v>
      </c>
      <c r="H4530">
        <v>0</v>
      </c>
      <c r="I4530" s="7">
        <f>INDEX('Developing Country'!$B$3:$B$175,MATCH('Stata Data'!B4530,'Developing Country'!$A$3:$A$175))</f>
        <v>0</v>
      </c>
      <c r="J4530" s="7">
        <f>INDEX('Developing Country'!$C$3:$C$175,MATCH('Stata Data'!B4530,'Developing Country'!$A$3:$A$175))</f>
        <v>1</v>
      </c>
      <c r="K4530" s="8">
        <f>VLOOKUP(B4530, 'TRIPS In Force'!$A$2:$B$166, 2, FALSE)</f>
        <v>34763</v>
      </c>
      <c r="L4530" s="7">
        <f t="shared" si="661"/>
        <v>1995</v>
      </c>
      <c r="M4530" s="7">
        <f t="shared" si="656"/>
        <v>1</v>
      </c>
      <c r="N4530" s="7">
        <f t="shared" si="657"/>
        <v>2000</v>
      </c>
      <c r="O4530" s="7">
        <f t="shared" si="658"/>
        <v>9</v>
      </c>
      <c r="P4530" s="7">
        <f t="shared" si="659"/>
        <v>1</v>
      </c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</row>
    <row r="4531" spans="1:34" x14ac:dyDescent="0.35">
      <c r="A4531">
        <f t="shared" si="662"/>
        <v>4530</v>
      </c>
      <c r="B4531" t="s">
        <v>163</v>
      </c>
      <c r="C4531">
        <f t="shared" si="660"/>
        <v>167</v>
      </c>
      <c r="D4531" s="7">
        <f t="shared" si="664"/>
        <v>2010</v>
      </c>
      <c r="E4531">
        <v>59000</v>
      </c>
      <c r="F4531">
        <f>VLOOKUP(B4531, 'Population by Country'!$1:$266, 25, FALSE)</f>
        <v>14086317</v>
      </c>
      <c r="G4531">
        <v>0</v>
      </c>
      <c r="H4531">
        <v>0</v>
      </c>
      <c r="I4531" s="7">
        <f>INDEX('Developing Country'!$B$3:$B$175,MATCH('Stata Data'!B4531,'Developing Country'!$A$3:$A$175))</f>
        <v>0</v>
      </c>
      <c r="J4531" s="7">
        <f>INDEX('Developing Country'!$C$3:$C$175,MATCH('Stata Data'!B4531,'Developing Country'!$A$3:$A$175))</f>
        <v>1</v>
      </c>
      <c r="K4531" s="8">
        <f>VLOOKUP(B4531, 'TRIPS In Force'!$A$2:$B$166, 2, FALSE)</f>
        <v>34763</v>
      </c>
      <c r="L4531" s="7">
        <f t="shared" si="661"/>
        <v>1995</v>
      </c>
      <c r="M4531" s="7">
        <f t="shared" si="656"/>
        <v>1</v>
      </c>
      <c r="N4531" s="7">
        <f t="shared" si="657"/>
        <v>2000</v>
      </c>
      <c r="O4531" s="7">
        <f t="shared" si="658"/>
        <v>10</v>
      </c>
      <c r="P4531" s="7">
        <f t="shared" si="659"/>
        <v>1</v>
      </c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</row>
    <row r="4532" spans="1:34" x14ac:dyDescent="0.35">
      <c r="A4532">
        <f t="shared" si="662"/>
        <v>4531</v>
      </c>
      <c r="B4532" t="s">
        <v>163</v>
      </c>
      <c r="C4532">
        <f t="shared" si="660"/>
        <v>167</v>
      </c>
      <c r="D4532" s="7">
        <f t="shared" si="664"/>
        <v>2011</v>
      </c>
      <c r="E4532">
        <v>47000</v>
      </c>
      <c r="F4532">
        <f>VLOOKUP(B4532, 'Population by Country'!$1:$266, 26, FALSE)</f>
        <v>14386649</v>
      </c>
      <c r="G4532">
        <v>0</v>
      </c>
      <c r="H4532">
        <v>0</v>
      </c>
      <c r="I4532" s="7">
        <f>INDEX('Developing Country'!$B$3:$B$175,MATCH('Stata Data'!B4532,'Developing Country'!$A$3:$A$175))</f>
        <v>0</v>
      </c>
      <c r="J4532" s="7">
        <f>INDEX('Developing Country'!$C$3:$C$175,MATCH('Stata Data'!B4532,'Developing Country'!$A$3:$A$175))</f>
        <v>1</v>
      </c>
      <c r="K4532" s="8">
        <f>VLOOKUP(B4532, 'TRIPS In Force'!$A$2:$B$166, 2, FALSE)</f>
        <v>34763</v>
      </c>
      <c r="L4532" s="7">
        <f t="shared" si="661"/>
        <v>1995</v>
      </c>
      <c r="M4532" s="7">
        <f t="shared" si="656"/>
        <v>1</v>
      </c>
      <c r="N4532" s="7">
        <f t="shared" si="657"/>
        <v>2000</v>
      </c>
      <c r="O4532" s="7">
        <f t="shared" si="658"/>
        <v>11</v>
      </c>
      <c r="P4532" s="7">
        <f t="shared" si="659"/>
        <v>1</v>
      </c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</row>
    <row r="4533" spans="1:34" x14ac:dyDescent="0.35">
      <c r="A4533">
        <f t="shared" si="662"/>
        <v>4532</v>
      </c>
      <c r="B4533" t="s">
        <v>163</v>
      </c>
      <c r="C4533">
        <f t="shared" si="660"/>
        <v>167</v>
      </c>
      <c r="D4533" s="7">
        <f t="shared" si="664"/>
        <v>2012</v>
      </c>
      <c r="E4533">
        <v>41000</v>
      </c>
      <c r="F4533">
        <f>VLOOKUP(B4533, 'Population by Country'!$1:$266, 27, FALSE)</f>
        <v>14710826</v>
      </c>
      <c r="G4533">
        <v>0</v>
      </c>
      <c r="H4533">
        <v>0</v>
      </c>
      <c r="I4533" s="7">
        <f>INDEX('Developing Country'!$B$3:$B$175,MATCH('Stata Data'!B4533,'Developing Country'!$A$3:$A$175))</f>
        <v>0</v>
      </c>
      <c r="J4533" s="7">
        <f>INDEX('Developing Country'!$C$3:$C$175,MATCH('Stata Data'!B4533,'Developing Country'!$A$3:$A$175))</f>
        <v>1</v>
      </c>
      <c r="K4533" s="8">
        <f>VLOOKUP(B4533, 'TRIPS In Force'!$A$2:$B$166, 2, FALSE)</f>
        <v>34763</v>
      </c>
      <c r="L4533" s="7">
        <f t="shared" si="661"/>
        <v>1995</v>
      </c>
      <c r="M4533" s="7">
        <f t="shared" si="656"/>
        <v>1</v>
      </c>
      <c r="N4533" s="7">
        <f t="shared" si="657"/>
        <v>2000</v>
      </c>
      <c r="O4533" s="7">
        <f t="shared" si="658"/>
        <v>12</v>
      </c>
      <c r="P4533" s="7">
        <f t="shared" si="659"/>
        <v>1</v>
      </c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</row>
    <row r="4534" spans="1:34" x14ac:dyDescent="0.35">
      <c r="A4534">
        <f t="shared" si="662"/>
        <v>4533</v>
      </c>
      <c r="B4534" t="s">
        <v>163</v>
      </c>
      <c r="C4534">
        <f t="shared" si="660"/>
        <v>167</v>
      </c>
      <c r="D4534" s="7">
        <f t="shared" si="664"/>
        <v>2013</v>
      </c>
      <c r="E4534">
        <v>37000</v>
      </c>
      <c r="F4534">
        <f>VLOOKUP(B4534, 'Population by Country'!$1:$266, 28, FALSE)</f>
        <v>15054506</v>
      </c>
      <c r="G4534">
        <v>0</v>
      </c>
      <c r="H4534">
        <v>0</v>
      </c>
      <c r="I4534" s="7">
        <f>INDEX('Developing Country'!$B$3:$B$175,MATCH('Stata Data'!B4534,'Developing Country'!$A$3:$A$175))</f>
        <v>0</v>
      </c>
      <c r="J4534" s="7">
        <f>INDEX('Developing Country'!$C$3:$C$175,MATCH('Stata Data'!B4534,'Developing Country'!$A$3:$A$175))</f>
        <v>1</v>
      </c>
      <c r="K4534" s="8">
        <f>VLOOKUP(B4534, 'TRIPS In Force'!$A$2:$B$166, 2, FALSE)</f>
        <v>34763</v>
      </c>
      <c r="L4534" s="7">
        <f t="shared" si="661"/>
        <v>1995</v>
      </c>
      <c r="M4534" s="7">
        <f t="shared" si="656"/>
        <v>1</v>
      </c>
      <c r="N4534" s="7">
        <f t="shared" si="657"/>
        <v>2000</v>
      </c>
      <c r="O4534" s="7">
        <f t="shared" si="658"/>
        <v>13</v>
      </c>
      <c r="P4534" s="7">
        <f t="shared" si="659"/>
        <v>1</v>
      </c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</row>
    <row r="4535" spans="1:34" x14ac:dyDescent="0.35">
      <c r="A4535">
        <f t="shared" si="662"/>
        <v>4534</v>
      </c>
      <c r="B4535" t="s">
        <v>163</v>
      </c>
      <c r="C4535">
        <f t="shared" si="660"/>
        <v>167</v>
      </c>
      <c r="D4535" s="7">
        <f t="shared" si="664"/>
        <v>2014</v>
      </c>
      <c r="E4535">
        <v>33000</v>
      </c>
      <c r="F4535">
        <f>VLOOKUP(B4535, 'Population by Country'!$1:$266, 29, FALSE)</f>
        <v>15411675</v>
      </c>
      <c r="G4535">
        <v>0</v>
      </c>
      <c r="H4535">
        <v>0</v>
      </c>
      <c r="I4535" s="7">
        <f>INDEX('Developing Country'!$B$3:$B$175,MATCH('Stata Data'!B4535,'Developing Country'!$A$3:$A$175))</f>
        <v>0</v>
      </c>
      <c r="J4535" s="7">
        <f>INDEX('Developing Country'!$C$3:$C$175,MATCH('Stata Data'!B4535,'Developing Country'!$A$3:$A$175))</f>
        <v>1</v>
      </c>
      <c r="K4535" s="8">
        <f>VLOOKUP(B4535, 'TRIPS In Force'!$A$2:$B$166, 2, FALSE)</f>
        <v>34763</v>
      </c>
      <c r="L4535" s="7">
        <f t="shared" si="661"/>
        <v>1995</v>
      </c>
      <c r="M4535" s="7">
        <f t="shared" si="656"/>
        <v>1</v>
      </c>
      <c r="N4535" s="7">
        <f t="shared" si="657"/>
        <v>2000</v>
      </c>
      <c r="O4535" s="7">
        <f t="shared" si="658"/>
        <v>14</v>
      </c>
      <c r="P4535" s="7">
        <f t="shared" si="659"/>
        <v>1</v>
      </c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</row>
    <row r="4536" spans="1:34" x14ac:dyDescent="0.35">
      <c r="A4536">
        <f t="shared" si="662"/>
        <v>4535</v>
      </c>
      <c r="B4536" t="s">
        <v>163</v>
      </c>
      <c r="C4536">
        <f t="shared" si="660"/>
        <v>167</v>
      </c>
      <c r="D4536" s="7">
        <f t="shared" si="664"/>
        <v>2015</v>
      </c>
      <c r="E4536">
        <v>31000</v>
      </c>
      <c r="F4536">
        <f>VLOOKUP(B4536, 'Population by Country'!$1:$266, 30, FALSE)</f>
        <v>15777451</v>
      </c>
      <c r="G4536">
        <v>0</v>
      </c>
      <c r="H4536">
        <v>0</v>
      </c>
      <c r="I4536" s="7">
        <f>INDEX('Developing Country'!$B$3:$B$175,MATCH('Stata Data'!B4536,'Developing Country'!$A$3:$A$175))</f>
        <v>0</v>
      </c>
      <c r="J4536" s="7">
        <f>INDEX('Developing Country'!$C$3:$C$175,MATCH('Stata Data'!B4536,'Developing Country'!$A$3:$A$175))</f>
        <v>1</v>
      </c>
      <c r="K4536" s="8">
        <f>VLOOKUP(B4536, 'TRIPS In Force'!$A$2:$B$166, 2, FALSE)</f>
        <v>34763</v>
      </c>
      <c r="L4536" s="7">
        <f t="shared" si="661"/>
        <v>1995</v>
      </c>
      <c r="M4536" s="7">
        <f t="shared" si="656"/>
        <v>1</v>
      </c>
      <c r="N4536" s="7">
        <f t="shared" si="657"/>
        <v>2000</v>
      </c>
      <c r="O4536" s="7">
        <f t="shared" si="658"/>
        <v>15</v>
      </c>
      <c r="P4536" s="7">
        <f t="shared" si="659"/>
        <v>1</v>
      </c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</row>
    <row r="4537" spans="1:34" x14ac:dyDescent="0.35">
      <c r="A4537">
        <f t="shared" si="662"/>
        <v>4536</v>
      </c>
      <c r="B4537" t="s">
        <v>163</v>
      </c>
      <c r="C4537">
        <f t="shared" si="660"/>
        <v>167</v>
      </c>
      <c r="D4537" s="7">
        <f t="shared" si="664"/>
        <v>2016</v>
      </c>
      <c r="E4537">
        <v>30000</v>
      </c>
      <c r="F4537">
        <f>VLOOKUP(B4537, 'Population by Country'!$1:$266, 31, FALSE)</f>
        <v>16150362</v>
      </c>
      <c r="G4537">
        <v>0</v>
      </c>
      <c r="H4537">
        <v>0</v>
      </c>
      <c r="I4537" s="7">
        <f>INDEX('Developing Country'!$B$3:$B$175,MATCH('Stata Data'!B4537,'Developing Country'!$A$3:$A$175))</f>
        <v>0</v>
      </c>
      <c r="J4537" s="7">
        <f>INDEX('Developing Country'!$C$3:$C$175,MATCH('Stata Data'!B4537,'Developing Country'!$A$3:$A$175))</f>
        <v>1</v>
      </c>
      <c r="K4537" s="8">
        <f>VLOOKUP(B4537, 'TRIPS In Force'!$A$2:$B$166, 2, FALSE)</f>
        <v>34763</v>
      </c>
      <c r="L4537" s="7">
        <f t="shared" si="661"/>
        <v>1995</v>
      </c>
      <c r="M4537" s="7">
        <f t="shared" si="656"/>
        <v>1</v>
      </c>
      <c r="N4537" s="7">
        <f t="shared" si="657"/>
        <v>2000</v>
      </c>
      <c r="O4537" s="7">
        <f t="shared" si="658"/>
        <v>16</v>
      </c>
      <c r="P4537" s="7">
        <f t="shared" si="659"/>
        <v>1</v>
      </c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</row>
    <row r="4538" spans="1:34" x14ac:dyDescent="0.35">
      <c r="D4538" s="7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</row>
    <row r="4539" spans="1:34" x14ac:dyDescent="0.35">
      <c r="D4539" s="7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</row>
    <row r="4540" spans="1:34" x14ac:dyDescent="0.35">
      <c r="D4540" s="7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</row>
    <row r="4541" spans="1:34" x14ac:dyDescent="0.35">
      <c r="D4541" s="7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</row>
    <row r="4542" spans="1:34" x14ac:dyDescent="0.35">
      <c r="D4542" s="7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</row>
    <row r="4543" spans="1:34" x14ac:dyDescent="0.35">
      <c r="D4543" s="7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</row>
    <row r="4544" spans="1:34" x14ac:dyDescent="0.35">
      <c r="D4544" s="7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</row>
    <row r="4545" spans="4:34" x14ac:dyDescent="0.35">
      <c r="D4545" s="7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</row>
    <row r="4546" spans="4:34" x14ac:dyDescent="0.35">
      <c r="D4546" s="7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</row>
    <row r="4547" spans="4:34" x14ac:dyDescent="0.35">
      <c r="D4547" s="7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</row>
    <row r="4548" spans="4:34" x14ac:dyDescent="0.35">
      <c r="D4548" s="7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</row>
    <row r="4549" spans="4:34" x14ac:dyDescent="0.35">
      <c r="D4549" s="7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</row>
    <row r="4550" spans="4:34" x14ac:dyDescent="0.35">
      <c r="D4550" s="7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</row>
    <row r="4551" spans="4:34" x14ac:dyDescent="0.35">
      <c r="D4551" s="7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</row>
    <row r="4552" spans="4:34" x14ac:dyDescent="0.35">
      <c r="D4552" s="7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</row>
    <row r="4553" spans="4:34" x14ac:dyDescent="0.35">
      <c r="D4553" s="7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</row>
    <row r="4554" spans="4:34" x14ac:dyDescent="0.35">
      <c r="D4554" s="7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</row>
    <row r="4555" spans="4:34" x14ac:dyDescent="0.35">
      <c r="D4555" s="7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</row>
    <row r="4556" spans="4:34" x14ac:dyDescent="0.35">
      <c r="D4556" s="7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</row>
    <row r="4557" spans="4:34" x14ac:dyDescent="0.35">
      <c r="D4557" s="7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</row>
    <row r="4558" spans="4:34" x14ac:dyDescent="0.35">
      <c r="D4558" s="7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</row>
    <row r="4559" spans="4:34" x14ac:dyDescent="0.35">
      <c r="D4559" s="7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</row>
    <row r="4560" spans="4:34" x14ac:dyDescent="0.35">
      <c r="D4560" s="7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</row>
    <row r="4561" spans="4:34" x14ac:dyDescent="0.35">
      <c r="D4561" s="7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</row>
    <row r="4562" spans="4:34" x14ac:dyDescent="0.35">
      <c r="D4562" s="7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</row>
    <row r="4563" spans="4:34" x14ac:dyDescent="0.35">
      <c r="D4563" s="7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</row>
    <row r="4564" spans="4:34" x14ac:dyDescent="0.35">
      <c r="D4564" s="7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</row>
    <row r="4565" spans="4:34" x14ac:dyDescent="0.35">
      <c r="D4565" s="4"/>
      <c r="E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</row>
    <row r="4566" spans="4:34" x14ac:dyDescent="0.35">
      <c r="D4566" s="4"/>
      <c r="E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</row>
    <row r="4567" spans="4:34" x14ac:dyDescent="0.35">
      <c r="D4567" s="4"/>
      <c r="E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</row>
    <row r="4568" spans="4:34" x14ac:dyDescent="0.35">
      <c r="D4568" s="4"/>
      <c r="E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</row>
    <row r="4569" spans="4:34" x14ac:dyDescent="0.35">
      <c r="D4569" s="4"/>
      <c r="E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</row>
    <row r="4570" spans="4:34" x14ac:dyDescent="0.35">
      <c r="D4570" s="4"/>
      <c r="E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</row>
    <row r="4571" spans="4:34" x14ac:dyDescent="0.35">
      <c r="D4571" s="4"/>
      <c r="E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</row>
    <row r="4572" spans="4:34" x14ac:dyDescent="0.35">
      <c r="D4572" s="4"/>
      <c r="E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</row>
    <row r="4573" spans="4:34" x14ac:dyDescent="0.35">
      <c r="D4573" s="4"/>
      <c r="E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</row>
    <row r="4574" spans="4:34" x14ac:dyDescent="0.35">
      <c r="D4574" s="4"/>
      <c r="E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</row>
    <row r="4575" spans="4:34" x14ac:dyDescent="0.35">
      <c r="D4575" s="4"/>
      <c r="E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</row>
    <row r="4576" spans="4:34" x14ac:dyDescent="0.35">
      <c r="D4576" s="4"/>
      <c r="E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</row>
    <row r="4577" spans="4:34" x14ac:dyDescent="0.35">
      <c r="D4577" s="4"/>
      <c r="E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</row>
    <row r="4578" spans="4:34" x14ac:dyDescent="0.35">
      <c r="D4578" s="4"/>
      <c r="E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</row>
    <row r="4579" spans="4:34" x14ac:dyDescent="0.35">
      <c r="D4579" s="4"/>
      <c r="E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</row>
    <row r="4580" spans="4:34" x14ac:dyDescent="0.35">
      <c r="D4580" s="4"/>
      <c r="E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</row>
    <row r="4581" spans="4:34" x14ac:dyDescent="0.35">
      <c r="D4581" s="4"/>
      <c r="E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</row>
    <row r="4582" spans="4:34" x14ac:dyDescent="0.35">
      <c r="D4582" s="4"/>
      <c r="E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</row>
    <row r="4583" spans="4:34" x14ac:dyDescent="0.35">
      <c r="D4583" s="4"/>
      <c r="E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</row>
    <row r="4584" spans="4:34" x14ac:dyDescent="0.35">
      <c r="D4584" s="4"/>
      <c r="E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</row>
    <row r="4585" spans="4:34" x14ac:dyDescent="0.35">
      <c r="D4585" s="4"/>
      <c r="E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</row>
    <row r="4586" spans="4:34" x14ac:dyDescent="0.35">
      <c r="D4586" s="4"/>
      <c r="E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</row>
    <row r="4587" spans="4:34" x14ac:dyDescent="0.35">
      <c r="D4587" s="4"/>
      <c r="E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</row>
    <row r="4588" spans="4:34" x14ac:dyDescent="0.35">
      <c r="D4588" s="4"/>
      <c r="E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</row>
    <row r="4589" spans="4:34" x14ac:dyDescent="0.35">
      <c r="D4589" s="4"/>
      <c r="E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</row>
    <row r="4590" spans="4:34" x14ac:dyDescent="0.35">
      <c r="D4590" s="4"/>
      <c r="E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</row>
    <row r="4591" spans="4:34" x14ac:dyDescent="0.35">
      <c r="D4591" s="4"/>
      <c r="E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</row>
    <row r="7628" spans="4:34" x14ac:dyDescent="0.35"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</row>
    <row r="7629" spans="4:34" x14ac:dyDescent="0.35"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</row>
    <row r="7631" spans="4:34" x14ac:dyDescent="0.35"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</row>
    <row r="7634" spans="4:34" x14ac:dyDescent="0.35"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</row>
    <row r="7636" spans="4:34" x14ac:dyDescent="0.35"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</row>
    <row r="7637" spans="4:34" x14ac:dyDescent="0.35"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</row>
    <row r="7638" spans="4:34" x14ac:dyDescent="0.35"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</row>
    <row r="7639" spans="4:34" x14ac:dyDescent="0.35"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</row>
    <row r="7642" spans="4:34" x14ac:dyDescent="0.35"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</row>
    <row r="7646" spans="4:34" x14ac:dyDescent="0.35"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</row>
    <row r="7647" spans="4:34" x14ac:dyDescent="0.35"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</row>
    <row r="7648" spans="4:34" x14ac:dyDescent="0.35"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</row>
    <row r="7649" spans="4:34" x14ac:dyDescent="0.35"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</row>
    <row r="7650" spans="4:34" x14ac:dyDescent="0.35"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</row>
    <row r="7655" spans="4:34" x14ac:dyDescent="0.35"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</row>
    <row r="7660" spans="4:34" x14ac:dyDescent="0.35"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</row>
    <row r="7661" spans="4:34" x14ac:dyDescent="0.35"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</row>
    <row r="7664" spans="4:34" x14ac:dyDescent="0.35"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</row>
    <row r="7665" spans="4:34" x14ac:dyDescent="0.35"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</row>
    <row r="7668" spans="4:34" x14ac:dyDescent="0.35"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</row>
    <row r="7669" spans="4:34" x14ac:dyDescent="0.35"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</row>
    <row r="7670" spans="4:34" x14ac:dyDescent="0.35"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</row>
    <row r="7673" spans="4:34" x14ac:dyDescent="0.35"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</row>
    <row r="7674" spans="4:34" x14ac:dyDescent="0.35"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</row>
    <row r="7676" spans="4:34" x14ac:dyDescent="0.35"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</row>
    <row r="7677" spans="4:34" x14ac:dyDescent="0.35"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</row>
    <row r="7678" spans="4:34" x14ac:dyDescent="0.35"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01FA-BA9A-48FC-80DC-534E65E1A7FD}">
  <dimension ref="A1:AI3395"/>
  <sheetViews>
    <sheetView tabSelected="1" topLeftCell="F3312" zoomScale="90" workbookViewId="0">
      <selection activeCell="B1" sqref="B1:U3349"/>
    </sheetView>
  </sheetViews>
  <sheetFormatPr defaultRowHeight="14.5" x14ac:dyDescent="0.35"/>
  <cols>
    <col min="7" max="7" width="13.453125" bestFit="1" customWidth="1"/>
    <col min="8" max="8" width="10.90625" customWidth="1"/>
    <col min="12" max="12" width="13.7265625" customWidth="1"/>
    <col min="13" max="13" width="20.90625" customWidth="1"/>
  </cols>
  <sheetData>
    <row r="1" spans="1:27" x14ac:dyDescent="0.35">
      <c r="A1" t="s">
        <v>2026</v>
      </c>
      <c r="B1" t="s">
        <v>2004</v>
      </c>
      <c r="C1" t="s">
        <v>2005</v>
      </c>
      <c r="D1" t="s">
        <v>2006</v>
      </c>
      <c r="E1" t="s">
        <v>2007</v>
      </c>
      <c r="F1" t="s">
        <v>2008</v>
      </c>
      <c r="G1" t="s">
        <v>2009</v>
      </c>
      <c r="H1" t="s">
        <v>2010</v>
      </c>
      <c r="I1" t="s">
        <v>2011</v>
      </c>
      <c r="J1" t="s">
        <v>1817</v>
      </c>
      <c r="K1" t="s">
        <v>2021</v>
      </c>
      <c r="L1" t="s">
        <v>2012</v>
      </c>
      <c r="M1" t="s">
        <v>2028</v>
      </c>
      <c r="N1" t="s">
        <v>2013</v>
      </c>
      <c r="O1" t="s">
        <v>2022</v>
      </c>
      <c r="P1" t="s">
        <v>2014</v>
      </c>
      <c r="Q1" t="s">
        <v>2015</v>
      </c>
      <c r="R1" t="s">
        <v>2016</v>
      </c>
      <c r="S1" t="s">
        <v>2017</v>
      </c>
      <c r="T1" t="s">
        <v>2029</v>
      </c>
      <c r="U1" t="s">
        <v>2030</v>
      </c>
      <c r="W1" t="s">
        <v>2018</v>
      </c>
      <c r="X1" t="s">
        <v>2019</v>
      </c>
      <c r="Y1" t="s">
        <v>2020</v>
      </c>
      <c r="Z1" t="s">
        <v>2021</v>
      </c>
      <c r="AA1" t="s">
        <v>1817</v>
      </c>
    </row>
    <row r="2" spans="1:27" x14ac:dyDescent="0.35">
      <c r="A2">
        <v>1</v>
      </c>
      <c r="B2">
        <f>1</f>
        <v>1</v>
      </c>
      <c r="C2" t="s">
        <v>2</v>
      </c>
      <c r="D2">
        <v>0</v>
      </c>
      <c r="E2">
        <v>1990</v>
      </c>
      <c r="F2">
        <v>100</v>
      </c>
      <c r="G2" s="12">
        <v>12000000</v>
      </c>
      <c r="H2" s="12">
        <v>0</v>
      </c>
      <c r="I2">
        <v>0</v>
      </c>
      <c r="J2">
        <v>1</v>
      </c>
      <c r="K2">
        <v>0</v>
      </c>
      <c r="L2" s="11">
        <v>42580</v>
      </c>
      <c r="M2" s="12">
        <v>2016</v>
      </c>
      <c r="N2" s="12">
        <v>0</v>
      </c>
      <c r="O2" s="12">
        <f>E2-M2</f>
        <v>-26</v>
      </c>
      <c r="P2">
        <v>2033</v>
      </c>
      <c r="Q2">
        <v>-43</v>
      </c>
      <c r="R2">
        <v>0</v>
      </c>
      <c r="S2">
        <v>8.1638600000000006E-2</v>
      </c>
      <c r="T2">
        <v>0</v>
      </c>
      <c r="U2">
        <v>0</v>
      </c>
      <c r="W2">
        <v>1990</v>
      </c>
      <c r="X2">
        <f t="shared" ref="X2:X28" si="0">SUMIF($E$2:$E$3349, $W2, $S$2:$S$3349)/124</f>
        <v>1.8896849306451615</v>
      </c>
      <c r="Y2">
        <f t="shared" ref="Y2:Y28" si="1">SUMIFS($S$2:$S$3349, $E$2:$E$3349, $W2, $K$2:$K$3349, 0, $J$2:$J$3349, 0)/58</f>
        <v>1.2505848741379306</v>
      </c>
      <c r="Z2">
        <f t="shared" ref="Z2:Z28" si="2">SUMIFS($S$2:$S$3349, $E$2:$E$3349, $W2, $K$2:$K$3349, 1)/36</f>
        <v>1.5423060527777777</v>
      </c>
      <c r="AA2">
        <f t="shared" ref="AA2:AA28" si="3">SUMIFS($S$2:$S$3349, $E$2:$E$3349, $W2, $J$2:$J$3349, 1)/30</f>
        <v>3.5421330266666673</v>
      </c>
    </row>
    <row r="3" spans="1:27" x14ac:dyDescent="0.35">
      <c r="A3">
        <v>1</v>
      </c>
      <c r="B3">
        <f>B2+1</f>
        <v>2</v>
      </c>
      <c r="C3" t="s">
        <v>2</v>
      </c>
      <c r="D3">
        <v>0</v>
      </c>
      <c r="E3">
        <v>1991</v>
      </c>
      <c r="F3">
        <v>100</v>
      </c>
      <c r="G3" s="12">
        <v>13000000</v>
      </c>
      <c r="H3" s="12">
        <v>0</v>
      </c>
      <c r="I3">
        <v>0</v>
      </c>
      <c r="J3">
        <v>1</v>
      </c>
      <c r="K3">
        <v>0</v>
      </c>
      <c r="L3" s="11">
        <v>42580</v>
      </c>
      <c r="M3" s="12">
        <v>2016</v>
      </c>
      <c r="N3" s="12">
        <v>0</v>
      </c>
      <c r="O3" s="12">
        <f t="shared" ref="O3:O66" si="4">E3-M3</f>
        <v>-25</v>
      </c>
      <c r="P3">
        <v>2033</v>
      </c>
      <c r="Q3">
        <v>-42</v>
      </c>
      <c r="R3">
        <v>0</v>
      </c>
      <c r="S3">
        <v>7.6960600000000004E-2</v>
      </c>
      <c r="T3">
        <v>0</v>
      </c>
      <c r="U3">
        <v>0</v>
      </c>
      <c r="W3">
        <f>W2+1</f>
        <v>1991</v>
      </c>
      <c r="X3">
        <f t="shared" si="0"/>
        <v>2.2928569709677431</v>
      </c>
      <c r="Y3">
        <f t="shared" si="1"/>
        <v>1.5255862310344832</v>
      </c>
      <c r="Z3">
        <f t="shared" si="2"/>
        <v>1.963333875</v>
      </c>
      <c r="AA3">
        <f t="shared" si="3"/>
        <v>4.1716747833333327</v>
      </c>
    </row>
    <row r="4" spans="1:27" x14ac:dyDescent="0.35">
      <c r="A4">
        <v>1</v>
      </c>
      <c r="B4">
        <f t="shared" ref="B4:B67" si="5">B3+1</f>
        <v>3</v>
      </c>
      <c r="C4" t="s">
        <v>2</v>
      </c>
      <c r="D4">
        <v>0</v>
      </c>
      <c r="E4">
        <v>1992</v>
      </c>
      <c r="F4">
        <v>100</v>
      </c>
      <c r="G4" s="12">
        <v>14000000</v>
      </c>
      <c r="H4" s="12">
        <v>0</v>
      </c>
      <c r="I4">
        <v>0</v>
      </c>
      <c r="J4">
        <v>1</v>
      </c>
      <c r="K4">
        <v>0</v>
      </c>
      <c r="L4" s="11">
        <v>42580</v>
      </c>
      <c r="M4" s="12">
        <v>2016</v>
      </c>
      <c r="N4" s="12">
        <v>0</v>
      </c>
      <c r="O4" s="12">
        <f t="shared" si="4"/>
        <v>-24</v>
      </c>
      <c r="P4">
        <v>2033</v>
      </c>
      <c r="Q4">
        <v>-41</v>
      </c>
      <c r="R4">
        <v>0</v>
      </c>
      <c r="S4">
        <v>7.1524500000000005E-2</v>
      </c>
      <c r="T4">
        <v>0</v>
      </c>
      <c r="U4">
        <v>0</v>
      </c>
      <c r="W4">
        <f t="shared" ref="W4:W28" si="6">W3+1</f>
        <v>1992</v>
      </c>
      <c r="X4">
        <f t="shared" si="0"/>
        <v>2.7416125830645153</v>
      </c>
      <c r="Y4">
        <f t="shared" si="1"/>
        <v>1.8244206310344826</v>
      </c>
      <c r="Z4">
        <f t="shared" si="2"/>
        <v>2.4661575000000004</v>
      </c>
      <c r="AA4">
        <f t="shared" si="3"/>
        <v>4.8453964566666663</v>
      </c>
    </row>
    <row r="5" spans="1:27" x14ac:dyDescent="0.35">
      <c r="A5">
        <v>1</v>
      </c>
      <c r="B5">
        <f t="shared" si="5"/>
        <v>4</v>
      </c>
      <c r="C5" t="s">
        <v>2</v>
      </c>
      <c r="D5">
        <v>0</v>
      </c>
      <c r="E5">
        <v>1993</v>
      </c>
      <c r="F5">
        <v>100</v>
      </c>
      <c r="G5" s="12">
        <v>15000000</v>
      </c>
      <c r="H5" s="12">
        <v>0</v>
      </c>
      <c r="I5">
        <v>0</v>
      </c>
      <c r="J5">
        <v>1</v>
      </c>
      <c r="K5">
        <v>0</v>
      </c>
      <c r="L5" s="11">
        <v>42580</v>
      </c>
      <c r="M5" s="12">
        <v>2016</v>
      </c>
      <c r="N5" s="12">
        <v>0</v>
      </c>
      <c r="O5" s="12">
        <f t="shared" si="4"/>
        <v>-23</v>
      </c>
      <c r="P5">
        <v>2033</v>
      </c>
      <c r="Q5">
        <v>-40</v>
      </c>
      <c r="R5">
        <v>0</v>
      </c>
      <c r="S5">
        <v>6.6246700000000006E-2</v>
      </c>
      <c r="T5">
        <v>0</v>
      </c>
      <c r="U5">
        <v>0</v>
      </c>
      <c r="W5">
        <f t="shared" si="6"/>
        <v>1993</v>
      </c>
      <c r="X5">
        <f t="shared" si="0"/>
        <v>3.208475821774194</v>
      </c>
      <c r="Y5">
        <f t="shared" si="1"/>
        <v>2.170942794827587</v>
      </c>
      <c r="Z5">
        <f t="shared" si="2"/>
        <v>2.8793656777777779</v>
      </c>
      <c r="AA5">
        <f t="shared" si="3"/>
        <v>5.6093051800000016</v>
      </c>
    </row>
    <row r="6" spans="1:27" x14ac:dyDescent="0.35">
      <c r="A6">
        <v>1</v>
      </c>
      <c r="B6">
        <f t="shared" si="5"/>
        <v>5</v>
      </c>
      <c r="C6" t="s">
        <v>2</v>
      </c>
      <c r="D6">
        <v>0</v>
      </c>
      <c r="E6">
        <v>1994</v>
      </c>
      <c r="F6">
        <v>100</v>
      </c>
      <c r="G6" s="12">
        <v>16000000</v>
      </c>
      <c r="H6" s="12">
        <v>0</v>
      </c>
      <c r="I6">
        <v>0</v>
      </c>
      <c r="J6">
        <v>1</v>
      </c>
      <c r="K6">
        <v>0</v>
      </c>
      <c r="L6" s="11">
        <v>42580</v>
      </c>
      <c r="M6" s="12">
        <v>2016</v>
      </c>
      <c r="N6" s="12">
        <v>0</v>
      </c>
      <c r="O6" s="12">
        <f t="shared" si="4"/>
        <v>-22</v>
      </c>
      <c r="P6">
        <v>2033</v>
      </c>
      <c r="Q6">
        <v>-39</v>
      </c>
      <c r="R6">
        <v>0</v>
      </c>
      <c r="S6">
        <v>6.1832499999999999E-2</v>
      </c>
      <c r="T6">
        <v>0</v>
      </c>
      <c r="U6">
        <v>0</v>
      </c>
      <c r="W6">
        <f t="shared" si="6"/>
        <v>1994</v>
      </c>
      <c r="X6">
        <f t="shared" si="0"/>
        <v>3.7937921774193546</v>
      </c>
      <c r="Y6">
        <f t="shared" si="1"/>
        <v>2.5342986568965515</v>
      </c>
      <c r="Z6">
        <f t="shared" si="2"/>
        <v>3.5828927416666669</v>
      </c>
      <c r="AA6">
        <f t="shared" si="3"/>
        <v>6.4818923066666665</v>
      </c>
    </row>
    <row r="7" spans="1:27" x14ac:dyDescent="0.35">
      <c r="A7">
        <v>1</v>
      </c>
      <c r="B7">
        <f t="shared" si="5"/>
        <v>6</v>
      </c>
      <c r="C7" t="s">
        <v>2</v>
      </c>
      <c r="D7">
        <v>0</v>
      </c>
      <c r="E7">
        <v>1995</v>
      </c>
      <c r="F7">
        <v>100</v>
      </c>
      <c r="G7" s="12">
        <v>17000000</v>
      </c>
      <c r="H7" s="12">
        <v>0</v>
      </c>
      <c r="I7">
        <v>0</v>
      </c>
      <c r="J7">
        <v>1</v>
      </c>
      <c r="K7">
        <v>0</v>
      </c>
      <c r="L7" s="11">
        <v>42580</v>
      </c>
      <c r="M7" s="12">
        <v>2016</v>
      </c>
      <c r="N7" s="12">
        <v>0</v>
      </c>
      <c r="O7" s="12">
        <f t="shared" si="4"/>
        <v>-21</v>
      </c>
      <c r="P7">
        <v>2033</v>
      </c>
      <c r="Q7">
        <v>-38</v>
      </c>
      <c r="R7">
        <v>0</v>
      </c>
      <c r="S7">
        <v>5.8481100000000001E-2</v>
      </c>
      <c r="T7">
        <v>0</v>
      </c>
      <c r="U7">
        <v>0</v>
      </c>
      <c r="W7">
        <f t="shared" si="6"/>
        <v>1995</v>
      </c>
      <c r="X7">
        <f t="shared" si="0"/>
        <v>4.424832324193547</v>
      </c>
      <c r="Y7">
        <f t="shared" si="1"/>
        <v>3.0098744879310337</v>
      </c>
      <c r="Z7">
        <f t="shared" si="2"/>
        <v>4.245159905555556</v>
      </c>
      <c r="AA7">
        <f t="shared" si="3"/>
        <v>7.3760243766666651</v>
      </c>
    </row>
    <row r="8" spans="1:27" x14ac:dyDescent="0.35">
      <c r="A8">
        <v>1</v>
      </c>
      <c r="B8">
        <f t="shared" si="5"/>
        <v>7</v>
      </c>
      <c r="C8" t="s">
        <v>2</v>
      </c>
      <c r="D8">
        <v>0</v>
      </c>
      <c r="E8">
        <v>1996</v>
      </c>
      <c r="F8">
        <v>100</v>
      </c>
      <c r="G8" s="12">
        <v>18000000</v>
      </c>
      <c r="H8" s="12">
        <v>0</v>
      </c>
      <c r="I8">
        <v>0</v>
      </c>
      <c r="J8">
        <v>1</v>
      </c>
      <c r="K8">
        <v>0</v>
      </c>
      <c r="L8" s="11">
        <v>42580</v>
      </c>
      <c r="M8" s="12">
        <v>2016</v>
      </c>
      <c r="N8" s="12">
        <v>0</v>
      </c>
      <c r="O8" s="12">
        <f t="shared" si="4"/>
        <v>-20</v>
      </c>
      <c r="P8">
        <v>2033</v>
      </c>
      <c r="Q8">
        <v>-37</v>
      </c>
      <c r="R8">
        <v>0</v>
      </c>
      <c r="S8">
        <v>5.6107600000000001E-2</v>
      </c>
      <c r="T8">
        <v>0</v>
      </c>
      <c r="U8">
        <v>0</v>
      </c>
      <c r="W8">
        <f t="shared" si="6"/>
        <v>1996</v>
      </c>
      <c r="X8">
        <f t="shared" si="0"/>
        <v>5.1058664838709653</v>
      </c>
      <c r="Y8">
        <f t="shared" si="1"/>
        <v>3.488267705172412</v>
      </c>
      <c r="Z8">
        <f t="shared" si="2"/>
        <v>4.9393621305555557</v>
      </c>
      <c r="AA8">
        <f t="shared" si="3"/>
        <v>8.4330293466666664</v>
      </c>
    </row>
    <row r="9" spans="1:27" x14ac:dyDescent="0.35">
      <c r="A9">
        <v>1</v>
      </c>
      <c r="B9">
        <f t="shared" si="5"/>
        <v>8</v>
      </c>
      <c r="C9" t="s">
        <v>2</v>
      </c>
      <c r="D9">
        <v>0</v>
      </c>
      <c r="E9">
        <v>1997</v>
      </c>
      <c r="F9">
        <v>100</v>
      </c>
      <c r="G9" s="12">
        <v>18000000</v>
      </c>
      <c r="H9" s="12">
        <v>0</v>
      </c>
      <c r="I9">
        <v>0</v>
      </c>
      <c r="J9">
        <v>1</v>
      </c>
      <c r="K9">
        <v>0</v>
      </c>
      <c r="L9" s="11">
        <v>42580</v>
      </c>
      <c r="M9" s="12">
        <v>2016</v>
      </c>
      <c r="N9" s="12">
        <v>0</v>
      </c>
      <c r="O9" s="12">
        <f t="shared" si="4"/>
        <v>-19</v>
      </c>
      <c r="P9">
        <v>2033</v>
      </c>
      <c r="Q9">
        <v>-36</v>
      </c>
      <c r="R9">
        <v>0</v>
      </c>
      <c r="S9">
        <v>5.4402199999999998E-2</v>
      </c>
      <c r="T9">
        <v>0</v>
      </c>
      <c r="U9">
        <v>0</v>
      </c>
      <c r="W9">
        <f t="shared" si="6"/>
        <v>1997</v>
      </c>
      <c r="X9">
        <f t="shared" si="0"/>
        <v>5.7914836193548389</v>
      </c>
      <c r="Y9">
        <f t="shared" si="1"/>
        <v>4.0125634379310364</v>
      </c>
      <c r="Z9">
        <f t="shared" si="2"/>
        <v>5.7026083583333325</v>
      </c>
      <c r="AA9">
        <f t="shared" si="3"/>
        <v>9.3373796166666683</v>
      </c>
    </row>
    <row r="10" spans="1:27" x14ac:dyDescent="0.35">
      <c r="A10">
        <v>1</v>
      </c>
      <c r="B10">
        <f t="shared" si="5"/>
        <v>9</v>
      </c>
      <c r="C10" t="s">
        <v>2</v>
      </c>
      <c r="D10">
        <v>0</v>
      </c>
      <c r="E10">
        <v>1998</v>
      </c>
      <c r="F10">
        <v>100</v>
      </c>
      <c r="G10" s="12">
        <v>19000000</v>
      </c>
      <c r="H10" s="12">
        <v>0</v>
      </c>
      <c r="I10">
        <v>0</v>
      </c>
      <c r="J10">
        <v>1</v>
      </c>
      <c r="K10">
        <v>0</v>
      </c>
      <c r="L10" s="11">
        <v>42580</v>
      </c>
      <c r="M10" s="12">
        <v>2016</v>
      </c>
      <c r="N10" s="12">
        <v>0</v>
      </c>
      <c r="O10" s="12">
        <f t="shared" si="4"/>
        <v>-18</v>
      </c>
      <c r="P10">
        <v>2033</v>
      </c>
      <c r="Q10">
        <v>-35</v>
      </c>
      <c r="R10">
        <v>0</v>
      </c>
      <c r="S10">
        <v>5.3011000000000003E-2</v>
      </c>
      <c r="T10">
        <v>0</v>
      </c>
      <c r="U10">
        <v>0</v>
      </c>
      <c r="W10">
        <f t="shared" si="6"/>
        <v>1998</v>
      </c>
      <c r="X10">
        <f t="shared" si="0"/>
        <v>6.5897895774193564</v>
      </c>
      <c r="Y10">
        <f t="shared" si="1"/>
        <v>4.6848785793103431</v>
      </c>
      <c r="Z10">
        <f t="shared" si="2"/>
        <v>6.5542503500000002</v>
      </c>
      <c r="AA10">
        <f t="shared" si="3"/>
        <v>10.315264579999999</v>
      </c>
    </row>
    <row r="11" spans="1:27" x14ac:dyDescent="0.35">
      <c r="A11">
        <v>1</v>
      </c>
      <c r="B11">
        <f t="shared" si="5"/>
        <v>10</v>
      </c>
      <c r="C11" t="s">
        <v>2</v>
      </c>
      <c r="D11">
        <v>0</v>
      </c>
      <c r="E11">
        <v>1999</v>
      </c>
      <c r="F11">
        <v>100</v>
      </c>
      <c r="G11" s="12">
        <v>19000000</v>
      </c>
      <c r="H11" s="12">
        <v>0</v>
      </c>
      <c r="I11">
        <v>0</v>
      </c>
      <c r="J11">
        <v>1</v>
      </c>
      <c r="K11">
        <v>0</v>
      </c>
      <c r="L11" s="11">
        <v>42580</v>
      </c>
      <c r="M11" s="12">
        <v>2016</v>
      </c>
      <c r="N11" s="12">
        <v>0</v>
      </c>
      <c r="O11" s="12">
        <f t="shared" si="4"/>
        <v>-17</v>
      </c>
      <c r="P11">
        <v>2033</v>
      </c>
      <c r="Q11">
        <v>-34</v>
      </c>
      <c r="R11">
        <v>0</v>
      </c>
      <c r="S11">
        <v>5.1536600000000002E-2</v>
      </c>
      <c r="T11">
        <v>0</v>
      </c>
      <c r="U11">
        <v>0</v>
      </c>
      <c r="W11">
        <f t="shared" si="6"/>
        <v>1999</v>
      </c>
      <c r="X11">
        <f t="shared" si="0"/>
        <v>7.2755852322580639</v>
      </c>
      <c r="Y11">
        <f t="shared" si="1"/>
        <v>5.2326386206896549</v>
      </c>
      <c r="Z11">
        <f t="shared" si="2"/>
        <v>7.3407372611111095</v>
      </c>
      <c r="AA11">
        <f t="shared" si="3"/>
        <v>11.147099580000001</v>
      </c>
    </row>
    <row r="12" spans="1:27" x14ac:dyDescent="0.35">
      <c r="A12">
        <v>1</v>
      </c>
      <c r="B12">
        <f t="shared" si="5"/>
        <v>11</v>
      </c>
      <c r="C12" t="s">
        <v>2</v>
      </c>
      <c r="D12">
        <v>0</v>
      </c>
      <c r="E12">
        <v>2000</v>
      </c>
      <c r="F12">
        <v>100</v>
      </c>
      <c r="G12" s="12">
        <v>20000000</v>
      </c>
      <c r="H12" s="12">
        <v>0</v>
      </c>
      <c r="I12">
        <v>0</v>
      </c>
      <c r="J12">
        <v>1</v>
      </c>
      <c r="K12">
        <v>0</v>
      </c>
      <c r="L12" s="11">
        <v>42580</v>
      </c>
      <c r="M12" s="12">
        <v>2016</v>
      </c>
      <c r="N12" s="12">
        <v>0</v>
      </c>
      <c r="O12" s="12">
        <f t="shared" si="4"/>
        <v>-16</v>
      </c>
      <c r="P12">
        <v>2033</v>
      </c>
      <c r="Q12">
        <v>-33</v>
      </c>
      <c r="R12">
        <v>0</v>
      </c>
      <c r="S12">
        <v>4.9766699999999997E-2</v>
      </c>
      <c r="T12">
        <v>0</v>
      </c>
      <c r="U12">
        <v>0</v>
      </c>
      <c r="W12">
        <f t="shared" si="6"/>
        <v>2000</v>
      </c>
      <c r="X12">
        <f t="shared" si="0"/>
        <v>7.9016926580645173</v>
      </c>
      <c r="Y12">
        <f t="shared" si="1"/>
        <v>5.6782661568965516</v>
      </c>
      <c r="Z12">
        <f t="shared" si="2"/>
        <v>8.0750092416666668</v>
      </c>
      <c r="AA12">
        <f t="shared" si="3"/>
        <v>11.992337326666666</v>
      </c>
    </row>
    <row r="13" spans="1:27" x14ac:dyDescent="0.35">
      <c r="A13">
        <v>1</v>
      </c>
      <c r="B13">
        <f t="shared" si="5"/>
        <v>12</v>
      </c>
      <c r="C13" t="s">
        <v>2</v>
      </c>
      <c r="D13">
        <v>0</v>
      </c>
      <c r="E13">
        <v>2001</v>
      </c>
      <c r="F13">
        <v>200</v>
      </c>
      <c r="G13" s="12">
        <v>21000000</v>
      </c>
      <c r="H13" s="12">
        <v>0</v>
      </c>
      <c r="I13">
        <v>0</v>
      </c>
      <c r="J13">
        <v>1</v>
      </c>
      <c r="K13">
        <v>0</v>
      </c>
      <c r="L13" s="11">
        <v>42580</v>
      </c>
      <c r="M13" s="12">
        <v>2016</v>
      </c>
      <c r="N13" s="12">
        <v>0</v>
      </c>
      <c r="O13" s="12">
        <f t="shared" si="4"/>
        <v>-15</v>
      </c>
      <c r="P13">
        <v>2033</v>
      </c>
      <c r="Q13">
        <v>-32</v>
      </c>
      <c r="R13">
        <v>0</v>
      </c>
      <c r="S13">
        <v>9.53904E-2</v>
      </c>
      <c r="T13">
        <v>0</v>
      </c>
      <c r="U13">
        <v>0</v>
      </c>
      <c r="W13">
        <f t="shared" si="6"/>
        <v>2001</v>
      </c>
      <c r="X13">
        <f t="shared" si="0"/>
        <v>8.5372779370967731</v>
      </c>
      <c r="Y13">
        <f t="shared" si="1"/>
        <v>6.155515344827589</v>
      </c>
      <c r="Z13">
        <f t="shared" si="2"/>
        <v>8.6679208638888898</v>
      </c>
      <c r="AA13">
        <f t="shared" si="3"/>
        <v>12.985247436666667</v>
      </c>
    </row>
    <row r="14" spans="1:27" x14ac:dyDescent="0.35">
      <c r="A14">
        <v>1</v>
      </c>
      <c r="B14">
        <f t="shared" si="5"/>
        <v>13</v>
      </c>
      <c r="C14" t="s">
        <v>2</v>
      </c>
      <c r="D14">
        <v>0</v>
      </c>
      <c r="E14">
        <v>2002</v>
      </c>
      <c r="F14">
        <v>200</v>
      </c>
      <c r="G14" s="12">
        <v>22000000</v>
      </c>
      <c r="H14" s="12">
        <v>0</v>
      </c>
      <c r="I14">
        <v>0</v>
      </c>
      <c r="J14">
        <v>1</v>
      </c>
      <c r="K14">
        <v>0</v>
      </c>
      <c r="L14" s="11">
        <v>42580</v>
      </c>
      <c r="M14" s="12">
        <v>2016</v>
      </c>
      <c r="N14" s="12">
        <v>0</v>
      </c>
      <c r="O14" s="12">
        <f t="shared" si="4"/>
        <v>-14</v>
      </c>
      <c r="P14">
        <v>2033</v>
      </c>
      <c r="Q14">
        <v>-31</v>
      </c>
      <c r="R14">
        <v>0</v>
      </c>
      <c r="S14">
        <v>9.0992100000000006E-2</v>
      </c>
      <c r="T14">
        <v>0</v>
      </c>
      <c r="U14">
        <v>0</v>
      </c>
      <c r="W14">
        <f t="shared" si="6"/>
        <v>2002</v>
      </c>
      <c r="X14">
        <f t="shared" si="0"/>
        <v>8.891349844354842</v>
      </c>
      <c r="Y14">
        <f t="shared" si="1"/>
        <v>6.3688451793103429</v>
      </c>
      <c r="Z14">
        <f t="shared" si="2"/>
        <v>9.0830622694444472</v>
      </c>
      <c r="AA14">
        <f t="shared" si="3"/>
        <v>13.538137286666663</v>
      </c>
    </row>
    <row r="15" spans="1:27" x14ac:dyDescent="0.35">
      <c r="A15">
        <v>1</v>
      </c>
      <c r="B15">
        <f t="shared" si="5"/>
        <v>14</v>
      </c>
      <c r="C15" t="s">
        <v>2</v>
      </c>
      <c r="D15">
        <v>0</v>
      </c>
      <c r="E15">
        <v>2003</v>
      </c>
      <c r="F15">
        <v>200</v>
      </c>
      <c r="G15" s="12">
        <v>23000000</v>
      </c>
      <c r="H15" s="12">
        <v>0</v>
      </c>
      <c r="I15">
        <v>0</v>
      </c>
      <c r="J15">
        <v>1</v>
      </c>
      <c r="K15">
        <v>0</v>
      </c>
      <c r="L15" s="11">
        <v>42580</v>
      </c>
      <c r="M15" s="12">
        <v>2016</v>
      </c>
      <c r="N15" s="12">
        <v>0</v>
      </c>
      <c r="O15" s="12">
        <f t="shared" si="4"/>
        <v>-13</v>
      </c>
      <c r="P15">
        <v>2033</v>
      </c>
      <c r="Q15">
        <v>-30</v>
      </c>
      <c r="R15">
        <v>0</v>
      </c>
      <c r="S15">
        <v>8.6711999999999997E-2</v>
      </c>
      <c r="T15">
        <v>0</v>
      </c>
      <c r="U15">
        <v>0</v>
      </c>
      <c r="W15">
        <f t="shared" si="6"/>
        <v>2003</v>
      </c>
      <c r="X15">
        <f t="shared" si="0"/>
        <v>9.2387571798387071</v>
      </c>
      <c r="Y15">
        <f t="shared" si="1"/>
        <v>6.4764841189655158</v>
      </c>
      <c r="Z15">
        <f t="shared" si="2"/>
        <v>9.8130381833333331</v>
      </c>
      <c r="AA15">
        <f t="shared" si="3"/>
        <v>13.890014560000003</v>
      </c>
    </row>
    <row r="16" spans="1:27" x14ac:dyDescent="0.35">
      <c r="A16">
        <v>1</v>
      </c>
      <c r="B16">
        <f t="shared" si="5"/>
        <v>15</v>
      </c>
      <c r="C16" t="s">
        <v>2</v>
      </c>
      <c r="D16">
        <v>0</v>
      </c>
      <c r="E16">
        <v>2004</v>
      </c>
      <c r="F16">
        <v>200</v>
      </c>
      <c r="G16" s="12">
        <v>24000000</v>
      </c>
      <c r="H16" s="12">
        <v>0</v>
      </c>
      <c r="I16">
        <v>0</v>
      </c>
      <c r="J16">
        <v>1</v>
      </c>
      <c r="K16">
        <v>0</v>
      </c>
      <c r="L16" s="11">
        <v>42580</v>
      </c>
      <c r="M16" s="12">
        <v>2016</v>
      </c>
      <c r="N16" s="12">
        <v>0</v>
      </c>
      <c r="O16" s="12">
        <f t="shared" si="4"/>
        <v>-12</v>
      </c>
      <c r="P16">
        <v>2033</v>
      </c>
      <c r="Q16">
        <v>-29</v>
      </c>
      <c r="R16">
        <v>0</v>
      </c>
      <c r="S16">
        <v>8.2922300000000004E-2</v>
      </c>
      <c r="T16">
        <v>0</v>
      </c>
      <c r="U16">
        <v>0</v>
      </c>
      <c r="W16">
        <f t="shared" si="6"/>
        <v>2004</v>
      </c>
      <c r="X16">
        <f t="shared" si="0"/>
        <v>9.2536036177419358</v>
      </c>
      <c r="Y16">
        <f t="shared" si="1"/>
        <v>6.3331808758620722</v>
      </c>
      <c r="Z16">
        <f t="shared" si="2"/>
        <v>10.076584811111111</v>
      </c>
      <c r="AA16">
        <f t="shared" si="3"/>
        <v>13.912176819999994</v>
      </c>
    </row>
    <row r="17" spans="1:27" x14ac:dyDescent="0.35">
      <c r="A17">
        <v>1</v>
      </c>
      <c r="B17">
        <f t="shared" si="5"/>
        <v>16</v>
      </c>
      <c r="C17" t="s">
        <v>2</v>
      </c>
      <c r="D17">
        <v>0</v>
      </c>
      <c r="E17">
        <v>2005</v>
      </c>
      <c r="F17">
        <v>200</v>
      </c>
      <c r="G17" s="12">
        <v>25000000</v>
      </c>
      <c r="H17" s="12">
        <v>0</v>
      </c>
      <c r="I17">
        <v>0</v>
      </c>
      <c r="J17">
        <v>1</v>
      </c>
      <c r="K17">
        <v>0</v>
      </c>
      <c r="L17" s="11">
        <v>42580</v>
      </c>
      <c r="M17" s="12">
        <v>2016</v>
      </c>
      <c r="N17" s="12">
        <v>0</v>
      </c>
      <c r="O17" s="12">
        <f t="shared" si="4"/>
        <v>-11</v>
      </c>
      <c r="P17">
        <v>2033</v>
      </c>
      <c r="Q17">
        <v>-28</v>
      </c>
      <c r="R17">
        <v>0</v>
      </c>
      <c r="S17">
        <v>7.9774100000000001E-2</v>
      </c>
      <c r="T17">
        <v>0</v>
      </c>
      <c r="U17">
        <v>0</v>
      </c>
      <c r="W17">
        <f t="shared" si="6"/>
        <v>2005</v>
      </c>
      <c r="X17">
        <f t="shared" si="0"/>
        <v>8.8688628814516139</v>
      </c>
      <c r="Y17">
        <f t="shared" si="1"/>
        <v>5.937277203448275</v>
      </c>
      <c r="Z17">
        <f t="shared" si="2"/>
        <v>9.6224703944444432</v>
      </c>
      <c r="AA17">
        <f t="shared" si="3"/>
        <v>13.632266176666667</v>
      </c>
    </row>
    <row r="18" spans="1:27" x14ac:dyDescent="0.35">
      <c r="A18">
        <v>1</v>
      </c>
      <c r="B18">
        <f t="shared" si="5"/>
        <v>17</v>
      </c>
      <c r="C18" t="s">
        <v>2</v>
      </c>
      <c r="D18">
        <v>0</v>
      </c>
      <c r="E18">
        <v>2006</v>
      </c>
      <c r="F18">
        <v>200</v>
      </c>
      <c r="G18" s="12">
        <v>26000000</v>
      </c>
      <c r="H18" s="12">
        <v>0</v>
      </c>
      <c r="I18">
        <v>0</v>
      </c>
      <c r="J18">
        <v>1</v>
      </c>
      <c r="K18">
        <v>0</v>
      </c>
      <c r="L18" s="11">
        <v>42580</v>
      </c>
      <c r="M18" s="12">
        <v>2016</v>
      </c>
      <c r="N18" s="12">
        <v>0</v>
      </c>
      <c r="O18" s="12">
        <f t="shared" si="4"/>
        <v>-10</v>
      </c>
      <c r="P18">
        <v>2033</v>
      </c>
      <c r="Q18">
        <v>-27</v>
      </c>
      <c r="R18">
        <v>0</v>
      </c>
      <c r="S18">
        <v>7.7239600000000005E-2</v>
      </c>
      <c r="T18">
        <v>0</v>
      </c>
      <c r="U18">
        <v>0</v>
      </c>
      <c r="W18">
        <f t="shared" si="6"/>
        <v>2006</v>
      </c>
      <c r="X18">
        <f t="shared" si="0"/>
        <v>8.3017344169354832</v>
      </c>
      <c r="Y18">
        <f t="shared" si="1"/>
        <v>5.5015403551724162</v>
      </c>
      <c r="Z18">
        <f t="shared" si="2"/>
        <v>8.8969032194444448</v>
      </c>
      <c r="AA18">
        <f t="shared" si="3"/>
        <v>13.001240373333333</v>
      </c>
    </row>
    <row r="19" spans="1:27" x14ac:dyDescent="0.35">
      <c r="A19">
        <v>1</v>
      </c>
      <c r="B19">
        <f t="shared" si="5"/>
        <v>18</v>
      </c>
      <c r="C19" t="s">
        <v>2</v>
      </c>
      <c r="D19">
        <v>0</v>
      </c>
      <c r="E19">
        <v>2007</v>
      </c>
      <c r="F19">
        <v>200</v>
      </c>
      <c r="G19" s="12">
        <v>27000000</v>
      </c>
      <c r="H19" s="12">
        <v>0</v>
      </c>
      <c r="I19">
        <v>0</v>
      </c>
      <c r="J19">
        <v>1</v>
      </c>
      <c r="K19">
        <v>0</v>
      </c>
      <c r="L19" s="11">
        <v>42580</v>
      </c>
      <c r="M19" s="12">
        <v>2016</v>
      </c>
      <c r="N19" s="12">
        <v>0</v>
      </c>
      <c r="O19" s="12">
        <f t="shared" si="4"/>
        <v>-9</v>
      </c>
      <c r="P19">
        <v>2033</v>
      </c>
      <c r="Q19">
        <v>-26</v>
      </c>
      <c r="R19">
        <v>0</v>
      </c>
      <c r="S19">
        <v>7.5140499999999999E-2</v>
      </c>
      <c r="T19">
        <v>0</v>
      </c>
      <c r="U19">
        <v>0</v>
      </c>
      <c r="W19">
        <f t="shared" si="6"/>
        <v>2007</v>
      </c>
      <c r="X19">
        <f t="shared" si="0"/>
        <v>7.5400432741935459</v>
      </c>
      <c r="Y19">
        <f t="shared" si="1"/>
        <v>4.9380431448275868</v>
      </c>
      <c r="Z19">
        <f t="shared" si="2"/>
        <v>8.1327311027777771</v>
      </c>
      <c r="AA19">
        <f t="shared" si="3"/>
        <v>11.859351463333333</v>
      </c>
    </row>
    <row r="20" spans="1:27" x14ac:dyDescent="0.35">
      <c r="A20">
        <v>1</v>
      </c>
      <c r="B20">
        <f t="shared" si="5"/>
        <v>19</v>
      </c>
      <c r="C20" t="s">
        <v>2</v>
      </c>
      <c r="D20">
        <v>0</v>
      </c>
      <c r="E20">
        <v>2008</v>
      </c>
      <c r="F20">
        <v>500</v>
      </c>
      <c r="G20" s="12">
        <v>27000000</v>
      </c>
      <c r="H20" s="12">
        <v>0</v>
      </c>
      <c r="I20">
        <v>0</v>
      </c>
      <c r="J20">
        <v>1</v>
      </c>
      <c r="K20">
        <v>0</v>
      </c>
      <c r="L20" s="11">
        <v>42580</v>
      </c>
      <c r="M20" s="12">
        <v>2016</v>
      </c>
      <c r="N20" s="12">
        <v>0</v>
      </c>
      <c r="O20" s="12">
        <f t="shared" si="4"/>
        <v>-8</v>
      </c>
      <c r="P20">
        <v>2033</v>
      </c>
      <c r="Q20">
        <v>-25</v>
      </c>
      <c r="R20">
        <v>0</v>
      </c>
      <c r="S20">
        <v>0.1831902</v>
      </c>
      <c r="T20">
        <v>0</v>
      </c>
      <c r="U20">
        <v>0</v>
      </c>
      <c r="W20">
        <f t="shared" si="6"/>
        <v>2008</v>
      </c>
      <c r="X20">
        <f t="shared" si="0"/>
        <v>6.7189333854838713</v>
      </c>
      <c r="Y20">
        <f t="shared" si="1"/>
        <v>4.4945897999999991</v>
      </c>
      <c r="Z20">
        <f t="shared" si="2"/>
        <v>7.2290942499999993</v>
      </c>
      <c r="AA20">
        <f t="shared" si="3"/>
        <v>10.407137946666669</v>
      </c>
    </row>
    <row r="21" spans="1:27" x14ac:dyDescent="0.35">
      <c r="A21">
        <v>1</v>
      </c>
      <c r="B21">
        <f t="shared" si="5"/>
        <v>20</v>
      </c>
      <c r="C21" t="s">
        <v>2</v>
      </c>
      <c r="D21">
        <v>0</v>
      </c>
      <c r="E21">
        <v>2009</v>
      </c>
      <c r="F21">
        <v>500</v>
      </c>
      <c r="G21" s="12">
        <v>28000000</v>
      </c>
      <c r="H21" s="12">
        <v>0</v>
      </c>
      <c r="I21">
        <v>0</v>
      </c>
      <c r="J21">
        <v>1</v>
      </c>
      <c r="K21">
        <v>0</v>
      </c>
      <c r="L21" s="11">
        <v>42580</v>
      </c>
      <c r="M21" s="12">
        <v>2016</v>
      </c>
      <c r="N21" s="12">
        <v>0</v>
      </c>
      <c r="O21" s="12">
        <f t="shared" si="4"/>
        <v>-7</v>
      </c>
      <c r="P21">
        <v>2033</v>
      </c>
      <c r="Q21">
        <v>-24</v>
      </c>
      <c r="R21">
        <v>0</v>
      </c>
      <c r="S21">
        <v>0.1785438</v>
      </c>
      <c r="T21">
        <v>0</v>
      </c>
      <c r="U21">
        <v>0</v>
      </c>
      <c r="W21">
        <f t="shared" si="6"/>
        <v>2009</v>
      </c>
      <c r="X21">
        <f t="shared" si="0"/>
        <v>6.0422757411290338</v>
      </c>
      <c r="Y21">
        <f t="shared" si="1"/>
        <v>4.0623931017241377</v>
      </c>
      <c r="Z21">
        <f t="shared" si="2"/>
        <v>6.4916400305555548</v>
      </c>
      <c r="AA21">
        <f t="shared" si="3"/>
        <v>9.3308116966666681</v>
      </c>
    </row>
    <row r="22" spans="1:27" x14ac:dyDescent="0.35">
      <c r="A22">
        <v>1</v>
      </c>
      <c r="B22">
        <f t="shared" si="5"/>
        <v>21</v>
      </c>
      <c r="C22" t="s">
        <v>2</v>
      </c>
      <c r="D22">
        <v>0</v>
      </c>
      <c r="E22">
        <v>2010</v>
      </c>
      <c r="F22">
        <v>500</v>
      </c>
      <c r="G22" s="12">
        <v>29000000</v>
      </c>
      <c r="H22" s="12">
        <v>0</v>
      </c>
      <c r="I22">
        <v>0</v>
      </c>
      <c r="J22">
        <v>1</v>
      </c>
      <c r="K22">
        <v>0</v>
      </c>
      <c r="L22" s="11">
        <v>42580</v>
      </c>
      <c r="M22" s="12">
        <v>2016</v>
      </c>
      <c r="N22" s="12">
        <v>0</v>
      </c>
      <c r="O22" s="12">
        <f t="shared" si="4"/>
        <v>-6</v>
      </c>
      <c r="P22">
        <v>2033</v>
      </c>
      <c r="Q22">
        <v>-23</v>
      </c>
      <c r="R22">
        <v>0</v>
      </c>
      <c r="S22">
        <v>0.173592</v>
      </c>
      <c r="T22">
        <v>0</v>
      </c>
      <c r="U22">
        <v>0</v>
      </c>
      <c r="W22">
        <f t="shared" si="6"/>
        <v>2010</v>
      </c>
      <c r="X22">
        <f t="shared" si="0"/>
        <v>5.5022734806451661</v>
      </c>
      <c r="Y22">
        <f t="shared" si="1"/>
        <v>3.7852518913793118</v>
      </c>
      <c r="Z22">
        <f t="shared" si="2"/>
        <v>5.7779387138888882</v>
      </c>
      <c r="AA22">
        <f t="shared" si="3"/>
        <v>8.4910502733333342</v>
      </c>
    </row>
    <row r="23" spans="1:27" x14ac:dyDescent="0.35">
      <c r="A23">
        <v>1</v>
      </c>
      <c r="B23">
        <f t="shared" si="5"/>
        <v>22</v>
      </c>
      <c r="C23" t="s">
        <v>2</v>
      </c>
      <c r="D23">
        <v>0</v>
      </c>
      <c r="E23">
        <v>2011</v>
      </c>
      <c r="F23">
        <v>500</v>
      </c>
      <c r="G23" s="12">
        <v>30000000</v>
      </c>
      <c r="H23" s="12">
        <v>0</v>
      </c>
      <c r="I23">
        <v>0</v>
      </c>
      <c r="J23">
        <v>1</v>
      </c>
      <c r="K23">
        <v>0</v>
      </c>
      <c r="L23" s="11">
        <v>42580</v>
      </c>
      <c r="M23" s="12">
        <v>2016</v>
      </c>
      <c r="N23" s="12">
        <v>0</v>
      </c>
      <c r="O23" s="12">
        <f t="shared" si="4"/>
        <v>-5</v>
      </c>
      <c r="P23">
        <v>2033</v>
      </c>
      <c r="Q23">
        <v>-22</v>
      </c>
      <c r="R23">
        <v>0</v>
      </c>
      <c r="S23">
        <v>0.16830139999999999</v>
      </c>
      <c r="T23">
        <v>0</v>
      </c>
      <c r="U23">
        <v>0</v>
      </c>
      <c r="W23">
        <f t="shared" si="6"/>
        <v>2011</v>
      </c>
      <c r="X23">
        <f t="shared" si="0"/>
        <v>5.100056340322582</v>
      </c>
      <c r="Y23">
        <f t="shared" si="1"/>
        <v>3.6191556982758617</v>
      </c>
      <c r="Z23">
        <f t="shared" si="2"/>
        <v>5.1692186638888886</v>
      </c>
      <c r="AA23">
        <f t="shared" si="3"/>
        <v>7.8801361266666676</v>
      </c>
    </row>
    <row r="24" spans="1:27" x14ac:dyDescent="0.35">
      <c r="A24">
        <v>1</v>
      </c>
      <c r="B24">
        <f t="shared" si="5"/>
        <v>23</v>
      </c>
      <c r="C24" t="s">
        <v>2</v>
      </c>
      <c r="D24">
        <v>0</v>
      </c>
      <c r="E24">
        <v>2012</v>
      </c>
      <c r="F24">
        <v>500</v>
      </c>
      <c r="G24" s="12">
        <v>31000000</v>
      </c>
      <c r="H24" s="12">
        <v>0</v>
      </c>
      <c r="I24">
        <v>0</v>
      </c>
      <c r="J24">
        <v>1</v>
      </c>
      <c r="K24">
        <v>0</v>
      </c>
      <c r="L24" s="11">
        <v>42580</v>
      </c>
      <c r="M24" s="12">
        <v>2016</v>
      </c>
      <c r="N24" s="12">
        <v>0</v>
      </c>
      <c r="O24" s="12">
        <f t="shared" si="4"/>
        <v>-4</v>
      </c>
      <c r="P24">
        <v>2033</v>
      </c>
      <c r="Q24">
        <v>-21</v>
      </c>
      <c r="R24">
        <v>0</v>
      </c>
      <c r="S24">
        <v>0.16288259999999999</v>
      </c>
      <c r="T24">
        <v>0</v>
      </c>
      <c r="U24">
        <v>0</v>
      </c>
      <c r="W24">
        <f t="shared" si="6"/>
        <v>2012</v>
      </c>
      <c r="X24">
        <f t="shared" si="0"/>
        <v>4.7398546088709672</v>
      </c>
      <c r="Y24">
        <f t="shared" si="1"/>
        <v>3.4431200948275862</v>
      </c>
      <c r="Z24">
        <f t="shared" si="2"/>
        <v>4.5285440111111113</v>
      </c>
      <c r="AA24">
        <f t="shared" si="3"/>
        <v>7.500447386666667</v>
      </c>
    </row>
    <row r="25" spans="1:27" x14ac:dyDescent="0.35">
      <c r="A25">
        <v>1</v>
      </c>
      <c r="B25">
        <f t="shared" si="5"/>
        <v>24</v>
      </c>
      <c r="C25" t="s">
        <v>2</v>
      </c>
      <c r="D25">
        <v>0</v>
      </c>
      <c r="E25">
        <v>2013</v>
      </c>
      <c r="F25">
        <v>500</v>
      </c>
      <c r="G25" s="12">
        <v>32000000</v>
      </c>
      <c r="H25" s="12">
        <v>0</v>
      </c>
      <c r="I25">
        <v>0</v>
      </c>
      <c r="J25">
        <v>1</v>
      </c>
      <c r="K25">
        <v>0</v>
      </c>
      <c r="L25" s="11">
        <v>42580</v>
      </c>
      <c r="M25" s="12">
        <v>2016</v>
      </c>
      <c r="N25" s="12">
        <v>0</v>
      </c>
      <c r="O25" s="12">
        <f t="shared" si="4"/>
        <v>-3</v>
      </c>
      <c r="P25">
        <v>2033</v>
      </c>
      <c r="Q25">
        <v>-20</v>
      </c>
      <c r="R25">
        <v>0</v>
      </c>
      <c r="S25">
        <v>0.15757119999999999</v>
      </c>
      <c r="T25">
        <v>0</v>
      </c>
      <c r="U25">
        <v>0</v>
      </c>
      <c r="W25">
        <f t="shared" si="6"/>
        <v>2013</v>
      </c>
      <c r="X25">
        <f t="shared" si="0"/>
        <v>4.385993833064517</v>
      </c>
      <c r="Y25">
        <f t="shared" si="1"/>
        <v>3.1478036620689651</v>
      </c>
      <c r="Z25">
        <f t="shared" si="2"/>
        <v>4.1210032333333331</v>
      </c>
      <c r="AA25">
        <f t="shared" si="3"/>
        <v>7.0978168833333353</v>
      </c>
    </row>
    <row r="26" spans="1:27" x14ac:dyDescent="0.35">
      <c r="A26">
        <v>1</v>
      </c>
      <c r="B26">
        <f t="shared" si="5"/>
        <v>25</v>
      </c>
      <c r="C26" t="s">
        <v>2</v>
      </c>
      <c r="D26">
        <v>0</v>
      </c>
      <c r="E26">
        <v>2014</v>
      </c>
      <c r="F26">
        <v>500</v>
      </c>
      <c r="G26" s="12">
        <v>33000000</v>
      </c>
      <c r="H26" s="12">
        <v>0</v>
      </c>
      <c r="I26">
        <v>0</v>
      </c>
      <c r="J26">
        <v>1</v>
      </c>
      <c r="K26">
        <v>0</v>
      </c>
      <c r="L26" s="11">
        <v>42580</v>
      </c>
      <c r="M26" s="12">
        <v>2016</v>
      </c>
      <c r="N26" s="12">
        <v>0</v>
      </c>
      <c r="O26" s="12">
        <f t="shared" si="4"/>
        <v>-2</v>
      </c>
      <c r="P26">
        <v>2033</v>
      </c>
      <c r="Q26">
        <v>-19</v>
      </c>
      <c r="R26">
        <v>0</v>
      </c>
      <c r="S26">
        <v>0.1526344</v>
      </c>
      <c r="T26">
        <v>0</v>
      </c>
      <c r="U26">
        <v>0</v>
      </c>
      <c r="W26">
        <f t="shared" si="6"/>
        <v>2014</v>
      </c>
      <c r="X26">
        <f t="shared" si="0"/>
        <v>4.117489828225807</v>
      </c>
      <c r="Y26">
        <f t="shared" si="1"/>
        <v>2.9480458258620703</v>
      </c>
      <c r="Z26">
        <f t="shared" si="2"/>
        <v>3.7719982222222219</v>
      </c>
      <c r="AA26">
        <f t="shared" si="3"/>
        <v>6.7930048266666665</v>
      </c>
    </row>
    <row r="27" spans="1:27" x14ac:dyDescent="0.35">
      <c r="A27">
        <v>1</v>
      </c>
      <c r="B27">
        <f t="shared" si="5"/>
        <v>26</v>
      </c>
      <c r="C27" t="s">
        <v>2</v>
      </c>
      <c r="D27">
        <v>0</v>
      </c>
      <c r="E27">
        <v>2015</v>
      </c>
      <c r="F27">
        <v>500</v>
      </c>
      <c r="G27" s="12">
        <v>34000000</v>
      </c>
      <c r="H27" s="12">
        <v>0</v>
      </c>
      <c r="I27">
        <v>0</v>
      </c>
      <c r="J27">
        <v>1</v>
      </c>
      <c r="K27">
        <v>0</v>
      </c>
      <c r="L27" s="11">
        <v>42580</v>
      </c>
      <c r="M27" s="12">
        <v>2016</v>
      </c>
      <c r="N27" s="12">
        <v>0</v>
      </c>
      <c r="O27" s="12">
        <f t="shared" si="4"/>
        <v>-1</v>
      </c>
      <c r="P27">
        <v>2033</v>
      </c>
      <c r="Q27">
        <v>-18</v>
      </c>
      <c r="R27">
        <v>0</v>
      </c>
      <c r="S27">
        <v>0.14820749999999999</v>
      </c>
      <c r="T27">
        <v>0</v>
      </c>
      <c r="U27">
        <v>0</v>
      </c>
      <c r="W27">
        <f t="shared" si="6"/>
        <v>2015</v>
      </c>
      <c r="X27">
        <f t="shared" si="0"/>
        <v>3.9257577443548382</v>
      </c>
      <c r="Y27">
        <f t="shared" si="1"/>
        <v>2.8211876534482756</v>
      </c>
      <c r="Z27">
        <f t="shared" si="2"/>
        <v>3.6322845527777776</v>
      </c>
      <c r="AA27">
        <f t="shared" si="3"/>
        <v>6.4134277499999985</v>
      </c>
    </row>
    <row r="28" spans="1:27" x14ac:dyDescent="0.35">
      <c r="A28">
        <v>1</v>
      </c>
      <c r="B28">
        <f t="shared" si="5"/>
        <v>27</v>
      </c>
      <c r="C28" t="s">
        <v>2</v>
      </c>
      <c r="D28">
        <v>0</v>
      </c>
      <c r="E28">
        <v>2016</v>
      </c>
      <c r="F28">
        <v>500</v>
      </c>
      <c r="G28" s="12">
        <v>35000000</v>
      </c>
      <c r="H28" s="12">
        <v>0</v>
      </c>
      <c r="I28">
        <v>0</v>
      </c>
      <c r="J28">
        <v>1</v>
      </c>
      <c r="K28">
        <v>0</v>
      </c>
      <c r="L28" s="11">
        <v>42580</v>
      </c>
      <c r="M28" s="12">
        <v>2016</v>
      </c>
      <c r="N28" s="12">
        <v>1</v>
      </c>
      <c r="O28" s="12">
        <f t="shared" si="4"/>
        <v>0</v>
      </c>
      <c r="P28">
        <v>2033</v>
      </c>
      <c r="Q28">
        <v>-17</v>
      </c>
      <c r="R28">
        <v>0</v>
      </c>
      <c r="S28">
        <v>0.14427499999999999</v>
      </c>
      <c r="T28">
        <v>1</v>
      </c>
      <c r="U28">
        <v>0</v>
      </c>
      <c r="W28">
        <f t="shared" si="6"/>
        <v>2016</v>
      </c>
      <c r="X28">
        <f t="shared" si="0"/>
        <v>3.6785779225806463</v>
      </c>
      <c r="Y28">
        <f t="shared" si="1"/>
        <v>2.6809977603448267</v>
      </c>
      <c r="Z28">
        <f t="shared" si="2"/>
        <v>3.3962916888888888</v>
      </c>
      <c r="AA28">
        <f t="shared" si="3"/>
        <v>5.9459763833333321</v>
      </c>
    </row>
    <row r="29" spans="1:27" x14ac:dyDescent="0.35">
      <c r="A29">
        <v>1</v>
      </c>
      <c r="B29">
        <f t="shared" si="5"/>
        <v>28</v>
      </c>
      <c r="C29" t="s">
        <v>3</v>
      </c>
      <c r="D29">
        <v>1</v>
      </c>
      <c r="E29">
        <v>1990</v>
      </c>
      <c r="F29">
        <v>100</v>
      </c>
      <c r="G29" s="12">
        <v>3300000</v>
      </c>
      <c r="H29" s="12">
        <v>0</v>
      </c>
      <c r="I29">
        <v>0</v>
      </c>
      <c r="J29">
        <v>0</v>
      </c>
      <c r="K29">
        <v>0</v>
      </c>
      <c r="L29" s="11">
        <v>36777</v>
      </c>
      <c r="M29" s="12">
        <v>2000</v>
      </c>
      <c r="N29" s="12">
        <v>0</v>
      </c>
      <c r="O29" s="12">
        <f t="shared" si="4"/>
        <v>-10</v>
      </c>
      <c r="P29">
        <v>2000</v>
      </c>
      <c r="Q29">
        <v>-10</v>
      </c>
      <c r="R29">
        <v>0</v>
      </c>
      <c r="S29">
        <v>0.30427120000000002</v>
      </c>
      <c r="T29">
        <v>0</v>
      </c>
      <c r="U29">
        <v>0</v>
      </c>
    </row>
    <row r="30" spans="1:27" x14ac:dyDescent="0.35">
      <c r="A30">
        <v>1</v>
      </c>
      <c r="B30">
        <f t="shared" si="5"/>
        <v>29</v>
      </c>
      <c r="C30" t="s">
        <v>3</v>
      </c>
      <c r="D30">
        <v>1</v>
      </c>
      <c r="E30">
        <v>1991</v>
      </c>
      <c r="F30">
        <v>100</v>
      </c>
      <c r="G30" s="12">
        <v>3300000</v>
      </c>
      <c r="H30" s="12">
        <v>0</v>
      </c>
      <c r="I30">
        <v>0</v>
      </c>
      <c r="J30">
        <v>0</v>
      </c>
      <c r="K30">
        <v>0</v>
      </c>
      <c r="L30" s="11">
        <v>36777</v>
      </c>
      <c r="M30" s="12">
        <v>2000</v>
      </c>
      <c r="N30" s="12">
        <v>0</v>
      </c>
      <c r="O30" s="12">
        <f t="shared" si="4"/>
        <v>-9</v>
      </c>
      <c r="P30">
        <v>2000</v>
      </c>
      <c r="Q30">
        <v>-9</v>
      </c>
      <c r="R30">
        <v>0</v>
      </c>
      <c r="S30">
        <v>0.30611090000000002</v>
      </c>
      <c r="T30">
        <v>0</v>
      </c>
      <c r="U30">
        <v>0</v>
      </c>
    </row>
    <row r="31" spans="1:27" x14ac:dyDescent="0.35">
      <c r="A31">
        <v>1</v>
      </c>
      <c r="B31">
        <f t="shared" si="5"/>
        <v>30</v>
      </c>
      <c r="C31" t="s">
        <v>3</v>
      </c>
      <c r="D31">
        <v>1</v>
      </c>
      <c r="E31">
        <v>1992</v>
      </c>
      <c r="F31">
        <v>100</v>
      </c>
      <c r="G31" s="12">
        <v>3200000</v>
      </c>
      <c r="H31" s="12">
        <v>0</v>
      </c>
      <c r="I31">
        <v>0</v>
      </c>
      <c r="J31">
        <v>0</v>
      </c>
      <c r="K31">
        <v>0</v>
      </c>
      <c r="L31" s="11">
        <v>36777</v>
      </c>
      <c r="M31" s="12">
        <v>2000</v>
      </c>
      <c r="N31" s="12">
        <v>0</v>
      </c>
      <c r="O31" s="12">
        <f t="shared" si="4"/>
        <v>-8</v>
      </c>
      <c r="P31">
        <v>2000</v>
      </c>
      <c r="Q31">
        <v>-8</v>
      </c>
      <c r="R31">
        <v>0</v>
      </c>
      <c r="S31">
        <v>0.30797289999999999</v>
      </c>
      <c r="T31">
        <v>0</v>
      </c>
      <c r="U31">
        <v>0</v>
      </c>
    </row>
    <row r="32" spans="1:27" x14ac:dyDescent="0.35">
      <c r="A32">
        <v>1</v>
      </c>
      <c r="B32">
        <f t="shared" si="5"/>
        <v>31</v>
      </c>
      <c r="C32" t="s">
        <v>3</v>
      </c>
      <c r="D32">
        <v>1</v>
      </c>
      <c r="E32">
        <v>1993</v>
      </c>
      <c r="F32">
        <v>100</v>
      </c>
      <c r="G32" s="12">
        <v>3200000</v>
      </c>
      <c r="H32" s="12">
        <v>0</v>
      </c>
      <c r="I32">
        <v>0</v>
      </c>
      <c r="J32">
        <v>0</v>
      </c>
      <c r="K32">
        <v>0</v>
      </c>
      <c r="L32" s="11">
        <v>36777</v>
      </c>
      <c r="M32" s="12">
        <v>2000</v>
      </c>
      <c r="N32" s="12">
        <v>0</v>
      </c>
      <c r="O32" s="12">
        <f t="shared" si="4"/>
        <v>-7</v>
      </c>
      <c r="P32">
        <v>2000</v>
      </c>
      <c r="Q32">
        <v>-7</v>
      </c>
      <c r="R32">
        <v>0</v>
      </c>
      <c r="S32">
        <v>0.30985780000000002</v>
      </c>
      <c r="T32">
        <v>0</v>
      </c>
      <c r="U32">
        <v>0</v>
      </c>
    </row>
    <row r="33" spans="1:27" x14ac:dyDescent="0.35">
      <c r="A33">
        <v>1</v>
      </c>
      <c r="B33">
        <f t="shared" si="5"/>
        <v>32</v>
      </c>
      <c r="C33" t="s">
        <v>3</v>
      </c>
      <c r="D33">
        <v>1</v>
      </c>
      <c r="E33">
        <v>1994</v>
      </c>
      <c r="F33">
        <v>100</v>
      </c>
      <c r="G33" s="12">
        <v>3200000</v>
      </c>
      <c r="H33" s="12">
        <v>0</v>
      </c>
      <c r="I33">
        <v>0</v>
      </c>
      <c r="J33">
        <v>0</v>
      </c>
      <c r="K33">
        <v>0</v>
      </c>
      <c r="L33" s="11">
        <v>36777</v>
      </c>
      <c r="M33" s="12">
        <v>2000</v>
      </c>
      <c r="N33" s="12">
        <v>0</v>
      </c>
      <c r="O33" s="12">
        <f t="shared" si="4"/>
        <v>-6</v>
      </c>
      <c r="P33">
        <v>2000</v>
      </c>
      <c r="Q33">
        <v>-6</v>
      </c>
      <c r="R33">
        <v>0</v>
      </c>
      <c r="S33">
        <v>0.31176579999999998</v>
      </c>
      <c r="T33">
        <v>0</v>
      </c>
      <c r="U33">
        <v>0</v>
      </c>
    </row>
    <row r="34" spans="1:27" x14ac:dyDescent="0.35">
      <c r="A34">
        <v>1</v>
      </c>
      <c r="B34">
        <f t="shared" si="5"/>
        <v>33</v>
      </c>
      <c r="C34" t="s">
        <v>3</v>
      </c>
      <c r="D34">
        <v>1</v>
      </c>
      <c r="E34">
        <v>1995</v>
      </c>
      <c r="F34">
        <v>100</v>
      </c>
      <c r="G34" s="12">
        <v>3200000</v>
      </c>
      <c r="H34" s="12">
        <v>0</v>
      </c>
      <c r="I34">
        <v>0</v>
      </c>
      <c r="J34">
        <v>0</v>
      </c>
      <c r="K34">
        <v>0</v>
      </c>
      <c r="L34" s="11">
        <v>36777</v>
      </c>
      <c r="M34" s="12">
        <v>2000</v>
      </c>
      <c r="N34" s="12">
        <v>0</v>
      </c>
      <c r="O34" s="12">
        <f t="shared" si="4"/>
        <v>-5</v>
      </c>
      <c r="P34">
        <v>2000</v>
      </c>
      <c r="Q34">
        <v>-5</v>
      </c>
      <c r="R34">
        <v>0</v>
      </c>
      <c r="S34">
        <v>0.31369750000000002</v>
      </c>
      <c r="T34">
        <v>0</v>
      </c>
      <c r="U34">
        <v>0</v>
      </c>
    </row>
    <row r="35" spans="1:27" x14ac:dyDescent="0.35">
      <c r="A35">
        <v>1</v>
      </c>
      <c r="B35">
        <f t="shared" si="5"/>
        <v>34</v>
      </c>
      <c r="C35" t="s">
        <v>3</v>
      </c>
      <c r="D35">
        <v>1</v>
      </c>
      <c r="E35">
        <v>1996</v>
      </c>
      <c r="F35">
        <v>100</v>
      </c>
      <c r="G35" s="12">
        <v>3200000</v>
      </c>
      <c r="H35" s="12">
        <v>0</v>
      </c>
      <c r="I35">
        <v>0</v>
      </c>
      <c r="J35">
        <v>0</v>
      </c>
      <c r="K35">
        <v>0</v>
      </c>
      <c r="L35" s="11">
        <v>36777</v>
      </c>
      <c r="M35" s="12">
        <v>2000</v>
      </c>
      <c r="N35" s="12">
        <v>0</v>
      </c>
      <c r="O35" s="12">
        <f t="shared" si="4"/>
        <v>-4</v>
      </c>
      <c r="P35">
        <v>2000</v>
      </c>
      <c r="Q35">
        <v>-4</v>
      </c>
      <c r="R35">
        <v>0</v>
      </c>
      <c r="S35">
        <v>0.31565330000000003</v>
      </c>
      <c r="T35">
        <v>0</v>
      </c>
      <c r="U35">
        <v>0</v>
      </c>
    </row>
    <row r="36" spans="1:27" x14ac:dyDescent="0.35">
      <c r="A36">
        <v>1</v>
      </c>
      <c r="B36">
        <f t="shared" si="5"/>
        <v>35</v>
      </c>
      <c r="C36" t="s">
        <v>3</v>
      </c>
      <c r="D36">
        <v>1</v>
      </c>
      <c r="E36">
        <v>1997</v>
      </c>
      <c r="F36">
        <v>100</v>
      </c>
      <c r="G36" s="12">
        <v>3100000</v>
      </c>
      <c r="H36" s="12">
        <v>0</v>
      </c>
      <c r="I36">
        <v>0</v>
      </c>
      <c r="J36">
        <v>0</v>
      </c>
      <c r="K36">
        <v>0</v>
      </c>
      <c r="L36" s="11">
        <v>36777</v>
      </c>
      <c r="M36" s="12">
        <v>2000</v>
      </c>
      <c r="N36" s="12">
        <v>0</v>
      </c>
      <c r="O36" s="12">
        <f t="shared" si="4"/>
        <v>-3</v>
      </c>
      <c r="P36">
        <v>2000</v>
      </c>
      <c r="Q36">
        <v>-3</v>
      </c>
      <c r="R36">
        <v>0</v>
      </c>
      <c r="S36">
        <v>0.31763370000000002</v>
      </c>
      <c r="T36">
        <v>0</v>
      </c>
      <c r="U36">
        <v>0</v>
      </c>
      <c r="W36" t="s">
        <v>2018</v>
      </c>
      <c r="X36" t="s">
        <v>2019</v>
      </c>
      <c r="Y36" t="s">
        <v>2020</v>
      </c>
      <c r="Z36" t="s">
        <v>2021</v>
      </c>
      <c r="AA36" t="s">
        <v>1817</v>
      </c>
    </row>
    <row r="37" spans="1:27" x14ac:dyDescent="0.35">
      <c r="A37">
        <v>1</v>
      </c>
      <c r="B37">
        <f t="shared" si="5"/>
        <v>36</v>
      </c>
      <c r="C37" t="s">
        <v>3</v>
      </c>
      <c r="D37">
        <v>1</v>
      </c>
      <c r="E37">
        <v>1998</v>
      </c>
      <c r="F37">
        <v>100</v>
      </c>
      <c r="G37" s="12">
        <v>3100000</v>
      </c>
      <c r="H37" s="12">
        <v>0</v>
      </c>
      <c r="I37">
        <v>0</v>
      </c>
      <c r="J37">
        <v>0</v>
      </c>
      <c r="K37">
        <v>0</v>
      </c>
      <c r="L37" s="11">
        <v>36777</v>
      </c>
      <c r="M37" s="12">
        <v>2000</v>
      </c>
      <c r="N37" s="12">
        <v>0</v>
      </c>
      <c r="O37" s="12">
        <f t="shared" si="4"/>
        <v>-2</v>
      </c>
      <c r="P37">
        <v>2000</v>
      </c>
      <c r="Q37">
        <v>-2</v>
      </c>
      <c r="R37">
        <v>0</v>
      </c>
      <c r="S37">
        <v>0.3196389</v>
      </c>
      <c r="T37">
        <v>0</v>
      </c>
      <c r="U37">
        <v>0</v>
      </c>
      <c r="W37">
        <v>1990</v>
      </c>
      <c r="X37">
        <f t="shared" ref="X37:X63" ca="1" si="7">SUMIF($E$2:$E$3349, $W37, $N$2:$N$1087)</f>
        <v>0</v>
      </c>
      <c r="Y37">
        <f ca="1">X37-Z37-AA37</f>
        <v>0</v>
      </c>
      <c r="Z37">
        <f t="shared" ref="Z37:Z63" si="8">SUMIFS($N$2:$N$3349, $E$2:$E$3349, $W37, $K$2:$K$3349, 1)</f>
        <v>0</v>
      </c>
      <c r="AA37">
        <f t="shared" ref="AA37:AA63" si="9">SUMIFS($N$2:$N$3349, $E$2:$E$3349, $W37, $J$2:$J$3349, 1)</f>
        <v>0</v>
      </c>
    </row>
    <row r="38" spans="1:27" x14ac:dyDescent="0.35">
      <c r="A38">
        <v>1</v>
      </c>
      <c r="B38">
        <f t="shared" si="5"/>
        <v>37</v>
      </c>
      <c r="C38" t="s">
        <v>3</v>
      </c>
      <c r="D38">
        <v>1</v>
      </c>
      <c r="E38">
        <v>1999</v>
      </c>
      <c r="F38">
        <v>100</v>
      </c>
      <c r="G38" s="12">
        <v>3100000</v>
      </c>
      <c r="H38" s="12">
        <v>0</v>
      </c>
      <c r="I38">
        <v>0</v>
      </c>
      <c r="J38">
        <v>0</v>
      </c>
      <c r="K38">
        <v>0</v>
      </c>
      <c r="L38" s="11">
        <v>36777</v>
      </c>
      <c r="M38" s="12">
        <v>2000</v>
      </c>
      <c r="N38" s="12">
        <v>0</v>
      </c>
      <c r="O38" s="12">
        <f t="shared" si="4"/>
        <v>-1</v>
      </c>
      <c r="P38">
        <v>2000</v>
      </c>
      <c r="Q38">
        <v>-1</v>
      </c>
      <c r="R38">
        <v>0</v>
      </c>
      <c r="S38">
        <v>0.32166980000000001</v>
      </c>
      <c r="T38">
        <v>0</v>
      </c>
      <c r="U38">
        <v>0</v>
      </c>
      <c r="W38">
        <f>W37+1</f>
        <v>1991</v>
      </c>
      <c r="X38">
        <f t="shared" ca="1" si="7"/>
        <v>0</v>
      </c>
      <c r="Y38">
        <f t="shared" ref="Y38:Y63" ca="1" si="10">X38-Z38-AA38</f>
        <v>0</v>
      </c>
      <c r="Z38">
        <f t="shared" si="8"/>
        <v>0</v>
      </c>
      <c r="AA38">
        <f t="shared" si="9"/>
        <v>0</v>
      </c>
    </row>
    <row r="39" spans="1:27" x14ac:dyDescent="0.35">
      <c r="A39">
        <v>1</v>
      </c>
      <c r="B39">
        <f t="shared" si="5"/>
        <v>38</v>
      </c>
      <c r="C39" t="s">
        <v>3</v>
      </c>
      <c r="D39">
        <v>1</v>
      </c>
      <c r="E39">
        <v>2000</v>
      </c>
      <c r="F39">
        <v>100</v>
      </c>
      <c r="G39" s="12">
        <v>3100000</v>
      </c>
      <c r="H39" s="12">
        <v>0</v>
      </c>
      <c r="I39">
        <v>0</v>
      </c>
      <c r="J39">
        <v>0</v>
      </c>
      <c r="K39">
        <v>0</v>
      </c>
      <c r="L39" s="11">
        <v>36777</v>
      </c>
      <c r="M39" s="12">
        <v>2000</v>
      </c>
      <c r="N39" s="12">
        <v>1</v>
      </c>
      <c r="O39" s="12">
        <f t="shared" si="4"/>
        <v>0</v>
      </c>
      <c r="P39">
        <v>2000</v>
      </c>
      <c r="Q39">
        <v>0</v>
      </c>
      <c r="R39">
        <v>1</v>
      </c>
      <c r="S39">
        <v>0.32372649999999997</v>
      </c>
      <c r="T39">
        <v>0</v>
      </c>
      <c r="U39">
        <v>0</v>
      </c>
      <c r="W39">
        <f t="shared" ref="W39:W63" si="11">W38+1</f>
        <v>1992</v>
      </c>
      <c r="X39">
        <f t="shared" ca="1" si="7"/>
        <v>0</v>
      </c>
      <c r="Y39">
        <f t="shared" ca="1" si="10"/>
        <v>0</v>
      </c>
      <c r="Z39">
        <f t="shared" si="8"/>
        <v>0</v>
      </c>
      <c r="AA39">
        <f t="shared" si="9"/>
        <v>0</v>
      </c>
    </row>
    <row r="40" spans="1:27" x14ac:dyDescent="0.35">
      <c r="A40">
        <v>1</v>
      </c>
      <c r="B40">
        <f t="shared" si="5"/>
        <v>39</v>
      </c>
      <c r="C40" t="s">
        <v>3</v>
      </c>
      <c r="D40">
        <v>1</v>
      </c>
      <c r="E40">
        <v>2001</v>
      </c>
      <c r="F40">
        <v>100</v>
      </c>
      <c r="G40" s="12">
        <v>3100000</v>
      </c>
      <c r="H40" s="12">
        <v>0</v>
      </c>
      <c r="I40">
        <v>0</v>
      </c>
      <c r="J40">
        <v>0</v>
      </c>
      <c r="K40">
        <v>0</v>
      </c>
      <c r="L40" s="11">
        <v>36777</v>
      </c>
      <c r="M40" s="12">
        <v>2000</v>
      </c>
      <c r="N40" s="12">
        <v>1</v>
      </c>
      <c r="O40" s="12">
        <f t="shared" si="4"/>
        <v>1</v>
      </c>
      <c r="P40">
        <v>2000</v>
      </c>
      <c r="Q40">
        <v>1</v>
      </c>
      <c r="R40">
        <v>1</v>
      </c>
      <c r="S40">
        <v>0.32677889999999998</v>
      </c>
      <c r="T40">
        <v>0</v>
      </c>
      <c r="U40">
        <v>0</v>
      </c>
      <c r="W40">
        <f t="shared" si="11"/>
        <v>1993</v>
      </c>
      <c r="X40">
        <f t="shared" ca="1" si="7"/>
        <v>0</v>
      </c>
      <c r="Y40">
        <f t="shared" ca="1" si="10"/>
        <v>0</v>
      </c>
      <c r="Z40">
        <f t="shared" si="8"/>
        <v>0</v>
      </c>
      <c r="AA40">
        <f t="shared" si="9"/>
        <v>0</v>
      </c>
    </row>
    <row r="41" spans="1:27" x14ac:dyDescent="0.35">
      <c r="A41">
        <v>1</v>
      </c>
      <c r="B41">
        <f t="shared" si="5"/>
        <v>40</v>
      </c>
      <c r="C41" t="s">
        <v>3</v>
      </c>
      <c r="D41">
        <v>1</v>
      </c>
      <c r="E41">
        <v>2002</v>
      </c>
      <c r="F41">
        <v>100</v>
      </c>
      <c r="G41" s="12">
        <v>3100000</v>
      </c>
      <c r="H41" s="12">
        <v>0</v>
      </c>
      <c r="I41">
        <v>0</v>
      </c>
      <c r="J41">
        <v>0</v>
      </c>
      <c r="K41">
        <v>0</v>
      </c>
      <c r="L41" s="11">
        <v>36777</v>
      </c>
      <c r="M41" s="12">
        <v>2000</v>
      </c>
      <c r="N41" s="12">
        <v>1</v>
      </c>
      <c r="O41" s="12">
        <f t="shared" si="4"/>
        <v>2</v>
      </c>
      <c r="P41">
        <v>2000</v>
      </c>
      <c r="Q41">
        <v>2</v>
      </c>
      <c r="R41">
        <v>1</v>
      </c>
      <c r="S41">
        <v>0.3277603</v>
      </c>
      <c r="T41">
        <v>0</v>
      </c>
      <c r="U41">
        <v>0</v>
      </c>
      <c r="W41">
        <f t="shared" si="11"/>
        <v>1994</v>
      </c>
      <c r="X41">
        <f t="shared" ca="1" si="7"/>
        <v>0</v>
      </c>
      <c r="Y41">
        <f t="shared" ca="1" si="10"/>
        <v>0</v>
      </c>
      <c r="Z41">
        <f t="shared" si="8"/>
        <v>0</v>
      </c>
      <c r="AA41">
        <f t="shared" si="9"/>
        <v>0</v>
      </c>
    </row>
    <row r="42" spans="1:27" x14ac:dyDescent="0.35">
      <c r="A42">
        <v>1</v>
      </c>
      <c r="B42">
        <f t="shared" si="5"/>
        <v>41</v>
      </c>
      <c r="C42" t="s">
        <v>3</v>
      </c>
      <c r="D42">
        <v>1</v>
      </c>
      <c r="E42">
        <v>2003</v>
      </c>
      <c r="F42">
        <v>100</v>
      </c>
      <c r="G42" s="12">
        <v>3000000</v>
      </c>
      <c r="H42" s="12">
        <v>0</v>
      </c>
      <c r="I42">
        <v>0</v>
      </c>
      <c r="J42">
        <v>0</v>
      </c>
      <c r="K42">
        <v>0</v>
      </c>
      <c r="L42" s="11">
        <v>36777</v>
      </c>
      <c r="M42" s="12">
        <v>2000</v>
      </c>
      <c r="N42" s="12">
        <v>1</v>
      </c>
      <c r="O42" s="12">
        <f t="shared" si="4"/>
        <v>3</v>
      </c>
      <c r="P42">
        <v>2000</v>
      </c>
      <c r="Q42">
        <v>3</v>
      </c>
      <c r="R42">
        <v>1</v>
      </c>
      <c r="S42">
        <v>0.32898889999999997</v>
      </c>
      <c r="T42">
        <v>0</v>
      </c>
      <c r="U42">
        <v>0</v>
      </c>
      <c r="W42">
        <f t="shared" si="11"/>
        <v>1995</v>
      </c>
      <c r="X42">
        <f t="shared" ca="1" si="7"/>
        <v>73</v>
      </c>
      <c r="Y42">
        <f t="shared" ca="1" si="10"/>
        <v>25</v>
      </c>
      <c r="Z42">
        <f t="shared" si="8"/>
        <v>30</v>
      </c>
      <c r="AA42">
        <f t="shared" si="9"/>
        <v>18</v>
      </c>
    </row>
    <row r="43" spans="1:27" x14ac:dyDescent="0.35">
      <c r="A43">
        <v>1</v>
      </c>
      <c r="B43">
        <f t="shared" si="5"/>
        <v>42</v>
      </c>
      <c r="C43" t="s">
        <v>3</v>
      </c>
      <c r="D43">
        <v>1</v>
      </c>
      <c r="E43">
        <v>2004</v>
      </c>
      <c r="F43">
        <v>100</v>
      </c>
      <c r="G43" s="12">
        <v>3000000</v>
      </c>
      <c r="H43" s="12">
        <v>0</v>
      </c>
      <c r="I43">
        <v>0</v>
      </c>
      <c r="J43">
        <v>0</v>
      </c>
      <c r="K43">
        <v>0</v>
      </c>
      <c r="L43" s="11">
        <v>36777</v>
      </c>
      <c r="M43" s="12">
        <v>2000</v>
      </c>
      <c r="N43" s="12">
        <v>1</v>
      </c>
      <c r="O43" s="12">
        <f t="shared" si="4"/>
        <v>4</v>
      </c>
      <c r="P43">
        <v>2000</v>
      </c>
      <c r="Q43">
        <v>4</v>
      </c>
      <c r="R43">
        <v>1</v>
      </c>
      <c r="S43">
        <v>0.33036680000000002</v>
      </c>
      <c r="T43">
        <v>0</v>
      </c>
      <c r="U43">
        <v>0</v>
      </c>
      <c r="W43">
        <f t="shared" si="11"/>
        <v>1996</v>
      </c>
      <c r="X43">
        <f t="shared" ca="1" si="7"/>
        <v>85</v>
      </c>
      <c r="Y43">
        <f t="shared" ca="1" si="10"/>
        <v>28</v>
      </c>
      <c r="Z43">
        <f t="shared" si="8"/>
        <v>33</v>
      </c>
      <c r="AA43">
        <f t="shared" si="9"/>
        <v>24</v>
      </c>
    </row>
    <row r="44" spans="1:27" x14ac:dyDescent="0.35">
      <c r="A44">
        <v>1</v>
      </c>
      <c r="B44">
        <f t="shared" si="5"/>
        <v>43</v>
      </c>
      <c r="C44" t="s">
        <v>3</v>
      </c>
      <c r="D44">
        <v>1</v>
      </c>
      <c r="E44">
        <v>2005</v>
      </c>
      <c r="F44">
        <v>100</v>
      </c>
      <c r="G44" s="12">
        <v>3000000</v>
      </c>
      <c r="H44" s="12">
        <v>0</v>
      </c>
      <c r="I44">
        <v>0</v>
      </c>
      <c r="J44">
        <v>0</v>
      </c>
      <c r="K44">
        <v>0</v>
      </c>
      <c r="L44" s="11">
        <v>36777</v>
      </c>
      <c r="M44" s="12">
        <v>2000</v>
      </c>
      <c r="N44" s="12">
        <v>1</v>
      </c>
      <c r="O44" s="12">
        <f t="shared" si="4"/>
        <v>5</v>
      </c>
      <c r="P44">
        <v>2000</v>
      </c>
      <c r="Q44">
        <v>5</v>
      </c>
      <c r="R44">
        <v>1</v>
      </c>
      <c r="S44">
        <v>0.33206190000000002</v>
      </c>
      <c r="T44">
        <v>0</v>
      </c>
      <c r="U44">
        <v>0</v>
      </c>
      <c r="W44">
        <f t="shared" si="11"/>
        <v>1997</v>
      </c>
      <c r="X44">
        <f t="shared" ca="1" si="7"/>
        <v>89</v>
      </c>
      <c r="Y44">
        <f t="shared" ca="1" si="10"/>
        <v>31</v>
      </c>
      <c r="Z44">
        <f t="shared" si="8"/>
        <v>34</v>
      </c>
      <c r="AA44">
        <f t="shared" si="9"/>
        <v>24</v>
      </c>
    </row>
    <row r="45" spans="1:27" x14ac:dyDescent="0.35">
      <c r="A45">
        <v>1</v>
      </c>
      <c r="B45">
        <f t="shared" si="5"/>
        <v>44</v>
      </c>
      <c r="C45" t="s">
        <v>3</v>
      </c>
      <c r="D45">
        <v>1</v>
      </c>
      <c r="E45">
        <v>2006</v>
      </c>
      <c r="F45">
        <v>100</v>
      </c>
      <c r="G45" s="12">
        <v>3000000</v>
      </c>
      <c r="H45" s="12">
        <v>0</v>
      </c>
      <c r="I45">
        <v>0</v>
      </c>
      <c r="J45">
        <v>0</v>
      </c>
      <c r="K45">
        <v>0</v>
      </c>
      <c r="L45" s="11">
        <v>36777</v>
      </c>
      <c r="M45" s="12">
        <v>2000</v>
      </c>
      <c r="N45" s="12">
        <v>1</v>
      </c>
      <c r="O45" s="12">
        <f t="shared" si="4"/>
        <v>6</v>
      </c>
      <c r="P45">
        <v>2000</v>
      </c>
      <c r="Q45">
        <v>6</v>
      </c>
      <c r="R45">
        <v>1</v>
      </c>
      <c r="S45">
        <v>0.3341635</v>
      </c>
      <c r="T45">
        <v>0</v>
      </c>
      <c r="U45">
        <v>0</v>
      </c>
      <c r="W45">
        <f t="shared" si="11"/>
        <v>1998</v>
      </c>
      <c r="X45">
        <f t="shared" ca="1" si="7"/>
        <v>90</v>
      </c>
      <c r="Y45">
        <f t="shared" ca="1" si="10"/>
        <v>32</v>
      </c>
      <c r="Z45">
        <f t="shared" si="8"/>
        <v>34</v>
      </c>
      <c r="AA45">
        <f t="shared" si="9"/>
        <v>24</v>
      </c>
    </row>
    <row r="46" spans="1:27" x14ac:dyDescent="0.35">
      <c r="A46">
        <v>1</v>
      </c>
      <c r="B46">
        <f t="shared" si="5"/>
        <v>45</v>
      </c>
      <c r="C46" t="s">
        <v>3</v>
      </c>
      <c r="D46">
        <v>1</v>
      </c>
      <c r="E46">
        <v>2007</v>
      </c>
      <c r="F46">
        <v>100</v>
      </c>
      <c r="G46" s="12">
        <v>3000000</v>
      </c>
      <c r="H46" s="12">
        <v>0</v>
      </c>
      <c r="I46">
        <v>0</v>
      </c>
      <c r="J46">
        <v>0</v>
      </c>
      <c r="K46">
        <v>0</v>
      </c>
      <c r="L46" s="11">
        <v>36777</v>
      </c>
      <c r="M46" s="12">
        <v>2000</v>
      </c>
      <c r="N46" s="12">
        <v>1</v>
      </c>
      <c r="O46" s="12">
        <f t="shared" si="4"/>
        <v>7</v>
      </c>
      <c r="P46">
        <v>2000</v>
      </c>
      <c r="Q46">
        <v>7</v>
      </c>
      <c r="R46">
        <v>1</v>
      </c>
      <c r="S46">
        <v>0.33669840000000001</v>
      </c>
      <c r="T46">
        <v>0</v>
      </c>
      <c r="U46">
        <v>0</v>
      </c>
      <c r="W46">
        <f t="shared" si="11"/>
        <v>1999</v>
      </c>
      <c r="X46">
        <f t="shared" ca="1" si="7"/>
        <v>91</v>
      </c>
      <c r="Y46">
        <f t="shared" ca="1" si="10"/>
        <v>33</v>
      </c>
      <c r="Z46">
        <f t="shared" si="8"/>
        <v>34</v>
      </c>
      <c r="AA46">
        <f t="shared" si="9"/>
        <v>24</v>
      </c>
    </row>
    <row r="47" spans="1:27" x14ac:dyDescent="0.35">
      <c r="A47">
        <v>1</v>
      </c>
      <c r="B47">
        <f t="shared" si="5"/>
        <v>46</v>
      </c>
      <c r="C47" t="s">
        <v>3</v>
      </c>
      <c r="D47">
        <v>1</v>
      </c>
      <c r="E47">
        <v>2008</v>
      </c>
      <c r="F47">
        <v>100</v>
      </c>
      <c r="G47" s="12">
        <v>2900000</v>
      </c>
      <c r="H47" s="12">
        <v>0</v>
      </c>
      <c r="I47">
        <v>0</v>
      </c>
      <c r="J47">
        <v>0</v>
      </c>
      <c r="K47">
        <v>0</v>
      </c>
      <c r="L47" s="11">
        <v>36777</v>
      </c>
      <c r="M47" s="12">
        <v>2000</v>
      </c>
      <c r="N47" s="12">
        <v>1</v>
      </c>
      <c r="O47" s="12">
        <f t="shared" si="4"/>
        <v>8</v>
      </c>
      <c r="P47">
        <v>2000</v>
      </c>
      <c r="Q47">
        <v>8</v>
      </c>
      <c r="R47">
        <v>1</v>
      </c>
      <c r="S47">
        <v>0.33929199999999998</v>
      </c>
      <c r="T47">
        <v>0</v>
      </c>
      <c r="U47">
        <v>0</v>
      </c>
      <c r="W47">
        <f t="shared" si="11"/>
        <v>2000</v>
      </c>
      <c r="X47">
        <f t="shared" ca="1" si="7"/>
        <v>95</v>
      </c>
      <c r="Y47">
        <f t="shared" ca="1" si="10"/>
        <v>36</v>
      </c>
      <c r="Z47">
        <f t="shared" si="8"/>
        <v>35</v>
      </c>
      <c r="AA47">
        <f t="shared" si="9"/>
        <v>24</v>
      </c>
    </row>
    <row r="48" spans="1:27" x14ac:dyDescent="0.35">
      <c r="A48">
        <v>1</v>
      </c>
      <c r="B48">
        <f t="shared" si="5"/>
        <v>47</v>
      </c>
      <c r="C48" t="s">
        <v>3</v>
      </c>
      <c r="D48">
        <v>1</v>
      </c>
      <c r="E48">
        <v>2009</v>
      </c>
      <c r="F48">
        <v>100</v>
      </c>
      <c r="G48" s="12">
        <v>2900000</v>
      </c>
      <c r="H48" s="12">
        <v>0</v>
      </c>
      <c r="I48">
        <v>0</v>
      </c>
      <c r="J48">
        <v>0</v>
      </c>
      <c r="K48">
        <v>0</v>
      </c>
      <c r="L48" s="11">
        <v>36777</v>
      </c>
      <c r="M48" s="12">
        <v>2000</v>
      </c>
      <c r="N48" s="12">
        <v>1</v>
      </c>
      <c r="O48" s="12">
        <f t="shared" si="4"/>
        <v>9</v>
      </c>
      <c r="P48">
        <v>2000</v>
      </c>
      <c r="Q48">
        <v>9</v>
      </c>
      <c r="R48">
        <v>1</v>
      </c>
      <c r="S48">
        <v>0.34158620000000001</v>
      </c>
      <c r="T48">
        <v>0</v>
      </c>
      <c r="U48">
        <v>0</v>
      </c>
      <c r="W48">
        <f t="shared" si="11"/>
        <v>2001</v>
      </c>
      <c r="X48">
        <f t="shared" ca="1" si="7"/>
        <v>96</v>
      </c>
      <c r="Y48">
        <f t="shared" ca="1" si="10"/>
        <v>37</v>
      </c>
      <c r="Z48">
        <f t="shared" si="8"/>
        <v>35</v>
      </c>
      <c r="AA48">
        <f t="shared" si="9"/>
        <v>24</v>
      </c>
    </row>
    <row r="49" spans="1:27" x14ac:dyDescent="0.35">
      <c r="A49">
        <v>1</v>
      </c>
      <c r="B49">
        <f t="shared" si="5"/>
        <v>48</v>
      </c>
      <c r="C49" t="s">
        <v>3</v>
      </c>
      <c r="D49">
        <v>1</v>
      </c>
      <c r="E49">
        <v>2010</v>
      </c>
      <c r="F49">
        <v>100</v>
      </c>
      <c r="G49" s="12">
        <v>2900000</v>
      </c>
      <c r="H49" s="12">
        <v>0</v>
      </c>
      <c r="I49">
        <v>0</v>
      </c>
      <c r="J49">
        <v>0</v>
      </c>
      <c r="K49">
        <v>0</v>
      </c>
      <c r="L49" s="11">
        <v>36777</v>
      </c>
      <c r="M49" s="12">
        <v>2000</v>
      </c>
      <c r="N49" s="12">
        <v>1</v>
      </c>
      <c r="O49" s="12">
        <f t="shared" si="4"/>
        <v>10</v>
      </c>
      <c r="P49">
        <v>2000</v>
      </c>
      <c r="Q49">
        <v>10</v>
      </c>
      <c r="R49">
        <v>1</v>
      </c>
      <c r="S49">
        <v>0.34328619999999999</v>
      </c>
      <c r="T49">
        <v>0</v>
      </c>
      <c r="U49">
        <v>0</v>
      </c>
      <c r="W49">
        <f t="shared" si="11"/>
        <v>2002</v>
      </c>
      <c r="X49">
        <f t="shared" ca="1" si="7"/>
        <v>96</v>
      </c>
      <c r="Y49">
        <f t="shared" ca="1" si="10"/>
        <v>37</v>
      </c>
      <c r="Z49">
        <f t="shared" si="8"/>
        <v>35</v>
      </c>
      <c r="AA49">
        <f t="shared" si="9"/>
        <v>24</v>
      </c>
    </row>
    <row r="50" spans="1:27" x14ac:dyDescent="0.35">
      <c r="A50">
        <v>1</v>
      </c>
      <c r="B50">
        <f t="shared" si="5"/>
        <v>49</v>
      </c>
      <c r="C50" t="s">
        <v>3</v>
      </c>
      <c r="D50">
        <v>1</v>
      </c>
      <c r="E50">
        <v>2011</v>
      </c>
      <c r="F50">
        <v>100</v>
      </c>
      <c r="G50" s="12">
        <v>2900000</v>
      </c>
      <c r="H50" s="12">
        <v>0</v>
      </c>
      <c r="I50">
        <v>0</v>
      </c>
      <c r="J50">
        <v>0</v>
      </c>
      <c r="K50">
        <v>0</v>
      </c>
      <c r="L50" s="11">
        <v>36777</v>
      </c>
      <c r="M50" s="12">
        <v>2000</v>
      </c>
      <c r="N50" s="12">
        <v>1</v>
      </c>
      <c r="O50" s="12">
        <f t="shared" si="4"/>
        <v>11</v>
      </c>
      <c r="P50">
        <v>2000</v>
      </c>
      <c r="Q50">
        <v>11</v>
      </c>
      <c r="R50">
        <v>1</v>
      </c>
      <c r="S50">
        <v>0.34421099999999999</v>
      </c>
      <c r="T50">
        <v>0</v>
      </c>
      <c r="U50">
        <v>0</v>
      </c>
      <c r="W50">
        <f t="shared" si="11"/>
        <v>2003</v>
      </c>
      <c r="X50">
        <f t="shared" ca="1" si="7"/>
        <v>98</v>
      </c>
      <c r="Y50">
        <f t="shared" ca="1" si="10"/>
        <v>39</v>
      </c>
      <c r="Z50">
        <f t="shared" si="8"/>
        <v>35</v>
      </c>
      <c r="AA50">
        <f t="shared" si="9"/>
        <v>24</v>
      </c>
    </row>
    <row r="51" spans="1:27" x14ac:dyDescent="0.35">
      <c r="A51">
        <v>1</v>
      </c>
      <c r="B51">
        <f t="shared" si="5"/>
        <v>50</v>
      </c>
      <c r="C51" t="s">
        <v>3</v>
      </c>
      <c r="D51">
        <v>1</v>
      </c>
      <c r="E51">
        <v>2012</v>
      </c>
      <c r="F51">
        <v>100</v>
      </c>
      <c r="G51" s="12">
        <v>2900000</v>
      </c>
      <c r="H51" s="12">
        <v>0</v>
      </c>
      <c r="I51">
        <v>0</v>
      </c>
      <c r="J51">
        <v>0</v>
      </c>
      <c r="K51">
        <v>0</v>
      </c>
      <c r="L51" s="11">
        <v>36777</v>
      </c>
      <c r="M51" s="12">
        <v>2000</v>
      </c>
      <c r="N51" s="12">
        <v>1</v>
      </c>
      <c r="O51" s="12">
        <f t="shared" si="4"/>
        <v>12</v>
      </c>
      <c r="P51">
        <v>2000</v>
      </c>
      <c r="Q51">
        <v>12</v>
      </c>
      <c r="R51">
        <v>1</v>
      </c>
      <c r="S51">
        <v>0.34477989999999997</v>
      </c>
      <c r="T51">
        <v>0</v>
      </c>
      <c r="U51">
        <v>0</v>
      </c>
      <c r="W51">
        <f t="shared" si="11"/>
        <v>2004</v>
      </c>
      <c r="X51">
        <f t="shared" ca="1" si="7"/>
        <v>100</v>
      </c>
      <c r="Y51">
        <f t="shared" ca="1" si="10"/>
        <v>39</v>
      </c>
      <c r="Z51">
        <f t="shared" si="8"/>
        <v>35</v>
      </c>
      <c r="AA51">
        <f t="shared" si="9"/>
        <v>26</v>
      </c>
    </row>
    <row r="52" spans="1:27" x14ac:dyDescent="0.35">
      <c r="A52">
        <v>1</v>
      </c>
      <c r="B52">
        <f t="shared" si="5"/>
        <v>51</v>
      </c>
      <c r="C52" t="s">
        <v>3</v>
      </c>
      <c r="D52">
        <v>1</v>
      </c>
      <c r="E52">
        <v>2013</v>
      </c>
      <c r="F52">
        <v>100</v>
      </c>
      <c r="G52" s="12">
        <v>2900000</v>
      </c>
      <c r="H52" s="12">
        <v>0</v>
      </c>
      <c r="I52">
        <v>0</v>
      </c>
      <c r="J52">
        <v>0</v>
      </c>
      <c r="K52">
        <v>0</v>
      </c>
      <c r="L52" s="11">
        <v>36777</v>
      </c>
      <c r="M52" s="12">
        <v>2000</v>
      </c>
      <c r="N52" s="12">
        <v>1</v>
      </c>
      <c r="O52" s="12">
        <f t="shared" si="4"/>
        <v>13</v>
      </c>
      <c r="P52">
        <v>2000</v>
      </c>
      <c r="Q52">
        <v>13</v>
      </c>
      <c r="R52">
        <v>1</v>
      </c>
      <c r="S52">
        <v>0.3454122</v>
      </c>
      <c r="T52">
        <v>0</v>
      </c>
      <c r="U52">
        <v>0</v>
      </c>
      <c r="W52">
        <f t="shared" si="11"/>
        <v>2005</v>
      </c>
      <c r="X52">
        <f t="shared" ca="1" si="7"/>
        <v>101</v>
      </c>
      <c r="Y52">
        <f t="shared" ca="1" si="10"/>
        <v>40</v>
      </c>
      <c r="Z52">
        <f t="shared" si="8"/>
        <v>35</v>
      </c>
      <c r="AA52">
        <f t="shared" si="9"/>
        <v>26</v>
      </c>
    </row>
    <row r="53" spans="1:27" x14ac:dyDescent="0.35">
      <c r="A53">
        <v>1</v>
      </c>
      <c r="B53">
        <f t="shared" si="5"/>
        <v>52</v>
      </c>
      <c r="C53" t="s">
        <v>3</v>
      </c>
      <c r="D53">
        <v>1</v>
      </c>
      <c r="E53">
        <v>2014</v>
      </c>
      <c r="F53">
        <v>100</v>
      </c>
      <c r="G53" s="12">
        <v>2900000</v>
      </c>
      <c r="H53" s="12">
        <v>0</v>
      </c>
      <c r="I53">
        <v>0</v>
      </c>
      <c r="J53">
        <v>0</v>
      </c>
      <c r="K53">
        <v>0</v>
      </c>
      <c r="L53" s="11">
        <v>36777</v>
      </c>
      <c r="M53" s="12">
        <v>2000</v>
      </c>
      <c r="N53" s="12">
        <v>1</v>
      </c>
      <c r="O53" s="12">
        <f t="shared" si="4"/>
        <v>14</v>
      </c>
      <c r="P53">
        <v>2000</v>
      </c>
      <c r="Q53">
        <v>14</v>
      </c>
      <c r="R53">
        <v>1</v>
      </c>
      <c r="S53">
        <v>0.34612809999999999</v>
      </c>
      <c r="T53">
        <v>0</v>
      </c>
      <c r="U53">
        <v>0</v>
      </c>
      <c r="W53">
        <f t="shared" si="11"/>
        <v>2006</v>
      </c>
      <c r="X53">
        <f t="shared" ca="1" si="7"/>
        <v>101</v>
      </c>
      <c r="Y53">
        <f t="shared" ca="1" si="10"/>
        <v>40</v>
      </c>
      <c r="Z53">
        <f t="shared" si="8"/>
        <v>35</v>
      </c>
      <c r="AA53">
        <f t="shared" si="9"/>
        <v>26</v>
      </c>
    </row>
    <row r="54" spans="1:27" x14ac:dyDescent="0.35">
      <c r="A54">
        <v>1</v>
      </c>
      <c r="B54">
        <f t="shared" si="5"/>
        <v>53</v>
      </c>
      <c r="C54" t="s">
        <v>3</v>
      </c>
      <c r="D54">
        <v>1</v>
      </c>
      <c r="E54">
        <v>2015</v>
      </c>
      <c r="F54">
        <v>100</v>
      </c>
      <c r="G54" s="12">
        <v>2900000</v>
      </c>
      <c r="H54" s="12">
        <v>0</v>
      </c>
      <c r="I54">
        <v>0</v>
      </c>
      <c r="J54">
        <v>0</v>
      </c>
      <c r="K54">
        <v>0</v>
      </c>
      <c r="L54" s="11">
        <v>36777</v>
      </c>
      <c r="M54" s="12">
        <v>2000</v>
      </c>
      <c r="N54" s="12">
        <v>1</v>
      </c>
      <c r="O54" s="12">
        <f t="shared" si="4"/>
        <v>15</v>
      </c>
      <c r="P54">
        <v>2000</v>
      </c>
      <c r="Q54">
        <v>15</v>
      </c>
      <c r="R54">
        <v>1</v>
      </c>
      <c r="S54">
        <v>0.34713749999999999</v>
      </c>
      <c r="T54">
        <v>0</v>
      </c>
      <c r="U54">
        <v>0</v>
      </c>
      <c r="W54">
        <f t="shared" si="11"/>
        <v>2007</v>
      </c>
      <c r="X54">
        <f t="shared" ca="1" si="7"/>
        <v>102</v>
      </c>
      <c r="Y54">
        <f t="shared" ca="1" si="10"/>
        <v>41</v>
      </c>
      <c r="Z54">
        <f t="shared" si="8"/>
        <v>35</v>
      </c>
      <c r="AA54">
        <f t="shared" si="9"/>
        <v>26</v>
      </c>
    </row>
    <row r="55" spans="1:27" x14ac:dyDescent="0.35">
      <c r="A55">
        <v>1</v>
      </c>
      <c r="B55">
        <f t="shared" si="5"/>
        <v>54</v>
      </c>
      <c r="C55" t="s">
        <v>3</v>
      </c>
      <c r="D55">
        <v>1</v>
      </c>
      <c r="E55">
        <v>2016</v>
      </c>
      <c r="F55">
        <v>100</v>
      </c>
      <c r="G55" s="12">
        <v>2900000</v>
      </c>
      <c r="H55" s="12">
        <v>0</v>
      </c>
      <c r="I55">
        <v>0</v>
      </c>
      <c r="J55">
        <v>0</v>
      </c>
      <c r="K55">
        <v>0</v>
      </c>
      <c r="L55" s="11">
        <v>36777</v>
      </c>
      <c r="M55" s="12">
        <v>2000</v>
      </c>
      <c r="N55" s="12">
        <v>1</v>
      </c>
      <c r="O55" s="12">
        <f t="shared" si="4"/>
        <v>16</v>
      </c>
      <c r="P55">
        <v>2000</v>
      </c>
      <c r="Q55">
        <v>16</v>
      </c>
      <c r="R55">
        <v>1</v>
      </c>
      <c r="S55">
        <v>0.34769290000000003</v>
      </c>
      <c r="T55">
        <v>0</v>
      </c>
      <c r="U55">
        <v>0</v>
      </c>
      <c r="W55">
        <f t="shared" si="11"/>
        <v>2008</v>
      </c>
      <c r="X55">
        <f t="shared" ca="1" si="7"/>
        <v>104</v>
      </c>
      <c r="Y55">
        <f t="shared" ca="1" si="10"/>
        <v>43</v>
      </c>
      <c r="Z55">
        <f t="shared" si="8"/>
        <v>35</v>
      </c>
      <c r="AA55">
        <f t="shared" si="9"/>
        <v>26</v>
      </c>
    </row>
    <row r="56" spans="1:27" x14ac:dyDescent="0.35">
      <c r="A56">
        <v>1</v>
      </c>
      <c r="B56">
        <f t="shared" si="5"/>
        <v>55</v>
      </c>
      <c r="C56" t="s">
        <v>202</v>
      </c>
      <c r="D56">
        <v>2</v>
      </c>
      <c r="E56">
        <v>1990</v>
      </c>
      <c r="F56">
        <v>100</v>
      </c>
      <c r="G56" s="12">
        <v>26000000</v>
      </c>
      <c r="H56" s="12">
        <v>0</v>
      </c>
      <c r="I56">
        <v>0</v>
      </c>
      <c r="J56">
        <v>0</v>
      </c>
      <c r="K56">
        <v>0</v>
      </c>
      <c r="L56" s="11"/>
      <c r="M56" s="11"/>
      <c r="N56" s="12">
        <v>0</v>
      </c>
      <c r="O56" s="12">
        <f t="shared" si="4"/>
        <v>1990</v>
      </c>
      <c r="R56">
        <v>0</v>
      </c>
      <c r="S56">
        <v>3.8591599999999997E-2</v>
      </c>
      <c r="T56">
        <v>0</v>
      </c>
      <c r="U56">
        <v>0</v>
      </c>
      <c r="W56">
        <f t="shared" si="11"/>
        <v>2009</v>
      </c>
      <c r="X56">
        <f t="shared" ca="1" si="7"/>
        <v>104</v>
      </c>
      <c r="Y56">
        <f t="shared" ca="1" si="10"/>
        <v>43</v>
      </c>
      <c r="Z56">
        <f t="shared" si="8"/>
        <v>35</v>
      </c>
      <c r="AA56">
        <f t="shared" si="9"/>
        <v>26</v>
      </c>
    </row>
    <row r="57" spans="1:27" x14ac:dyDescent="0.35">
      <c r="A57">
        <v>1</v>
      </c>
      <c r="B57">
        <f t="shared" si="5"/>
        <v>56</v>
      </c>
      <c r="C57" t="s">
        <v>202</v>
      </c>
      <c r="D57">
        <v>2</v>
      </c>
      <c r="E57">
        <v>1991</v>
      </c>
      <c r="F57">
        <v>100</v>
      </c>
      <c r="G57" s="12">
        <v>27000000</v>
      </c>
      <c r="H57" s="12">
        <v>0</v>
      </c>
      <c r="I57">
        <v>0</v>
      </c>
      <c r="J57">
        <v>0</v>
      </c>
      <c r="K57">
        <v>0</v>
      </c>
      <c r="L57" s="11"/>
      <c r="M57" s="11"/>
      <c r="N57" s="12">
        <v>0</v>
      </c>
      <c r="O57" s="12">
        <f t="shared" si="4"/>
        <v>1991</v>
      </c>
      <c r="R57">
        <v>0</v>
      </c>
      <c r="S57">
        <v>3.76586E-2</v>
      </c>
      <c r="T57">
        <v>0</v>
      </c>
      <c r="U57">
        <v>0</v>
      </c>
      <c r="W57">
        <f t="shared" si="11"/>
        <v>2010</v>
      </c>
      <c r="X57">
        <f t="shared" ca="1" si="7"/>
        <v>104</v>
      </c>
      <c r="Y57">
        <f t="shared" ca="1" si="10"/>
        <v>43</v>
      </c>
      <c r="Z57">
        <f t="shared" si="8"/>
        <v>35</v>
      </c>
      <c r="AA57">
        <f t="shared" si="9"/>
        <v>26</v>
      </c>
    </row>
    <row r="58" spans="1:27" x14ac:dyDescent="0.35">
      <c r="A58">
        <v>1</v>
      </c>
      <c r="B58">
        <f t="shared" si="5"/>
        <v>57</v>
      </c>
      <c r="C58" t="s">
        <v>202</v>
      </c>
      <c r="D58">
        <v>2</v>
      </c>
      <c r="E58">
        <v>1992</v>
      </c>
      <c r="F58">
        <v>100</v>
      </c>
      <c r="G58" s="12">
        <v>27000000</v>
      </c>
      <c r="H58" s="12">
        <v>0</v>
      </c>
      <c r="I58">
        <v>0</v>
      </c>
      <c r="J58">
        <v>0</v>
      </c>
      <c r="K58">
        <v>0</v>
      </c>
      <c r="L58" s="11"/>
      <c r="M58" s="11"/>
      <c r="N58" s="12">
        <v>0</v>
      </c>
      <c r="O58" s="12">
        <f t="shared" si="4"/>
        <v>1992</v>
      </c>
      <c r="R58">
        <v>0</v>
      </c>
      <c r="S58">
        <v>3.6790299999999998E-2</v>
      </c>
      <c r="T58">
        <v>0</v>
      </c>
      <c r="U58">
        <v>0</v>
      </c>
      <c r="W58">
        <f t="shared" si="11"/>
        <v>2011</v>
      </c>
      <c r="X58">
        <f t="shared" ca="1" si="7"/>
        <v>104</v>
      </c>
      <c r="Y58">
        <f t="shared" ca="1" si="10"/>
        <v>43</v>
      </c>
      <c r="Z58">
        <f t="shared" si="8"/>
        <v>35</v>
      </c>
      <c r="AA58">
        <f t="shared" si="9"/>
        <v>26</v>
      </c>
    </row>
    <row r="59" spans="1:27" x14ac:dyDescent="0.35">
      <c r="A59">
        <v>1</v>
      </c>
      <c r="B59">
        <f t="shared" si="5"/>
        <v>58</v>
      </c>
      <c r="C59" t="s">
        <v>202</v>
      </c>
      <c r="D59">
        <v>2</v>
      </c>
      <c r="E59">
        <v>1993</v>
      </c>
      <c r="F59">
        <v>100</v>
      </c>
      <c r="G59" s="12">
        <v>28000000</v>
      </c>
      <c r="H59" s="12">
        <v>0</v>
      </c>
      <c r="I59">
        <v>0</v>
      </c>
      <c r="J59">
        <v>0</v>
      </c>
      <c r="K59">
        <v>0</v>
      </c>
      <c r="L59" s="11"/>
      <c r="M59" s="11"/>
      <c r="N59" s="12">
        <v>0</v>
      </c>
      <c r="O59" s="12">
        <f t="shared" si="4"/>
        <v>1993</v>
      </c>
      <c r="R59">
        <v>0</v>
      </c>
      <c r="S59">
        <v>3.5989E-2</v>
      </c>
      <c r="T59">
        <v>0</v>
      </c>
      <c r="U59">
        <v>0</v>
      </c>
      <c r="W59">
        <f t="shared" si="11"/>
        <v>2012</v>
      </c>
      <c r="X59">
        <f t="shared" ca="1" si="7"/>
        <v>105</v>
      </c>
      <c r="Y59">
        <f t="shared" ca="1" si="10"/>
        <v>44</v>
      </c>
      <c r="Z59">
        <f t="shared" si="8"/>
        <v>35</v>
      </c>
      <c r="AA59">
        <f t="shared" si="9"/>
        <v>26</v>
      </c>
    </row>
    <row r="60" spans="1:27" x14ac:dyDescent="0.35">
      <c r="A60">
        <v>1</v>
      </c>
      <c r="B60">
        <f t="shared" si="5"/>
        <v>59</v>
      </c>
      <c r="C60" t="s">
        <v>202</v>
      </c>
      <c r="D60">
        <v>2</v>
      </c>
      <c r="E60">
        <v>1994</v>
      </c>
      <c r="F60">
        <v>100</v>
      </c>
      <c r="G60" s="12">
        <v>28000000</v>
      </c>
      <c r="H60" s="12">
        <v>0</v>
      </c>
      <c r="I60">
        <v>0</v>
      </c>
      <c r="J60">
        <v>0</v>
      </c>
      <c r="K60">
        <v>0</v>
      </c>
      <c r="L60" s="11"/>
      <c r="M60" s="11"/>
      <c r="N60" s="12">
        <v>0</v>
      </c>
      <c r="O60" s="12">
        <f t="shared" si="4"/>
        <v>1994</v>
      </c>
      <c r="R60">
        <v>0</v>
      </c>
      <c r="S60">
        <v>3.5258100000000001E-2</v>
      </c>
      <c r="T60">
        <v>0</v>
      </c>
      <c r="U60">
        <v>0</v>
      </c>
      <c r="W60">
        <f t="shared" si="11"/>
        <v>2013</v>
      </c>
      <c r="X60">
        <f t="shared" ca="1" si="7"/>
        <v>107</v>
      </c>
      <c r="Y60">
        <f t="shared" ca="1" si="10"/>
        <v>45</v>
      </c>
      <c r="Z60">
        <f t="shared" si="8"/>
        <v>35</v>
      </c>
      <c r="AA60">
        <f t="shared" si="9"/>
        <v>27</v>
      </c>
    </row>
    <row r="61" spans="1:27" x14ac:dyDescent="0.35">
      <c r="A61">
        <v>1</v>
      </c>
      <c r="B61">
        <f t="shared" si="5"/>
        <v>60</v>
      </c>
      <c r="C61" t="s">
        <v>202</v>
      </c>
      <c r="D61">
        <v>2</v>
      </c>
      <c r="E61">
        <v>1995</v>
      </c>
      <c r="F61">
        <v>200</v>
      </c>
      <c r="G61" s="12">
        <v>29000000</v>
      </c>
      <c r="H61" s="12">
        <v>0</v>
      </c>
      <c r="I61">
        <v>0</v>
      </c>
      <c r="J61">
        <v>0</v>
      </c>
      <c r="K61">
        <v>0</v>
      </c>
      <c r="L61" s="11"/>
      <c r="M61" s="11"/>
      <c r="N61" s="12">
        <v>0</v>
      </c>
      <c r="O61" s="12">
        <f t="shared" si="4"/>
        <v>1995</v>
      </c>
      <c r="R61">
        <v>0</v>
      </c>
      <c r="S61">
        <v>6.9193900000000003E-2</v>
      </c>
      <c r="T61">
        <v>0</v>
      </c>
      <c r="U61">
        <v>0</v>
      </c>
      <c r="W61">
        <f t="shared" si="11"/>
        <v>2014</v>
      </c>
      <c r="X61">
        <f t="shared" ca="1" si="7"/>
        <v>108</v>
      </c>
      <c r="Y61">
        <f t="shared" ca="1" si="10"/>
        <v>45</v>
      </c>
      <c r="Z61">
        <f t="shared" si="8"/>
        <v>35</v>
      </c>
      <c r="AA61">
        <f t="shared" si="9"/>
        <v>28</v>
      </c>
    </row>
    <row r="62" spans="1:27" x14ac:dyDescent="0.35">
      <c r="A62">
        <v>1</v>
      </c>
      <c r="B62">
        <f t="shared" si="5"/>
        <v>61</v>
      </c>
      <c r="C62" t="s">
        <v>202</v>
      </c>
      <c r="D62">
        <v>2</v>
      </c>
      <c r="E62">
        <v>1996</v>
      </c>
      <c r="F62">
        <v>200</v>
      </c>
      <c r="G62" s="12">
        <v>29000000</v>
      </c>
      <c r="H62" s="12">
        <v>0</v>
      </c>
      <c r="I62">
        <v>0</v>
      </c>
      <c r="J62">
        <v>0</v>
      </c>
      <c r="K62">
        <v>0</v>
      </c>
      <c r="L62" s="11"/>
      <c r="M62" s="11"/>
      <c r="N62" s="12">
        <v>0</v>
      </c>
      <c r="O62" s="12">
        <f t="shared" si="4"/>
        <v>1996</v>
      </c>
      <c r="R62">
        <v>0</v>
      </c>
      <c r="S62">
        <v>6.80008E-2</v>
      </c>
      <c r="T62">
        <v>0</v>
      </c>
      <c r="U62">
        <v>0</v>
      </c>
      <c r="W62">
        <f t="shared" si="11"/>
        <v>2015</v>
      </c>
      <c r="X62">
        <f t="shared" ca="1" si="7"/>
        <v>109</v>
      </c>
      <c r="Y62">
        <f t="shared" ca="1" si="10"/>
        <v>46</v>
      </c>
      <c r="Z62">
        <f t="shared" si="8"/>
        <v>35</v>
      </c>
      <c r="AA62">
        <f t="shared" si="9"/>
        <v>28</v>
      </c>
    </row>
    <row r="63" spans="1:27" x14ac:dyDescent="0.35">
      <c r="A63">
        <v>1</v>
      </c>
      <c r="B63">
        <f t="shared" si="5"/>
        <v>62</v>
      </c>
      <c r="C63" t="s">
        <v>202</v>
      </c>
      <c r="D63">
        <v>2</v>
      </c>
      <c r="E63">
        <v>1997</v>
      </c>
      <c r="F63">
        <v>200</v>
      </c>
      <c r="G63" s="12">
        <v>30000000</v>
      </c>
      <c r="H63" s="12">
        <v>0</v>
      </c>
      <c r="I63">
        <v>0</v>
      </c>
      <c r="J63">
        <v>0</v>
      </c>
      <c r="K63">
        <v>0</v>
      </c>
      <c r="L63" s="11"/>
      <c r="M63" s="11"/>
      <c r="N63" s="12">
        <v>0</v>
      </c>
      <c r="O63" s="12">
        <f t="shared" si="4"/>
        <v>1997</v>
      </c>
      <c r="R63">
        <v>0</v>
      </c>
      <c r="S63">
        <v>6.6919099999999995E-2</v>
      </c>
      <c r="T63">
        <v>0</v>
      </c>
      <c r="U63">
        <v>0</v>
      </c>
      <c r="W63">
        <f t="shared" si="11"/>
        <v>2016</v>
      </c>
      <c r="X63">
        <f t="shared" ca="1" si="7"/>
        <v>111</v>
      </c>
      <c r="Y63">
        <f t="shared" ca="1" si="10"/>
        <v>46</v>
      </c>
      <c r="Z63">
        <f t="shared" si="8"/>
        <v>35</v>
      </c>
      <c r="AA63">
        <f t="shared" si="9"/>
        <v>30</v>
      </c>
    </row>
    <row r="64" spans="1:27" x14ac:dyDescent="0.35">
      <c r="A64">
        <v>1</v>
      </c>
      <c r="B64">
        <f t="shared" si="5"/>
        <v>63</v>
      </c>
      <c r="C64" t="s">
        <v>202</v>
      </c>
      <c r="D64">
        <v>2</v>
      </c>
      <c r="E64">
        <v>1998</v>
      </c>
      <c r="F64">
        <v>200</v>
      </c>
      <c r="G64" s="12">
        <v>30000000</v>
      </c>
      <c r="H64" s="12">
        <v>0</v>
      </c>
      <c r="I64">
        <v>0</v>
      </c>
      <c r="J64">
        <v>0</v>
      </c>
      <c r="K64">
        <v>0</v>
      </c>
      <c r="L64" s="11"/>
      <c r="M64" s="11"/>
      <c r="N64" s="12">
        <v>0</v>
      </c>
      <c r="O64" s="12">
        <f t="shared" si="4"/>
        <v>1998</v>
      </c>
      <c r="R64">
        <v>0</v>
      </c>
      <c r="S64">
        <v>6.5928899999999999E-2</v>
      </c>
      <c r="T64">
        <v>0</v>
      </c>
      <c r="U64">
        <v>0</v>
      </c>
    </row>
    <row r="65" spans="1:35" x14ac:dyDescent="0.35">
      <c r="A65">
        <v>1</v>
      </c>
      <c r="B65">
        <f t="shared" si="5"/>
        <v>64</v>
      </c>
      <c r="C65" t="s">
        <v>202</v>
      </c>
      <c r="D65">
        <v>2</v>
      </c>
      <c r="E65">
        <v>1999</v>
      </c>
      <c r="F65">
        <v>200</v>
      </c>
      <c r="G65" s="12">
        <v>31000000</v>
      </c>
      <c r="H65" s="12">
        <v>0</v>
      </c>
      <c r="I65">
        <v>0</v>
      </c>
      <c r="J65">
        <v>0</v>
      </c>
      <c r="K65">
        <v>0</v>
      </c>
      <c r="L65" s="11"/>
      <c r="M65" s="11"/>
      <c r="N65" s="12">
        <v>0</v>
      </c>
      <c r="O65" s="12">
        <f t="shared" si="4"/>
        <v>1999</v>
      </c>
      <c r="R65">
        <v>0</v>
      </c>
      <c r="S65">
        <v>6.5007599999999999E-2</v>
      </c>
      <c r="T65">
        <v>0</v>
      </c>
      <c r="U65">
        <v>0</v>
      </c>
    </row>
    <row r="66" spans="1:35" x14ac:dyDescent="0.35">
      <c r="A66">
        <v>1</v>
      </c>
      <c r="B66">
        <f t="shared" si="5"/>
        <v>65</v>
      </c>
      <c r="C66" t="s">
        <v>202</v>
      </c>
      <c r="D66">
        <v>2</v>
      </c>
      <c r="E66">
        <v>2000</v>
      </c>
      <c r="F66">
        <v>200</v>
      </c>
      <c r="G66" s="12">
        <v>31000000</v>
      </c>
      <c r="H66" s="12">
        <v>0</v>
      </c>
      <c r="I66">
        <v>0</v>
      </c>
      <c r="J66">
        <v>0</v>
      </c>
      <c r="K66">
        <v>0</v>
      </c>
      <c r="L66" s="11"/>
      <c r="M66" s="11"/>
      <c r="N66" s="12">
        <v>0</v>
      </c>
      <c r="O66" s="12">
        <f t="shared" si="4"/>
        <v>2000</v>
      </c>
      <c r="R66">
        <v>0</v>
      </c>
      <c r="S66">
        <v>6.4136200000000004E-2</v>
      </c>
      <c r="T66">
        <v>0</v>
      </c>
      <c r="U66">
        <v>0</v>
      </c>
    </row>
    <row r="67" spans="1:35" x14ac:dyDescent="0.35">
      <c r="A67">
        <v>1</v>
      </c>
      <c r="B67">
        <f t="shared" si="5"/>
        <v>66</v>
      </c>
      <c r="C67" t="s">
        <v>202</v>
      </c>
      <c r="D67">
        <v>2</v>
      </c>
      <c r="E67">
        <v>2001</v>
      </c>
      <c r="F67">
        <v>500</v>
      </c>
      <c r="G67" s="12">
        <v>32000000</v>
      </c>
      <c r="H67" s="12">
        <v>0</v>
      </c>
      <c r="I67">
        <v>0</v>
      </c>
      <c r="J67">
        <v>0</v>
      </c>
      <c r="K67">
        <v>0</v>
      </c>
      <c r="L67" s="11"/>
      <c r="M67" s="11"/>
      <c r="N67" s="12">
        <v>0</v>
      </c>
      <c r="O67" s="12">
        <f t="shared" ref="O67:O130" si="12">E67-M67</f>
        <v>2001</v>
      </c>
      <c r="R67">
        <v>0</v>
      </c>
      <c r="S67">
        <v>0.1582672</v>
      </c>
      <c r="T67">
        <v>0</v>
      </c>
      <c r="U67">
        <v>0</v>
      </c>
    </row>
    <row r="68" spans="1:35" x14ac:dyDescent="0.35">
      <c r="A68">
        <v>1</v>
      </c>
      <c r="B68">
        <f t="shared" ref="B68:B131" si="13">B67+1</f>
        <v>67</v>
      </c>
      <c r="C68" t="s">
        <v>202</v>
      </c>
      <c r="D68">
        <v>2</v>
      </c>
      <c r="E68">
        <v>2002</v>
      </c>
      <c r="F68">
        <v>500</v>
      </c>
      <c r="G68" s="12">
        <v>32000000</v>
      </c>
      <c r="H68" s="12">
        <v>0</v>
      </c>
      <c r="I68">
        <v>0</v>
      </c>
      <c r="J68">
        <v>0</v>
      </c>
      <c r="K68">
        <v>0</v>
      </c>
      <c r="L68" s="11"/>
      <c r="M68" s="11"/>
      <c r="N68" s="12">
        <v>0</v>
      </c>
      <c r="O68" s="12">
        <f t="shared" si="12"/>
        <v>2002</v>
      </c>
      <c r="R68">
        <v>0</v>
      </c>
      <c r="S68">
        <v>0.1562742</v>
      </c>
      <c r="T68">
        <v>0</v>
      </c>
      <c r="U68">
        <v>0</v>
      </c>
    </row>
    <row r="69" spans="1:35" x14ac:dyDescent="0.35">
      <c r="A69">
        <v>1</v>
      </c>
      <c r="B69">
        <f t="shared" si="13"/>
        <v>68</v>
      </c>
      <c r="C69" t="s">
        <v>202</v>
      </c>
      <c r="D69">
        <v>2</v>
      </c>
      <c r="E69">
        <v>2003</v>
      </c>
      <c r="F69">
        <v>500</v>
      </c>
      <c r="G69" s="12">
        <v>32000000</v>
      </c>
      <c r="H69" s="12">
        <v>0</v>
      </c>
      <c r="I69">
        <v>0</v>
      </c>
      <c r="J69">
        <v>0</v>
      </c>
      <c r="K69">
        <v>0</v>
      </c>
      <c r="L69" s="11"/>
      <c r="M69" s="11"/>
      <c r="N69" s="12">
        <v>0</v>
      </c>
      <c r="O69" s="12">
        <f t="shared" si="12"/>
        <v>2003</v>
      </c>
      <c r="R69">
        <v>0</v>
      </c>
      <c r="S69">
        <v>0.15430430000000001</v>
      </c>
      <c r="T69">
        <v>0</v>
      </c>
      <c r="U69">
        <v>0</v>
      </c>
    </row>
    <row r="70" spans="1:35" x14ac:dyDescent="0.35">
      <c r="A70">
        <v>1</v>
      </c>
      <c r="B70">
        <f t="shared" si="13"/>
        <v>69</v>
      </c>
      <c r="C70" t="s">
        <v>202</v>
      </c>
      <c r="D70">
        <v>2</v>
      </c>
      <c r="E70">
        <v>2004</v>
      </c>
      <c r="F70">
        <v>500</v>
      </c>
      <c r="G70" s="12">
        <v>33000000</v>
      </c>
      <c r="H70" s="12">
        <v>0</v>
      </c>
      <c r="I70">
        <v>0</v>
      </c>
      <c r="J70">
        <v>0</v>
      </c>
      <c r="K70">
        <v>0</v>
      </c>
      <c r="L70" s="11"/>
      <c r="M70" s="11"/>
      <c r="N70" s="12">
        <v>0</v>
      </c>
      <c r="O70" s="12">
        <f t="shared" si="12"/>
        <v>2004</v>
      </c>
      <c r="R70">
        <v>0</v>
      </c>
      <c r="S70">
        <v>0.1522946</v>
      </c>
      <c r="T70">
        <v>0</v>
      </c>
      <c r="U70">
        <v>0</v>
      </c>
      <c r="X70" t="s">
        <v>2025</v>
      </c>
      <c r="AB70" t="s">
        <v>2024</v>
      </c>
      <c r="AF70" t="s">
        <v>2027</v>
      </c>
    </row>
    <row r="71" spans="1:35" x14ac:dyDescent="0.35">
      <c r="A71">
        <v>1</v>
      </c>
      <c r="B71">
        <f t="shared" si="13"/>
        <v>70</v>
      </c>
      <c r="C71" t="s">
        <v>202</v>
      </c>
      <c r="D71">
        <v>2</v>
      </c>
      <c r="E71">
        <v>2005</v>
      </c>
      <c r="F71">
        <v>500</v>
      </c>
      <c r="G71" s="12">
        <v>33000000</v>
      </c>
      <c r="H71" s="12">
        <v>0</v>
      </c>
      <c r="I71">
        <v>0</v>
      </c>
      <c r="J71">
        <v>0</v>
      </c>
      <c r="K71">
        <v>0</v>
      </c>
      <c r="L71" s="11"/>
      <c r="M71" s="11"/>
      <c r="N71" s="12">
        <v>0</v>
      </c>
      <c r="O71" s="12">
        <f t="shared" si="12"/>
        <v>2005</v>
      </c>
      <c r="R71">
        <v>0</v>
      </c>
      <c r="S71">
        <v>0.15020230000000001</v>
      </c>
      <c r="T71">
        <v>0</v>
      </c>
      <c r="U71">
        <v>0</v>
      </c>
      <c r="W71" t="s">
        <v>2023</v>
      </c>
      <c r="X71" t="s">
        <v>2019</v>
      </c>
      <c r="Y71" t="s">
        <v>2020</v>
      </c>
      <c r="Z71" t="s">
        <v>2021</v>
      </c>
      <c r="AA71" t="s">
        <v>1817</v>
      </c>
      <c r="AB71" t="s">
        <v>2019</v>
      </c>
      <c r="AC71" t="s">
        <v>2020</v>
      </c>
      <c r="AD71" t="s">
        <v>2021</v>
      </c>
      <c r="AE71" t="s">
        <v>1817</v>
      </c>
      <c r="AF71" t="s">
        <v>2019</v>
      </c>
      <c r="AG71" t="s">
        <v>2020</v>
      </c>
      <c r="AH71" t="s">
        <v>2021</v>
      </c>
      <c r="AI71" t="s">
        <v>1817</v>
      </c>
    </row>
    <row r="72" spans="1:35" x14ac:dyDescent="0.35">
      <c r="A72">
        <v>1</v>
      </c>
      <c r="B72">
        <f t="shared" si="13"/>
        <v>71</v>
      </c>
      <c r="C72" t="s">
        <v>202</v>
      </c>
      <c r="D72">
        <v>2</v>
      </c>
      <c r="E72">
        <v>2006</v>
      </c>
      <c r="F72">
        <v>500</v>
      </c>
      <c r="G72" s="12">
        <v>34000000</v>
      </c>
      <c r="H72" s="12">
        <v>0</v>
      </c>
      <c r="I72">
        <v>0</v>
      </c>
      <c r="J72">
        <v>0</v>
      </c>
      <c r="K72">
        <v>0</v>
      </c>
      <c r="L72" s="11"/>
      <c r="M72" s="11"/>
      <c r="N72" s="12">
        <v>0</v>
      </c>
      <c r="O72" s="12">
        <f t="shared" si="12"/>
        <v>2006</v>
      </c>
      <c r="R72">
        <v>0</v>
      </c>
      <c r="S72">
        <v>0.14802570000000001</v>
      </c>
      <c r="T72">
        <v>0</v>
      </c>
      <c r="U72">
        <v>0</v>
      </c>
      <c r="W72">
        <v>-26</v>
      </c>
      <c r="X72">
        <f>Y72+Z72+AA72</f>
        <v>4.8498285999999995</v>
      </c>
      <c r="Y72">
        <f t="shared" ref="Y72:Y119" si="14">SUMIFS($S$2:$S$3349,$O$2:$O$3349,$W72,$K$2:$K$3349, 0, $J$2:$J$3349, 0)</f>
        <v>0</v>
      </c>
      <c r="Z72">
        <f t="shared" ref="Z72:Z119" si="15">SUMIFS($S$2:$S$3349,$O$2:$O$3349,$W72,$K$2:$K$3349, 1)</f>
        <v>0</v>
      </c>
      <c r="AA72">
        <f t="shared" ref="AA72:AA119" si="16">SUMIFS($S$2:$S$3349,$O$2:$O$3349,$W72,$J$2:$J$3349, 1)</f>
        <v>4.8498285999999995</v>
      </c>
      <c r="AB72">
        <f>AC72+AD72+AE72</f>
        <v>2</v>
      </c>
      <c r="AC72">
        <f>SUMIFS($A$2:$A$3349,$O$2:$O$3349,$W72,$K$2:$K$3349, 0,$J$2:$J$3349, 0)</f>
        <v>0</v>
      </c>
      <c r="AD72">
        <f>SUMIFS($A$2:$A$3349,$O$2:$O$3349,$W72,$K$2:$K$3349, 1)</f>
        <v>0</v>
      </c>
      <c r="AE72">
        <f>SUMIFS($A$2:$A$3349,$O$2:$O$3349,$W72,$J$2:$J$3349, 1)</f>
        <v>2</v>
      </c>
      <c r="AF72">
        <f>X72/AB72</f>
        <v>2.4249142999999997</v>
      </c>
      <c r="AI72">
        <f t="shared" ref="AI72" si="17">AA72/AE72</f>
        <v>2.4249142999999997</v>
      </c>
    </row>
    <row r="73" spans="1:35" x14ac:dyDescent="0.35">
      <c r="A73">
        <v>1</v>
      </c>
      <c r="B73">
        <f t="shared" si="13"/>
        <v>72</v>
      </c>
      <c r="C73" t="s">
        <v>202</v>
      </c>
      <c r="D73">
        <v>2</v>
      </c>
      <c r="E73">
        <v>2007</v>
      </c>
      <c r="F73">
        <v>500</v>
      </c>
      <c r="G73" s="12">
        <v>34000000</v>
      </c>
      <c r="H73" s="12">
        <v>0</v>
      </c>
      <c r="I73">
        <v>0</v>
      </c>
      <c r="J73">
        <v>0</v>
      </c>
      <c r="K73">
        <v>0</v>
      </c>
      <c r="L73" s="11"/>
      <c r="M73" s="11"/>
      <c r="N73" s="12">
        <v>0</v>
      </c>
      <c r="O73" s="12">
        <f t="shared" si="12"/>
        <v>2007</v>
      </c>
      <c r="R73">
        <v>0</v>
      </c>
      <c r="S73">
        <v>0.14577229999999999</v>
      </c>
      <c r="T73">
        <v>0</v>
      </c>
      <c r="U73">
        <v>0</v>
      </c>
      <c r="W73">
        <f>W72+1</f>
        <v>-25</v>
      </c>
      <c r="X73">
        <f t="shared" ref="X73:X119" si="18">Y73+Z73+AA73</f>
        <v>4.9918702000000001</v>
      </c>
      <c r="Y73">
        <f t="shared" si="14"/>
        <v>6.1169599999999998E-2</v>
      </c>
      <c r="Z73">
        <f t="shared" si="15"/>
        <v>0</v>
      </c>
      <c r="AA73">
        <f t="shared" si="16"/>
        <v>4.9307005999999998</v>
      </c>
      <c r="AB73">
        <f t="shared" ref="AB73:AB119" si="19">AC73+AD73+AE73</f>
        <v>3</v>
      </c>
      <c r="AC73">
        <f t="shared" ref="AC73:AC119" si="20">SUMIFS($A$2:$A$3349,$O$2:$O$3349,$W73,$K$2:$K$3349, 0,$J$2:$J$3349, 0)</f>
        <v>1</v>
      </c>
      <c r="AD73">
        <f t="shared" ref="AD73:AD119" si="21">SUMIFS($A$2:$A$3349,$O$2:$O$3349,$W73,$K$2:$K$3349, 1)</f>
        <v>0</v>
      </c>
      <c r="AE73">
        <f t="shared" ref="AE73:AE119" si="22">SUMIFS($A$2:$A$3349,$O$2:$O$3349,$W73,$J$2:$J$3349, 1)</f>
        <v>2</v>
      </c>
      <c r="AF73">
        <f t="shared" ref="AF73:AF119" si="23">X73/AB73</f>
        <v>1.6639567333333334</v>
      </c>
      <c r="AG73">
        <f t="shared" ref="AG73:AG119" si="24">Y73/AC73</f>
        <v>6.1169599999999998E-2</v>
      </c>
      <c r="AI73">
        <f t="shared" ref="AI73:AI119" si="25">AA73/AE73</f>
        <v>2.4653502999999999</v>
      </c>
    </row>
    <row r="74" spans="1:35" x14ac:dyDescent="0.35">
      <c r="A74">
        <v>1</v>
      </c>
      <c r="B74">
        <f t="shared" si="13"/>
        <v>73</v>
      </c>
      <c r="C74" t="s">
        <v>202</v>
      </c>
      <c r="D74">
        <v>2</v>
      </c>
      <c r="E74">
        <v>2008</v>
      </c>
      <c r="F74">
        <v>500</v>
      </c>
      <c r="G74" s="12">
        <v>35000000</v>
      </c>
      <c r="H74" s="12">
        <v>0</v>
      </c>
      <c r="I74">
        <v>0</v>
      </c>
      <c r="J74">
        <v>0</v>
      </c>
      <c r="K74">
        <v>0</v>
      </c>
      <c r="L74" s="11"/>
      <c r="M74" s="11"/>
      <c r="N74" s="12">
        <v>0</v>
      </c>
      <c r="O74" s="12">
        <f t="shared" si="12"/>
        <v>2008</v>
      </c>
      <c r="R74">
        <v>0</v>
      </c>
      <c r="S74">
        <v>0.1434279</v>
      </c>
      <c r="T74">
        <v>0</v>
      </c>
      <c r="U74">
        <v>0</v>
      </c>
      <c r="W74">
        <f t="shared" ref="W74:W119" si="26">W73+1</f>
        <v>-24</v>
      </c>
      <c r="X74">
        <f t="shared" si="18"/>
        <v>5.6534499999999994</v>
      </c>
      <c r="Y74">
        <f t="shared" si="14"/>
        <v>6.0788399999999999E-2</v>
      </c>
      <c r="Z74">
        <f t="shared" si="15"/>
        <v>0</v>
      </c>
      <c r="AA74">
        <f t="shared" si="16"/>
        <v>5.5926615999999996</v>
      </c>
      <c r="AB74">
        <f t="shared" si="19"/>
        <v>4</v>
      </c>
      <c r="AC74">
        <f t="shared" si="20"/>
        <v>1</v>
      </c>
      <c r="AD74">
        <f t="shared" si="21"/>
        <v>0</v>
      </c>
      <c r="AE74">
        <f t="shared" si="22"/>
        <v>3</v>
      </c>
      <c r="AF74">
        <f t="shared" si="23"/>
        <v>1.4133624999999999</v>
      </c>
      <c r="AG74">
        <f t="shared" si="24"/>
        <v>6.0788399999999999E-2</v>
      </c>
      <c r="AI74">
        <f t="shared" si="25"/>
        <v>1.8642205333333333</v>
      </c>
    </row>
    <row r="75" spans="1:35" x14ac:dyDescent="0.35">
      <c r="A75">
        <v>1</v>
      </c>
      <c r="B75">
        <f t="shared" si="13"/>
        <v>74</v>
      </c>
      <c r="C75" t="s">
        <v>202</v>
      </c>
      <c r="D75">
        <v>2</v>
      </c>
      <c r="E75">
        <v>2009</v>
      </c>
      <c r="F75">
        <v>500</v>
      </c>
      <c r="G75" s="12">
        <v>35000000</v>
      </c>
      <c r="H75" s="12">
        <v>0</v>
      </c>
      <c r="I75">
        <v>0</v>
      </c>
      <c r="J75">
        <v>0</v>
      </c>
      <c r="K75">
        <v>0</v>
      </c>
      <c r="L75" s="11"/>
      <c r="M75" s="11"/>
      <c r="N75" s="12">
        <v>0</v>
      </c>
      <c r="O75" s="12">
        <f t="shared" si="12"/>
        <v>2009</v>
      </c>
      <c r="R75">
        <v>0</v>
      </c>
      <c r="S75">
        <v>0.140981</v>
      </c>
      <c r="T75">
        <v>0</v>
      </c>
      <c r="U75">
        <v>0</v>
      </c>
      <c r="W75">
        <f t="shared" si="26"/>
        <v>-23</v>
      </c>
      <c r="X75">
        <f t="shared" si="18"/>
        <v>7.6292745000000002</v>
      </c>
      <c r="Y75">
        <f t="shared" si="14"/>
        <v>0.2500909</v>
      </c>
      <c r="Z75">
        <f t="shared" si="15"/>
        <v>0</v>
      </c>
      <c r="AA75">
        <f t="shared" si="16"/>
        <v>7.3791836000000002</v>
      </c>
      <c r="AB75">
        <f t="shared" si="19"/>
        <v>6</v>
      </c>
      <c r="AC75">
        <f t="shared" si="20"/>
        <v>2</v>
      </c>
      <c r="AD75">
        <f t="shared" si="21"/>
        <v>0</v>
      </c>
      <c r="AE75">
        <f t="shared" si="22"/>
        <v>4</v>
      </c>
      <c r="AF75">
        <f t="shared" si="23"/>
        <v>1.27154575</v>
      </c>
      <c r="AG75">
        <f t="shared" si="24"/>
        <v>0.12504545</v>
      </c>
      <c r="AI75">
        <f t="shared" si="25"/>
        <v>1.8447959</v>
      </c>
    </row>
    <row r="76" spans="1:35" x14ac:dyDescent="0.35">
      <c r="A76">
        <v>1</v>
      </c>
      <c r="B76">
        <f t="shared" si="13"/>
        <v>75</v>
      </c>
      <c r="C76" t="s">
        <v>202</v>
      </c>
      <c r="D76">
        <v>2</v>
      </c>
      <c r="E76">
        <v>2010</v>
      </c>
      <c r="F76">
        <v>500</v>
      </c>
      <c r="G76" s="12">
        <v>36000000</v>
      </c>
      <c r="H76" s="12">
        <v>0</v>
      </c>
      <c r="I76">
        <v>0</v>
      </c>
      <c r="J76">
        <v>0</v>
      </c>
      <c r="K76">
        <v>0</v>
      </c>
      <c r="L76" s="11"/>
      <c r="M76" s="11"/>
      <c r="N76" s="12">
        <v>0</v>
      </c>
      <c r="O76" s="12">
        <f t="shared" si="12"/>
        <v>2010</v>
      </c>
      <c r="R76">
        <v>0</v>
      </c>
      <c r="S76">
        <v>0.13843649999999999</v>
      </c>
      <c r="T76">
        <v>0</v>
      </c>
      <c r="U76">
        <v>0</v>
      </c>
      <c r="W76">
        <f t="shared" si="26"/>
        <v>-22</v>
      </c>
      <c r="X76">
        <f t="shared" si="18"/>
        <v>11.203120900000002</v>
      </c>
      <c r="Y76">
        <f t="shared" si="14"/>
        <v>1.8955491</v>
      </c>
      <c r="Z76">
        <f t="shared" si="15"/>
        <v>0</v>
      </c>
      <c r="AA76">
        <f t="shared" si="16"/>
        <v>9.3075718000000016</v>
      </c>
      <c r="AB76">
        <f t="shared" si="19"/>
        <v>7</v>
      </c>
      <c r="AC76">
        <f t="shared" si="20"/>
        <v>3</v>
      </c>
      <c r="AD76">
        <f t="shared" si="21"/>
        <v>0</v>
      </c>
      <c r="AE76">
        <f t="shared" si="22"/>
        <v>4</v>
      </c>
      <c r="AF76">
        <f t="shared" si="23"/>
        <v>1.6004458428571431</v>
      </c>
      <c r="AG76">
        <f t="shared" si="24"/>
        <v>0.63184969999999996</v>
      </c>
      <c r="AI76">
        <f t="shared" si="25"/>
        <v>2.3268929500000004</v>
      </c>
    </row>
    <row r="77" spans="1:35" x14ac:dyDescent="0.35">
      <c r="A77">
        <v>1</v>
      </c>
      <c r="B77">
        <f t="shared" si="13"/>
        <v>76</v>
      </c>
      <c r="C77" t="s">
        <v>202</v>
      </c>
      <c r="D77">
        <v>2</v>
      </c>
      <c r="E77">
        <v>2011</v>
      </c>
      <c r="F77">
        <v>500</v>
      </c>
      <c r="G77" s="12">
        <v>37000000</v>
      </c>
      <c r="H77" s="12">
        <v>0</v>
      </c>
      <c r="I77">
        <v>0</v>
      </c>
      <c r="J77">
        <v>0</v>
      </c>
      <c r="K77">
        <v>0</v>
      </c>
      <c r="L77" s="11"/>
      <c r="M77" s="11"/>
      <c r="N77" s="12">
        <v>0</v>
      </c>
      <c r="O77" s="12">
        <f t="shared" si="12"/>
        <v>2011</v>
      </c>
      <c r="R77">
        <v>0</v>
      </c>
      <c r="S77">
        <v>0.13579740000000001</v>
      </c>
      <c r="T77">
        <v>0</v>
      </c>
      <c r="U77">
        <v>0</v>
      </c>
      <c r="W77">
        <f t="shared" si="26"/>
        <v>-21</v>
      </c>
      <c r="X77">
        <f t="shared" si="18"/>
        <v>12.853108600000001</v>
      </c>
      <c r="Y77">
        <f t="shared" si="14"/>
        <v>1.8910112000000001</v>
      </c>
      <c r="Z77">
        <f t="shared" si="15"/>
        <v>0</v>
      </c>
      <c r="AA77">
        <f t="shared" si="16"/>
        <v>10.962097400000001</v>
      </c>
      <c r="AB77">
        <f t="shared" si="19"/>
        <v>7</v>
      </c>
      <c r="AC77">
        <f t="shared" si="20"/>
        <v>3</v>
      </c>
      <c r="AD77">
        <f t="shared" si="21"/>
        <v>0</v>
      </c>
      <c r="AE77">
        <f t="shared" si="22"/>
        <v>4</v>
      </c>
      <c r="AF77">
        <f t="shared" si="23"/>
        <v>1.8361583714285714</v>
      </c>
      <c r="AG77">
        <f t="shared" si="24"/>
        <v>0.63033706666666667</v>
      </c>
      <c r="AI77">
        <f t="shared" si="25"/>
        <v>2.7405243500000003</v>
      </c>
    </row>
    <row r="78" spans="1:35" x14ac:dyDescent="0.35">
      <c r="A78">
        <v>1</v>
      </c>
      <c r="B78">
        <f t="shared" si="13"/>
        <v>77</v>
      </c>
      <c r="C78" t="s">
        <v>202</v>
      </c>
      <c r="D78">
        <v>2</v>
      </c>
      <c r="E78">
        <v>2012</v>
      </c>
      <c r="F78">
        <v>500</v>
      </c>
      <c r="G78" s="12">
        <v>38000000</v>
      </c>
      <c r="H78" s="12">
        <v>0</v>
      </c>
      <c r="I78">
        <v>0</v>
      </c>
      <c r="J78">
        <v>0</v>
      </c>
      <c r="K78">
        <v>0</v>
      </c>
      <c r="L78" s="11"/>
      <c r="M78" s="11"/>
      <c r="N78" s="12">
        <v>0</v>
      </c>
      <c r="O78" s="12">
        <f t="shared" si="12"/>
        <v>2012</v>
      </c>
      <c r="R78">
        <v>0</v>
      </c>
      <c r="S78">
        <v>0.13309960000000001</v>
      </c>
      <c r="T78">
        <v>0</v>
      </c>
      <c r="U78">
        <v>0</v>
      </c>
      <c r="W78">
        <f t="shared" si="26"/>
        <v>-20</v>
      </c>
      <c r="X78">
        <f t="shared" si="18"/>
        <v>14.547925299999999</v>
      </c>
      <c r="Y78">
        <f t="shared" si="14"/>
        <v>1.8853299000000001</v>
      </c>
      <c r="Z78">
        <f t="shared" si="15"/>
        <v>0</v>
      </c>
      <c r="AA78">
        <f t="shared" si="16"/>
        <v>12.662595399999999</v>
      </c>
      <c r="AB78">
        <f t="shared" si="19"/>
        <v>7</v>
      </c>
      <c r="AC78">
        <f t="shared" si="20"/>
        <v>3</v>
      </c>
      <c r="AD78">
        <f t="shared" si="21"/>
        <v>0</v>
      </c>
      <c r="AE78">
        <f t="shared" si="22"/>
        <v>4</v>
      </c>
      <c r="AF78">
        <f t="shared" si="23"/>
        <v>2.0782750428571428</v>
      </c>
      <c r="AG78">
        <f t="shared" si="24"/>
        <v>0.62844330000000004</v>
      </c>
      <c r="AI78">
        <f t="shared" si="25"/>
        <v>3.1656488499999997</v>
      </c>
    </row>
    <row r="79" spans="1:35" x14ac:dyDescent="0.35">
      <c r="A79">
        <v>1</v>
      </c>
      <c r="B79">
        <f t="shared" si="13"/>
        <v>78</v>
      </c>
      <c r="C79" t="s">
        <v>202</v>
      </c>
      <c r="D79">
        <v>2</v>
      </c>
      <c r="E79">
        <v>2013</v>
      </c>
      <c r="F79">
        <v>500</v>
      </c>
      <c r="G79" s="12">
        <v>38000000</v>
      </c>
      <c r="H79" s="12">
        <v>0</v>
      </c>
      <c r="I79">
        <v>0</v>
      </c>
      <c r="J79">
        <v>0</v>
      </c>
      <c r="K79">
        <v>0</v>
      </c>
      <c r="L79" s="11"/>
      <c r="M79" s="11"/>
      <c r="N79" s="12">
        <v>0</v>
      </c>
      <c r="O79" s="12">
        <f t="shared" si="12"/>
        <v>2013</v>
      </c>
      <c r="R79">
        <v>0</v>
      </c>
      <c r="S79">
        <v>0.13041700000000001</v>
      </c>
      <c r="T79">
        <v>0</v>
      </c>
      <c r="U79">
        <v>0</v>
      </c>
      <c r="W79">
        <f t="shared" si="26"/>
        <v>-19</v>
      </c>
      <c r="X79">
        <f t="shared" si="18"/>
        <v>15.7778901</v>
      </c>
      <c r="Y79">
        <f t="shared" si="14"/>
        <v>1.879143</v>
      </c>
      <c r="Z79">
        <f t="shared" si="15"/>
        <v>0</v>
      </c>
      <c r="AA79">
        <f t="shared" si="16"/>
        <v>13.898747100000001</v>
      </c>
      <c r="AB79">
        <f t="shared" si="19"/>
        <v>7</v>
      </c>
      <c r="AC79">
        <f t="shared" si="20"/>
        <v>3</v>
      </c>
      <c r="AD79">
        <f t="shared" si="21"/>
        <v>0</v>
      </c>
      <c r="AE79">
        <f t="shared" si="22"/>
        <v>4</v>
      </c>
      <c r="AF79">
        <f t="shared" si="23"/>
        <v>2.2539842999999999</v>
      </c>
      <c r="AG79">
        <f t="shared" si="24"/>
        <v>0.62638099999999997</v>
      </c>
      <c r="AI79">
        <f t="shared" si="25"/>
        <v>3.4746867750000003</v>
      </c>
    </row>
    <row r="80" spans="1:35" x14ac:dyDescent="0.35">
      <c r="A80">
        <v>1</v>
      </c>
      <c r="B80">
        <f t="shared" si="13"/>
        <v>79</v>
      </c>
      <c r="C80" t="s">
        <v>202</v>
      </c>
      <c r="D80">
        <v>2</v>
      </c>
      <c r="E80">
        <v>2014</v>
      </c>
      <c r="F80">
        <v>500</v>
      </c>
      <c r="G80" s="12">
        <v>39000000</v>
      </c>
      <c r="H80" s="12">
        <v>0</v>
      </c>
      <c r="I80">
        <v>0</v>
      </c>
      <c r="J80">
        <v>0</v>
      </c>
      <c r="K80">
        <v>0</v>
      </c>
      <c r="L80" s="11"/>
      <c r="M80" s="11"/>
      <c r="N80" s="12">
        <v>0</v>
      </c>
      <c r="O80" s="12">
        <f t="shared" si="12"/>
        <v>2014</v>
      </c>
      <c r="R80">
        <v>0</v>
      </c>
      <c r="S80">
        <v>0.12783369999999999</v>
      </c>
      <c r="T80">
        <v>0</v>
      </c>
      <c r="U80">
        <v>0</v>
      </c>
      <c r="W80">
        <f t="shared" si="26"/>
        <v>-18</v>
      </c>
      <c r="X80">
        <f t="shared" si="18"/>
        <v>19.721445600000003</v>
      </c>
      <c r="Y80">
        <f t="shared" si="14"/>
        <v>4.8956359999999997</v>
      </c>
      <c r="Z80">
        <f t="shared" si="15"/>
        <v>0</v>
      </c>
      <c r="AA80">
        <f t="shared" si="16"/>
        <v>14.825809600000001</v>
      </c>
      <c r="AB80">
        <f t="shared" si="19"/>
        <v>9</v>
      </c>
      <c r="AC80">
        <f t="shared" si="20"/>
        <v>5</v>
      </c>
      <c r="AD80">
        <f t="shared" si="21"/>
        <v>0</v>
      </c>
      <c r="AE80">
        <f t="shared" si="22"/>
        <v>4</v>
      </c>
      <c r="AF80">
        <f t="shared" si="23"/>
        <v>2.1912717333333336</v>
      </c>
      <c r="AG80">
        <f t="shared" si="24"/>
        <v>0.97912719999999998</v>
      </c>
      <c r="AI80">
        <f t="shared" si="25"/>
        <v>3.7064524000000003</v>
      </c>
    </row>
    <row r="81" spans="1:35" x14ac:dyDescent="0.35">
      <c r="A81">
        <v>1</v>
      </c>
      <c r="B81">
        <f t="shared" si="13"/>
        <v>80</v>
      </c>
      <c r="C81" t="s">
        <v>202</v>
      </c>
      <c r="D81">
        <v>2</v>
      </c>
      <c r="E81">
        <v>2015</v>
      </c>
      <c r="F81">
        <v>500</v>
      </c>
      <c r="G81" s="12">
        <v>40000000</v>
      </c>
      <c r="H81" s="12">
        <v>0</v>
      </c>
      <c r="I81">
        <v>0</v>
      </c>
      <c r="J81">
        <v>0</v>
      </c>
      <c r="K81">
        <v>0</v>
      </c>
      <c r="L81" s="11"/>
      <c r="M81" s="11"/>
      <c r="N81" s="12">
        <v>0</v>
      </c>
      <c r="O81" s="12">
        <f t="shared" si="12"/>
        <v>2015</v>
      </c>
      <c r="R81">
        <v>0</v>
      </c>
      <c r="S81">
        <v>0.12540280000000001</v>
      </c>
      <c r="T81">
        <v>0</v>
      </c>
      <c r="U81">
        <v>0</v>
      </c>
      <c r="W81">
        <f t="shared" si="26"/>
        <v>-17</v>
      </c>
      <c r="X81">
        <f t="shared" si="18"/>
        <v>20.5753925</v>
      </c>
      <c r="Y81">
        <f t="shared" si="14"/>
        <v>4.8410435999999999</v>
      </c>
      <c r="Z81">
        <f t="shared" si="15"/>
        <v>0</v>
      </c>
      <c r="AA81">
        <f t="shared" si="16"/>
        <v>15.734348900000001</v>
      </c>
      <c r="AB81">
        <f t="shared" si="19"/>
        <v>10</v>
      </c>
      <c r="AC81">
        <f t="shared" si="20"/>
        <v>6</v>
      </c>
      <c r="AD81">
        <f t="shared" si="21"/>
        <v>0</v>
      </c>
      <c r="AE81">
        <f t="shared" si="22"/>
        <v>4</v>
      </c>
      <c r="AF81">
        <f t="shared" si="23"/>
        <v>2.05753925</v>
      </c>
      <c r="AG81">
        <f t="shared" si="24"/>
        <v>0.80684060000000002</v>
      </c>
      <c r="AI81">
        <f t="shared" si="25"/>
        <v>3.9335872250000001</v>
      </c>
    </row>
    <row r="82" spans="1:35" x14ac:dyDescent="0.35">
      <c r="A82">
        <v>1</v>
      </c>
      <c r="B82">
        <f t="shared" si="13"/>
        <v>81</v>
      </c>
      <c r="C82" t="s">
        <v>202</v>
      </c>
      <c r="D82">
        <v>2</v>
      </c>
      <c r="E82">
        <v>2016</v>
      </c>
      <c r="F82">
        <v>200</v>
      </c>
      <c r="G82" s="12">
        <v>41000000</v>
      </c>
      <c r="H82" s="12">
        <v>0</v>
      </c>
      <c r="I82">
        <v>0</v>
      </c>
      <c r="J82">
        <v>0</v>
      </c>
      <c r="K82">
        <v>0</v>
      </c>
      <c r="L82" s="11"/>
      <c r="M82" s="11"/>
      <c r="N82" s="12">
        <v>0</v>
      </c>
      <c r="O82" s="12">
        <f t="shared" si="12"/>
        <v>2016</v>
      </c>
      <c r="R82">
        <v>0</v>
      </c>
      <c r="S82">
        <v>4.9253699999999997E-2</v>
      </c>
      <c r="T82">
        <v>0</v>
      </c>
      <c r="U82">
        <v>0</v>
      </c>
      <c r="W82">
        <f t="shared" si="26"/>
        <v>-16</v>
      </c>
      <c r="X82">
        <f t="shared" si="18"/>
        <v>20.734117999999999</v>
      </c>
      <c r="Y82">
        <f t="shared" si="14"/>
        <v>4.7677170999999996</v>
      </c>
      <c r="Z82">
        <f t="shared" si="15"/>
        <v>0</v>
      </c>
      <c r="AA82">
        <f t="shared" si="16"/>
        <v>15.9664009</v>
      </c>
      <c r="AB82">
        <f t="shared" si="19"/>
        <v>10</v>
      </c>
      <c r="AC82">
        <f t="shared" si="20"/>
        <v>6</v>
      </c>
      <c r="AD82">
        <f t="shared" si="21"/>
        <v>0</v>
      </c>
      <c r="AE82">
        <f t="shared" si="22"/>
        <v>4</v>
      </c>
      <c r="AF82">
        <f t="shared" si="23"/>
        <v>2.0734117999999997</v>
      </c>
      <c r="AG82">
        <f t="shared" si="24"/>
        <v>0.79461951666666664</v>
      </c>
      <c r="AI82">
        <f t="shared" si="25"/>
        <v>3.991600225</v>
      </c>
    </row>
    <row r="83" spans="1:35" x14ac:dyDescent="0.35">
      <c r="A83">
        <v>1</v>
      </c>
      <c r="B83">
        <f t="shared" si="13"/>
        <v>82</v>
      </c>
      <c r="C83" t="s">
        <v>4</v>
      </c>
      <c r="D83">
        <v>3</v>
      </c>
      <c r="E83">
        <v>1990</v>
      </c>
      <c r="F83">
        <v>500</v>
      </c>
      <c r="G83" s="12">
        <v>12000000</v>
      </c>
      <c r="H83" s="12">
        <v>0</v>
      </c>
      <c r="I83">
        <v>0</v>
      </c>
      <c r="J83">
        <v>1</v>
      </c>
      <c r="K83">
        <v>0</v>
      </c>
      <c r="L83" s="11">
        <v>35392</v>
      </c>
      <c r="M83" s="12">
        <v>1996</v>
      </c>
      <c r="N83" s="12">
        <v>0</v>
      </c>
      <c r="O83" s="12">
        <f t="shared" si="12"/>
        <v>-6</v>
      </c>
      <c r="P83">
        <v>2033</v>
      </c>
      <c r="Q83">
        <v>-43</v>
      </c>
      <c r="R83">
        <v>0</v>
      </c>
      <c r="S83">
        <v>0.41079769999999999</v>
      </c>
      <c r="T83">
        <v>0</v>
      </c>
      <c r="U83">
        <v>0</v>
      </c>
      <c r="W83">
        <f t="shared" si="26"/>
        <v>-15</v>
      </c>
      <c r="X83">
        <f t="shared" si="18"/>
        <v>21.036240299999999</v>
      </c>
      <c r="Y83">
        <f t="shared" si="14"/>
        <v>4.9185065000000003</v>
      </c>
      <c r="Z83">
        <f t="shared" si="15"/>
        <v>0</v>
      </c>
      <c r="AA83">
        <f t="shared" si="16"/>
        <v>16.1177338</v>
      </c>
      <c r="AB83">
        <f t="shared" si="19"/>
        <v>11</v>
      </c>
      <c r="AC83">
        <f t="shared" si="20"/>
        <v>7</v>
      </c>
      <c r="AD83">
        <f t="shared" si="21"/>
        <v>0</v>
      </c>
      <c r="AE83">
        <f t="shared" si="22"/>
        <v>4</v>
      </c>
      <c r="AF83">
        <f t="shared" si="23"/>
        <v>1.9123854818181818</v>
      </c>
      <c r="AG83">
        <f t="shared" si="24"/>
        <v>0.70264378571428576</v>
      </c>
      <c r="AI83">
        <f t="shared" si="25"/>
        <v>4.02943345</v>
      </c>
    </row>
    <row r="84" spans="1:35" x14ac:dyDescent="0.35">
      <c r="A84">
        <v>1</v>
      </c>
      <c r="B84">
        <f t="shared" si="13"/>
        <v>83</v>
      </c>
      <c r="C84" t="s">
        <v>4</v>
      </c>
      <c r="D84">
        <v>3</v>
      </c>
      <c r="E84">
        <v>1991</v>
      </c>
      <c r="F84">
        <v>1000</v>
      </c>
      <c r="G84" s="12">
        <v>13000000</v>
      </c>
      <c r="H84" s="12">
        <v>0</v>
      </c>
      <c r="I84">
        <v>0</v>
      </c>
      <c r="J84">
        <v>1</v>
      </c>
      <c r="K84">
        <v>0</v>
      </c>
      <c r="L84" s="11">
        <v>35392</v>
      </c>
      <c r="M84" s="12">
        <v>1996</v>
      </c>
      <c r="N84" s="12">
        <v>0</v>
      </c>
      <c r="O84" s="12">
        <f t="shared" si="12"/>
        <v>-5</v>
      </c>
      <c r="P84">
        <v>2033</v>
      </c>
      <c r="Q84">
        <v>-42</v>
      </c>
      <c r="R84">
        <v>0</v>
      </c>
      <c r="S84">
        <v>0.79659400000000002</v>
      </c>
      <c r="T84">
        <v>0</v>
      </c>
      <c r="U84">
        <v>0</v>
      </c>
      <c r="W84">
        <f t="shared" si="26"/>
        <v>-14</v>
      </c>
      <c r="X84">
        <f t="shared" si="18"/>
        <v>21.0775331</v>
      </c>
      <c r="Y84">
        <f t="shared" si="14"/>
        <v>4.8474721000000009</v>
      </c>
      <c r="Z84">
        <f t="shared" si="15"/>
        <v>0</v>
      </c>
      <c r="AA84">
        <f t="shared" si="16"/>
        <v>16.230060999999999</v>
      </c>
      <c r="AB84">
        <f t="shared" si="19"/>
        <v>13</v>
      </c>
      <c r="AC84">
        <f t="shared" si="20"/>
        <v>7</v>
      </c>
      <c r="AD84">
        <f t="shared" si="21"/>
        <v>0</v>
      </c>
      <c r="AE84">
        <f t="shared" si="22"/>
        <v>6</v>
      </c>
      <c r="AF84">
        <f t="shared" si="23"/>
        <v>1.6213487</v>
      </c>
      <c r="AG84">
        <f t="shared" si="24"/>
        <v>0.69249601428571439</v>
      </c>
      <c r="AI84">
        <f t="shared" si="25"/>
        <v>2.7050101666666664</v>
      </c>
    </row>
    <row r="85" spans="1:35" x14ac:dyDescent="0.35">
      <c r="A85">
        <v>1</v>
      </c>
      <c r="B85">
        <f t="shared" si="13"/>
        <v>84</v>
      </c>
      <c r="C85" t="s">
        <v>4</v>
      </c>
      <c r="D85">
        <v>3</v>
      </c>
      <c r="E85">
        <v>1992</v>
      </c>
      <c r="F85">
        <v>1000</v>
      </c>
      <c r="G85" s="12">
        <v>13000000</v>
      </c>
      <c r="H85" s="12">
        <v>0</v>
      </c>
      <c r="I85">
        <v>0</v>
      </c>
      <c r="J85">
        <v>1</v>
      </c>
      <c r="K85">
        <v>0</v>
      </c>
      <c r="L85" s="11">
        <v>35392</v>
      </c>
      <c r="M85" s="12">
        <v>1996</v>
      </c>
      <c r="N85" s="12">
        <v>0</v>
      </c>
      <c r="O85" s="12">
        <f t="shared" si="12"/>
        <v>-4</v>
      </c>
      <c r="P85">
        <v>2033</v>
      </c>
      <c r="Q85">
        <v>-41</v>
      </c>
      <c r="R85">
        <v>0</v>
      </c>
      <c r="S85">
        <v>0.77110840000000003</v>
      </c>
      <c r="T85">
        <v>0</v>
      </c>
      <c r="U85">
        <v>0</v>
      </c>
      <c r="W85">
        <f t="shared" si="26"/>
        <v>-13</v>
      </c>
      <c r="X85">
        <f t="shared" si="18"/>
        <v>21.8846542</v>
      </c>
      <c r="Y85">
        <f t="shared" si="14"/>
        <v>5.6177972999999994</v>
      </c>
      <c r="Z85">
        <f t="shared" si="15"/>
        <v>0</v>
      </c>
      <c r="AA85">
        <f t="shared" si="16"/>
        <v>16.266856900000001</v>
      </c>
      <c r="AB85">
        <f t="shared" si="19"/>
        <v>15</v>
      </c>
      <c r="AC85">
        <f t="shared" si="20"/>
        <v>9</v>
      </c>
      <c r="AD85">
        <f t="shared" si="21"/>
        <v>0</v>
      </c>
      <c r="AE85">
        <f t="shared" si="22"/>
        <v>6</v>
      </c>
      <c r="AF85">
        <f t="shared" si="23"/>
        <v>1.4589769466666667</v>
      </c>
      <c r="AG85">
        <f t="shared" si="24"/>
        <v>0.62419969999999991</v>
      </c>
      <c r="AI85">
        <f t="shared" si="25"/>
        <v>2.7111428166666669</v>
      </c>
    </row>
    <row r="86" spans="1:35" x14ac:dyDescent="0.35">
      <c r="A86">
        <v>1</v>
      </c>
      <c r="B86">
        <f t="shared" si="13"/>
        <v>85</v>
      </c>
      <c r="C86" t="s">
        <v>4</v>
      </c>
      <c r="D86">
        <v>3</v>
      </c>
      <c r="E86">
        <v>1993</v>
      </c>
      <c r="F86">
        <v>1000</v>
      </c>
      <c r="G86" s="12">
        <v>13000000</v>
      </c>
      <c r="H86" s="12">
        <v>0</v>
      </c>
      <c r="I86">
        <v>0</v>
      </c>
      <c r="J86">
        <v>1</v>
      </c>
      <c r="K86">
        <v>0</v>
      </c>
      <c r="L86" s="11">
        <v>35392</v>
      </c>
      <c r="M86" s="12">
        <v>1996</v>
      </c>
      <c r="N86" s="12">
        <v>0</v>
      </c>
      <c r="O86" s="12">
        <f t="shared" si="12"/>
        <v>-3</v>
      </c>
      <c r="P86">
        <v>2033</v>
      </c>
      <c r="Q86">
        <v>-40</v>
      </c>
      <c r="R86">
        <v>0</v>
      </c>
      <c r="S86">
        <v>0.74606079999999997</v>
      </c>
      <c r="T86">
        <v>0</v>
      </c>
      <c r="U86">
        <v>0</v>
      </c>
      <c r="W86">
        <f t="shared" si="26"/>
        <v>-12</v>
      </c>
      <c r="X86">
        <f t="shared" si="18"/>
        <v>21.833947200000001</v>
      </c>
      <c r="Y86">
        <f t="shared" si="14"/>
        <v>5.8799193000000001</v>
      </c>
      <c r="Z86">
        <f t="shared" si="15"/>
        <v>0</v>
      </c>
      <c r="AA86">
        <f t="shared" si="16"/>
        <v>15.9540279</v>
      </c>
      <c r="AB86">
        <f t="shared" si="19"/>
        <v>15</v>
      </c>
      <c r="AC86">
        <f t="shared" si="20"/>
        <v>9</v>
      </c>
      <c r="AD86">
        <f t="shared" si="21"/>
        <v>0</v>
      </c>
      <c r="AE86">
        <f t="shared" si="22"/>
        <v>6</v>
      </c>
      <c r="AF86">
        <f t="shared" si="23"/>
        <v>1.4555964800000001</v>
      </c>
      <c r="AG86">
        <f t="shared" si="24"/>
        <v>0.65332436666666671</v>
      </c>
      <c r="AI86">
        <f t="shared" si="25"/>
        <v>2.65900465</v>
      </c>
    </row>
    <row r="87" spans="1:35" x14ac:dyDescent="0.35">
      <c r="A87">
        <v>1</v>
      </c>
      <c r="B87">
        <f t="shared" si="13"/>
        <v>86</v>
      </c>
      <c r="C87" t="s">
        <v>4</v>
      </c>
      <c r="D87">
        <v>3</v>
      </c>
      <c r="E87">
        <v>1994</v>
      </c>
      <c r="F87">
        <v>1300</v>
      </c>
      <c r="G87" s="12">
        <v>14000000</v>
      </c>
      <c r="H87" s="12">
        <v>0</v>
      </c>
      <c r="I87">
        <v>0</v>
      </c>
      <c r="J87">
        <v>1</v>
      </c>
      <c r="K87">
        <v>0</v>
      </c>
      <c r="L87" s="11">
        <v>35392</v>
      </c>
      <c r="M87" s="12">
        <v>1996</v>
      </c>
      <c r="N87" s="12">
        <v>0</v>
      </c>
      <c r="O87" s="12">
        <f t="shared" si="12"/>
        <v>-2</v>
      </c>
      <c r="P87">
        <v>2033</v>
      </c>
      <c r="Q87">
        <v>-39</v>
      </c>
      <c r="R87">
        <v>0</v>
      </c>
      <c r="S87">
        <v>0.939218</v>
      </c>
      <c r="T87">
        <v>0</v>
      </c>
      <c r="U87">
        <v>0</v>
      </c>
      <c r="W87">
        <f t="shared" si="26"/>
        <v>-11</v>
      </c>
      <c r="X87">
        <f t="shared" si="18"/>
        <v>22.214594900000002</v>
      </c>
      <c r="Y87">
        <f t="shared" si="14"/>
        <v>6.2743374000000003</v>
      </c>
      <c r="Z87">
        <f t="shared" si="15"/>
        <v>0</v>
      </c>
      <c r="AA87">
        <f t="shared" si="16"/>
        <v>15.9402575</v>
      </c>
      <c r="AB87">
        <f t="shared" si="19"/>
        <v>16</v>
      </c>
      <c r="AC87">
        <f t="shared" si="20"/>
        <v>10</v>
      </c>
      <c r="AD87">
        <f t="shared" si="21"/>
        <v>0</v>
      </c>
      <c r="AE87">
        <f t="shared" si="22"/>
        <v>6</v>
      </c>
      <c r="AF87">
        <f t="shared" si="23"/>
        <v>1.3884121812500001</v>
      </c>
      <c r="AG87">
        <f t="shared" si="24"/>
        <v>0.62743374000000007</v>
      </c>
      <c r="AI87">
        <f t="shared" si="25"/>
        <v>2.6567095833333334</v>
      </c>
    </row>
    <row r="88" spans="1:35" x14ac:dyDescent="0.35">
      <c r="A88">
        <v>1</v>
      </c>
      <c r="B88">
        <f t="shared" si="13"/>
        <v>87</v>
      </c>
      <c r="C88" t="s">
        <v>4</v>
      </c>
      <c r="D88">
        <v>3</v>
      </c>
      <c r="E88">
        <v>1995</v>
      </c>
      <c r="F88">
        <v>1600</v>
      </c>
      <c r="G88" s="12">
        <v>14000000</v>
      </c>
      <c r="H88" s="12">
        <v>0</v>
      </c>
      <c r="I88">
        <v>0</v>
      </c>
      <c r="J88">
        <v>1</v>
      </c>
      <c r="K88">
        <v>0</v>
      </c>
      <c r="L88" s="11">
        <v>35392</v>
      </c>
      <c r="M88" s="12">
        <v>1996</v>
      </c>
      <c r="N88" s="12">
        <v>0</v>
      </c>
      <c r="O88" s="12">
        <f t="shared" si="12"/>
        <v>-1</v>
      </c>
      <c r="P88">
        <v>2033</v>
      </c>
      <c r="Q88">
        <v>-38</v>
      </c>
      <c r="R88">
        <v>0</v>
      </c>
      <c r="S88">
        <v>1.1213120000000001</v>
      </c>
      <c r="T88">
        <v>0</v>
      </c>
      <c r="U88">
        <v>0</v>
      </c>
      <c r="W88">
        <f t="shared" si="26"/>
        <v>-10</v>
      </c>
      <c r="X88">
        <f t="shared" si="18"/>
        <v>25.972334</v>
      </c>
      <c r="Y88">
        <f t="shared" si="14"/>
        <v>9.4737507000000001</v>
      </c>
      <c r="Z88">
        <f t="shared" si="15"/>
        <v>0.28085300000000002</v>
      </c>
      <c r="AA88">
        <f t="shared" si="16"/>
        <v>16.217730299999999</v>
      </c>
      <c r="AB88">
        <f t="shared" si="19"/>
        <v>20</v>
      </c>
      <c r="AC88">
        <f t="shared" si="20"/>
        <v>13</v>
      </c>
      <c r="AD88">
        <f t="shared" si="21"/>
        <v>1</v>
      </c>
      <c r="AE88">
        <f t="shared" si="22"/>
        <v>6</v>
      </c>
      <c r="AF88">
        <f t="shared" si="23"/>
        <v>1.2986167</v>
      </c>
      <c r="AG88">
        <f t="shared" si="24"/>
        <v>0.72875005384615388</v>
      </c>
      <c r="AH88">
        <f t="shared" ref="AH88:AH119" si="27">Z88/AD88</f>
        <v>0.28085300000000002</v>
      </c>
      <c r="AI88">
        <f t="shared" si="25"/>
        <v>2.7029550499999999</v>
      </c>
    </row>
    <row r="89" spans="1:35" x14ac:dyDescent="0.35">
      <c r="A89">
        <v>1</v>
      </c>
      <c r="B89">
        <f t="shared" si="13"/>
        <v>88</v>
      </c>
      <c r="C89" t="s">
        <v>4</v>
      </c>
      <c r="D89">
        <v>3</v>
      </c>
      <c r="E89">
        <v>1996</v>
      </c>
      <c r="F89">
        <v>1900</v>
      </c>
      <c r="G89" s="12">
        <v>15000000</v>
      </c>
      <c r="H89" s="12">
        <v>0</v>
      </c>
      <c r="I89">
        <v>0</v>
      </c>
      <c r="J89">
        <v>1</v>
      </c>
      <c r="K89">
        <v>0</v>
      </c>
      <c r="L89" s="11">
        <v>35392</v>
      </c>
      <c r="M89" s="12">
        <v>1996</v>
      </c>
      <c r="N89" s="12">
        <v>1</v>
      </c>
      <c r="O89" s="12">
        <f t="shared" si="12"/>
        <v>0</v>
      </c>
      <c r="P89">
        <v>2033</v>
      </c>
      <c r="Q89">
        <v>-37</v>
      </c>
      <c r="R89">
        <v>0</v>
      </c>
      <c r="S89">
        <v>1.2940769999999999</v>
      </c>
      <c r="T89">
        <v>1</v>
      </c>
      <c r="U89">
        <v>0</v>
      </c>
      <c r="W89">
        <f t="shared" si="26"/>
        <v>-9</v>
      </c>
      <c r="X89">
        <f t="shared" si="18"/>
        <v>25.2865389</v>
      </c>
      <c r="Y89">
        <f t="shared" si="14"/>
        <v>10.1752603</v>
      </c>
      <c r="Z89">
        <f t="shared" si="15"/>
        <v>0.26642280000000002</v>
      </c>
      <c r="AA89">
        <f t="shared" si="16"/>
        <v>14.844855799999999</v>
      </c>
      <c r="AB89">
        <f t="shared" si="19"/>
        <v>21</v>
      </c>
      <c r="AC89">
        <f t="shared" si="20"/>
        <v>14</v>
      </c>
      <c r="AD89">
        <f t="shared" si="21"/>
        <v>1</v>
      </c>
      <c r="AE89">
        <f t="shared" si="22"/>
        <v>6</v>
      </c>
      <c r="AF89">
        <f t="shared" si="23"/>
        <v>1.2041208999999999</v>
      </c>
      <c r="AG89">
        <f t="shared" si="24"/>
        <v>0.72680430714285715</v>
      </c>
      <c r="AH89">
        <f t="shared" si="27"/>
        <v>0.26642280000000002</v>
      </c>
      <c r="AI89">
        <f t="shared" si="25"/>
        <v>2.4741426333333334</v>
      </c>
    </row>
    <row r="90" spans="1:35" x14ac:dyDescent="0.35">
      <c r="A90">
        <v>1</v>
      </c>
      <c r="B90">
        <f t="shared" si="13"/>
        <v>89</v>
      </c>
      <c r="C90" t="s">
        <v>4</v>
      </c>
      <c r="D90">
        <v>3</v>
      </c>
      <c r="E90">
        <v>1997</v>
      </c>
      <c r="F90">
        <v>2300</v>
      </c>
      <c r="G90" s="12">
        <v>15000000</v>
      </c>
      <c r="H90" s="12">
        <v>0</v>
      </c>
      <c r="I90">
        <v>0</v>
      </c>
      <c r="J90">
        <v>1</v>
      </c>
      <c r="K90">
        <v>0</v>
      </c>
      <c r="L90" s="11">
        <v>35392</v>
      </c>
      <c r="M90" s="12">
        <v>1996</v>
      </c>
      <c r="N90" s="12">
        <v>1</v>
      </c>
      <c r="O90" s="12">
        <f t="shared" si="12"/>
        <v>1</v>
      </c>
      <c r="P90">
        <v>2033</v>
      </c>
      <c r="Q90">
        <v>-36</v>
      </c>
      <c r="R90">
        <v>0</v>
      </c>
      <c r="S90">
        <v>1.5242910000000001</v>
      </c>
      <c r="T90">
        <v>1</v>
      </c>
      <c r="U90">
        <v>0</v>
      </c>
      <c r="W90">
        <f t="shared" si="26"/>
        <v>-8</v>
      </c>
      <c r="X90">
        <f t="shared" si="18"/>
        <v>25.582581900000001</v>
      </c>
      <c r="Y90">
        <f t="shared" si="14"/>
        <v>10.638718400000002</v>
      </c>
      <c r="Z90">
        <f t="shared" si="15"/>
        <v>0.25200359999999999</v>
      </c>
      <c r="AA90">
        <f t="shared" si="16"/>
        <v>14.691859900000001</v>
      </c>
      <c r="AB90">
        <f t="shared" si="19"/>
        <v>22</v>
      </c>
      <c r="AC90">
        <f t="shared" si="20"/>
        <v>15</v>
      </c>
      <c r="AD90">
        <f t="shared" si="21"/>
        <v>1</v>
      </c>
      <c r="AE90">
        <f t="shared" si="22"/>
        <v>6</v>
      </c>
      <c r="AF90">
        <f t="shared" si="23"/>
        <v>1.1628446318181818</v>
      </c>
      <c r="AG90">
        <f t="shared" si="24"/>
        <v>0.70924789333333349</v>
      </c>
      <c r="AH90">
        <f t="shared" si="27"/>
        <v>0.25200359999999999</v>
      </c>
      <c r="AI90">
        <f t="shared" si="25"/>
        <v>2.4486433166666668</v>
      </c>
    </row>
    <row r="91" spans="1:35" x14ac:dyDescent="0.35">
      <c r="A91">
        <v>1</v>
      </c>
      <c r="B91">
        <f t="shared" si="13"/>
        <v>90</v>
      </c>
      <c r="C91" t="s">
        <v>4</v>
      </c>
      <c r="D91">
        <v>3</v>
      </c>
      <c r="E91">
        <v>1998</v>
      </c>
      <c r="F91">
        <v>2800</v>
      </c>
      <c r="G91" s="12">
        <v>16000000</v>
      </c>
      <c r="H91" s="12">
        <v>0</v>
      </c>
      <c r="I91">
        <v>0</v>
      </c>
      <c r="J91">
        <v>1</v>
      </c>
      <c r="K91">
        <v>0</v>
      </c>
      <c r="L91" s="11">
        <v>35392</v>
      </c>
      <c r="M91" s="12">
        <v>1996</v>
      </c>
      <c r="N91" s="12">
        <v>1</v>
      </c>
      <c r="O91" s="12">
        <f t="shared" si="12"/>
        <v>2</v>
      </c>
      <c r="P91">
        <v>2033</v>
      </c>
      <c r="Q91">
        <v>-35</v>
      </c>
      <c r="R91">
        <v>0</v>
      </c>
      <c r="S91">
        <v>1.8059480000000001</v>
      </c>
      <c r="T91">
        <v>1</v>
      </c>
      <c r="U91">
        <v>0</v>
      </c>
      <c r="W91">
        <f t="shared" si="26"/>
        <v>-7</v>
      </c>
      <c r="X91">
        <f t="shared" si="18"/>
        <v>35.1249629</v>
      </c>
      <c r="Y91">
        <f t="shared" si="14"/>
        <v>19.602685100000002</v>
      </c>
      <c r="Z91">
        <f t="shared" si="15"/>
        <v>0.69654099999999997</v>
      </c>
      <c r="AA91">
        <f t="shared" si="16"/>
        <v>14.825736799999998</v>
      </c>
      <c r="AB91">
        <f t="shared" si="19"/>
        <v>26</v>
      </c>
      <c r="AC91">
        <f t="shared" si="20"/>
        <v>18</v>
      </c>
      <c r="AD91">
        <f t="shared" si="21"/>
        <v>2</v>
      </c>
      <c r="AE91">
        <f t="shared" si="22"/>
        <v>6</v>
      </c>
      <c r="AF91">
        <f t="shared" si="23"/>
        <v>1.3509601115384615</v>
      </c>
      <c r="AG91">
        <f t="shared" si="24"/>
        <v>1.0890380611111112</v>
      </c>
      <c r="AH91">
        <f t="shared" si="27"/>
        <v>0.34827049999999998</v>
      </c>
      <c r="AI91">
        <f t="shared" si="25"/>
        <v>2.470956133333333</v>
      </c>
    </row>
    <row r="92" spans="1:35" x14ac:dyDescent="0.35">
      <c r="A92">
        <v>1</v>
      </c>
      <c r="B92">
        <f t="shared" si="13"/>
        <v>91</v>
      </c>
      <c r="C92" t="s">
        <v>4</v>
      </c>
      <c r="D92">
        <v>3</v>
      </c>
      <c r="E92">
        <v>1999</v>
      </c>
      <c r="F92">
        <v>3300</v>
      </c>
      <c r="G92" s="12">
        <v>16000000</v>
      </c>
      <c r="H92" s="12">
        <v>0</v>
      </c>
      <c r="I92">
        <v>0</v>
      </c>
      <c r="J92">
        <v>1</v>
      </c>
      <c r="K92">
        <v>0</v>
      </c>
      <c r="L92" s="11">
        <v>35392</v>
      </c>
      <c r="M92" s="12">
        <v>1996</v>
      </c>
      <c r="N92" s="12">
        <v>1</v>
      </c>
      <c r="O92" s="12">
        <f t="shared" si="12"/>
        <v>3</v>
      </c>
      <c r="P92">
        <v>2033</v>
      </c>
      <c r="Q92">
        <v>-34</v>
      </c>
      <c r="R92">
        <v>0</v>
      </c>
      <c r="S92">
        <v>2.0689959999999998</v>
      </c>
      <c r="T92">
        <v>1</v>
      </c>
      <c r="U92">
        <v>0</v>
      </c>
      <c r="W92">
        <f t="shared" si="26"/>
        <v>-6</v>
      </c>
      <c r="X92">
        <f t="shared" si="18"/>
        <v>55.101708000000002</v>
      </c>
      <c r="Y92">
        <f t="shared" si="14"/>
        <v>25.725768000000002</v>
      </c>
      <c r="Z92">
        <f t="shared" si="15"/>
        <v>2.7846776000000002</v>
      </c>
      <c r="AA92">
        <f t="shared" si="16"/>
        <v>26.591262400000002</v>
      </c>
      <c r="AB92">
        <f t="shared" si="19"/>
        <v>38</v>
      </c>
      <c r="AC92">
        <f t="shared" si="20"/>
        <v>21</v>
      </c>
      <c r="AD92">
        <f t="shared" si="21"/>
        <v>5</v>
      </c>
      <c r="AE92">
        <f t="shared" si="22"/>
        <v>12</v>
      </c>
      <c r="AF92">
        <f t="shared" si="23"/>
        <v>1.4500449473684212</v>
      </c>
      <c r="AG92">
        <f t="shared" si="24"/>
        <v>1.2250365714285716</v>
      </c>
      <c r="AH92">
        <f t="shared" si="27"/>
        <v>0.55693552000000002</v>
      </c>
      <c r="AI92">
        <f t="shared" si="25"/>
        <v>2.2159385333333335</v>
      </c>
    </row>
    <row r="93" spans="1:35" x14ac:dyDescent="0.35">
      <c r="A93">
        <v>1</v>
      </c>
      <c r="B93">
        <f t="shared" si="13"/>
        <v>92</v>
      </c>
      <c r="C93" t="s">
        <v>4</v>
      </c>
      <c r="D93">
        <v>3</v>
      </c>
      <c r="E93">
        <v>2000</v>
      </c>
      <c r="F93">
        <v>3900</v>
      </c>
      <c r="G93" s="12">
        <v>16000000</v>
      </c>
      <c r="H93" s="12">
        <v>0</v>
      </c>
      <c r="I93">
        <v>0</v>
      </c>
      <c r="J93">
        <v>1</v>
      </c>
      <c r="K93">
        <v>0</v>
      </c>
      <c r="L93" s="11">
        <v>35392</v>
      </c>
      <c r="M93" s="12">
        <v>1996</v>
      </c>
      <c r="N93" s="12">
        <v>1</v>
      </c>
      <c r="O93" s="12">
        <f t="shared" si="12"/>
        <v>4</v>
      </c>
      <c r="P93">
        <v>2033</v>
      </c>
      <c r="Q93">
        <v>-33</v>
      </c>
      <c r="R93">
        <v>0</v>
      </c>
      <c r="S93">
        <v>2.3721290000000002</v>
      </c>
      <c r="T93">
        <v>1</v>
      </c>
      <c r="U93">
        <v>0</v>
      </c>
      <c r="W93">
        <f t="shared" si="26"/>
        <v>-5</v>
      </c>
      <c r="X93">
        <f t="shared" si="18"/>
        <v>245.76157319999993</v>
      </c>
      <c r="Y93">
        <f t="shared" si="14"/>
        <v>71.119125699999955</v>
      </c>
      <c r="Z93">
        <f t="shared" si="15"/>
        <v>55.512709000000001</v>
      </c>
      <c r="AA93">
        <f t="shared" si="16"/>
        <v>119.12973849999999</v>
      </c>
      <c r="AB93">
        <f t="shared" si="19"/>
        <v>111</v>
      </c>
      <c r="AC93">
        <f t="shared" si="20"/>
        <v>46</v>
      </c>
      <c r="AD93">
        <f t="shared" si="21"/>
        <v>35</v>
      </c>
      <c r="AE93">
        <f t="shared" si="22"/>
        <v>30</v>
      </c>
      <c r="AF93">
        <f t="shared" si="23"/>
        <v>2.2140682270270262</v>
      </c>
      <c r="AG93">
        <f t="shared" si="24"/>
        <v>1.546067949999999</v>
      </c>
      <c r="AH93">
        <f t="shared" si="27"/>
        <v>1.5860774</v>
      </c>
      <c r="AI93">
        <f t="shared" si="25"/>
        <v>3.970991283333333</v>
      </c>
    </row>
    <row r="94" spans="1:35" x14ac:dyDescent="0.35">
      <c r="A94">
        <v>1</v>
      </c>
      <c r="B94">
        <f t="shared" si="13"/>
        <v>93</v>
      </c>
      <c r="C94" t="s">
        <v>4</v>
      </c>
      <c r="D94">
        <v>3</v>
      </c>
      <c r="E94">
        <v>2001</v>
      </c>
      <c r="F94">
        <v>4500</v>
      </c>
      <c r="G94" s="12">
        <v>17000000</v>
      </c>
      <c r="H94" s="12">
        <v>0</v>
      </c>
      <c r="I94">
        <v>0</v>
      </c>
      <c r="J94">
        <v>1</v>
      </c>
      <c r="K94">
        <v>0</v>
      </c>
      <c r="L94" s="11">
        <v>35392</v>
      </c>
      <c r="M94" s="12">
        <v>1996</v>
      </c>
      <c r="N94" s="12">
        <v>1</v>
      </c>
      <c r="O94" s="12">
        <f t="shared" si="12"/>
        <v>5</v>
      </c>
      <c r="P94">
        <v>2033</v>
      </c>
      <c r="Q94">
        <v>-32</v>
      </c>
      <c r="R94">
        <v>0</v>
      </c>
      <c r="S94">
        <v>2.649667</v>
      </c>
      <c r="T94">
        <v>1</v>
      </c>
      <c r="U94">
        <v>0</v>
      </c>
      <c r="W94">
        <f t="shared" si="26"/>
        <v>-4</v>
      </c>
      <c r="X94">
        <f t="shared" si="18"/>
        <v>292.19605710000002</v>
      </c>
      <c r="Y94">
        <f t="shared" si="14"/>
        <v>82.22317780000003</v>
      </c>
      <c r="Z94">
        <f t="shared" si="15"/>
        <v>71.268439199999989</v>
      </c>
      <c r="AA94">
        <f t="shared" si="16"/>
        <v>138.7044401</v>
      </c>
      <c r="AB94">
        <f t="shared" si="19"/>
        <v>111</v>
      </c>
      <c r="AC94">
        <f t="shared" si="20"/>
        <v>46</v>
      </c>
      <c r="AD94">
        <f t="shared" si="21"/>
        <v>35</v>
      </c>
      <c r="AE94">
        <f t="shared" si="22"/>
        <v>30</v>
      </c>
      <c r="AF94">
        <f t="shared" si="23"/>
        <v>2.6323969108108112</v>
      </c>
      <c r="AG94">
        <f t="shared" si="24"/>
        <v>1.7874603869565224</v>
      </c>
      <c r="AH94">
        <f t="shared" si="27"/>
        <v>2.0362411199999997</v>
      </c>
      <c r="AI94">
        <f t="shared" si="25"/>
        <v>4.6234813366666669</v>
      </c>
    </row>
    <row r="95" spans="1:35" x14ac:dyDescent="0.35">
      <c r="A95">
        <v>1</v>
      </c>
      <c r="B95">
        <f t="shared" si="13"/>
        <v>94</v>
      </c>
      <c r="C95" t="s">
        <v>4</v>
      </c>
      <c r="D95">
        <v>3</v>
      </c>
      <c r="E95">
        <v>2002</v>
      </c>
      <c r="F95">
        <v>5200</v>
      </c>
      <c r="G95" s="12">
        <v>18000000</v>
      </c>
      <c r="H95" s="12">
        <v>0</v>
      </c>
      <c r="I95">
        <v>0</v>
      </c>
      <c r="J95">
        <v>1</v>
      </c>
      <c r="K95">
        <v>0</v>
      </c>
      <c r="L95" s="11">
        <v>35392</v>
      </c>
      <c r="M95" s="12">
        <v>1996</v>
      </c>
      <c r="N95" s="12">
        <v>1</v>
      </c>
      <c r="O95" s="12">
        <f t="shared" si="12"/>
        <v>6</v>
      </c>
      <c r="P95">
        <v>2033</v>
      </c>
      <c r="Q95">
        <v>-31</v>
      </c>
      <c r="R95">
        <v>0</v>
      </c>
      <c r="S95">
        <v>2.9591440000000002</v>
      </c>
      <c r="T95">
        <v>1</v>
      </c>
      <c r="U95">
        <v>0</v>
      </c>
      <c r="W95">
        <f t="shared" si="26"/>
        <v>-3</v>
      </c>
      <c r="X95">
        <f t="shared" si="18"/>
        <v>346.37308550000006</v>
      </c>
      <c r="Y95">
        <f t="shared" si="14"/>
        <v>99.863772600000033</v>
      </c>
      <c r="Z95">
        <f t="shared" si="15"/>
        <v>89.067256900000018</v>
      </c>
      <c r="AA95">
        <f t="shared" si="16"/>
        <v>157.44205600000001</v>
      </c>
      <c r="AB95">
        <f t="shared" si="19"/>
        <v>111</v>
      </c>
      <c r="AC95">
        <f t="shared" si="20"/>
        <v>46</v>
      </c>
      <c r="AD95">
        <f t="shared" si="21"/>
        <v>35</v>
      </c>
      <c r="AE95">
        <f t="shared" si="22"/>
        <v>30</v>
      </c>
      <c r="AF95">
        <f t="shared" si="23"/>
        <v>3.1204782477477484</v>
      </c>
      <c r="AG95">
        <f t="shared" si="24"/>
        <v>2.1709515782608704</v>
      </c>
      <c r="AH95">
        <f t="shared" si="27"/>
        <v>2.5447787685714292</v>
      </c>
      <c r="AI95">
        <f t="shared" si="25"/>
        <v>5.2480685333333339</v>
      </c>
    </row>
    <row r="96" spans="1:35" x14ac:dyDescent="0.35">
      <c r="A96">
        <v>1</v>
      </c>
      <c r="B96">
        <f t="shared" si="13"/>
        <v>95</v>
      </c>
      <c r="C96" t="s">
        <v>4</v>
      </c>
      <c r="D96">
        <v>3</v>
      </c>
      <c r="E96">
        <v>2003</v>
      </c>
      <c r="F96">
        <v>6000</v>
      </c>
      <c r="G96" s="12">
        <v>18000000</v>
      </c>
      <c r="H96" s="12">
        <v>0</v>
      </c>
      <c r="I96">
        <v>0</v>
      </c>
      <c r="J96">
        <v>1</v>
      </c>
      <c r="K96">
        <v>0</v>
      </c>
      <c r="L96" s="11">
        <v>35392</v>
      </c>
      <c r="M96" s="12">
        <v>1996</v>
      </c>
      <c r="N96" s="12">
        <v>1</v>
      </c>
      <c r="O96" s="12">
        <f t="shared" si="12"/>
        <v>7</v>
      </c>
      <c r="P96">
        <v>2033</v>
      </c>
      <c r="Q96">
        <v>-30</v>
      </c>
      <c r="R96">
        <v>0</v>
      </c>
      <c r="S96">
        <v>3.2960929999999999</v>
      </c>
      <c r="T96">
        <v>1</v>
      </c>
      <c r="U96">
        <v>0</v>
      </c>
      <c r="W96">
        <f t="shared" si="26"/>
        <v>-2</v>
      </c>
      <c r="X96">
        <f t="shared" si="18"/>
        <v>403.84139999999996</v>
      </c>
      <c r="Y96">
        <f t="shared" si="14"/>
        <v>119.7194157</v>
      </c>
      <c r="Z96">
        <f t="shared" si="15"/>
        <v>104.0731486</v>
      </c>
      <c r="AA96">
        <f t="shared" si="16"/>
        <v>180.04883569999998</v>
      </c>
      <c r="AB96">
        <f t="shared" si="19"/>
        <v>111</v>
      </c>
      <c r="AC96">
        <f t="shared" si="20"/>
        <v>46</v>
      </c>
      <c r="AD96">
        <f t="shared" si="21"/>
        <v>35</v>
      </c>
      <c r="AE96">
        <f t="shared" si="22"/>
        <v>30</v>
      </c>
      <c r="AF96">
        <f t="shared" si="23"/>
        <v>3.6382108108108104</v>
      </c>
      <c r="AG96">
        <f t="shared" si="24"/>
        <v>2.602595993478261</v>
      </c>
      <c r="AH96">
        <f t="shared" si="27"/>
        <v>2.9735185314285713</v>
      </c>
      <c r="AI96">
        <f t="shared" si="25"/>
        <v>6.0016278566666665</v>
      </c>
    </row>
    <row r="97" spans="1:35" x14ac:dyDescent="0.35">
      <c r="A97">
        <v>1</v>
      </c>
      <c r="B97">
        <f t="shared" si="13"/>
        <v>96</v>
      </c>
      <c r="C97" t="s">
        <v>4</v>
      </c>
      <c r="D97">
        <v>3</v>
      </c>
      <c r="E97">
        <v>2004</v>
      </c>
      <c r="F97">
        <v>6800</v>
      </c>
      <c r="G97" s="12">
        <v>19000000</v>
      </c>
      <c r="H97" s="12">
        <v>0</v>
      </c>
      <c r="I97">
        <v>0</v>
      </c>
      <c r="J97">
        <v>1</v>
      </c>
      <c r="K97">
        <v>0</v>
      </c>
      <c r="L97" s="11">
        <v>35392</v>
      </c>
      <c r="M97" s="12">
        <v>1996</v>
      </c>
      <c r="N97" s="12">
        <v>1</v>
      </c>
      <c r="O97" s="12">
        <f t="shared" si="12"/>
        <v>8</v>
      </c>
      <c r="P97">
        <v>2033</v>
      </c>
      <c r="Q97">
        <v>-29</v>
      </c>
      <c r="R97">
        <v>0</v>
      </c>
      <c r="S97">
        <v>3.604422</v>
      </c>
      <c r="T97">
        <v>1</v>
      </c>
      <c r="U97">
        <v>0</v>
      </c>
      <c r="W97">
        <f t="shared" si="26"/>
        <v>-1</v>
      </c>
      <c r="X97">
        <f t="shared" si="18"/>
        <v>472.7369726</v>
      </c>
      <c r="Y97">
        <f t="shared" si="14"/>
        <v>140.1198354</v>
      </c>
      <c r="Z97">
        <f t="shared" si="15"/>
        <v>129.9621707</v>
      </c>
      <c r="AA97">
        <f t="shared" si="16"/>
        <v>202.6549665</v>
      </c>
      <c r="AB97">
        <f t="shared" si="19"/>
        <v>111</v>
      </c>
      <c r="AC97">
        <f t="shared" si="20"/>
        <v>46</v>
      </c>
      <c r="AD97">
        <f t="shared" si="21"/>
        <v>35</v>
      </c>
      <c r="AE97">
        <f t="shared" si="22"/>
        <v>30</v>
      </c>
      <c r="AF97">
        <f t="shared" si="23"/>
        <v>4.2588916450450451</v>
      </c>
      <c r="AG97">
        <f t="shared" si="24"/>
        <v>3.0460833782608696</v>
      </c>
      <c r="AH97">
        <f t="shared" si="27"/>
        <v>3.7132048771428572</v>
      </c>
      <c r="AI97">
        <f t="shared" si="25"/>
        <v>6.7551655500000001</v>
      </c>
    </row>
    <row r="98" spans="1:35" x14ac:dyDescent="0.35">
      <c r="A98">
        <v>1</v>
      </c>
      <c r="B98">
        <f t="shared" si="13"/>
        <v>97</v>
      </c>
      <c r="C98" t="s">
        <v>4</v>
      </c>
      <c r="D98">
        <v>3</v>
      </c>
      <c r="E98">
        <v>2005</v>
      </c>
      <c r="F98">
        <v>7600</v>
      </c>
      <c r="G98" s="12">
        <v>20000000</v>
      </c>
      <c r="H98" s="12">
        <v>0</v>
      </c>
      <c r="I98">
        <v>0</v>
      </c>
      <c r="J98">
        <v>1</v>
      </c>
      <c r="K98">
        <v>0</v>
      </c>
      <c r="L98" s="11">
        <v>35392</v>
      </c>
      <c r="M98" s="12">
        <v>1996</v>
      </c>
      <c r="N98" s="12">
        <v>1</v>
      </c>
      <c r="O98" s="12">
        <f t="shared" si="12"/>
        <v>9</v>
      </c>
      <c r="P98">
        <v>2033</v>
      </c>
      <c r="Q98">
        <v>-28</v>
      </c>
      <c r="R98">
        <v>0</v>
      </c>
      <c r="S98">
        <v>3.8869630000000002</v>
      </c>
      <c r="T98">
        <v>1</v>
      </c>
      <c r="U98">
        <v>0</v>
      </c>
      <c r="W98">
        <f t="shared" si="26"/>
        <v>0</v>
      </c>
      <c r="X98">
        <f t="shared" si="18"/>
        <v>549.08080670000004</v>
      </c>
      <c r="Y98">
        <f t="shared" si="14"/>
        <v>167.074063</v>
      </c>
      <c r="Z98">
        <f t="shared" si="15"/>
        <v>153.71603670000002</v>
      </c>
      <c r="AA98">
        <f t="shared" si="16"/>
        <v>228.290707</v>
      </c>
      <c r="AB98">
        <f t="shared" si="19"/>
        <v>111</v>
      </c>
      <c r="AC98">
        <f t="shared" si="20"/>
        <v>46</v>
      </c>
      <c r="AD98">
        <f t="shared" si="21"/>
        <v>35</v>
      </c>
      <c r="AE98">
        <f t="shared" si="22"/>
        <v>30</v>
      </c>
      <c r="AF98">
        <f t="shared" si="23"/>
        <v>4.9466739342342345</v>
      </c>
      <c r="AG98">
        <f t="shared" si="24"/>
        <v>3.6320448478260867</v>
      </c>
      <c r="AH98">
        <f t="shared" si="27"/>
        <v>4.3918867628571432</v>
      </c>
      <c r="AI98">
        <f t="shared" si="25"/>
        <v>7.6096902333333336</v>
      </c>
    </row>
    <row r="99" spans="1:35" x14ac:dyDescent="0.35">
      <c r="A99">
        <v>1</v>
      </c>
      <c r="B99">
        <f t="shared" si="13"/>
        <v>98</v>
      </c>
      <c r="C99" t="s">
        <v>4</v>
      </c>
      <c r="D99">
        <v>3</v>
      </c>
      <c r="E99">
        <v>2006</v>
      </c>
      <c r="F99">
        <v>8200</v>
      </c>
      <c r="G99" s="12">
        <v>20000000</v>
      </c>
      <c r="H99" s="12">
        <v>0</v>
      </c>
      <c r="I99">
        <v>0</v>
      </c>
      <c r="J99">
        <v>1</v>
      </c>
      <c r="K99">
        <v>0</v>
      </c>
      <c r="L99" s="11">
        <v>35392</v>
      </c>
      <c r="M99" s="12">
        <v>1996</v>
      </c>
      <c r="N99" s="12">
        <v>1</v>
      </c>
      <c r="O99" s="12">
        <f t="shared" si="12"/>
        <v>10</v>
      </c>
      <c r="P99">
        <v>2033</v>
      </c>
      <c r="Q99">
        <v>-27</v>
      </c>
      <c r="R99">
        <v>0</v>
      </c>
      <c r="S99">
        <v>4.0469049999999998</v>
      </c>
      <c r="T99">
        <v>1</v>
      </c>
      <c r="U99">
        <v>0</v>
      </c>
      <c r="W99">
        <f t="shared" si="26"/>
        <v>1</v>
      </c>
      <c r="X99">
        <f t="shared" si="18"/>
        <v>620.1504723999999</v>
      </c>
      <c r="Y99">
        <f t="shared" si="14"/>
        <v>192.27208189999993</v>
      </c>
      <c r="Z99">
        <f t="shared" si="15"/>
        <v>178.19881600000002</v>
      </c>
      <c r="AA99">
        <f t="shared" si="16"/>
        <v>249.6795745</v>
      </c>
      <c r="AB99">
        <f t="shared" si="19"/>
        <v>109</v>
      </c>
      <c r="AC99">
        <f t="shared" si="20"/>
        <v>46</v>
      </c>
      <c r="AD99">
        <f t="shared" si="21"/>
        <v>35</v>
      </c>
      <c r="AE99">
        <f t="shared" si="22"/>
        <v>28</v>
      </c>
      <c r="AF99">
        <f t="shared" si="23"/>
        <v>5.6894538752293569</v>
      </c>
      <c r="AG99">
        <f t="shared" si="24"/>
        <v>4.1798278673913032</v>
      </c>
      <c r="AH99">
        <f t="shared" si="27"/>
        <v>5.0913947428571431</v>
      </c>
      <c r="AI99">
        <f t="shared" si="25"/>
        <v>8.9171276607142858</v>
      </c>
    </row>
    <row r="100" spans="1:35" x14ac:dyDescent="0.35">
      <c r="A100">
        <v>1</v>
      </c>
      <c r="B100">
        <f t="shared" si="13"/>
        <v>99</v>
      </c>
      <c r="C100" t="s">
        <v>4</v>
      </c>
      <c r="D100">
        <v>3</v>
      </c>
      <c r="E100">
        <v>2007</v>
      </c>
      <c r="F100">
        <v>8300</v>
      </c>
      <c r="G100" s="12">
        <v>21000000</v>
      </c>
      <c r="H100" s="12">
        <v>0</v>
      </c>
      <c r="I100">
        <v>0</v>
      </c>
      <c r="J100">
        <v>1</v>
      </c>
      <c r="K100">
        <v>0</v>
      </c>
      <c r="L100" s="11">
        <v>35392</v>
      </c>
      <c r="M100" s="12">
        <v>1996</v>
      </c>
      <c r="N100" s="12">
        <v>1</v>
      </c>
      <c r="O100" s="12">
        <f t="shared" si="12"/>
        <v>11</v>
      </c>
      <c r="P100">
        <v>2033</v>
      </c>
      <c r="Q100">
        <v>-26</v>
      </c>
      <c r="R100">
        <v>0</v>
      </c>
      <c r="S100">
        <v>3.9528159999999999</v>
      </c>
      <c r="T100">
        <v>1</v>
      </c>
      <c r="U100">
        <v>0</v>
      </c>
      <c r="W100">
        <f>W99+1</f>
        <v>2</v>
      </c>
      <c r="X100">
        <f t="shared" si="18"/>
        <v>694.37991520000014</v>
      </c>
      <c r="Y100">
        <f t="shared" si="14"/>
        <v>217.49516040000006</v>
      </c>
      <c r="Z100">
        <f t="shared" si="15"/>
        <v>205.63645060000002</v>
      </c>
      <c r="AA100">
        <f t="shared" si="16"/>
        <v>271.24830420000001</v>
      </c>
      <c r="AB100">
        <f t="shared" si="19"/>
        <v>108</v>
      </c>
      <c r="AC100">
        <f t="shared" si="20"/>
        <v>45</v>
      </c>
      <c r="AD100">
        <f t="shared" si="21"/>
        <v>35</v>
      </c>
      <c r="AE100">
        <f t="shared" si="22"/>
        <v>28</v>
      </c>
      <c r="AF100">
        <f t="shared" si="23"/>
        <v>6.4294436592592605</v>
      </c>
      <c r="AG100">
        <f t="shared" si="24"/>
        <v>4.8332257866666684</v>
      </c>
      <c r="AH100">
        <f t="shared" si="27"/>
        <v>5.8753271600000003</v>
      </c>
      <c r="AI100">
        <f t="shared" si="25"/>
        <v>9.6874394357142855</v>
      </c>
    </row>
    <row r="101" spans="1:35" x14ac:dyDescent="0.35">
      <c r="A101">
        <v>1</v>
      </c>
      <c r="B101">
        <f t="shared" si="13"/>
        <v>100</v>
      </c>
      <c r="C101" t="s">
        <v>4</v>
      </c>
      <c r="D101">
        <v>3</v>
      </c>
      <c r="E101">
        <v>2008</v>
      </c>
      <c r="F101">
        <v>8600</v>
      </c>
      <c r="G101" s="12">
        <v>22000000</v>
      </c>
      <c r="H101" s="12">
        <v>0</v>
      </c>
      <c r="I101">
        <v>0</v>
      </c>
      <c r="J101">
        <v>1</v>
      </c>
      <c r="K101">
        <v>0</v>
      </c>
      <c r="L101" s="11">
        <v>35392</v>
      </c>
      <c r="M101" s="12">
        <v>1996</v>
      </c>
      <c r="N101" s="12">
        <v>1</v>
      </c>
      <c r="O101" s="12">
        <f t="shared" si="12"/>
        <v>12</v>
      </c>
      <c r="P101">
        <v>2033</v>
      </c>
      <c r="Q101">
        <v>-25</v>
      </c>
      <c r="R101">
        <v>0</v>
      </c>
      <c r="S101">
        <v>3.9523109999999999</v>
      </c>
      <c r="T101">
        <v>1</v>
      </c>
      <c r="U101">
        <v>0</v>
      </c>
      <c r="W101">
        <f t="shared" si="26"/>
        <v>3</v>
      </c>
      <c r="X101">
        <f t="shared" si="18"/>
        <v>777.93068949999986</v>
      </c>
      <c r="Y101">
        <f t="shared" si="14"/>
        <v>240.51666939999993</v>
      </c>
      <c r="Z101">
        <f t="shared" si="15"/>
        <v>237.17577319999998</v>
      </c>
      <c r="AA101">
        <f t="shared" si="16"/>
        <v>300.23824689999992</v>
      </c>
      <c r="AB101">
        <f t="shared" si="19"/>
        <v>107</v>
      </c>
      <c r="AC101">
        <f t="shared" si="20"/>
        <v>45</v>
      </c>
      <c r="AD101">
        <f t="shared" si="21"/>
        <v>35</v>
      </c>
      <c r="AE101">
        <f t="shared" si="22"/>
        <v>27</v>
      </c>
      <c r="AF101">
        <f t="shared" si="23"/>
        <v>7.2703802757009335</v>
      </c>
      <c r="AG101">
        <f t="shared" si="24"/>
        <v>5.3448148755555538</v>
      </c>
      <c r="AH101">
        <f t="shared" si="27"/>
        <v>6.7764506628571421</v>
      </c>
      <c r="AI101">
        <f t="shared" si="25"/>
        <v>11.119935070370367</v>
      </c>
    </row>
    <row r="102" spans="1:35" x14ac:dyDescent="0.35">
      <c r="A102">
        <v>1</v>
      </c>
      <c r="B102">
        <f t="shared" si="13"/>
        <v>101</v>
      </c>
      <c r="C102" t="s">
        <v>4</v>
      </c>
      <c r="D102">
        <v>3</v>
      </c>
      <c r="E102">
        <v>2009</v>
      </c>
      <c r="F102">
        <v>9000</v>
      </c>
      <c r="G102" s="12">
        <v>23000000</v>
      </c>
      <c r="H102" s="12">
        <v>0</v>
      </c>
      <c r="I102">
        <v>0</v>
      </c>
      <c r="J102">
        <v>1</v>
      </c>
      <c r="K102">
        <v>0</v>
      </c>
      <c r="L102" s="11">
        <v>35392</v>
      </c>
      <c r="M102" s="12">
        <v>1996</v>
      </c>
      <c r="N102" s="12">
        <v>1</v>
      </c>
      <c r="O102" s="12">
        <f t="shared" si="12"/>
        <v>13</v>
      </c>
      <c r="P102">
        <v>2033</v>
      </c>
      <c r="Q102">
        <v>-24</v>
      </c>
      <c r="R102">
        <v>0</v>
      </c>
      <c r="S102">
        <v>3.9912109999999998</v>
      </c>
      <c r="T102">
        <v>1</v>
      </c>
      <c r="U102">
        <v>0</v>
      </c>
      <c r="W102">
        <f t="shared" si="26"/>
        <v>4</v>
      </c>
      <c r="X102">
        <f t="shared" si="18"/>
        <v>853.03614850000008</v>
      </c>
      <c r="Y102">
        <f t="shared" si="14"/>
        <v>270.70579540000011</v>
      </c>
      <c r="Z102">
        <f t="shared" si="15"/>
        <v>264.66231209999995</v>
      </c>
      <c r="AA102">
        <f t="shared" si="16"/>
        <v>317.66804100000002</v>
      </c>
      <c r="AB102">
        <f t="shared" si="19"/>
        <v>105</v>
      </c>
      <c r="AC102">
        <f t="shared" si="20"/>
        <v>44</v>
      </c>
      <c r="AD102">
        <f t="shared" si="21"/>
        <v>35</v>
      </c>
      <c r="AE102">
        <f t="shared" si="22"/>
        <v>26</v>
      </c>
      <c r="AF102">
        <f t="shared" si="23"/>
        <v>8.1241537952380956</v>
      </c>
      <c r="AG102">
        <f t="shared" si="24"/>
        <v>6.1524044409090939</v>
      </c>
      <c r="AH102">
        <f t="shared" si="27"/>
        <v>7.5617803457142845</v>
      </c>
      <c r="AI102">
        <f t="shared" si="25"/>
        <v>12.218001576923077</v>
      </c>
    </row>
    <row r="103" spans="1:35" x14ac:dyDescent="0.35">
      <c r="A103">
        <v>1</v>
      </c>
      <c r="B103">
        <f t="shared" si="13"/>
        <v>102</v>
      </c>
      <c r="C103" t="s">
        <v>4</v>
      </c>
      <c r="D103">
        <v>3</v>
      </c>
      <c r="E103">
        <v>2010</v>
      </c>
      <c r="F103">
        <v>9400</v>
      </c>
      <c r="G103" s="12">
        <v>23000000</v>
      </c>
      <c r="H103" s="12">
        <v>0</v>
      </c>
      <c r="I103">
        <v>0</v>
      </c>
      <c r="J103">
        <v>1</v>
      </c>
      <c r="K103">
        <v>0</v>
      </c>
      <c r="L103" s="11">
        <v>35392</v>
      </c>
      <c r="M103" s="12">
        <v>1996</v>
      </c>
      <c r="N103" s="12">
        <v>1</v>
      </c>
      <c r="O103" s="12">
        <f t="shared" si="12"/>
        <v>14</v>
      </c>
      <c r="P103">
        <v>2033</v>
      </c>
      <c r="Q103">
        <v>-23</v>
      </c>
      <c r="R103">
        <v>0</v>
      </c>
      <c r="S103">
        <v>4.0224000000000002</v>
      </c>
      <c r="T103">
        <v>1</v>
      </c>
      <c r="U103">
        <v>0</v>
      </c>
      <c r="W103">
        <f t="shared" si="26"/>
        <v>5</v>
      </c>
      <c r="X103">
        <f t="shared" si="18"/>
        <v>924.11842460000003</v>
      </c>
      <c r="Y103">
        <f t="shared" si="14"/>
        <v>291.90291010000004</v>
      </c>
      <c r="Z103">
        <f t="shared" si="15"/>
        <v>290.89622240000006</v>
      </c>
      <c r="AA103">
        <f t="shared" si="16"/>
        <v>341.31929209999998</v>
      </c>
      <c r="AB103">
        <f t="shared" si="19"/>
        <v>104</v>
      </c>
      <c r="AC103">
        <f t="shared" si="20"/>
        <v>43</v>
      </c>
      <c r="AD103">
        <f t="shared" si="21"/>
        <v>35</v>
      </c>
      <c r="AE103">
        <f t="shared" si="22"/>
        <v>26</v>
      </c>
      <c r="AF103">
        <f t="shared" si="23"/>
        <v>8.8857540826923085</v>
      </c>
      <c r="AG103">
        <f t="shared" si="24"/>
        <v>6.788439769767443</v>
      </c>
      <c r="AH103">
        <f t="shared" si="27"/>
        <v>8.3113206400000017</v>
      </c>
      <c r="AI103">
        <f t="shared" si="25"/>
        <v>13.12766508076923</v>
      </c>
    </row>
    <row r="104" spans="1:35" x14ac:dyDescent="0.35">
      <c r="A104">
        <v>1</v>
      </c>
      <c r="B104">
        <f t="shared" si="13"/>
        <v>103</v>
      </c>
      <c r="C104" t="s">
        <v>4</v>
      </c>
      <c r="D104">
        <v>3</v>
      </c>
      <c r="E104">
        <v>2011</v>
      </c>
      <c r="F104">
        <v>9900</v>
      </c>
      <c r="G104" s="12">
        <v>24000000</v>
      </c>
      <c r="H104" s="12">
        <v>0</v>
      </c>
      <c r="I104">
        <v>0</v>
      </c>
      <c r="J104">
        <v>1</v>
      </c>
      <c r="K104">
        <v>0</v>
      </c>
      <c r="L104" s="11">
        <v>35392</v>
      </c>
      <c r="M104" s="12">
        <v>1996</v>
      </c>
      <c r="N104" s="12">
        <v>1</v>
      </c>
      <c r="O104" s="12">
        <f t="shared" si="12"/>
        <v>15</v>
      </c>
      <c r="P104">
        <v>2033</v>
      </c>
      <c r="Q104">
        <v>-22</v>
      </c>
      <c r="R104">
        <v>0</v>
      </c>
      <c r="S104">
        <v>4.0877730000000003</v>
      </c>
      <c r="T104">
        <v>1</v>
      </c>
      <c r="U104">
        <v>0</v>
      </c>
      <c r="W104">
        <f t="shared" si="26"/>
        <v>6</v>
      </c>
      <c r="X104">
        <f t="shared" si="18"/>
        <v>1002.0004892000002</v>
      </c>
      <c r="Y104">
        <f t="shared" si="14"/>
        <v>315.42058880000019</v>
      </c>
      <c r="Z104">
        <f t="shared" si="15"/>
        <v>312.54179360000006</v>
      </c>
      <c r="AA104">
        <f t="shared" si="16"/>
        <v>374.03810679999998</v>
      </c>
      <c r="AB104">
        <f t="shared" si="19"/>
        <v>104</v>
      </c>
      <c r="AC104">
        <f t="shared" si="20"/>
        <v>43</v>
      </c>
      <c r="AD104">
        <f t="shared" si="21"/>
        <v>35</v>
      </c>
      <c r="AE104">
        <f t="shared" si="22"/>
        <v>26</v>
      </c>
      <c r="AF104">
        <f t="shared" si="23"/>
        <v>9.6346200884615403</v>
      </c>
      <c r="AG104">
        <f t="shared" si="24"/>
        <v>7.3353625302325627</v>
      </c>
      <c r="AH104">
        <f t="shared" si="27"/>
        <v>8.9297655314285738</v>
      </c>
      <c r="AI104">
        <f t="shared" si="25"/>
        <v>14.38608103076923</v>
      </c>
    </row>
    <row r="105" spans="1:35" x14ac:dyDescent="0.35">
      <c r="A105">
        <v>1</v>
      </c>
      <c r="B105">
        <f t="shared" si="13"/>
        <v>104</v>
      </c>
      <c r="C105" t="s">
        <v>4</v>
      </c>
      <c r="D105">
        <v>3</v>
      </c>
      <c r="E105">
        <v>2012</v>
      </c>
      <c r="F105">
        <v>11000</v>
      </c>
      <c r="G105" s="12">
        <v>25000000</v>
      </c>
      <c r="H105" s="12">
        <v>0</v>
      </c>
      <c r="I105">
        <v>0</v>
      </c>
      <c r="J105">
        <v>1</v>
      </c>
      <c r="K105">
        <v>0</v>
      </c>
      <c r="L105" s="11">
        <v>35392</v>
      </c>
      <c r="M105" s="12">
        <v>1996</v>
      </c>
      <c r="N105" s="12">
        <v>1</v>
      </c>
      <c r="O105" s="12">
        <f t="shared" si="12"/>
        <v>16</v>
      </c>
      <c r="P105">
        <v>2033</v>
      </c>
      <c r="Q105">
        <v>-21</v>
      </c>
      <c r="R105">
        <v>0</v>
      </c>
      <c r="S105">
        <v>4.3831420000000003</v>
      </c>
      <c r="T105">
        <v>1</v>
      </c>
      <c r="U105">
        <v>0</v>
      </c>
      <c r="W105">
        <f t="shared" si="26"/>
        <v>7</v>
      </c>
      <c r="X105">
        <f t="shared" si="18"/>
        <v>1038.6676563999999</v>
      </c>
      <c r="Y105">
        <f t="shared" si="14"/>
        <v>325.08796209999997</v>
      </c>
      <c r="Z105">
        <f t="shared" si="15"/>
        <v>327.35968990000003</v>
      </c>
      <c r="AA105">
        <f t="shared" si="16"/>
        <v>386.22000439999994</v>
      </c>
      <c r="AB105">
        <f t="shared" si="19"/>
        <v>104</v>
      </c>
      <c r="AC105">
        <f t="shared" si="20"/>
        <v>43</v>
      </c>
      <c r="AD105">
        <f t="shared" si="21"/>
        <v>35</v>
      </c>
      <c r="AE105">
        <f t="shared" si="22"/>
        <v>26</v>
      </c>
      <c r="AF105">
        <f t="shared" si="23"/>
        <v>9.9871890038461526</v>
      </c>
      <c r="AG105">
        <f t="shared" si="24"/>
        <v>7.5601851651162786</v>
      </c>
      <c r="AH105">
        <f t="shared" si="27"/>
        <v>9.3531339971428586</v>
      </c>
      <c r="AI105">
        <f t="shared" si="25"/>
        <v>14.854615553846152</v>
      </c>
    </row>
    <row r="106" spans="1:35" x14ac:dyDescent="0.35">
      <c r="A106">
        <v>1</v>
      </c>
      <c r="B106">
        <f t="shared" si="13"/>
        <v>105</v>
      </c>
      <c r="C106" t="s">
        <v>4</v>
      </c>
      <c r="D106">
        <v>3</v>
      </c>
      <c r="E106">
        <v>2013</v>
      </c>
      <c r="F106">
        <v>11000</v>
      </c>
      <c r="G106" s="12">
        <v>26000000</v>
      </c>
      <c r="H106" s="12">
        <v>0</v>
      </c>
      <c r="I106">
        <v>0</v>
      </c>
      <c r="J106">
        <v>1</v>
      </c>
      <c r="K106">
        <v>0</v>
      </c>
      <c r="L106" s="11">
        <v>35392</v>
      </c>
      <c r="M106" s="12">
        <v>1996</v>
      </c>
      <c r="N106" s="12">
        <v>1</v>
      </c>
      <c r="O106" s="12">
        <f t="shared" si="12"/>
        <v>17</v>
      </c>
      <c r="P106">
        <v>2033</v>
      </c>
      <c r="Q106">
        <v>-20</v>
      </c>
      <c r="R106">
        <v>0</v>
      </c>
      <c r="S106">
        <v>4.2310400000000001</v>
      </c>
      <c r="T106">
        <v>1</v>
      </c>
      <c r="U106">
        <v>0</v>
      </c>
      <c r="W106">
        <f t="shared" si="26"/>
        <v>8</v>
      </c>
      <c r="X106">
        <f t="shared" si="18"/>
        <v>1076.6059746000001</v>
      </c>
      <c r="Y106">
        <f t="shared" si="14"/>
        <v>329.40853249999998</v>
      </c>
      <c r="Z106">
        <f t="shared" si="15"/>
        <v>353.45110139999997</v>
      </c>
      <c r="AA106">
        <f t="shared" si="16"/>
        <v>393.74634070000002</v>
      </c>
      <c r="AB106">
        <f t="shared" si="19"/>
        <v>104</v>
      </c>
      <c r="AC106">
        <f t="shared" si="20"/>
        <v>43</v>
      </c>
      <c r="AD106">
        <f t="shared" si="21"/>
        <v>35</v>
      </c>
      <c r="AE106">
        <f t="shared" si="22"/>
        <v>26</v>
      </c>
      <c r="AF106">
        <f t="shared" si="23"/>
        <v>10.351980525</v>
      </c>
      <c r="AG106">
        <f t="shared" si="24"/>
        <v>7.6606635465116275</v>
      </c>
      <c r="AH106">
        <f t="shared" si="27"/>
        <v>10.098602897142856</v>
      </c>
      <c r="AI106">
        <f t="shared" si="25"/>
        <v>15.144090026923077</v>
      </c>
    </row>
    <row r="107" spans="1:35" x14ac:dyDescent="0.35">
      <c r="A107">
        <v>1</v>
      </c>
      <c r="B107">
        <f t="shared" si="13"/>
        <v>106</v>
      </c>
      <c r="C107" t="s">
        <v>4</v>
      </c>
      <c r="D107">
        <v>3</v>
      </c>
      <c r="E107">
        <v>2014</v>
      </c>
      <c r="F107">
        <v>11000</v>
      </c>
      <c r="G107" s="12">
        <v>27000000</v>
      </c>
      <c r="H107" s="12">
        <v>0</v>
      </c>
      <c r="I107">
        <v>0</v>
      </c>
      <c r="J107">
        <v>1</v>
      </c>
      <c r="K107">
        <v>0</v>
      </c>
      <c r="L107" s="11">
        <v>35392</v>
      </c>
      <c r="M107" s="12">
        <v>1996</v>
      </c>
      <c r="N107" s="12">
        <v>1</v>
      </c>
      <c r="O107" s="12">
        <f t="shared" si="12"/>
        <v>18</v>
      </c>
      <c r="P107">
        <v>2033</v>
      </c>
      <c r="Q107">
        <v>-19</v>
      </c>
      <c r="R107">
        <v>0</v>
      </c>
      <c r="S107">
        <v>4.0861109999999998</v>
      </c>
      <c r="T107">
        <v>1</v>
      </c>
      <c r="U107">
        <v>0</v>
      </c>
      <c r="W107">
        <f t="shared" si="26"/>
        <v>9</v>
      </c>
      <c r="X107">
        <f t="shared" si="18"/>
        <v>1072.5055542</v>
      </c>
      <c r="Y107">
        <f t="shared" si="14"/>
        <v>315.11844840000009</v>
      </c>
      <c r="Z107">
        <f t="shared" si="15"/>
        <v>362.78737080000002</v>
      </c>
      <c r="AA107">
        <f t="shared" si="16"/>
        <v>394.5997349999999</v>
      </c>
      <c r="AB107">
        <f t="shared" si="19"/>
        <v>102</v>
      </c>
      <c r="AC107">
        <f t="shared" si="20"/>
        <v>41</v>
      </c>
      <c r="AD107">
        <f t="shared" si="21"/>
        <v>35</v>
      </c>
      <c r="AE107">
        <f t="shared" si="22"/>
        <v>26</v>
      </c>
      <c r="AF107">
        <f t="shared" si="23"/>
        <v>10.514760335294119</v>
      </c>
      <c r="AG107">
        <f t="shared" si="24"/>
        <v>7.6858158146341484</v>
      </c>
      <c r="AH107">
        <f t="shared" si="27"/>
        <v>10.365353451428572</v>
      </c>
      <c r="AI107">
        <f t="shared" si="25"/>
        <v>15.17691288461538</v>
      </c>
    </row>
    <row r="108" spans="1:35" x14ac:dyDescent="0.35">
      <c r="A108">
        <v>1</v>
      </c>
      <c r="B108">
        <f t="shared" si="13"/>
        <v>107</v>
      </c>
      <c r="C108" t="s">
        <v>4</v>
      </c>
      <c r="D108">
        <v>3</v>
      </c>
      <c r="E108">
        <v>2015</v>
      </c>
      <c r="F108">
        <v>11000</v>
      </c>
      <c r="G108" s="12">
        <v>28000000</v>
      </c>
      <c r="H108" s="12">
        <v>0</v>
      </c>
      <c r="I108">
        <v>0</v>
      </c>
      <c r="J108">
        <v>1</v>
      </c>
      <c r="K108">
        <v>0</v>
      </c>
      <c r="L108" s="11">
        <v>35392</v>
      </c>
      <c r="M108" s="12">
        <v>1996</v>
      </c>
      <c r="N108" s="12">
        <v>1</v>
      </c>
      <c r="O108" s="12">
        <f t="shared" si="12"/>
        <v>19</v>
      </c>
      <c r="P108">
        <v>2033</v>
      </c>
      <c r="Q108">
        <v>-18</v>
      </c>
      <c r="R108">
        <v>0</v>
      </c>
      <c r="S108">
        <v>3.9484110000000001</v>
      </c>
      <c r="T108">
        <v>1</v>
      </c>
      <c r="U108">
        <v>0</v>
      </c>
      <c r="W108">
        <f t="shared" si="26"/>
        <v>10</v>
      </c>
      <c r="X108">
        <f t="shared" si="18"/>
        <v>1021.0180733</v>
      </c>
      <c r="Y108">
        <f t="shared" si="14"/>
        <v>291.55898629999996</v>
      </c>
      <c r="Z108">
        <f t="shared" si="15"/>
        <v>345.76194349999997</v>
      </c>
      <c r="AA108">
        <f t="shared" si="16"/>
        <v>383.69714349999998</v>
      </c>
      <c r="AB108">
        <f t="shared" si="19"/>
        <v>101</v>
      </c>
      <c r="AC108">
        <f t="shared" si="20"/>
        <v>40</v>
      </c>
      <c r="AD108">
        <f t="shared" si="21"/>
        <v>35</v>
      </c>
      <c r="AE108">
        <f t="shared" si="22"/>
        <v>26</v>
      </c>
      <c r="AF108">
        <f t="shared" si="23"/>
        <v>10.109089834653465</v>
      </c>
      <c r="AG108">
        <f t="shared" si="24"/>
        <v>7.288974657499999</v>
      </c>
      <c r="AH108">
        <f t="shared" si="27"/>
        <v>9.8789126714285711</v>
      </c>
      <c r="AI108">
        <f t="shared" si="25"/>
        <v>14.757582442307692</v>
      </c>
    </row>
    <row r="109" spans="1:35" x14ac:dyDescent="0.35">
      <c r="A109">
        <v>1</v>
      </c>
      <c r="B109">
        <f t="shared" si="13"/>
        <v>108</v>
      </c>
      <c r="C109" t="s">
        <v>4</v>
      </c>
      <c r="D109">
        <v>3</v>
      </c>
      <c r="E109">
        <v>2016</v>
      </c>
      <c r="F109">
        <v>11000</v>
      </c>
      <c r="G109" s="12">
        <v>29000000</v>
      </c>
      <c r="H109" s="12">
        <v>0</v>
      </c>
      <c r="I109">
        <v>0</v>
      </c>
      <c r="J109">
        <v>1</v>
      </c>
      <c r="K109">
        <v>0</v>
      </c>
      <c r="L109" s="11">
        <v>35392</v>
      </c>
      <c r="M109" s="12">
        <v>1996</v>
      </c>
      <c r="N109" s="12">
        <v>1</v>
      </c>
      <c r="O109" s="12">
        <f t="shared" si="12"/>
        <v>20</v>
      </c>
      <c r="P109">
        <v>2033</v>
      </c>
      <c r="Q109">
        <v>-17</v>
      </c>
      <c r="R109">
        <v>0</v>
      </c>
      <c r="S109">
        <v>3.8176600000000001</v>
      </c>
      <c r="T109">
        <v>1</v>
      </c>
      <c r="U109">
        <v>0</v>
      </c>
      <c r="W109">
        <f t="shared" si="26"/>
        <v>11</v>
      </c>
      <c r="X109">
        <f t="shared" si="18"/>
        <v>951.61288669999999</v>
      </c>
      <c r="Y109">
        <f t="shared" si="14"/>
        <v>266.88764879999997</v>
      </c>
      <c r="Z109">
        <f t="shared" si="15"/>
        <v>318.77429330000001</v>
      </c>
      <c r="AA109">
        <f t="shared" si="16"/>
        <v>365.95094460000001</v>
      </c>
      <c r="AB109">
        <f t="shared" si="19"/>
        <v>101</v>
      </c>
      <c r="AC109">
        <f t="shared" si="20"/>
        <v>40</v>
      </c>
      <c r="AD109">
        <f t="shared" si="21"/>
        <v>35</v>
      </c>
      <c r="AE109">
        <f t="shared" si="22"/>
        <v>26</v>
      </c>
      <c r="AF109">
        <f t="shared" si="23"/>
        <v>9.4219097693069305</v>
      </c>
      <c r="AG109">
        <f t="shared" si="24"/>
        <v>6.6721912199999993</v>
      </c>
      <c r="AH109">
        <f t="shared" si="27"/>
        <v>9.1078369514285722</v>
      </c>
      <c r="AI109">
        <f t="shared" si="25"/>
        <v>14.075036330769231</v>
      </c>
    </row>
    <row r="110" spans="1:35" x14ac:dyDescent="0.35">
      <c r="A110">
        <v>1</v>
      </c>
      <c r="B110">
        <f t="shared" si="13"/>
        <v>109</v>
      </c>
      <c r="C110" t="s">
        <v>6</v>
      </c>
      <c r="D110">
        <v>4</v>
      </c>
      <c r="E110">
        <v>1990</v>
      </c>
      <c r="F110">
        <v>1600</v>
      </c>
      <c r="G110" s="12">
        <v>33000000</v>
      </c>
      <c r="H110" s="12">
        <v>0</v>
      </c>
      <c r="I110">
        <v>1</v>
      </c>
      <c r="J110">
        <v>0</v>
      </c>
      <c r="K110">
        <v>1</v>
      </c>
      <c r="L110" s="11">
        <v>34700</v>
      </c>
      <c r="M110" s="12">
        <v>1995</v>
      </c>
      <c r="N110" s="12">
        <v>0</v>
      </c>
      <c r="O110" s="12">
        <f t="shared" si="12"/>
        <v>-5</v>
      </c>
      <c r="P110">
        <v>2005</v>
      </c>
      <c r="Q110">
        <v>-15</v>
      </c>
      <c r="R110">
        <v>0</v>
      </c>
      <c r="S110">
        <v>0.48885210000000001</v>
      </c>
      <c r="T110">
        <v>0</v>
      </c>
      <c r="U110">
        <v>0</v>
      </c>
      <c r="W110">
        <f t="shared" si="26"/>
        <v>12</v>
      </c>
      <c r="X110">
        <f t="shared" si="18"/>
        <v>859.20420899999999</v>
      </c>
      <c r="Y110">
        <f t="shared" si="14"/>
        <v>231.76741969999998</v>
      </c>
      <c r="Z110">
        <f t="shared" si="15"/>
        <v>291.34361379999996</v>
      </c>
      <c r="AA110">
        <f t="shared" si="16"/>
        <v>336.09317550000009</v>
      </c>
      <c r="AB110">
        <f t="shared" si="19"/>
        <v>100</v>
      </c>
      <c r="AC110">
        <f t="shared" si="20"/>
        <v>39</v>
      </c>
      <c r="AD110">
        <f t="shared" si="21"/>
        <v>35</v>
      </c>
      <c r="AE110">
        <f t="shared" si="22"/>
        <v>26</v>
      </c>
      <c r="AF110">
        <f t="shared" si="23"/>
        <v>8.5920420899999996</v>
      </c>
      <c r="AG110">
        <f t="shared" si="24"/>
        <v>5.9427543512820504</v>
      </c>
      <c r="AH110">
        <f t="shared" si="27"/>
        <v>8.3241032514285695</v>
      </c>
      <c r="AI110">
        <f t="shared" si="25"/>
        <v>12.92666059615385</v>
      </c>
    </row>
    <row r="111" spans="1:35" x14ac:dyDescent="0.35">
      <c r="A111">
        <v>1</v>
      </c>
      <c r="B111">
        <f t="shared" si="13"/>
        <v>110</v>
      </c>
      <c r="C111" t="s">
        <v>6</v>
      </c>
      <c r="D111">
        <v>4</v>
      </c>
      <c r="E111">
        <v>1991</v>
      </c>
      <c r="F111">
        <v>1900</v>
      </c>
      <c r="G111" s="12">
        <v>33000000</v>
      </c>
      <c r="H111" s="12">
        <v>0</v>
      </c>
      <c r="I111">
        <v>1</v>
      </c>
      <c r="J111">
        <v>0</v>
      </c>
      <c r="K111">
        <v>1</v>
      </c>
      <c r="L111" s="11">
        <v>34700</v>
      </c>
      <c r="M111" s="12">
        <v>1995</v>
      </c>
      <c r="N111" s="12">
        <v>0</v>
      </c>
      <c r="O111" s="12">
        <f t="shared" si="12"/>
        <v>-4</v>
      </c>
      <c r="P111">
        <v>2005</v>
      </c>
      <c r="Q111">
        <v>-14</v>
      </c>
      <c r="R111">
        <v>0</v>
      </c>
      <c r="S111">
        <v>0.57239399999999996</v>
      </c>
      <c r="T111">
        <v>0</v>
      </c>
      <c r="U111">
        <v>0</v>
      </c>
      <c r="W111">
        <f t="shared" si="26"/>
        <v>13</v>
      </c>
      <c r="X111">
        <f t="shared" si="18"/>
        <v>756.8708448000001</v>
      </c>
      <c r="Y111">
        <f t="shared" si="14"/>
        <v>207.56571120000004</v>
      </c>
      <c r="Z111">
        <f t="shared" si="15"/>
        <v>257.99496310000001</v>
      </c>
      <c r="AA111">
        <f t="shared" si="16"/>
        <v>291.31017050000003</v>
      </c>
      <c r="AB111">
        <f t="shared" si="19"/>
        <v>98</v>
      </c>
      <c r="AC111">
        <f t="shared" si="20"/>
        <v>39</v>
      </c>
      <c r="AD111">
        <f t="shared" si="21"/>
        <v>35</v>
      </c>
      <c r="AE111">
        <f t="shared" si="22"/>
        <v>24</v>
      </c>
      <c r="AF111">
        <f t="shared" si="23"/>
        <v>7.7231718857142866</v>
      </c>
      <c r="AG111">
        <f t="shared" si="24"/>
        <v>5.3221977230769237</v>
      </c>
      <c r="AH111">
        <f t="shared" si="27"/>
        <v>7.3712846600000006</v>
      </c>
      <c r="AI111">
        <f t="shared" si="25"/>
        <v>12.137923770833334</v>
      </c>
    </row>
    <row r="112" spans="1:35" x14ac:dyDescent="0.35">
      <c r="A112">
        <v>1</v>
      </c>
      <c r="B112">
        <f t="shared" si="13"/>
        <v>111</v>
      </c>
      <c r="C112" t="s">
        <v>6</v>
      </c>
      <c r="D112">
        <v>4</v>
      </c>
      <c r="E112">
        <v>1992</v>
      </c>
      <c r="F112">
        <v>2200</v>
      </c>
      <c r="G112" s="12">
        <v>34000000</v>
      </c>
      <c r="H112" s="12">
        <v>0</v>
      </c>
      <c r="I112">
        <v>1</v>
      </c>
      <c r="J112">
        <v>0</v>
      </c>
      <c r="K112">
        <v>1</v>
      </c>
      <c r="L112" s="11">
        <v>34700</v>
      </c>
      <c r="M112" s="12">
        <v>1995</v>
      </c>
      <c r="N112" s="12">
        <v>0</v>
      </c>
      <c r="O112" s="12">
        <f t="shared" si="12"/>
        <v>-3</v>
      </c>
      <c r="P112">
        <v>2005</v>
      </c>
      <c r="Q112">
        <v>-13</v>
      </c>
      <c r="R112">
        <v>0</v>
      </c>
      <c r="S112">
        <v>0.65368899999999996</v>
      </c>
      <c r="T112">
        <v>0</v>
      </c>
      <c r="U112">
        <v>0</v>
      </c>
      <c r="W112">
        <f t="shared" si="26"/>
        <v>14</v>
      </c>
      <c r="X112">
        <f t="shared" si="18"/>
        <v>681.09396879999986</v>
      </c>
      <c r="Y112">
        <f t="shared" si="14"/>
        <v>186.42756839999998</v>
      </c>
      <c r="Z112">
        <f t="shared" si="15"/>
        <v>232.87471929999992</v>
      </c>
      <c r="AA112">
        <f t="shared" si="16"/>
        <v>261.79168110000001</v>
      </c>
      <c r="AB112">
        <f t="shared" si="19"/>
        <v>96</v>
      </c>
      <c r="AC112">
        <f t="shared" si="20"/>
        <v>37</v>
      </c>
      <c r="AD112">
        <f t="shared" si="21"/>
        <v>35</v>
      </c>
      <c r="AE112">
        <f t="shared" si="22"/>
        <v>24</v>
      </c>
      <c r="AF112">
        <f t="shared" si="23"/>
        <v>7.0947288416666652</v>
      </c>
      <c r="AG112">
        <f t="shared" si="24"/>
        <v>5.0385829297297295</v>
      </c>
      <c r="AH112">
        <f t="shared" si="27"/>
        <v>6.6535634085714266</v>
      </c>
      <c r="AI112">
        <f t="shared" si="25"/>
        <v>10.9079867125</v>
      </c>
    </row>
    <row r="113" spans="1:35" x14ac:dyDescent="0.35">
      <c r="A113">
        <v>1</v>
      </c>
      <c r="B113">
        <f t="shared" si="13"/>
        <v>112</v>
      </c>
      <c r="C113" t="s">
        <v>6</v>
      </c>
      <c r="D113">
        <v>4</v>
      </c>
      <c r="E113">
        <v>1993</v>
      </c>
      <c r="F113">
        <v>2500</v>
      </c>
      <c r="G113" s="12">
        <v>34000000</v>
      </c>
      <c r="H113" s="12">
        <v>0</v>
      </c>
      <c r="I113">
        <v>1</v>
      </c>
      <c r="J113">
        <v>0</v>
      </c>
      <c r="K113">
        <v>1</v>
      </c>
      <c r="L113" s="11">
        <v>34700</v>
      </c>
      <c r="M113" s="12">
        <v>1995</v>
      </c>
      <c r="N113" s="12">
        <v>0</v>
      </c>
      <c r="O113" s="12">
        <f t="shared" si="12"/>
        <v>-2</v>
      </c>
      <c r="P113">
        <v>2005</v>
      </c>
      <c r="Q113">
        <v>-12</v>
      </c>
      <c r="R113">
        <v>0</v>
      </c>
      <c r="S113">
        <v>0.73290319999999998</v>
      </c>
      <c r="T113">
        <v>0</v>
      </c>
      <c r="U113">
        <v>0</v>
      </c>
      <c r="W113">
        <f t="shared" si="26"/>
        <v>15</v>
      </c>
      <c r="X113">
        <f t="shared" si="18"/>
        <v>619.11981620000006</v>
      </c>
      <c r="Y113">
        <f t="shared" si="14"/>
        <v>172.65080440000003</v>
      </c>
      <c r="Z113">
        <f t="shared" si="15"/>
        <v>207.35724060000001</v>
      </c>
      <c r="AA113">
        <f t="shared" si="16"/>
        <v>239.11177120000002</v>
      </c>
      <c r="AB113">
        <f t="shared" si="19"/>
        <v>96</v>
      </c>
      <c r="AC113">
        <f t="shared" si="20"/>
        <v>37</v>
      </c>
      <c r="AD113">
        <f t="shared" si="21"/>
        <v>35</v>
      </c>
      <c r="AE113">
        <f t="shared" si="22"/>
        <v>24</v>
      </c>
      <c r="AF113">
        <f t="shared" si="23"/>
        <v>6.449164752083334</v>
      </c>
      <c r="AG113">
        <f t="shared" si="24"/>
        <v>4.6662379567567571</v>
      </c>
      <c r="AH113">
        <f t="shared" si="27"/>
        <v>5.9244925885714288</v>
      </c>
      <c r="AI113">
        <f t="shared" si="25"/>
        <v>9.9629904666666675</v>
      </c>
    </row>
    <row r="114" spans="1:35" x14ac:dyDescent="0.35">
      <c r="A114">
        <v>1</v>
      </c>
      <c r="B114">
        <f t="shared" si="13"/>
        <v>113</v>
      </c>
      <c r="C114" t="s">
        <v>6</v>
      </c>
      <c r="D114">
        <v>4</v>
      </c>
      <c r="E114">
        <v>1994</v>
      </c>
      <c r="F114">
        <v>2900</v>
      </c>
      <c r="G114" s="12">
        <v>35000000</v>
      </c>
      <c r="H114" s="12">
        <v>0</v>
      </c>
      <c r="I114">
        <v>1</v>
      </c>
      <c r="J114">
        <v>0</v>
      </c>
      <c r="K114">
        <v>1</v>
      </c>
      <c r="L114" s="11">
        <v>34700</v>
      </c>
      <c r="M114" s="12">
        <v>1995</v>
      </c>
      <c r="N114" s="12">
        <v>0</v>
      </c>
      <c r="O114" s="12">
        <f t="shared" si="12"/>
        <v>-1</v>
      </c>
      <c r="P114">
        <v>2005</v>
      </c>
      <c r="Q114">
        <v>-11</v>
      </c>
      <c r="R114">
        <v>0</v>
      </c>
      <c r="S114">
        <v>0.83916619999999997</v>
      </c>
      <c r="T114">
        <v>0</v>
      </c>
      <c r="U114">
        <v>0</v>
      </c>
      <c r="W114">
        <f t="shared" si="26"/>
        <v>16</v>
      </c>
      <c r="X114">
        <f t="shared" si="18"/>
        <v>569.19203560000005</v>
      </c>
      <c r="Y114">
        <f t="shared" si="14"/>
        <v>160.51617490000004</v>
      </c>
      <c r="Z114">
        <f t="shared" si="15"/>
        <v>185.73278319999997</v>
      </c>
      <c r="AA114">
        <f t="shared" si="16"/>
        <v>222.94307750000002</v>
      </c>
      <c r="AB114">
        <f t="shared" si="19"/>
        <v>95</v>
      </c>
      <c r="AC114">
        <f t="shared" si="20"/>
        <v>36</v>
      </c>
      <c r="AD114">
        <f t="shared" si="21"/>
        <v>35</v>
      </c>
      <c r="AE114">
        <f t="shared" si="22"/>
        <v>24</v>
      </c>
      <c r="AF114">
        <f t="shared" si="23"/>
        <v>5.9914951115789483</v>
      </c>
      <c r="AG114">
        <f t="shared" si="24"/>
        <v>4.4587826361111125</v>
      </c>
      <c r="AH114">
        <f t="shared" si="27"/>
        <v>5.3066509485714279</v>
      </c>
      <c r="AI114">
        <f t="shared" si="25"/>
        <v>9.2892948958333346</v>
      </c>
    </row>
    <row r="115" spans="1:35" x14ac:dyDescent="0.35">
      <c r="A115">
        <v>1</v>
      </c>
      <c r="B115">
        <f t="shared" si="13"/>
        <v>114</v>
      </c>
      <c r="C115" t="s">
        <v>6</v>
      </c>
      <c r="D115">
        <v>4</v>
      </c>
      <c r="E115">
        <v>1995</v>
      </c>
      <c r="F115">
        <v>3100</v>
      </c>
      <c r="G115" s="12">
        <v>35000000</v>
      </c>
      <c r="H115" s="12">
        <v>0</v>
      </c>
      <c r="I115">
        <v>1</v>
      </c>
      <c r="J115">
        <v>0</v>
      </c>
      <c r="K115">
        <v>1</v>
      </c>
      <c r="L115" s="11">
        <v>34700</v>
      </c>
      <c r="M115" s="12">
        <v>1995</v>
      </c>
      <c r="N115" s="12">
        <v>1</v>
      </c>
      <c r="O115" s="12">
        <f t="shared" si="12"/>
        <v>0</v>
      </c>
      <c r="P115">
        <v>2005</v>
      </c>
      <c r="Q115">
        <v>-10</v>
      </c>
      <c r="R115">
        <v>0</v>
      </c>
      <c r="S115">
        <v>0.88584549999999995</v>
      </c>
      <c r="T115">
        <v>0</v>
      </c>
      <c r="U115">
        <v>1</v>
      </c>
      <c r="W115">
        <f>W114+1</f>
        <v>17</v>
      </c>
      <c r="X115">
        <f t="shared" si="18"/>
        <v>524.56564819999994</v>
      </c>
      <c r="Y115">
        <f t="shared" si="14"/>
        <v>150.4619051</v>
      </c>
      <c r="Z115">
        <f t="shared" si="15"/>
        <v>161.96715839999999</v>
      </c>
      <c r="AA115">
        <f t="shared" si="16"/>
        <v>212.13658469999999</v>
      </c>
      <c r="AB115">
        <f t="shared" si="19"/>
        <v>91</v>
      </c>
      <c r="AC115">
        <f t="shared" si="20"/>
        <v>33</v>
      </c>
      <c r="AD115">
        <f t="shared" si="21"/>
        <v>34</v>
      </c>
      <c r="AE115">
        <f t="shared" si="22"/>
        <v>24</v>
      </c>
      <c r="AF115">
        <f t="shared" si="23"/>
        <v>5.7644576725274721</v>
      </c>
      <c r="AG115">
        <f t="shared" si="24"/>
        <v>4.5594516696969691</v>
      </c>
      <c r="AH115">
        <f t="shared" si="27"/>
        <v>4.7637399529411759</v>
      </c>
      <c r="AI115">
        <f t="shared" si="25"/>
        <v>8.8390243625</v>
      </c>
    </row>
    <row r="116" spans="1:35" x14ac:dyDescent="0.35">
      <c r="A116">
        <v>1</v>
      </c>
      <c r="B116">
        <f t="shared" si="13"/>
        <v>115</v>
      </c>
      <c r="C116" t="s">
        <v>6</v>
      </c>
      <c r="D116">
        <v>4</v>
      </c>
      <c r="E116">
        <v>1996</v>
      </c>
      <c r="F116">
        <v>2900</v>
      </c>
      <c r="G116" s="12">
        <v>35000000</v>
      </c>
      <c r="H116" s="12">
        <v>0</v>
      </c>
      <c r="I116">
        <v>1</v>
      </c>
      <c r="J116">
        <v>0</v>
      </c>
      <c r="K116">
        <v>1</v>
      </c>
      <c r="L116" s="11">
        <v>34700</v>
      </c>
      <c r="M116" s="12">
        <v>1995</v>
      </c>
      <c r="N116" s="12">
        <v>1</v>
      </c>
      <c r="O116" s="12">
        <f t="shared" si="12"/>
        <v>1</v>
      </c>
      <c r="P116">
        <v>2005</v>
      </c>
      <c r="Q116">
        <v>-9</v>
      </c>
      <c r="R116">
        <v>0</v>
      </c>
      <c r="S116">
        <v>0.81875379999999998</v>
      </c>
      <c r="T116">
        <v>0</v>
      </c>
      <c r="U116">
        <v>1</v>
      </c>
      <c r="W116">
        <f t="shared" si="26"/>
        <v>18</v>
      </c>
      <c r="X116">
        <f t="shared" si="18"/>
        <v>484.46645960000001</v>
      </c>
      <c r="Y116">
        <f t="shared" si="14"/>
        <v>135.82973099999995</v>
      </c>
      <c r="Z116">
        <f t="shared" si="15"/>
        <v>147.46149080000001</v>
      </c>
      <c r="AA116">
        <f t="shared" si="16"/>
        <v>201.17523780000005</v>
      </c>
      <c r="AB116">
        <f t="shared" si="19"/>
        <v>90</v>
      </c>
      <c r="AC116">
        <f t="shared" si="20"/>
        <v>32</v>
      </c>
      <c r="AD116">
        <f t="shared" si="21"/>
        <v>34</v>
      </c>
      <c r="AE116">
        <f t="shared" si="22"/>
        <v>24</v>
      </c>
      <c r="AF116">
        <f t="shared" si="23"/>
        <v>5.3829606622222226</v>
      </c>
      <c r="AG116">
        <f t="shared" si="24"/>
        <v>4.2446790937499985</v>
      </c>
      <c r="AH116">
        <f t="shared" si="27"/>
        <v>4.3371026705882354</v>
      </c>
      <c r="AI116">
        <f t="shared" si="25"/>
        <v>8.3823015750000014</v>
      </c>
    </row>
    <row r="117" spans="1:35" x14ac:dyDescent="0.35">
      <c r="A117">
        <v>1</v>
      </c>
      <c r="B117">
        <f t="shared" si="13"/>
        <v>116</v>
      </c>
      <c r="C117" t="s">
        <v>6</v>
      </c>
      <c r="D117">
        <v>4</v>
      </c>
      <c r="E117">
        <v>1997</v>
      </c>
      <c r="F117">
        <v>2500</v>
      </c>
      <c r="G117" s="12">
        <v>36000000</v>
      </c>
      <c r="H117" s="12">
        <v>0</v>
      </c>
      <c r="I117">
        <v>1</v>
      </c>
      <c r="J117">
        <v>0</v>
      </c>
      <c r="K117">
        <v>1</v>
      </c>
      <c r="L117" s="11">
        <v>34700</v>
      </c>
      <c r="M117" s="12">
        <v>1995</v>
      </c>
      <c r="N117" s="12">
        <v>1</v>
      </c>
      <c r="O117" s="12">
        <f t="shared" si="12"/>
        <v>2</v>
      </c>
      <c r="P117">
        <v>2005</v>
      </c>
      <c r="Q117">
        <v>-8</v>
      </c>
      <c r="R117">
        <v>0</v>
      </c>
      <c r="S117">
        <v>0.69766209999999995</v>
      </c>
      <c r="T117">
        <v>0</v>
      </c>
      <c r="U117">
        <v>1</v>
      </c>
      <c r="W117">
        <f t="shared" si="26"/>
        <v>19</v>
      </c>
      <c r="X117">
        <f t="shared" si="18"/>
        <v>452.98814979999997</v>
      </c>
      <c r="Y117">
        <f t="shared" si="14"/>
        <v>125.01802409999999</v>
      </c>
      <c r="Z117">
        <f t="shared" si="15"/>
        <v>134.46072549999997</v>
      </c>
      <c r="AA117">
        <f t="shared" si="16"/>
        <v>193.50940019999999</v>
      </c>
      <c r="AB117">
        <f t="shared" si="19"/>
        <v>89</v>
      </c>
      <c r="AC117">
        <f t="shared" si="20"/>
        <v>31</v>
      </c>
      <c r="AD117">
        <f t="shared" si="21"/>
        <v>34</v>
      </c>
      <c r="AE117">
        <f t="shared" si="22"/>
        <v>24</v>
      </c>
      <c r="AF117">
        <f t="shared" si="23"/>
        <v>5.0897544921348308</v>
      </c>
      <c r="AG117">
        <f t="shared" si="24"/>
        <v>4.0328394870967736</v>
      </c>
      <c r="AH117">
        <f t="shared" si="27"/>
        <v>3.9547272205882344</v>
      </c>
      <c r="AI117">
        <f t="shared" si="25"/>
        <v>8.0628916749999995</v>
      </c>
    </row>
    <row r="118" spans="1:35" x14ac:dyDescent="0.35">
      <c r="A118">
        <v>1</v>
      </c>
      <c r="B118">
        <f t="shared" si="13"/>
        <v>117</v>
      </c>
      <c r="C118" t="s">
        <v>6</v>
      </c>
      <c r="D118">
        <v>4</v>
      </c>
      <c r="E118">
        <v>1998</v>
      </c>
      <c r="F118">
        <v>2300</v>
      </c>
      <c r="G118" s="12">
        <v>36000000</v>
      </c>
      <c r="H118" s="12">
        <v>0</v>
      </c>
      <c r="I118">
        <v>1</v>
      </c>
      <c r="J118">
        <v>0</v>
      </c>
      <c r="K118">
        <v>1</v>
      </c>
      <c r="L118" s="11">
        <v>34700</v>
      </c>
      <c r="M118" s="12">
        <v>1995</v>
      </c>
      <c r="N118" s="12">
        <v>1</v>
      </c>
      <c r="O118" s="12">
        <f t="shared" si="12"/>
        <v>3</v>
      </c>
      <c r="P118">
        <v>2005</v>
      </c>
      <c r="Q118">
        <v>-7</v>
      </c>
      <c r="R118">
        <v>0</v>
      </c>
      <c r="S118">
        <v>0.63463000000000003</v>
      </c>
      <c r="T118">
        <v>0</v>
      </c>
      <c r="U118">
        <v>1</v>
      </c>
      <c r="W118">
        <f t="shared" si="26"/>
        <v>20</v>
      </c>
      <c r="X118">
        <f t="shared" si="18"/>
        <v>417.51694459999999</v>
      </c>
      <c r="Y118">
        <f t="shared" si="14"/>
        <v>106.5854988</v>
      </c>
      <c r="Z118">
        <f t="shared" si="15"/>
        <v>129.0170493</v>
      </c>
      <c r="AA118">
        <f t="shared" si="16"/>
        <v>181.91439649999998</v>
      </c>
      <c r="AB118">
        <f t="shared" si="19"/>
        <v>85</v>
      </c>
      <c r="AC118">
        <f t="shared" si="20"/>
        <v>28</v>
      </c>
      <c r="AD118">
        <f t="shared" si="21"/>
        <v>33</v>
      </c>
      <c r="AE118">
        <f t="shared" si="22"/>
        <v>24</v>
      </c>
      <c r="AF118">
        <f t="shared" si="23"/>
        <v>4.9119640541176466</v>
      </c>
      <c r="AG118">
        <f t="shared" si="24"/>
        <v>3.8066249571428572</v>
      </c>
      <c r="AH118">
        <f t="shared" si="27"/>
        <v>3.9096075545454543</v>
      </c>
      <c r="AI118">
        <f t="shared" si="25"/>
        <v>7.5797665208333322</v>
      </c>
    </row>
    <row r="119" spans="1:35" x14ac:dyDescent="0.35">
      <c r="A119">
        <v>1</v>
      </c>
      <c r="B119">
        <f t="shared" si="13"/>
        <v>118</v>
      </c>
      <c r="C119" t="s">
        <v>6</v>
      </c>
      <c r="D119">
        <v>4</v>
      </c>
      <c r="E119">
        <v>1999</v>
      </c>
      <c r="F119">
        <v>2200</v>
      </c>
      <c r="G119" s="12">
        <v>37000000</v>
      </c>
      <c r="H119" s="12">
        <v>0</v>
      </c>
      <c r="I119">
        <v>1</v>
      </c>
      <c r="J119">
        <v>0</v>
      </c>
      <c r="K119">
        <v>1</v>
      </c>
      <c r="L119" s="11">
        <v>34700</v>
      </c>
      <c r="M119" s="12">
        <v>1995</v>
      </c>
      <c r="N119" s="12">
        <v>1</v>
      </c>
      <c r="O119" s="12">
        <f t="shared" si="12"/>
        <v>4</v>
      </c>
      <c r="P119">
        <v>2005</v>
      </c>
      <c r="Q119">
        <v>-6</v>
      </c>
      <c r="R119">
        <v>0</v>
      </c>
      <c r="S119">
        <v>0.60030450000000002</v>
      </c>
      <c r="T119">
        <v>0</v>
      </c>
      <c r="U119">
        <v>1</v>
      </c>
      <c r="W119">
        <f t="shared" si="26"/>
        <v>21</v>
      </c>
      <c r="X119">
        <f t="shared" si="18"/>
        <v>366.57924259999993</v>
      </c>
      <c r="Y119">
        <f t="shared" si="14"/>
        <v>99.714219799999981</v>
      </c>
      <c r="Z119">
        <f t="shared" si="15"/>
        <v>117.423924</v>
      </c>
      <c r="AA119">
        <f t="shared" si="16"/>
        <v>149.44109879999996</v>
      </c>
      <c r="AB119">
        <f t="shared" si="19"/>
        <v>73</v>
      </c>
      <c r="AC119">
        <f t="shared" si="20"/>
        <v>25</v>
      </c>
      <c r="AD119">
        <f t="shared" si="21"/>
        <v>30</v>
      </c>
      <c r="AE119">
        <f t="shared" si="22"/>
        <v>18</v>
      </c>
      <c r="AF119">
        <f t="shared" si="23"/>
        <v>5.0216334602739714</v>
      </c>
      <c r="AG119">
        <f t="shared" si="24"/>
        <v>3.9885687919999993</v>
      </c>
      <c r="AH119">
        <f t="shared" si="27"/>
        <v>3.9141308000000001</v>
      </c>
      <c r="AI119">
        <f t="shared" si="25"/>
        <v>8.3022832666666648</v>
      </c>
    </row>
    <row r="120" spans="1:35" x14ac:dyDescent="0.35">
      <c r="A120">
        <v>1</v>
      </c>
      <c r="B120">
        <f t="shared" si="13"/>
        <v>119</v>
      </c>
      <c r="C120" t="s">
        <v>6</v>
      </c>
      <c r="D120">
        <v>4</v>
      </c>
      <c r="E120">
        <v>2000</v>
      </c>
      <c r="F120">
        <v>2200</v>
      </c>
      <c r="G120" s="12">
        <v>37000000</v>
      </c>
      <c r="H120" s="12">
        <v>0</v>
      </c>
      <c r="I120">
        <v>1</v>
      </c>
      <c r="J120">
        <v>0</v>
      </c>
      <c r="K120">
        <v>1</v>
      </c>
      <c r="L120" s="11">
        <v>34700</v>
      </c>
      <c r="M120" s="12">
        <v>1995</v>
      </c>
      <c r="N120" s="12">
        <v>1</v>
      </c>
      <c r="O120" s="12">
        <f t="shared" si="12"/>
        <v>5</v>
      </c>
      <c r="P120">
        <v>2005</v>
      </c>
      <c r="Q120">
        <v>-5</v>
      </c>
      <c r="R120">
        <v>0</v>
      </c>
      <c r="S120">
        <v>0.5936728</v>
      </c>
      <c r="T120">
        <v>0</v>
      </c>
      <c r="U120">
        <v>1</v>
      </c>
    </row>
    <row r="121" spans="1:35" x14ac:dyDescent="0.35">
      <c r="A121">
        <v>1</v>
      </c>
      <c r="B121">
        <f t="shared" si="13"/>
        <v>120</v>
      </c>
      <c r="C121" t="s">
        <v>6</v>
      </c>
      <c r="D121">
        <v>4</v>
      </c>
      <c r="E121">
        <v>2001</v>
      </c>
      <c r="F121">
        <v>2100</v>
      </c>
      <c r="G121" s="12">
        <v>37000000</v>
      </c>
      <c r="H121" s="12">
        <v>0</v>
      </c>
      <c r="I121">
        <v>1</v>
      </c>
      <c r="J121">
        <v>0</v>
      </c>
      <c r="K121">
        <v>1</v>
      </c>
      <c r="L121" s="11">
        <v>34700</v>
      </c>
      <c r="M121" s="12">
        <v>1995</v>
      </c>
      <c r="N121" s="12">
        <v>1</v>
      </c>
      <c r="O121" s="12">
        <f t="shared" si="12"/>
        <v>6</v>
      </c>
      <c r="P121">
        <v>2005</v>
      </c>
      <c r="Q121">
        <v>-4</v>
      </c>
      <c r="R121">
        <v>0</v>
      </c>
      <c r="S121">
        <v>0.56042579999999997</v>
      </c>
      <c r="T121">
        <v>0</v>
      </c>
      <c r="U121">
        <v>1</v>
      </c>
    </row>
    <row r="122" spans="1:35" x14ac:dyDescent="0.35">
      <c r="A122">
        <v>1</v>
      </c>
      <c r="B122">
        <f t="shared" si="13"/>
        <v>121</v>
      </c>
      <c r="C122" t="s">
        <v>6</v>
      </c>
      <c r="D122">
        <v>4</v>
      </c>
      <c r="E122">
        <v>2002</v>
      </c>
      <c r="F122">
        <v>2000</v>
      </c>
      <c r="G122" s="12">
        <v>38000000</v>
      </c>
      <c r="H122" s="12">
        <v>0</v>
      </c>
      <c r="I122">
        <v>1</v>
      </c>
      <c r="J122">
        <v>0</v>
      </c>
      <c r="K122">
        <v>1</v>
      </c>
      <c r="L122" s="11">
        <v>34700</v>
      </c>
      <c r="M122" s="12">
        <v>1995</v>
      </c>
      <c r="N122" s="12">
        <v>1</v>
      </c>
      <c r="O122" s="12">
        <f t="shared" si="12"/>
        <v>7</v>
      </c>
      <c r="P122">
        <v>2005</v>
      </c>
      <c r="Q122">
        <v>-3</v>
      </c>
      <c r="R122">
        <v>0</v>
      </c>
      <c r="S122">
        <v>0.52785249999999995</v>
      </c>
      <c r="T122">
        <v>0</v>
      </c>
      <c r="U122">
        <v>1</v>
      </c>
    </row>
    <row r="123" spans="1:35" x14ac:dyDescent="0.35">
      <c r="A123">
        <v>1</v>
      </c>
      <c r="B123">
        <f t="shared" si="13"/>
        <v>122</v>
      </c>
      <c r="C123" t="s">
        <v>6</v>
      </c>
      <c r="D123">
        <v>4</v>
      </c>
      <c r="E123">
        <v>2003</v>
      </c>
      <c r="F123">
        <v>2000</v>
      </c>
      <c r="G123" s="12">
        <v>38000000</v>
      </c>
      <c r="H123" s="12">
        <v>0</v>
      </c>
      <c r="I123">
        <v>1</v>
      </c>
      <c r="J123">
        <v>0</v>
      </c>
      <c r="K123">
        <v>1</v>
      </c>
      <c r="L123" s="11">
        <v>34700</v>
      </c>
      <c r="M123" s="12">
        <v>1995</v>
      </c>
      <c r="N123" s="12">
        <v>1</v>
      </c>
      <c r="O123" s="12">
        <f t="shared" si="12"/>
        <v>8</v>
      </c>
      <c r="P123">
        <v>2005</v>
      </c>
      <c r="Q123">
        <v>-2</v>
      </c>
      <c r="R123">
        <v>0</v>
      </c>
      <c r="S123">
        <v>0.52206529999999995</v>
      </c>
      <c r="T123">
        <v>0</v>
      </c>
      <c r="U123">
        <v>1</v>
      </c>
    </row>
    <row r="124" spans="1:35" x14ac:dyDescent="0.35">
      <c r="A124">
        <v>1</v>
      </c>
      <c r="B124">
        <f t="shared" si="13"/>
        <v>123</v>
      </c>
      <c r="C124" t="s">
        <v>6</v>
      </c>
      <c r="D124">
        <v>4</v>
      </c>
      <c r="E124">
        <v>2004</v>
      </c>
      <c r="F124">
        <v>2000</v>
      </c>
      <c r="G124" s="12">
        <v>39000000</v>
      </c>
      <c r="H124" s="12">
        <v>0</v>
      </c>
      <c r="I124">
        <v>1</v>
      </c>
      <c r="J124">
        <v>0</v>
      </c>
      <c r="K124">
        <v>1</v>
      </c>
      <c r="L124" s="11">
        <v>34700</v>
      </c>
      <c r="M124" s="12">
        <v>1995</v>
      </c>
      <c r="N124" s="12">
        <v>1</v>
      </c>
      <c r="O124" s="12">
        <f t="shared" si="12"/>
        <v>9</v>
      </c>
      <c r="P124">
        <v>2005</v>
      </c>
      <c r="Q124">
        <v>-1</v>
      </c>
      <c r="R124">
        <v>0</v>
      </c>
      <c r="S124">
        <v>0.51641300000000001</v>
      </c>
      <c r="T124">
        <v>0</v>
      </c>
      <c r="U124">
        <v>1</v>
      </c>
    </row>
    <row r="125" spans="1:35" x14ac:dyDescent="0.35">
      <c r="A125">
        <v>1</v>
      </c>
      <c r="B125">
        <f t="shared" si="13"/>
        <v>124</v>
      </c>
      <c r="C125" t="s">
        <v>6</v>
      </c>
      <c r="D125">
        <v>4</v>
      </c>
      <c r="E125">
        <v>2005</v>
      </c>
      <c r="F125">
        <v>2000</v>
      </c>
      <c r="G125" s="12">
        <v>39000000</v>
      </c>
      <c r="H125" s="12">
        <v>0</v>
      </c>
      <c r="I125">
        <v>1</v>
      </c>
      <c r="J125">
        <v>0</v>
      </c>
      <c r="K125">
        <v>1</v>
      </c>
      <c r="L125" s="11">
        <v>34700</v>
      </c>
      <c r="M125" s="12">
        <v>1995</v>
      </c>
      <c r="N125" s="12">
        <v>1</v>
      </c>
      <c r="O125" s="12">
        <f t="shared" si="12"/>
        <v>10</v>
      </c>
      <c r="P125">
        <v>2005</v>
      </c>
      <c r="Q125">
        <v>0</v>
      </c>
      <c r="R125">
        <v>1</v>
      </c>
      <c r="S125">
        <v>0.5109146</v>
      </c>
      <c r="T125">
        <v>0</v>
      </c>
      <c r="U125">
        <v>1</v>
      </c>
    </row>
    <row r="126" spans="1:35" x14ac:dyDescent="0.35">
      <c r="A126">
        <v>1</v>
      </c>
      <c r="B126">
        <f t="shared" si="13"/>
        <v>125</v>
      </c>
      <c r="C126" t="s">
        <v>6</v>
      </c>
      <c r="D126">
        <v>4</v>
      </c>
      <c r="E126">
        <v>2006</v>
      </c>
      <c r="F126">
        <v>2000</v>
      </c>
      <c r="G126" s="12">
        <v>40000000</v>
      </c>
      <c r="H126" s="12">
        <v>0</v>
      </c>
      <c r="I126">
        <v>1</v>
      </c>
      <c r="J126">
        <v>0</v>
      </c>
      <c r="K126">
        <v>1</v>
      </c>
      <c r="L126" s="11">
        <v>34700</v>
      </c>
      <c r="M126" s="12">
        <v>1995</v>
      </c>
      <c r="N126" s="12">
        <v>1</v>
      </c>
      <c r="O126" s="12">
        <f t="shared" si="12"/>
        <v>11</v>
      </c>
      <c r="P126">
        <v>2005</v>
      </c>
      <c r="Q126">
        <v>1</v>
      </c>
      <c r="R126">
        <v>1</v>
      </c>
      <c r="S126">
        <v>0.50557540000000001</v>
      </c>
      <c r="T126">
        <v>0</v>
      </c>
      <c r="U126">
        <v>1</v>
      </c>
    </row>
    <row r="127" spans="1:35" x14ac:dyDescent="0.35">
      <c r="A127">
        <v>1</v>
      </c>
      <c r="B127">
        <f t="shared" si="13"/>
        <v>126</v>
      </c>
      <c r="C127" t="s">
        <v>6</v>
      </c>
      <c r="D127">
        <v>4</v>
      </c>
      <c r="E127">
        <v>2007</v>
      </c>
      <c r="F127">
        <v>2000</v>
      </c>
      <c r="G127" s="12">
        <v>40000000</v>
      </c>
      <c r="H127" s="12">
        <v>0</v>
      </c>
      <c r="I127">
        <v>1</v>
      </c>
      <c r="J127">
        <v>0</v>
      </c>
      <c r="K127">
        <v>1</v>
      </c>
      <c r="L127" s="11">
        <v>34700</v>
      </c>
      <c r="M127" s="12">
        <v>1995</v>
      </c>
      <c r="N127" s="12">
        <v>1</v>
      </c>
      <c r="O127" s="12">
        <f t="shared" si="12"/>
        <v>12</v>
      </c>
      <c r="P127">
        <v>2005</v>
      </c>
      <c r="Q127">
        <v>2</v>
      </c>
      <c r="R127">
        <v>1</v>
      </c>
      <c r="S127">
        <v>0.5003725</v>
      </c>
      <c r="T127">
        <v>0</v>
      </c>
      <c r="U127">
        <v>1</v>
      </c>
    </row>
    <row r="128" spans="1:35" x14ac:dyDescent="0.35">
      <c r="A128">
        <v>1</v>
      </c>
      <c r="B128">
        <f t="shared" si="13"/>
        <v>127</v>
      </c>
      <c r="C128" t="s">
        <v>6</v>
      </c>
      <c r="D128">
        <v>4</v>
      </c>
      <c r="E128">
        <v>2008</v>
      </c>
      <c r="F128">
        <v>2000</v>
      </c>
      <c r="G128" s="12">
        <v>40000000</v>
      </c>
      <c r="H128" s="12">
        <v>0</v>
      </c>
      <c r="I128">
        <v>1</v>
      </c>
      <c r="J128">
        <v>0</v>
      </c>
      <c r="K128">
        <v>1</v>
      </c>
      <c r="L128" s="11">
        <v>34700</v>
      </c>
      <c r="M128" s="12">
        <v>1995</v>
      </c>
      <c r="N128" s="12">
        <v>1</v>
      </c>
      <c r="O128" s="12">
        <f t="shared" si="12"/>
        <v>13</v>
      </c>
      <c r="P128">
        <v>2005</v>
      </c>
      <c r="Q128">
        <v>3</v>
      </c>
      <c r="R128">
        <v>1</v>
      </c>
      <c r="S128">
        <v>0.49526540000000002</v>
      </c>
      <c r="T128">
        <v>0</v>
      </c>
      <c r="U128">
        <v>1</v>
      </c>
    </row>
    <row r="129" spans="1:21" x14ac:dyDescent="0.35">
      <c r="A129">
        <v>1</v>
      </c>
      <c r="B129">
        <f t="shared" si="13"/>
        <v>128</v>
      </c>
      <c r="C129" t="s">
        <v>6</v>
      </c>
      <c r="D129">
        <v>4</v>
      </c>
      <c r="E129">
        <v>2009</v>
      </c>
      <c r="F129">
        <v>2000</v>
      </c>
      <c r="G129" s="12">
        <v>41000000</v>
      </c>
      <c r="H129" s="12">
        <v>0</v>
      </c>
      <c r="I129">
        <v>1</v>
      </c>
      <c r="J129">
        <v>0</v>
      </c>
      <c r="K129">
        <v>1</v>
      </c>
      <c r="L129" s="11">
        <v>34700</v>
      </c>
      <c r="M129" s="12">
        <v>1995</v>
      </c>
      <c r="N129" s="12">
        <v>1</v>
      </c>
      <c r="O129" s="12">
        <f t="shared" si="12"/>
        <v>14</v>
      </c>
      <c r="P129">
        <v>2005</v>
      </c>
      <c r="Q129">
        <v>4</v>
      </c>
      <c r="R129">
        <v>1</v>
      </c>
      <c r="S129">
        <v>0.49020320000000001</v>
      </c>
      <c r="T129">
        <v>0</v>
      </c>
      <c r="U129">
        <v>1</v>
      </c>
    </row>
    <row r="130" spans="1:21" x14ac:dyDescent="0.35">
      <c r="A130">
        <v>1</v>
      </c>
      <c r="B130">
        <f t="shared" si="13"/>
        <v>129</v>
      </c>
      <c r="C130" t="s">
        <v>6</v>
      </c>
      <c r="D130">
        <v>4</v>
      </c>
      <c r="E130">
        <v>2010</v>
      </c>
      <c r="F130">
        <v>2000</v>
      </c>
      <c r="G130" s="12">
        <v>41000000</v>
      </c>
      <c r="H130" s="12">
        <v>0</v>
      </c>
      <c r="I130">
        <v>1</v>
      </c>
      <c r="J130">
        <v>0</v>
      </c>
      <c r="K130">
        <v>1</v>
      </c>
      <c r="L130" s="11">
        <v>34700</v>
      </c>
      <c r="M130" s="12">
        <v>1995</v>
      </c>
      <c r="N130" s="12">
        <v>1</v>
      </c>
      <c r="O130" s="12">
        <f t="shared" si="12"/>
        <v>15</v>
      </c>
      <c r="P130">
        <v>2005</v>
      </c>
      <c r="Q130">
        <v>5</v>
      </c>
      <c r="R130">
        <v>1</v>
      </c>
      <c r="S130">
        <v>0.48515560000000002</v>
      </c>
      <c r="T130">
        <v>0</v>
      </c>
      <c r="U130">
        <v>1</v>
      </c>
    </row>
    <row r="131" spans="1:21" x14ac:dyDescent="0.35">
      <c r="A131">
        <v>1</v>
      </c>
      <c r="B131">
        <f t="shared" si="13"/>
        <v>130</v>
      </c>
      <c r="C131" t="s">
        <v>6</v>
      </c>
      <c r="D131">
        <v>4</v>
      </c>
      <c r="E131">
        <v>2011</v>
      </c>
      <c r="F131">
        <v>2100</v>
      </c>
      <c r="G131" s="12">
        <v>42000000</v>
      </c>
      <c r="H131" s="12">
        <v>0</v>
      </c>
      <c r="I131">
        <v>1</v>
      </c>
      <c r="J131">
        <v>0</v>
      </c>
      <c r="K131">
        <v>1</v>
      </c>
      <c r="L131" s="11">
        <v>34700</v>
      </c>
      <c r="M131" s="12">
        <v>1995</v>
      </c>
      <c r="N131" s="12">
        <v>1</v>
      </c>
      <c r="O131" s="12">
        <f t="shared" ref="O131:O194" si="28">E131-M131</f>
        <v>16</v>
      </c>
      <c r="P131">
        <v>2005</v>
      </c>
      <c r="Q131">
        <v>6</v>
      </c>
      <c r="R131">
        <v>1</v>
      </c>
      <c r="S131">
        <v>0.50411839999999997</v>
      </c>
      <c r="T131">
        <v>0</v>
      </c>
      <c r="U131">
        <v>1</v>
      </c>
    </row>
    <row r="132" spans="1:21" x14ac:dyDescent="0.35">
      <c r="A132">
        <v>1</v>
      </c>
      <c r="B132">
        <f t="shared" ref="B132:B195" si="29">B131+1</f>
        <v>131</v>
      </c>
      <c r="C132" t="s">
        <v>6</v>
      </c>
      <c r="D132">
        <v>4</v>
      </c>
      <c r="E132">
        <v>2012</v>
      </c>
      <c r="F132">
        <v>2200</v>
      </c>
      <c r="G132" s="12">
        <v>42000000</v>
      </c>
      <c r="H132" s="12">
        <v>0</v>
      </c>
      <c r="I132">
        <v>1</v>
      </c>
      <c r="J132">
        <v>0</v>
      </c>
      <c r="K132">
        <v>1</v>
      </c>
      <c r="L132" s="11">
        <v>34700</v>
      </c>
      <c r="M132" s="12">
        <v>1995</v>
      </c>
      <c r="N132" s="12">
        <v>1</v>
      </c>
      <c r="O132" s="12">
        <f t="shared" si="28"/>
        <v>17</v>
      </c>
      <c r="P132">
        <v>2005</v>
      </c>
      <c r="Q132">
        <v>7</v>
      </c>
      <c r="R132">
        <v>1</v>
      </c>
      <c r="S132">
        <v>0.52260580000000001</v>
      </c>
      <c r="T132">
        <v>0</v>
      </c>
      <c r="U132">
        <v>1</v>
      </c>
    </row>
    <row r="133" spans="1:21" x14ac:dyDescent="0.35">
      <c r="A133">
        <v>1</v>
      </c>
      <c r="B133">
        <f t="shared" si="29"/>
        <v>132</v>
      </c>
      <c r="C133" t="s">
        <v>6</v>
      </c>
      <c r="D133">
        <v>4</v>
      </c>
      <c r="E133">
        <v>2013</v>
      </c>
      <c r="F133">
        <v>2200</v>
      </c>
      <c r="G133" s="12">
        <v>43000000</v>
      </c>
      <c r="H133" s="12">
        <v>0</v>
      </c>
      <c r="I133">
        <v>1</v>
      </c>
      <c r="J133">
        <v>0</v>
      </c>
      <c r="K133">
        <v>1</v>
      </c>
      <c r="L133" s="11">
        <v>34700</v>
      </c>
      <c r="M133" s="12">
        <v>1995</v>
      </c>
      <c r="N133" s="12">
        <v>1</v>
      </c>
      <c r="O133" s="12">
        <f t="shared" si="28"/>
        <v>18</v>
      </c>
      <c r="P133">
        <v>2005</v>
      </c>
      <c r="Q133">
        <v>8</v>
      </c>
      <c r="R133">
        <v>1</v>
      </c>
      <c r="S133">
        <v>0.51716130000000005</v>
      </c>
      <c r="T133">
        <v>0</v>
      </c>
      <c r="U133">
        <v>1</v>
      </c>
    </row>
    <row r="134" spans="1:21" x14ac:dyDescent="0.35">
      <c r="A134">
        <v>1</v>
      </c>
      <c r="B134">
        <f t="shared" si="29"/>
        <v>133</v>
      </c>
      <c r="C134" t="s">
        <v>6</v>
      </c>
      <c r="D134">
        <v>4</v>
      </c>
      <c r="E134">
        <v>2014</v>
      </c>
      <c r="F134">
        <v>2300</v>
      </c>
      <c r="G134" s="12">
        <v>43000000</v>
      </c>
      <c r="H134" s="12">
        <v>0</v>
      </c>
      <c r="I134">
        <v>1</v>
      </c>
      <c r="J134">
        <v>0</v>
      </c>
      <c r="K134">
        <v>1</v>
      </c>
      <c r="L134" s="11">
        <v>34700</v>
      </c>
      <c r="M134" s="12">
        <v>1995</v>
      </c>
      <c r="N134" s="12">
        <v>1</v>
      </c>
      <c r="O134" s="12">
        <f t="shared" si="28"/>
        <v>19</v>
      </c>
      <c r="P134">
        <v>2005</v>
      </c>
      <c r="Q134">
        <v>9</v>
      </c>
      <c r="R134">
        <v>1</v>
      </c>
      <c r="S134">
        <v>0.53511379999999997</v>
      </c>
      <c r="T134">
        <v>0</v>
      </c>
      <c r="U134">
        <v>1</v>
      </c>
    </row>
    <row r="135" spans="1:21" x14ac:dyDescent="0.35">
      <c r="A135">
        <v>1</v>
      </c>
      <c r="B135">
        <f t="shared" si="29"/>
        <v>134</v>
      </c>
      <c r="C135" t="s">
        <v>6</v>
      </c>
      <c r="D135">
        <v>4</v>
      </c>
      <c r="E135">
        <v>2015</v>
      </c>
      <c r="F135">
        <v>2400</v>
      </c>
      <c r="G135" s="12">
        <v>43000000</v>
      </c>
      <c r="H135" s="12">
        <v>0</v>
      </c>
      <c r="I135">
        <v>1</v>
      </c>
      <c r="J135">
        <v>0</v>
      </c>
      <c r="K135">
        <v>1</v>
      </c>
      <c r="L135" s="11">
        <v>34700</v>
      </c>
      <c r="M135" s="12">
        <v>1995</v>
      </c>
      <c r="N135" s="12">
        <v>1</v>
      </c>
      <c r="O135" s="12">
        <f t="shared" si="28"/>
        <v>20</v>
      </c>
      <c r="P135">
        <v>2005</v>
      </c>
      <c r="Q135">
        <v>10</v>
      </c>
      <c r="R135">
        <v>1</v>
      </c>
      <c r="S135">
        <v>0.55276910000000001</v>
      </c>
      <c r="T135">
        <v>0</v>
      </c>
      <c r="U135">
        <v>1</v>
      </c>
    </row>
    <row r="136" spans="1:21" x14ac:dyDescent="0.35">
      <c r="A136">
        <v>1</v>
      </c>
      <c r="B136">
        <f t="shared" si="29"/>
        <v>135</v>
      </c>
      <c r="C136" t="s">
        <v>6</v>
      </c>
      <c r="D136">
        <v>4</v>
      </c>
      <c r="E136">
        <v>2016</v>
      </c>
      <c r="F136">
        <v>2400</v>
      </c>
      <c r="G136" s="12">
        <v>44000000</v>
      </c>
      <c r="H136" s="12">
        <v>0</v>
      </c>
      <c r="I136">
        <v>1</v>
      </c>
      <c r="J136">
        <v>0</v>
      </c>
      <c r="K136">
        <v>1</v>
      </c>
      <c r="L136" s="11">
        <v>34700</v>
      </c>
      <c r="M136" s="12">
        <v>1995</v>
      </c>
      <c r="N136" s="12">
        <v>1</v>
      </c>
      <c r="O136" s="12">
        <f t="shared" si="28"/>
        <v>21</v>
      </c>
      <c r="P136">
        <v>2005</v>
      </c>
      <c r="Q136">
        <v>11</v>
      </c>
      <c r="R136">
        <v>1</v>
      </c>
      <c r="S136">
        <v>0.54735250000000002</v>
      </c>
      <c r="T136">
        <v>0</v>
      </c>
      <c r="U136">
        <v>1</v>
      </c>
    </row>
    <row r="137" spans="1:21" x14ac:dyDescent="0.35">
      <c r="A137">
        <v>1</v>
      </c>
      <c r="B137">
        <f t="shared" si="29"/>
        <v>136</v>
      </c>
      <c r="C137" t="s">
        <v>7</v>
      </c>
      <c r="D137">
        <v>5</v>
      </c>
      <c r="E137">
        <v>1990</v>
      </c>
      <c r="F137">
        <v>100</v>
      </c>
      <c r="G137" s="12">
        <v>3500000</v>
      </c>
      <c r="H137" s="12">
        <v>0</v>
      </c>
      <c r="I137">
        <v>0</v>
      </c>
      <c r="J137">
        <v>0</v>
      </c>
      <c r="K137">
        <v>0</v>
      </c>
      <c r="L137" s="11">
        <v>37657</v>
      </c>
      <c r="M137" s="12">
        <v>2003</v>
      </c>
      <c r="N137" s="12">
        <v>0</v>
      </c>
      <c r="O137" s="12">
        <f t="shared" si="28"/>
        <v>-13</v>
      </c>
      <c r="P137">
        <v>2003</v>
      </c>
      <c r="Q137">
        <v>-13</v>
      </c>
      <c r="R137">
        <v>0</v>
      </c>
      <c r="S137">
        <v>0.28263240000000001</v>
      </c>
      <c r="T137">
        <v>0</v>
      </c>
      <c r="U137">
        <v>0</v>
      </c>
    </row>
    <row r="138" spans="1:21" x14ac:dyDescent="0.35">
      <c r="A138">
        <v>1</v>
      </c>
      <c r="B138">
        <f t="shared" si="29"/>
        <v>137</v>
      </c>
      <c r="C138" t="s">
        <v>7</v>
      </c>
      <c r="D138">
        <v>5</v>
      </c>
      <c r="E138">
        <v>1991</v>
      </c>
      <c r="F138">
        <v>100</v>
      </c>
      <c r="G138" s="12">
        <v>3500000</v>
      </c>
      <c r="H138" s="12">
        <v>0</v>
      </c>
      <c r="I138">
        <v>0</v>
      </c>
      <c r="J138">
        <v>0</v>
      </c>
      <c r="K138">
        <v>0</v>
      </c>
      <c r="L138" s="11">
        <v>37657</v>
      </c>
      <c r="M138" s="12">
        <v>2003</v>
      </c>
      <c r="N138" s="12">
        <v>0</v>
      </c>
      <c r="O138" s="12">
        <f t="shared" si="28"/>
        <v>-12</v>
      </c>
      <c r="P138">
        <v>2003</v>
      </c>
      <c r="Q138">
        <v>-12</v>
      </c>
      <c r="R138">
        <v>0</v>
      </c>
      <c r="S138">
        <v>0.28528629999999999</v>
      </c>
      <c r="T138">
        <v>0</v>
      </c>
      <c r="U138">
        <v>0</v>
      </c>
    </row>
    <row r="139" spans="1:21" x14ac:dyDescent="0.35">
      <c r="A139">
        <v>1</v>
      </c>
      <c r="B139">
        <f t="shared" si="29"/>
        <v>138</v>
      </c>
      <c r="C139" t="s">
        <v>7</v>
      </c>
      <c r="D139">
        <v>5</v>
      </c>
      <c r="E139">
        <v>1992</v>
      </c>
      <c r="F139">
        <v>100</v>
      </c>
      <c r="G139" s="12">
        <v>3400000</v>
      </c>
      <c r="H139" s="12">
        <v>0</v>
      </c>
      <c r="I139">
        <v>0</v>
      </c>
      <c r="J139">
        <v>0</v>
      </c>
      <c r="K139">
        <v>0</v>
      </c>
      <c r="L139" s="11">
        <v>37657</v>
      </c>
      <c r="M139" s="12">
        <v>2003</v>
      </c>
      <c r="N139" s="12">
        <v>0</v>
      </c>
      <c r="O139" s="12">
        <f t="shared" si="28"/>
        <v>-11</v>
      </c>
      <c r="P139">
        <v>2003</v>
      </c>
      <c r="Q139">
        <v>-11</v>
      </c>
      <c r="R139">
        <v>0</v>
      </c>
      <c r="S139">
        <v>0.29046040000000001</v>
      </c>
      <c r="T139">
        <v>0</v>
      </c>
      <c r="U139">
        <v>0</v>
      </c>
    </row>
    <row r="140" spans="1:21" x14ac:dyDescent="0.35">
      <c r="A140">
        <v>1</v>
      </c>
      <c r="B140">
        <f t="shared" si="29"/>
        <v>139</v>
      </c>
      <c r="C140" t="s">
        <v>7</v>
      </c>
      <c r="D140">
        <v>5</v>
      </c>
      <c r="E140">
        <v>1993</v>
      </c>
      <c r="F140">
        <v>100</v>
      </c>
      <c r="G140" s="12">
        <v>3400000</v>
      </c>
      <c r="H140" s="12">
        <v>0</v>
      </c>
      <c r="I140">
        <v>0</v>
      </c>
      <c r="J140">
        <v>0</v>
      </c>
      <c r="K140">
        <v>0</v>
      </c>
      <c r="L140" s="11">
        <v>37657</v>
      </c>
      <c r="M140" s="12">
        <v>2003</v>
      </c>
      <c r="N140" s="12">
        <v>0</v>
      </c>
      <c r="O140" s="12">
        <f t="shared" si="28"/>
        <v>-10</v>
      </c>
      <c r="P140">
        <v>2003</v>
      </c>
      <c r="Q140">
        <v>-10</v>
      </c>
      <c r="R140">
        <v>0</v>
      </c>
      <c r="S140">
        <v>0.29734490000000002</v>
      </c>
      <c r="T140">
        <v>0</v>
      </c>
      <c r="U140">
        <v>0</v>
      </c>
    </row>
    <row r="141" spans="1:21" x14ac:dyDescent="0.35">
      <c r="A141">
        <v>1</v>
      </c>
      <c r="B141">
        <f t="shared" si="29"/>
        <v>140</v>
      </c>
      <c r="C141" t="s">
        <v>7</v>
      </c>
      <c r="D141">
        <v>5</v>
      </c>
      <c r="E141">
        <v>1994</v>
      </c>
      <c r="F141">
        <v>100</v>
      </c>
      <c r="G141" s="12">
        <v>3300000</v>
      </c>
      <c r="H141" s="12">
        <v>0</v>
      </c>
      <c r="I141">
        <v>0</v>
      </c>
      <c r="J141">
        <v>0</v>
      </c>
      <c r="K141">
        <v>0</v>
      </c>
      <c r="L141" s="11">
        <v>37657</v>
      </c>
      <c r="M141" s="12">
        <v>2003</v>
      </c>
      <c r="N141" s="12">
        <v>0</v>
      </c>
      <c r="O141" s="12">
        <f t="shared" si="28"/>
        <v>-9</v>
      </c>
      <c r="P141">
        <v>2003</v>
      </c>
      <c r="Q141">
        <v>-9</v>
      </c>
      <c r="R141">
        <v>0</v>
      </c>
      <c r="S141">
        <v>0.30453819999999998</v>
      </c>
      <c r="T141">
        <v>0</v>
      </c>
      <c r="U141">
        <v>0</v>
      </c>
    </row>
    <row r="142" spans="1:21" x14ac:dyDescent="0.35">
      <c r="A142">
        <v>1</v>
      </c>
      <c r="B142">
        <f t="shared" si="29"/>
        <v>141</v>
      </c>
      <c r="C142" t="s">
        <v>7</v>
      </c>
      <c r="D142">
        <v>5</v>
      </c>
      <c r="E142">
        <v>1995</v>
      </c>
      <c r="F142">
        <v>100</v>
      </c>
      <c r="G142" s="12">
        <v>3200000</v>
      </c>
      <c r="H142" s="12">
        <v>0</v>
      </c>
      <c r="I142">
        <v>0</v>
      </c>
      <c r="J142">
        <v>0</v>
      </c>
      <c r="K142">
        <v>0</v>
      </c>
      <c r="L142" s="11">
        <v>37657</v>
      </c>
      <c r="M142" s="12">
        <v>2003</v>
      </c>
      <c r="N142" s="12">
        <v>0</v>
      </c>
      <c r="O142" s="12">
        <f t="shared" si="28"/>
        <v>-8</v>
      </c>
      <c r="P142">
        <v>2003</v>
      </c>
      <c r="Q142">
        <v>-8</v>
      </c>
      <c r="R142">
        <v>0</v>
      </c>
      <c r="S142">
        <v>0.31081560000000003</v>
      </c>
      <c r="T142">
        <v>0</v>
      </c>
      <c r="U142">
        <v>0</v>
      </c>
    </row>
    <row r="143" spans="1:21" x14ac:dyDescent="0.35">
      <c r="A143">
        <v>1</v>
      </c>
      <c r="B143">
        <f t="shared" si="29"/>
        <v>142</v>
      </c>
      <c r="C143" t="s">
        <v>7</v>
      </c>
      <c r="D143">
        <v>5</v>
      </c>
      <c r="E143">
        <v>1996</v>
      </c>
      <c r="F143">
        <v>100</v>
      </c>
      <c r="G143" s="12">
        <v>3200000</v>
      </c>
      <c r="H143" s="12">
        <v>0</v>
      </c>
      <c r="I143">
        <v>0</v>
      </c>
      <c r="J143">
        <v>0</v>
      </c>
      <c r="K143">
        <v>0</v>
      </c>
      <c r="L143" s="11">
        <v>37657</v>
      </c>
      <c r="M143" s="12">
        <v>2003</v>
      </c>
      <c r="N143" s="12">
        <v>0</v>
      </c>
      <c r="O143" s="12">
        <f t="shared" si="28"/>
        <v>-7</v>
      </c>
      <c r="P143">
        <v>2003</v>
      </c>
      <c r="Q143">
        <v>-7</v>
      </c>
      <c r="R143">
        <v>0</v>
      </c>
      <c r="S143">
        <v>0.3156351</v>
      </c>
      <c r="T143">
        <v>0</v>
      </c>
      <c r="U143">
        <v>0</v>
      </c>
    </row>
    <row r="144" spans="1:21" x14ac:dyDescent="0.35">
      <c r="A144">
        <v>1</v>
      </c>
      <c r="B144">
        <f t="shared" si="29"/>
        <v>143</v>
      </c>
      <c r="C144" t="s">
        <v>7</v>
      </c>
      <c r="D144">
        <v>5</v>
      </c>
      <c r="E144">
        <v>1997</v>
      </c>
      <c r="F144">
        <v>100</v>
      </c>
      <c r="G144" s="12">
        <v>3100000</v>
      </c>
      <c r="H144" s="12">
        <v>0</v>
      </c>
      <c r="I144">
        <v>0</v>
      </c>
      <c r="J144">
        <v>0</v>
      </c>
      <c r="K144">
        <v>0</v>
      </c>
      <c r="L144" s="11">
        <v>37657</v>
      </c>
      <c r="M144" s="12">
        <v>2003</v>
      </c>
      <c r="N144" s="12">
        <v>0</v>
      </c>
      <c r="O144" s="12">
        <f t="shared" si="28"/>
        <v>-6</v>
      </c>
      <c r="P144">
        <v>2003</v>
      </c>
      <c r="Q144">
        <v>-6</v>
      </c>
      <c r="R144">
        <v>0</v>
      </c>
      <c r="S144">
        <v>0.31917410000000002</v>
      </c>
      <c r="T144">
        <v>0</v>
      </c>
      <c r="U144">
        <v>0</v>
      </c>
    </row>
    <row r="145" spans="1:21" x14ac:dyDescent="0.35">
      <c r="A145">
        <v>1</v>
      </c>
      <c r="B145">
        <f t="shared" si="29"/>
        <v>144</v>
      </c>
      <c r="C145" t="s">
        <v>7</v>
      </c>
      <c r="D145">
        <v>5</v>
      </c>
      <c r="E145">
        <v>1998</v>
      </c>
      <c r="F145">
        <v>100</v>
      </c>
      <c r="G145" s="12">
        <v>3100000</v>
      </c>
      <c r="H145" s="12">
        <v>0</v>
      </c>
      <c r="I145">
        <v>0</v>
      </c>
      <c r="J145">
        <v>0</v>
      </c>
      <c r="K145">
        <v>0</v>
      </c>
      <c r="L145" s="11">
        <v>37657</v>
      </c>
      <c r="M145" s="12">
        <v>2003</v>
      </c>
      <c r="N145" s="12">
        <v>0</v>
      </c>
      <c r="O145" s="12">
        <f t="shared" si="28"/>
        <v>-5</v>
      </c>
      <c r="P145">
        <v>2003</v>
      </c>
      <c r="Q145">
        <v>-5</v>
      </c>
      <c r="R145">
        <v>0</v>
      </c>
      <c r="S145">
        <v>0.32167950000000001</v>
      </c>
      <c r="T145">
        <v>0</v>
      </c>
      <c r="U145">
        <v>0</v>
      </c>
    </row>
    <row r="146" spans="1:21" x14ac:dyDescent="0.35">
      <c r="A146">
        <v>1</v>
      </c>
      <c r="B146">
        <f t="shared" si="29"/>
        <v>145</v>
      </c>
      <c r="C146" t="s">
        <v>7</v>
      </c>
      <c r="D146">
        <v>5</v>
      </c>
      <c r="E146">
        <v>1999</v>
      </c>
      <c r="F146">
        <v>100</v>
      </c>
      <c r="G146" s="12">
        <v>3100000</v>
      </c>
      <c r="H146" s="12">
        <v>0</v>
      </c>
      <c r="I146">
        <v>0</v>
      </c>
      <c r="J146">
        <v>0</v>
      </c>
      <c r="K146">
        <v>0</v>
      </c>
      <c r="L146" s="11">
        <v>37657</v>
      </c>
      <c r="M146" s="12">
        <v>2003</v>
      </c>
      <c r="N146" s="12">
        <v>0</v>
      </c>
      <c r="O146" s="12">
        <f t="shared" si="28"/>
        <v>-4</v>
      </c>
      <c r="P146">
        <v>2003</v>
      </c>
      <c r="Q146">
        <v>-4</v>
      </c>
      <c r="R146">
        <v>0</v>
      </c>
      <c r="S146">
        <v>0.3237276</v>
      </c>
      <c r="T146">
        <v>0</v>
      </c>
      <c r="U146">
        <v>0</v>
      </c>
    </row>
    <row r="147" spans="1:21" x14ac:dyDescent="0.35">
      <c r="A147">
        <v>1</v>
      </c>
      <c r="B147">
        <f t="shared" si="29"/>
        <v>146</v>
      </c>
      <c r="C147" t="s">
        <v>7</v>
      </c>
      <c r="D147">
        <v>5</v>
      </c>
      <c r="E147">
        <v>2000</v>
      </c>
      <c r="F147">
        <v>100</v>
      </c>
      <c r="G147" s="12">
        <v>3100000</v>
      </c>
      <c r="H147" s="12">
        <v>0</v>
      </c>
      <c r="I147">
        <v>0</v>
      </c>
      <c r="J147">
        <v>0</v>
      </c>
      <c r="K147">
        <v>0</v>
      </c>
      <c r="L147" s="11">
        <v>37657</v>
      </c>
      <c r="M147" s="12">
        <v>2003</v>
      </c>
      <c r="N147" s="12">
        <v>0</v>
      </c>
      <c r="O147" s="12">
        <f t="shared" si="28"/>
        <v>-3</v>
      </c>
      <c r="P147">
        <v>2003</v>
      </c>
      <c r="Q147">
        <v>-3</v>
      </c>
      <c r="R147">
        <v>0</v>
      </c>
      <c r="S147">
        <v>0.32577660000000003</v>
      </c>
      <c r="T147">
        <v>0</v>
      </c>
      <c r="U147">
        <v>0</v>
      </c>
    </row>
    <row r="148" spans="1:21" x14ac:dyDescent="0.35">
      <c r="A148">
        <v>1</v>
      </c>
      <c r="B148">
        <f t="shared" si="29"/>
        <v>147</v>
      </c>
      <c r="C148" t="s">
        <v>7</v>
      </c>
      <c r="D148">
        <v>5</v>
      </c>
      <c r="E148">
        <v>2001</v>
      </c>
      <c r="F148">
        <v>100</v>
      </c>
      <c r="G148" s="12">
        <v>3100000</v>
      </c>
      <c r="H148" s="12">
        <v>0</v>
      </c>
      <c r="I148">
        <v>0</v>
      </c>
      <c r="J148">
        <v>0</v>
      </c>
      <c r="K148">
        <v>0</v>
      </c>
      <c r="L148" s="11">
        <v>37657</v>
      </c>
      <c r="M148" s="12">
        <v>2003</v>
      </c>
      <c r="N148" s="12">
        <v>0</v>
      </c>
      <c r="O148" s="12">
        <f t="shared" si="28"/>
        <v>-2</v>
      </c>
      <c r="P148">
        <v>2003</v>
      </c>
      <c r="Q148">
        <v>-2</v>
      </c>
      <c r="R148">
        <v>0</v>
      </c>
      <c r="S148">
        <v>0.32779849999999999</v>
      </c>
      <c r="T148">
        <v>0</v>
      </c>
      <c r="U148">
        <v>0</v>
      </c>
    </row>
    <row r="149" spans="1:21" x14ac:dyDescent="0.35">
      <c r="A149">
        <v>1</v>
      </c>
      <c r="B149">
        <f t="shared" si="29"/>
        <v>148</v>
      </c>
      <c r="C149" t="s">
        <v>7</v>
      </c>
      <c r="D149">
        <v>5</v>
      </c>
      <c r="E149">
        <v>2002</v>
      </c>
      <c r="F149">
        <v>100</v>
      </c>
      <c r="G149" s="12">
        <v>3000000</v>
      </c>
      <c r="H149" s="12">
        <v>0</v>
      </c>
      <c r="I149">
        <v>0</v>
      </c>
      <c r="J149">
        <v>0</v>
      </c>
      <c r="K149">
        <v>0</v>
      </c>
      <c r="L149" s="11">
        <v>37657</v>
      </c>
      <c r="M149" s="12">
        <v>2003</v>
      </c>
      <c r="N149" s="12">
        <v>0</v>
      </c>
      <c r="O149" s="12">
        <f t="shared" si="28"/>
        <v>-1</v>
      </c>
      <c r="P149">
        <v>2003</v>
      </c>
      <c r="Q149">
        <v>-1</v>
      </c>
      <c r="R149">
        <v>0</v>
      </c>
      <c r="S149">
        <v>0.32960909999999999</v>
      </c>
      <c r="T149">
        <v>0</v>
      </c>
      <c r="U149">
        <v>0</v>
      </c>
    </row>
    <row r="150" spans="1:21" x14ac:dyDescent="0.35">
      <c r="A150">
        <v>1</v>
      </c>
      <c r="B150">
        <f t="shared" si="29"/>
        <v>149</v>
      </c>
      <c r="C150" t="s">
        <v>7</v>
      </c>
      <c r="D150">
        <v>5</v>
      </c>
      <c r="E150">
        <v>2003</v>
      </c>
      <c r="F150">
        <v>100</v>
      </c>
      <c r="G150" s="12">
        <v>3000000</v>
      </c>
      <c r="H150" s="12">
        <v>0</v>
      </c>
      <c r="I150">
        <v>0</v>
      </c>
      <c r="J150">
        <v>0</v>
      </c>
      <c r="K150">
        <v>0</v>
      </c>
      <c r="L150" s="11">
        <v>37657</v>
      </c>
      <c r="M150" s="12">
        <v>2003</v>
      </c>
      <c r="N150" s="12">
        <v>1</v>
      </c>
      <c r="O150" s="12">
        <f t="shared" si="28"/>
        <v>0</v>
      </c>
      <c r="P150">
        <v>2003</v>
      </c>
      <c r="Q150">
        <v>0</v>
      </c>
      <c r="R150">
        <v>1</v>
      </c>
      <c r="S150">
        <v>0.33136660000000001</v>
      </c>
      <c r="T150">
        <v>0</v>
      </c>
      <c r="U150">
        <v>0</v>
      </c>
    </row>
    <row r="151" spans="1:21" x14ac:dyDescent="0.35">
      <c r="A151">
        <v>1</v>
      </c>
      <c r="B151">
        <f t="shared" si="29"/>
        <v>150</v>
      </c>
      <c r="C151" t="s">
        <v>7</v>
      </c>
      <c r="D151">
        <v>5</v>
      </c>
      <c r="E151">
        <v>2004</v>
      </c>
      <c r="F151">
        <v>100</v>
      </c>
      <c r="G151" s="12">
        <v>3000000</v>
      </c>
      <c r="H151" s="12">
        <v>0</v>
      </c>
      <c r="I151">
        <v>0</v>
      </c>
      <c r="J151">
        <v>0</v>
      </c>
      <c r="K151">
        <v>0</v>
      </c>
      <c r="L151" s="11">
        <v>37657</v>
      </c>
      <c r="M151" s="12">
        <v>2003</v>
      </c>
      <c r="N151" s="12">
        <v>1</v>
      </c>
      <c r="O151" s="12">
        <f t="shared" si="28"/>
        <v>1</v>
      </c>
      <c r="P151">
        <v>2003</v>
      </c>
      <c r="Q151">
        <v>1</v>
      </c>
      <c r="R151">
        <v>1</v>
      </c>
      <c r="S151">
        <v>0.33326529999999999</v>
      </c>
      <c r="T151">
        <v>0</v>
      </c>
      <c r="U151">
        <v>0</v>
      </c>
    </row>
    <row r="152" spans="1:21" x14ac:dyDescent="0.35">
      <c r="A152">
        <v>1</v>
      </c>
      <c r="B152">
        <f t="shared" si="29"/>
        <v>151</v>
      </c>
      <c r="C152" t="s">
        <v>7</v>
      </c>
      <c r="D152">
        <v>5</v>
      </c>
      <c r="E152">
        <v>2005</v>
      </c>
      <c r="F152">
        <v>200</v>
      </c>
      <c r="G152" s="12">
        <v>3000000</v>
      </c>
      <c r="H152" s="12">
        <v>0</v>
      </c>
      <c r="I152">
        <v>0</v>
      </c>
      <c r="J152">
        <v>0</v>
      </c>
      <c r="K152">
        <v>0</v>
      </c>
      <c r="L152" s="11">
        <v>37657</v>
      </c>
      <c r="M152" s="12">
        <v>2003</v>
      </c>
      <c r="N152" s="12">
        <v>1</v>
      </c>
      <c r="O152" s="12">
        <f t="shared" si="28"/>
        <v>2</v>
      </c>
      <c r="P152">
        <v>2003</v>
      </c>
      <c r="Q152">
        <v>2</v>
      </c>
      <c r="R152">
        <v>1</v>
      </c>
      <c r="S152">
        <v>0.6708575</v>
      </c>
      <c r="T152">
        <v>0</v>
      </c>
      <c r="U152">
        <v>0</v>
      </c>
    </row>
    <row r="153" spans="1:21" x14ac:dyDescent="0.35">
      <c r="A153">
        <v>1</v>
      </c>
      <c r="B153">
        <f t="shared" si="29"/>
        <v>152</v>
      </c>
      <c r="C153" t="s">
        <v>7</v>
      </c>
      <c r="D153">
        <v>5</v>
      </c>
      <c r="E153">
        <v>2006</v>
      </c>
      <c r="F153">
        <v>200</v>
      </c>
      <c r="G153" s="12">
        <v>3000000</v>
      </c>
      <c r="H153" s="12">
        <v>0</v>
      </c>
      <c r="I153">
        <v>0</v>
      </c>
      <c r="J153">
        <v>0</v>
      </c>
      <c r="K153">
        <v>0</v>
      </c>
      <c r="L153" s="11">
        <v>37657</v>
      </c>
      <c r="M153" s="12">
        <v>2003</v>
      </c>
      <c r="N153" s="12">
        <v>1</v>
      </c>
      <c r="O153" s="12">
        <f t="shared" si="28"/>
        <v>3</v>
      </c>
      <c r="P153">
        <v>2003</v>
      </c>
      <c r="Q153">
        <v>3</v>
      </c>
      <c r="R153">
        <v>1</v>
      </c>
      <c r="S153">
        <v>0.67601820000000001</v>
      </c>
      <c r="T153">
        <v>0</v>
      </c>
      <c r="U153">
        <v>0</v>
      </c>
    </row>
    <row r="154" spans="1:21" x14ac:dyDescent="0.35">
      <c r="A154">
        <v>1</v>
      </c>
      <c r="B154">
        <f t="shared" si="29"/>
        <v>153</v>
      </c>
      <c r="C154" t="s">
        <v>7</v>
      </c>
      <c r="D154">
        <v>5</v>
      </c>
      <c r="E154">
        <v>2007</v>
      </c>
      <c r="F154">
        <v>200</v>
      </c>
      <c r="G154" s="12">
        <v>2900000</v>
      </c>
      <c r="H154" s="12">
        <v>0</v>
      </c>
      <c r="I154">
        <v>0</v>
      </c>
      <c r="J154">
        <v>0</v>
      </c>
      <c r="K154">
        <v>0</v>
      </c>
      <c r="L154" s="11">
        <v>37657</v>
      </c>
      <c r="M154" s="12">
        <v>2003</v>
      </c>
      <c r="N154" s="12">
        <v>1</v>
      </c>
      <c r="O154" s="12">
        <f t="shared" si="28"/>
        <v>4</v>
      </c>
      <c r="P154">
        <v>2003</v>
      </c>
      <c r="Q154">
        <v>4</v>
      </c>
      <c r="R154">
        <v>1</v>
      </c>
      <c r="S154">
        <v>0.68188269999999995</v>
      </c>
      <c r="T154">
        <v>0</v>
      </c>
      <c r="U154">
        <v>0</v>
      </c>
    </row>
    <row r="155" spans="1:21" x14ac:dyDescent="0.35">
      <c r="A155">
        <v>1</v>
      </c>
      <c r="B155">
        <f t="shared" si="29"/>
        <v>154</v>
      </c>
      <c r="C155" t="s">
        <v>7</v>
      </c>
      <c r="D155">
        <v>5</v>
      </c>
      <c r="E155">
        <v>2008</v>
      </c>
      <c r="F155">
        <v>200</v>
      </c>
      <c r="G155" s="12">
        <v>2900000</v>
      </c>
      <c r="H155" s="12">
        <v>0</v>
      </c>
      <c r="I155">
        <v>0</v>
      </c>
      <c r="J155">
        <v>0</v>
      </c>
      <c r="K155">
        <v>0</v>
      </c>
      <c r="L155" s="11">
        <v>37657</v>
      </c>
      <c r="M155" s="12">
        <v>2003</v>
      </c>
      <c r="N155" s="12">
        <v>1</v>
      </c>
      <c r="O155" s="12">
        <f t="shared" si="28"/>
        <v>5</v>
      </c>
      <c r="P155">
        <v>2003</v>
      </c>
      <c r="Q155">
        <v>5</v>
      </c>
      <c r="R155">
        <v>1</v>
      </c>
      <c r="S155">
        <v>0.68770589999999998</v>
      </c>
      <c r="T155">
        <v>0</v>
      </c>
      <c r="U155">
        <v>0</v>
      </c>
    </row>
    <row r="156" spans="1:21" x14ac:dyDescent="0.35">
      <c r="A156">
        <v>1</v>
      </c>
      <c r="B156">
        <f t="shared" si="29"/>
        <v>155</v>
      </c>
      <c r="C156" t="s">
        <v>7</v>
      </c>
      <c r="D156">
        <v>5</v>
      </c>
      <c r="E156">
        <v>2009</v>
      </c>
      <c r="F156">
        <v>200</v>
      </c>
      <c r="G156" s="12">
        <v>2900000</v>
      </c>
      <c r="H156" s="12">
        <v>0</v>
      </c>
      <c r="I156">
        <v>0</v>
      </c>
      <c r="J156">
        <v>0</v>
      </c>
      <c r="K156">
        <v>0</v>
      </c>
      <c r="L156" s="11">
        <v>37657</v>
      </c>
      <c r="M156" s="12">
        <v>2003</v>
      </c>
      <c r="N156" s="12">
        <v>1</v>
      </c>
      <c r="O156" s="12">
        <f t="shared" si="28"/>
        <v>6</v>
      </c>
      <c r="P156">
        <v>2003</v>
      </c>
      <c r="Q156">
        <v>6</v>
      </c>
      <c r="R156">
        <v>1</v>
      </c>
      <c r="S156">
        <v>0.69238080000000002</v>
      </c>
      <c r="T156">
        <v>0</v>
      </c>
      <c r="U156">
        <v>0</v>
      </c>
    </row>
    <row r="157" spans="1:21" x14ac:dyDescent="0.35">
      <c r="A157">
        <v>1</v>
      </c>
      <c r="B157">
        <f t="shared" si="29"/>
        <v>156</v>
      </c>
      <c r="C157" t="s">
        <v>7</v>
      </c>
      <c r="D157">
        <v>5</v>
      </c>
      <c r="E157">
        <v>2010</v>
      </c>
      <c r="F157">
        <v>200</v>
      </c>
      <c r="G157" s="12">
        <v>2900000</v>
      </c>
      <c r="H157" s="12">
        <v>0</v>
      </c>
      <c r="I157">
        <v>0</v>
      </c>
      <c r="J157">
        <v>0</v>
      </c>
      <c r="K157">
        <v>0</v>
      </c>
      <c r="L157" s="11">
        <v>37657</v>
      </c>
      <c r="M157" s="12">
        <v>2003</v>
      </c>
      <c r="N157" s="12">
        <v>1</v>
      </c>
      <c r="O157" s="12">
        <f t="shared" si="28"/>
        <v>7</v>
      </c>
      <c r="P157">
        <v>2003</v>
      </c>
      <c r="Q157">
        <v>7</v>
      </c>
      <c r="R157">
        <v>1</v>
      </c>
      <c r="S157">
        <v>0.69509350000000003</v>
      </c>
      <c r="T157">
        <v>0</v>
      </c>
      <c r="U157">
        <v>0</v>
      </c>
    </row>
    <row r="158" spans="1:21" x14ac:dyDescent="0.35">
      <c r="A158">
        <v>1</v>
      </c>
      <c r="B158">
        <f t="shared" si="29"/>
        <v>157</v>
      </c>
      <c r="C158" t="s">
        <v>7</v>
      </c>
      <c r="D158">
        <v>5</v>
      </c>
      <c r="E158">
        <v>2011</v>
      </c>
      <c r="F158">
        <v>200</v>
      </c>
      <c r="G158" s="12">
        <v>2900000</v>
      </c>
      <c r="H158" s="12">
        <v>0</v>
      </c>
      <c r="I158">
        <v>0</v>
      </c>
      <c r="J158">
        <v>0</v>
      </c>
      <c r="K158">
        <v>0</v>
      </c>
      <c r="L158" s="11">
        <v>37657</v>
      </c>
      <c r="M158" s="12">
        <v>2003</v>
      </c>
      <c r="N158" s="12">
        <v>1</v>
      </c>
      <c r="O158" s="12">
        <f t="shared" si="28"/>
        <v>8</v>
      </c>
      <c r="P158">
        <v>2003</v>
      </c>
      <c r="Q158">
        <v>8</v>
      </c>
      <c r="R158">
        <v>1</v>
      </c>
      <c r="S158">
        <v>0.69551160000000001</v>
      </c>
      <c r="T158">
        <v>0</v>
      </c>
      <c r="U158">
        <v>0</v>
      </c>
    </row>
    <row r="159" spans="1:21" x14ac:dyDescent="0.35">
      <c r="A159">
        <v>1</v>
      </c>
      <c r="B159">
        <f t="shared" si="29"/>
        <v>158</v>
      </c>
      <c r="C159" t="s">
        <v>7</v>
      </c>
      <c r="D159">
        <v>5</v>
      </c>
      <c r="E159">
        <v>2012</v>
      </c>
      <c r="F159">
        <v>200</v>
      </c>
      <c r="G159" s="12">
        <v>2900000</v>
      </c>
      <c r="H159" s="12">
        <v>0</v>
      </c>
      <c r="I159">
        <v>0</v>
      </c>
      <c r="J159">
        <v>0</v>
      </c>
      <c r="K159">
        <v>0</v>
      </c>
      <c r="L159" s="11">
        <v>37657</v>
      </c>
      <c r="M159" s="12">
        <v>2003</v>
      </c>
      <c r="N159" s="12">
        <v>1</v>
      </c>
      <c r="O159" s="12">
        <f t="shared" si="28"/>
        <v>9</v>
      </c>
      <c r="P159">
        <v>2003</v>
      </c>
      <c r="Q159">
        <v>9</v>
      </c>
      <c r="R159">
        <v>1</v>
      </c>
      <c r="S159">
        <v>0.69398130000000002</v>
      </c>
      <c r="T159">
        <v>0</v>
      </c>
      <c r="U159">
        <v>0</v>
      </c>
    </row>
    <row r="160" spans="1:21" x14ac:dyDescent="0.35">
      <c r="A160">
        <v>1</v>
      </c>
      <c r="B160">
        <f t="shared" si="29"/>
        <v>159</v>
      </c>
      <c r="C160" t="s">
        <v>7</v>
      </c>
      <c r="D160">
        <v>5</v>
      </c>
      <c r="E160">
        <v>2013</v>
      </c>
      <c r="F160">
        <v>200</v>
      </c>
      <c r="G160" s="12">
        <v>2900000</v>
      </c>
      <c r="H160" s="12">
        <v>0</v>
      </c>
      <c r="I160">
        <v>0</v>
      </c>
      <c r="J160">
        <v>0</v>
      </c>
      <c r="K160">
        <v>0</v>
      </c>
      <c r="L160" s="11">
        <v>37657</v>
      </c>
      <c r="M160" s="12">
        <v>2003</v>
      </c>
      <c r="N160" s="12">
        <v>1</v>
      </c>
      <c r="O160" s="12">
        <f t="shared" si="28"/>
        <v>10</v>
      </c>
      <c r="P160">
        <v>2003</v>
      </c>
      <c r="Q160">
        <v>10</v>
      </c>
      <c r="R160">
        <v>1</v>
      </c>
      <c r="S160">
        <v>0.69120230000000005</v>
      </c>
      <c r="T160">
        <v>0</v>
      </c>
      <c r="U160">
        <v>0</v>
      </c>
    </row>
    <row r="161" spans="1:21" x14ac:dyDescent="0.35">
      <c r="A161">
        <v>1</v>
      </c>
      <c r="B161">
        <f t="shared" si="29"/>
        <v>160</v>
      </c>
      <c r="C161" t="s">
        <v>7</v>
      </c>
      <c r="D161">
        <v>5</v>
      </c>
      <c r="E161">
        <v>2014</v>
      </c>
      <c r="F161">
        <v>200</v>
      </c>
      <c r="G161" s="12">
        <v>2900000</v>
      </c>
      <c r="H161" s="12">
        <v>0</v>
      </c>
      <c r="I161">
        <v>0</v>
      </c>
      <c r="J161">
        <v>0</v>
      </c>
      <c r="K161">
        <v>0</v>
      </c>
      <c r="L161" s="11">
        <v>37657</v>
      </c>
      <c r="M161" s="12">
        <v>2003</v>
      </c>
      <c r="N161" s="12">
        <v>1</v>
      </c>
      <c r="O161" s="12">
        <f t="shared" si="28"/>
        <v>11</v>
      </c>
      <c r="P161">
        <v>2003</v>
      </c>
      <c r="Q161">
        <v>11</v>
      </c>
      <c r="R161">
        <v>1</v>
      </c>
      <c r="S161">
        <v>0.68817910000000004</v>
      </c>
      <c r="T161">
        <v>0</v>
      </c>
      <c r="U161">
        <v>0</v>
      </c>
    </row>
    <row r="162" spans="1:21" x14ac:dyDescent="0.35">
      <c r="A162">
        <v>1</v>
      </c>
      <c r="B162">
        <f t="shared" si="29"/>
        <v>161</v>
      </c>
      <c r="C162" t="s">
        <v>7</v>
      </c>
      <c r="D162">
        <v>5</v>
      </c>
      <c r="E162">
        <v>2015</v>
      </c>
      <c r="F162">
        <v>200</v>
      </c>
      <c r="G162" s="12">
        <v>2900000</v>
      </c>
      <c r="H162" s="12">
        <v>0</v>
      </c>
      <c r="I162">
        <v>0</v>
      </c>
      <c r="J162">
        <v>0</v>
      </c>
      <c r="K162">
        <v>0</v>
      </c>
      <c r="L162" s="11">
        <v>37657</v>
      </c>
      <c r="M162" s="12">
        <v>2003</v>
      </c>
      <c r="N162" s="12">
        <v>1</v>
      </c>
      <c r="O162" s="12">
        <f t="shared" si="28"/>
        <v>12</v>
      </c>
      <c r="P162">
        <v>2003</v>
      </c>
      <c r="Q162">
        <v>12</v>
      </c>
      <c r="R162">
        <v>1</v>
      </c>
      <c r="S162">
        <v>0.68564769999999997</v>
      </c>
      <c r="T162">
        <v>0</v>
      </c>
      <c r="U162">
        <v>0</v>
      </c>
    </row>
    <row r="163" spans="1:21" x14ac:dyDescent="0.35">
      <c r="A163">
        <v>1</v>
      </c>
      <c r="B163">
        <f t="shared" si="29"/>
        <v>162</v>
      </c>
      <c r="C163" t="s">
        <v>7</v>
      </c>
      <c r="D163">
        <v>5</v>
      </c>
      <c r="E163">
        <v>2016</v>
      </c>
      <c r="F163">
        <v>200</v>
      </c>
      <c r="G163" s="12">
        <v>2900000</v>
      </c>
      <c r="H163" s="12">
        <v>0</v>
      </c>
      <c r="I163">
        <v>0</v>
      </c>
      <c r="J163">
        <v>0</v>
      </c>
      <c r="K163">
        <v>0</v>
      </c>
      <c r="L163" s="11">
        <v>37657</v>
      </c>
      <c r="M163" s="12">
        <v>2003</v>
      </c>
      <c r="N163" s="12">
        <v>1</v>
      </c>
      <c r="O163" s="12">
        <f t="shared" si="28"/>
        <v>13</v>
      </c>
      <c r="P163">
        <v>2003</v>
      </c>
      <c r="Q163">
        <v>13</v>
      </c>
      <c r="R163">
        <v>1</v>
      </c>
      <c r="S163">
        <v>0.68380370000000001</v>
      </c>
      <c r="T163">
        <v>0</v>
      </c>
      <c r="U163">
        <v>0</v>
      </c>
    </row>
    <row r="164" spans="1:21" x14ac:dyDescent="0.35">
      <c r="A164">
        <v>1</v>
      </c>
      <c r="B164">
        <f t="shared" si="29"/>
        <v>163</v>
      </c>
      <c r="C164" t="s">
        <v>8</v>
      </c>
      <c r="D164">
        <v>6</v>
      </c>
      <c r="E164">
        <v>1990</v>
      </c>
      <c r="F164">
        <v>1300</v>
      </c>
      <c r="G164" s="12">
        <v>17000000</v>
      </c>
      <c r="H164" s="12">
        <v>0</v>
      </c>
      <c r="I164">
        <v>0</v>
      </c>
      <c r="J164">
        <v>0</v>
      </c>
      <c r="K164">
        <v>0</v>
      </c>
      <c r="L164" s="11">
        <v>34700</v>
      </c>
      <c r="M164" s="12">
        <v>1995</v>
      </c>
      <c r="N164" s="12">
        <v>0</v>
      </c>
      <c r="O164" s="12">
        <f t="shared" si="28"/>
        <v>-5</v>
      </c>
      <c r="P164">
        <v>1995</v>
      </c>
      <c r="Q164">
        <v>-5</v>
      </c>
      <c r="R164">
        <v>0</v>
      </c>
      <c r="S164">
        <v>0.76178869999999999</v>
      </c>
      <c r="T164">
        <v>0</v>
      </c>
      <c r="U164">
        <v>0</v>
      </c>
    </row>
    <row r="165" spans="1:21" x14ac:dyDescent="0.35">
      <c r="A165">
        <v>1</v>
      </c>
      <c r="B165">
        <f t="shared" si="29"/>
        <v>164</v>
      </c>
      <c r="C165" t="s">
        <v>8</v>
      </c>
      <c r="D165">
        <v>6</v>
      </c>
      <c r="E165">
        <v>1991</v>
      </c>
      <c r="F165">
        <v>1300</v>
      </c>
      <c r="G165" s="12">
        <v>17000000</v>
      </c>
      <c r="H165" s="12">
        <v>0</v>
      </c>
      <c r="I165">
        <v>0</v>
      </c>
      <c r="J165">
        <v>0</v>
      </c>
      <c r="K165">
        <v>0</v>
      </c>
      <c r="L165" s="11">
        <v>34700</v>
      </c>
      <c r="M165" s="12">
        <v>1995</v>
      </c>
      <c r="N165" s="12">
        <v>0</v>
      </c>
      <c r="O165" s="12">
        <f t="shared" si="28"/>
        <v>-4</v>
      </c>
      <c r="P165">
        <v>1995</v>
      </c>
      <c r="Q165">
        <v>-4</v>
      </c>
      <c r="R165">
        <v>0</v>
      </c>
      <c r="S165">
        <v>0.7521407</v>
      </c>
      <c r="T165">
        <v>0</v>
      </c>
      <c r="U165">
        <v>0</v>
      </c>
    </row>
    <row r="166" spans="1:21" x14ac:dyDescent="0.35">
      <c r="A166">
        <v>1</v>
      </c>
      <c r="B166">
        <f t="shared" si="29"/>
        <v>165</v>
      </c>
      <c r="C166" t="s">
        <v>8</v>
      </c>
      <c r="D166">
        <v>6</v>
      </c>
      <c r="E166">
        <v>1992</v>
      </c>
      <c r="F166">
        <v>1300</v>
      </c>
      <c r="G166" s="12">
        <v>17000000</v>
      </c>
      <c r="H166" s="12">
        <v>0</v>
      </c>
      <c r="I166">
        <v>0</v>
      </c>
      <c r="J166">
        <v>0</v>
      </c>
      <c r="K166">
        <v>0</v>
      </c>
      <c r="L166" s="11">
        <v>34700</v>
      </c>
      <c r="M166" s="12">
        <v>1995</v>
      </c>
      <c r="N166" s="12">
        <v>0</v>
      </c>
      <c r="O166" s="12">
        <f t="shared" si="28"/>
        <v>-3</v>
      </c>
      <c r="P166">
        <v>1995</v>
      </c>
      <c r="Q166">
        <v>-3</v>
      </c>
      <c r="R166">
        <v>0</v>
      </c>
      <c r="S166">
        <v>0.74306950000000005</v>
      </c>
      <c r="T166">
        <v>0</v>
      </c>
      <c r="U166">
        <v>0</v>
      </c>
    </row>
    <row r="167" spans="1:21" x14ac:dyDescent="0.35">
      <c r="A167">
        <v>1</v>
      </c>
      <c r="B167">
        <f t="shared" si="29"/>
        <v>166</v>
      </c>
      <c r="C167" t="s">
        <v>8</v>
      </c>
      <c r="D167">
        <v>6</v>
      </c>
      <c r="E167">
        <v>1993</v>
      </c>
      <c r="F167">
        <v>1300</v>
      </c>
      <c r="G167" s="12">
        <v>18000000</v>
      </c>
      <c r="H167" s="12">
        <v>0</v>
      </c>
      <c r="I167">
        <v>0</v>
      </c>
      <c r="J167">
        <v>0</v>
      </c>
      <c r="K167">
        <v>0</v>
      </c>
      <c r="L167" s="11">
        <v>34700</v>
      </c>
      <c r="M167" s="12">
        <v>1995</v>
      </c>
      <c r="N167" s="12">
        <v>0</v>
      </c>
      <c r="O167" s="12">
        <f t="shared" si="28"/>
        <v>-2</v>
      </c>
      <c r="P167">
        <v>1995</v>
      </c>
      <c r="Q167">
        <v>-2</v>
      </c>
      <c r="R167">
        <v>0</v>
      </c>
      <c r="S167">
        <v>0.73583520000000002</v>
      </c>
      <c r="T167">
        <v>0</v>
      </c>
      <c r="U167">
        <v>0</v>
      </c>
    </row>
    <row r="168" spans="1:21" x14ac:dyDescent="0.35">
      <c r="A168">
        <v>1</v>
      </c>
      <c r="B168">
        <f t="shared" si="29"/>
        <v>167</v>
      </c>
      <c r="C168" t="s">
        <v>8</v>
      </c>
      <c r="D168">
        <v>6</v>
      </c>
      <c r="E168">
        <v>1994</v>
      </c>
      <c r="F168">
        <v>1300</v>
      </c>
      <c r="G168" s="12">
        <v>18000000</v>
      </c>
      <c r="H168" s="12">
        <v>0</v>
      </c>
      <c r="I168">
        <v>0</v>
      </c>
      <c r="J168">
        <v>0</v>
      </c>
      <c r="K168">
        <v>0</v>
      </c>
      <c r="L168" s="11">
        <v>34700</v>
      </c>
      <c r="M168" s="12">
        <v>1995</v>
      </c>
      <c r="N168" s="12">
        <v>0</v>
      </c>
      <c r="O168" s="12">
        <f t="shared" si="28"/>
        <v>-1</v>
      </c>
      <c r="P168">
        <v>1995</v>
      </c>
      <c r="Q168">
        <v>-1</v>
      </c>
      <c r="R168">
        <v>0</v>
      </c>
      <c r="S168">
        <v>0.72808740000000005</v>
      </c>
      <c r="T168">
        <v>0</v>
      </c>
      <c r="U168">
        <v>0</v>
      </c>
    </row>
    <row r="169" spans="1:21" x14ac:dyDescent="0.35">
      <c r="A169">
        <v>1</v>
      </c>
      <c r="B169">
        <f t="shared" si="29"/>
        <v>168</v>
      </c>
      <c r="C169" t="s">
        <v>8</v>
      </c>
      <c r="D169">
        <v>6</v>
      </c>
      <c r="E169">
        <v>1995</v>
      </c>
      <c r="F169">
        <v>1300</v>
      </c>
      <c r="G169" s="12">
        <v>18000000</v>
      </c>
      <c r="H169" s="12">
        <v>0</v>
      </c>
      <c r="I169">
        <v>0</v>
      </c>
      <c r="J169">
        <v>0</v>
      </c>
      <c r="K169">
        <v>0</v>
      </c>
      <c r="L169" s="11">
        <v>34700</v>
      </c>
      <c r="M169" s="12">
        <v>1995</v>
      </c>
      <c r="N169" s="12">
        <v>1</v>
      </c>
      <c r="O169" s="12">
        <f t="shared" si="28"/>
        <v>0</v>
      </c>
      <c r="P169">
        <v>1995</v>
      </c>
      <c r="Q169">
        <v>0</v>
      </c>
      <c r="R169">
        <v>1</v>
      </c>
      <c r="S169">
        <v>0.71934489999999995</v>
      </c>
      <c r="T169">
        <v>0</v>
      </c>
      <c r="U169">
        <v>0</v>
      </c>
    </row>
    <row r="170" spans="1:21" x14ac:dyDescent="0.35">
      <c r="A170">
        <v>1</v>
      </c>
      <c r="B170">
        <f t="shared" si="29"/>
        <v>169</v>
      </c>
      <c r="C170" t="s">
        <v>8</v>
      </c>
      <c r="D170">
        <v>6</v>
      </c>
      <c r="E170">
        <v>1996</v>
      </c>
      <c r="F170">
        <v>1100</v>
      </c>
      <c r="G170" s="12">
        <v>18000000</v>
      </c>
      <c r="H170" s="12">
        <v>0</v>
      </c>
      <c r="I170">
        <v>0</v>
      </c>
      <c r="J170">
        <v>0</v>
      </c>
      <c r="K170">
        <v>0</v>
      </c>
      <c r="L170" s="11">
        <v>34700</v>
      </c>
      <c r="M170" s="12">
        <v>1995</v>
      </c>
      <c r="N170" s="12">
        <v>1</v>
      </c>
      <c r="O170" s="12">
        <f t="shared" si="28"/>
        <v>1</v>
      </c>
      <c r="P170">
        <v>1995</v>
      </c>
      <c r="Q170">
        <v>1</v>
      </c>
      <c r="R170">
        <v>1</v>
      </c>
      <c r="S170">
        <v>0.60073180000000004</v>
      </c>
      <c r="T170">
        <v>0</v>
      </c>
      <c r="U170">
        <v>0</v>
      </c>
    </row>
    <row r="171" spans="1:21" x14ac:dyDescent="0.35">
      <c r="A171">
        <v>1</v>
      </c>
      <c r="B171">
        <f t="shared" si="29"/>
        <v>170</v>
      </c>
      <c r="C171" t="s">
        <v>8</v>
      </c>
      <c r="D171">
        <v>6</v>
      </c>
      <c r="E171">
        <v>1997</v>
      </c>
      <c r="F171">
        <v>1000</v>
      </c>
      <c r="G171" s="12">
        <v>19000000</v>
      </c>
      <c r="H171" s="12">
        <v>0</v>
      </c>
      <c r="I171">
        <v>0</v>
      </c>
      <c r="J171">
        <v>0</v>
      </c>
      <c r="K171">
        <v>0</v>
      </c>
      <c r="L171" s="11">
        <v>34700</v>
      </c>
      <c r="M171" s="12">
        <v>1995</v>
      </c>
      <c r="N171" s="12">
        <v>1</v>
      </c>
      <c r="O171" s="12">
        <f t="shared" si="28"/>
        <v>2</v>
      </c>
      <c r="P171">
        <v>1995</v>
      </c>
      <c r="Q171">
        <v>2</v>
      </c>
      <c r="R171">
        <v>1</v>
      </c>
      <c r="S171">
        <v>0.54004430000000003</v>
      </c>
      <c r="T171">
        <v>0</v>
      </c>
      <c r="U171">
        <v>0</v>
      </c>
    </row>
    <row r="172" spans="1:21" x14ac:dyDescent="0.35">
      <c r="A172">
        <v>1</v>
      </c>
      <c r="B172">
        <f t="shared" si="29"/>
        <v>171</v>
      </c>
      <c r="C172" t="s">
        <v>8</v>
      </c>
      <c r="D172">
        <v>6</v>
      </c>
      <c r="E172">
        <v>1998</v>
      </c>
      <c r="F172">
        <v>1000</v>
      </c>
      <c r="G172" s="12">
        <v>19000000</v>
      </c>
      <c r="H172" s="12">
        <v>0</v>
      </c>
      <c r="I172">
        <v>0</v>
      </c>
      <c r="J172">
        <v>0</v>
      </c>
      <c r="K172">
        <v>0</v>
      </c>
      <c r="L172" s="11">
        <v>34700</v>
      </c>
      <c r="M172" s="12">
        <v>1995</v>
      </c>
      <c r="N172" s="12">
        <v>1</v>
      </c>
      <c r="O172" s="12">
        <f t="shared" si="28"/>
        <v>3</v>
      </c>
      <c r="P172">
        <v>1995</v>
      </c>
      <c r="Q172">
        <v>3</v>
      </c>
      <c r="R172">
        <v>1</v>
      </c>
      <c r="S172">
        <v>0.53444499999999995</v>
      </c>
      <c r="T172">
        <v>0</v>
      </c>
      <c r="U172">
        <v>0</v>
      </c>
    </row>
    <row r="173" spans="1:21" x14ac:dyDescent="0.35">
      <c r="A173">
        <v>1</v>
      </c>
      <c r="B173">
        <f t="shared" si="29"/>
        <v>172</v>
      </c>
      <c r="C173" t="s">
        <v>8</v>
      </c>
      <c r="D173">
        <v>6</v>
      </c>
      <c r="E173">
        <v>1999</v>
      </c>
      <c r="F173">
        <v>1000</v>
      </c>
      <c r="G173" s="12">
        <v>19000000</v>
      </c>
      <c r="H173" s="12">
        <v>0</v>
      </c>
      <c r="I173">
        <v>0</v>
      </c>
      <c r="J173">
        <v>0</v>
      </c>
      <c r="K173">
        <v>0</v>
      </c>
      <c r="L173" s="11">
        <v>34700</v>
      </c>
      <c r="M173" s="12">
        <v>1995</v>
      </c>
      <c r="N173" s="12">
        <v>1</v>
      </c>
      <c r="O173" s="12">
        <f t="shared" si="28"/>
        <v>4</v>
      </c>
      <c r="P173">
        <v>1995</v>
      </c>
      <c r="Q173">
        <v>4</v>
      </c>
      <c r="R173">
        <v>1</v>
      </c>
      <c r="S173">
        <v>0.52837369999999995</v>
      </c>
      <c r="T173">
        <v>0</v>
      </c>
      <c r="U173">
        <v>0</v>
      </c>
    </row>
    <row r="174" spans="1:21" x14ac:dyDescent="0.35">
      <c r="A174">
        <v>1</v>
      </c>
      <c r="B174">
        <f t="shared" si="29"/>
        <v>173</v>
      </c>
      <c r="C174" t="s">
        <v>8</v>
      </c>
      <c r="D174">
        <v>6</v>
      </c>
      <c r="E174">
        <v>2000</v>
      </c>
      <c r="F174">
        <v>1000</v>
      </c>
      <c r="G174" s="12">
        <v>19000000</v>
      </c>
      <c r="H174" s="12">
        <v>0</v>
      </c>
      <c r="I174">
        <v>0</v>
      </c>
      <c r="J174">
        <v>0</v>
      </c>
      <c r="K174">
        <v>0</v>
      </c>
      <c r="L174" s="11">
        <v>34700</v>
      </c>
      <c r="M174" s="12">
        <v>1995</v>
      </c>
      <c r="N174" s="12">
        <v>1</v>
      </c>
      <c r="O174" s="12">
        <f t="shared" si="28"/>
        <v>5</v>
      </c>
      <c r="P174">
        <v>1995</v>
      </c>
      <c r="Q174">
        <v>5</v>
      </c>
      <c r="R174">
        <v>1</v>
      </c>
      <c r="S174">
        <v>0.5221114</v>
      </c>
      <c r="T174">
        <v>0</v>
      </c>
      <c r="U174">
        <v>0</v>
      </c>
    </row>
    <row r="175" spans="1:21" x14ac:dyDescent="0.35">
      <c r="A175">
        <v>1</v>
      </c>
      <c r="B175">
        <f t="shared" si="29"/>
        <v>174</v>
      </c>
      <c r="C175" t="s">
        <v>8</v>
      </c>
      <c r="D175">
        <v>6</v>
      </c>
      <c r="E175">
        <v>2001</v>
      </c>
      <c r="F175">
        <v>500</v>
      </c>
      <c r="G175" s="12">
        <v>19000000</v>
      </c>
      <c r="H175" s="12">
        <v>0</v>
      </c>
      <c r="I175">
        <v>0</v>
      </c>
      <c r="J175">
        <v>0</v>
      </c>
      <c r="K175">
        <v>0</v>
      </c>
      <c r="L175" s="11">
        <v>34700</v>
      </c>
      <c r="M175" s="12">
        <v>1995</v>
      </c>
      <c r="N175" s="12">
        <v>1</v>
      </c>
      <c r="O175" s="12">
        <f t="shared" si="28"/>
        <v>6</v>
      </c>
      <c r="P175">
        <v>1995</v>
      </c>
      <c r="Q175">
        <v>6</v>
      </c>
      <c r="R175">
        <v>1</v>
      </c>
      <c r="S175">
        <v>0.25755939999999999</v>
      </c>
      <c r="T175">
        <v>0</v>
      </c>
      <c r="U175">
        <v>0</v>
      </c>
    </row>
    <row r="176" spans="1:21" x14ac:dyDescent="0.35">
      <c r="A176">
        <v>1</v>
      </c>
      <c r="B176">
        <f t="shared" si="29"/>
        <v>175</v>
      </c>
      <c r="C176" t="s">
        <v>8</v>
      </c>
      <c r="D176">
        <v>6</v>
      </c>
      <c r="E176">
        <v>2002</v>
      </c>
      <c r="F176">
        <v>500</v>
      </c>
      <c r="G176" s="12">
        <v>20000000</v>
      </c>
      <c r="H176" s="12">
        <v>0</v>
      </c>
      <c r="I176">
        <v>0</v>
      </c>
      <c r="J176">
        <v>0</v>
      </c>
      <c r="K176">
        <v>0</v>
      </c>
      <c r="L176" s="11">
        <v>34700</v>
      </c>
      <c r="M176" s="12">
        <v>1995</v>
      </c>
      <c r="N176" s="12">
        <v>1</v>
      </c>
      <c r="O176" s="12">
        <f t="shared" si="28"/>
        <v>7</v>
      </c>
      <c r="P176">
        <v>1995</v>
      </c>
      <c r="Q176">
        <v>7</v>
      </c>
      <c r="R176">
        <v>1</v>
      </c>
      <c r="S176">
        <v>0.25443480000000002</v>
      </c>
      <c r="T176">
        <v>0</v>
      </c>
      <c r="U176">
        <v>0</v>
      </c>
    </row>
    <row r="177" spans="1:21" x14ac:dyDescent="0.35">
      <c r="A177">
        <v>1</v>
      </c>
      <c r="B177">
        <f t="shared" si="29"/>
        <v>176</v>
      </c>
      <c r="C177" t="s">
        <v>8</v>
      </c>
      <c r="D177">
        <v>6</v>
      </c>
      <c r="E177">
        <v>2003</v>
      </c>
      <c r="F177">
        <v>500</v>
      </c>
      <c r="G177" s="12">
        <v>20000000</v>
      </c>
      <c r="H177" s="12">
        <v>0</v>
      </c>
      <c r="I177">
        <v>0</v>
      </c>
      <c r="J177">
        <v>0</v>
      </c>
      <c r="K177">
        <v>0</v>
      </c>
      <c r="L177" s="11">
        <v>34700</v>
      </c>
      <c r="M177" s="12">
        <v>1995</v>
      </c>
      <c r="N177" s="12">
        <v>1</v>
      </c>
      <c r="O177" s="12">
        <f t="shared" si="28"/>
        <v>8</v>
      </c>
      <c r="P177">
        <v>1995</v>
      </c>
      <c r="Q177">
        <v>8</v>
      </c>
      <c r="R177">
        <v>1</v>
      </c>
      <c r="S177">
        <v>0.25131439999999999</v>
      </c>
      <c r="T177">
        <v>0</v>
      </c>
      <c r="U177">
        <v>0</v>
      </c>
    </row>
    <row r="178" spans="1:21" x14ac:dyDescent="0.35">
      <c r="A178">
        <v>1</v>
      </c>
      <c r="B178">
        <f t="shared" si="29"/>
        <v>177</v>
      </c>
      <c r="C178" t="s">
        <v>8</v>
      </c>
      <c r="D178">
        <v>6</v>
      </c>
      <c r="E178">
        <v>2004</v>
      </c>
      <c r="F178">
        <v>500</v>
      </c>
      <c r="G178" s="12">
        <v>20000000</v>
      </c>
      <c r="H178" s="12">
        <v>0</v>
      </c>
      <c r="I178">
        <v>0</v>
      </c>
      <c r="J178">
        <v>0</v>
      </c>
      <c r="K178">
        <v>0</v>
      </c>
      <c r="L178" s="11">
        <v>34700</v>
      </c>
      <c r="M178" s="12">
        <v>1995</v>
      </c>
      <c r="N178" s="12">
        <v>1</v>
      </c>
      <c r="O178" s="12">
        <f t="shared" si="28"/>
        <v>9</v>
      </c>
      <c r="P178">
        <v>1995</v>
      </c>
      <c r="Q178">
        <v>9</v>
      </c>
      <c r="R178">
        <v>1</v>
      </c>
      <c r="S178">
        <v>0.24841759999999999</v>
      </c>
      <c r="T178">
        <v>0</v>
      </c>
      <c r="U178">
        <v>0</v>
      </c>
    </row>
    <row r="179" spans="1:21" x14ac:dyDescent="0.35">
      <c r="A179">
        <v>1</v>
      </c>
      <c r="B179">
        <f t="shared" si="29"/>
        <v>178</v>
      </c>
      <c r="C179" t="s">
        <v>8</v>
      </c>
      <c r="D179">
        <v>6</v>
      </c>
      <c r="E179">
        <v>2005</v>
      </c>
      <c r="F179">
        <v>500</v>
      </c>
      <c r="G179" s="12">
        <v>20000000</v>
      </c>
      <c r="H179" s="12">
        <v>0</v>
      </c>
      <c r="I179">
        <v>0</v>
      </c>
      <c r="J179">
        <v>0</v>
      </c>
      <c r="K179">
        <v>0</v>
      </c>
      <c r="L179" s="11">
        <v>34700</v>
      </c>
      <c r="M179" s="12">
        <v>1995</v>
      </c>
      <c r="N179" s="12">
        <v>1</v>
      </c>
      <c r="O179" s="12">
        <f t="shared" si="28"/>
        <v>10</v>
      </c>
      <c r="P179">
        <v>1995</v>
      </c>
      <c r="Q179">
        <v>10</v>
      </c>
      <c r="R179">
        <v>1</v>
      </c>
      <c r="S179">
        <v>0.2451605</v>
      </c>
      <c r="T179">
        <v>0</v>
      </c>
      <c r="U179">
        <v>0</v>
      </c>
    </row>
    <row r="180" spans="1:21" x14ac:dyDescent="0.35">
      <c r="A180">
        <v>1</v>
      </c>
      <c r="B180">
        <f t="shared" si="29"/>
        <v>179</v>
      </c>
      <c r="C180" t="s">
        <v>8</v>
      </c>
      <c r="D180">
        <v>6</v>
      </c>
      <c r="E180">
        <v>2006</v>
      </c>
      <c r="F180">
        <v>500</v>
      </c>
      <c r="G180" s="12">
        <v>21000000</v>
      </c>
      <c r="H180" s="12">
        <v>0</v>
      </c>
      <c r="I180">
        <v>0</v>
      </c>
      <c r="J180">
        <v>0</v>
      </c>
      <c r="K180">
        <v>0</v>
      </c>
      <c r="L180" s="11">
        <v>34700</v>
      </c>
      <c r="M180" s="12">
        <v>1995</v>
      </c>
      <c r="N180" s="12">
        <v>1</v>
      </c>
      <c r="O180" s="12">
        <f t="shared" si="28"/>
        <v>11</v>
      </c>
      <c r="P180">
        <v>1995</v>
      </c>
      <c r="Q180">
        <v>11</v>
      </c>
      <c r="R180">
        <v>1</v>
      </c>
      <c r="S180">
        <v>0.24157039999999999</v>
      </c>
      <c r="T180">
        <v>0</v>
      </c>
      <c r="U180">
        <v>0</v>
      </c>
    </row>
    <row r="181" spans="1:21" x14ac:dyDescent="0.35">
      <c r="A181">
        <v>1</v>
      </c>
      <c r="B181">
        <f t="shared" si="29"/>
        <v>180</v>
      </c>
      <c r="C181" t="s">
        <v>8</v>
      </c>
      <c r="D181">
        <v>6</v>
      </c>
      <c r="E181">
        <v>2007</v>
      </c>
      <c r="F181">
        <v>500</v>
      </c>
      <c r="G181" s="12">
        <v>21000000</v>
      </c>
      <c r="H181" s="12">
        <v>0</v>
      </c>
      <c r="I181">
        <v>0</v>
      </c>
      <c r="J181">
        <v>0</v>
      </c>
      <c r="K181">
        <v>0</v>
      </c>
      <c r="L181" s="11">
        <v>34700</v>
      </c>
      <c r="M181" s="12">
        <v>1995</v>
      </c>
      <c r="N181" s="12">
        <v>1</v>
      </c>
      <c r="O181" s="12">
        <f t="shared" si="28"/>
        <v>12</v>
      </c>
      <c r="P181">
        <v>1995</v>
      </c>
      <c r="Q181">
        <v>12</v>
      </c>
      <c r="R181">
        <v>1</v>
      </c>
      <c r="S181">
        <v>0.2400661</v>
      </c>
      <c r="T181">
        <v>0</v>
      </c>
      <c r="U181">
        <v>0</v>
      </c>
    </row>
    <row r="182" spans="1:21" x14ac:dyDescent="0.35">
      <c r="A182">
        <v>1</v>
      </c>
      <c r="B182">
        <f t="shared" si="29"/>
        <v>181</v>
      </c>
      <c r="C182" t="s">
        <v>8</v>
      </c>
      <c r="D182">
        <v>6</v>
      </c>
      <c r="E182">
        <v>2008</v>
      </c>
      <c r="F182">
        <v>500</v>
      </c>
      <c r="G182" s="12">
        <v>21000000</v>
      </c>
      <c r="H182" s="12">
        <v>0</v>
      </c>
      <c r="I182">
        <v>0</v>
      </c>
      <c r="J182">
        <v>0</v>
      </c>
      <c r="K182">
        <v>0</v>
      </c>
      <c r="L182" s="11">
        <v>34700</v>
      </c>
      <c r="M182" s="12">
        <v>1995</v>
      </c>
      <c r="N182" s="12">
        <v>1</v>
      </c>
      <c r="O182" s="12">
        <f t="shared" si="28"/>
        <v>13</v>
      </c>
      <c r="P182">
        <v>1995</v>
      </c>
      <c r="Q182">
        <v>13</v>
      </c>
      <c r="R182">
        <v>1</v>
      </c>
      <c r="S182">
        <v>0.23530300000000001</v>
      </c>
      <c r="T182">
        <v>0</v>
      </c>
      <c r="U182">
        <v>0</v>
      </c>
    </row>
    <row r="183" spans="1:21" x14ac:dyDescent="0.35">
      <c r="A183">
        <v>1</v>
      </c>
      <c r="B183">
        <f t="shared" si="29"/>
        <v>182</v>
      </c>
      <c r="C183" t="s">
        <v>8</v>
      </c>
      <c r="D183">
        <v>6</v>
      </c>
      <c r="E183">
        <v>2009</v>
      </c>
      <c r="F183">
        <v>500</v>
      </c>
      <c r="G183" s="12">
        <v>22000000</v>
      </c>
      <c r="H183" s="12">
        <v>0</v>
      </c>
      <c r="I183">
        <v>0</v>
      </c>
      <c r="J183">
        <v>0</v>
      </c>
      <c r="K183">
        <v>0</v>
      </c>
      <c r="L183" s="11">
        <v>34700</v>
      </c>
      <c r="M183" s="12">
        <v>1995</v>
      </c>
      <c r="N183" s="12">
        <v>1</v>
      </c>
      <c r="O183" s="12">
        <f t="shared" si="28"/>
        <v>14</v>
      </c>
      <c r="P183">
        <v>1995</v>
      </c>
      <c r="Q183">
        <v>14</v>
      </c>
      <c r="R183">
        <v>1</v>
      </c>
      <c r="S183">
        <v>0.23050290000000001</v>
      </c>
      <c r="T183">
        <v>0</v>
      </c>
      <c r="U183">
        <v>0</v>
      </c>
    </row>
    <row r="184" spans="1:21" x14ac:dyDescent="0.35">
      <c r="A184">
        <v>1</v>
      </c>
      <c r="B184">
        <f t="shared" si="29"/>
        <v>183</v>
      </c>
      <c r="C184" t="s">
        <v>8</v>
      </c>
      <c r="D184">
        <v>6</v>
      </c>
      <c r="E184">
        <v>2010</v>
      </c>
      <c r="F184">
        <v>1000</v>
      </c>
      <c r="G184" s="12">
        <v>22000000</v>
      </c>
      <c r="H184" s="12">
        <v>0</v>
      </c>
      <c r="I184">
        <v>0</v>
      </c>
      <c r="J184">
        <v>0</v>
      </c>
      <c r="K184">
        <v>0</v>
      </c>
      <c r="L184" s="11">
        <v>34700</v>
      </c>
      <c r="M184" s="12">
        <v>1995</v>
      </c>
      <c r="N184" s="12">
        <v>1</v>
      </c>
      <c r="O184" s="12">
        <f t="shared" si="28"/>
        <v>15</v>
      </c>
      <c r="P184">
        <v>1995</v>
      </c>
      <c r="Q184">
        <v>15</v>
      </c>
      <c r="R184">
        <v>1</v>
      </c>
      <c r="S184">
        <v>0.45389040000000003</v>
      </c>
      <c r="T184">
        <v>0</v>
      </c>
      <c r="U184">
        <v>0</v>
      </c>
    </row>
    <row r="185" spans="1:21" x14ac:dyDescent="0.35">
      <c r="A185">
        <v>1</v>
      </c>
      <c r="B185">
        <f t="shared" si="29"/>
        <v>184</v>
      </c>
      <c r="C185" t="s">
        <v>8</v>
      </c>
      <c r="D185">
        <v>6</v>
      </c>
      <c r="E185">
        <v>2011</v>
      </c>
      <c r="F185">
        <v>1000</v>
      </c>
      <c r="G185" s="12">
        <v>22000000</v>
      </c>
      <c r="H185" s="12">
        <v>0</v>
      </c>
      <c r="I185">
        <v>0</v>
      </c>
      <c r="J185">
        <v>0</v>
      </c>
      <c r="K185">
        <v>0</v>
      </c>
      <c r="L185" s="11">
        <v>34700</v>
      </c>
      <c r="M185" s="12">
        <v>1995</v>
      </c>
      <c r="N185" s="12">
        <v>1</v>
      </c>
      <c r="O185" s="12">
        <f t="shared" si="28"/>
        <v>16</v>
      </c>
      <c r="P185">
        <v>1995</v>
      </c>
      <c r="Q185">
        <v>16</v>
      </c>
      <c r="R185">
        <v>1</v>
      </c>
      <c r="S185">
        <v>0.4476271</v>
      </c>
      <c r="T185">
        <v>0</v>
      </c>
      <c r="U185">
        <v>0</v>
      </c>
    </row>
    <row r="186" spans="1:21" x14ac:dyDescent="0.35">
      <c r="A186">
        <v>1</v>
      </c>
      <c r="B186">
        <f t="shared" si="29"/>
        <v>185</v>
      </c>
      <c r="C186" t="s">
        <v>8</v>
      </c>
      <c r="D186">
        <v>6</v>
      </c>
      <c r="E186">
        <v>2012</v>
      </c>
      <c r="F186">
        <v>1000</v>
      </c>
      <c r="G186" s="12">
        <v>23000000</v>
      </c>
      <c r="H186" s="12">
        <v>0</v>
      </c>
      <c r="I186">
        <v>0</v>
      </c>
      <c r="J186">
        <v>0</v>
      </c>
      <c r="K186">
        <v>0</v>
      </c>
      <c r="L186" s="11">
        <v>34700</v>
      </c>
      <c r="M186" s="12">
        <v>1995</v>
      </c>
      <c r="N186" s="12">
        <v>1</v>
      </c>
      <c r="O186" s="12">
        <f t="shared" si="28"/>
        <v>17</v>
      </c>
      <c r="P186">
        <v>1995</v>
      </c>
      <c r="Q186">
        <v>17</v>
      </c>
      <c r="R186">
        <v>1</v>
      </c>
      <c r="S186">
        <v>0.43998100000000001</v>
      </c>
      <c r="T186">
        <v>0</v>
      </c>
      <c r="U186">
        <v>0</v>
      </c>
    </row>
    <row r="187" spans="1:21" x14ac:dyDescent="0.35">
      <c r="A187">
        <v>1</v>
      </c>
      <c r="B187">
        <f t="shared" si="29"/>
        <v>186</v>
      </c>
      <c r="C187" t="s">
        <v>8</v>
      </c>
      <c r="D187">
        <v>6</v>
      </c>
      <c r="E187">
        <v>2013</v>
      </c>
      <c r="F187">
        <v>500</v>
      </c>
      <c r="G187" s="12">
        <v>23000000</v>
      </c>
      <c r="H187" s="12">
        <v>0</v>
      </c>
      <c r="I187">
        <v>0</v>
      </c>
      <c r="J187">
        <v>0</v>
      </c>
      <c r="K187">
        <v>0</v>
      </c>
      <c r="L187" s="11">
        <v>34700</v>
      </c>
      <c r="M187" s="12">
        <v>1995</v>
      </c>
      <c r="N187" s="12">
        <v>1</v>
      </c>
      <c r="O187" s="12">
        <f t="shared" si="28"/>
        <v>18</v>
      </c>
      <c r="P187">
        <v>1995</v>
      </c>
      <c r="Q187">
        <v>18</v>
      </c>
      <c r="R187">
        <v>1</v>
      </c>
      <c r="S187">
        <v>0.2162877</v>
      </c>
      <c r="T187">
        <v>0</v>
      </c>
      <c r="U187">
        <v>0</v>
      </c>
    </row>
    <row r="188" spans="1:21" x14ac:dyDescent="0.35">
      <c r="A188">
        <v>1</v>
      </c>
      <c r="B188">
        <f t="shared" si="29"/>
        <v>187</v>
      </c>
      <c r="C188" t="s">
        <v>8</v>
      </c>
      <c r="D188">
        <v>6</v>
      </c>
      <c r="E188">
        <v>2014</v>
      </c>
      <c r="F188">
        <v>500</v>
      </c>
      <c r="G188" s="12">
        <v>23000000</v>
      </c>
      <c r="H188" s="12">
        <v>0</v>
      </c>
      <c r="I188">
        <v>0</v>
      </c>
      <c r="J188">
        <v>0</v>
      </c>
      <c r="K188">
        <v>0</v>
      </c>
      <c r="L188" s="11">
        <v>34700</v>
      </c>
      <c r="M188" s="12">
        <v>1995</v>
      </c>
      <c r="N188" s="12">
        <v>1</v>
      </c>
      <c r="O188" s="12">
        <f t="shared" si="28"/>
        <v>19</v>
      </c>
      <c r="P188">
        <v>1995</v>
      </c>
      <c r="Q188">
        <v>19</v>
      </c>
      <c r="R188">
        <v>1</v>
      </c>
      <c r="S188">
        <v>0.21312239999999999</v>
      </c>
      <c r="T188">
        <v>0</v>
      </c>
      <c r="U188">
        <v>0</v>
      </c>
    </row>
    <row r="189" spans="1:21" x14ac:dyDescent="0.35">
      <c r="A189">
        <v>1</v>
      </c>
      <c r="B189">
        <f t="shared" si="29"/>
        <v>188</v>
      </c>
      <c r="C189" t="s">
        <v>8</v>
      </c>
      <c r="D189">
        <v>6</v>
      </c>
      <c r="E189">
        <v>2015</v>
      </c>
      <c r="F189">
        <v>500</v>
      </c>
      <c r="G189" s="12">
        <v>24000000</v>
      </c>
      <c r="H189" s="12">
        <v>0</v>
      </c>
      <c r="I189">
        <v>0</v>
      </c>
      <c r="J189">
        <v>0</v>
      </c>
      <c r="K189">
        <v>0</v>
      </c>
      <c r="L189" s="11">
        <v>34700</v>
      </c>
      <c r="M189" s="12">
        <v>1995</v>
      </c>
      <c r="N189" s="12">
        <v>1</v>
      </c>
      <c r="O189" s="12">
        <f t="shared" si="28"/>
        <v>20</v>
      </c>
      <c r="P189">
        <v>1995</v>
      </c>
      <c r="Q189">
        <v>20</v>
      </c>
      <c r="R189">
        <v>1</v>
      </c>
      <c r="S189">
        <v>0.21017820000000001</v>
      </c>
      <c r="T189">
        <v>0</v>
      </c>
      <c r="U189">
        <v>0</v>
      </c>
    </row>
    <row r="190" spans="1:21" x14ac:dyDescent="0.35">
      <c r="A190">
        <v>1</v>
      </c>
      <c r="B190">
        <f t="shared" si="29"/>
        <v>189</v>
      </c>
      <c r="C190" t="s">
        <v>8</v>
      </c>
      <c r="D190">
        <v>6</v>
      </c>
      <c r="E190">
        <v>2016</v>
      </c>
      <c r="F190">
        <v>500</v>
      </c>
      <c r="G190" s="12">
        <v>24000000</v>
      </c>
      <c r="H190" s="12">
        <v>0</v>
      </c>
      <c r="I190">
        <v>0</v>
      </c>
      <c r="J190">
        <v>0</v>
      </c>
      <c r="K190">
        <v>0</v>
      </c>
      <c r="L190" s="11">
        <v>34700</v>
      </c>
      <c r="M190" s="12">
        <v>1995</v>
      </c>
      <c r="N190" s="12">
        <v>1</v>
      </c>
      <c r="O190" s="12">
        <f t="shared" si="28"/>
        <v>21</v>
      </c>
      <c r="P190">
        <v>1995</v>
      </c>
      <c r="Q190">
        <v>21</v>
      </c>
      <c r="R190">
        <v>1</v>
      </c>
      <c r="S190">
        <v>0.20723530000000001</v>
      </c>
      <c r="T190">
        <v>0</v>
      </c>
      <c r="U190">
        <v>0</v>
      </c>
    </row>
    <row r="191" spans="1:21" x14ac:dyDescent="0.35">
      <c r="A191">
        <v>1</v>
      </c>
      <c r="B191">
        <f t="shared" si="29"/>
        <v>190</v>
      </c>
      <c r="C191" t="s">
        <v>263</v>
      </c>
      <c r="D191">
        <v>8</v>
      </c>
      <c r="E191">
        <v>1990</v>
      </c>
      <c r="F191">
        <v>100</v>
      </c>
      <c r="G191" s="12">
        <v>7200000</v>
      </c>
      <c r="H191" s="12">
        <v>0</v>
      </c>
      <c r="I191">
        <v>0</v>
      </c>
      <c r="J191">
        <v>0</v>
      </c>
      <c r="K191">
        <v>0</v>
      </c>
      <c r="L191" s="11"/>
      <c r="M191" s="12"/>
      <c r="N191" s="12">
        <v>0</v>
      </c>
      <c r="O191" s="12">
        <f t="shared" si="28"/>
        <v>1990</v>
      </c>
      <c r="R191">
        <v>0</v>
      </c>
      <c r="S191">
        <v>0.13968430000000001</v>
      </c>
      <c r="T191">
        <v>0</v>
      </c>
      <c r="U191">
        <v>0</v>
      </c>
    </row>
    <row r="192" spans="1:21" x14ac:dyDescent="0.35">
      <c r="A192">
        <v>1</v>
      </c>
      <c r="B192">
        <f t="shared" si="29"/>
        <v>191</v>
      </c>
      <c r="C192" t="s">
        <v>263</v>
      </c>
      <c r="D192">
        <v>8</v>
      </c>
      <c r="E192">
        <v>1991</v>
      </c>
      <c r="F192">
        <v>100</v>
      </c>
      <c r="G192" s="12">
        <v>7300000</v>
      </c>
      <c r="H192" s="12">
        <v>0</v>
      </c>
      <c r="I192">
        <v>0</v>
      </c>
      <c r="J192">
        <v>0</v>
      </c>
      <c r="K192">
        <v>0</v>
      </c>
      <c r="L192" s="11"/>
      <c r="M192" s="12"/>
      <c r="N192" s="12">
        <v>0</v>
      </c>
      <c r="O192" s="12">
        <f t="shared" si="28"/>
        <v>1991</v>
      </c>
      <c r="R192">
        <v>0</v>
      </c>
      <c r="S192">
        <v>0.13753270000000001</v>
      </c>
      <c r="T192">
        <v>0</v>
      </c>
      <c r="U192">
        <v>0</v>
      </c>
    </row>
    <row r="193" spans="1:21" x14ac:dyDescent="0.35">
      <c r="A193">
        <v>1</v>
      </c>
      <c r="B193">
        <f t="shared" si="29"/>
        <v>192</v>
      </c>
      <c r="C193" t="s">
        <v>263</v>
      </c>
      <c r="D193">
        <v>8</v>
      </c>
      <c r="E193">
        <v>1992</v>
      </c>
      <c r="F193">
        <v>100</v>
      </c>
      <c r="G193" s="12">
        <v>7400000</v>
      </c>
      <c r="H193" s="12">
        <v>0</v>
      </c>
      <c r="I193">
        <v>0</v>
      </c>
      <c r="J193">
        <v>0</v>
      </c>
      <c r="K193">
        <v>0</v>
      </c>
      <c r="L193" s="11"/>
      <c r="M193" s="12"/>
      <c r="N193" s="12">
        <v>0</v>
      </c>
      <c r="O193" s="12">
        <f t="shared" si="28"/>
        <v>1992</v>
      </c>
      <c r="R193">
        <v>0</v>
      </c>
      <c r="S193">
        <v>0.13546459999999999</v>
      </c>
      <c r="T193">
        <v>0</v>
      </c>
      <c r="U193">
        <v>0</v>
      </c>
    </row>
    <row r="194" spans="1:21" x14ac:dyDescent="0.35">
      <c r="A194">
        <v>1</v>
      </c>
      <c r="B194">
        <f t="shared" si="29"/>
        <v>193</v>
      </c>
      <c r="C194" t="s">
        <v>263</v>
      </c>
      <c r="D194">
        <v>8</v>
      </c>
      <c r="E194">
        <v>1993</v>
      </c>
      <c r="F194">
        <v>100</v>
      </c>
      <c r="G194" s="12">
        <v>7500000</v>
      </c>
      <c r="H194" s="12">
        <v>0</v>
      </c>
      <c r="I194">
        <v>0</v>
      </c>
      <c r="J194">
        <v>0</v>
      </c>
      <c r="K194">
        <v>0</v>
      </c>
      <c r="L194" s="11"/>
      <c r="M194" s="12"/>
      <c r="N194" s="12">
        <v>0</v>
      </c>
      <c r="O194" s="12">
        <f t="shared" si="28"/>
        <v>1993</v>
      </c>
      <c r="R194">
        <v>0</v>
      </c>
      <c r="S194">
        <v>0.13342229999999999</v>
      </c>
      <c r="T194">
        <v>0</v>
      </c>
      <c r="U194">
        <v>0</v>
      </c>
    </row>
    <row r="195" spans="1:21" x14ac:dyDescent="0.35">
      <c r="A195">
        <v>1</v>
      </c>
      <c r="B195">
        <f t="shared" si="29"/>
        <v>194</v>
      </c>
      <c r="C195" t="s">
        <v>263</v>
      </c>
      <c r="D195">
        <v>8</v>
      </c>
      <c r="E195">
        <v>1994</v>
      </c>
      <c r="F195">
        <v>100</v>
      </c>
      <c r="G195" s="12">
        <v>7600000</v>
      </c>
      <c r="H195" s="12">
        <v>0</v>
      </c>
      <c r="I195">
        <v>0</v>
      </c>
      <c r="J195">
        <v>0</v>
      </c>
      <c r="K195">
        <v>0</v>
      </c>
      <c r="L195" s="11"/>
      <c r="M195" s="12"/>
      <c r="N195" s="12">
        <v>0</v>
      </c>
      <c r="O195" s="12">
        <f t="shared" ref="O195:O258" si="30">E195-M195</f>
        <v>1994</v>
      </c>
      <c r="R195">
        <v>0</v>
      </c>
      <c r="S195">
        <v>0.1316309</v>
      </c>
      <c r="T195">
        <v>0</v>
      </c>
      <c r="U195">
        <v>0</v>
      </c>
    </row>
    <row r="196" spans="1:21" x14ac:dyDescent="0.35">
      <c r="A196">
        <v>1</v>
      </c>
      <c r="B196">
        <f t="shared" ref="B196:B259" si="31">B195+1</f>
        <v>195</v>
      </c>
      <c r="C196" t="s">
        <v>263</v>
      </c>
      <c r="D196">
        <v>8</v>
      </c>
      <c r="E196">
        <v>1995</v>
      </c>
      <c r="F196">
        <v>100</v>
      </c>
      <c r="G196" s="12">
        <v>7700000</v>
      </c>
      <c r="H196" s="12">
        <v>0</v>
      </c>
      <c r="I196">
        <v>0</v>
      </c>
      <c r="J196">
        <v>0</v>
      </c>
      <c r="K196">
        <v>0</v>
      </c>
      <c r="L196" s="11"/>
      <c r="M196" s="12"/>
      <c r="N196" s="12">
        <v>0</v>
      </c>
      <c r="O196" s="12">
        <f t="shared" si="30"/>
        <v>1995</v>
      </c>
      <c r="R196">
        <v>0</v>
      </c>
      <c r="S196">
        <v>0.13012360000000001</v>
      </c>
      <c r="T196">
        <v>0</v>
      </c>
      <c r="U196">
        <v>0</v>
      </c>
    </row>
    <row r="197" spans="1:21" x14ac:dyDescent="0.35">
      <c r="A197">
        <v>1</v>
      </c>
      <c r="B197">
        <f t="shared" si="31"/>
        <v>196</v>
      </c>
      <c r="C197" t="s">
        <v>263</v>
      </c>
      <c r="D197">
        <v>8</v>
      </c>
      <c r="E197">
        <v>1996</v>
      </c>
      <c r="F197">
        <v>100</v>
      </c>
      <c r="G197" s="12">
        <v>7800000</v>
      </c>
      <c r="H197" s="12">
        <v>0</v>
      </c>
      <c r="I197">
        <v>0</v>
      </c>
      <c r="J197">
        <v>0</v>
      </c>
      <c r="K197">
        <v>0</v>
      </c>
      <c r="L197" s="11"/>
      <c r="M197" s="12"/>
      <c r="N197" s="12">
        <v>0</v>
      </c>
      <c r="O197" s="12">
        <f t="shared" si="30"/>
        <v>1996</v>
      </c>
      <c r="R197">
        <v>0</v>
      </c>
      <c r="S197">
        <v>0.12881619999999999</v>
      </c>
      <c r="T197">
        <v>0</v>
      </c>
      <c r="U197">
        <v>0</v>
      </c>
    </row>
    <row r="198" spans="1:21" x14ac:dyDescent="0.35">
      <c r="A198">
        <v>1</v>
      </c>
      <c r="B198">
        <f t="shared" si="31"/>
        <v>197</v>
      </c>
      <c r="C198" t="s">
        <v>263</v>
      </c>
      <c r="D198">
        <v>8</v>
      </c>
      <c r="E198">
        <v>1997</v>
      </c>
      <c r="F198">
        <v>100</v>
      </c>
      <c r="G198" s="12">
        <v>7800000</v>
      </c>
      <c r="H198" s="12">
        <v>0</v>
      </c>
      <c r="I198">
        <v>0</v>
      </c>
      <c r="J198">
        <v>0</v>
      </c>
      <c r="K198">
        <v>0</v>
      </c>
      <c r="L198" s="11"/>
      <c r="M198" s="12"/>
      <c r="N198" s="12">
        <v>0</v>
      </c>
      <c r="O198" s="12">
        <f t="shared" si="30"/>
        <v>1997</v>
      </c>
      <c r="R198">
        <v>0</v>
      </c>
      <c r="S198">
        <v>0.12757950000000001</v>
      </c>
      <c r="T198">
        <v>0</v>
      </c>
      <c r="U198">
        <v>0</v>
      </c>
    </row>
    <row r="199" spans="1:21" x14ac:dyDescent="0.35">
      <c r="A199">
        <v>1</v>
      </c>
      <c r="B199">
        <f t="shared" si="31"/>
        <v>198</v>
      </c>
      <c r="C199" t="s">
        <v>263</v>
      </c>
      <c r="D199">
        <v>8</v>
      </c>
      <c r="E199">
        <v>1998</v>
      </c>
      <c r="F199">
        <v>100</v>
      </c>
      <c r="G199" s="12">
        <v>7900000</v>
      </c>
      <c r="H199" s="12">
        <v>0</v>
      </c>
      <c r="I199">
        <v>0</v>
      </c>
      <c r="J199">
        <v>0</v>
      </c>
      <c r="K199">
        <v>0</v>
      </c>
      <c r="L199" s="11"/>
      <c r="M199" s="12"/>
      <c r="N199" s="12">
        <v>0</v>
      </c>
      <c r="O199" s="12">
        <f t="shared" si="30"/>
        <v>1998</v>
      </c>
      <c r="R199">
        <v>0</v>
      </c>
      <c r="S199">
        <v>0.12637429999999999</v>
      </c>
      <c r="T199">
        <v>0</v>
      </c>
      <c r="U199">
        <v>0</v>
      </c>
    </row>
    <row r="200" spans="1:21" x14ac:dyDescent="0.35">
      <c r="A200">
        <v>1</v>
      </c>
      <c r="B200">
        <f t="shared" si="31"/>
        <v>199</v>
      </c>
      <c r="C200" t="s">
        <v>263</v>
      </c>
      <c r="D200">
        <v>8</v>
      </c>
      <c r="E200">
        <v>1999</v>
      </c>
      <c r="F200">
        <v>100</v>
      </c>
      <c r="G200" s="12">
        <v>8000000</v>
      </c>
      <c r="H200" s="12">
        <v>0</v>
      </c>
      <c r="I200">
        <v>0</v>
      </c>
      <c r="J200">
        <v>0</v>
      </c>
      <c r="K200">
        <v>0</v>
      </c>
      <c r="L200" s="11"/>
      <c r="M200" s="12"/>
      <c r="N200" s="12">
        <v>0</v>
      </c>
      <c r="O200" s="12">
        <f t="shared" si="30"/>
        <v>1999</v>
      </c>
      <c r="R200">
        <v>0</v>
      </c>
      <c r="S200">
        <v>0.1252701</v>
      </c>
      <c r="T200">
        <v>0</v>
      </c>
      <c r="U200">
        <v>0</v>
      </c>
    </row>
    <row r="201" spans="1:21" x14ac:dyDescent="0.35">
      <c r="A201">
        <v>1</v>
      </c>
      <c r="B201">
        <f t="shared" si="31"/>
        <v>200</v>
      </c>
      <c r="C201" t="s">
        <v>263</v>
      </c>
      <c r="D201">
        <v>8</v>
      </c>
      <c r="E201">
        <v>2000</v>
      </c>
      <c r="F201">
        <v>100</v>
      </c>
      <c r="G201" s="12">
        <v>8000000</v>
      </c>
      <c r="H201" s="12">
        <v>0</v>
      </c>
      <c r="I201">
        <v>0</v>
      </c>
      <c r="J201">
        <v>0</v>
      </c>
      <c r="K201">
        <v>0</v>
      </c>
      <c r="L201" s="11"/>
      <c r="M201" s="12"/>
      <c r="N201" s="12">
        <v>0</v>
      </c>
      <c r="O201" s="12">
        <f t="shared" si="30"/>
        <v>2000</v>
      </c>
      <c r="R201">
        <v>0</v>
      </c>
      <c r="S201">
        <v>0.1242452</v>
      </c>
      <c r="T201">
        <v>0</v>
      </c>
      <c r="U201">
        <v>0</v>
      </c>
    </row>
    <row r="202" spans="1:21" x14ac:dyDescent="0.35">
      <c r="A202">
        <v>1</v>
      </c>
      <c r="B202">
        <f t="shared" si="31"/>
        <v>201</v>
      </c>
      <c r="C202" t="s">
        <v>263</v>
      </c>
      <c r="D202">
        <v>8</v>
      </c>
      <c r="E202">
        <v>2001</v>
      </c>
      <c r="F202">
        <v>100</v>
      </c>
      <c r="G202" s="12">
        <v>8100000</v>
      </c>
      <c r="H202" s="12">
        <v>0</v>
      </c>
      <c r="I202">
        <v>0</v>
      </c>
      <c r="J202">
        <v>0</v>
      </c>
      <c r="K202">
        <v>0</v>
      </c>
      <c r="L202" s="11"/>
      <c r="M202" s="12"/>
      <c r="N202" s="12">
        <v>0</v>
      </c>
      <c r="O202" s="12">
        <f t="shared" si="30"/>
        <v>2001</v>
      </c>
      <c r="R202">
        <v>0</v>
      </c>
      <c r="S202">
        <v>0.1232863</v>
      </c>
      <c r="T202">
        <v>0</v>
      </c>
      <c r="U202">
        <v>0</v>
      </c>
    </row>
    <row r="203" spans="1:21" x14ac:dyDescent="0.35">
      <c r="A203">
        <v>1</v>
      </c>
      <c r="B203">
        <f t="shared" si="31"/>
        <v>202</v>
      </c>
      <c r="C203" t="s">
        <v>263</v>
      </c>
      <c r="D203">
        <v>8</v>
      </c>
      <c r="E203">
        <v>2002</v>
      </c>
      <c r="F203">
        <v>100</v>
      </c>
      <c r="G203" s="12">
        <v>8200000</v>
      </c>
      <c r="H203" s="12">
        <v>0</v>
      </c>
      <c r="I203">
        <v>0</v>
      </c>
      <c r="J203">
        <v>0</v>
      </c>
      <c r="K203">
        <v>0</v>
      </c>
      <c r="L203" s="11"/>
      <c r="M203" s="12"/>
      <c r="N203" s="12">
        <v>0</v>
      </c>
      <c r="O203" s="12">
        <f t="shared" si="30"/>
        <v>2002</v>
      </c>
      <c r="R203">
        <v>0</v>
      </c>
      <c r="S203">
        <v>0.1223698</v>
      </c>
      <c r="T203">
        <v>0</v>
      </c>
      <c r="U203">
        <v>0</v>
      </c>
    </row>
    <row r="204" spans="1:21" x14ac:dyDescent="0.35">
      <c r="A204">
        <v>1</v>
      </c>
      <c r="B204">
        <f t="shared" si="31"/>
        <v>203</v>
      </c>
      <c r="C204" t="s">
        <v>263</v>
      </c>
      <c r="D204">
        <v>8</v>
      </c>
      <c r="E204">
        <v>2003</v>
      </c>
      <c r="F204">
        <v>100</v>
      </c>
      <c r="G204" s="12">
        <v>8200000</v>
      </c>
      <c r="H204" s="12">
        <v>0</v>
      </c>
      <c r="I204">
        <v>0</v>
      </c>
      <c r="J204">
        <v>0</v>
      </c>
      <c r="K204">
        <v>0</v>
      </c>
      <c r="L204" s="11"/>
      <c r="M204" s="12"/>
      <c r="N204" s="12">
        <v>0</v>
      </c>
      <c r="O204" s="12">
        <f t="shared" si="30"/>
        <v>2003</v>
      </c>
      <c r="R204">
        <v>0</v>
      </c>
      <c r="S204">
        <v>0.1214462</v>
      </c>
      <c r="T204">
        <v>0</v>
      </c>
      <c r="U204">
        <v>0</v>
      </c>
    </row>
    <row r="205" spans="1:21" x14ac:dyDescent="0.35">
      <c r="A205">
        <v>1</v>
      </c>
      <c r="B205">
        <f t="shared" si="31"/>
        <v>204</v>
      </c>
      <c r="C205" t="s">
        <v>263</v>
      </c>
      <c r="D205">
        <v>8</v>
      </c>
      <c r="E205">
        <v>2004</v>
      </c>
      <c r="F205">
        <v>200</v>
      </c>
      <c r="G205" s="12">
        <v>8300000</v>
      </c>
      <c r="H205" s="12">
        <v>0</v>
      </c>
      <c r="I205">
        <v>0</v>
      </c>
      <c r="J205">
        <v>0</v>
      </c>
      <c r="K205">
        <v>0</v>
      </c>
      <c r="L205" s="11"/>
      <c r="M205" s="12"/>
      <c r="N205" s="12">
        <v>0</v>
      </c>
      <c r="O205" s="12">
        <f t="shared" si="30"/>
        <v>2004</v>
      </c>
      <c r="R205">
        <v>0</v>
      </c>
      <c r="S205">
        <v>0.2407753</v>
      </c>
      <c r="T205">
        <v>0</v>
      </c>
      <c r="U205">
        <v>0</v>
      </c>
    </row>
    <row r="206" spans="1:21" x14ac:dyDescent="0.35">
      <c r="A206">
        <v>1</v>
      </c>
      <c r="B206">
        <f t="shared" si="31"/>
        <v>205</v>
      </c>
      <c r="C206" t="s">
        <v>263</v>
      </c>
      <c r="D206">
        <v>8</v>
      </c>
      <c r="E206">
        <v>2005</v>
      </c>
      <c r="F206">
        <v>200</v>
      </c>
      <c r="G206" s="12">
        <v>8400000</v>
      </c>
      <c r="H206" s="12">
        <v>0</v>
      </c>
      <c r="I206">
        <v>0</v>
      </c>
      <c r="J206">
        <v>0</v>
      </c>
      <c r="K206">
        <v>0</v>
      </c>
      <c r="L206" s="11"/>
      <c r="M206" s="12"/>
      <c r="N206" s="12">
        <v>0</v>
      </c>
      <c r="O206" s="12">
        <f t="shared" si="30"/>
        <v>2005</v>
      </c>
      <c r="R206">
        <v>0</v>
      </c>
      <c r="S206">
        <v>0.2383265</v>
      </c>
      <c r="T206">
        <v>0</v>
      </c>
      <c r="U206">
        <v>0</v>
      </c>
    </row>
    <row r="207" spans="1:21" x14ac:dyDescent="0.35">
      <c r="A207">
        <v>1</v>
      </c>
      <c r="B207">
        <f t="shared" si="31"/>
        <v>206</v>
      </c>
      <c r="C207" t="s">
        <v>263</v>
      </c>
      <c r="D207">
        <v>8</v>
      </c>
      <c r="E207">
        <v>2006</v>
      </c>
      <c r="F207">
        <v>200</v>
      </c>
      <c r="G207" s="12">
        <v>8500000</v>
      </c>
      <c r="H207" s="12">
        <v>0</v>
      </c>
      <c r="I207">
        <v>0</v>
      </c>
      <c r="J207">
        <v>0</v>
      </c>
      <c r="K207">
        <v>0</v>
      </c>
      <c r="L207" s="11"/>
      <c r="M207" s="12"/>
      <c r="N207" s="12">
        <v>0</v>
      </c>
      <c r="O207" s="12">
        <f t="shared" si="30"/>
        <v>2006</v>
      </c>
      <c r="R207">
        <v>0</v>
      </c>
      <c r="S207">
        <v>0.2357226</v>
      </c>
      <c r="T207">
        <v>0</v>
      </c>
      <c r="U207">
        <v>0</v>
      </c>
    </row>
    <row r="208" spans="1:21" x14ac:dyDescent="0.35">
      <c r="A208">
        <v>1</v>
      </c>
      <c r="B208">
        <f t="shared" si="31"/>
        <v>207</v>
      </c>
      <c r="C208" t="s">
        <v>263</v>
      </c>
      <c r="D208">
        <v>8</v>
      </c>
      <c r="E208">
        <v>2007</v>
      </c>
      <c r="F208">
        <v>200</v>
      </c>
      <c r="G208" s="12">
        <v>8600000</v>
      </c>
      <c r="H208" s="12">
        <v>0</v>
      </c>
      <c r="I208">
        <v>0</v>
      </c>
      <c r="J208">
        <v>0</v>
      </c>
      <c r="K208">
        <v>0</v>
      </c>
      <c r="L208" s="11"/>
      <c r="M208" s="12"/>
      <c r="N208" s="12">
        <v>0</v>
      </c>
      <c r="O208" s="12">
        <f t="shared" si="30"/>
        <v>2007</v>
      </c>
      <c r="R208">
        <v>0</v>
      </c>
      <c r="S208">
        <v>0.23306489999999999</v>
      </c>
      <c r="T208">
        <v>0</v>
      </c>
      <c r="U208">
        <v>0</v>
      </c>
    </row>
    <row r="209" spans="1:21" x14ac:dyDescent="0.35">
      <c r="A209">
        <v>1</v>
      </c>
      <c r="B209">
        <f t="shared" si="31"/>
        <v>208</v>
      </c>
      <c r="C209" t="s">
        <v>263</v>
      </c>
      <c r="D209">
        <v>8</v>
      </c>
      <c r="E209">
        <v>2008</v>
      </c>
      <c r="F209">
        <v>200</v>
      </c>
      <c r="G209" s="12">
        <v>8800000</v>
      </c>
      <c r="H209" s="12">
        <v>0</v>
      </c>
      <c r="I209">
        <v>0</v>
      </c>
      <c r="J209">
        <v>0</v>
      </c>
      <c r="K209">
        <v>0</v>
      </c>
      <c r="L209" s="11"/>
      <c r="M209" s="12"/>
      <c r="N209" s="12">
        <v>0</v>
      </c>
      <c r="O209" s="12">
        <f t="shared" si="30"/>
        <v>2008</v>
      </c>
      <c r="R209">
        <v>0</v>
      </c>
      <c r="S209">
        <v>0.22822190000000001</v>
      </c>
      <c r="T209">
        <v>0</v>
      </c>
      <c r="U209">
        <v>0</v>
      </c>
    </row>
    <row r="210" spans="1:21" x14ac:dyDescent="0.35">
      <c r="A210">
        <v>1</v>
      </c>
      <c r="B210">
        <f t="shared" si="31"/>
        <v>209</v>
      </c>
      <c r="C210" t="s">
        <v>263</v>
      </c>
      <c r="D210">
        <v>8</v>
      </c>
      <c r="E210">
        <v>2009</v>
      </c>
      <c r="F210">
        <v>500</v>
      </c>
      <c r="G210" s="12">
        <v>8900000</v>
      </c>
      <c r="H210" s="12">
        <v>0</v>
      </c>
      <c r="I210">
        <v>0</v>
      </c>
      <c r="J210">
        <v>0</v>
      </c>
      <c r="K210">
        <v>0</v>
      </c>
      <c r="L210" s="11"/>
      <c r="M210" s="12"/>
      <c r="N210" s="12">
        <v>0</v>
      </c>
      <c r="O210" s="12">
        <f t="shared" si="30"/>
        <v>2009</v>
      </c>
      <c r="R210">
        <v>0</v>
      </c>
      <c r="S210">
        <v>0.55883130000000003</v>
      </c>
      <c r="T210">
        <v>0</v>
      </c>
      <c r="U210">
        <v>0</v>
      </c>
    </row>
    <row r="211" spans="1:21" x14ac:dyDescent="0.35">
      <c r="A211">
        <v>1</v>
      </c>
      <c r="B211">
        <f t="shared" si="31"/>
        <v>210</v>
      </c>
      <c r="C211" t="s">
        <v>263</v>
      </c>
      <c r="D211">
        <v>8</v>
      </c>
      <c r="E211">
        <v>2010</v>
      </c>
      <c r="F211">
        <v>500</v>
      </c>
      <c r="G211" s="12">
        <v>9100000</v>
      </c>
      <c r="H211" s="12">
        <v>0</v>
      </c>
      <c r="I211">
        <v>0</v>
      </c>
      <c r="J211">
        <v>0</v>
      </c>
      <c r="K211">
        <v>0</v>
      </c>
      <c r="L211" s="11"/>
      <c r="M211" s="12"/>
      <c r="N211" s="12">
        <v>0</v>
      </c>
      <c r="O211" s="12">
        <f t="shared" si="30"/>
        <v>2010</v>
      </c>
      <c r="R211">
        <v>0</v>
      </c>
      <c r="S211">
        <v>0.55222179999999998</v>
      </c>
      <c r="T211">
        <v>0</v>
      </c>
      <c r="U211">
        <v>0</v>
      </c>
    </row>
    <row r="212" spans="1:21" x14ac:dyDescent="0.35">
      <c r="A212">
        <v>1</v>
      </c>
      <c r="B212">
        <f t="shared" si="31"/>
        <v>211</v>
      </c>
      <c r="C212" t="s">
        <v>263</v>
      </c>
      <c r="D212">
        <v>8</v>
      </c>
      <c r="E212">
        <v>2011</v>
      </c>
      <c r="F212">
        <v>500</v>
      </c>
      <c r="G212" s="12">
        <v>9200000</v>
      </c>
      <c r="H212" s="12">
        <v>0</v>
      </c>
      <c r="I212">
        <v>0</v>
      </c>
      <c r="J212">
        <v>0</v>
      </c>
      <c r="K212">
        <v>0</v>
      </c>
      <c r="L212" s="11"/>
      <c r="M212" s="12"/>
      <c r="N212" s="12">
        <v>0</v>
      </c>
      <c r="O212" s="12">
        <f t="shared" si="30"/>
        <v>2011</v>
      </c>
      <c r="R212">
        <v>0</v>
      </c>
      <c r="S212">
        <v>0.54507309999999998</v>
      </c>
      <c r="T212">
        <v>0</v>
      </c>
      <c r="U212">
        <v>0</v>
      </c>
    </row>
    <row r="213" spans="1:21" x14ac:dyDescent="0.35">
      <c r="A213">
        <v>1</v>
      </c>
      <c r="B213">
        <f t="shared" si="31"/>
        <v>212</v>
      </c>
      <c r="C213" t="s">
        <v>263</v>
      </c>
      <c r="D213">
        <v>8</v>
      </c>
      <c r="E213">
        <v>2012</v>
      </c>
      <c r="F213">
        <v>500</v>
      </c>
      <c r="G213" s="12">
        <v>9300000</v>
      </c>
      <c r="H213" s="12">
        <v>0</v>
      </c>
      <c r="I213">
        <v>0</v>
      </c>
      <c r="J213">
        <v>0</v>
      </c>
      <c r="K213">
        <v>0</v>
      </c>
      <c r="L213" s="11"/>
      <c r="M213" s="12"/>
      <c r="N213" s="12">
        <v>0</v>
      </c>
      <c r="O213" s="12">
        <f t="shared" si="30"/>
        <v>2012</v>
      </c>
      <c r="R213">
        <v>0</v>
      </c>
      <c r="S213">
        <v>0.53787830000000003</v>
      </c>
      <c r="T213">
        <v>0</v>
      </c>
      <c r="U213">
        <v>0</v>
      </c>
    </row>
    <row r="214" spans="1:21" x14ac:dyDescent="0.35">
      <c r="A214">
        <v>1</v>
      </c>
      <c r="B214">
        <f t="shared" si="31"/>
        <v>213</v>
      </c>
      <c r="C214" t="s">
        <v>263</v>
      </c>
      <c r="D214">
        <v>8</v>
      </c>
      <c r="E214">
        <v>2013</v>
      </c>
      <c r="F214">
        <v>500</v>
      </c>
      <c r="G214" s="12">
        <v>9400000</v>
      </c>
      <c r="H214" s="12">
        <v>0</v>
      </c>
      <c r="I214">
        <v>0</v>
      </c>
      <c r="J214">
        <v>0</v>
      </c>
      <c r="K214">
        <v>0</v>
      </c>
      <c r="L214" s="11"/>
      <c r="M214" s="12"/>
      <c r="N214" s="12">
        <v>0</v>
      </c>
      <c r="O214" s="12">
        <f t="shared" si="30"/>
        <v>2013</v>
      </c>
      <c r="R214">
        <v>0</v>
      </c>
      <c r="S214">
        <v>0.53096589999999999</v>
      </c>
      <c r="T214">
        <v>0</v>
      </c>
      <c r="U214">
        <v>0</v>
      </c>
    </row>
    <row r="215" spans="1:21" x14ac:dyDescent="0.35">
      <c r="A215">
        <v>1</v>
      </c>
      <c r="B215">
        <f t="shared" si="31"/>
        <v>214</v>
      </c>
      <c r="C215" t="s">
        <v>263</v>
      </c>
      <c r="D215">
        <v>8</v>
      </c>
      <c r="E215">
        <v>2014</v>
      </c>
      <c r="F215">
        <v>500</v>
      </c>
      <c r="G215" s="12">
        <v>9500000</v>
      </c>
      <c r="H215" s="12">
        <v>0</v>
      </c>
      <c r="I215">
        <v>0</v>
      </c>
      <c r="J215">
        <v>0</v>
      </c>
      <c r="K215">
        <v>0</v>
      </c>
      <c r="L215" s="11"/>
      <c r="M215" s="12"/>
      <c r="N215" s="12">
        <v>0</v>
      </c>
      <c r="O215" s="12">
        <f t="shared" si="30"/>
        <v>2014</v>
      </c>
      <c r="R215">
        <v>0</v>
      </c>
      <c r="S215">
        <v>0.5243795</v>
      </c>
      <c r="T215">
        <v>0</v>
      </c>
      <c r="U215">
        <v>0</v>
      </c>
    </row>
    <row r="216" spans="1:21" x14ac:dyDescent="0.35">
      <c r="A216">
        <v>1</v>
      </c>
      <c r="B216">
        <f t="shared" si="31"/>
        <v>215</v>
      </c>
      <c r="C216" t="s">
        <v>263</v>
      </c>
      <c r="D216">
        <v>8</v>
      </c>
      <c r="E216">
        <v>2015</v>
      </c>
      <c r="F216">
        <v>500</v>
      </c>
      <c r="G216" s="12">
        <v>9600000</v>
      </c>
      <c r="H216" s="12">
        <v>0</v>
      </c>
      <c r="I216">
        <v>0</v>
      </c>
      <c r="J216">
        <v>0</v>
      </c>
      <c r="K216">
        <v>0</v>
      </c>
      <c r="L216" s="11"/>
      <c r="M216" s="12"/>
      <c r="N216" s="12">
        <v>0</v>
      </c>
      <c r="O216" s="12">
        <f t="shared" si="30"/>
        <v>2015</v>
      </c>
      <c r="R216">
        <v>0</v>
      </c>
      <c r="S216">
        <v>0.51817009999999997</v>
      </c>
      <c r="T216">
        <v>0</v>
      </c>
      <c r="U216">
        <v>0</v>
      </c>
    </row>
    <row r="217" spans="1:21" x14ac:dyDescent="0.35">
      <c r="A217">
        <v>1</v>
      </c>
      <c r="B217">
        <f t="shared" si="31"/>
        <v>216</v>
      </c>
      <c r="C217" t="s">
        <v>263</v>
      </c>
      <c r="D217">
        <v>8</v>
      </c>
      <c r="E217">
        <v>2016</v>
      </c>
      <c r="F217">
        <v>500</v>
      </c>
      <c r="G217" s="12">
        <v>9800000</v>
      </c>
      <c r="H217" s="12">
        <v>0</v>
      </c>
      <c r="I217">
        <v>0</v>
      </c>
      <c r="J217">
        <v>0</v>
      </c>
      <c r="K217">
        <v>0</v>
      </c>
      <c r="L217" s="11"/>
      <c r="M217" s="12"/>
      <c r="N217" s="12">
        <v>0</v>
      </c>
      <c r="O217" s="12">
        <f t="shared" si="30"/>
        <v>2016</v>
      </c>
      <c r="R217">
        <v>0</v>
      </c>
      <c r="S217">
        <v>0.51217570000000001</v>
      </c>
      <c r="T217">
        <v>0</v>
      </c>
      <c r="U217">
        <v>0</v>
      </c>
    </row>
    <row r="218" spans="1:21" x14ac:dyDescent="0.35">
      <c r="A218">
        <v>1</v>
      </c>
      <c r="B218">
        <f t="shared" si="31"/>
        <v>217</v>
      </c>
      <c r="C218" t="s">
        <v>10</v>
      </c>
      <c r="D218">
        <v>10</v>
      </c>
      <c r="E218">
        <v>1990</v>
      </c>
      <c r="F218">
        <v>100</v>
      </c>
      <c r="G218" s="12">
        <v>495931</v>
      </c>
      <c r="H218" s="12">
        <v>0</v>
      </c>
      <c r="I218">
        <v>0</v>
      </c>
      <c r="J218">
        <v>0</v>
      </c>
      <c r="K218">
        <v>1</v>
      </c>
      <c r="L218" s="11">
        <v>34700</v>
      </c>
      <c r="M218" s="12">
        <v>1995</v>
      </c>
      <c r="N218" s="12">
        <v>0</v>
      </c>
      <c r="O218" s="12">
        <f t="shared" si="30"/>
        <v>-5</v>
      </c>
      <c r="P218">
        <v>2000</v>
      </c>
      <c r="Q218">
        <v>-10</v>
      </c>
      <c r="R218">
        <v>0</v>
      </c>
      <c r="S218">
        <v>2.01641</v>
      </c>
      <c r="T218">
        <v>0</v>
      </c>
      <c r="U218">
        <v>0</v>
      </c>
    </row>
    <row r="219" spans="1:21" x14ac:dyDescent="0.35">
      <c r="A219">
        <v>1</v>
      </c>
      <c r="B219">
        <f t="shared" si="31"/>
        <v>218</v>
      </c>
      <c r="C219" t="s">
        <v>10</v>
      </c>
      <c r="D219">
        <v>10</v>
      </c>
      <c r="E219">
        <v>1991</v>
      </c>
      <c r="F219">
        <v>100</v>
      </c>
      <c r="G219" s="12">
        <v>509765</v>
      </c>
      <c r="H219" s="12">
        <v>0</v>
      </c>
      <c r="I219">
        <v>0</v>
      </c>
      <c r="J219">
        <v>0</v>
      </c>
      <c r="K219">
        <v>1</v>
      </c>
      <c r="L219" s="11">
        <v>34700</v>
      </c>
      <c r="M219" s="12">
        <v>1995</v>
      </c>
      <c r="N219" s="12">
        <v>0</v>
      </c>
      <c r="O219" s="12">
        <f t="shared" si="30"/>
        <v>-4</v>
      </c>
      <c r="P219">
        <v>2000</v>
      </c>
      <c r="Q219">
        <v>-9</v>
      </c>
      <c r="R219">
        <v>0</v>
      </c>
      <c r="S219">
        <v>1.9616880000000001</v>
      </c>
      <c r="T219">
        <v>0</v>
      </c>
      <c r="U219">
        <v>0</v>
      </c>
    </row>
    <row r="220" spans="1:21" x14ac:dyDescent="0.35">
      <c r="A220">
        <v>1</v>
      </c>
      <c r="B220">
        <f t="shared" si="31"/>
        <v>219</v>
      </c>
      <c r="C220" t="s">
        <v>10</v>
      </c>
      <c r="D220">
        <v>10</v>
      </c>
      <c r="E220">
        <v>1992</v>
      </c>
      <c r="F220">
        <v>100</v>
      </c>
      <c r="G220" s="12">
        <v>523087</v>
      </c>
      <c r="H220" s="12">
        <v>0</v>
      </c>
      <c r="I220">
        <v>0</v>
      </c>
      <c r="J220">
        <v>0</v>
      </c>
      <c r="K220">
        <v>1</v>
      </c>
      <c r="L220" s="11">
        <v>34700</v>
      </c>
      <c r="M220" s="12">
        <v>1995</v>
      </c>
      <c r="N220" s="12">
        <v>0</v>
      </c>
      <c r="O220" s="12">
        <f t="shared" si="30"/>
        <v>-3</v>
      </c>
      <c r="P220">
        <v>2000</v>
      </c>
      <c r="Q220">
        <v>-8</v>
      </c>
      <c r="R220">
        <v>0</v>
      </c>
      <c r="S220">
        <v>1.9117280000000001</v>
      </c>
      <c r="T220">
        <v>0</v>
      </c>
      <c r="U220">
        <v>0</v>
      </c>
    </row>
    <row r="221" spans="1:21" x14ac:dyDescent="0.35">
      <c r="A221">
        <v>1</v>
      </c>
      <c r="B221">
        <f t="shared" si="31"/>
        <v>220</v>
      </c>
      <c r="C221" t="s">
        <v>10</v>
      </c>
      <c r="D221">
        <v>10</v>
      </c>
      <c r="E221">
        <v>1993</v>
      </c>
      <c r="F221">
        <v>100</v>
      </c>
      <c r="G221" s="12">
        <v>536213</v>
      </c>
      <c r="H221" s="12">
        <v>0</v>
      </c>
      <c r="I221">
        <v>0</v>
      </c>
      <c r="J221">
        <v>0</v>
      </c>
      <c r="K221">
        <v>1</v>
      </c>
      <c r="L221" s="11">
        <v>34700</v>
      </c>
      <c r="M221" s="12">
        <v>1995</v>
      </c>
      <c r="N221" s="12">
        <v>0</v>
      </c>
      <c r="O221" s="12">
        <f t="shared" si="30"/>
        <v>-2</v>
      </c>
      <c r="P221">
        <v>2000</v>
      </c>
      <c r="Q221">
        <v>-7</v>
      </c>
      <c r="R221">
        <v>0</v>
      </c>
      <c r="S221">
        <v>1.8649309999999999</v>
      </c>
      <c r="T221">
        <v>0</v>
      </c>
      <c r="U221">
        <v>0</v>
      </c>
    </row>
    <row r="222" spans="1:21" x14ac:dyDescent="0.35">
      <c r="A222">
        <v>1</v>
      </c>
      <c r="B222">
        <f t="shared" si="31"/>
        <v>221</v>
      </c>
      <c r="C222" t="s">
        <v>10</v>
      </c>
      <c r="D222">
        <v>10</v>
      </c>
      <c r="E222">
        <v>1994</v>
      </c>
      <c r="F222">
        <v>100</v>
      </c>
      <c r="G222" s="12">
        <v>549588</v>
      </c>
      <c r="H222" s="12">
        <v>0</v>
      </c>
      <c r="I222">
        <v>0</v>
      </c>
      <c r="J222">
        <v>0</v>
      </c>
      <c r="K222">
        <v>1</v>
      </c>
      <c r="L222" s="11">
        <v>34700</v>
      </c>
      <c r="M222" s="12">
        <v>1995</v>
      </c>
      <c r="N222" s="12">
        <v>0</v>
      </c>
      <c r="O222" s="12">
        <f t="shared" si="30"/>
        <v>-1</v>
      </c>
      <c r="P222">
        <v>2000</v>
      </c>
      <c r="Q222">
        <v>-6</v>
      </c>
      <c r="R222">
        <v>0</v>
      </c>
      <c r="S222">
        <v>1.819545</v>
      </c>
      <c r="T222">
        <v>0</v>
      </c>
      <c r="U222">
        <v>0</v>
      </c>
    </row>
    <row r="223" spans="1:21" x14ac:dyDescent="0.35">
      <c r="A223">
        <v>1</v>
      </c>
      <c r="B223">
        <f t="shared" si="31"/>
        <v>222</v>
      </c>
      <c r="C223" t="s">
        <v>10</v>
      </c>
      <c r="D223">
        <v>10</v>
      </c>
      <c r="E223">
        <v>1995</v>
      </c>
      <c r="F223">
        <v>100</v>
      </c>
      <c r="G223" s="12">
        <v>563699</v>
      </c>
      <c r="H223" s="12">
        <v>0</v>
      </c>
      <c r="I223">
        <v>0</v>
      </c>
      <c r="J223">
        <v>0</v>
      </c>
      <c r="K223">
        <v>1</v>
      </c>
      <c r="L223" s="11">
        <v>34700</v>
      </c>
      <c r="M223" s="12">
        <v>1995</v>
      </c>
      <c r="N223" s="12">
        <v>1</v>
      </c>
      <c r="O223" s="12">
        <f t="shared" si="30"/>
        <v>0</v>
      </c>
      <c r="P223">
        <v>2000</v>
      </c>
      <c r="Q223">
        <v>-5</v>
      </c>
      <c r="R223">
        <v>0</v>
      </c>
      <c r="S223">
        <v>1.7739959999999999</v>
      </c>
      <c r="T223">
        <v>0</v>
      </c>
      <c r="U223">
        <v>1</v>
      </c>
    </row>
    <row r="224" spans="1:21" x14ac:dyDescent="0.35">
      <c r="A224">
        <v>1</v>
      </c>
      <c r="B224">
        <f t="shared" si="31"/>
        <v>223</v>
      </c>
      <c r="C224" t="s">
        <v>10</v>
      </c>
      <c r="D224">
        <v>10</v>
      </c>
      <c r="E224">
        <v>1996</v>
      </c>
      <c r="F224">
        <v>100</v>
      </c>
      <c r="G224" s="12">
        <v>578668</v>
      </c>
      <c r="H224" s="12">
        <v>0</v>
      </c>
      <c r="I224">
        <v>0</v>
      </c>
      <c r="J224">
        <v>0</v>
      </c>
      <c r="K224">
        <v>1</v>
      </c>
      <c r="L224" s="11">
        <v>34700</v>
      </c>
      <c r="M224" s="12">
        <v>1995</v>
      </c>
      <c r="N224" s="12">
        <v>1</v>
      </c>
      <c r="O224" s="12">
        <f t="shared" si="30"/>
        <v>1</v>
      </c>
      <c r="P224">
        <v>2000</v>
      </c>
      <c r="Q224">
        <v>-4</v>
      </c>
      <c r="R224">
        <v>0</v>
      </c>
      <c r="S224">
        <v>1.7281070000000001</v>
      </c>
      <c r="T224">
        <v>0</v>
      </c>
      <c r="U224">
        <v>1</v>
      </c>
    </row>
    <row r="225" spans="1:21" x14ac:dyDescent="0.35">
      <c r="A225">
        <v>1</v>
      </c>
      <c r="B225">
        <f t="shared" si="31"/>
        <v>224</v>
      </c>
      <c r="C225" t="s">
        <v>10</v>
      </c>
      <c r="D225">
        <v>10</v>
      </c>
      <c r="E225">
        <v>1997</v>
      </c>
      <c r="F225">
        <v>100</v>
      </c>
      <c r="G225" s="12">
        <v>594930</v>
      </c>
      <c r="H225" s="12">
        <v>0</v>
      </c>
      <c r="I225">
        <v>0</v>
      </c>
      <c r="J225">
        <v>0</v>
      </c>
      <c r="K225">
        <v>1</v>
      </c>
      <c r="L225" s="11">
        <v>34700</v>
      </c>
      <c r="M225" s="12">
        <v>1995</v>
      </c>
      <c r="N225" s="12">
        <v>1</v>
      </c>
      <c r="O225" s="12">
        <f t="shared" si="30"/>
        <v>2</v>
      </c>
      <c r="P225">
        <v>2000</v>
      </c>
      <c r="Q225">
        <v>-3</v>
      </c>
      <c r="R225">
        <v>0</v>
      </c>
      <c r="S225">
        <v>1.6808700000000001</v>
      </c>
      <c r="T225">
        <v>0</v>
      </c>
      <c r="U225">
        <v>1</v>
      </c>
    </row>
    <row r="226" spans="1:21" x14ac:dyDescent="0.35">
      <c r="A226">
        <v>1</v>
      </c>
      <c r="B226">
        <f t="shared" si="31"/>
        <v>225</v>
      </c>
      <c r="C226" t="s">
        <v>10</v>
      </c>
      <c r="D226">
        <v>10</v>
      </c>
      <c r="E226">
        <v>1998</v>
      </c>
      <c r="F226">
        <v>100</v>
      </c>
      <c r="G226" s="12">
        <v>613702</v>
      </c>
      <c r="H226" s="12">
        <v>0</v>
      </c>
      <c r="I226">
        <v>0</v>
      </c>
      <c r="J226">
        <v>0</v>
      </c>
      <c r="K226">
        <v>1</v>
      </c>
      <c r="L226" s="11">
        <v>34700</v>
      </c>
      <c r="M226" s="12">
        <v>1995</v>
      </c>
      <c r="N226" s="12">
        <v>1</v>
      </c>
      <c r="O226" s="12">
        <f t="shared" si="30"/>
        <v>3</v>
      </c>
      <c r="P226">
        <v>2000</v>
      </c>
      <c r="Q226">
        <v>-2</v>
      </c>
      <c r="R226">
        <v>0</v>
      </c>
      <c r="S226">
        <v>1.6294550000000001</v>
      </c>
      <c r="T226">
        <v>0</v>
      </c>
      <c r="U226">
        <v>1</v>
      </c>
    </row>
    <row r="227" spans="1:21" x14ac:dyDescent="0.35">
      <c r="A227">
        <v>1</v>
      </c>
      <c r="B227">
        <f t="shared" si="31"/>
        <v>226</v>
      </c>
      <c r="C227" t="s">
        <v>10</v>
      </c>
      <c r="D227">
        <v>10</v>
      </c>
      <c r="E227">
        <v>1999</v>
      </c>
      <c r="F227">
        <v>100</v>
      </c>
      <c r="G227" s="12">
        <v>636545</v>
      </c>
      <c r="H227" s="12">
        <v>0</v>
      </c>
      <c r="I227">
        <v>0</v>
      </c>
      <c r="J227">
        <v>0</v>
      </c>
      <c r="K227">
        <v>1</v>
      </c>
      <c r="L227" s="11">
        <v>34700</v>
      </c>
      <c r="M227" s="12">
        <v>1995</v>
      </c>
      <c r="N227" s="12">
        <v>1</v>
      </c>
      <c r="O227" s="12">
        <f t="shared" si="30"/>
        <v>4</v>
      </c>
      <c r="P227">
        <v>2000</v>
      </c>
      <c r="Q227">
        <v>-1</v>
      </c>
      <c r="R227">
        <v>0</v>
      </c>
      <c r="S227">
        <v>1.570981</v>
      </c>
      <c r="T227">
        <v>0</v>
      </c>
      <c r="U227">
        <v>1</v>
      </c>
    </row>
    <row r="228" spans="1:21" x14ac:dyDescent="0.35">
      <c r="A228">
        <v>1</v>
      </c>
      <c r="B228">
        <f t="shared" si="31"/>
        <v>227</v>
      </c>
      <c r="C228" t="s">
        <v>10</v>
      </c>
      <c r="D228">
        <v>10</v>
      </c>
      <c r="E228">
        <v>2000</v>
      </c>
      <c r="F228">
        <v>100</v>
      </c>
      <c r="G228" s="12">
        <v>664614</v>
      </c>
      <c r="H228" s="12">
        <v>0</v>
      </c>
      <c r="I228">
        <v>0</v>
      </c>
      <c r="J228">
        <v>0</v>
      </c>
      <c r="K228">
        <v>1</v>
      </c>
      <c r="L228" s="11">
        <v>34700</v>
      </c>
      <c r="M228" s="12">
        <v>1995</v>
      </c>
      <c r="N228" s="12">
        <v>1</v>
      </c>
      <c r="O228" s="12">
        <f t="shared" si="30"/>
        <v>5</v>
      </c>
      <c r="P228">
        <v>2000</v>
      </c>
      <c r="Q228">
        <v>0</v>
      </c>
      <c r="R228">
        <v>1</v>
      </c>
      <c r="S228">
        <v>1.5046330000000001</v>
      </c>
      <c r="T228">
        <v>0</v>
      </c>
      <c r="U228">
        <v>1</v>
      </c>
    </row>
    <row r="229" spans="1:21" x14ac:dyDescent="0.35">
      <c r="A229">
        <v>1</v>
      </c>
      <c r="B229">
        <f t="shared" si="31"/>
        <v>228</v>
      </c>
      <c r="C229" t="s">
        <v>10</v>
      </c>
      <c r="D229">
        <v>10</v>
      </c>
      <c r="E229">
        <v>2001</v>
      </c>
      <c r="F229">
        <v>100</v>
      </c>
      <c r="G229" s="12">
        <v>697549</v>
      </c>
      <c r="H229" s="12">
        <v>0</v>
      </c>
      <c r="I229">
        <v>0</v>
      </c>
      <c r="J229">
        <v>0</v>
      </c>
      <c r="K229">
        <v>1</v>
      </c>
      <c r="L229" s="11">
        <v>34700</v>
      </c>
      <c r="M229" s="12">
        <v>1995</v>
      </c>
      <c r="N229" s="12">
        <v>1</v>
      </c>
      <c r="O229" s="12">
        <f t="shared" si="30"/>
        <v>6</v>
      </c>
      <c r="P229">
        <v>2000</v>
      </c>
      <c r="Q229">
        <v>1</v>
      </c>
      <c r="R229">
        <v>1</v>
      </c>
      <c r="S229">
        <v>1.4335910000000001</v>
      </c>
      <c r="T229">
        <v>0</v>
      </c>
      <c r="U229">
        <v>1</v>
      </c>
    </row>
    <row r="230" spans="1:21" x14ac:dyDescent="0.35">
      <c r="A230">
        <v>1</v>
      </c>
      <c r="B230">
        <f t="shared" si="31"/>
        <v>229</v>
      </c>
      <c r="C230" t="s">
        <v>10</v>
      </c>
      <c r="D230">
        <v>10</v>
      </c>
      <c r="E230">
        <v>2002</v>
      </c>
      <c r="F230">
        <v>100</v>
      </c>
      <c r="G230" s="12">
        <v>735148</v>
      </c>
      <c r="H230" s="12">
        <v>0</v>
      </c>
      <c r="I230">
        <v>0</v>
      </c>
      <c r="J230">
        <v>0</v>
      </c>
      <c r="K230">
        <v>1</v>
      </c>
      <c r="L230" s="11">
        <v>34700</v>
      </c>
      <c r="M230" s="12">
        <v>1995</v>
      </c>
      <c r="N230" s="12">
        <v>1</v>
      </c>
      <c r="O230" s="12">
        <f t="shared" si="30"/>
        <v>7</v>
      </c>
      <c r="P230">
        <v>2000</v>
      </c>
      <c r="Q230">
        <v>2</v>
      </c>
      <c r="R230">
        <v>1</v>
      </c>
      <c r="S230">
        <v>1.3602700000000001</v>
      </c>
      <c r="T230">
        <v>0</v>
      </c>
      <c r="U230">
        <v>1</v>
      </c>
    </row>
    <row r="231" spans="1:21" x14ac:dyDescent="0.35">
      <c r="A231">
        <v>1</v>
      </c>
      <c r="B231">
        <f t="shared" si="31"/>
        <v>230</v>
      </c>
      <c r="C231" t="s">
        <v>10</v>
      </c>
      <c r="D231">
        <v>10</v>
      </c>
      <c r="E231">
        <v>2003</v>
      </c>
      <c r="F231">
        <v>100</v>
      </c>
      <c r="G231" s="12">
        <v>778711</v>
      </c>
      <c r="H231" s="12">
        <v>0</v>
      </c>
      <c r="I231">
        <v>0</v>
      </c>
      <c r="J231">
        <v>0</v>
      </c>
      <c r="K231">
        <v>1</v>
      </c>
      <c r="L231" s="11">
        <v>34700</v>
      </c>
      <c r="M231" s="12">
        <v>1995</v>
      </c>
      <c r="N231" s="12">
        <v>1</v>
      </c>
      <c r="O231" s="12">
        <f t="shared" si="30"/>
        <v>8</v>
      </c>
      <c r="P231">
        <v>2000</v>
      </c>
      <c r="Q231">
        <v>3</v>
      </c>
      <c r="R231">
        <v>1</v>
      </c>
      <c r="S231">
        <v>1.284173</v>
      </c>
      <c r="T231">
        <v>0</v>
      </c>
      <c r="U231">
        <v>1</v>
      </c>
    </row>
    <row r="232" spans="1:21" x14ac:dyDescent="0.35">
      <c r="A232">
        <v>1</v>
      </c>
      <c r="B232">
        <f t="shared" si="31"/>
        <v>231</v>
      </c>
      <c r="C232" t="s">
        <v>10</v>
      </c>
      <c r="D232">
        <v>10</v>
      </c>
      <c r="E232">
        <v>2004</v>
      </c>
      <c r="F232">
        <v>100</v>
      </c>
      <c r="G232" s="12">
        <v>829848</v>
      </c>
      <c r="H232" s="12">
        <v>0</v>
      </c>
      <c r="I232">
        <v>0</v>
      </c>
      <c r="J232">
        <v>0</v>
      </c>
      <c r="K232">
        <v>1</v>
      </c>
      <c r="L232" s="11">
        <v>34700</v>
      </c>
      <c r="M232" s="12">
        <v>1995</v>
      </c>
      <c r="N232" s="12">
        <v>1</v>
      </c>
      <c r="O232" s="12">
        <f t="shared" si="30"/>
        <v>9</v>
      </c>
      <c r="P232">
        <v>2000</v>
      </c>
      <c r="Q232">
        <v>4</v>
      </c>
      <c r="R232">
        <v>1</v>
      </c>
      <c r="S232">
        <v>1.2050399999999999</v>
      </c>
      <c r="T232">
        <v>0</v>
      </c>
      <c r="U232">
        <v>1</v>
      </c>
    </row>
    <row r="233" spans="1:21" x14ac:dyDescent="0.35">
      <c r="A233">
        <v>1</v>
      </c>
      <c r="B233">
        <f t="shared" si="31"/>
        <v>232</v>
      </c>
      <c r="C233" t="s">
        <v>10</v>
      </c>
      <c r="D233">
        <v>10</v>
      </c>
      <c r="E233">
        <v>2005</v>
      </c>
      <c r="F233">
        <v>100</v>
      </c>
      <c r="G233" s="12">
        <v>889168</v>
      </c>
      <c r="H233" s="12">
        <v>0</v>
      </c>
      <c r="I233">
        <v>0</v>
      </c>
      <c r="J233">
        <v>0</v>
      </c>
      <c r="K233">
        <v>1</v>
      </c>
      <c r="L233" s="11">
        <v>34700</v>
      </c>
      <c r="M233" s="12">
        <v>1995</v>
      </c>
      <c r="N233" s="12">
        <v>1</v>
      </c>
      <c r="O233" s="12">
        <f t="shared" si="30"/>
        <v>10</v>
      </c>
      <c r="P233">
        <v>2000</v>
      </c>
      <c r="Q233">
        <v>5</v>
      </c>
      <c r="R233">
        <v>1</v>
      </c>
      <c r="S233">
        <v>1.124647</v>
      </c>
      <c r="T233">
        <v>0</v>
      </c>
      <c r="U233">
        <v>1</v>
      </c>
    </row>
    <row r="234" spans="1:21" x14ac:dyDescent="0.35">
      <c r="A234">
        <v>1</v>
      </c>
      <c r="B234">
        <f t="shared" si="31"/>
        <v>233</v>
      </c>
      <c r="C234" t="s">
        <v>10</v>
      </c>
      <c r="D234">
        <v>10</v>
      </c>
      <c r="E234">
        <v>2006</v>
      </c>
      <c r="F234">
        <v>100</v>
      </c>
      <c r="G234" s="12">
        <v>958414</v>
      </c>
      <c r="H234" s="12">
        <v>0</v>
      </c>
      <c r="I234">
        <v>0</v>
      </c>
      <c r="J234">
        <v>0</v>
      </c>
      <c r="K234">
        <v>1</v>
      </c>
      <c r="L234" s="11">
        <v>34700</v>
      </c>
      <c r="M234" s="12">
        <v>1995</v>
      </c>
      <c r="N234" s="12">
        <v>1</v>
      </c>
      <c r="O234" s="12">
        <f t="shared" si="30"/>
        <v>11</v>
      </c>
      <c r="P234">
        <v>2000</v>
      </c>
      <c r="Q234">
        <v>6</v>
      </c>
      <c r="R234">
        <v>1</v>
      </c>
      <c r="S234">
        <v>1.04339</v>
      </c>
      <c r="T234">
        <v>0</v>
      </c>
      <c r="U234">
        <v>1</v>
      </c>
    </row>
    <row r="235" spans="1:21" x14ac:dyDescent="0.35">
      <c r="A235">
        <v>1</v>
      </c>
      <c r="B235">
        <f t="shared" si="31"/>
        <v>234</v>
      </c>
      <c r="C235" t="s">
        <v>10</v>
      </c>
      <c r="D235">
        <v>10</v>
      </c>
      <c r="E235">
        <v>2007</v>
      </c>
      <c r="F235">
        <v>100</v>
      </c>
      <c r="G235" s="12">
        <v>1000000</v>
      </c>
      <c r="H235" s="12">
        <v>0</v>
      </c>
      <c r="I235">
        <v>0</v>
      </c>
      <c r="J235">
        <v>0</v>
      </c>
      <c r="K235">
        <v>1</v>
      </c>
      <c r="L235" s="11">
        <v>34700</v>
      </c>
      <c r="M235" s="12">
        <v>1995</v>
      </c>
      <c r="N235" s="12">
        <v>1</v>
      </c>
      <c r="O235" s="12">
        <f t="shared" si="30"/>
        <v>12</v>
      </c>
      <c r="P235">
        <v>2000</v>
      </c>
      <c r="Q235">
        <v>7</v>
      </c>
      <c r="R235">
        <v>1</v>
      </c>
      <c r="S235">
        <v>0.96535249999999995</v>
      </c>
      <c r="T235">
        <v>0</v>
      </c>
      <c r="U235">
        <v>1</v>
      </c>
    </row>
    <row r="236" spans="1:21" x14ac:dyDescent="0.35">
      <c r="A236">
        <v>1</v>
      </c>
      <c r="B236">
        <f t="shared" si="31"/>
        <v>235</v>
      </c>
      <c r="C236" t="s">
        <v>10</v>
      </c>
      <c r="D236">
        <v>10</v>
      </c>
      <c r="E236">
        <v>2008</v>
      </c>
      <c r="F236">
        <v>100</v>
      </c>
      <c r="G236" s="12">
        <v>1100000</v>
      </c>
      <c r="H236" s="12">
        <v>0</v>
      </c>
      <c r="I236">
        <v>0</v>
      </c>
      <c r="J236">
        <v>0</v>
      </c>
      <c r="K236">
        <v>1</v>
      </c>
      <c r="L236" s="11">
        <v>34700</v>
      </c>
      <c r="M236" s="12">
        <v>1995</v>
      </c>
      <c r="N236" s="12">
        <v>1</v>
      </c>
      <c r="O236" s="12">
        <f t="shared" si="30"/>
        <v>13</v>
      </c>
      <c r="P236">
        <v>2000</v>
      </c>
      <c r="Q236">
        <v>8</v>
      </c>
      <c r="R236">
        <v>1</v>
      </c>
      <c r="S236">
        <v>0.89719090000000001</v>
      </c>
      <c r="T236">
        <v>0</v>
      </c>
      <c r="U236">
        <v>1</v>
      </c>
    </row>
    <row r="237" spans="1:21" x14ac:dyDescent="0.35">
      <c r="A237">
        <v>1</v>
      </c>
      <c r="B237">
        <f t="shared" si="31"/>
        <v>236</v>
      </c>
      <c r="C237" t="s">
        <v>10</v>
      </c>
      <c r="D237">
        <v>10</v>
      </c>
      <c r="E237">
        <v>2009</v>
      </c>
      <c r="F237">
        <v>100</v>
      </c>
      <c r="G237" s="12">
        <v>1200000</v>
      </c>
      <c r="H237" s="12">
        <v>0</v>
      </c>
      <c r="I237">
        <v>0</v>
      </c>
      <c r="J237">
        <v>0</v>
      </c>
      <c r="K237">
        <v>1</v>
      </c>
      <c r="L237" s="11">
        <v>34700</v>
      </c>
      <c r="M237" s="12">
        <v>1995</v>
      </c>
      <c r="N237" s="12">
        <v>1</v>
      </c>
      <c r="O237" s="12">
        <f t="shared" si="30"/>
        <v>14</v>
      </c>
      <c r="P237">
        <v>2000</v>
      </c>
      <c r="Q237">
        <v>9</v>
      </c>
      <c r="R237">
        <v>1</v>
      </c>
      <c r="S237">
        <v>0.84386119999999998</v>
      </c>
      <c r="T237">
        <v>0</v>
      </c>
      <c r="U237">
        <v>1</v>
      </c>
    </row>
    <row r="238" spans="1:21" x14ac:dyDescent="0.35">
      <c r="A238">
        <v>1</v>
      </c>
      <c r="B238">
        <f t="shared" si="31"/>
        <v>237</v>
      </c>
      <c r="C238" t="s">
        <v>10</v>
      </c>
      <c r="D238">
        <v>10</v>
      </c>
      <c r="E238">
        <v>2010</v>
      </c>
      <c r="F238">
        <v>100</v>
      </c>
      <c r="G238" s="12">
        <v>1200000</v>
      </c>
      <c r="H238" s="12">
        <v>0</v>
      </c>
      <c r="I238">
        <v>0</v>
      </c>
      <c r="J238">
        <v>0</v>
      </c>
      <c r="K238">
        <v>1</v>
      </c>
      <c r="L238" s="11">
        <v>34700</v>
      </c>
      <c r="M238" s="12">
        <v>1995</v>
      </c>
      <c r="N238" s="12">
        <v>1</v>
      </c>
      <c r="O238" s="12">
        <f t="shared" si="30"/>
        <v>15</v>
      </c>
      <c r="P238">
        <v>2000</v>
      </c>
      <c r="Q238">
        <v>10</v>
      </c>
      <c r="R238">
        <v>1</v>
      </c>
      <c r="S238">
        <v>0.80589140000000004</v>
      </c>
      <c r="T238">
        <v>0</v>
      </c>
      <c r="U238">
        <v>1</v>
      </c>
    </row>
    <row r="239" spans="1:21" x14ac:dyDescent="0.35">
      <c r="A239">
        <v>1</v>
      </c>
      <c r="B239">
        <f t="shared" si="31"/>
        <v>238</v>
      </c>
      <c r="C239" t="s">
        <v>10</v>
      </c>
      <c r="D239">
        <v>10</v>
      </c>
      <c r="E239">
        <v>2011</v>
      </c>
      <c r="F239">
        <v>100</v>
      </c>
      <c r="G239" s="12">
        <v>1300000</v>
      </c>
      <c r="H239" s="12">
        <v>0</v>
      </c>
      <c r="I239">
        <v>0</v>
      </c>
      <c r="J239">
        <v>0</v>
      </c>
      <c r="K239">
        <v>1</v>
      </c>
      <c r="L239" s="11">
        <v>34700</v>
      </c>
      <c r="M239" s="12">
        <v>1995</v>
      </c>
      <c r="N239" s="12">
        <v>1</v>
      </c>
      <c r="O239" s="12">
        <f t="shared" si="30"/>
        <v>16</v>
      </c>
      <c r="P239">
        <v>2000</v>
      </c>
      <c r="Q239">
        <v>11</v>
      </c>
      <c r="R239">
        <v>1</v>
      </c>
      <c r="S239">
        <v>0.78230789999999994</v>
      </c>
      <c r="T239">
        <v>0</v>
      </c>
      <c r="U239">
        <v>1</v>
      </c>
    </row>
    <row r="240" spans="1:21" x14ac:dyDescent="0.35">
      <c r="A240">
        <v>1</v>
      </c>
      <c r="B240">
        <f t="shared" si="31"/>
        <v>239</v>
      </c>
      <c r="C240" t="s">
        <v>10</v>
      </c>
      <c r="D240">
        <v>10</v>
      </c>
      <c r="E240">
        <v>2012</v>
      </c>
      <c r="F240">
        <v>100</v>
      </c>
      <c r="G240" s="12">
        <v>1300000</v>
      </c>
      <c r="H240" s="12">
        <v>0</v>
      </c>
      <c r="I240">
        <v>0</v>
      </c>
      <c r="J240">
        <v>0</v>
      </c>
      <c r="K240">
        <v>1</v>
      </c>
      <c r="L240" s="11">
        <v>34700</v>
      </c>
      <c r="M240" s="12">
        <v>1995</v>
      </c>
      <c r="N240" s="12">
        <v>1</v>
      </c>
      <c r="O240" s="12">
        <f t="shared" si="30"/>
        <v>17</v>
      </c>
      <c r="P240">
        <v>2000</v>
      </c>
      <c r="Q240">
        <v>12</v>
      </c>
      <c r="R240">
        <v>1</v>
      </c>
      <c r="S240">
        <v>0.76910239999999996</v>
      </c>
      <c r="T240">
        <v>0</v>
      </c>
      <c r="U240">
        <v>1</v>
      </c>
    </row>
    <row r="241" spans="1:21" x14ac:dyDescent="0.35">
      <c r="A241">
        <v>1</v>
      </c>
      <c r="B241">
        <f t="shared" si="31"/>
        <v>240</v>
      </c>
      <c r="C241" t="s">
        <v>10</v>
      </c>
      <c r="D241">
        <v>10</v>
      </c>
      <c r="E241">
        <v>2013</v>
      </c>
      <c r="F241">
        <v>100</v>
      </c>
      <c r="G241" s="12">
        <v>1300000</v>
      </c>
      <c r="H241" s="12">
        <v>0</v>
      </c>
      <c r="I241">
        <v>0</v>
      </c>
      <c r="J241">
        <v>0</v>
      </c>
      <c r="K241">
        <v>1</v>
      </c>
      <c r="L241" s="11">
        <v>34700</v>
      </c>
      <c r="M241" s="12">
        <v>1995</v>
      </c>
      <c r="N241" s="12">
        <v>1</v>
      </c>
      <c r="O241" s="12">
        <f t="shared" si="30"/>
        <v>18</v>
      </c>
      <c r="P241">
        <v>2000</v>
      </c>
      <c r="Q241">
        <v>13</v>
      </c>
      <c r="R241">
        <v>1</v>
      </c>
      <c r="S241">
        <v>0.76021870000000002</v>
      </c>
      <c r="T241">
        <v>0</v>
      </c>
      <c r="U241">
        <v>1</v>
      </c>
    </row>
    <row r="242" spans="1:21" x14ac:dyDescent="0.35">
      <c r="A242">
        <v>1</v>
      </c>
      <c r="B242">
        <f t="shared" si="31"/>
        <v>241</v>
      </c>
      <c r="C242" t="s">
        <v>10</v>
      </c>
      <c r="D242">
        <v>10</v>
      </c>
      <c r="E242">
        <v>2014</v>
      </c>
      <c r="F242">
        <v>100</v>
      </c>
      <c r="G242" s="12">
        <v>1300000</v>
      </c>
      <c r="H242" s="12">
        <v>0</v>
      </c>
      <c r="I242">
        <v>0</v>
      </c>
      <c r="J242">
        <v>0</v>
      </c>
      <c r="K242">
        <v>1</v>
      </c>
      <c r="L242" s="11">
        <v>34700</v>
      </c>
      <c r="M242" s="12">
        <v>1995</v>
      </c>
      <c r="N242" s="12">
        <v>1</v>
      </c>
      <c r="O242" s="12">
        <f t="shared" si="30"/>
        <v>19</v>
      </c>
      <c r="P242">
        <v>2000</v>
      </c>
      <c r="Q242">
        <v>14</v>
      </c>
      <c r="R242">
        <v>1</v>
      </c>
      <c r="S242">
        <v>0.74828059999999996</v>
      </c>
      <c r="T242">
        <v>0</v>
      </c>
      <c r="U242">
        <v>1</v>
      </c>
    </row>
    <row r="243" spans="1:21" x14ac:dyDescent="0.35">
      <c r="A243">
        <v>1</v>
      </c>
      <c r="B243">
        <f t="shared" si="31"/>
        <v>242</v>
      </c>
      <c r="C243" t="s">
        <v>10</v>
      </c>
      <c r="D243">
        <v>10</v>
      </c>
      <c r="E243">
        <v>2015</v>
      </c>
      <c r="F243">
        <v>100</v>
      </c>
      <c r="G243" s="12">
        <v>1400000</v>
      </c>
      <c r="H243" s="12">
        <v>0</v>
      </c>
      <c r="I243">
        <v>0</v>
      </c>
      <c r="J243">
        <v>0</v>
      </c>
      <c r="K243">
        <v>1</v>
      </c>
      <c r="L243" s="11">
        <v>34700</v>
      </c>
      <c r="M243" s="12">
        <v>1995</v>
      </c>
      <c r="N243" s="12">
        <v>1</v>
      </c>
      <c r="O243" s="12">
        <f t="shared" si="30"/>
        <v>20</v>
      </c>
      <c r="P243">
        <v>2000</v>
      </c>
      <c r="Q243">
        <v>15</v>
      </c>
      <c r="R243">
        <v>1</v>
      </c>
      <c r="S243">
        <v>0.72894000000000003</v>
      </c>
      <c r="T243">
        <v>0</v>
      </c>
      <c r="U243">
        <v>1</v>
      </c>
    </row>
    <row r="244" spans="1:21" x14ac:dyDescent="0.35">
      <c r="A244">
        <v>1</v>
      </c>
      <c r="B244">
        <f t="shared" si="31"/>
        <v>243</v>
      </c>
      <c r="C244" t="s">
        <v>10</v>
      </c>
      <c r="D244">
        <v>10</v>
      </c>
      <c r="E244">
        <v>2016</v>
      </c>
      <c r="F244">
        <v>100</v>
      </c>
      <c r="G244" s="12">
        <v>1400000</v>
      </c>
      <c r="H244" s="12">
        <v>0</v>
      </c>
      <c r="I244">
        <v>0</v>
      </c>
      <c r="J244">
        <v>0</v>
      </c>
      <c r="K244">
        <v>1</v>
      </c>
      <c r="L244" s="11">
        <v>34700</v>
      </c>
      <c r="M244" s="12">
        <v>1995</v>
      </c>
      <c r="N244" s="12">
        <v>1</v>
      </c>
      <c r="O244" s="12">
        <f t="shared" si="30"/>
        <v>21</v>
      </c>
      <c r="P244">
        <v>2000</v>
      </c>
      <c r="Q244">
        <v>16</v>
      </c>
      <c r="R244">
        <v>1</v>
      </c>
      <c r="S244">
        <v>0.70167020000000002</v>
      </c>
      <c r="T244">
        <v>0</v>
      </c>
      <c r="U244">
        <v>1</v>
      </c>
    </row>
    <row r="245" spans="1:21" x14ac:dyDescent="0.35">
      <c r="A245">
        <v>1</v>
      </c>
      <c r="B245">
        <f t="shared" si="31"/>
        <v>244</v>
      </c>
      <c r="C245" t="s">
        <v>11</v>
      </c>
      <c r="D245">
        <v>11</v>
      </c>
      <c r="E245">
        <v>1990</v>
      </c>
      <c r="F245">
        <v>100</v>
      </c>
      <c r="G245" s="12">
        <v>110000000</v>
      </c>
      <c r="H245" s="12">
        <v>0</v>
      </c>
      <c r="I245">
        <v>0</v>
      </c>
      <c r="J245">
        <v>1</v>
      </c>
      <c r="K245">
        <v>0</v>
      </c>
      <c r="L245" s="11">
        <v>34700</v>
      </c>
      <c r="M245" s="12">
        <v>1995</v>
      </c>
      <c r="N245" s="12">
        <v>0</v>
      </c>
      <c r="O245" s="12">
        <f t="shared" si="30"/>
        <v>-5</v>
      </c>
      <c r="P245">
        <v>2033</v>
      </c>
      <c r="Q245">
        <v>-43</v>
      </c>
      <c r="R245">
        <v>0</v>
      </c>
      <c r="S245">
        <v>9.4172000000000006E-3</v>
      </c>
      <c r="T245">
        <v>0</v>
      </c>
      <c r="U245">
        <v>0</v>
      </c>
    </row>
    <row r="246" spans="1:21" x14ac:dyDescent="0.35">
      <c r="A246">
        <v>1</v>
      </c>
      <c r="B246">
        <f t="shared" si="31"/>
        <v>245</v>
      </c>
      <c r="C246" t="s">
        <v>11</v>
      </c>
      <c r="D246">
        <v>11</v>
      </c>
      <c r="E246">
        <v>1991</v>
      </c>
      <c r="F246">
        <v>100</v>
      </c>
      <c r="G246" s="12">
        <v>110000000</v>
      </c>
      <c r="H246" s="12">
        <v>0</v>
      </c>
      <c r="I246">
        <v>0</v>
      </c>
      <c r="J246">
        <v>1</v>
      </c>
      <c r="K246">
        <v>0</v>
      </c>
      <c r="L246" s="11">
        <v>34700</v>
      </c>
      <c r="M246" s="12">
        <v>1995</v>
      </c>
      <c r="N246" s="12">
        <v>0</v>
      </c>
      <c r="O246" s="12">
        <f t="shared" si="30"/>
        <v>-4</v>
      </c>
      <c r="P246">
        <v>2033</v>
      </c>
      <c r="Q246">
        <v>-42</v>
      </c>
      <c r="R246">
        <v>0</v>
      </c>
      <c r="S246">
        <v>9.1973000000000003E-3</v>
      </c>
      <c r="T246">
        <v>0</v>
      </c>
      <c r="U246">
        <v>0</v>
      </c>
    </row>
    <row r="247" spans="1:21" x14ac:dyDescent="0.35">
      <c r="A247">
        <v>1</v>
      </c>
      <c r="B247">
        <f t="shared" si="31"/>
        <v>246</v>
      </c>
      <c r="C247" t="s">
        <v>11</v>
      </c>
      <c r="D247">
        <v>11</v>
      </c>
      <c r="E247">
        <v>1992</v>
      </c>
      <c r="F247">
        <v>100</v>
      </c>
      <c r="G247" s="12">
        <v>110000000</v>
      </c>
      <c r="H247" s="12">
        <v>0</v>
      </c>
      <c r="I247">
        <v>0</v>
      </c>
      <c r="J247">
        <v>1</v>
      </c>
      <c r="K247">
        <v>0</v>
      </c>
      <c r="L247" s="11">
        <v>34700</v>
      </c>
      <c r="M247" s="12">
        <v>1995</v>
      </c>
      <c r="N247" s="12">
        <v>0</v>
      </c>
      <c r="O247" s="12">
        <f t="shared" si="30"/>
        <v>-3</v>
      </c>
      <c r="P247">
        <v>2033</v>
      </c>
      <c r="Q247">
        <v>-41</v>
      </c>
      <c r="R247">
        <v>0</v>
      </c>
      <c r="S247">
        <v>8.9910000000000007E-3</v>
      </c>
      <c r="T247">
        <v>0</v>
      </c>
      <c r="U247">
        <v>0</v>
      </c>
    </row>
    <row r="248" spans="1:21" x14ac:dyDescent="0.35">
      <c r="A248">
        <v>1</v>
      </c>
      <c r="B248">
        <f t="shared" si="31"/>
        <v>247</v>
      </c>
      <c r="C248" t="s">
        <v>11</v>
      </c>
      <c r="D248">
        <v>11</v>
      </c>
      <c r="E248">
        <v>1993</v>
      </c>
      <c r="F248">
        <v>100</v>
      </c>
      <c r="G248" s="12">
        <v>110000000</v>
      </c>
      <c r="H248" s="12">
        <v>0</v>
      </c>
      <c r="I248">
        <v>0</v>
      </c>
      <c r="J248">
        <v>1</v>
      </c>
      <c r="K248">
        <v>0</v>
      </c>
      <c r="L248" s="11">
        <v>34700</v>
      </c>
      <c r="M248" s="12">
        <v>1995</v>
      </c>
      <c r="N248" s="12">
        <v>0</v>
      </c>
      <c r="O248" s="12">
        <f t="shared" si="30"/>
        <v>-2</v>
      </c>
      <c r="P248">
        <v>2033</v>
      </c>
      <c r="Q248">
        <v>-40</v>
      </c>
      <c r="R248">
        <v>0</v>
      </c>
      <c r="S248">
        <v>8.7954999999999995E-3</v>
      </c>
      <c r="T248">
        <v>0</v>
      </c>
      <c r="U248">
        <v>0</v>
      </c>
    </row>
    <row r="249" spans="1:21" x14ac:dyDescent="0.35">
      <c r="A249">
        <v>1</v>
      </c>
      <c r="B249">
        <f t="shared" si="31"/>
        <v>248</v>
      </c>
      <c r="C249" t="s">
        <v>11</v>
      </c>
      <c r="D249">
        <v>11</v>
      </c>
      <c r="E249">
        <v>1994</v>
      </c>
      <c r="F249">
        <v>100</v>
      </c>
      <c r="G249" s="12">
        <v>120000000</v>
      </c>
      <c r="H249" s="12">
        <v>0</v>
      </c>
      <c r="I249">
        <v>0</v>
      </c>
      <c r="J249">
        <v>1</v>
      </c>
      <c r="K249">
        <v>0</v>
      </c>
      <c r="L249" s="11">
        <v>34700</v>
      </c>
      <c r="M249" s="12">
        <v>1995</v>
      </c>
      <c r="N249" s="12">
        <v>0</v>
      </c>
      <c r="O249" s="12">
        <f t="shared" si="30"/>
        <v>-1</v>
      </c>
      <c r="P249">
        <v>2033</v>
      </c>
      <c r="Q249">
        <v>-39</v>
      </c>
      <c r="R249">
        <v>0</v>
      </c>
      <c r="S249">
        <v>8.6072000000000006E-3</v>
      </c>
      <c r="T249">
        <v>0</v>
      </c>
      <c r="U249">
        <v>0</v>
      </c>
    </row>
    <row r="250" spans="1:21" x14ac:dyDescent="0.35">
      <c r="A250">
        <v>1</v>
      </c>
      <c r="B250">
        <f t="shared" si="31"/>
        <v>249</v>
      </c>
      <c r="C250" t="s">
        <v>11</v>
      </c>
      <c r="D250">
        <v>11</v>
      </c>
      <c r="E250">
        <v>1995</v>
      </c>
      <c r="F250">
        <v>100</v>
      </c>
      <c r="G250" s="12">
        <v>120000000</v>
      </c>
      <c r="H250" s="12">
        <v>0</v>
      </c>
      <c r="I250">
        <v>0</v>
      </c>
      <c r="J250">
        <v>1</v>
      </c>
      <c r="K250">
        <v>0</v>
      </c>
      <c r="L250" s="11">
        <v>34700</v>
      </c>
      <c r="M250" s="12">
        <v>1995</v>
      </c>
      <c r="N250" s="12">
        <v>1</v>
      </c>
      <c r="O250" s="12">
        <f t="shared" si="30"/>
        <v>0</v>
      </c>
      <c r="P250">
        <v>2033</v>
      </c>
      <c r="Q250">
        <v>-38</v>
      </c>
      <c r="R250">
        <v>0</v>
      </c>
      <c r="S250">
        <v>8.4241000000000003E-3</v>
      </c>
      <c r="T250">
        <v>1</v>
      </c>
      <c r="U250">
        <v>0</v>
      </c>
    </row>
    <row r="251" spans="1:21" x14ac:dyDescent="0.35">
      <c r="A251">
        <v>1</v>
      </c>
      <c r="B251">
        <f t="shared" si="31"/>
        <v>250</v>
      </c>
      <c r="C251" t="s">
        <v>11</v>
      </c>
      <c r="D251">
        <v>11</v>
      </c>
      <c r="E251">
        <v>1996</v>
      </c>
      <c r="F251">
        <v>100</v>
      </c>
      <c r="G251" s="12">
        <v>120000000</v>
      </c>
      <c r="H251" s="12">
        <v>0</v>
      </c>
      <c r="I251">
        <v>0</v>
      </c>
      <c r="J251">
        <v>1</v>
      </c>
      <c r="K251">
        <v>0</v>
      </c>
      <c r="L251" s="11">
        <v>34700</v>
      </c>
      <c r="M251" s="12">
        <v>1995</v>
      </c>
      <c r="N251" s="12">
        <v>1</v>
      </c>
      <c r="O251" s="12">
        <f t="shared" si="30"/>
        <v>1</v>
      </c>
      <c r="P251">
        <v>2033</v>
      </c>
      <c r="Q251">
        <v>-37</v>
      </c>
      <c r="R251">
        <v>0</v>
      </c>
      <c r="S251">
        <v>8.2460999999999993E-3</v>
      </c>
      <c r="T251">
        <v>1</v>
      </c>
      <c r="U251">
        <v>0</v>
      </c>
    </row>
    <row r="252" spans="1:21" x14ac:dyDescent="0.35">
      <c r="A252">
        <v>1</v>
      </c>
      <c r="B252">
        <f t="shared" si="31"/>
        <v>251</v>
      </c>
      <c r="C252" t="s">
        <v>11</v>
      </c>
      <c r="D252">
        <v>11</v>
      </c>
      <c r="E252">
        <v>1997</v>
      </c>
      <c r="F252">
        <v>100</v>
      </c>
      <c r="G252" s="12">
        <v>120000000</v>
      </c>
      <c r="H252" s="12">
        <v>0</v>
      </c>
      <c r="I252">
        <v>0</v>
      </c>
      <c r="J252">
        <v>1</v>
      </c>
      <c r="K252">
        <v>0</v>
      </c>
      <c r="L252" s="11">
        <v>34700</v>
      </c>
      <c r="M252" s="12">
        <v>1995</v>
      </c>
      <c r="N252" s="12">
        <v>1</v>
      </c>
      <c r="O252" s="12">
        <f t="shared" si="30"/>
        <v>2</v>
      </c>
      <c r="P252">
        <v>2033</v>
      </c>
      <c r="Q252">
        <v>-36</v>
      </c>
      <c r="R252">
        <v>0</v>
      </c>
      <c r="S252">
        <v>8.0739999999999996E-3</v>
      </c>
      <c r="T252">
        <v>1</v>
      </c>
      <c r="U252">
        <v>0</v>
      </c>
    </row>
    <row r="253" spans="1:21" x14ac:dyDescent="0.35">
      <c r="A253">
        <v>1</v>
      </c>
      <c r="B253">
        <f t="shared" si="31"/>
        <v>252</v>
      </c>
      <c r="C253" t="s">
        <v>11</v>
      </c>
      <c r="D253">
        <v>11</v>
      </c>
      <c r="E253">
        <v>1998</v>
      </c>
      <c r="F253">
        <v>100</v>
      </c>
      <c r="G253" s="12">
        <v>130000000</v>
      </c>
      <c r="H253" s="12">
        <v>0</v>
      </c>
      <c r="I253">
        <v>0</v>
      </c>
      <c r="J253">
        <v>1</v>
      </c>
      <c r="K253">
        <v>0</v>
      </c>
      <c r="L253" s="11">
        <v>34700</v>
      </c>
      <c r="M253" s="12">
        <v>1995</v>
      </c>
      <c r="N253" s="12">
        <v>1</v>
      </c>
      <c r="O253" s="12">
        <f t="shared" si="30"/>
        <v>3</v>
      </c>
      <c r="P253">
        <v>2033</v>
      </c>
      <c r="Q253">
        <v>-35</v>
      </c>
      <c r="R253">
        <v>0</v>
      </c>
      <c r="S253">
        <v>7.9083999999999995E-3</v>
      </c>
      <c r="T253">
        <v>1</v>
      </c>
      <c r="U253">
        <v>0</v>
      </c>
    </row>
    <row r="254" spans="1:21" x14ac:dyDescent="0.35">
      <c r="A254">
        <v>1</v>
      </c>
      <c r="B254">
        <f t="shared" si="31"/>
        <v>253</v>
      </c>
      <c r="C254" t="s">
        <v>11</v>
      </c>
      <c r="D254">
        <v>11</v>
      </c>
      <c r="E254">
        <v>1999</v>
      </c>
      <c r="F254">
        <v>100</v>
      </c>
      <c r="G254" s="12">
        <v>130000000</v>
      </c>
      <c r="H254" s="12">
        <v>0</v>
      </c>
      <c r="I254">
        <v>0</v>
      </c>
      <c r="J254">
        <v>1</v>
      </c>
      <c r="K254">
        <v>0</v>
      </c>
      <c r="L254" s="11">
        <v>34700</v>
      </c>
      <c r="M254" s="12">
        <v>1995</v>
      </c>
      <c r="N254" s="12">
        <v>1</v>
      </c>
      <c r="O254" s="12">
        <f t="shared" si="30"/>
        <v>4</v>
      </c>
      <c r="P254">
        <v>2033</v>
      </c>
      <c r="Q254">
        <v>-34</v>
      </c>
      <c r="R254">
        <v>0</v>
      </c>
      <c r="S254">
        <v>7.7501999999999996E-3</v>
      </c>
      <c r="T254">
        <v>1</v>
      </c>
      <c r="U254">
        <v>0</v>
      </c>
    </row>
    <row r="255" spans="1:21" x14ac:dyDescent="0.35">
      <c r="A255">
        <v>1</v>
      </c>
      <c r="B255">
        <f t="shared" si="31"/>
        <v>254</v>
      </c>
      <c r="C255" t="s">
        <v>11</v>
      </c>
      <c r="D255">
        <v>11</v>
      </c>
      <c r="E255">
        <v>2000</v>
      </c>
      <c r="F255">
        <v>100</v>
      </c>
      <c r="G255" s="12">
        <v>130000000</v>
      </c>
      <c r="H255" s="12">
        <v>0</v>
      </c>
      <c r="I255">
        <v>0</v>
      </c>
      <c r="J255">
        <v>1</v>
      </c>
      <c r="K255">
        <v>0</v>
      </c>
      <c r="L255" s="11">
        <v>34700</v>
      </c>
      <c r="M255" s="12">
        <v>1995</v>
      </c>
      <c r="N255" s="12">
        <v>1</v>
      </c>
      <c r="O255" s="12">
        <f t="shared" si="30"/>
        <v>5</v>
      </c>
      <c r="P255">
        <v>2033</v>
      </c>
      <c r="Q255">
        <v>-33</v>
      </c>
      <c r="R255">
        <v>0</v>
      </c>
      <c r="S255">
        <v>7.5998999999999997E-3</v>
      </c>
      <c r="T255">
        <v>1</v>
      </c>
      <c r="U255">
        <v>0</v>
      </c>
    </row>
    <row r="256" spans="1:21" x14ac:dyDescent="0.35">
      <c r="A256">
        <v>1</v>
      </c>
      <c r="B256">
        <f t="shared" si="31"/>
        <v>255</v>
      </c>
      <c r="C256" t="s">
        <v>11</v>
      </c>
      <c r="D256">
        <v>11</v>
      </c>
      <c r="E256">
        <v>2001</v>
      </c>
      <c r="F256">
        <v>100</v>
      </c>
      <c r="G256" s="12">
        <v>130000000</v>
      </c>
      <c r="H256" s="12">
        <v>0</v>
      </c>
      <c r="I256">
        <v>0</v>
      </c>
      <c r="J256">
        <v>1</v>
      </c>
      <c r="K256">
        <v>0</v>
      </c>
      <c r="L256" s="11">
        <v>34700</v>
      </c>
      <c r="M256" s="12">
        <v>1995</v>
      </c>
      <c r="N256" s="12">
        <v>1</v>
      </c>
      <c r="O256" s="12">
        <f t="shared" si="30"/>
        <v>6</v>
      </c>
      <c r="P256">
        <v>2033</v>
      </c>
      <c r="Q256">
        <v>-32</v>
      </c>
      <c r="R256">
        <v>0</v>
      </c>
      <c r="S256">
        <v>7.4567000000000001E-3</v>
      </c>
      <c r="T256">
        <v>1</v>
      </c>
      <c r="U256">
        <v>0</v>
      </c>
    </row>
    <row r="257" spans="1:21" x14ac:dyDescent="0.35">
      <c r="A257">
        <v>1</v>
      </c>
      <c r="B257">
        <f t="shared" si="31"/>
        <v>256</v>
      </c>
      <c r="C257" t="s">
        <v>11</v>
      </c>
      <c r="D257">
        <v>11</v>
      </c>
      <c r="E257">
        <v>2002</v>
      </c>
      <c r="F257">
        <v>200</v>
      </c>
      <c r="G257" s="12">
        <v>140000000</v>
      </c>
      <c r="H257" s="12">
        <v>0</v>
      </c>
      <c r="I257">
        <v>0</v>
      </c>
      <c r="J257">
        <v>1</v>
      </c>
      <c r="K257">
        <v>0</v>
      </c>
      <c r="L257" s="11">
        <v>34700</v>
      </c>
      <c r="M257" s="12">
        <v>1995</v>
      </c>
      <c r="N257" s="12">
        <v>1</v>
      </c>
      <c r="O257" s="12">
        <f t="shared" si="30"/>
        <v>7</v>
      </c>
      <c r="P257">
        <v>2033</v>
      </c>
      <c r="Q257">
        <v>-31</v>
      </c>
      <c r="R257">
        <v>0</v>
      </c>
      <c r="S257">
        <v>1.46412E-2</v>
      </c>
      <c r="T257">
        <v>1</v>
      </c>
      <c r="U257">
        <v>0</v>
      </c>
    </row>
    <row r="258" spans="1:21" x14ac:dyDescent="0.35">
      <c r="A258">
        <v>1</v>
      </c>
      <c r="B258">
        <f t="shared" si="31"/>
        <v>257</v>
      </c>
      <c r="C258" t="s">
        <v>11</v>
      </c>
      <c r="D258">
        <v>11</v>
      </c>
      <c r="E258">
        <v>2003</v>
      </c>
      <c r="F258">
        <v>200</v>
      </c>
      <c r="G258" s="12">
        <v>140000000</v>
      </c>
      <c r="H258" s="12">
        <v>0</v>
      </c>
      <c r="I258">
        <v>0</v>
      </c>
      <c r="J258">
        <v>1</v>
      </c>
      <c r="K258">
        <v>0</v>
      </c>
      <c r="L258" s="11">
        <v>34700</v>
      </c>
      <c r="M258" s="12">
        <v>1995</v>
      </c>
      <c r="N258" s="12">
        <v>1</v>
      </c>
      <c r="O258" s="12">
        <f t="shared" si="30"/>
        <v>8</v>
      </c>
      <c r="P258">
        <v>2033</v>
      </c>
      <c r="Q258">
        <v>-30</v>
      </c>
      <c r="R258">
        <v>0</v>
      </c>
      <c r="S258">
        <v>1.43865E-2</v>
      </c>
      <c r="T258">
        <v>1</v>
      </c>
      <c r="U258">
        <v>0</v>
      </c>
    </row>
    <row r="259" spans="1:21" x14ac:dyDescent="0.35">
      <c r="A259">
        <v>1</v>
      </c>
      <c r="B259">
        <f t="shared" si="31"/>
        <v>258</v>
      </c>
      <c r="C259" t="s">
        <v>11</v>
      </c>
      <c r="D259">
        <v>11</v>
      </c>
      <c r="E259">
        <v>2004</v>
      </c>
      <c r="F259">
        <v>500</v>
      </c>
      <c r="G259" s="12">
        <v>140000000</v>
      </c>
      <c r="H259" s="12">
        <v>0</v>
      </c>
      <c r="I259">
        <v>0</v>
      </c>
      <c r="J259">
        <v>1</v>
      </c>
      <c r="K259">
        <v>0</v>
      </c>
      <c r="L259" s="11">
        <v>34700</v>
      </c>
      <c r="M259" s="12">
        <v>1995</v>
      </c>
      <c r="N259" s="12">
        <v>1</v>
      </c>
      <c r="O259" s="12">
        <f t="shared" ref="O259:O322" si="32">E259-M259</f>
        <v>9</v>
      </c>
      <c r="P259">
        <v>2033</v>
      </c>
      <c r="Q259">
        <v>-29</v>
      </c>
      <c r="R259">
        <v>0</v>
      </c>
      <c r="S259">
        <v>3.53838E-2</v>
      </c>
      <c r="T259">
        <v>1</v>
      </c>
      <c r="U259">
        <v>0</v>
      </c>
    </row>
    <row r="260" spans="1:21" x14ac:dyDescent="0.35">
      <c r="A260">
        <v>1</v>
      </c>
      <c r="B260">
        <f t="shared" ref="B260:B323" si="33">B259+1</f>
        <v>259</v>
      </c>
      <c r="C260" t="s">
        <v>11</v>
      </c>
      <c r="D260">
        <v>11</v>
      </c>
      <c r="E260">
        <v>2005</v>
      </c>
      <c r="F260">
        <v>500</v>
      </c>
      <c r="G260" s="12">
        <v>140000000</v>
      </c>
      <c r="H260" s="12">
        <v>0</v>
      </c>
      <c r="I260">
        <v>0</v>
      </c>
      <c r="J260">
        <v>1</v>
      </c>
      <c r="K260">
        <v>0</v>
      </c>
      <c r="L260" s="11">
        <v>34700</v>
      </c>
      <c r="M260" s="12">
        <v>1995</v>
      </c>
      <c r="N260" s="12">
        <v>1</v>
      </c>
      <c r="O260" s="12">
        <f t="shared" si="32"/>
        <v>10</v>
      </c>
      <c r="P260">
        <v>2033</v>
      </c>
      <c r="Q260">
        <v>-28</v>
      </c>
      <c r="R260">
        <v>0</v>
      </c>
      <c r="S260">
        <v>3.4859899999999999E-2</v>
      </c>
      <c r="T260">
        <v>1</v>
      </c>
      <c r="U260">
        <v>0</v>
      </c>
    </row>
    <row r="261" spans="1:21" x14ac:dyDescent="0.35">
      <c r="A261">
        <v>1</v>
      </c>
      <c r="B261">
        <f t="shared" si="33"/>
        <v>260</v>
      </c>
      <c r="C261" t="s">
        <v>11</v>
      </c>
      <c r="D261">
        <v>11</v>
      </c>
      <c r="E261">
        <v>2006</v>
      </c>
      <c r="F261">
        <v>500</v>
      </c>
      <c r="G261" s="12">
        <v>150000000</v>
      </c>
      <c r="H261" s="12">
        <v>0</v>
      </c>
      <c r="I261">
        <v>0</v>
      </c>
      <c r="J261">
        <v>1</v>
      </c>
      <c r="K261">
        <v>0</v>
      </c>
      <c r="L261" s="11">
        <v>34700</v>
      </c>
      <c r="M261" s="12">
        <v>1995</v>
      </c>
      <c r="N261" s="12">
        <v>1</v>
      </c>
      <c r="O261" s="12">
        <f t="shared" si="32"/>
        <v>11</v>
      </c>
      <c r="P261">
        <v>2033</v>
      </c>
      <c r="Q261">
        <v>-27</v>
      </c>
      <c r="R261">
        <v>0</v>
      </c>
      <c r="S261">
        <v>3.4395500000000002E-2</v>
      </c>
      <c r="T261">
        <v>1</v>
      </c>
      <c r="U261">
        <v>0</v>
      </c>
    </row>
    <row r="262" spans="1:21" x14ac:dyDescent="0.35">
      <c r="A262">
        <v>1</v>
      </c>
      <c r="B262">
        <f t="shared" si="33"/>
        <v>261</v>
      </c>
      <c r="C262" t="s">
        <v>11</v>
      </c>
      <c r="D262">
        <v>11</v>
      </c>
      <c r="E262">
        <v>2007</v>
      </c>
      <c r="F262">
        <v>1000</v>
      </c>
      <c r="G262" s="12">
        <v>150000000</v>
      </c>
      <c r="H262" s="12">
        <v>0</v>
      </c>
      <c r="I262">
        <v>0</v>
      </c>
      <c r="J262">
        <v>1</v>
      </c>
      <c r="K262">
        <v>0</v>
      </c>
      <c r="L262" s="11">
        <v>34700</v>
      </c>
      <c r="M262" s="12">
        <v>1995</v>
      </c>
      <c r="N262" s="12">
        <v>1</v>
      </c>
      <c r="O262" s="12">
        <f t="shared" si="32"/>
        <v>12</v>
      </c>
      <c r="P262">
        <v>2033</v>
      </c>
      <c r="Q262">
        <v>-26</v>
      </c>
      <c r="R262">
        <v>0</v>
      </c>
      <c r="S262">
        <v>6.7962900000000007E-2</v>
      </c>
      <c r="T262">
        <v>1</v>
      </c>
      <c r="U262">
        <v>0</v>
      </c>
    </row>
    <row r="263" spans="1:21" x14ac:dyDescent="0.35">
      <c r="A263">
        <v>1</v>
      </c>
      <c r="B263">
        <f t="shared" si="33"/>
        <v>262</v>
      </c>
      <c r="C263" t="s">
        <v>11</v>
      </c>
      <c r="D263">
        <v>11</v>
      </c>
      <c r="E263">
        <v>2008</v>
      </c>
      <c r="F263">
        <v>1000</v>
      </c>
      <c r="G263" s="12">
        <v>150000000</v>
      </c>
      <c r="H263" s="12">
        <v>0</v>
      </c>
      <c r="I263">
        <v>0</v>
      </c>
      <c r="J263">
        <v>1</v>
      </c>
      <c r="K263">
        <v>0</v>
      </c>
      <c r="L263" s="11">
        <v>34700</v>
      </c>
      <c r="M263" s="12">
        <v>1995</v>
      </c>
      <c r="N263" s="12">
        <v>1</v>
      </c>
      <c r="O263" s="12">
        <f t="shared" si="32"/>
        <v>13</v>
      </c>
      <c r="P263">
        <v>2033</v>
      </c>
      <c r="Q263">
        <v>-25</v>
      </c>
      <c r="R263">
        <v>0</v>
      </c>
      <c r="S263">
        <v>6.7201700000000003E-2</v>
      </c>
      <c r="T263">
        <v>1</v>
      </c>
      <c r="U263">
        <v>0</v>
      </c>
    </row>
    <row r="264" spans="1:21" x14ac:dyDescent="0.35">
      <c r="A264">
        <v>1</v>
      </c>
      <c r="B264">
        <f t="shared" si="33"/>
        <v>263</v>
      </c>
      <c r="C264" t="s">
        <v>11</v>
      </c>
      <c r="D264">
        <v>11</v>
      </c>
      <c r="E264">
        <v>2009</v>
      </c>
      <c r="F264">
        <v>1000</v>
      </c>
      <c r="G264" s="12">
        <v>150000000</v>
      </c>
      <c r="H264" s="12">
        <v>0</v>
      </c>
      <c r="I264">
        <v>0</v>
      </c>
      <c r="J264">
        <v>1</v>
      </c>
      <c r="K264">
        <v>0</v>
      </c>
      <c r="L264" s="11">
        <v>34700</v>
      </c>
      <c r="M264" s="12">
        <v>1995</v>
      </c>
      <c r="N264" s="12">
        <v>1</v>
      </c>
      <c r="O264" s="12">
        <f t="shared" si="32"/>
        <v>14</v>
      </c>
      <c r="P264">
        <v>2033</v>
      </c>
      <c r="Q264">
        <v>-24</v>
      </c>
      <c r="R264">
        <v>0</v>
      </c>
      <c r="S264">
        <v>6.6465200000000002E-2</v>
      </c>
      <c r="T264">
        <v>1</v>
      </c>
      <c r="U264">
        <v>0</v>
      </c>
    </row>
    <row r="265" spans="1:21" x14ac:dyDescent="0.35">
      <c r="A265">
        <v>1</v>
      </c>
      <c r="B265">
        <f t="shared" si="33"/>
        <v>264</v>
      </c>
      <c r="C265" t="s">
        <v>11</v>
      </c>
      <c r="D265">
        <v>11</v>
      </c>
      <c r="E265">
        <v>2010</v>
      </c>
      <c r="F265">
        <v>1000</v>
      </c>
      <c r="G265" s="12">
        <v>150000000</v>
      </c>
      <c r="H265" s="12">
        <v>0</v>
      </c>
      <c r="I265">
        <v>0</v>
      </c>
      <c r="J265">
        <v>1</v>
      </c>
      <c r="K265">
        <v>0</v>
      </c>
      <c r="L265" s="11">
        <v>34700</v>
      </c>
      <c r="M265" s="12">
        <v>1995</v>
      </c>
      <c r="N265" s="12">
        <v>1</v>
      </c>
      <c r="O265" s="12">
        <f t="shared" si="32"/>
        <v>15</v>
      </c>
      <c r="P265">
        <v>2033</v>
      </c>
      <c r="Q265">
        <v>-23</v>
      </c>
      <c r="R265">
        <v>0</v>
      </c>
      <c r="S265">
        <v>6.5725000000000006E-2</v>
      </c>
      <c r="T265">
        <v>1</v>
      </c>
      <c r="U265">
        <v>0</v>
      </c>
    </row>
    <row r="266" spans="1:21" x14ac:dyDescent="0.35">
      <c r="A266">
        <v>1</v>
      </c>
      <c r="B266">
        <f t="shared" si="33"/>
        <v>265</v>
      </c>
      <c r="C266" t="s">
        <v>11</v>
      </c>
      <c r="D266">
        <v>11</v>
      </c>
      <c r="E266">
        <v>2011</v>
      </c>
      <c r="F266">
        <v>1000</v>
      </c>
      <c r="G266" s="12">
        <v>150000000</v>
      </c>
      <c r="H266" s="12">
        <v>0</v>
      </c>
      <c r="I266">
        <v>0</v>
      </c>
      <c r="J266">
        <v>1</v>
      </c>
      <c r="K266">
        <v>0</v>
      </c>
      <c r="L266" s="11">
        <v>34700</v>
      </c>
      <c r="M266" s="12">
        <v>1995</v>
      </c>
      <c r="N266" s="12">
        <v>1</v>
      </c>
      <c r="O266" s="12">
        <f t="shared" si="32"/>
        <v>16</v>
      </c>
      <c r="P266">
        <v>2033</v>
      </c>
      <c r="Q266">
        <v>-22</v>
      </c>
      <c r="R266">
        <v>0</v>
      </c>
      <c r="S266">
        <v>6.4972199999999994E-2</v>
      </c>
      <c r="T266">
        <v>1</v>
      </c>
      <c r="U266">
        <v>0</v>
      </c>
    </row>
    <row r="267" spans="1:21" x14ac:dyDescent="0.35">
      <c r="A267">
        <v>1</v>
      </c>
      <c r="B267">
        <f t="shared" si="33"/>
        <v>266</v>
      </c>
      <c r="C267" t="s">
        <v>11</v>
      </c>
      <c r="D267">
        <v>11</v>
      </c>
      <c r="E267">
        <v>2012</v>
      </c>
      <c r="F267">
        <v>1000</v>
      </c>
      <c r="G267" s="12">
        <v>160000000</v>
      </c>
      <c r="H267" s="12">
        <v>0</v>
      </c>
      <c r="I267">
        <v>0</v>
      </c>
      <c r="J267">
        <v>1</v>
      </c>
      <c r="K267">
        <v>0</v>
      </c>
      <c r="L267" s="11">
        <v>34700</v>
      </c>
      <c r="M267" s="12">
        <v>1995</v>
      </c>
      <c r="N267" s="12">
        <v>1</v>
      </c>
      <c r="O267" s="12">
        <f t="shared" si="32"/>
        <v>17</v>
      </c>
      <c r="P267">
        <v>2033</v>
      </c>
      <c r="Q267">
        <v>-21</v>
      </c>
      <c r="R267">
        <v>0</v>
      </c>
      <c r="S267">
        <v>6.4214900000000005E-2</v>
      </c>
      <c r="T267">
        <v>1</v>
      </c>
      <c r="U267">
        <v>0</v>
      </c>
    </row>
    <row r="268" spans="1:21" x14ac:dyDescent="0.35">
      <c r="A268">
        <v>1</v>
      </c>
      <c r="B268">
        <f t="shared" si="33"/>
        <v>267</v>
      </c>
      <c r="C268" t="s">
        <v>11</v>
      </c>
      <c r="D268">
        <v>11</v>
      </c>
      <c r="E268">
        <v>2013</v>
      </c>
      <c r="F268">
        <v>1000</v>
      </c>
      <c r="G268" s="12">
        <v>160000000</v>
      </c>
      <c r="H268" s="12">
        <v>0</v>
      </c>
      <c r="I268">
        <v>0</v>
      </c>
      <c r="J268">
        <v>1</v>
      </c>
      <c r="K268">
        <v>0</v>
      </c>
      <c r="L268" s="11">
        <v>34700</v>
      </c>
      <c r="M268" s="12">
        <v>1995</v>
      </c>
      <c r="N268" s="12">
        <v>1</v>
      </c>
      <c r="O268" s="12">
        <f t="shared" si="32"/>
        <v>18</v>
      </c>
      <c r="P268">
        <v>2033</v>
      </c>
      <c r="Q268">
        <v>-20</v>
      </c>
      <c r="R268">
        <v>0</v>
      </c>
      <c r="S268">
        <v>6.34633E-2</v>
      </c>
      <c r="T268">
        <v>1</v>
      </c>
      <c r="U268">
        <v>0</v>
      </c>
    </row>
    <row r="269" spans="1:21" x14ac:dyDescent="0.35">
      <c r="A269">
        <v>1</v>
      </c>
      <c r="B269">
        <f t="shared" si="33"/>
        <v>268</v>
      </c>
      <c r="C269" t="s">
        <v>11</v>
      </c>
      <c r="D269">
        <v>11</v>
      </c>
      <c r="E269">
        <v>2014</v>
      </c>
      <c r="F269">
        <v>1000</v>
      </c>
      <c r="G269" s="12">
        <v>160000000</v>
      </c>
      <c r="H269" s="12">
        <v>0</v>
      </c>
      <c r="I269">
        <v>0</v>
      </c>
      <c r="J269">
        <v>1</v>
      </c>
      <c r="K269">
        <v>0</v>
      </c>
      <c r="L269" s="11">
        <v>34700</v>
      </c>
      <c r="M269" s="12">
        <v>1995</v>
      </c>
      <c r="N269" s="12">
        <v>1</v>
      </c>
      <c r="O269" s="12">
        <f t="shared" si="32"/>
        <v>19</v>
      </c>
      <c r="P269">
        <v>2033</v>
      </c>
      <c r="Q269">
        <v>-19</v>
      </c>
      <c r="R269">
        <v>0</v>
      </c>
      <c r="S269">
        <v>6.2733200000000003E-2</v>
      </c>
      <c r="T269">
        <v>1</v>
      </c>
      <c r="U269">
        <v>0</v>
      </c>
    </row>
    <row r="270" spans="1:21" x14ac:dyDescent="0.35">
      <c r="A270">
        <v>1</v>
      </c>
      <c r="B270">
        <f t="shared" si="33"/>
        <v>269</v>
      </c>
      <c r="C270" t="s">
        <v>11</v>
      </c>
      <c r="D270">
        <v>11</v>
      </c>
      <c r="E270">
        <v>2015</v>
      </c>
      <c r="F270">
        <v>1000</v>
      </c>
      <c r="G270" s="12">
        <v>160000000</v>
      </c>
      <c r="H270" s="12">
        <v>0</v>
      </c>
      <c r="I270">
        <v>0</v>
      </c>
      <c r="J270">
        <v>1</v>
      </c>
      <c r="K270">
        <v>0</v>
      </c>
      <c r="L270" s="11">
        <v>34700</v>
      </c>
      <c r="M270" s="12">
        <v>1995</v>
      </c>
      <c r="N270" s="12">
        <v>1</v>
      </c>
      <c r="O270" s="12">
        <f t="shared" si="32"/>
        <v>20</v>
      </c>
      <c r="P270">
        <v>2033</v>
      </c>
      <c r="Q270">
        <v>-18</v>
      </c>
      <c r="R270">
        <v>0</v>
      </c>
      <c r="S270">
        <v>6.2034400000000003E-2</v>
      </c>
      <c r="T270">
        <v>1</v>
      </c>
      <c r="U270">
        <v>0</v>
      </c>
    </row>
    <row r="271" spans="1:21" x14ac:dyDescent="0.35">
      <c r="A271">
        <v>1</v>
      </c>
      <c r="B271">
        <f t="shared" si="33"/>
        <v>270</v>
      </c>
      <c r="C271" t="s">
        <v>11</v>
      </c>
      <c r="D271">
        <v>11</v>
      </c>
      <c r="E271">
        <v>2016</v>
      </c>
      <c r="F271">
        <v>1000</v>
      </c>
      <c r="G271" s="12">
        <v>160000000</v>
      </c>
      <c r="H271" s="12">
        <v>0</v>
      </c>
      <c r="I271">
        <v>0</v>
      </c>
      <c r="J271">
        <v>1</v>
      </c>
      <c r="K271">
        <v>0</v>
      </c>
      <c r="L271" s="11">
        <v>34700</v>
      </c>
      <c r="M271" s="12">
        <v>1995</v>
      </c>
      <c r="N271" s="12">
        <v>1</v>
      </c>
      <c r="O271" s="12">
        <f t="shared" si="32"/>
        <v>21</v>
      </c>
      <c r="P271">
        <v>2033</v>
      </c>
      <c r="Q271">
        <v>-17</v>
      </c>
      <c r="R271">
        <v>0</v>
      </c>
      <c r="S271">
        <v>6.1367900000000003E-2</v>
      </c>
      <c r="T271">
        <v>1</v>
      </c>
      <c r="U271">
        <v>0</v>
      </c>
    </row>
    <row r="272" spans="1:21" x14ac:dyDescent="0.35">
      <c r="A272">
        <v>1</v>
      </c>
      <c r="B272">
        <f t="shared" si="33"/>
        <v>271</v>
      </c>
      <c r="C272" t="s">
        <v>12</v>
      </c>
      <c r="D272">
        <v>12</v>
      </c>
      <c r="E272">
        <v>1990</v>
      </c>
      <c r="F272">
        <v>100</v>
      </c>
      <c r="G272" s="12">
        <v>260374</v>
      </c>
      <c r="H272" s="12">
        <v>0</v>
      </c>
      <c r="I272">
        <v>0</v>
      </c>
      <c r="J272">
        <v>0</v>
      </c>
      <c r="K272">
        <v>0</v>
      </c>
      <c r="L272" s="11">
        <v>34700</v>
      </c>
      <c r="M272" s="12">
        <v>1995</v>
      </c>
      <c r="N272" s="12">
        <v>0</v>
      </c>
      <c r="O272" s="12">
        <f t="shared" si="32"/>
        <v>-5</v>
      </c>
      <c r="P272">
        <v>1995</v>
      </c>
      <c r="Q272">
        <v>-5</v>
      </c>
      <c r="R272">
        <v>0</v>
      </c>
      <c r="S272">
        <v>3.8406289999999998</v>
      </c>
      <c r="T272">
        <v>0</v>
      </c>
      <c r="U272">
        <v>0</v>
      </c>
    </row>
    <row r="273" spans="1:21" x14ac:dyDescent="0.35">
      <c r="A273">
        <v>1</v>
      </c>
      <c r="B273">
        <f t="shared" si="33"/>
        <v>272</v>
      </c>
      <c r="C273" t="s">
        <v>12</v>
      </c>
      <c r="D273">
        <v>12</v>
      </c>
      <c r="E273">
        <v>1991</v>
      </c>
      <c r="F273">
        <v>100</v>
      </c>
      <c r="G273" s="12">
        <v>261275</v>
      </c>
      <c r="H273" s="12">
        <v>0</v>
      </c>
      <c r="I273">
        <v>0</v>
      </c>
      <c r="J273">
        <v>0</v>
      </c>
      <c r="K273">
        <v>0</v>
      </c>
      <c r="L273" s="11">
        <v>34700</v>
      </c>
      <c r="M273" s="12">
        <v>1995</v>
      </c>
      <c r="N273" s="12">
        <v>0</v>
      </c>
      <c r="O273" s="12">
        <f t="shared" si="32"/>
        <v>-4</v>
      </c>
      <c r="P273">
        <v>1995</v>
      </c>
      <c r="Q273">
        <v>-4</v>
      </c>
      <c r="R273">
        <v>0</v>
      </c>
      <c r="S273">
        <v>3.827385</v>
      </c>
      <c r="T273">
        <v>0</v>
      </c>
      <c r="U273">
        <v>0</v>
      </c>
    </row>
    <row r="274" spans="1:21" x14ac:dyDescent="0.35">
      <c r="A274">
        <v>1</v>
      </c>
      <c r="B274">
        <f t="shared" si="33"/>
        <v>273</v>
      </c>
      <c r="C274" t="s">
        <v>12</v>
      </c>
      <c r="D274">
        <v>12</v>
      </c>
      <c r="E274">
        <v>1992</v>
      </c>
      <c r="F274">
        <v>100</v>
      </c>
      <c r="G274" s="12">
        <v>262184</v>
      </c>
      <c r="H274" s="12">
        <v>0</v>
      </c>
      <c r="I274">
        <v>0</v>
      </c>
      <c r="J274">
        <v>0</v>
      </c>
      <c r="K274">
        <v>0</v>
      </c>
      <c r="L274" s="11">
        <v>34700</v>
      </c>
      <c r="M274" s="12">
        <v>1995</v>
      </c>
      <c r="N274" s="12">
        <v>0</v>
      </c>
      <c r="O274" s="12">
        <f t="shared" si="32"/>
        <v>-3</v>
      </c>
      <c r="P274">
        <v>1995</v>
      </c>
      <c r="Q274">
        <v>-3</v>
      </c>
      <c r="R274">
        <v>0</v>
      </c>
      <c r="S274">
        <v>3.8141150000000001</v>
      </c>
      <c r="T274">
        <v>0</v>
      </c>
      <c r="U274">
        <v>0</v>
      </c>
    </row>
    <row r="275" spans="1:21" x14ac:dyDescent="0.35">
      <c r="A275">
        <v>1</v>
      </c>
      <c r="B275">
        <f t="shared" si="33"/>
        <v>274</v>
      </c>
      <c r="C275" t="s">
        <v>12</v>
      </c>
      <c r="D275">
        <v>12</v>
      </c>
      <c r="E275">
        <v>1993</v>
      </c>
      <c r="F275">
        <v>100</v>
      </c>
      <c r="G275" s="12">
        <v>263089</v>
      </c>
      <c r="H275" s="12">
        <v>0</v>
      </c>
      <c r="I275">
        <v>0</v>
      </c>
      <c r="J275">
        <v>0</v>
      </c>
      <c r="K275">
        <v>0</v>
      </c>
      <c r="L275" s="11">
        <v>34700</v>
      </c>
      <c r="M275" s="12">
        <v>1995</v>
      </c>
      <c r="N275" s="12">
        <v>0</v>
      </c>
      <c r="O275" s="12">
        <f t="shared" si="32"/>
        <v>-2</v>
      </c>
      <c r="P275">
        <v>1995</v>
      </c>
      <c r="Q275">
        <v>-2</v>
      </c>
      <c r="R275">
        <v>0</v>
      </c>
      <c r="S275">
        <v>3.8009949999999999</v>
      </c>
      <c r="T275">
        <v>0</v>
      </c>
      <c r="U275">
        <v>0</v>
      </c>
    </row>
    <row r="276" spans="1:21" x14ac:dyDescent="0.35">
      <c r="A276">
        <v>1</v>
      </c>
      <c r="B276">
        <f t="shared" si="33"/>
        <v>275</v>
      </c>
      <c r="C276" t="s">
        <v>12</v>
      </c>
      <c r="D276">
        <v>12</v>
      </c>
      <c r="E276">
        <v>1994</v>
      </c>
      <c r="F276">
        <v>100</v>
      </c>
      <c r="G276" s="12">
        <v>264015</v>
      </c>
      <c r="H276" s="12">
        <v>0</v>
      </c>
      <c r="I276">
        <v>0</v>
      </c>
      <c r="J276">
        <v>0</v>
      </c>
      <c r="K276">
        <v>0</v>
      </c>
      <c r="L276" s="11">
        <v>34700</v>
      </c>
      <c r="M276" s="12">
        <v>1995</v>
      </c>
      <c r="N276" s="12">
        <v>0</v>
      </c>
      <c r="O276" s="12">
        <f t="shared" si="32"/>
        <v>-1</v>
      </c>
      <c r="P276">
        <v>1995</v>
      </c>
      <c r="Q276">
        <v>-1</v>
      </c>
      <c r="R276">
        <v>0</v>
      </c>
      <c r="S276">
        <v>3.7876639999999999</v>
      </c>
      <c r="T276">
        <v>0</v>
      </c>
      <c r="U276">
        <v>0</v>
      </c>
    </row>
    <row r="277" spans="1:21" x14ac:dyDescent="0.35">
      <c r="A277">
        <v>1</v>
      </c>
      <c r="B277">
        <f t="shared" si="33"/>
        <v>276</v>
      </c>
      <c r="C277" t="s">
        <v>12</v>
      </c>
      <c r="D277">
        <v>12</v>
      </c>
      <c r="E277">
        <v>1995</v>
      </c>
      <c r="F277">
        <v>100</v>
      </c>
      <c r="G277" s="12">
        <v>264959</v>
      </c>
      <c r="H277" s="12">
        <v>0</v>
      </c>
      <c r="I277">
        <v>0</v>
      </c>
      <c r="J277">
        <v>0</v>
      </c>
      <c r="K277">
        <v>0</v>
      </c>
      <c r="L277" s="11">
        <v>34700</v>
      </c>
      <c r="M277" s="12">
        <v>1995</v>
      </c>
      <c r="N277" s="12">
        <v>1</v>
      </c>
      <c r="O277" s="12">
        <f t="shared" si="32"/>
        <v>0</v>
      </c>
      <c r="P277">
        <v>1995</v>
      </c>
      <c r="Q277">
        <v>0</v>
      </c>
      <c r="R277">
        <v>1</v>
      </c>
      <c r="S277">
        <v>3.7741690000000001</v>
      </c>
      <c r="T277">
        <v>0</v>
      </c>
      <c r="U277">
        <v>0</v>
      </c>
    </row>
    <row r="278" spans="1:21" x14ac:dyDescent="0.35">
      <c r="A278">
        <v>1</v>
      </c>
      <c r="B278">
        <f t="shared" si="33"/>
        <v>277</v>
      </c>
      <c r="C278" t="s">
        <v>12</v>
      </c>
      <c r="D278">
        <v>12</v>
      </c>
      <c r="E278">
        <v>1996</v>
      </c>
      <c r="F278">
        <v>100</v>
      </c>
      <c r="G278" s="12">
        <v>265942</v>
      </c>
      <c r="H278" s="12">
        <v>0</v>
      </c>
      <c r="I278">
        <v>0</v>
      </c>
      <c r="J278">
        <v>0</v>
      </c>
      <c r="K278">
        <v>0</v>
      </c>
      <c r="L278" s="11">
        <v>34700</v>
      </c>
      <c r="M278" s="12">
        <v>1995</v>
      </c>
      <c r="N278" s="12">
        <v>1</v>
      </c>
      <c r="O278" s="12">
        <f t="shared" si="32"/>
        <v>1</v>
      </c>
      <c r="P278">
        <v>1995</v>
      </c>
      <c r="Q278">
        <v>1</v>
      </c>
      <c r="R278">
        <v>1</v>
      </c>
      <c r="S278">
        <v>3.7602180000000001</v>
      </c>
      <c r="T278">
        <v>0</v>
      </c>
      <c r="U278">
        <v>0</v>
      </c>
    </row>
    <row r="279" spans="1:21" x14ac:dyDescent="0.35">
      <c r="A279">
        <v>1</v>
      </c>
      <c r="B279">
        <f t="shared" si="33"/>
        <v>278</v>
      </c>
      <c r="C279" t="s">
        <v>12</v>
      </c>
      <c r="D279">
        <v>12</v>
      </c>
      <c r="E279">
        <v>1997</v>
      </c>
      <c r="F279">
        <v>100</v>
      </c>
      <c r="G279" s="12">
        <v>266945</v>
      </c>
      <c r="H279" s="12">
        <v>0</v>
      </c>
      <c r="I279">
        <v>0</v>
      </c>
      <c r="J279">
        <v>0</v>
      </c>
      <c r="K279">
        <v>0</v>
      </c>
      <c r="L279" s="11">
        <v>34700</v>
      </c>
      <c r="M279" s="12">
        <v>1995</v>
      </c>
      <c r="N279" s="12">
        <v>1</v>
      </c>
      <c r="O279" s="12">
        <f t="shared" si="32"/>
        <v>2</v>
      </c>
      <c r="P279">
        <v>1995</v>
      </c>
      <c r="Q279">
        <v>2</v>
      </c>
      <c r="R279">
        <v>1</v>
      </c>
      <c r="S279">
        <v>3.7460900000000001</v>
      </c>
      <c r="T279">
        <v>0</v>
      </c>
      <c r="U279">
        <v>0</v>
      </c>
    </row>
    <row r="280" spans="1:21" x14ac:dyDescent="0.35">
      <c r="A280">
        <v>1</v>
      </c>
      <c r="B280">
        <f t="shared" si="33"/>
        <v>279</v>
      </c>
      <c r="C280" t="s">
        <v>12</v>
      </c>
      <c r="D280">
        <v>12</v>
      </c>
      <c r="E280">
        <v>1998</v>
      </c>
      <c r="F280">
        <v>100</v>
      </c>
      <c r="G280" s="12">
        <v>267950</v>
      </c>
      <c r="H280" s="12">
        <v>0</v>
      </c>
      <c r="I280">
        <v>0</v>
      </c>
      <c r="J280">
        <v>0</v>
      </c>
      <c r="K280">
        <v>0</v>
      </c>
      <c r="L280" s="11">
        <v>34700</v>
      </c>
      <c r="M280" s="12">
        <v>1995</v>
      </c>
      <c r="N280" s="12">
        <v>1</v>
      </c>
      <c r="O280" s="12">
        <f t="shared" si="32"/>
        <v>3</v>
      </c>
      <c r="P280">
        <v>1995</v>
      </c>
      <c r="Q280">
        <v>3</v>
      </c>
      <c r="R280">
        <v>1</v>
      </c>
      <c r="S280">
        <v>3.7320389999999999</v>
      </c>
      <c r="T280">
        <v>0</v>
      </c>
      <c r="U280">
        <v>0</v>
      </c>
    </row>
    <row r="281" spans="1:21" x14ac:dyDescent="0.35">
      <c r="A281">
        <v>1</v>
      </c>
      <c r="B281">
        <f t="shared" si="33"/>
        <v>280</v>
      </c>
      <c r="C281" t="s">
        <v>12</v>
      </c>
      <c r="D281">
        <v>12</v>
      </c>
      <c r="E281">
        <v>1999</v>
      </c>
      <c r="F281">
        <v>100</v>
      </c>
      <c r="G281" s="12">
        <v>268922</v>
      </c>
      <c r="H281" s="12">
        <v>0</v>
      </c>
      <c r="I281">
        <v>0</v>
      </c>
      <c r="J281">
        <v>0</v>
      </c>
      <c r="K281">
        <v>0</v>
      </c>
      <c r="L281" s="11">
        <v>34700</v>
      </c>
      <c r="M281" s="12">
        <v>1995</v>
      </c>
      <c r="N281" s="12">
        <v>1</v>
      </c>
      <c r="O281" s="12">
        <f t="shared" si="32"/>
        <v>4</v>
      </c>
      <c r="P281">
        <v>1995</v>
      </c>
      <c r="Q281">
        <v>4</v>
      </c>
      <c r="R281">
        <v>1</v>
      </c>
      <c r="S281">
        <v>3.71855</v>
      </c>
      <c r="T281">
        <v>0</v>
      </c>
      <c r="U281">
        <v>0</v>
      </c>
    </row>
    <row r="282" spans="1:21" x14ac:dyDescent="0.35">
      <c r="A282">
        <v>1</v>
      </c>
      <c r="B282">
        <f t="shared" si="33"/>
        <v>281</v>
      </c>
      <c r="C282" t="s">
        <v>12</v>
      </c>
      <c r="D282">
        <v>12</v>
      </c>
      <c r="E282">
        <v>2000</v>
      </c>
      <c r="F282">
        <v>100</v>
      </c>
      <c r="G282" s="12">
        <v>269847</v>
      </c>
      <c r="H282" s="12">
        <v>0</v>
      </c>
      <c r="I282">
        <v>0</v>
      </c>
      <c r="J282">
        <v>0</v>
      </c>
      <c r="K282">
        <v>0</v>
      </c>
      <c r="L282" s="11">
        <v>34700</v>
      </c>
      <c r="M282" s="12">
        <v>1995</v>
      </c>
      <c r="N282" s="12">
        <v>1</v>
      </c>
      <c r="O282" s="12">
        <f t="shared" si="32"/>
        <v>5</v>
      </c>
      <c r="P282">
        <v>1995</v>
      </c>
      <c r="Q282">
        <v>5</v>
      </c>
      <c r="R282">
        <v>1</v>
      </c>
      <c r="S282">
        <v>3.7058040000000001</v>
      </c>
      <c r="T282">
        <v>0</v>
      </c>
      <c r="U282">
        <v>0</v>
      </c>
    </row>
    <row r="283" spans="1:21" x14ac:dyDescent="0.35">
      <c r="A283">
        <v>1</v>
      </c>
      <c r="B283">
        <f t="shared" si="33"/>
        <v>282</v>
      </c>
      <c r="C283" t="s">
        <v>12</v>
      </c>
      <c r="D283">
        <v>12</v>
      </c>
      <c r="E283">
        <v>2001</v>
      </c>
      <c r="F283">
        <v>100</v>
      </c>
      <c r="G283" s="12">
        <v>270685</v>
      </c>
      <c r="H283" s="12">
        <v>0</v>
      </c>
      <c r="I283">
        <v>0</v>
      </c>
      <c r="J283">
        <v>0</v>
      </c>
      <c r="K283">
        <v>0</v>
      </c>
      <c r="L283" s="11">
        <v>34700</v>
      </c>
      <c r="M283" s="12">
        <v>1995</v>
      </c>
      <c r="N283" s="12">
        <v>1</v>
      </c>
      <c r="O283" s="12">
        <f t="shared" si="32"/>
        <v>6</v>
      </c>
      <c r="P283">
        <v>1995</v>
      </c>
      <c r="Q283">
        <v>6</v>
      </c>
      <c r="R283">
        <v>1</v>
      </c>
      <c r="S283">
        <v>3.694331</v>
      </c>
      <c r="T283">
        <v>0</v>
      </c>
      <c r="U283">
        <v>0</v>
      </c>
    </row>
    <row r="284" spans="1:21" x14ac:dyDescent="0.35">
      <c r="A284">
        <v>1</v>
      </c>
      <c r="B284">
        <f t="shared" si="33"/>
        <v>283</v>
      </c>
      <c r="C284" t="s">
        <v>12</v>
      </c>
      <c r="D284">
        <v>12</v>
      </c>
      <c r="E284">
        <v>2002</v>
      </c>
      <c r="F284">
        <v>100</v>
      </c>
      <c r="G284" s="12">
        <v>271478</v>
      </c>
      <c r="H284" s="12">
        <v>0</v>
      </c>
      <c r="I284">
        <v>0</v>
      </c>
      <c r="J284">
        <v>0</v>
      </c>
      <c r="K284">
        <v>0</v>
      </c>
      <c r="L284" s="11">
        <v>34700</v>
      </c>
      <c r="M284" s="12">
        <v>1995</v>
      </c>
      <c r="N284" s="12">
        <v>1</v>
      </c>
      <c r="O284" s="12">
        <f t="shared" si="32"/>
        <v>7</v>
      </c>
      <c r="P284">
        <v>1995</v>
      </c>
      <c r="Q284">
        <v>7</v>
      </c>
      <c r="R284">
        <v>1</v>
      </c>
      <c r="S284">
        <v>3.6835399999999998</v>
      </c>
      <c r="T284">
        <v>0</v>
      </c>
      <c r="U284">
        <v>0</v>
      </c>
    </row>
    <row r="285" spans="1:21" x14ac:dyDescent="0.35">
      <c r="A285">
        <v>1</v>
      </c>
      <c r="B285">
        <f t="shared" si="33"/>
        <v>284</v>
      </c>
      <c r="C285" t="s">
        <v>12</v>
      </c>
      <c r="D285">
        <v>12</v>
      </c>
      <c r="E285">
        <v>2003</v>
      </c>
      <c r="F285">
        <v>100</v>
      </c>
      <c r="G285" s="12">
        <v>272258</v>
      </c>
      <c r="H285" s="12">
        <v>0</v>
      </c>
      <c r="I285">
        <v>0</v>
      </c>
      <c r="J285">
        <v>0</v>
      </c>
      <c r="K285">
        <v>0</v>
      </c>
      <c r="L285" s="11">
        <v>34700</v>
      </c>
      <c r="M285" s="12">
        <v>1995</v>
      </c>
      <c r="N285" s="12">
        <v>1</v>
      </c>
      <c r="O285" s="12">
        <f t="shared" si="32"/>
        <v>8</v>
      </c>
      <c r="P285">
        <v>1995</v>
      </c>
      <c r="Q285">
        <v>8</v>
      </c>
      <c r="R285">
        <v>1</v>
      </c>
      <c r="S285">
        <v>3.672987</v>
      </c>
      <c r="T285">
        <v>0</v>
      </c>
      <c r="U285">
        <v>0</v>
      </c>
    </row>
    <row r="286" spans="1:21" x14ac:dyDescent="0.35">
      <c r="A286">
        <v>1</v>
      </c>
      <c r="B286">
        <f t="shared" si="33"/>
        <v>285</v>
      </c>
      <c r="C286" t="s">
        <v>12</v>
      </c>
      <c r="D286">
        <v>12</v>
      </c>
      <c r="E286">
        <v>2004</v>
      </c>
      <c r="F286">
        <v>100</v>
      </c>
      <c r="G286" s="12">
        <v>273091</v>
      </c>
      <c r="H286" s="12">
        <v>0</v>
      </c>
      <c r="I286">
        <v>0</v>
      </c>
      <c r="J286">
        <v>0</v>
      </c>
      <c r="K286">
        <v>0</v>
      </c>
      <c r="L286" s="11">
        <v>34700</v>
      </c>
      <c r="M286" s="12">
        <v>1995</v>
      </c>
      <c r="N286" s="12">
        <v>1</v>
      </c>
      <c r="O286" s="12">
        <f t="shared" si="32"/>
        <v>9</v>
      </c>
      <c r="P286">
        <v>1995</v>
      </c>
      <c r="Q286">
        <v>9</v>
      </c>
      <c r="R286">
        <v>1</v>
      </c>
      <c r="S286">
        <v>3.6617829999999998</v>
      </c>
      <c r="T286">
        <v>0</v>
      </c>
      <c r="U286">
        <v>0</v>
      </c>
    </row>
    <row r="287" spans="1:21" x14ac:dyDescent="0.35">
      <c r="A287">
        <v>1</v>
      </c>
      <c r="B287">
        <f t="shared" si="33"/>
        <v>286</v>
      </c>
      <c r="C287" t="s">
        <v>12</v>
      </c>
      <c r="D287">
        <v>12</v>
      </c>
      <c r="E287">
        <v>2005</v>
      </c>
      <c r="F287">
        <v>100</v>
      </c>
      <c r="G287" s="12">
        <v>274009</v>
      </c>
      <c r="H287" s="12">
        <v>0</v>
      </c>
      <c r="I287">
        <v>0</v>
      </c>
      <c r="J287">
        <v>0</v>
      </c>
      <c r="K287">
        <v>0</v>
      </c>
      <c r="L287" s="11">
        <v>34700</v>
      </c>
      <c r="M287" s="12">
        <v>1995</v>
      </c>
      <c r="N287" s="12">
        <v>1</v>
      </c>
      <c r="O287" s="12">
        <f t="shared" si="32"/>
        <v>10</v>
      </c>
      <c r="P287">
        <v>1995</v>
      </c>
      <c r="Q287">
        <v>10</v>
      </c>
      <c r="R287">
        <v>1</v>
      </c>
      <c r="S287">
        <v>3.6495150000000001</v>
      </c>
      <c r="T287">
        <v>0</v>
      </c>
      <c r="U287">
        <v>0</v>
      </c>
    </row>
    <row r="288" spans="1:21" x14ac:dyDescent="0.35">
      <c r="A288">
        <v>1</v>
      </c>
      <c r="B288">
        <f t="shared" si="33"/>
        <v>287</v>
      </c>
      <c r="C288" t="s">
        <v>12</v>
      </c>
      <c r="D288">
        <v>12</v>
      </c>
      <c r="E288">
        <v>2006</v>
      </c>
      <c r="F288">
        <v>100</v>
      </c>
      <c r="G288" s="12">
        <v>275039</v>
      </c>
      <c r="H288" s="12">
        <v>0</v>
      </c>
      <c r="I288">
        <v>0</v>
      </c>
      <c r="J288">
        <v>0</v>
      </c>
      <c r="K288">
        <v>0</v>
      </c>
      <c r="L288" s="11">
        <v>34700</v>
      </c>
      <c r="M288" s="12">
        <v>1995</v>
      </c>
      <c r="N288" s="12">
        <v>1</v>
      </c>
      <c r="O288" s="12">
        <f t="shared" si="32"/>
        <v>11</v>
      </c>
      <c r="P288">
        <v>1995</v>
      </c>
      <c r="Q288">
        <v>11</v>
      </c>
      <c r="R288">
        <v>1</v>
      </c>
      <c r="S288">
        <v>3.6358480000000002</v>
      </c>
      <c r="T288">
        <v>0</v>
      </c>
      <c r="U288">
        <v>0</v>
      </c>
    </row>
    <row r="289" spans="1:21" x14ac:dyDescent="0.35">
      <c r="A289">
        <v>1</v>
      </c>
      <c r="B289">
        <f t="shared" si="33"/>
        <v>288</v>
      </c>
      <c r="C289" t="s">
        <v>12</v>
      </c>
      <c r="D289">
        <v>12</v>
      </c>
      <c r="E289">
        <v>2007</v>
      </c>
      <c r="F289">
        <v>100</v>
      </c>
      <c r="G289" s="12">
        <v>276150</v>
      </c>
      <c r="H289" s="12">
        <v>0</v>
      </c>
      <c r="I289">
        <v>0</v>
      </c>
      <c r="J289">
        <v>0</v>
      </c>
      <c r="K289">
        <v>0</v>
      </c>
      <c r="L289" s="11">
        <v>34700</v>
      </c>
      <c r="M289" s="12">
        <v>1995</v>
      </c>
      <c r="N289" s="12">
        <v>1</v>
      </c>
      <c r="O289" s="12">
        <f t="shared" si="32"/>
        <v>12</v>
      </c>
      <c r="P289">
        <v>1995</v>
      </c>
      <c r="Q289">
        <v>12</v>
      </c>
      <c r="R289">
        <v>1</v>
      </c>
      <c r="S289">
        <v>3.6212200000000001</v>
      </c>
      <c r="T289">
        <v>0</v>
      </c>
      <c r="U289">
        <v>0</v>
      </c>
    </row>
    <row r="290" spans="1:21" x14ac:dyDescent="0.35">
      <c r="A290">
        <v>1</v>
      </c>
      <c r="B290">
        <f t="shared" si="33"/>
        <v>289</v>
      </c>
      <c r="C290" t="s">
        <v>12</v>
      </c>
      <c r="D290">
        <v>12</v>
      </c>
      <c r="E290">
        <v>2008</v>
      </c>
      <c r="F290">
        <v>100</v>
      </c>
      <c r="G290" s="12">
        <v>277319</v>
      </c>
      <c r="H290" s="12">
        <v>0</v>
      </c>
      <c r="I290">
        <v>0</v>
      </c>
      <c r="J290">
        <v>0</v>
      </c>
      <c r="K290">
        <v>0</v>
      </c>
      <c r="L290" s="11">
        <v>34700</v>
      </c>
      <c r="M290" s="12">
        <v>1995</v>
      </c>
      <c r="N290" s="12">
        <v>1</v>
      </c>
      <c r="O290" s="12">
        <f t="shared" si="32"/>
        <v>13</v>
      </c>
      <c r="P290">
        <v>1995</v>
      </c>
      <c r="Q290">
        <v>13</v>
      </c>
      <c r="R290">
        <v>1</v>
      </c>
      <c r="S290">
        <v>3.6059559999999999</v>
      </c>
      <c r="T290">
        <v>0</v>
      </c>
      <c r="U290">
        <v>0</v>
      </c>
    </row>
    <row r="291" spans="1:21" x14ac:dyDescent="0.35">
      <c r="A291">
        <v>1</v>
      </c>
      <c r="B291">
        <f t="shared" si="33"/>
        <v>290</v>
      </c>
      <c r="C291" t="s">
        <v>12</v>
      </c>
      <c r="D291">
        <v>12</v>
      </c>
      <c r="E291">
        <v>2009</v>
      </c>
      <c r="F291">
        <v>100</v>
      </c>
      <c r="G291" s="12">
        <v>278470</v>
      </c>
      <c r="H291" s="12">
        <v>0</v>
      </c>
      <c r="I291">
        <v>0</v>
      </c>
      <c r="J291">
        <v>0</v>
      </c>
      <c r="K291">
        <v>0</v>
      </c>
      <c r="L291" s="11">
        <v>34700</v>
      </c>
      <c r="M291" s="12">
        <v>1995</v>
      </c>
      <c r="N291" s="12">
        <v>1</v>
      </c>
      <c r="O291" s="12">
        <f t="shared" si="32"/>
        <v>14</v>
      </c>
      <c r="P291">
        <v>1995</v>
      </c>
      <c r="Q291">
        <v>14</v>
      </c>
      <c r="R291">
        <v>1</v>
      </c>
      <c r="S291">
        <v>3.5910510000000002</v>
      </c>
      <c r="T291">
        <v>0</v>
      </c>
      <c r="U291">
        <v>0</v>
      </c>
    </row>
    <row r="292" spans="1:21" x14ac:dyDescent="0.35">
      <c r="A292">
        <v>1</v>
      </c>
      <c r="B292">
        <f t="shared" si="33"/>
        <v>291</v>
      </c>
      <c r="C292" t="s">
        <v>12</v>
      </c>
      <c r="D292">
        <v>12</v>
      </c>
      <c r="E292">
        <v>2010</v>
      </c>
      <c r="F292">
        <v>100</v>
      </c>
      <c r="G292" s="12">
        <v>279569</v>
      </c>
      <c r="H292" s="12">
        <v>0</v>
      </c>
      <c r="I292">
        <v>0</v>
      </c>
      <c r="J292">
        <v>0</v>
      </c>
      <c r="K292">
        <v>0</v>
      </c>
      <c r="L292" s="11">
        <v>34700</v>
      </c>
      <c r="M292" s="12">
        <v>1995</v>
      </c>
      <c r="N292" s="12">
        <v>1</v>
      </c>
      <c r="O292" s="12">
        <f t="shared" si="32"/>
        <v>15</v>
      </c>
      <c r="P292">
        <v>1995</v>
      </c>
      <c r="Q292">
        <v>15</v>
      </c>
      <c r="R292">
        <v>1</v>
      </c>
      <c r="S292">
        <v>3.5769350000000002</v>
      </c>
      <c r="T292">
        <v>0</v>
      </c>
      <c r="U292">
        <v>0</v>
      </c>
    </row>
    <row r="293" spans="1:21" x14ac:dyDescent="0.35">
      <c r="A293">
        <v>1</v>
      </c>
      <c r="B293">
        <f t="shared" si="33"/>
        <v>292</v>
      </c>
      <c r="C293" t="s">
        <v>12</v>
      </c>
      <c r="D293">
        <v>12</v>
      </c>
      <c r="E293">
        <v>2011</v>
      </c>
      <c r="F293">
        <v>100</v>
      </c>
      <c r="G293" s="12">
        <v>280601</v>
      </c>
      <c r="H293" s="12">
        <v>0</v>
      </c>
      <c r="I293">
        <v>0</v>
      </c>
      <c r="J293">
        <v>0</v>
      </c>
      <c r="K293">
        <v>0</v>
      </c>
      <c r="L293" s="11">
        <v>34700</v>
      </c>
      <c r="M293" s="12">
        <v>1995</v>
      </c>
      <c r="N293" s="12">
        <v>1</v>
      </c>
      <c r="O293" s="12">
        <f t="shared" si="32"/>
        <v>16</v>
      </c>
      <c r="P293">
        <v>1995</v>
      </c>
      <c r="Q293">
        <v>16</v>
      </c>
      <c r="R293">
        <v>1</v>
      </c>
      <c r="S293">
        <v>3.5637789999999998</v>
      </c>
      <c r="T293">
        <v>0</v>
      </c>
      <c r="U293">
        <v>0</v>
      </c>
    </row>
    <row r="294" spans="1:21" x14ac:dyDescent="0.35">
      <c r="A294">
        <v>1</v>
      </c>
      <c r="B294">
        <f t="shared" si="33"/>
        <v>293</v>
      </c>
      <c r="C294" t="s">
        <v>12</v>
      </c>
      <c r="D294">
        <v>12</v>
      </c>
      <c r="E294">
        <v>2012</v>
      </c>
      <c r="F294">
        <v>100</v>
      </c>
      <c r="G294" s="12">
        <v>281585</v>
      </c>
      <c r="H294" s="12">
        <v>0</v>
      </c>
      <c r="I294">
        <v>0</v>
      </c>
      <c r="J294">
        <v>0</v>
      </c>
      <c r="K294">
        <v>0</v>
      </c>
      <c r="L294" s="11">
        <v>34700</v>
      </c>
      <c r="M294" s="12">
        <v>1995</v>
      </c>
      <c r="N294" s="12">
        <v>1</v>
      </c>
      <c r="O294" s="12">
        <f t="shared" si="32"/>
        <v>17</v>
      </c>
      <c r="P294">
        <v>1995</v>
      </c>
      <c r="Q294">
        <v>17</v>
      </c>
      <c r="R294">
        <v>1</v>
      </c>
      <c r="S294">
        <v>3.551326</v>
      </c>
      <c r="T294">
        <v>0</v>
      </c>
      <c r="U294">
        <v>0</v>
      </c>
    </row>
    <row r="295" spans="1:21" x14ac:dyDescent="0.35">
      <c r="A295">
        <v>1</v>
      </c>
      <c r="B295">
        <f t="shared" si="33"/>
        <v>294</v>
      </c>
      <c r="C295" t="s">
        <v>12</v>
      </c>
      <c r="D295">
        <v>12</v>
      </c>
      <c r="E295">
        <v>2013</v>
      </c>
      <c r="F295">
        <v>100</v>
      </c>
      <c r="G295" s="12">
        <v>282509</v>
      </c>
      <c r="H295" s="12">
        <v>0</v>
      </c>
      <c r="I295">
        <v>0</v>
      </c>
      <c r="J295">
        <v>0</v>
      </c>
      <c r="K295">
        <v>0</v>
      </c>
      <c r="L295" s="11">
        <v>34700</v>
      </c>
      <c r="M295" s="12">
        <v>1995</v>
      </c>
      <c r="N295" s="12">
        <v>1</v>
      </c>
      <c r="O295" s="12">
        <f t="shared" si="32"/>
        <v>18</v>
      </c>
      <c r="P295">
        <v>1995</v>
      </c>
      <c r="Q295">
        <v>18</v>
      </c>
      <c r="R295">
        <v>1</v>
      </c>
      <c r="S295">
        <v>3.5397099999999999</v>
      </c>
      <c r="T295">
        <v>0</v>
      </c>
      <c r="U295">
        <v>0</v>
      </c>
    </row>
    <row r="296" spans="1:21" x14ac:dyDescent="0.35">
      <c r="A296">
        <v>1</v>
      </c>
      <c r="B296">
        <f t="shared" si="33"/>
        <v>295</v>
      </c>
      <c r="C296" t="s">
        <v>12</v>
      </c>
      <c r="D296">
        <v>12</v>
      </c>
      <c r="E296">
        <v>2014</v>
      </c>
      <c r="F296">
        <v>100</v>
      </c>
      <c r="G296" s="12">
        <v>283385</v>
      </c>
      <c r="H296" s="12">
        <v>0</v>
      </c>
      <c r="I296">
        <v>0</v>
      </c>
      <c r="J296">
        <v>0</v>
      </c>
      <c r="K296">
        <v>0</v>
      </c>
      <c r="L296" s="11">
        <v>34700</v>
      </c>
      <c r="M296" s="12">
        <v>1995</v>
      </c>
      <c r="N296" s="12">
        <v>1</v>
      </c>
      <c r="O296" s="12">
        <f t="shared" si="32"/>
        <v>19</v>
      </c>
      <c r="P296">
        <v>1995</v>
      </c>
      <c r="Q296">
        <v>19</v>
      </c>
      <c r="R296">
        <v>1</v>
      </c>
      <c r="S296">
        <v>3.5287679999999999</v>
      </c>
      <c r="T296">
        <v>0</v>
      </c>
      <c r="U296">
        <v>0</v>
      </c>
    </row>
    <row r="297" spans="1:21" x14ac:dyDescent="0.35">
      <c r="A297">
        <v>1</v>
      </c>
      <c r="B297">
        <f t="shared" si="33"/>
        <v>296</v>
      </c>
      <c r="C297" t="s">
        <v>12</v>
      </c>
      <c r="D297">
        <v>12</v>
      </c>
      <c r="E297">
        <v>2015</v>
      </c>
      <c r="F297">
        <v>100</v>
      </c>
      <c r="G297" s="12">
        <v>284217</v>
      </c>
      <c r="H297" s="12">
        <v>0</v>
      </c>
      <c r="I297">
        <v>0</v>
      </c>
      <c r="J297">
        <v>0</v>
      </c>
      <c r="K297">
        <v>0</v>
      </c>
      <c r="L297" s="11">
        <v>34700</v>
      </c>
      <c r="M297" s="12">
        <v>1995</v>
      </c>
      <c r="N297" s="12">
        <v>1</v>
      </c>
      <c r="O297" s="12">
        <f t="shared" si="32"/>
        <v>20</v>
      </c>
      <c r="P297">
        <v>1995</v>
      </c>
      <c r="Q297">
        <v>20</v>
      </c>
      <c r="R297">
        <v>1</v>
      </c>
      <c r="S297">
        <v>3.5184380000000002</v>
      </c>
      <c r="T297">
        <v>0</v>
      </c>
      <c r="U297">
        <v>0</v>
      </c>
    </row>
    <row r="298" spans="1:21" x14ac:dyDescent="0.35">
      <c r="A298">
        <v>1</v>
      </c>
      <c r="B298">
        <f t="shared" si="33"/>
        <v>297</v>
      </c>
      <c r="C298" t="s">
        <v>12</v>
      </c>
      <c r="D298">
        <v>12</v>
      </c>
      <c r="E298">
        <v>2016</v>
      </c>
      <c r="F298">
        <v>100</v>
      </c>
      <c r="G298" s="12">
        <v>284996</v>
      </c>
      <c r="H298" s="12">
        <v>0</v>
      </c>
      <c r="I298">
        <v>0</v>
      </c>
      <c r="J298">
        <v>0</v>
      </c>
      <c r="K298">
        <v>0</v>
      </c>
      <c r="L298" s="11">
        <v>34700</v>
      </c>
      <c r="M298" s="12">
        <v>1995</v>
      </c>
      <c r="N298" s="12">
        <v>1</v>
      </c>
      <c r="O298" s="12">
        <f t="shared" si="32"/>
        <v>21</v>
      </c>
      <c r="P298">
        <v>1995</v>
      </c>
      <c r="Q298">
        <v>21</v>
      </c>
      <c r="R298">
        <v>1</v>
      </c>
      <c r="S298">
        <v>3.5088210000000002</v>
      </c>
      <c r="T298">
        <v>0</v>
      </c>
      <c r="U298">
        <v>0</v>
      </c>
    </row>
    <row r="299" spans="1:21" x14ac:dyDescent="0.35">
      <c r="A299">
        <v>1</v>
      </c>
      <c r="B299">
        <f t="shared" si="33"/>
        <v>298</v>
      </c>
      <c r="C299" t="s">
        <v>270</v>
      </c>
      <c r="D299">
        <v>13</v>
      </c>
      <c r="E299">
        <v>1990</v>
      </c>
      <c r="F299">
        <v>100</v>
      </c>
      <c r="G299" s="12">
        <v>10000000</v>
      </c>
      <c r="H299" s="12">
        <v>0</v>
      </c>
      <c r="I299">
        <v>0</v>
      </c>
      <c r="J299">
        <v>0</v>
      </c>
      <c r="K299">
        <v>0</v>
      </c>
      <c r="L299" s="11"/>
      <c r="M299" s="12"/>
      <c r="N299" s="12">
        <v>0</v>
      </c>
      <c r="O299" s="12">
        <f t="shared" si="32"/>
        <v>1990</v>
      </c>
      <c r="R299">
        <v>0</v>
      </c>
      <c r="S299">
        <v>9.8145099999999999E-2</v>
      </c>
      <c r="T299">
        <v>0</v>
      </c>
      <c r="U299">
        <v>0</v>
      </c>
    </row>
    <row r="300" spans="1:21" x14ac:dyDescent="0.35">
      <c r="A300">
        <v>1</v>
      </c>
      <c r="B300">
        <f t="shared" si="33"/>
        <v>299</v>
      </c>
      <c r="C300" t="s">
        <v>270</v>
      </c>
      <c r="D300">
        <v>13</v>
      </c>
      <c r="E300">
        <v>1991</v>
      </c>
      <c r="F300">
        <v>100</v>
      </c>
      <c r="G300" s="12">
        <v>10000000</v>
      </c>
      <c r="H300" s="12">
        <v>0</v>
      </c>
      <c r="I300">
        <v>0</v>
      </c>
      <c r="J300">
        <v>0</v>
      </c>
      <c r="K300">
        <v>0</v>
      </c>
      <c r="L300" s="11"/>
      <c r="M300" s="12"/>
      <c r="N300" s="12">
        <v>0</v>
      </c>
      <c r="O300" s="12">
        <f t="shared" si="32"/>
        <v>1991</v>
      </c>
      <c r="R300">
        <v>0</v>
      </c>
      <c r="S300">
        <v>9.8096900000000001E-2</v>
      </c>
      <c r="T300">
        <v>0</v>
      </c>
      <c r="U300">
        <v>0</v>
      </c>
    </row>
    <row r="301" spans="1:21" x14ac:dyDescent="0.35">
      <c r="A301">
        <v>1</v>
      </c>
      <c r="B301">
        <f t="shared" si="33"/>
        <v>300</v>
      </c>
      <c r="C301" t="s">
        <v>270</v>
      </c>
      <c r="D301">
        <v>13</v>
      </c>
      <c r="E301">
        <v>1992</v>
      </c>
      <c r="F301">
        <v>100</v>
      </c>
      <c r="G301" s="12">
        <v>10000000</v>
      </c>
      <c r="H301" s="12">
        <v>0</v>
      </c>
      <c r="I301">
        <v>0</v>
      </c>
      <c r="J301">
        <v>0</v>
      </c>
      <c r="K301">
        <v>0</v>
      </c>
      <c r="L301" s="11"/>
      <c r="M301" s="12"/>
      <c r="N301" s="12">
        <v>0</v>
      </c>
      <c r="O301" s="12">
        <f t="shared" si="32"/>
        <v>1992</v>
      </c>
      <c r="R301">
        <v>0</v>
      </c>
      <c r="S301">
        <v>9.7885700000000006E-2</v>
      </c>
      <c r="T301">
        <v>0</v>
      </c>
      <c r="U301">
        <v>0</v>
      </c>
    </row>
    <row r="302" spans="1:21" x14ac:dyDescent="0.35">
      <c r="A302">
        <v>1</v>
      </c>
      <c r="B302">
        <f t="shared" si="33"/>
        <v>301</v>
      </c>
      <c r="C302" t="s">
        <v>270</v>
      </c>
      <c r="D302">
        <v>13</v>
      </c>
      <c r="E302">
        <v>1993</v>
      </c>
      <c r="F302">
        <v>100</v>
      </c>
      <c r="G302" s="12">
        <v>10000000</v>
      </c>
      <c r="H302" s="12">
        <v>0</v>
      </c>
      <c r="I302">
        <v>0</v>
      </c>
      <c r="J302">
        <v>0</v>
      </c>
      <c r="K302">
        <v>0</v>
      </c>
      <c r="L302" s="11"/>
      <c r="M302" s="12"/>
      <c r="N302" s="12">
        <v>0</v>
      </c>
      <c r="O302" s="12">
        <f t="shared" si="32"/>
        <v>1993</v>
      </c>
      <c r="R302">
        <v>0</v>
      </c>
      <c r="S302">
        <v>9.7665799999999997E-2</v>
      </c>
      <c r="T302">
        <v>0</v>
      </c>
      <c r="U302">
        <v>0</v>
      </c>
    </row>
    <row r="303" spans="1:21" x14ac:dyDescent="0.35">
      <c r="A303">
        <v>1</v>
      </c>
      <c r="B303">
        <f t="shared" si="33"/>
        <v>302</v>
      </c>
      <c r="C303" t="s">
        <v>270</v>
      </c>
      <c r="D303">
        <v>13</v>
      </c>
      <c r="E303">
        <v>1994</v>
      </c>
      <c r="F303">
        <v>100</v>
      </c>
      <c r="G303" s="12">
        <v>10000000</v>
      </c>
      <c r="H303" s="12">
        <v>0</v>
      </c>
      <c r="I303">
        <v>0</v>
      </c>
      <c r="J303">
        <v>0</v>
      </c>
      <c r="K303">
        <v>0</v>
      </c>
      <c r="L303" s="11"/>
      <c r="M303" s="12"/>
      <c r="N303" s="12">
        <v>0</v>
      </c>
      <c r="O303" s="12">
        <f t="shared" si="32"/>
        <v>1994</v>
      </c>
      <c r="R303">
        <v>0</v>
      </c>
      <c r="S303">
        <v>9.7780400000000003E-2</v>
      </c>
      <c r="T303">
        <v>0</v>
      </c>
      <c r="U303">
        <v>0</v>
      </c>
    </row>
    <row r="304" spans="1:21" x14ac:dyDescent="0.35">
      <c r="A304">
        <v>1</v>
      </c>
      <c r="B304">
        <f t="shared" si="33"/>
        <v>303</v>
      </c>
      <c r="C304" t="s">
        <v>270</v>
      </c>
      <c r="D304">
        <v>13</v>
      </c>
      <c r="E304">
        <v>1995</v>
      </c>
      <c r="F304">
        <v>100</v>
      </c>
      <c r="G304" s="12">
        <v>10000000</v>
      </c>
      <c r="H304" s="12">
        <v>0</v>
      </c>
      <c r="I304">
        <v>0</v>
      </c>
      <c r="J304">
        <v>0</v>
      </c>
      <c r="K304">
        <v>0</v>
      </c>
      <c r="L304" s="11"/>
      <c r="M304" s="12"/>
      <c r="N304" s="12">
        <v>0</v>
      </c>
      <c r="O304" s="12">
        <f t="shared" si="32"/>
        <v>1995</v>
      </c>
      <c r="R304">
        <v>0</v>
      </c>
      <c r="S304">
        <v>9.8096900000000001E-2</v>
      </c>
      <c r="T304">
        <v>0</v>
      </c>
      <c r="U304">
        <v>0</v>
      </c>
    </row>
    <row r="305" spans="1:21" x14ac:dyDescent="0.35">
      <c r="A305">
        <v>1</v>
      </c>
      <c r="B305">
        <f t="shared" si="33"/>
        <v>304</v>
      </c>
      <c r="C305" t="s">
        <v>270</v>
      </c>
      <c r="D305">
        <v>13</v>
      </c>
      <c r="E305">
        <v>1996</v>
      </c>
      <c r="F305">
        <v>100</v>
      </c>
      <c r="G305" s="12">
        <v>10000000</v>
      </c>
      <c r="H305" s="12">
        <v>0</v>
      </c>
      <c r="I305">
        <v>0</v>
      </c>
      <c r="J305">
        <v>0</v>
      </c>
      <c r="K305">
        <v>0</v>
      </c>
      <c r="L305" s="11"/>
      <c r="M305" s="12"/>
      <c r="N305" s="12">
        <v>0</v>
      </c>
      <c r="O305" s="12">
        <f t="shared" si="32"/>
        <v>1996</v>
      </c>
      <c r="R305">
        <v>0</v>
      </c>
      <c r="S305">
        <v>9.8425200000000004E-2</v>
      </c>
      <c r="T305">
        <v>0</v>
      </c>
      <c r="U305">
        <v>0</v>
      </c>
    </row>
    <row r="306" spans="1:21" x14ac:dyDescent="0.35">
      <c r="A306">
        <v>1</v>
      </c>
      <c r="B306">
        <f t="shared" si="33"/>
        <v>305</v>
      </c>
      <c r="C306" t="s">
        <v>270</v>
      </c>
      <c r="D306">
        <v>13</v>
      </c>
      <c r="E306">
        <v>1997</v>
      </c>
      <c r="F306">
        <v>100</v>
      </c>
      <c r="G306" s="12">
        <v>10000000</v>
      </c>
      <c r="H306" s="12">
        <v>0</v>
      </c>
      <c r="I306">
        <v>0</v>
      </c>
      <c r="J306">
        <v>0</v>
      </c>
      <c r="K306">
        <v>0</v>
      </c>
      <c r="L306" s="11"/>
      <c r="M306" s="12"/>
      <c r="N306" s="12">
        <v>0</v>
      </c>
      <c r="O306" s="12">
        <f t="shared" si="32"/>
        <v>1997</v>
      </c>
      <c r="R306">
        <v>0</v>
      </c>
      <c r="S306">
        <v>9.8843500000000001E-2</v>
      </c>
      <c r="T306">
        <v>0</v>
      </c>
      <c r="U306">
        <v>0</v>
      </c>
    </row>
    <row r="307" spans="1:21" x14ac:dyDescent="0.35">
      <c r="A307">
        <v>1</v>
      </c>
      <c r="B307">
        <f t="shared" si="33"/>
        <v>306</v>
      </c>
      <c r="C307" t="s">
        <v>270</v>
      </c>
      <c r="D307">
        <v>13</v>
      </c>
      <c r="E307">
        <v>1998</v>
      </c>
      <c r="F307">
        <v>100</v>
      </c>
      <c r="G307" s="12">
        <v>10000000</v>
      </c>
      <c r="H307" s="12">
        <v>0</v>
      </c>
      <c r="I307">
        <v>0</v>
      </c>
      <c r="J307">
        <v>0</v>
      </c>
      <c r="K307">
        <v>0</v>
      </c>
      <c r="L307" s="11"/>
      <c r="M307" s="12"/>
      <c r="N307" s="12">
        <v>0</v>
      </c>
      <c r="O307" s="12">
        <f t="shared" si="32"/>
        <v>1998</v>
      </c>
      <c r="R307">
        <v>0</v>
      </c>
      <c r="S307">
        <v>9.9314700000000006E-2</v>
      </c>
      <c r="T307">
        <v>0</v>
      </c>
      <c r="U307">
        <v>0</v>
      </c>
    </row>
    <row r="308" spans="1:21" x14ac:dyDescent="0.35">
      <c r="A308">
        <v>1</v>
      </c>
      <c r="B308">
        <f t="shared" si="33"/>
        <v>307</v>
      </c>
      <c r="C308" t="s">
        <v>270</v>
      </c>
      <c r="D308">
        <v>13</v>
      </c>
      <c r="E308">
        <v>1999</v>
      </c>
      <c r="F308">
        <v>100</v>
      </c>
      <c r="G308" s="12">
        <v>10000000</v>
      </c>
      <c r="H308" s="12">
        <v>0</v>
      </c>
      <c r="I308">
        <v>0</v>
      </c>
      <c r="J308">
        <v>0</v>
      </c>
      <c r="K308">
        <v>0</v>
      </c>
      <c r="L308" s="11"/>
      <c r="M308" s="12"/>
      <c r="N308" s="12">
        <v>0</v>
      </c>
      <c r="O308" s="12">
        <f t="shared" si="32"/>
        <v>1999</v>
      </c>
      <c r="R308">
        <v>0</v>
      </c>
      <c r="S308">
        <v>9.9733299999999997E-2</v>
      </c>
      <c r="T308">
        <v>0</v>
      </c>
      <c r="U308">
        <v>0</v>
      </c>
    </row>
    <row r="309" spans="1:21" x14ac:dyDescent="0.35">
      <c r="A309">
        <v>1</v>
      </c>
      <c r="B309">
        <f t="shared" si="33"/>
        <v>308</v>
      </c>
      <c r="C309" t="s">
        <v>270</v>
      </c>
      <c r="D309">
        <v>13</v>
      </c>
      <c r="E309">
        <v>2000</v>
      </c>
      <c r="F309">
        <v>100</v>
      </c>
      <c r="G309" s="12">
        <v>10000000</v>
      </c>
      <c r="H309" s="12">
        <v>0</v>
      </c>
      <c r="I309">
        <v>0</v>
      </c>
      <c r="J309">
        <v>0</v>
      </c>
      <c r="K309">
        <v>0</v>
      </c>
      <c r="L309" s="11"/>
      <c r="M309" s="12"/>
      <c r="N309" s="12">
        <v>0</v>
      </c>
      <c r="O309" s="12">
        <f t="shared" si="32"/>
        <v>2000</v>
      </c>
      <c r="R309">
        <v>0</v>
      </c>
      <c r="S309">
        <v>0.1002043</v>
      </c>
      <c r="T309">
        <v>0</v>
      </c>
      <c r="U309">
        <v>0</v>
      </c>
    </row>
    <row r="310" spans="1:21" x14ac:dyDescent="0.35">
      <c r="A310">
        <v>1</v>
      </c>
      <c r="B310">
        <f t="shared" si="33"/>
        <v>309</v>
      </c>
      <c r="C310" t="s">
        <v>270</v>
      </c>
      <c r="D310">
        <v>13</v>
      </c>
      <c r="E310">
        <v>2001</v>
      </c>
      <c r="F310">
        <v>100</v>
      </c>
      <c r="G310" s="12">
        <v>9900000</v>
      </c>
      <c r="H310" s="12">
        <v>0</v>
      </c>
      <c r="I310">
        <v>0</v>
      </c>
      <c r="J310">
        <v>0</v>
      </c>
      <c r="K310">
        <v>0</v>
      </c>
      <c r="L310" s="11"/>
      <c r="M310" s="12"/>
      <c r="N310" s="12">
        <v>0</v>
      </c>
      <c r="O310" s="12">
        <f t="shared" si="32"/>
        <v>2001</v>
      </c>
      <c r="R310">
        <v>0</v>
      </c>
      <c r="S310">
        <v>0.1007197</v>
      </c>
      <c r="T310">
        <v>0</v>
      </c>
      <c r="U310">
        <v>0</v>
      </c>
    </row>
    <row r="311" spans="1:21" x14ac:dyDescent="0.35">
      <c r="A311">
        <v>1</v>
      </c>
      <c r="B311">
        <f t="shared" si="33"/>
        <v>310</v>
      </c>
      <c r="C311" t="s">
        <v>270</v>
      </c>
      <c r="D311">
        <v>13</v>
      </c>
      <c r="E311">
        <v>2002</v>
      </c>
      <c r="F311">
        <v>100</v>
      </c>
      <c r="G311" s="12">
        <v>9900000</v>
      </c>
      <c r="H311" s="12">
        <v>0</v>
      </c>
      <c r="I311">
        <v>0</v>
      </c>
      <c r="J311">
        <v>0</v>
      </c>
      <c r="K311">
        <v>0</v>
      </c>
      <c r="L311" s="11"/>
      <c r="M311" s="12"/>
      <c r="N311" s="12">
        <v>0</v>
      </c>
      <c r="O311" s="12">
        <f t="shared" si="32"/>
        <v>2002</v>
      </c>
      <c r="R311">
        <v>0</v>
      </c>
      <c r="S311">
        <v>0.1013628</v>
      </c>
      <c r="T311">
        <v>0</v>
      </c>
      <c r="U311">
        <v>0</v>
      </c>
    </row>
    <row r="312" spans="1:21" x14ac:dyDescent="0.35">
      <c r="A312">
        <v>1</v>
      </c>
      <c r="B312">
        <f t="shared" si="33"/>
        <v>311</v>
      </c>
      <c r="C312" t="s">
        <v>270</v>
      </c>
      <c r="D312">
        <v>13</v>
      </c>
      <c r="E312">
        <v>2003</v>
      </c>
      <c r="F312">
        <v>100</v>
      </c>
      <c r="G312" s="12">
        <v>9800000</v>
      </c>
      <c r="H312" s="12">
        <v>0</v>
      </c>
      <c r="I312">
        <v>0</v>
      </c>
      <c r="J312">
        <v>0</v>
      </c>
      <c r="K312">
        <v>0</v>
      </c>
      <c r="L312" s="11"/>
      <c r="M312" s="12"/>
      <c r="N312" s="12">
        <v>0</v>
      </c>
      <c r="O312" s="12">
        <f t="shared" si="32"/>
        <v>2003</v>
      </c>
      <c r="R312">
        <v>0</v>
      </c>
      <c r="S312">
        <v>0.1020747</v>
      </c>
      <c r="T312">
        <v>0</v>
      </c>
      <c r="U312">
        <v>0</v>
      </c>
    </row>
    <row r="313" spans="1:21" x14ac:dyDescent="0.35">
      <c r="A313">
        <v>1</v>
      </c>
      <c r="B313">
        <f t="shared" si="33"/>
        <v>312</v>
      </c>
      <c r="C313" t="s">
        <v>270</v>
      </c>
      <c r="D313">
        <v>13</v>
      </c>
      <c r="E313">
        <v>2004</v>
      </c>
      <c r="F313">
        <v>100</v>
      </c>
      <c r="G313" s="12">
        <v>9700000</v>
      </c>
      <c r="H313" s="12">
        <v>0</v>
      </c>
      <c r="I313">
        <v>0</v>
      </c>
      <c r="J313">
        <v>0</v>
      </c>
      <c r="K313">
        <v>0</v>
      </c>
      <c r="L313" s="11"/>
      <c r="M313" s="12"/>
      <c r="N313" s="12">
        <v>0</v>
      </c>
      <c r="O313" s="12">
        <f t="shared" si="32"/>
        <v>2004</v>
      </c>
      <c r="R313">
        <v>0</v>
      </c>
      <c r="S313">
        <v>0.1027734</v>
      </c>
      <c r="T313">
        <v>0</v>
      </c>
      <c r="U313">
        <v>0</v>
      </c>
    </row>
    <row r="314" spans="1:21" x14ac:dyDescent="0.35">
      <c r="A314">
        <v>1</v>
      </c>
      <c r="B314">
        <f t="shared" si="33"/>
        <v>313</v>
      </c>
      <c r="C314" t="s">
        <v>270</v>
      </c>
      <c r="D314">
        <v>13</v>
      </c>
      <c r="E314">
        <v>2005</v>
      </c>
      <c r="F314">
        <v>100</v>
      </c>
      <c r="G314" s="12">
        <v>9700000</v>
      </c>
      <c r="H314" s="12">
        <v>0</v>
      </c>
      <c r="I314">
        <v>0</v>
      </c>
      <c r="J314">
        <v>0</v>
      </c>
      <c r="K314">
        <v>0</v>
      </c>
      <c r="L314" s="11"/>
      <c r="M314" s="12"/>
      <c r="N314" s="12">
        <v>0</v>
      </c>
      <c r="O314" s="12">
        <f t="shared" si="32"/>
        <v>2005</v>
      </c>
      <c r="R314">
        <v>0</v>
      </c>
      <c r="S314">
        <v>0.10347770000000001</v>
      </c>
      <c r="T314">
        <v>0</v>
      </c>
      <c r="U314">
        <v>0</v>
      </c>
    </row>
    <row r="315" spans="1:21" x14ac:dyDescent="0.35">
      <c r="A315">
        <v>1</v>
      </c>
      <c r="B315">
        <f t="shared" si="33"/>
        <v>314</v>
      </c>
      <c r="C315" t="s">
        <v>270</v>
      </c>
      <c r="D315">
        <v>13</v>
      </c>
      <c r="E315">
        <v>2006</v>
      </c>
      <c r="F315">
        <v>100</v>
      </c>
      <c r="G315" s="12">
        <v>9600000</v>
      </c>
      <c r="H315" s="12">
        <v>0</v>
      </c>
      <c r="I315">
        <v>0</v>
      </c>
      <c r="J315">
        <v>0</v>
      </c>
      <c r="K315">
        <v>0</v>
      </c>
      <c r="L315" s="11"/>
      <c r="M315" s="12"/>
      <c r="N315" s="12">
        <v>0</v>
      </c>
      <c r="O315" s="12">
        <f t="shared" si="32"/>
        <v>2006</v>
      </c>
      <c r="R315">
        <v>0</v>
      </c>
      <c r="S315">
        <v>0.10411330000000001</v>
      </c>
      <c r="T315">
        <v>0</v>
      </c>
      <c r="U315">
        <v>0</v>
      </c>
    </row>
    <row r="316" spans="1:21" x14ac:dyDescent="0.35">
      <c r="A316">
        <v>1</v>
      </c>
      <c r="B316">
        <f t="shared" si="33"/>
        <v>315</v>
      </c>
      <c r="C316" t="s">
        <v>270</v>
      </c>
      <c r="D316">
        <v>13</v>
      </c>
      <c r="E316">
        <v>2007</v>
      </c>
      <c r="F316">
        <v>100</v>
      </c>
      <c r="G316" s="12">
        <v>9600000</v>
      </c>
      <c r="H316" s="12">
        <v>0</v>
      </c>
      <c r="I316">
        <v>0</v>
      </c>
      <c r="J316">
        <v>0</v>
      </c>
      <c r="K316">
        <v>0</v>
      </c>
      <c r="L316" s="11"/>
      <c r="M316" s="12"/>
      <c r="N316" s="12">
        <v>0</v>
      </c>
      <c r="O316" s="12">
        <f t="shared" si="32"/>
        <v>2007</v>
      </c>
      <c r="R316">
        <v>0</v>
      </c>
      <c r="S316">
        <v>0.10459209999999999</v>
      </c>
      <c r="T316">
        <v>0</v>
      </c>
      <c r="U316">
        <v>0</v>
      </c>
    </row>
    <row r="317" spans="1:21" x14ac:dyDescent="0.35">
      <c r="A317">
        <v>1</v>
      </c>
      <c r="B317">
        <f t="shared" si="33"/>
        <v>316</v>
      </c>
      <c r="C317" t="s">
        <v>270</v>
      </c>
      <c r="D317">
        <v>13</v>
      </c>
      <c r="E317">
        <v>2008</v>
      </c>
      <c r="F317">
        <v>100</v>
      </c>
      <c r="G317" s="12">
        <v>9500000</v>
      </c>
      <c r="H317" s="12">
        <v>0</v>
      </c>
      <c r="I317">
        <v>0</v>
      </c>
      <c r="J317">
        <v>0</v>
      </c>
      <c r="K317">
        <v>0</v>
      </c>
      <c r="L317" s="11"/>
      <c r="M317" s="12"/>
      <c r="N317" s="12">
        <v>0</v>
      </c>
      <c r="O317" s="12">
        <f t="shared" si="32"/>
        <v>2008</v>
      </c>
      <c r="R317">
        <v>0</v>
      </c>
      <c r="S317">
        <v>0.10495400000000001</v>
      </c>
      <c r="T317">
        <v>0</v>
      </c>
      <c r="U317">
        <v>0</v>
      </c>
    </row>
    <row r="318" spans="1:21" x14ac:dyDescent="0.35">
      <c r="A318">
        <v>1</v>
      </c>
      <c r="B318">
        <f t="shared" si="33"/>
        <v>317</v>
      </c>
      <c r="C318" t="s">
        <v>270</v>
      </c>
      <c r="D318">
        <v>13</v>
      </c>
      <c r="E318">
        <v>2009</v>
      </c>
      <c r="F318">
        <v>200</v>
      </c>
      <c r="G318" s="12">
        <v>9500000</v>
      </c>
      <c r="H318" s="12">
        <v>0</v>
      </c>
      <c r="I318">
        <v>0</v>
      </c>
      <c r="J318">
        <v>0</v>
      </c>
      <c r="K318">
        <v>0</v>
      </c>
      <c r="L318" s="11"/>
      <c r="M318" s="12"/>
      <c r="N318" s="12">
        <v>0</v>
      </c>
      <c r="O318" s="12">
        <f t="shared" si="32"/>
        <v>2009</v>
      </c>
      <c r="R318">
        <v>0</v>
      </c>
      <c r="S318">
        <v>0.21037649999999999</v>
      </c>
      <c r="T318">
        <v>0</v>
      </c>
      <c r="U318">
        <v>0</v>
      </c>
    </row>
    <row r="319" spans="1:21" x14ac:dyDescent="0.35">
      <c r="A319">
        <v>1</v>
      </c>
      <c r="B319">
        <f t="shared" si="33"/>
        <v>318</v>
      </c>
      <c r="C319" t="s">
        <v>270</v>
      </c>
      <c r="D319">
        <v>13</v>
      </c>
      <c r="E319">
        <v>2010</v>
      </c>
      <c r="F319">
        <v>200</v>
      </c>
      <c r="G319" s="12">
        <v>9500000</v>
      </c>
      <c r="H319" s="12">
        <v>0</v>
      </c>
      <c r="I319">
        <v>0</v>
      </c>
      <c r="J319">
        <v>0</v>
      </c>
      <c r="K319">
        <v>0</v>
      </c>
      <c r="L319" s="11"/>
      <c r="M319" s="12"/>
      <c r="N319" s="12">
        <v>0</v>
      </c>
      <c r="O319" s="12">
        <f t="shared" si="32"/>
        <v>2010</v>
      </c>
      <c r="R319">
        <v>0</v>
      </c>
      <c r="S319">
        <v>0.21073520000000001</v>
      </c>
      <c r="T319">
        <v>0</v>
      </c>
      <c r="U319">
        <v>0</v>
      </c>
    </row>
    <row r="320" spans="1:21" x14ac:dyDescent="0.35">
      <c r="A320">
        <v>1</v>
      </c>
      <c r="B320">
        <f t="shared" si="33"/>
        <v>319</v>
      </c>
      <c r="C320" t="s">
        <v>270</v>
      </c>
      <c r="D320">
        <v>13</v>
      </c>
      <c r="E320">
        <v>2011</v>
      </c>
      <c r="F320">
        <v>200</v>
      </c>
      <c r="G320" s="12">
        <v>9500000</v>
      </c>
      <c r="H320" s="12">
        <v>0</v>
      </c>
      <c r="I320">
        <v>0</v>
      </c>
      <c r="J320">
        <v>0</v>
      </c>
      <c r="K320">
        <v>0</v>
      </c>
      <c r="L320" s="11"/>
      <c r="M320" s="12"/>
      <c r="N320" s="12">
        <v>0</v>
      </c>
      <c r="O320" s="12">
        <f t="shared" si="32"/>
        <v>2011</v>
      </c>
      <c r="R320">
        <v>0</v>
      </c>
      <c r="S320">
        <v>0.21112249999999999</v>
      </c>
      <c r="T320">
        <v>0</v>
      </c>
      <c r="U320">
        <v>0</v>
      </c>
    </row>
    <row r="321" spans="1:21" x14ac:dyDescent="0.35">
      <c r="A321">
        <v>1</v>
      </c>
      <c r="B321">
        <f t="shared" si="33"/>
        <v>320</v>
      </c>
      <c r="C321" t="s">
        <v>270</v>
      </c>
      <c r="D321">
        <v>13</v>
      </c>
      <c r="E321">
        <v>2012</v>
      </c>
      <c r="F321">
        <v>200</v>
      </c>
      <c r="G321" s="12">
        <v>9500000</v>
      </c>
      <c r="H321" s="12">
        <v>0</v>
      </c>
      <c r="I321">
        <v>0</v>
      </c>
      <c r="J321">
        <v>0</v>
      </c>
      <c r="K321">
        <v>0</v>
      </c>
      <c r="L321" s="11"/>
      <c r="M321" s="12"/>
      <c r="N321" s="12">
        <v>0</v>
      </c>
      <c r="O321" s="12">
        <f t="shared" si="32"/>
        <v>2012</v>
      </c>
      <c r="R321">
        <v>0</v>
      </c>
      <c r="S321">
        <v>0.21131610000000001</v>
      </c>
      <c r="T321">
        <v>0</v>
      </c>
      <c r="U321">
        <v>0</v>
      </c>
    </row>
    <row r="322" spans="1:21" x14ac:dyDescent="0.35">
      <c r="A322">
        <v>1</v>
      </c>
      <c r="B322">
        <f t="shared" si="33"/>
        <v>321</v>
      </c>
      <c r="C322" t="s">
        <v>270</v>
      </c>
      <c r="D322">
        <v>13</v>
      </c>
      <c r="E322">
        <v>2013</v>
      </c>
      <c r="F322">
        <v>200</v>
      </c>
      <c r="G322" s="12">
        <v>9500000</v>
      </c>
      <c r="H322" s="12">
        <v>0</v>
      </c>
      <c r="I322">
        <v>0</v>
      </c>
      <c r="J322">
        <v>0</v>
      </c>
      <c r="K322">
        <v>0</v>
      </c>
      <c r="L322" s="11"/>
      <c r="M322" s="12"/>
      <c r="N322" s="12">
        <v>0</v>
      </c>
      <c r="O322" s="12">
        <f t="shared" si="32"/>
        <v>2013</v>
      </c>
      <c r="R322">
        <v>0</v>
      </c>
      <c r="S322">
        <v>0.21128259999999999</v>
      </c>
      <c r="T322">
        <v>0</v>
      </c>
      <c r="U322">
        <v>0</v>
      </c>
    </row>
    <row r="323" spans="1:21" x14ac:dyDescent="0.35">
      <c r="A323">
        <v>1</v>
      </c>
      <c r="B323">
        <f t="shared" si="33"/>
        <v>322</v>
      </c>
      <c r="C323" t="s">
        <v>270</v>
      </c>
      <c r="D323">
        <v>13</v>
      </c>
      <c r="E323">
        <v>2014</v>
      </c>
      <c r="F323">
        <v>200</v>
      </c>
      <c r="G323" s="12">
        <v>9500000</v>
      </c>
      <c r="H323" s="12">
        <v>0</v>
      </c>
      <c r="I323">
        <v>0</v>
      </c>
      <c r="J323">
        <v>0</v>
      </c>
      <c r="K323">
        <v>0</v>
      </c>
      <c r="L323" s="11"/>
      <c r="M323" s="12"/>
      <c r="N323" s="12">
        <v>0</v>
      </c>
      <c r="O323" s="12">
        <f t="shared" ref="O323:O386" si="34">E323-M323</f>
        <v>2014</v>
      </c>
      <c r="R323">
        <v>0</v>
      </c>
      <c r="S323">
        <v>0.21109269999999999</v>
      </c>
      <c r="T323">
        <v>0</v>
      </c>
      <c r="U323">
        <v>0</v>
      </c>
    </row>
    <row r="324" spans="1:21" x14ac:dyDescent="0.35">
      <c r="A324">
        <v>1</v>
      </c>
      <c r="B324">
        <f t="shared" ref="B324:B387" si="35">B323+1</f>
        <v>323</v>
      </c>
      <c r="C324" t="s">
        <v>270</v>
      </c>
      <c r="D324">
        <v>13</v>
      </c>
      <c r="E324">
        <v>2015</v>
      </c>
      <c r="F324">
        <v>200</v>
      </c>
      <c r="G324" s="12">
        <v>9500000</v>
      </c>
      <c r="H324" s="12">
        <v>0</v>
      </c>
      <c r="I324">
        <v>0</v>
      </c>
      <c r="J324">
        <v>0</v>
      </c>
      <c r="K324">
        <v>0</v>
      </c>
      <c r="L324" s="11"/>
      <c r="M324" s="12"/>
      <c r="N324" s="12">
        <v>0</v>
      </c>
      <c r="O324" s="12">
        <f t="shared" si="34"/>
        <v>2015</v>
      </c>
      <c r="R324">
        <v>0</v>
      </c>
      <c r="S324">
        <v>0.21075669999999999</v>
      </c>
      <c r="T324">
        <v>0</v>
      </c>
      <c r="U324">
        <v>0</v>
      </c>
    </row>
    <row r="325" spans="1:21" x14ac:dyDescent="0.35">
      <c r="A325">
        <v>1</v>
      </c>
      <c r="B325">
        <f t="shared" si="35"/>
        <v>324</v>
      </c>
      <c r="C325" t="s">
        <v>270</v>
      </c>
      <c r="D325">
        <v>13</v>
      </c>
      <c r="E325">
        <v>2016</v>
      </c>
      <c r="F325">
        <v>200</v>
      </c>
      <c r="G325" s="12">
        <v>9500000</v>
      </c>
      <c r="H325" s="12">
        <v>0</v>
      </c>
      <c r="I325">
        <v>0</v>
      </c>
      <c r="J325">
        <v>0</v>
      </c>
      <c r="K325">
        <v>0</v>
      </c>
      <c r="L325" s="11"/>
      <c r="M325" s="12"/>
      <c r="N325" s="12">
        <v>0</v>
      </c>
      <c r="O325" s="12">
        <f t="shared" si="34"/>
        <v>2016</v>
      </c>
      <c r="R325">
        <v>0</v>
      </c>
      <c r="S325">
        <v>0.21036859999999999</v>
      </c>
      <c r="T325">
        <v>0</v>
      </c>
      <c r="U325">
        <v>0</v>
      </c>
    </row>
    <row r="326" spans="1:21" x14ac:dyDescent="0.35">
      <c r="A326">
        <v>1</v>
      </c>
      <c r="B326">
        <f t="shared" si="35"/>
        <v>325</v>
      </c>
      <c r="C326" t="s">
        <v>14</v>
      </c>
      <c r="D326">
        <v>15</v>
      </c>
      <c r="E326">
        <v>1990</v>
      </c>
      <c r="F326">
        <v>100</v>
      </c>
      <c r="G326" s="12">
        <v>187552</v>
      </c>
      <c r="H326" s="12">
        <v>0</v>
      </c>
      <c r="I326">
        <v>0</v>
      </c>
      <c r="J326">
        <v>0</v>
      </c>
      <c r="K326">
        <v>0</v>
      </c>
      <c r="L326" s="11">
        <v>34700</v>
      </c>
      <c r="M326" s="12">
        <v>1995</v>
      </c>
      <c r="N326" s="12">
        <v>0</v>
      </c>
      <c r="O326" s="12">
        <f t="shared" si="34"/>
        <v>-5</v>
      </c>
      <c r="P326">
        <v>1995</v>
      </c>
      <c r="Q326">
        <v>-5</v>
      </c>
      <c r="R326">
        <v>0</v>
      </c>
      <c r="S326">
        <v>5.331855</v>
      </c>
      <c r="T326">
        <v>0</v>
      </c>
      <c r="U326">
        <v>0</v>
      </c>
    </row>
    <row r="327" spans="1:21" x14ac:dyDescent="0.35">
      <c r="A327">
        <v>1</v>
      </c>
      <c r="B327">
        <f t="shared" si="35"/>
        <v>326</v>
      </c>
      <c r="C327" t="s">
        <v>14</v>
      </c>
      <c r="D327">
        <v>15</v>
      </c>
      <c r="E327">
        <v>1991</v>
      </c>
      <c r="F327">
        <v>100</v>
      </c>
      <c r="G327" s="12">
        <v>191126</v>
      </c>
      <c r="H327" s="12">
        <v>0</v>
      </c>
      <c r="I327">
        <v>0</v>
      </c>
      <c r="J327">
        <v>0</v>
      </c>
      <c r="K327">
        <v>0</v>
      </c>
      <c r="L327" s="11">
        <v>34700</v>
      </c>
      <c r="M327" s="12">
        <v>1995</v>
      </c>
      <c r="N327" s="12">
        <v>0</v>
      </c>
      <c r="O327" s="12">
        <f t="shared" si="34"/>
        <v>-4</v>
      </c>
      <c r="P327">
        <v>1995</v>
      </c>
      <c r="Q327">
        <v>-4</v>
      </c>
      <c r="R327">
        <v>0</v>
      </c>
      <c r="S327">
        <v>5.232151</v>
      </c>
      <c r="T327">
        <v>0</v>
      </c>
      <c r="U327">
        <v>0</v>
      </c>
    </row>
    <row r="328" spans="1:21" x14ac:dyDescent="0.35">
      <c r="A328">
        <v>1</v>
      </c>
      <c r="B328">
        <f t="shared" si="35"/>
        <v>327</v>
      </c>
      <c r="C328" t="s">
        <v>14</v>
      </c>
      <c r="D328">
        <v>15</v>
      </c>
      <c r="E328">
        <v>1992</v>
      </c>
      <c r="F328">
        <v>100</v>
      </c>
      <c r="G328" s="12">
        <v>194317</v>
      </c>
      <c r="H328" s="12">
        <v>0</v>
      </c>
      <c r="I328">
        <v>0</v>
      </c>
      <c r="J328">
        <v>0</v>
      </c>
      <c r="K328">
        <v>0</v>
      </c>
      <c r="L328" s="11">
        <v>34700</v>
      </c>
      <c r="M328" s="12">
        <v>1995</v>
      </c>
      <c r="N328" s="12">
        <v>0</v>
      </c>
      <c r="O328" s="12">
        <f t="shared" si="34"/>
        <v>-3</v>
      </c>
      <c r="P328">
        <v>1995</v>
      </c>
      <c r="Q328">
        <v>-3</v>
      </c>
      <c r="R328">
        <v>0</v>
      </c>
      <c r="S328">
        <v>5.1462300000000001</v>
      </c>
      <c r="T328">
        <v>0</v>
      </c>
      <c r="U328">
        <v>0</v>
      </c>
    </row>
    <row r="329" spans="1:21" x14ac:dyDescent="0.35">
      <c r="A329">
        <v>1</v>
      </c>
      <c r="B329">
        <f t="shared" si="35"/>
        <v>328</v>
      </c>
      <c r="C329" t="s">
        <v>14</v>
      </c>
      <c r="D329">
        <v>15</v>
      </c>
      <c r="E329">
        <v>1993</v>
      </c>
      <c r="F329">
        <v>100</v>
      </c>
      <c r="G329" s="12">
        <v>197616</v>
      </c>
      <c r="H329" s="12">
        <v>0</v>
      </c>
      <c r="I329">
        <v>0</v>
      </c>
      <c r="J329">
        <v>0</v>
      </c>
      <c r="K329">
        <v>0</v>
      </c>
      <c r="L329" s="11">
        <v>34700</v>
      </c>
      <c r="M329" s="12">
        <v>1995</v>
      </c>
      <c r="N329" s="12">
        <v>0</v>
      </c>
      <c r="O329" s="12">
        <f t="shared" si="34"/>
        <v>-2</v>
      </c>
      <c r="P329">
        <v>1995</v>
      </c>
      <c r="Q329">
        <v>-2</v>
      </c>
      <c r="R329">
        <v>0</v>
      </c>
      <c r="S329">
        <v>5.0603189999999998</v>
      </c>
      <c r="T329">
        <v>0</v>
      </c>
      <c r="U329">
        <v>0</v>
      </c>
    </row>
    <row r="330" spans="1:21" x14ac:dyDescent="0.35">
      <c r="A330">
        <v>1</v>
      </c>
      <c r="B330">
        <f t="shared" si="35"/>
        <v>329</v>
      </c>
      <c r="C330" t="s">
        <v>14</v>
      </c>
      <c r="D330">
        <v>15</v>
      </c>
      <c r="E330">
        <v>1994</v>
      </c>
      <c r="F330">
        <v>100</v>
      </c>
      <c r="G330" s="12">
        <v>201674</v>
      </c>
      <c r="H330" s="12">
        <v>0</v>
      </c>
      <c r="I330">
        <v>0</v>
      </c>
      <c r="J330">
        <v>0</v>
      </c>
      <c r="K330">
        <v>0</v>
      </c>
      <c r="L330" s="11">
        <v>34700</v>
      </c>
      <c r="M330" s="12">
        <v>1995</v>
      </c>
      <c r="N330" s="12">
        <v>0</v>
      </c>
      <c r="O330" s="12">
        <f t="shared" si="34"/>
        <v>-1</v>
      </c>
      <c r="P330">
        <v>1995</v>
      </c>
      <c r="Q330">
        <v>-1</v>
      </c>
      <c r="R330">
        <v>0</v>
      </c>
      <c r="S330">
        <v>4.9584979999999996</v>
      </c>
      <c r="T330">
        <v>0</v>
      </c>
      <c r="U330">
        <v>0</v>
      </c>
    </row>
    <row r="331" spans="1:21" x14ac:dyDescent="0.35">
      <c r="A331">
        <v>1</v>
      </c>
      <c r="B331">
        <f t="shared" si="35"/>
        <v>330</v>
      </c>
      <c r="C331" t="s">
        <v>14</v>
      </c>
      <c r="D331">
        <v>15</v>
      </c>
      <c r="E331">
        <v>1995</v>
      </c>
      <c r="F331">
        <v>100</v>
      </c>
      <c r="G331" s="12">
        <v>206963</v>
      </c>
      <c r="H331" s="12">
        <v>0</v>
      </c>
      <c r="I331">
        <v>0</v>
      </c>
      <c r="J331">
        <v>0</v>
      </c>
      <c r="K331">
        <v>0</v>
      </c>
      <c r="L331" s="11">
        <v>34700</v>
      </c>
      <c r="M331" s="12">
        <v>1995</v>
      </c>
      <c r="N331" s="12">
        <v>1</v>
      </c>
      <c r="O331" s="12">
        <f t="shared" si="34"/>
        <v>0</v>
      </c>
      <c r="P331">
        <v>1995</v>
      </c>
      <c r="Q331">
        <v>0</v>
      </c>
      <c r="R331">
        <v>1</v>
      </c>
      <c r="S331">
        <v>4.8317810000000003</v>
      </c>
      <c r="T331">
        <v>0</v>
      </c>
      <c r="U331">
        <v>0</v>
      </c>
    </row>
    <row r="332" spans="1:21" x14ac:dyDescent="0.35">
      <c r="A332">
        <v>1</v>
      </c>
      <c r="B332">
        <f t="shared" si="35"/>
        <v>331</v>
      </c>
      <c r="C332" t="s">
        <v>14</v>
      </c>
      <c r="D332">
        <v>15</v>
      </c>
      <c r="E332">
        <v>1996</v>
      </c>
      <c r="F332">
        <v>100</v>
      </c>
      <c r="G332" s="12">
        <v>213676</v>
      </c>
      <c r="H332" s="12">
        <v>0</v>
      </c>
      <c r="I332">
        <v>0</v>
      </c>
      <c r="J332">
        <v>0</v>
      </c>
      <c r="K332">
        <v>0</v>
      </c>
      <c r="L332" s="11">
        <v>34700</v>
      </c>
      <c r="M332" s="12">
        <v>1995</v>
      </c>
      <c r="N332" s="12">
        <v>1</v>
      </c>
      <c r="O332" s="12">
        <f t="shared" si="34"/>
        <v>1</v>
      </c>
      <c r="P332">
        <v>1995</v>
      </c>
      <c r="Q332">
        <v>1</v>
      </c>
      <c r="R332">
        <v>1</v>
      </c>
      <c r="S332">
        <v>4.679983</v>
      </c>
      <c r="T332">
        <v>0</v>
      </c>
      <c r="U332">
        <v>0</v>
      </c>
    </row>
    <row r="333" spans="1:21" x14ac:dyDescent="0.35">
      <c r="A333">
        <v>1</v>
      </c>
      <c r="B333">
        <f t="shared" si="35"/>
        <v>332</v>
      </c>
      <c r="C333" t="s">
        <v>14</v>
      </c>
      <c r="D333">
        <v>15</v>
      </c>
      <c r="E333">
        <v>1997</v>
      </c>
      <c r="F333">
        <v>100</v>
      </c>
      <c r="G333" s="12">
        <v>221606</v>
      </c>
      <c r="H333" s="12">
        <v>0</v>
      </c>
      <c r="I333">
        <v>0</v>
      </c>
      <c r="J333">
        <v>0</v>
      </c>
      <c r="K333">
        <v>0</v>
      </c>
      <c r="L333" s="11">
        <v>34700</v>
      </c>
      <c r="M333" s="12">
        <v>1995</v>
      </c>
      <c r="N333" s="12">
        <v>1</v>
      </c>
      <c r="O333" s="12">
        <f t="shared" si="34"/>
        <v>2</v>
      </c>
      <c r="P333">
        <v>1995</v>
      </c>
      <c r="Q333">
        <v>2</v>
      </c>
      <c r="R333">
        <v>1</v>
      </c>
      <c r="S333">
        <v>4.5125130000000002</v>
      </c>
      <c r="T333">
        <v>0</v>
      </c>
      <c r="U333">
        <v>0</v>
      </c>
    </row>
    <row r="334" spans="1:21" x14ac:dyDescent="0.35">
      <c r="A334">
        <v>1</v>
      </c>
      <c r="B334">
        <f t="shared" si="35"/>
        <v>333</v>
      </c>
      <c r="C334" t="s">
        <v>14</v>
      </c>
      <c r="D334">
        <v>15</v>
      </c>
      <c r="E334">
        <v>1998</v>
      </c>
      <c r="F334">
        <v>100</v>
      </c>
      <c r="G334" s="12">
        <v>230284</v>
      </c>
      <c r="H334" s="12">
        <v>0</v>
      </c>
      <c r="I334">
        <v>0</v>
      </c>
      <c r="J334">
        <v>0</v>
      </c>
      <c r="K334">
        <v>0</v>
      </c>
      <c r="L334" s="11">
        <v>34700</v>
      </c>
      <c r="M334" s="12">
        <v>1995</v>
      </c>
      <c r="N334" s="12">
        <v>1</v>
      </c>
      <c r="O334" s="12">
        <f t="shared" si="34"/>
        <v>3</v>
      </c>
      <c r="P334">
        <v>1995</v>
      </c>
      <c r="Q334">
        <v>3</v>
      </c>
      <c r="R334">
        <v>1</v>
      </c>
      <c r="S334">
        <v>4.3424639999999997</v>
      </c>
      <c r="T334">
        <v>0</v>
      </c>
      <c r="U334">
        <v>0</v>
      </c>
    </row>
    <row r="335" spans="1:21" x14ac:dyDescent="0.35">
      <c r="A335">
        <v>1</v>
      </c>
      <c r="B335">
        <f t="shared" si="35"/>
        <v>334</v>
      </c>
      <c r="C335" t="s">
        <v>14</v>
      </c>
      <c r="D335">
        <v>15</v>
      </c>
      <c r="E335">
        <v>1999</v>
      </c>
      <c r="F335">
        <v>100</v>
      </c>
      <c r="G335" s="12">
        <v>239026</v>
      </c>
      <c r="H335" s="12">
        <v>0</v>
      </c>
      <c r="I335">
        <v>0</v>
      </c>
      <c r="J335">
        <v>0</v>
      </c>
      <c r="K335">
        <v>0</v>
      </c>
      <c r="L335" s="11">
        <v>34700</v>
      </c>
      <c r="M335" s="12">
        <v>1995</v>
      </c>
      <c r="N335" s="12">
        <v>1</v>
      </c>
      <c r="O335" s="12">
        <f t="shared" si="34"/>
        <v>4</v>
      </c>
      <c r="P335">
        <v>1995</v>
      </c>
      <c r="Q335">
        <v>4</v>
      </c>
      <c r="R335">
        <v>1</v>
      </c>
      <c r="S335">
        <v>4.1836450000000003</v>
      </c>
      <c r="T335">
        <v>0</v>
      </c>
      <c r="U335">
        <v>0</v>
      </c>
    </row>
    <row r="336" spans="1:21" x14ac:dyDescent="0.35">
      <c r="A336">
        <v>1</v>
      </c>
      <c r="B336">
        <f t="shared" si="35"/>
        <v>335</v>
      </c>
      <c r="C336" t="s">
        <v>14</v>
      </c>
      <c r="D336">
        <v>15</v>
      </c>
      <c r="E336">
        <v>2000</v>
      </c>
      <c r="F336">
        <v>100</v>
      </c>
      <c r="G336" s="12">
        <v>247315</v>
      </c>
      <c r="H336" s="12">
        <v>0</v>
      </c>
      <c r="I336">
        <v>0</v>
      </c>
      <c r="J336">
        <v>0</v>
      </c>
      <c r="K336">
        <v>0</v>
      </c>
      <c r="L336" s="11">
        <v>34700</v>
      </c>
      <c r="M336" s="12">
        <v>1995</v>
      </c>
      <c r="N336" s="12">
        <v>1</v>
      </c>
      <c r="O336" s="12">
        <f t="shared" si="34"/>
        <v>5</v>
      </c>
      <c r="P336">
        <v>1995</v>
      </c>
      <c r="Q336">
        <v>5</v>
      </c>
      <c r="R336">
        <v>1</v>
      </c>
      <c r="S336">
        <v>4.0434270000000003</v>
      </c>
      <c r="T336">
        <v>0</v>
      </c>
      <c r="U336">
        <v>0</v>
      </c>
    </row>
    <row r="337" spans="1:21" x14ac:dyDescent="0.35">
      <c r="A337">
        <v>1</v>
      </c>
      <c r="B337">
        <f t="shared" si="35"/>
        <v>336</v>
      </c>
      <c r="C337" t="s">
        <v>14</v>
      </c>
      <c r="D337">
        <v>15</v>
      </c>
      <c r="E337">
        <v>2001</v>
      </c>
      <c r="F337">
        <v>100</v>
      </c>
      <c r="G337" s="12">
        <v>254984</v>
      </c>
      <c r="H337" s="12">
        <v>0</v>
      </c>
      <c r="I337">
        <v>0</v>
      </c>
      <c r="J337">
        <v>0</v>
      </c>
      <c r="K337">
        <v>0</v>
      </c>
      <c r="L337" s="11">
        <v>34700</v>
      </c>
      <c r="M337" s="12">
        <v>1995</v>
      </c>
      <c r="N337" s="12">
        <v>1</v>
      </c>
      <c r="O337" s="12">
        <f t="shared" si="34"/>
        <v>6</v>
      </c>
      <c r="P337">
        <v>1995</v>
      </c>
      <c r="Q337">
        <v>6</v>
      </c>
      <c r="R337">
        <v>1</v>
      </c>
      <c r="S337">
        <v>3.9218150000000001</v>
      </c>
      <c r="T337">
        <v>0</v>
      </c>
      <c r="U337">
        <v>0</v>
      </c>
    </row>
    <row r="338" spans="1:21" x14ac:dyDescent="0.35">
      <c r="A338">
        <v>1</v>
      </c>
      <c r="B338">
        <f t="shared" si="35"/>
        <v>337</v>
      </c>
      <c r="C338" t="s">
        <v>14</v>
      </c>
      <c r="D338">
        <v>15</v>
      </c>
      <c r="E338">
        <v>2002</v>
      </c>
      <c r="F338">
        <v>100</v>
      </c>
      <c r="G338" s="12">
        <v>262206</v>
      </c>
      <c r="H338" s="12">
        <v>0</v>
      </c>
      <c r="I338">
        <v>0</v>
      </c>
      <c r="J338">
        <v>0</v>
      </c>
      <c r="K338">
        <v>0</v>
      </c>
      <c r="L338" s="11">
        <v>34700</v>
      </c>
      <c r="M338" s="12">
        <v>1995</v>
      </c>
      <c r="N338" s="12">
        <v>1</v>
      </c>
      <c r="O338" s="12">
        <f t="shared" si="34"/>
        <v>7</v>
      </c>
      <c r="P338">
        <v>1995</v>
      </c>
      <c r="Q338">
        <v>7</v>
      </c>
      <c r="R338">
        <v>1</v>
      </c>
      <c r="S338">
        <v>3.8137949999999998</v>
      </c>
      <c r="T338">
        <v>0</v>
      </c>
      <c r="U338">
        <v>0</v>
      </c>
    </row>
    <row r="339" spans="1:21" x14ac:dyDescent="0.35">
      <c r="A339">
        <v>1</v>
      </c>
      <c r="B339">
        <f t="shared" si="35"/>
        <v>338</v>
      </c>
      <c r="C339" t="s">
        <v>14</v>
      </c>
      <c r="D339">
        <v>15</v>
      </c>
      <c r="E339">
        <v>2003</v>
      </c>
      <c r="F339">
        <v>100</v>
      </c>
      <c r="G339" s="12">
        <v>269130</v>
      </c>
      <c r="H339" s="12">
        <v>0</v>
      </c>
      <c r="I339">
        <v>0</v>
      </c>
      <c r="J339">
        <v>0</v>
      </c>
      <c r="K339">
        <v>0</v>
      </c>
      <c r="L339" s="11">
        <v>34700</v>
      </c>
      <c r="M339" s="12">
        <v>1995</v>
      </c>
      <c r="N339" s="12">
        <v>1</v>
      </c>
      <c r="O339" s="12">
        <f t="shared" si="34"/>
        <v>8</v>
      </c>
      <c r="P339">
        <v>1995</v>
      </c>
      <c r="Q339">
        <v>8</v>
      </c>
      <c r="R339">
        <v>1</v>
      </c>
      <c r="S339">
        <v>3.7156769999999999</v>
      </c>
      <c r="T339">
        <v>0</v>
      </c>
      <c r="U339">
        <v>0</v>
      </c>
    </row>
    <row r="340" spans="1:21" x14ac:dyDescent="0.35">
      <c r="A340">
        <v>1</v>
      </c>
      <c r="B340">
        <f t="shared" si="35"/>
        <v>339</v>
      </c>
      <c r="C340" t="s">
        <v>14</v>
      </c>
      <c r="D340">
        <v>15</v>
      </c>
      <c r="E340">
        <v>2004</v>
      </c>
      <c r="F340">
        <v>100</v>
      </c>
      <c r="G340" s="12">
        <v>276089</v>
      </c>
      <c r="H340" s="12">
        <v>0</v>
      </c>
      <c r="I340">
        <v>0</v>
      </c>
      <c r="J340">
        <v>0</v>
      </c>
      <c r="K340">
        <v>0</v>
      </c>
      <c r="L340" s="11">
        <v>34700</v>
      </c>
      <c r="M340" s="12">
        <v>1995</v>
      </c>
      <c r="N340" s="12">
        <v>1</v>
      </c>
      <c r="O340" s="12">
        <f t="shared" si="34"/>
        <v>9</v>
      </c>
      <c r="P340">
        <v>1995</v>
      </c>
      <c r="Q340">
        <v>9</v>
      </c>
      <c r="R340">
        <v>1</v>
      </c>
      <c r="S340">
        <v>3.62202</v>
      </c>
      <c r="T340">
        <v>0</v>
      </c>
      <c r="U340">
        <v>0</v>
      </c>
    </row>
    <row r="341" spans="1:21" x14ac:dyDescent="0.35">
      <c r="A341">
        <v>1</v>
      </c>
      <c r="B341">
        <f t="shared" si="35"/>
        <v>340</v>
      </c>
      <c r="C341" t="s">
        <v>14</v>
      </c>
      <c r="D341">
        <v>15</v>
      </c>
      <c r="E341">
        <v>2005</v>
      </c>
      <c r="F341">
        <v>100</v>
      </c>
      <c r="G341" s="12">
        <v>283277</v>
      </c>
      <c r="H341" s="12">
        <v>0</v>
      </c>
      <c r="I341">
        <v>0</v>
      </c>
      <c r="J341">
        <v>0</v>
      </c>
      <c r="K341">
        <v>0</v>
      </c>
      <c r="L341" s="11">
        <v>34700</v>
      </c>
      <c r="M341" s="12">
        <v>1995</v>
      </c>
      <c r="N341" s="12">
        <v>1</v>
      </c>
      <c r="O341" s="12">
        <f t="shared" si="34"/>
        <v>10</v>
      </c>
      <c r="P341">
        <v>1995</v>
      </c>
      <c r="Q341">
        <v>10</v>
      </c>
      <c r="R341">
        <v>1</v>
      </c>
      <c r="S341">
        <v>3.5301140000000002</v>
      </c>
      <c r="T341">
        <v>0</v>
      </c>
      <c r="U341">
        <v>0</v>
      </c>
    </row>
    <row r="342" spans="1:21" x14ac:dyDescent="0.35">
      <c r="A342">
        <v>1</v>
      </c>
      <c r="B342">
        <f t="shared" si="35"/>
        <v>341</v>
      </c>
      <c r="C342" t="s">
        <v>14</v>
      </c>
      <c r="D342">
        <v>15</v>
      </c>
      <c r="E342">
        <v>2006</v>
      </c>
      <c r="F342">
        <v>100</v>
      </c>
      <c r="G342" s="12">
        <v>290747</v>
      </c>
      <c r="H342" s="12">
        <v>0</v>
      </c>
      <c r="I342">
        <v>0</v>
      </c>
      <c r="J342">
        <v>0</v>
      </c>
      <c r="K342">
        <v>0</v>
      </c>
      <c r="L342" s="11">
        <v>34700</v>
      </c>
      <c r="M342" s="12">
        <v>1995</v>
      </c>
      <c r="N342" s="12">
        <v>1</v>
      </c>
      <c r="O342" s="12">
        <f t="shared" si="34"/>
        <v>11</v>
      </c>
      <c r="P342">
        <v>1995</v>
      </c>
      <c r="Q342">
        <v>11</v>
      </c>
      <c r="R342">
        <v>1</v>
      </c>
      <c r="S342">
        <v>3.439416</v>
      </c>
      <c r="T342">
        <v>0</v>
      </c>
      <c r="U342">
        <v>0</v>
      </c>
    </row>
    <row r="343" spans="1:21" x14ac:dyDescent="0.35">
      <c r="A343">
        <v>1</v>
      </c>
      <c r="B343">
        <f t="shared" si="35"/>
        <v>342</v>
      </c>
      <c r="C343" t="s">
        <v>14</v>
      </c>
      <c r="D343">
        <v>15</v>
      </c>
      <c r="E343">
        <v>2007</v>
      </c>
      <c r="F343">
        <v>100</v>
      </c>
      <c r="G343" s="12">
        <v>298407</v>
      </c>
      <c r="H343" s="12">
        <v>0</v>
      </c>
      <c r="I343">
        <v>0</v>
      </c>
      <c r="J343">
        <v>0</v>
      </c>
      <c r="K343">
        <v>0</v>
      </c>
      <c r="L343" s="11">
        <v>34700</v>
      </c>
      <c r="M343" s="12">
        <v>1995</v>
      </c>
      <c r="N343" s="12">
        <v>1</v>
      </c>
      <c r="O343" s="12">
        <f t="shared" si="34"/>
        <v>12</v>
      </c>
      <c r="P343">
        <v>1995</v>
      </c>
      <c r="Q343">
        <v>12</v>
      </c>
      <c r="R343">
        <v>1</v>
      </c>
      <c r="S343">
        <v>3.3511280000000001</v>
      </c>
      <c r="T343">
        <v>0</v>
      </c>
      <c r="U343">
        <v>0</v>
      </c>
    </row>
    <row r="344" spans="1:21" x14ac:dyDescent="0.35">
      <c r="A344">
        <v>1</v>
      </c>
      <c r="B344">
        <f t="shared" si="35"/>
        <v>343</v>
      </c>
      <c r="C344" t="s">
        <v>14</v>
      </c>
      <c r="D344">
        <v>15</v>
      </c>
      <c r="E344">
        <v>2008</v>
      </c>
      <c r="F344">
        <v>100</v>
      </c>
      <c r="G344" s="12">
        <v>306165</v>
      </c>
      <c r="H344" s="12">
        <v>0</v>
      </c>
      <c r="I344">
        <v>0</v>
      </c>
      <c r="J344">
        <v>0</v>
      </c>
      <c r="K344">
        <v>0</v>
      </c>
      <c r="L344" s="11">
        <v>34700</v>
      </c>
      <c r="M344" s="12">
        <v>1995</v>
      </c>
      <c r="N344" s="12">
        <v>1</v>
      </c>
      <c r="O344" s="12">
        <f t="shared" si="34"/>
        <v>13</v>
      </c>
      <c r="P344">
        <v>1995</v>
      </c>
      <c r="Q344">
        <v>13</v>
      </c>
      <c r="R344">
        <v>1</v>
      </c>
      <c r="S344">
        <v>3.266213</v>
      </c>
      <c r="T344">
        <v>0</v>
      </c>
      <c r="U344">
        <v>0</v>
      </c>
    </row>
    <row r="345" spans="1:21" x14ac:dyDescent="0.35">
      <c r="A345">
        <v>1</v>
      </c>
      <c r="B345">
        <f t="shared" si="35"/>
        <v>344</v>
      </c>
      <c r="C345" t="s">
        <v>14</v>
      </c>
      <c r="D345">
        <v>15</v>
      </c>
      <c r="E345">
        <v>2009</v>
      </c>
      <c r="F345">
        <v>100</v>
      </c>
      <c r="G345" s="12">
        <v>313929</v>
      </c>
      <c r="H345" s="12">
        <v>0</v>
      </c>
      <c r="I345">
        <v>0</v>
      </c>
      <c r="J345">
        <v>0</v>
      </c>
      <c r="K345">
        <v>0</v>
      </c>
      <c r="L345" s="11">
        <v>34700</v>
      </c>
      <c r="M345" s="12">
        <v>1995</v>
      </c>
      <c r="N345" s="12">
        <v>1</v>
      </c>
      <c r="O345" s="12">
        <f t="shared" si="34"/>
        <v>14</v>
      </c>
      <c r="P345">
        <v>1995</v>
      </c>
      <c r="Q345">
        <v>14</v>
      </c>
      <c r="R345">
        <v>1</v>
      </c>
      <c r="S345">
        <v>3.1854339999999999</v>
      </c>
      <c r="T345">
        <v>0</v>
      </c>
      <c r="U345">
        <v>0</v>
      </c>
    </row>
    <row r="346" spans="1:21" x14ac:dyDescent="0.35">
      <c r="A346">
        <v>1</v>
      </c>
      <c r="B346">
        <f t="shared" si="35"/>
        <v>345</v>
      </c>
      <c r="C346" t="s">
        <v>14</v>
      </c>
      <c r="D346">
        <v>15</v>
      </c>
      <c r="E346">
        <v>2010</v>
      </c>
      <c r="F346">
        <v>100</v>
      </c>
      <c r="G346" s="12">
        <v>321608</v>
      </c>
      <c r="H346" s="12">
        <v>0</v>
      </c>
      <c r="I346">
        <v>0</v>
      </c>
      <c r="J346">
        <v>0</v>
      </c>
      <c r="K346">
        <v>0</v>
      </c>
      <c r="L346" s="11">
        <v>34700</v>
      </c>
      <c r="M346" s="12">
        <v>1995</v>
      </c>
      <c r="N346" s="12">
        <v>1</v>
      </c>
      <c r="O346" s="12">
        <f t="shared" si="34"/>
        <v>15</v>
      </c>
      <c r="P346">
        <v>1995</v>
      </c>
      <c r="Q346">
        <v>15</v>
      </c>
      <c r="R346">
        <v>1</v>
      </c>
      <c r="S346">
        <v>3.109375</v>
      </c>
      <c r="T346">
        <v>0</v>
      </c>
      <c r="U346">
        <v>0</v>
      </c>
    </row>
    <row r="347" spans="1:21" x14ac:dyDescent="0.35">
      <c r="A347">
        <v>1</v>
      </c>
      <c r="B347">
        <f t="shared" si="35"/>
        <v>346</v>
      </c>
      <c r="C347" t="s">
        <v>14</v>
      </c>
      <c r="D347">
        <v>15</v>
      </c>
      <c r="E347">
        <v>2011</v>
      </c>
      <c r="F347">
        <v>200</v>
      </c>
      <c r="G347" s="12">
        <v>329192</v>
      </c>
      <c r="H347" s="12">
        <v>0</v>
      </c>
      <c r="I347">
        <v>0</v>
      </c>
      <c r="J347">
        <v>0</v>
      </c>
      <c r="K347">
        <v>0</v>
      </c>
      <c r="L347" s="11">
        <v>34700</v>
      </c>
      <c r="M347" s="12">
        <v>1995</v>
      </c>
      <c r="N347" s="12">
        <v>1</v>
      </c>
      <c r="O347" s="12">
        <f t="shared" si="34"/>
        <v>16</v>
      </c>
      <c r="P347">
        <v>1995</v>
      </c>
      <c r="Q347">
        <v>16</v>
      </c>
      <c r="R347">
        <v>1</v>
      </c>
      <c r="S347">
        <v>6.075482</v>
      </c>
      <c r="T347">
        <v>0</v>
      </c>
      <c r="U347">
        <v>0</v>
      </c>
    </row>
    <row r="348" spans="1:21" x14ac:dyDescent="0.35">
      <c r="A348">
        <v>1</v>
      </c>
      <c r="B348">
        <f t="shared" si="35"/>
        <v>347</v>
      </c>
      <c r="C348" t="s">
        <v>14</v>
      </c>
      <c r="D348">
        <v>15</v>
      </c>
      <c r="E348">
        <v>2012</v>
      </c>
      <c r="F348">
        <v>200</v>
      </c>
      <c r="G348" s="12">
        <v>336701</v>
      </c>
      <c r="H348" s="12">
        <v>0</v>
      </c>
      <c r="I348">
        <v>0</v>
      </c>
      <c r="J348">
        <v>0</v>
      </c>
      <c r="K348">
        <v>0</v>
      </c>
      <c r="L348" s="11">
        <v>34700</v>
      </c>
      <c r="M348" s="12">
        <v>1995</v>
      </c>
      <c r="N348" s="12">
        <v>1</v>
      </c>
      <c r="O348" s="12">
        <f t="shared" si="34"/>
        <v>17</v>
      </c>
      <c r="P348">
        <v>1995</v>
      </c>
      <c r="Q348">
        <v>17</v>
      </c>
      <c r="R348">
        <v>1</v>
      </c>
      <c r="S348">
        <v>5.9399879999999996</v>
      </c>
      <c r="T348">
        <v>0</v>
      </c>
      <c r="U348">
        <v>0</v>
      </c>
    </row>
    <row r="349" spans="1:21" x14ac:dyDescent="0.35">
      <c r="A349">
        <v>1</v>
      </c>
      <c r="B349">
        <f t="shared" si="35"/>
        <v>348</v>
      </c>
      <c r="C349" t="s">
        <v>14</v>
      </c>
      <c r="D349">
        <v>15</v>
      </c>
      <c r="E349">
        <v>2013</v>
      </c>
      <c r="F349">
        <v>200</v>
      </c>
      <c r="G349" s="12">
        <v>344181</v>
      </c>
      <c r="H349" s="12">
        <v>0</v>
      </c>
      <c r="I349">
        <v>0</v>
      </c>
      <c r="J349">
        <v>0</v>
      </c>
      <c r="K349">
        <v>0</v>
      </c>
      <c r="L349" s="11">
        <v>34700</v>
      </c>
      <c r="M349" s="12">
        <v>1995</v>
      </c>
      <c r="N349" s="12">
        <v>1</v>
      </c>
      <c r="O349" s="12">
        <f t="shared" si="34"/>
        <v>18</v>
      </c>
      <c r="P349">
        <v>1995</v>
      </c>
      <c r="Q349">
        <v>18</v>
      </c>
      <c r="R349">
        <v>1</v>
      </c>
      <c r="S349">
        <v>5.8108959999999996</v>
      </c>
      <c r="T349">
        <v>0</v>
      </c>
      <c r="U349">
        <v>0</v>
      </c>
    </row>
    <row r="350" spans="1:21" x14ac:dyDescent="0.35">
      <c r="A350">
        <v>1</v>
      </c>
      <c r="B350">
        <f t="shared" si="35"/>
        <v>349</v>
      </c>
      <c r="C350" t="s">
        <v>14</v>
      </c>
      <c r="D350">
        <v>15</v>
      </c>
      <c r="E350">
        <v>2014</v>
      </c>
      <c r="F350">
        <v>200</v>
      </c>
      <c r="G350" s="12">
        <v>351694</v>
      </c>
      <c r="H350" s="12">
        <v>0</v>
      </c>
      <c r="I350">
        <v>0</v>
      </c>
      <c r="J350">
        <v>0</v>
      </c>
      <c r="K350">
        <v>0</v>
      </c>
      <c r="L350" s="11">
        <v>34700</v>
      </c>
      <c r="M350" s="12">
        <v>1995</v>
      </c>
      <c r="N350" s="12">
        <v>1</v>
      </c>
      <c r="O350" s="12">
        <f t="shared" si="34"/>
        <v>19</v>
      </c>
      <c r="P350">
        <v>1995</v>
      </c>
      <c r="Q350">
        <v>19</v>
      </c>
      <c r="R350">
        <v>1</v>
      </c>
      <c r="S350">
        <v>5.6867619999999999</v>
      </c>
      <c r="T350">
        <v>0</v>
      </c>
      <c r="U350">
        <v>0</v>
      </c>
    </row>
    <row r="351" spans="1:21" x14ac:dyDescent="0.35">
      <c r="A351">
        <v>1</v>
      </c>
      <c r="B351">
        <f t="shared" si="35"/>
        <v>350</v>
      </c>
      <c r="C351" t="s">
        <v>14</v>
      </c>
      <c r="D351">
        <v>15</v>
      </c>
      <c r="E351">
        <v>2015</v>
      </c>
      <c r="F351">
        <v>200</v>
      </c>
      <c r="G351" s="12">
        <v>359288</v>
      </c>
      <c r="H351" s="12">
        <v>0</v>
      </c>
      <c r="I351">
        <v>0</v>
      </c>
      <c r="J351">
        <v>0</v>
      </c>
      <c r="K351">
        <v>0</v>
      </c>
      <c r="L351" s="11">
        <v>34700</v>
      </c>
      <c r="M351" s="12">
        <v>1995</v>
      </c>
      <c r="N351" s="12">
        <v>1</v>
      </c>
      <c r="O351" s="12">
        <f t="shared" si="34"/>
        <v>20</v>
      </c>
      <c r="P351">
        <v>1995</v>
      </c>
      <c r="Q351">
        <v>20</v>
      </c>
      <c r="R351">
        <v>1</v>
      </c>
      <c r="S351">
        <v>5.5665649999999998</v>
      </c>
      <c r="T351">
        <v>0</v>
      </c>
      <c r="U351">
        <v>0</v>
      </c>
    </row>
    <row r="352" spans="1:21" x14ac:dyDescent="0.35">
      <c r="A352">
        <v>1</v>
      </c>
      <c r="B352">
        <f t="shared" si="35"/>
        <v>351</v>
      </c>
      <c r="C352" t="s">
        <v>14</v>
      </c>
      <c r="D352">
        <v>15</v>
      </c>
      <c r="E352">
        <v>2016</v>
      </c>
      <c r="F352">
        <v>200</v>
      </c>
      <c r="G352" s="12">
        <v>366954</v>
      </c>
      <c r="H352" s="12">
        <v>0</v>
      </c>
      <c r="I352">
        <v>0</v>
      </c>
      <c r="J352">
        <v>0</v>
      </c>
      <c r="K352">
        <v>0</v>
      </c>
      <c r="L352" s="11">
        <v>34700</v>
      </c>
      <c r="M352" s="12">
        <v>1995</v>
      </c>
      <c r="N352" s="12">
        <v>1</v>
      </c>
      <c r="O352" s="12">
        <f t="shared" si="34"/>
        <v>21</v>
      </c>
      <c r="P352">
        <v>1995</v>
      </c>
      <c r="Q352">
        <v>21</v>
      </c>
      <c r="R352">
        <v>1</v>
      </c>
      <c r="S352">
        <v>5.4502740000000003</v>
      </c>
      <c r="T352">
        <v>0</v>
      </c>
      <c r="U352">
        <v>0</v>
      </c>
    </row>
    <row r="353" spans="1:21" x14ac:dyDescent="0.35">
      <c r="A353">
        <v>1</v>
      </c>
      <c r="B353">
        <f t="shared" si="35"/>
        <v>352</v>
      </c>
      <c r="C353" t="s">
        <v>15</v>
      </c>
      <c r="D353">
        <v>16</v>
      </c>
      <c r="E353">
        <v>1990</v>
      </c>
      <c r="F353">
        <v>100</v>
      </c>
      <c r="G353" s="12">
        <v>5000000</v>
      </c>
      <c r="H353" s="12">
        <v>0</v>
      </c>
      <c r="I353">
        <v>0</v>
      </c>
      <c r="J353">
        <v>1</v>
      </c>
      <c r="K353">
        <v>0</v>
      </c>
      <c r="L353" s="11">
        <v>35117</v>
      </c>
      <c r="M353" s="12">
        <v>1996</v>
      </c>
      <c r="N353" s="12">
        <v>0</v>
      </c>
      <c r="O353" s="12">
        <f t="shared" si="34"/>
        <v>-6</v>
      </c>
      <c r="P353">
        <v>2033</v>
      </c>
      <c r="Q353">
        <v>-43</v>
      </c>
      <c r="R353">
        <v>0</v>
      </c>
      <c r="S353">
        <v>0.20086390000000001</v>
      </c>
      <c r="T353">
        <v>0</v>
      </c>
      <c r="U353">
        <v>0</v>
      </c>
    </row>
    <row r="354" spans="1:21" x14ac:dyDescent="0.35">
      <c r="A354">
        <v>1</v>
      </c>
      <c r="B354">
        <f t="shared" si="35"/>
        <v>353</v>
      </c>
      <c r="C354" t="s">
        <v>15</v>
      </c>
      <c r="D354">
        <v>16</v>
      </c>
      <c r="E354">
        <v>1991</v>
      </c>
      <c r="F354">
        <v>200</v>
      </c>
      <c r="G354" s="12">
        <v>5100000</v>
      </c>
      <c r="H354" s="12">
        <v>0</v>
      </c>
      <c r="I354">
        <v>0</v>
      </c>
      <c r="J354">
        <v>1</v>
      </c>
      <c r="K354">
        <v>0</v>
      </c>
      <c r="L354" s="11">
        <v>35117</v>
      </c>
      <c r="M354" s="12">
        <v>1996</v>
      </c>
      <c r="N354" s="12">
        <v>0</v>
      </c>
      <c r="O354" s="12">
        <f t="shared" si="34"/>
        <v>-5</v>
      </c>
      <c r="P354">
        <v>2033</v>
      </c>
      <c r="Q354">
        <v>-42</v>
      </c>
      <c r="R354">
        <v>0</v>
      </c>
      <c r="S354">
        <v>0.38838729999999999</v>
      </c>
      <c r="T354">
        <v>0</v>
      </c>
      <c r="U354">
        <v>0</v>
      </c>
    </row>
    <row r="355" spans="1:21" x14ac:dyDescent="0.35">
      <c r="A355">
        <v>1</v>
      </c>
      <c r="B355">
        <f t="shared" si="35"/>
        <v>354</v>
      </c>
      <c r="C355" t="s">
        <v>15</v>
      </c>
      <c r="D355">
        <v>16</v>
      </c>
      <c r="E355">
        <v>1992</v>
      </c>
      <c r="F355">
        <v>500</v>
      </c>
      <c r="G355" s="12">
        <v>5300000</v>
      </c>
      <c r="H355" s="12">
        <v>0</v>
      </c>
      <c r="I355">
        <v>0</v>
      </c>
      <c r="J355">
        <v>1</v>
      </c>
      <c r="K355">
        <v>0</v>
      </c>
      <c r="L355" s="11">
        <v>35117</v>
      </c>
      <c r="M355" s="12">
        <v>1996</v>
      </c>
      <c r="N355" s="12">
        <v>0</v>
      </c>
      <c r="O355" s="12">
        <f t="shared" si="34"/>
        <v>-4</v>
      </c>
      <c r="P355">
        <v>2033</v>
      </c>
      <c r="Q355">
        <v>-41</v>
      </c>
      <c r="R355">
        <v>0</v>
      </c>
      <c r="S355">
        <v>0.93776910000000002</v>
      </c>
      <c r="T355">
        <v>0</v>
      </c>
      <c r="U355">
        <v>0</v>
      </c>
    </row>
    <row r="356" spans="1:21" x14ac:dyDescent="0.35">
      <c r="A356">
        <v>1</v>
      </c>
      <c r="B356">
        <f t="shared" si="35"/>
        <v>355</v>
      </c>
      <c r="C356" t="s">
        <v>15</v>
      </c>
      <c r="D356">
        <v>16</v>
      </c>
      <c r="E356">
        <v>1993</v>
      </c>
      <c r="F356">
        <v>500</v>
      </c>
      <c r="G356" s="12">
        <v>5500000</v>
      </c>
      <c r="H356" s="12">
        <v>0</v>
      </c>
      <c r="I356">
        <v>0</v>
      </c>
      <c r="J356">
        <v>1</v>
      </c>
      <c r="K356">
        <v>0</v>
      </c>
      <c r="L356" s="11">
        <v>35117</v>
      </c>
      <c r="M356" s="12">
        <v>1996</v>
      </c>
      <c r="N356" s="12">
        <v>0</v>
      </c>
      <c r="O356" s="12">
        <f t="shared" si="34"/>
        <v>-3</v>
      </c>
      <c r="P356">
        <v>2033</v>
      </c>
      <c r="Q356">
        <v>-40</v>
      </c>
      <c r="R356">
        <v>0</v>
      </c>
      <c r="S356">
        <v>0.90550790000000003</v>
      </c>
      <c r="T356">
        <v>0</v>
      </c>
      <c r="U356">
        <v>0</v>
      </c>
    </row>
    <row r="357" spans="1:21" x14ac:dyDescent="0.35">
      <c r="A357">
        <v>1</v>
      </c>
      <c r="B357">
        <f t="shared" si="35"/>
        <v>356</v>
      </c>
      <c r="C357" t="s">
        <v>15</v>
      </c>
      <c r="D357">
        <v>16</v>
      </c>
      <c r="E357">
        <v>1994</v>
      </c>
      <c r="F357">
        <v>1000</v>
      </c>
      <c r="G357" s="12">
        <v>5700000</v>
      </c>
      <c r="H357" s="12">
        <v>0</v>
      </c>
      <c r="I357">
        <v>0</v>
      </c>
      <c r="J357">
        <v>1</v>
      </c>
      <c r="K357">
        <v>0</v>
      </c>
      <c r="L357" s="11">
        <v>35117</v>
      </c>
      <c r="M357" s="12">
        <v>1996</v>
      </c>
      <c r="N357" s="12">
        <v>0</v>
      </c>
      <c r="O357" s="12">
        <f t="shared" si="34"/>
        <v>-2</v>
      </c>
      <c r="P357">
        <v>2033</v>
      </c>
      <c r="Q357">
        <v>-39</v>
      </c>
      <c r="R357">
        <v>0</v>
      </c>
      <c r="S357">
        <v>1.7500199999999999</v>
      </c>
      <c r="T357">
        <v>0</v>
      </c>
      <c r="U357">
        <v>0</v>
      </c>
    </row>
    <row r="358" spans="1:21" x14ac:dyDescent="0.35">
      <c r="A358">
        <v>1</v>
      </c>
      <c r="B358">
        <f t="shared" si="35"/>
        <v>357</v>
      </c>
      <c r="C358" t="s">
        <v>15</v>
      </c>
      <c r="D358">
        <v>16</v>
      </c>
      <c r="E358">
        <v>1995</v>
      </c>
      <c r="F358">
        <v>1000</v>
      </c>
      <c r="G358" s="12">
        <v>5900000</v>
      </c>
      <c r="H358" s="12">
        <v>0</v>
      </c>
      <c r="I358">
        <v>0</v>
      </c>
      <c r="J358">
        <v>1</v>
      </c>
      <c r="K358">
        <v>0</v>
      </c>
      <c r="L358" s="11">
        <v>35117</v>
      </c>
      <c r="M358" s="12">
        <v>1996</v>
      </c>
      <c r="N358" s="12">
        <v>0</v>
      </c>
      <c r="O358" s="12">
        <f t="shared" si="34"/>
        <v>-1</v>
      </c>
      <c r="P358">
        <v>2033</v>
      </c>
      <c r="Q358">
        <v>-38</v>
      </c>
      <c r="R358">
        <v>0</v>
      </c>
      <c r="S358">
        <v>1.6933199999999999</v>
      </c>
      <c r="T358">
        <v>0</v>
      </c>
      <c r="U358">
        <v>0</v>
      </c>
    </row>
    <row r="359" spans="1:21" x14ac:dyDescent="0.35">
      <c r="A359">
        <v>1</v>
      </c>
      <c r="B359">
        <f t="shared" si="35"/>
        <v>358</v>
      </c>
      <c r="C359" t="s">
        <v>15</v>
      </c>
      <c r="D359">
        <v>16</v>
      </c>
      <c r="E359">
        <v>1996</v>
      </c>
      <c r="F359">
        <v>1100</v>
      </c>
      <c r="G359" s="12">
        <v>6100000</v>
      </c>
      <c r="H359" s="12">
        <v>0</v>
      </c>
      <c r="I359">
        <v>0</v>
      </c>
      <c r="J359">
        <v>1</v>
      </c>
      <c r="K359">
        <v>0</v>
      </c>
      <c r="L359" s="11">
        <v>35117</v>
      </c>
      <c r="M359" s="12">
        <v>1996</v>
      </c>
      <c r="N359" s="12">
        <v>1</v>
      </c>
      <c r="O359" s="12">
        <f t="shared" si="34"/>
        <v>0</v>
      </c>
      <c r="P359">
        <v>2033</v>
      </c>
      <c r="Q359">
        <v>-37</v>
      </c>
      <c r="R359">
        <v>0</v>
      </c>
      <c r="S359">
        <v>1.8049770000000001</v>
      </c>
      <c r="T359">
        <v>1</v>
      </c>
      <c r="U359">
        <v>0</v>
      </c>
    </row>
    <row r="360" spans="1:21" x14ac:dyDescent="0.35">
      <c r="A360">
        <v>1</v>
      </c>
      <c r="B360">
        <f t="shared" si="35"/>
        <v>359</v>
      </c>
      <c r="C360" t="s">
        <v>15</v>
      </c>
      <c r="D360">
        <v>16</v>
      </c>
      <c r="E360">
        <v>1997</v>
      </c>
      <c r="F360">
        <v>1400</v>
      </c>
      <c r="G360" s="12">
        <v>6300000</v>
      </c>
      <c r="H360" s="12">
        <v>0</v>
      </c>
      <c r="I360">
        <v>0</v>
      </c>
      <c r="J360">
        <v>1</v>
      </c>
      <c r="K360">
        <v>0</v>
      </c>
      <c r="L360" s="11">
        <v>35117</v>
      </c>
      <c r="M360" s="12">
        <v>1996</v>
      </c>
      <c r="N360" s="12">
        <v>1</v>
      </c>
      <c r="O360" s="12">
        <f t="shared" si="34"/>
        <v>1</v>
      </c>
      <c r="P360">
        <v>2033</v>
      </c>
      <c r="Q360">
        <v>-36</v>
      </c>
      <c r="R360">
        <v>0</v>
      </c>
      <c r="S360">
        <v>2.2287180000000002</v>
      </c>
      <c r="T360">
        <v>1</v>
      </c>
      <c r="U360">
        <v>0</v>
      </c>
    </row>
    <row r="361" spans="1:21" x14ac:dyDescent="0.35">
      <c r="A361">
        <v>1</v>
      </c>
      <c r="B361">
        <f t="shared" si="35"/>
        <v>360</v>
      </c>
      <c r="C361" t="s">
        <v>15</v>
      </c>
      <c r="D361">
        <v>16</v>
      </c>
      <c r="E361">
        <v>1998</v>
      </c>
      <c r="F361">
        <v>1700</v>
      </c>
      <c r="G361" s="12">
        <v>6500000</v>
      </c>
      <c r="H361" s="12">
        <v>0</v>
      </c>
      <c r="I361">
        <v>0</v>
      </c>
      <c r="J361">
        <v>1</v>
      </c>
      <c r="K361">
        <v>0</v>
      </c>
      <c r="L361" s="11">
        <v>35117</v>
      </c>
      <c r="M361" s="12">
        <v>1996</v>
      </c>
      <c r="N361" s="12">
        <v>1</v>
      </c>
      <c r="O361" s="12">
        <f t="shared" si="34"/>
        <v>2</v>
      </c>
      <c r="P361">
        <v>2033</v>
      </c>
      <c r="Q361">
        <v>-35</v>
      </c>
      <c r="R361">
        <v>0</v>
      </c>
      <c r="S361">
        <v>2.6274039999999999</v>
      </c>
      <c r="T361">
        <v>1</v>
      </c>
      <c r="U361">
        <v>0</v>
      </c>
    </row>
    <row r="362" spans="1:21" x14ac:dyDescent="0.35">
      <c r="A362">
        <v>1</v>
      </c>
      <c r="B362">
        <f t="shared" si="35"/>
        <v>361</v>
      </c>
      <c r="C362" t="s">
        <v>15</v>
      </c>
      <c r="D362">
        <v>16</v>
      </c>
      <c r="E362">
        <v>1999</v>
      </c>
      <c r="F362">
        <v>2100</v>
      </c>
      <c r="G362" s="12">
        <v>6700000</v>
      </c>
      <c r="H362" s="12">
        <v>0</v>
      </c>
      <c r="I362">
        <v>0</v>
      </c>
      <c r="J362">
        <v>1</v>
      </c>
      <c r="K362">
        <v>0</v>
      </c>
      <c r="L362" s="11">
        <v>35117</v>
      </c>
      <c r="M362" s="12">
        <v>1996</v>
      </c>
      <c r="N362" s="12">
        <v>1</v>
      </c>
      <c r="O362" s="12">
        <f t="shared" si="34"/>
        <v>3</v>
      </c>
      <c r="P362">
        <v>2033</v>
      </c>
      <c r="Q362">
        <v>-34</v>
      </c>
      <c r="R362">
        <v>0</v>
      </c>
      <c r="S362">
        <v>3.151214</v>
      </c>
      <c r="T362">
        <v>1</v>
      </c>
      <c r="U362">
        <v>0</v>
      </c>
    </row>
    <row r="363" spans="1:21" x14ac:dyDescent="0.35">
      <c r="A363">
        <v>1</v>
      </c>
      <c r="B363">
        <f t="shared" si="35"/>
        <v>362</v>
      </c>
      <c r="C363" t="s">
        <v>15</v>
      </c>
      <c r="D363">
        <v>16</v>
      </c>
      <c r="E363">
        <v>2000</v>
      </c>
      <c r="F363">
        <v>2500</v>
      </c>
      <c r="G363" s="12">
        <v>6900000</v>
      </c>
      <c r="H363" s="12">
        <v>0</v>
      </c>
      <c r="I363">
        <v>0</v>
      </c>
      <c r="J363">
        <v>1</v>
      </c>
      <c r="K363">
        <v>0</v>
      </c>
      <c r="L363" s="11">
        <v>35117</v>
      </c>
      <c r="M363" s="12">
        <v>1996</v>
      </c>
      <c r="N363" s="12">
        <v>1</v>
      </c>
      <c r="O363" s="12">
        <f t="shared" si="34"/>
        <v>4</v>
      </c>
      <c r="P363">
        <v>2033</v>
      </c>
      <c r="Q363">
        <v>-33</v>
      </c>
      <c r="R363">
        <v>0</v>
      </c>
      <c r="S363">
        <v>3.6411560000000001</v>
      </c>
      <c r="T363">
        <v>1</v>
      </c>
      <c r="U363">
        <v>0</v>
      </c>
    </row>
    <row r="364" spans="1:21" x14ac:dyDescent="0.35">
      <c r="A364">
        <v>1</v>
      </c>
      <c r="B364">
        <f t="shared" si="35"/>
        <v>363</v>
      </c>
      <c r="C364" t="s">
        <v>15</v>
      </c>
      <c r="D364">
        <v>16</v>
      </c>
      <c r="E364">
        <v>2001</v>
      </c>
      <c r="F364">
        <v>2800</v>
      </c>
      <c r="G364" s="12">
        <v>7100000</v>
      </c>
      <c r="H364" s="12">
        <v>0</v>
      </c>
      <c r="I364">
        <v>0</v>
      </c>
      <c r="J364">
        <v>1</v>
      </c>
      <c r="K364">
        <v>0</v>
      </c>
      <c r="L364" s="11">
        <v>35117</v>
      </c>
      <c r="M364" s="12">
        <v>1996</v>
      </c>
      <c r="N364" s="12">
        <v>1</v>
      </c>
      <c r="O364" s="12">
        <f t="shared" si="34"/>
        <v>5</v>
      </c>
      <c r="P364">
        <v>2033</v>
      </c>
      <c r="Q364">
        <v>-32</v>
      </c>
      <c r="R364">
        <v>0</v>
      </c>
      <c r="S364">
        <v>3.9566279999999998</v>
      </c>
      <c r="T364">
        <v>1</v>
      </c>
      <c r="U364">
        <v>0</v>
      </c>
    </row>
    <row r="365" spans="1:21" x14ac:dyDescent="0.35">
      <c r="A365">
        <v>1</v>
      </c>
      <c r="B365">
        <f t="shared" si="35"/>
        <v>364</v>
      </c>
      <c r="C365" t="s">
        <v>15</v>
      </c>
      <c r="D365">
        <v>16</v>
      </c>
      <c r="E365">
        <v>2002</v>
      </c>
      <c r="F365">
        <v>3200</v>
      </c>
      <c r="G365" s="12">
        <v>7300000</v>
      </c>
      <c r="H365" s="12">
        <v>0</v>
      </c>
      <c r="I365">
        <v>0</v>
      </c>
      <c r="J365">
        <v>1</v>
      </c>
      <c r="K365">
        <v>0</v>
      </c>
      <c r="L365" s="11">
        <v>35117</v>
      </c>
      <c r="M365" s="12">
        <v>1996</v>
      </c>
      <c r="N365" s="12">
        <v>1</v>
      </c>
      <c r="O365" s="12">
        <f t="shared" si="34"/>
        <v>6</v>
      </c>
      <c r="P365">
        <v>2033</v>
      </c>
      <c r="Q365">
        <v>-31</v>
      </c>
      <c r="R365">
        <v>0</v>
      </c>
      <c r="S365">
        <v>4.3863289999999999</v>
      </c>
      <c r="T365">
        <v>1</v>
      </c>
      <c r="U365">
        <v>0</v>
      </c>
    </row>
    <row r="366" spans="1:21" x14ac:dyDescent="0.35">
      <c r="A366">
        <v>1</v>
      </c>
      <c r="B366">
        <f t="shared" si="35"/>
        <v>365</v>
      </c>
      <c r="C366" t="s">
        <v>15</v>
      </c>
      <c r="D366">
        <v>16</v>
      </c>
      <c r="E366">
        <v>2003</v>
      </c>
      <c r="F366">
        <v>3600</v>
      </c>
      <c r="G366" s="12">
        <v>7500000</v>
      </c>
      <c r="H366" s="12">
        <v>0</v>
      </c>
      <c r="I366">
        <v>0</v>
      </c>
      <c r="J366">
        <v>1</v>
      </c>
      <c r="K366">
        <v>0</v>
      </c>
      <c r="L366" s="11">
        <v>35117</v>
      </c>
      <c r="M366" s="12">
        <v>1996</v>
      </c>
      <c r="N366" s="12">
        <v>1</v>
      </c>
      <c r="O366" s="12">
        <f t="shared" si="34"/>
        <v>7</v>
      </c>
      <c r="P366">
        <v>2033</v>
      </c>
      <c r="Q366">
        <v>-30</v>
      </c>
      <c r="R366">
        <v>0</v>
      </c>
      <c r="S366">
        <v>4.7868810000000002</v>
      </c>
      <c r="T366">
        <v>1</v>
      </c>
      <c r="U366">
        <v>0</v>
      </c>
    </row>
    <row r="367" spans="1:21" x14ac:dyDescent="0.35">
      <c r="A367">
        <v>1</v>
      </c>
      <c r="B367">
        <f t="shared" si="35"/>
        <v>366</v>
      </c>
      <c r="C367" t="s">
        <v>15</v>
      </c>
      <c r="D367">
        <v>16</v>
      </c>
      <c r="E367">
        <v>2004</v>
      </c>
      <c r="F367">
        <v>3900</v>
      </c>
      <c r="G367" s="12">
        <v>7800000</v>
      </c>
      <c r="H367" s="12">
        <v>0</v>
      </c>
      <c r="I367">
        <v>0</v>
      </c>
      <c r="J367">
        <v>1</v>
      </c>
      <c r="K367">
        <v>0</v>
      </c>
      <c r="L367" s="11">
        <v>35117</v>
      </c>
      <c r="M367" s="12">
        <v>1996</v>
      </c>
      <c r="N367" s="12">
        <v>1</v>
      </c>
      <c r="O367" s="12">
        <f t="shared" si="34"/>
        <v>8</v>
      </c>
      <c r="P367">
        <v>2033</v>
      </c>
      <c r="Q367">
        <v>-29</v>
      </c>
      <c r="R367">
        <v>0</v>
      </c>
      <c r="S367">
        <v>5.0322560000000003</v>
      </c>
      <c r="T367">
        <v>1</v>
      </c>
      <c r="U367">
        <v>0</v>
      </c>
    </row>
    <row r="368" spans="1:21" x14ac:dyDescent="0.35">
      <c r="A368">
        <v>1</v>
      </c>
      <c r="B368">
        <f t="shared" si="35"/>
        <v>367</v>
      </c>
      <c r="C368" t="s">
        <v>15</v>
      </c>
      <c r="D368">
        <v>16</v>
      </c>
      <c r="E368">
        <v>2005</v>
      </c>
      <c r="F368">
        <v>4100</v>
      </c>
      <c r="G368" s="12">
        <v>8000000</v>
      </c>
      <c r="H368" s="12">
        <v>0</v>
      </c>
      <c r="I368">
        <v>0</v>
      </c>
      <c r="J368">
        <v>1</v>
      </c>
      <c r="K368">
        <v>0</v>
      </c>
      <c r="L368" s="11">
        <v>35117</v>
      </c>
      <c r="M368" s="12">
        <v>1996</v>
      </c>
      <c r="N368" s="12">
        <v>1</v>
      </c>
      <c r="O368" s="12">
        <f t="shared" si="34"/>
        <v>9</v>
      </c>
      <c r="P368">
        <v>2033</v>
      </c>
      <c r="Q368">
        <v>-28</v>
      </c>
      <c r="R368">
        <v>0</v>
      </c>
      <c r="S368">
        <v>5.1364130000000001</v>
      </c>
      <c r="T368">
        <v>1</v>
      </c>
      <c r="U368">
        <v>0</v>
      </c>
    </row>
    <row r="369" spans="1:21" x14ac:dyDescent="0.35">
      <c r="A369">
        <v>1</v>
      </c>
      <c r="B369">
        <f t="shared" si="35"/>
        <v>368</v>
      </c>
      <c r="C369" t="s">
        <v>15</v>
      </c>
      <c r="D369">
        <v>16</v>
      </c>
      <c r="E369">
        <v>2006</v>
      </c>
      <c r="F369">
        <v>4300</v>
      </c>
      <c r="G369" s="12">
        <v>8200000</v>
      </c>
      <c r="H369" s="12">
        <v>0</v>
      </c>
      <c r="I369">
        <v>0</v>
      </c>
      <c r="J369">
        <v>1</v>
      </c>
      <c r="K369">
        <v>0</v>
      </c>
      <c r="L369" s="11">
        <v>35117</v>
      </c>
      <c r="M369" s="12">
        <v>1996</v>
      </c>
      <c r="N369" s="12">
        <v>1</v>
      </c>
      <c r="O369" s="12">
        <f t="shared" si="34"/>
        <v>10</v>
      </c>
      <c r="P369">
        <v>2033</v>
      </c>
      <c r="Q369">
        <v>-27</v>
      </c>
      <c r="R369">
        <v>0</v>
      </c>
      <c r="S369">
        <v>5.2331190000000003</v>
      </c>
      <c r="T369">
        <v>1</v>
      </c>
      <c r="U369">
        <v>0</v>
      </c>
    </row>
    <row r="370" spans="1:21" x14ac:dyDescent="0.35">
      <c r="A370">
        <v>1</v>
      </c>
      <c r="B370">
        <f t="shared" si="35"/>
        <v>369</v>
      </c>
      <c r="C370" t="s">
        <v>15</v>
      </c>
      <c r="D370">
        <v>16</v>
      </c>
      <c r="E370">
        <v>2007</v>
      </c>
      <c r="F370">
        <v>4400</v>
      </c>
      <c r="G370" s="12">
        <v>8500000</v>
      </c>
      <c r="H370" s="12">
        <v>0</v>
      </c>
      <c r="I370">
        <v>0</v>
      </c>
      <c r="J370">
        <v>1</v>
      </c>
      <c r="K370">
        <v>0</v>
      </c>
      <c r="L370" s="11">
        <v>35117</v>
      </c>
      <c r="M370" s="12">
        <v>1996</v>
      </c>
      <c r="N370" s="12">
        <v>1</v>
      </c>
      <c r="O370" s="12">
        <f t="shared" si="34"/>
        <v>11</v>
      </c>
      <c r="P370">
        <v>2033</v>
      </c>
      <c r="Q370">
        <v>-26</v>
      </c>
      <c r="R370">
        <v>0</v>
      </c>
      <c r="S370">
        <v>5.2041500000000003</v>
      </c>
      <c r="T370">
        <v>1</v>
      </c>
      <c r="U370">
        <v>0</v>
      </c>
    </row>
    <row r="371" spans="1:21" x14ac:dyDescent="0.35">
      <c r="A371">
        <v>1</v>
      </c>
      <c r="B371">
        <f t="shared" si="35"/>
        <v>370</v>
      </c>
      <c r="C371" t="s">
        <v>15</v>
      </c>
      <c r="D371">
        <v>16</v>
      </c>
      <c r="E371">
        <v>2008</v>
      </c>
      <c r="F371">
        <v>4200</v>
      </c>
      <c r="G371" s="12">
        <v>8700000</v>
      </c>
      <c r="H371" s="12">
        <v>0</v>
      </c>
      <c r="I371">
        <v>0</v>
      </c>
      <c r="J371">
        <v>1</v>
      </c>
      <c r="K371">
        <v>0</v>
      </c>
      <c r="L371" s="11">
        <v>35117</v>
      </c>
      <c r="M371" s="12">
        <v>1996</v>
      </c>
      <c r="N371" s="12">
        <v>1</v>
      </c>
      <c r="O371" s="12">
        <f t="shared" si="34"/>
        <v>12</v>
      </c>
      <c r="P371">
        <v>2033</v>
      </c>
      <c r="Q371">
        <v>-25</v>
      </c>
      <c r="R371">
        <v>0</v>
      </c>
      <c r="S371">
        <v>4.8292979999999996</v>
      </c>
      <c r="T371">
        <v>1</v>
      </c>
      <c r="U371">
        <v>0</v>
      </c>
    </row>
    <row r="372" spans="1:21" x14ac:dyDescent="0.35">
      <c r="A372">
        <v>1</v>
      </c>
      <c r="B372">
        <f t="shared" si="35"/>
        <v>371</v>
      </c>
      <c r="C372" t="s">
        <v>15</v>
      </c>
      <c r="D372">
        <v>16</v>
      </c>
      <c r="E372">
        <v>2009</v>
      </c>
      <c r="F372">
        <v>2800</v>
      </c>
      <c r="G372" s="12">
        <v>8900000</v>
      </c>
      <c r="H372" s="12">
        <v>0</v>
      </c>
      <c r="I372">
        <v>0</v>
      </c>
      <c r="J372">
        <v>1</v>
      </c>
      <c r="K372">
        <v>0</v>
      </c>
      <c r="L372" s="11">
        <v>35117</v>
      </c>
      <c r="M372" s="12">
        <v>1996</v>
      </c>
      <c r="N372" s="12">
        <v>1</v>
      </c>
      <c r="O372" s="12">
        <f t="shared" si="34"/>
        <v>13</v>
      </c>
      <c r="P372">
        <v>2033</v>
      </c>
      <c r="Q372">
        <v>-24</v>
      </c>
      <c r="R372">
        <v>0</v>
      </c>
      <c r="S372">
        <v>3.1303429999999999</v>
      </c>
      <c r="T372">
        <v>1</v>
      </c>
      <c r="U372">
        <v>0</v>
      </c>
    </row>
    <row r="373" spans="1:21" x14ac:dyDescent="0.35">
      <c r="A373">
        <v>1</v>
      </c>
      <c r="B373">
        <f t="shared" si="35"/>
        <v>372</v>
      </c>
      <c r="C373" t="s">
        <v>15</v>
      </c>
      <c r="D373">
        <v>16</v>
      </c>
      <c r="E373">
        <v>2010</v>
      </c>
      <c r="F373">
        <v>2400</v>
      </c>
      <c r="G373" s="12">
        <v>9200000</v>
      </c>
      <c r="H373" s="12">
        <v>0</v>
      </c>
      <c r="I373">
        <v>0</v>
      </c>
      <c r="J373">
        <v>1</v>
      </c>
      <c r="K373">
        <v>0</v>
      </c>
      <c r="L373" s="11">
        <v>35117</v>
      </c>
      <c r="M373" s="12">
        <v>1996</v>
      </c>
      <c r="N373" s="12">
        <v>1</v>
      </c>
      <c r="O373" s="12">
        <f t="shared" si="34"/>
        <v>14</v>
      </c>
      <c r="P373">
        <v>2033</v>
      </c>
      <c r="Q373">
        <v>-23</v>
      </c>
      <c r="R373">
        <v>0</v>
      </c>
      <c r="S373">
        <v>2.6089060000000002</v>
      </c>
      <c r="T373">
        <v>1</v>
      </c>
      <c r="U373">
        <v>0</v>
      </c>
    </row>
    <row r="374" spans="1:21" x14ac:dyDescent="0.35">
      <c r="A374">
        <v>1</v>
      </c>
      <c r="B374">
        <f t="shared" si="35"/>
        <v>373</v>
      </c>
      <c r="C374" t="s">
        <v>15</v>
      </c>
      <c r="D374">
        <v>16</v>
      </c>
      <c r="E374">
        <v>2011</v>
      </c>
      <c r="F374">
        <v>2400</v>
      </c>
      <c r="G374" s="12">
        <v>9500000</v>
      </c>
      <c r="H374" s="12">
        <v>0</v>
      </c>
      <c r="I374">
        <v>0</v>
      </c>
      <c r="J374">
        <v>1</v>
      </c>
      <c r="K374">
        <v>0</v>
      </c>
      <c r="L374" s="11">
        <v>35117</v>
      </c>
      <c r="M374" s="12">
        <v>1996</v>
      </c>
      <c r="N374" s="12">
        <v>1</v>
      </c>
      <c r="O374" s="12">
        <f t="shared" si="34"/>
        <v>15</v>
      </c>
      <c r="P374">
        <v>2033</v>
      </c>
      <c r="Q374">
        <v>-22</v>
      </c>
      <c r="R374">
        <v>0</v>
      </c>
      <c r="S374">
        <v>2.5367829999999998</v>
      </c>
      <c r="T374">
        <v>1</v>
      </c>
      <c r="U374">
        <v>0</v>
      </c>
    </row>
    <row r="375" spans="1:21" x14ac:dyDescent="0.35">
      <c r="A375">
        <v>1</v>
      </c>
      <c r="B375">
        <f t="shared" si="35"/>
        <v>374</v>
      </c>
      <c r="C375" t="s">
        <v>15</v>
      </c>
      <c r="D375">
        <v>16</v>
      </c>
      <c r="E375">
        <v>2012</v>
      </c>
      <c r="F375">
        <v>2400</v>
      </c>
      <c r="G375" s="12">
        <v>9700000</v>
      </c>
      <c r="H375" s="12">
        <v>0</v>
      </c>
      <c r="I375">
        <v>0</v>
      </c>
      <c r="J375">
        <v>1</v>
      </c>
      <c r="K375">
        <v>0</v>
      </c>
      <c r="L375" s="11">
        <v>35117</v>
      </c>
      <c r="M375" s="12">
        <v>1996</v>
      </c>
      <c r="N375" s="12">
        <v>1</v>
      </c>
      <c r="O375" s="12">
        <f t="shared" si="34"/>
        <v>16</v>
      </c>
      <c r="P375">
        <v>2033</v>
      </c>
      <c r="Q375">
        <v>-21</v>
      </c>
      <c r="R375">
        <v>0</v>
      </c>
      <c r="S375">
        <v>2.4668109999999999</v>
      </c>
      <c r="T375">
        <v>1</v>
      </c>
      <c r="U375">
        <v>0</v>
      </c>
    </row>
    <row r="376" spans="1:21" x14ac:dyDescent="0.35">
      <c r="A376">
        <v>1</v>
      </c>
      <c r="B376">
        <f t="shared" si="35"/>
        <v>375</v>
      </c>
      <c r="C376" t="s">
        <v>15</v>
      </c>
      <c r="D376">
        <v>16</v>
      </c>
      <c r="E376">
        <v>2013</v>
      </c>
      <c r="F376">
        <v>2400</v>
      </c>
      <c r="G376" s="12">
        <v>10000000</v>
      </c>
      <c r="H376" s="12">
        <v>0</v>
      </c>
      <c r="I376">
        <v>0</v>
      </c>
      <c r="J376">
        <v>1</v>
      </c>
      <c r="K376">
        <v>0</v>
      </c>
      <c r="L376" s="11">
        <v>35117</v>
      </c>
      <c r="M376" s="12">
        <v>1996</v>
      </c>
      <c r="N376" s="12">
        <v>1</v>
      </c>
      <c r="O376" s="12">
        <f t="shared" si="34"/>
        <v>17</v>
      </c>
      <c r="P376">
        <v>2033</v>
      </c>
      <c r="Q376">
        <v>-20</v>
      </c>
      <c r="R376">
        <v>0</v>
      </c>
      <c r="S376">
        <v>2.3989319999999998</v>
      </c>
      <c r="T376">
        <v>1</v>
      </c>
      <c r="U376">
        <v>0</v>
      </c>
    </row>
    <row r="377" spans="1:21" x14ac:dyDescent="0.35">
      <c r="A377">
        <v>1</v>
      </c>
      <c r="B377">
        <f t="shared" si="35"/>
        <v>376</v>
      </c>
      <c r="C377" t="s">
        <v>15</v>
      </c>
      <c r="D377">
        <v>16</v>
      </c>
      <c r="E377">
        <v>2014</v>
      </c>
      <c r="F377">
        <v>2600</v>
      </c>
      <c r="G377" s="12">
        <v>10000000</v>
      </c>
      <c r="H377" s="12">
        <v>0</v>
      </c>
      <c r="I377">
        <v>0</v>
      </c>
      <c r="J377">
        <v>1</v>
      </c>
      <c r="K377">
        <v>0</v>
      </c>
      <c r="L377" s="11">
        <v>35117</v>
      </c>
      <c r="M377" s="12">
        <v>1996</v>
      </c>
      <c r="N377" s="12">
        <v>1</v>
      </c>
      <c r="O377" s="12">
        <f t="shared" si="34"/>
        <v>18</v>
      </c>
      <c r="P377">
        <v>2033</v>
      </c>
      <c r="Q377">
        <v>-19</v>
      </c>
      <c r="R377">
        <v>0</v>
      </c>
      <c r="S377">
        <v>2.527533</v>
      </c>
      <c r="T377">
        <v>1</v>
      </c>
      <c r="U377">
        <v>0</v>
      </c>
    </row>
    <row r="378" spans="1:21" x14ac:dyDescent="0.35">
      <c r="A378">
        <v>1</v>
      </c>
      <c r="B378">
        <f t="shared" si="35"/>
        <v>377</v>
      </c>
      <c r="C378" t="s">
        <v>15</v>
      </c>
      <c r="D378">
        <v>16</v>
      </c>
      <c r="E378">
        <v>2015</v>
      </c>
      <c r="F378">
        <v>2600</v>
      </c>
      <c r="G378" s="12">
        <v>11000000</v>
      </c>
      <c r="H378" s="12">
        <v>0</v>
      </c>
      <c r="I378">
        <v>0</v>
      </c>
      <c r="J378">
        <v>1</v>
      </c>
      <c r="K378">
        <v>0</v>
      </c>
      <c r="L378" s="11">
        <v>35117</v>
      </c>
      <c r="M378" s="12">
        <v>1996</v>
      </c>
      <c r="N378" s="12">
        <v>1</v>
      </c>
      <c r="O378" s="12">
        <f t="shared" si="34"/>
        <v>19</v>
      </c>
      <c r="P378">
        <v>2033</v>
      </c>
      <c r="Q378">
        <v>-18</v>
      </c>
      <c r="R378">
        <v>0</v>
      </c>
      <c r="S378">
        <v>2.4584079999999999</v>
      </c>
      <c r="T378">
        <v>1</v>
      </c>
      <c r="U378">
        <v>0</v>
      </c>
    </row>
    <row r="379" spans="1:21" x14ac:dyDescent="0.35">
      <c r="A379">
        <v>1</v>
      </c>
      <c r="B379">
        <f t="shared" si="35"/>
        <v>378</v>
      </c>
      <c r="C379" t="s">
        <v>15</v>
      </c>
      <c r="D379">
        <v>16</v>
      </c>
      <c r="E379">
        <v>2016</v>
      </c>
      <c r="F379">
        <v>2400</v>
      </c>
      <c r="G379" s="12">
        <v>11000000</v>
      </c>
      <c r="H379" s="12">
        <v>0</v>
      </c>
      <c r="I379">
        <v>0</v>
      </c>
      <c r="J379">
        <v>1</v>
      </c>
      <c r="K379">
        <v>0</v>
      </c>
      <c r="L379" s="11">
        <v>35117</v>
      </c>
      <c r="M379" s="12">
        <v>1996</v>
      </c>
      <c r="N379" s="12">
        <v>1</v>
      </c>
      <c r="O379" s="12">
        <f t="shared" si="34"/>
        <v>20</v>
      </c>
      <c r="P379">
        <v>2033</v>
      </c>
      <c r="Q379">
        <v>-17</v>
      </c>
      <c r="R379">
        <v>0</v>
      </c>
      <c r="S379">
        <v>2.2074449999999999</v>
      </c>
      <c r="T379">
        <v>1</v>
      </c>
      <c r="U379">
        <v>0</v>
      </c>
    </row>
    <row r="380" spans="1:21" x14ac:dyDescent="0.35">
      <c r="A380">
        <v>1</v>
      </c>
      <c r="B380">
        <f t="shared" si="35"/>
        <v>379</v>
      </c>
      <c r="C380" t="s">
        <v>1621</v>
      </c>
      <c r="D380">
        <v>18</v>
      </c>
      <c r="E380">
        <v>1990</v>
      </c>
      <c r="F380">
        <v>100</v>
      </c>
      <c r="G380" s="12">
        <v>6900000</v>
      </c>
      <c r="H380" s="12">
        <v>0</v>
      </c>
      <c r="I380">
        <v>0</v>
      </c>
      <c r="J380">
        <v>0</v>
      </c>
      <c r="K380">
        <v>1</v>
      </c>
      <c r="L380" s="11">
        <v>34954</v>
      </c>
      <c r="M380" s="12">
        <v>1995</v>
      </c>
      <c r="N380" s="12">
        <v>0</v>
      </c>
      <c r="O380" s="12">
        <f t="shared" si="34"/>
        <v>-5</v>
      </c>
      <c r="P380">
        <v>2000</v>
      </c>
      <c r="Q380">
        <v>-10</v>
      </c>
      <c r="R380">
        <v>0</v>
      </c>
      <c r="S380">
        <v>0.14585239999999999</v>
      </c>
      <c r="T380">
        <v>0</v>
      </c>
      <c r="U380">
        <v>0</v>
      </c>
    </row>
    <row r="381" spans="1:21" x14ac:dyDescent="0.35">
      <c r="A381">
        <v>1</v>
      </c>
      <c r="B381">
        <f t="shared" si="35"/>
        <v>380</v>
      </c>
      <c r="C381" t="s">
        <v>1621</v>
      </c>
      <c r="D381">
        <v>18</v>
      </c>
      <c r="E381">
        <v>1991</v>
      </c>
      <c r="F381">
        <v>100</v>
      </c>
      <c r="G381" s="12">
        <v>7000000</v>
      </c>
      <c r="H381" s="12">
        <v>0</v>
      </c>
      <c r="I381">
        <v>0</v>
      </c>
      <c r="J381">
        <v>0</v>
      </c>
      <c r="K381">
        <v>1</v>
      </c>
      <c r="L381" s="11">
        <v>34954</v>
      </c>
      <c r="M381" s="12">
        <v>1995</v>
      </c>
      <c r="N381" s="12">
        <v>0</v>
      </c>
      <c r="O381" s="12">
        <f t="shared" si="34"/>
        <v>-4</v>
      </c>
      <c r="P381">
        <v>2000</v>
      </c>
      <c r="Q381">
        <v>-9</v>
      </c>
      <c r="R381">
        <v>0</v>
      </c>
      <c r="S381">
        <v>0.1430099</v>
      </c>
      <c r="T381">
        <v>0</v>
      </c>
      <c r="U381">
        <v>0</v>
      </c>
    </row>
    <row r="382" spans="1:21" x14ac:dyDescent="0.35">
      <c r="A382">
        <v>1</v>
      </c>
      <c r="B382">
        <f t="shared" si="35"/>
        <v>381</v>
      </c>
      <c r="C382" t="s">
        <v>1621</v>
      </c>
      <c r="D382">
        <v>18</v>
      </c>
      <c r="E382">
        <v>1992</v>
      </c>
      <c r="F382">
        <v>100</v>
      </c>
      <c r="G382" s="12">
        <v>7100000</v>
      </c>
      <c r="H382" s="12">
        <v>0</v>
      </c>
      <c r="I382">
        <v>0</v>
      </c>
      <c r="J382">
        <v>0</v>
      </c>
      <c r="K382">
        <v>1</v>
      </c>
      <c r="L382" s="11">
        <v>34954</v>
      </c>
      <c r="M382" s="12">
        <v>1995</v>
      </c>
      <c r="N382" s="12">
        <v>0</v>
      </c>
      <c r="O382" s="12">
        <f t="shared" si="34"/>
        <v>-3</v>
      </c>
      <c r="P382">
        <v>2000</v>
      </c>
      <c r="Q382">
        <v>-8</v>
      </c>
      <c r="R382">
        <v>0</v>
      </c>
      <c r="S382">
        <v>0.14021890000000001</v>
      </c>
      <c r="T382">
        <v>0</v>
      </c>
      <c r="U382">
        <v>0</v>
      </c>
    </row>
    <row r="383" spans="1:21" x14ac:dyDescent="0.35">
      <c r="A383">
        <v>1</v>
      </c>
      <c r="B383">
        <f t="shared" si="35"/>
        <v>382</v>
      </c>
      <c r="C383" t="s">
        <v>1621</v>
      </c>
      <c r="D383">
        <v>18</v>
      </c>
      <c r="E383">
        <v>1993</v>
      </c>
      <c r="F383">
        <v>100</v>
      </c>
      <c r="G383" s="12">
        <v>7300000</v>
      </c>
      <c r="H383" s="12">
        <v>0</v>
      </c>
      <c r="I383">
        <v>0</v>
      </c>
      <c r="J383">
        <v>0</v>
      </c>
      <c r="K383">
        <v>1</v>
      </c>
      <c r="L383" s="11">
        <v>34954</v>
      </c>
      <c r="M383" s="12">
        <v>1995</v>
      </c>
      <c r="N383" s="12">
        <v>0</v>
      </c>
      <c r="O383" s="12">
        <f t="shared" si="34"/>
        <v>-2</v>
      </c>
      <c r="P383">
        <v>2000</v>
      </c>
      <c r="Q383">
        <v>-7</v>
      </c>
      <c r="R383">
        <v>0</v>
      </c>
      <c r="S383">
        <v>0.1374792</v>
      </c>
      <c r="T383">
        <v>0</v>
      </c>
      <c r="U383">
        <v>0</v>
      </c>
    </row>
    <row r="384" spans="1:21" x14ac:dyDescent="0.35">
      <c r="A384">
        <v>1</v>
      </c>
      <c r="B384">
        <f t="shared" si="35"/>
        <v>383</v>
      </c>
      <c r="C384" t="s">
        <v>1621</v>
      </c>
      <c r="D384">
        <v>18</v>
      </c>
      <c r="E384">
        <v>1994</v>
      </c>
      <c r="F384">
        <v>100</v>
      </c>
      <c r="G384" s="12">
        <v>7400000</v>
      </c>
      <c r="H384" s="12">
        <v>0</v>
      </c>
      <c r="I384">
        <v>0</v>
      </c>
      <c r="J384">
        <v>0</v>
      </c>
      <c r="K384">
        <v>1</v>
      </c>
      <c r="L384" s="11">
        <v>34954</v>
      </c>
      <c r="M384" s="12">
        <v>1995</v>
      </c>
      <c r="N384" s="12">
        <v>0</v>
      </c>
      <c r="O384" s="12">
        <f t="shared" si="34"/>
        <v>-1</v>
      </c>
      <c r="P384">
        <v>2000</v>
      </c>
      <c r="Q384">
        <v>-6</v>
      </c>
      <c r="R384">
        <v>0</v>
      </c>
      <c r="S384">
        <v>0.13479160000000001</v>
      </c>
      <c r="T384">
        <v>0</v>
      </c>
      <c r="U384">
        <v>0</v>
      </c>
    </row>
    <row r="385" spans="1:21" x14ac:dyDescent="0.35">
      <c r="A385">
        <v>1</v>
      </c>
      <c r="B385">
        <f t="shared" si="35"/>
        <v>384</v>
      </c>
      <c r="C385" t="s">
        <v>1621</v>
      </c>
      <c r="D385">
        <v>18</v>
      </c>
      <c r="E385">
        <v>1995</v>
      </c>
      <c r="F385">
        <v>100</v>
      </c>
      <c r="G385" s="12">
        <v>7600000</v>
      </c>
      <c r="H385" s="12">
        <v>0</v>
      </c>
      <c r="I385">
        <v>0</v>
      </c>
      <c r="J385">
        <v>0</v>
      </c>
      <c r="K385">
        <v>1</v>
      </c>
      <c r="L385" s="11">
        <v>34954</v>
      </c>
      <c r="M385" s="12">
        <v>1995</v>
      </c>
      <c r="N385" s="12">
        <v>1</v>
      </c>
      <c r="O385" s="12">
        <f t="shared" si="34"/>
        <v>0</v>
      </c>
      <c r="P385">
        <v>2000</v>
      </c>
      <c r="Q385">
        <v>-5</v>
      </c>
      <c r="R385">
        <v>0</v>
      </c>
      <c r="S385">
        <v>0.13215779999999999</v>
      </c>
      <c r="T385">
        <v>0</v>
      </c>
      <c r="U385">
        <v>1</v>
      </c>
    </row>
    <row r="386" spans="1:21" x14ac:dyDescent="0.35">
      <c r="A386">
        <v>1</v>
      </c>
      <c r="B386">
        <f t="shared" si="35"/>
        <v>385</v>
      </c>
      <c r="C386" t="s">
        <v>1621</v>
      </c>
      <c r="D386">
        <v>18</v>
      </c>
      <c r="E386">
        <v>1996</v>
      </c>
      <c r="F386">
        <v>100</v>
      </c>
      <c r="G386" s="12">
        <v>7700000</v>
      </c>
      <c r="H386" s="12">
        <v>0</v>
      </c>
      <c r="I386">
        <v>0</v>
      </c>
      <c r="J386">
        <v>0</v>
      </c>
      <c r="K386">
        <v>1</v>
      </c>
      <c r="L386" s="11">
        <v>34954</v>
      </c>
      <c r="M386" s="12">
        <v>1995</v>
      </c>
      <c r="N386" s="12">
        <v>1</v>
      </c>
      <c r="O386" s="12">
        <f t="shared" si="34"/>
        <v>1</v>
      </c>
      <c r="P386">
        <v>2000</v>
      </c>
      <c r="Q386">
        <v>-4</v>
      </c>
      <c r="R386">
        <v>0</v>
      </c>
      <c r="S386">
        <v>0.12957659999999999</v>
      </c>
      <c r="T386">
        <v>0</v>
      </c>
      <c r="U386">
        <v>1</v>
      </c>
    </row>
    <row r="387" spans="1:21" x14ac:dyDescent="0.35">
      <c r="A387">
        <v>1</v>
      </c>
      <c r="B387">
        <f t="shared" si="35"/>
        <v>386</v>
      </c>
      <c r="C387" t="s">
        <v>1621</v>
      </c>
      <c r="D387">
        <v>18</v>
      </c>
      <c r="E387">
        <v>1997</v>
      </c>
      <c r="F387">
        <v>100</v>
      </c>
      <c r="G387" s="12">
        <v>7900000</v>
      </c>
      <c r="H387" s="12">
        <v>0</v>
      </c>
      <c r="I387">
        <v>0</v>
      </c>
      <c r="J387">
        <v>0</v>
      </c>
      <c r="K387">
        <v>1</v>
      </c>
      <c r="L387" s="11">
        <v>34954</v>
      </c>
      <c r="M387" s="12">
        <v>1995</v>
      </c>
      <c r="N387" s="12">
        <v>1</v>
      </c>
      <c r="O387" s="12">
        <f t="shared" ref="O387:O450" si="36">E387-M387</f>
        <v>2</v>
      </c>
      <c r="P387">
        <v>2000</v>
      </c>
      <c r="Q387">
        <v>-3</v>
      </c>
      <c r="R387">
        <v>0</v>
      </c>
      <c r="S387">
        <v>0.127051</v>
      </c>
      <c r="T387">
        <v>0</v>
      </c>
      <c r="U387">
        <v>1</v>
      </c>
    </row>
    <row r="388" spans="1:21" x14ac:dyDescent="0.35">
      <c r="A388">
        <v>1</v>
      </c>
      <c r="B388">
        <f t="shared" ref="B388:B451" si="37">B387+1</f>
        <v>387</v>
      </c>
      <c r="C388" t="s">
        <v>1621</v>
      </c>
      <c r="D388">
        <v>18</v>
      </c>
      <c r="E388">
        <v>1998</v>
      </c>
      <c r="F388">
        <v>200</v>
      </c>
      <c r="G388" s="12">
        <v>8000000</v>
      </c>
      <c r="H388" s="12">
        <v>0</v>
      </c>
      <c r="I388">
        <v>0</v>
      </c>
      <c r="J388">
        <v>0</v>
      </c>
      <c r="K388">
        <v>1</v>
      </c>
      <c r="L388" s="11">
        <v>34954</v>
      </c>
      <c r="M388" s="12">
        <v>1995</v>
      </c>
      <c r="N388" s="12">
        <v>1</v>
      </c>
      <c r="O388" s="12">
        <f t="shared" si="36"/>
        <v>3</v>
      </c>
      <c r="P388">
        <v>2000</v>
      </c>
      <c r="Q388">
        <v>-2</v>
      </c>
      <c r="R388">
        <v>0</v>
      </c>
      <c r="S388">
        <v>0.24918219999999999</v>
      </c>
      <c r="T388">
        <v>0</v>
      </c>
      <c r="U388">
        <v>1</v>
      </c>
    </row>
    <row r="389" spans="1:21" x14ac:dyDescent="0.35">
      <c r="A389">
        <v>1</v>
      </c>
      <c r="B389">
        <f t="shared" si="37"/>
        <v>388</v>
      </c>
      <c r="C389" t="s">
        <v>1621</v>
      </c>
      <c r="D389">
        <v>18</v>
      </c>
      <c r="E389">
        <v>1999</v>
      </c>
      <c r="F389">
        <v>500</v>
      </c>
      <c r="G389" s="12">
        <v>8200000</v>
      </c>
      <c r="H389" s="12">
        <v>0</v>
      </c>
      <c r="I389">
        <v>0</v>
      </c>
      <c r="J389">
        <v>0</v>
      </c>
      <c r="K389">
        <v>1</v>
      </c>
      <c r="L389" s="11">
        <v>34954</v>
      </c>
      <c r="M389" s="12">
        <v>1995</v>
      </c>
      <c r="N389" s="12">
        <v>1</v>
      </c>
      <c r="O389" s="12">
        <f t="shared" si="36"/>
        <v>4</v>
      </c>
      <c r="P389">
        <v>2000</v>
      </c>
      <c r="Q389">
        <v>-1</v>
      </c>
      <c r="R389">
        <v>0</v>
      </c>
      <c r="S389">
        <v>0.61104429999999998</v>
      </c>
      <c r="T389">
        <v>0</v>
      </c>
      <c r="U389">
        <v>1</v>
      </c>
    </row>
    <row r="390" spans="1:21" x14ac:dyDescent="0.35">
      <c r="A390">
        <v>1</v>
      </c>
      <c r="B390">
        <f t="shared" si="37"/>
        <v>389</v>
      </c>
      <c r="C390" t="s">
        <v>1621</v>
      </c>
      <c r="D390">
        <v>18</v>
      </c>
      <c r="E390">
        <v>2000</v>
      </c>
      <c r="F390">
        <v>500</v>
      </c>
      <c r="G390" s="12">
        <v>8300000</v>
      </c>
      <c r="H390" s="12">
        <v>0</v>
      </c>
      <c r="I390">
        <v>0</v>
      </c>
      <c r="J390">
        <v>0</v>
      </c>
      <c r="K390">
        <v>1</v>
      </c>
      <c r="L390" s="11">
        <v>34954</v>
      </c>
      <c r="M390" s="12">
        <v>1995</v>
      </c>
      <c r="N390" s="12">
        <v>1</v>
      </c>
      <c r="O390" s="12">
        <f t="shared" si="36"/>
        <v>5</v>
      </c>
      <c r="P390">
        <v>2000</v>
      </c>
      <c r="Q390">
        <v>0</v>
      </c>
      <c r="R390">
        <v>1</v>
      </c>
      <c r="S390">
        <v>0.59955550000000002</v>
      </c>
      <c r="T390">
        <v>0</v>
      </c>
      <c r="U390">
        <v>1</v>
      </c>
    </row>
    <row r="391" spans="1:21" x14ac:dyDescent="0.35">
      <c r="A391">
        <v>1</v>
      </c>
      <c r="B391">
        <f t="shared" si="37"/>
        <v>390</v>
      </c>
      <c r="C391" t="s">
        <v>1621</v>
      </c>
      <c r="D391">
        <v>18</v>
      </c>
      <c r="E391">
        <v>2001</v>
      </c>
      <c r="F391">
        <v>500</v>
      </c>
      <c r="G391" s="12">
        <v>8500000</v>
      </c>
      <c r="H391" s="12">
        <v>0</v>
      </c>
      <c r="I391">
        <v>0</v>
      </c>
      <c r="J391">
        <v>0</v>
      </c>
      <c r="K391">
        <v>1</v>
      </c>
      <c r="L391" s="11">
        <v>34954</v>
      </c>
      <c r="M391" s="12">
        <v>1995</v>
      </c>
      <c r="N391" s="12">
        <v>1</v>
      </c>
      <c r="O391" s="12">
        <f t="shared" si="36"/>
        <v>6</v>
      </c>
      <c r="P391">
        <v>2000</v>
      </c>
      <c r="Q391">
        <v>1</v>
      </c>
      <c r="R391">
        <v>1</v>
      </c>
      <c r="S391">
        <v>0.58848630000000002</v>
      </c>
      <c r="T391">
        <v>0</v>
      </c>
      <c r="U391">
        <v>1</v>
      </c>
    </row>
    <row r="392" spans="1:21" x14ac:dyDescent="0.35">
      <c r="A392">
        <v>1</v>
      </c>
      <c r="B392">
        <f t="shared" si="37"/>
        <v>391</v>
      </c>
      <c r="C392" t="s">
        <v>1621</v>
      </c>
      <c r="D392">
        <v>18</v>
      </c>
      <c r="E392">
        <v>2002</v>
      </c>
      <c r="F392">
        <v>500</v>
      </c>
      <c r="G392" s="12">
        <v>8700000</v>
      </c>
      <c r="H392" s="12">
        <v>0</v>
      </c>
      <c r="I392">
        <v>0</v>
      </c>
      <c r="J392">
        <v>0</v>
      </c>
      <c r="K392">
        <v>1</v>
      </c>
      <c r="L392" s="11">
        <v>34954</v>
      </c>
      <c r="M392" s="12">
        <v>1995</v>
      </c>
      <c r="N392" s="12">
        <v>1</v>
      </c>
      <c r="O392" s="12">
        <f t="shared" si="36"/>
        <v>7</v>
      </c>
      <c r="P392">
        <v>2000</v>
      </c>
      <c r="Q392">
        <v>2</v>
      </c>
      <c r="R392">
        <v>1</v>
      </c>
      <c r="S392">
        <v>0.57781119999999997</v>
      </c>
      <c r="T392">
        <v>0</v>
      </c>
      <c r="U392">
        <v>1</v>
      </c>
    </row>
    <row r="393" spans="1:21" x14ac:dyDescent="0.35">
      <c r="A393">
        <v>1</v>
      </c>
      <c r="B393">
        <f t="shared" si="37"/>
        <v>392</v>
      </c>
      <c r="C393" t="s">
        <v>1621</v>
      </c>
      <c r="D393">
        <v>18</v>
      </c>
      <c r="E393">
        <v>2003</v>
      </c>
      <c r="F393">
        <v>1000</v>
      </c>
      <c r="G393" s="12">
        <v>8800000</v>
      </c>
      <c r="H393" s="12">
        <v>0</v>
      </c>
      <c r="I393">
        <v>0</v>
      </c>
      <c r="J393">
        <v>0</v>
      </c>
      <c r="K393">
        <v>1</v>
      </c>
      <c r="L393" s="11">
        <v>34954</v>
      </c>
      <c r="M393" s="12">
        <v>1995</v>
      </c>
      <c r="N393" s="12">
        <v>1</v>
      </c>
      <c r="O393" s="12">
        <f t="shared" si="36"/>
        <v>8</v>
      </c>
      <c r="P393">
        <v>2000</v>
      </c>
      <c r="Q393">
        <v>3</v>
      </c>
      <c r="R393">
        <v>1</v>
      </c>
      <c r="S393">
        <v>1.1350199999999999</v>
      </c>
      <c r="T393">
        <v>0</v>
      </c>
      <c r="U393">
        <v>1</v>
      </c>
    </row>
    <row r="394" spans="1:21" x14ac:dyDescent="0.35">
      <c r="A394">
        <v>1</v>
      </c>
      <c r="B394">
        <f t="shared" si="37"/>
        <v>393</v>
      </c>
      <c r="C394" t="s">
        <v>1621</v>
      </c>
      <c r="D394">
        <v>18</v>
      </c>
      <c r="E394">
        <v>2004</v>
      </c>
      <c r="F394">
        <v>1000</v>
      </c>
      <c r="G394" s="12">
        <v>9000000</v>
      </c>
      <c r="H394" s="12">
        <v>0</v>
      </c>
      <c r="I394">
        <v>0</v>
      </c>
      <c r="J394">
        <v>0</v>
      </c>
      <c r="K394">
        <v>1</v>
      </c>
      <c r="L394" s="11">
        <v>34954</v>
      </c>
      <c r="M394" s="12">
        <v>1995</v>
      </c>
      <c r="N394" s="12">
        <v>1</v>
      </c>
      <c r="O394" s="12">
        <f t="shared" si="36"/>
        <v>9</v>
      </c>
      <c r="P394">
        <v>2000</v>
      </c>
      <c r="Q394">
        <v>4</v>
      </c>
      <c r="R394">
        <v>1</v>
      </c>
      <c r="S394">
        <v>1.115108</v>
      </c>
      <c r="T394">
        <v>0</v>
      </c>
      <c r="U394">
        <v>1</v>
      </c>
    </row>
    <row r="395" spans="1:21" x14ac:dyDescent="0.35">
      <c r="A395">
        <v>1</v>
      </c>
      <c r="B395">
        <f t="shared" si="37"/>
        <v>394</v>
      </c>
      <c r="C395" t="s">
        <v>1621</v>
      </c>
      <c r="D395">
        <v>18</v>
      </c>
      <c r="E395">
        <v>2005</v>
      </c>
      <c r="F395">
        <v>1000</v>
      </c>
      <c r="G395" s="12">
        <v>9100000</v>
      </c>
      <c r="H395" s="12">
        <v>0</v>
      </c>
      <c r="I395">
        <v>0</v>
      </c>
      <c r="J395">
        <v>0</v>
      </c>
      <c r="K395">
        <v>1</v>
      </c>
      <c r="L395" s="11">
        <v>34954</v>
      </c>
      <c r="M395" s="12">
        <v>1995</v>
      </c>
      <c r="N395" s="12">
        <v>1</v>
      </c>
      <c r="O395" s="12">
        <f t="shared" si="36"/>
        <v>10</v>
      </c>
      <c r="P395">
        <v>2000</v>
      </c>
      <c r="Q395">
        <v>5</v>
      </c>
      <c r="R395">
        <v>1</v>
      </c>
      <c r="S395">
        <v>1.0958410000000001</v>
      </c>
      <c r="T395">
        <v>0</v>
      </c>
      <c r="U395">
        <v>1</v>
      </c>
    </row>
    <row r="396" spans="1:21" x14ac:dyDescent="0.35">
      <c r="A396">
        <v>1</v>
      </c>
      <c r="B396">
        <f t="shared" si="37"/>
        <v>395</v>
      </c>
      <c r="C396" t="s">
        <v>1621</v>
      </c>
      <c r="D396">
        <v>18</v>
      </c>
      <c r="E396">
        <v>2006</v>
      </c>
      <c r="F396">
        <v>1000</v>
      </c>
      <c r="G396" s="12">
        <v>9300000</v>
      </c>
      <c r="H396" s="12">
        <v>0</v>
      </c>
      <c r="I396">
        <v>0</v>
      </c>
      <c r="J396">
        <v>0</v>
      </c>
      <c r="K396">
        <v>1</v>
      </c>
      <c r="L396" s="11">
        <v>34954</v>
      </c>
      <c r="M396" s="12">
        <v>1995</v>
      </c>
      <c r="N396" s="12">
        <v>1</v>
      </c>
      <c r="O396" s="12">
        <f t="shared" si="36"/>
        <v>11</v>
      </c>
      <c r="P396">
        <v>2000</v>
      </c>
      <c r="Q396">
        <v>6</v>
      </c>
      <c r="R396">
        <v>1</v>
      </c>
      <c r="S396">
        <v>1.077199</v>
      </c>
      <c r="T396">
        <v>0</v>
      </c>
      <c r="U396">
        <v>1</v>
      </c>
    </row>
    <row r="397" spans="1:21" x14ac:dyDescent="0.35">
      <c r="A397">
        <v>1</v>
      </c>
      <c r="B397">
        <f t="shared" si="37"/>
        <v>396</v>
      </c>
      <c r="C397" t="s">
        <v>1621</v>
      </c>
      <c r="D397">
        <v>18</v>
      </c>
      <c r="E397">
        <v>2007</v>
      </c>
      <c r="F397">
        <v>1000</v>
      </c>
      <c r="G397" s="12">
        <v>9400000</v>
      </c>
      <c r="H397" s="12">
        <v>0</v>
      </c>
      <c r="I397">
        <v>0</v>
      </c>
      <c r="J397">
        <v>0</v>
      </c>
      <c r="K397">
        <v>1</v>
      </c>
      <c r="L397" s="11">
        <v>34954</v>
      </c>
      <c r="M397" s="12">
        <v>1995</v>
      </c>
      <c r="N397" s="12">
        <v>1</v>
      </c>
      <c r="O397" s="12">
        <f t="shared" si="36"/>
        <v>12</v>
      </c>
      <c r="P397">
        <v>2000</v>
      </c>
      <c r="Q397">
        <v>7</v>
      </c>
      <c r="R397">
        <v>1</v>
      </c>
      <c r="S397">
        <v>1.0591600000000001</v>
      </c>
      <c r="T397">
        <v>0</v>
      </c>
      <c r="U397">
        <v>1</v>
      </c>
    </row>
    <row r="398" spans="1:21" x14ac:dyDescent="0.35">
      <c r="A398">
        <v>1</v>
      </c>
      <c r="B398">
        <f t="shared" si="37"/>
        <v>397</v>
      </c>
      <c r="C398" t="s">
        <v>1621</v>
      </c>
      <c r="D398">
        <v>18</v>
      </c>
      <c r="E398">
        <v>2008</v>
      </c>
      <c r="F398">
        <v>1000</v>
      </c>
      <c r="G398" s="12">
        <v>9600000</v>
      </c>
      <c r="H398" s="12">
        <v>0</v>
      </c>
      <c r="I398">
        <v>0</v>
      </c>
      <c r="J398">
        <v>0</v>
      </c>
      <c r="K398">
        <v>1</v>
      </c>
      <c r="L398" s="11">
        <v>34954</v>
      </c>
      <c r="M398" s="12">
        <v>1995</v>
      </c>
      <c r="N398" s="12">
        <v>1</v>
      </c>
      <c r="O398" s="12">
        <f t="shared" si="36"/>
        <v>13</v>
      </c>
      <c r="P398">
        <v>2000</v>
      </c>
      <c r="Q398">
        <v>8</v>
      </c>
      <c r="R398">
        <v>1</v>
      </c>
      <c r="S398">
        <v>1.041682</v>
      </c>
      <c r="T398">
        <v>0</v>
      </c>
      <c r="U398">
        <v>1</v>
      </c>
    </row>
    <row r="399" spans="1:21" x14ac:dyDescent="0.35">
      <c r="A399">
        <v>1</v>
      </c>
      <c r="B399">
        <f t="shared" si="37"/>
        <v>398</v>
      </c>
      <c r="C399" t="s">
        <v>1621</v>
      </c>
      <c r="D399">
        <v>18</v>
      </c>
      <c r="E399">
        <v>2009</v>
      </c>
      <c r="F399">
        <v>1100</v>
      </c>
      <c r="G399" s="12">
        <v>9800000</v>
      </c>
      <c r="H399" s="12">
        <v>0</v>
      </c>
      <c r="I399">
        <v>0</v>
      </c>
      <c r="J399">
        <v>0</v>
      </c>
      <c r="K399">
        <v>1</v>
      </c>
      <c r="L399" s="11">
        <v>34954</v>
      </c>
      <c r="M399" s="12">
        <v>1995</v>
      </c>
      <c r="N399" s="12">
        <v>1</v>
      </c>
      <c r="O399" s="12">
        <f t="shared" si="36"/>
        <v>14</v>
      </c>
      <c r="P399">
        <v>2000</v>
      </c>
      <c r="Q399">
        <v>9</v>
      </c>
      <c r="R399">
        <v>1</v>
      </c>
      <c r="S399">
        <v>1.127194</v>
      </c>
      <c r="T399">
        <v>0</v>
      </c>
      <c r="U399">
        <v>1</v>
      </c>
    </row>
    <row r="400" spans="1:21" x14ac:dyDescent="0.35">
      <c r="A400">
        <v>1</v>
      </c>
      <c r="B400">
        <f t="shared" si="37"/>
        <v>399</v>
      </c>
      <c r="C400" t="s">
        <v>1621</v>
      </c>
      <c r="D400">
        <v>18</v>
      </c>
      <c r="E400">
        <v>2010</v>
      </c>
      <c r="F400">
        <v>1100</v>
      </c>
      <c r="G400" s="12">
        <v>9900000</v>
      </c>
      <c r="H400" s="12">
        <v>0</v>
      </c>
      <c r="I400">
        <v>0</v>
      </c>
      <c r="J400">
        <v>0</v>
      </c>
      <c r="K400">
        <v>1</v>
      </c>
      <c r="L400" s="11">
        <v>34954</v>
      </c>
      <c r="M400" s="12">
        <v>1995</v>
      </c>
      <c r="N400" s="12">
        <v>1</v>
      </c>
      <c r="O400" s="12">
        <f t="shared" si="36"/>
        <v>15</v>
      </c>
      <c r="P400">
        <v>2000</v>
      </c>
      <c r="Q400">
        <v>10</v>
      </c>
      <c r="R400">
        <v>1</v>
      </c>
      <c r="S400">
        <v>1.1090679999999999</v>
      </c>
      <c r="T400">
        <v>0</v>
      </c>
      <c r="U400">
        <v>1</v>
      </c>
    </row>
    <row r="401" spans="1:21" x14ac:dyDescent="0.35">
      <c r="A401">
        <v>1</v>
      </c>
      <c r="B401">
        <f t="shared" si="37"/>
        <v>400</v>
      </c>
      <c r="C401" t="s">
        <v>1621</v>
      </c>
      <c r="D401">
        <v>18</v>
      </c>
      <c r="E401">
        <v>2011</v>
      </c>
      <c r="F401">
        <v>1100</v>
      </c>
      <c r="G401" s="12">
        <v>10000000</v>
      </c>
      <c r="H401" s="12">
        <v>0</v>
      </c>
      <c r="I401">
        <v>0</v>
      </c>
      <c r="J401">
        <v>0</v>
      </c>
      <c r="K401">
        <v>1</v>
      </c>
      <c r="L401" s="11">
        <v>34954</v>
      </c>
      <c r="M401" s="12">
        <v>1995</v>
      </c>
      <c r="N401" s="12">
        <v>1</v>
      </c>
      <c r="O401" s="12">
        <f t="shared" si="36"/>
        <v>16</v>
      </c>
      <c r="P401">
        <v>2000</v>
      </c>
      <c r="Q401">
        <v>11</v>
      </c>
      <c r="R401">
        <v>1</v>
      </c>
      <c r="S401">
        <v>1.0914489999999999</v>
      </c>
      <c r="T401">
        <v>0</v>
      </c>
      <c r="U401">
        <v>1</v>
      </c>
    </row>
    <row r="402" spans="1:21" x14ac:dyDescent="0.35">
      <c r="A402">
        <v>1</v>
      </c>
      <c r="B402">
        <f t="shared" si="37"/>
        <v>401</v>
      </c>
      <c r="C402" t="s">
        <v>1621</v>
      </c>
      <c r="D402">
        <v>18</v>
      </c>
      <c r="E402">
        <v>2012</v>
      </c>
      <c r="F402">
        <v>1200</v>
      </c>
      <c r="G402" s="12">
        <v>10000000</v>
      </c>
      <c r="H402" s="12">
        <v>0</v>
      </c>
      <c r="I402">
        <v>0</v>
      </c>
      <c r="J402">
        <v>0</v>
      </c>
      <c r="K402">
        <v>1</v>
      </c>
      <c r="L402" s="11">
        <v>34954</v>
      </c>
      <c r="M402" s="12">
        <v>1995</v>
      </c>
      <c r="N402" s="12">
        <v>1</v>
      </c>
      <c r="O402" s="12">
        <f t="shared" si="36"/>
        <v>17</v>
      </c>
      <c r="P402">
        <v>2000</v>
      </c>
      <c r="Q402">
        <v>12</v>
      </c>
      <c r="R402">
        <v>1</v>
      </c>
      <c r="S402">
        <v>1.1719889999999999</v>
      </c>
      <c r="T402">
        <v>0</v>
      </c>
      <c r="U402">
        <v>1</v>
      </c>
    </row>
    <row r="403" spans="1:21" x14ac:dyDescent="0.35">
      <c r="A403">
        <v>1</v>
      </c>
      <c r="B403">
        <f t="shared" si="37"/>
        <v>402</v>
      </c>
      <c r="C403" t="s">
        <v>1621</v>
      </c>
      <c r="D403">
        <v>18</v>
      </c>
      <c r="E403">
        <v>2013</v>
      </c>
      <c r="F403">
        <v>1100</v>
      </c>
      <c r="G403" s="12">
        <v>10000000</v>
      </c>
      <c r="H403" s="12">
        <v>0</v>
      </c>
      <c r="I403">
        <v>0</v>
      </c>
      <c r="J403">
        <v>0</v>
      </c>
      <c r="K403">
        <v>1</v>
      </c>
      <c r="L403" s="11">
        <v>34954</v>
      </c>
      <c r="M403" s="12">
        <v>1995</v>
      </c>
      <c r="N403" s="12">
        <v>1</v>
      </c>
      <c r="O403" s="12">
        <f t="shared" si="36"/>
        <v>18</v>
      </c>
      <c r="P403">
        <v>2000</v>
      </c>
      <c r="Q403">
        <v>13</v>
      </c>
      <c r="R403">
        <v>1</v>
      </c>
      <c r="S403">
        <v>1.0576650000000001</v>
      </c>
      <c r="T403">
        <v>0</v>
      </c>
      <c r="U403">
        <v>1</v>
      </c>
    </row>
    <row r="404" spans="1:21" x14ac:dyDescent="0.35">
      <c r="A404">
        <v>1</v>
      </c>
      <c r="B404">
        <f t="shared" si="37"/>
        <v>403</v>
      </c>
      <c r="C404" t="s">
        <v>1621</v>
      </c>
      <c r="D404">
        <v>18</v>
      </c>
      <c r="E404">
        <v>2014</v>
      </c>
      <c r="F404">
        <v>1000</v>
      </c>
      <c r="G404" s="12">
        <v>11000000</v>
      </c>
      <c r="H404" s="12">
        <v>0</v>
      </c>
      <c r="I404">
        <v>0</v>
      </c>
      <c r="J404">
        <v>0</v>
      </c>
      <c r="K404">
        <v>1</v>
      </c>
      <c r="L404" s="11">
        <v>34954</v>
      </c>
      <c r="M404" s="12">
        <v>1995</v>
      </c>
      <c r="N404" s="12">
        <v>1</v>
      </c>
      <c r="O404" s="12">
        <f t="shared" si="36"/>
        <v>19</v>
      </c>
      <c r="P404">
        <v>2000</v>
      </c>
      <c r="Q404">
        <v>14</v>
      </c>
      <c r="R404">
        <v>1</v>
      </c>
      <c r="S404">
        <v>0.94677619999999996</v>
      </c>
      <c r="T404">
        <v>0</v>
      </c>
      <c r="U404">
        <v>1</v>
      </c>
    </row>
    <row r="405" spans="1:21" x14ac:dyDescent="0.35">
      <c r="A405">
        <v>1</v>
      </c>
      <c r="B405">
        <f t="shared" si="37"/>
        <v>404</v>
      </c>
      <c r="C405" t="s">
        <v>1621</v>
      </c>
      <c r="D405">
        <v>18</v>
      </c>
      <c r="E405">
        <v>2015</v>
      </c>
      <c r="F405">
        <v>1000</v>
      </c>
      <c r="G405" s="12">
        <v>11000000</v>
      </c>
      <c r="H405" s="12">
        <v>0</v>
      </c>
      <c r="I405">
        <v>0</v>
      </c>
      <c r="J405">
        <v>0</v>
      </c>
      <c r="K405">
        <v>1</v>
      </c>
      <c r="L405" s="11">
        <v>34954</v>
      </c>
      <c r="M405" s="12">
        <v>1995</v>
      </c>
      <c r="N405" s="12">
        <v>1</v>
      </c>
      <c r="O405" s="12">
        <f t="shared" si="36"/>
        <v>20</v>
      </c>
      <c r="P405">
        <v>2000</v>
      </c>
      <c r="Q405">
        <v>15</v>
      </c>
      <c r="R405">
        <v>1</v>
      </c>
      <c r="S405">
        <v>0.93242659999999999</v>
      </c>
      <c r="T405">
        <v>0</v>
      </c>
      <c r="U405">
        <v>1</v>
      </c>
    </row>
    <row r="406" spans="1:21" x14ac:dyDescent="0.35">
      <c r="A406">
        <v>1</v>
      </c>
      <c r="B406">
        <f t="shared" si="37"/>
        <v>405</v>
      </c>
      <c r="C406" t="s">
        <v>1621</v>
      </c>
      <c r="D406">
        <v>18</v>
      </c>
      <c r="E406">
        <v>2016</v>
      </c>
      <c r="F406">
        <v>1000</v>
      </c>
      <c r="G406" s="12">
        <v>11000000</v>
      </c>
      <c r="H406" s="12">
        <v>0</v>
      </c>
      <c r="I406">
        <v>0</v>
      </c>
      <c r="J406">
        <v>0</v>
      </c>
      <c r="K406">
        <v>1</v>
      </c>
      <c r="L406" s="11">
        <v>34954</v>
      </c>
      <c r="M406" s="12">
        <v>1995</v>
      </c>
      <c r="N406" s="12">
        <v>1</v>
      </c>
      <c r="O406" s="12">
        <f t="shared" si="36"/>
        <v>21</v>
      </c>
      <c r="P406">
        <v>2000</v>
      </c>
      <c r="Q406">
        <v>16</v>
      </c>
      <c r="R406">
        <v>1</v>
      </c>
      <c r="S406">
        <v>0.9184523</v>
      </c>
      <c r="T406">
        <v>0</v>
      </c>
      <c r="U406">
        <v>1</v>
      </c>
    </row>
    <row r="407" spans="1:21" x14ac:dyDescent="0.35">
      <c r="A407">
        <v>1</v>
      </c>
      <c r="B407">
        <f t="shared" si="37"/>
        <v>406</v>
      </c>
      <c r="C407" t="s">
        <v>17</v>
      </c>
      <c r="D407">
        <v>20</v>
      </c>
      <c r="E407">
        <v>1990</v>
      </c>
      <c r="F407">
        <v>1100</v>
      </c>
      <c r="G407" s="12">
        <v>1400000</v>
      </c>
      <c r="H407" s="12">
        <v>0</v>
      </c>
      <c r="I407">
        <v>0</v>
      </c>
      <c r="J407">
        <v>0</v>
      </c>
      <c r="K407">
        <v>0</v>
      </c>
      <c r="L407" s="11">
        <v>34850</v>
      </c>
      <c r="M407" s="12">
        <v>1995</v>
      </c>
      <c r="N407" s="12">
        <v>0</v>
      </c>
      <c r="O407" s="12">
        <f t="shared" si="36"/>
        <v>-5</v>
      </c>
      <c r="P407">
        <v>1995</v>
      </c>
      <c r="Q407">
        <v>-5</v>
      </c>
      <c r="R407">
        <v>0</v>
      </c>
      <c r="S407">
        <v>7.9830930000000002</v>
      </c>
      <c r="T407">
        <v>0</v>
      </c>
      <c r="U407">
        <v>0</v>
      </c>
    </row>
    <row r="408" spans="1:21" x14ac:dyDescent="0.35">
      <c r="A408">
        <v>1</v>
      </c>
      <c r="B408">
        <f t="shared" si="37"/>
        <v>407</v>
      </c>
      <c r="C408" t="s">
        <v>17</v>
      </c>
      <c r="D408">
        <v>20</v>
      </c>
      <c r="E408">
        <v>1991</v>
      </c>
      <c r="F408">
        <v>1600</v>
      </c>
      <c r="G408" s="12">
        <v>1400000</v>
      </c>
      <c r="H408" s="12">
        <v>0</v>
      </c>
      <c r="I408">
        <v>0</v>
      </c>
      <c r="J408">
        <v>0</v>
      </c>
      <c r="K408">
        <v>0</v>
      </c>
      <c r="L408" s="11">
        <v>34850</v>
      </c>
      <c r="M408" s="12">
        <v>1995</v>
      </c>
      <c r="N408" s="12">
        <v>0</v>
      </c>
      <c r="O408" s="12">
        <f t="shared" si="36"/>
        <v>-4</v>
      </c>
      <c r="P408">
        <v>1995</v>
      </c>
      <c r="Q408">
        <v>-4</v>
      </c>
      <c r="R408">
        <v>0</v>
      </c>
      <c r="S408">
        <v>11.2936</v>
      </c>
      <c r="T408">
        <v>0</v>
      </c>
      <c r="U408">
        <v>0</v>
      </c>
    </row>
    <row r="409" spans="1:21" x14ac:dyDescent="0.35">
      <c r="A409">
        <v>1</v>
      </c>
      <c r="B409">
        <f t="shared" si="37"/>
        <v>408</v>
      </c>
      <c r="C409" t="s">
        <v>17</v>
      </c>
      <c r="D409">
        <v>20</v>
      </c>
      <c r="E409">
        <v>1992</v>
      </c>
      <c r="F409">
        <v>2400</v>
      </c>
      <c r="G409" s="12">
        <v>1500000</v>
      </c>
      <c r="H409" s="12">
        <v>0</v>
      </c>
      <c r="I409">
        <v>0</v>
      </c>
      <c r="J409">
        <v>0</v>
      </c>
      <c r="K409">
        <v>0</v>
      </c>
      <c r="L409" s="11">
        <v>34850</v>
      </c>
      <c r="M409" s="12">
        <v>1995</v>
      </c>
      <c r="N409" s="12">
        <v>0</v>
      </c>
      <c r="O409" s="12">
        <f t="shared" si="36"/>
        <v>-3</v>
      </c>
      <c r="P409">
        <v>1995</v>
      </c>
      <c r="Q409">
        <v>-3</v>
      </c>
      <c r="R409">
        <v>0</v>
      </c>
      <c r="S409">
        <v>16.485410000000002</v>
      </c>
      <c r="T409">
        <v>0</v>
      </c>
      <c r="U409">
        <v>0</v>
      </c>
    </row>
    <row r="410" spans="1:21" x14ac:dyDescent="0.35">
      <c r="A410">
        <v>1</v>
      </c>
      <c r="B410">
        <f t="shared" si="37"/>
        <v>409</v>
      </c>
      <c r="C410" t="s">
        <v>17</v>
      </c>
      <c r="D410">
        <v>20</v>
      </c>
      <c r="E410">
        <v>1993</v>
      </c>
      <c r="F410">
        <v>3300</v>
      </c>
      <c r="G410" s="12">
        <v>1500000</v>
      </c>
      <c r="H410" s="12">
        <v>0</v>
      </c>
      <c r="I410">
        <v>0</v>
      </c>
      <c r="J410">
        <v>0</v>
      </c>
      <c r="K410">
        <v>0</v>
      </c>
      <c r="L410" s="11">
        <v>34850</v>
      </c>
      <c r="M410" s="12">
        <v>1995</v>
      </c>
      <c r="N410" s="12">
        <v>0</v>
      </c>
      <c r="O410" s="12">
        <f t="shared" si="36"/>
        <v>-2</v>
      </c>
      <c r="P410">
        <v>1995</v>
      </c>
      <c r="Q410">
        <v>-2</v>
      </c>
      <c r="R410">
        <v>0</v>
      </c>
      <c r="S410">
        <v>22.078109999999999</v>
      </c>
      <c r="T410">
        <v>0</v>
      </c>
      <c r="U410">
        <v>0</v>
      </c>
    </row>
    <row r="411" spans="1:21" x14ac:dyDescent="0.35">
      <c r="A411">
        <v>1</v>
      </c>
      <c r="B411">
        <f t="shared" si="37"/>
        <v>410</v>
      </c>
      <c r="C411" t="s">
        <v>17</v>
      </c>
      <c r="D411">
        <v>20</v>
      </c>
      <c r="E411">
        <v>1994</v>
      </c>
      <c r="F411">
        <v>4500</v>
      </c>
      <c r="G411" s="12">
        <v>1500000</v>
      </c>
      <c r="H411" s="12">
        <v>0</v>
      </c>
      <c r="I411">
        <v>0</v>
      </c>
      <c r="J411">
        <v>0</v>
      </c>
      <c r="K411">
        <v>0</v>
      </c>
      <c r="L411" s="11">
        <v>34850</v>
      </c>
      <c r="M411" s="12">
        <v>1995</v>
      </c>
      <c r="N411" s="12">
        <v>0</v>
      </c>
      <c r="O411" s="12">
        <f t="shared" si="36"/>
        <v>-1</v>
      </c>
      <c r="P411">
        <v>1995</v>
      </c>
      <c r="Q411">
        <v>-1</v>
      </c>
      <c r="R411">
        <v>0</v>
      </c>
      <c r="S411">
        <v>29.361450000000001</v>
      </c>
      <c r="T411">
        <v>0</v>
      </c>
      <c r="U411">
        <v>0</v>
      </c>
    </row>
    <row r="412" spans="1:21" x14ac:dyDescent="0.35">
      <c r="A412">
        <v>1</v>
      </c>
      <c r="B412">
        <f t="shared" si="37"/>
        <v>411</v>
      </c>
      <c r="C412" t="s">
        <v>17</v>
      </c>
      <c r="D412">
        <v>20</v>
      </c>
      <c r="E412">
        <v>1995</v>
      </c>
      <c r="F412">
        <v>6000</v>
      </c>
      <c r="G412" s="12">
        <v>1600000</v>
      </c>
      <c r="H412" s="12">
        <v>0</v>
      </c>
      <c r="I412">
        <v>0</v>
      </c>
      <c r="J412">
        <v>0</v>
      </c>
      <c r="K412">
        <v>0</v>
      </c>
      <c r="L412" s="11">
        <v>34850</v>
      </c>
      <c r="M412" s="12">
        <v>1995</v>
      </c>
      <c r="N412" s="12">
        <v>1</v>
      </c>
      <c r="O412" s="12">
        <f t="shared" si="36"/>
        <v>0</v>
      </c>
      <c r="P412">
        <v>1995</v>
      </c>
      <c r="Q412">
        <v>0</v>
      </c>
      <c r="R412">
        <v>1</v>
      </c>
      <c r="S412">
        <v>38.238630000000001</v>
      </c>
      <c r="T412">
        <v>0</v>
      </c>
      <c r="U412">
        <v>0</v>
      </c>
    </row>
    <row r="413" spans="1:21" x14ac:dyDescent="0.35">
      <c r="A413">
        <v>1</v>
      </c>
      <c r="B413">
        <f t="shared" si="37"/>
        <v>412</v>
      </c>
      <c r="C413" t="s">
        <v>17</v>
      </c>
      <c r="D413">
        <v>20</v>
      </c>
      <c r="E413">
        <v>1996</v>
      </c>
      <c r="F413">
        <v>7600</v>
      </c>
      <c r="G413" s="12">
        <v>1600000</v>
      </c>
      <c r="H413" s="12">
        <v>0</v>
      </c>
      <c r="I413">
        <v>0</v>
      </c>
      <c r="J413">
        <v>0</v>
      </c>
      <c r="K413">
        <v>0</v>
      </c>
      <c r="L413" s="11">
        <v>34850</v>
      </c>
      <c r="M413" s="12">
        <v>1995</v>
      </c>
      <c r="N413" s="12">
        <v>1</v>
      </c>
      <c r="O413" s="12">
        <f t="shared" si="36"/>
        <v>1</v>
      </c>
      <c r="P413">
        <v>1995</v>
      </c>
      <c r="Q413">
        <v>1</v>
      </c>
      <c r="R413">
        <v>1</v>
      </c>
      <c r="S413">
        <v>47.379770000000001</v>
      </c>
      <c r="T413">
        <v>0</v>
      </c>
      <c r="U413">
        <v>0</v>
      </c>
    </row>
    <row r="414" spans="1:21" x14ac:dyDescent="0.35">
      <c r="A414">
        <v>1</v>
      </c>
      <c r="B414">
        <f t="shared" si="37"/>
        <v>413</v>
      </c>
      <c r="C414" t="s">
        <v>17</v>
      </c>
      <c r="D414">
        <v>20</v>
      </c>
      <c r="E414">
        <v>1997</v>
      </c>
      <c r="F414">
        <v>9400</v>
      </c>
      <c r="G414" s="12">
        <v>1600000</v>
      </c>
      <c r="H414" s="12">
        <v>0</v>
      </c>
      <c r="I414">
        <v>0</v>
      </c>
      <c r="J414">
        <v>0</v>
      </c>
      <c r="K414">
        <v>0</v>
      </c>
      <c r="L414" s="11">
        <v>34850</v>
      </c>
      <c r="M414" s="12">
        <v>1995</v>
      </c>
      <c r="N414" s="12">
        <v>1</v>
      </c>
      <c r="O414" s="12">
        <f t="shared" si="36"/>
        <v>2</v>
      </c>
      <c r="P414">
        <v>1995</v>
      </c>
      <c r="Q414">
        <v>2</v>
      </c>
      <c r="R414">
        <v>1</v>
      </c>
      <c r="S414">
        <v>57.399850000000001</v>
      </c>
      <c r="T414">
        <v>0</v>
      </c>
      <c r="U414">
        <v>0</v>
      </c>
    </row>
    <row r="415" spans="1:21" x14ac:dyDescent="0.35">
      <c r="A415">
        <v>1</v>
      </c>
      <c r="B415">
        <f t="shared" si="37"/>
        <v>414</v>
      </c>
      <c r="C415" t="s">
        <v>17</v>
      </c>
      <c r="D415">
        <v>20</v>
      </c>
      <c r="E415">
        <v>1998</v>
      </c>
      <c r="F415">
        <v>11000</v>
      </c>
      <c r="G415" s="12">
        <v>1700000</v>
      </c>
      <c r="H415" s="12">
        <v>0</v>
      </c>
      <c r="I415">
        <v>0</v>
      </c>
      <c r="J415">
        <v>0</v>
      </c>
      <c r="K415">
        <v>0</v>
      </c>
      <c r="L415" s="11">
        <v>34850</v>
      </c>
      <c r="M415" s="12">
        <v>1995</v>
      </c>
      <c r="N415" s="12">
        <v>1</v>
      </c>
      <c r="O415" s="12">
        <f t="shared" si="36"/>
        <v>3</v>
      </c>
      <c r="P415">
        <v>1995</v>
      </c>
      <c r="Q415">
        <v>3</v>
      </c>
      <c r="R415">
        <v>1</v>
      </c>
      <c r="S415">
        <v>65.88306</v>
      </c>
      <c r="T415">
        <v>0</v>
      </c>
      <c r="U415">
        <v>0</v>
      </c>
    </row>
    <row r="416" spans="1:21" x14ac:dyDescent="0.35">
      <c r="A416">
        <v>1</v>
      </c>
      <c r="B416">
        <f t="shared" si="37"/>
        <v>415</v>
      </c>
      <c r="C416" t="s">
        <v>17</v>
      </c>
      <c r="D416">
        <v>20</v>
      </c>
      <c r="E416">
        <v>1999</v>
      </c>
      <c r="F416">
        <v>13000</v>
      </c>
      <c r="G416" s="12">
        <v>1700000</v>
      </c>
      <c r="H416" s="12">
        <v>0</v>
      </c>
      <c r="I416">
        <v>0</v>
      </c>
      <c r="J416">
        <v>0</v>
      </c>
      <c r="K416">
        <v>0</v>
      </c>
      <c r="L416" s="11">
        <v>34850</v>
      </c>
      <c r="M416" s="12">
        <v>1995</v>
      </c>
      <c r="N416" s="12">
        <v>1</v>
      </c>
      <c r="O416" s="12">
        <f t="shared" si="36"/>
        <v>4</v>
      </c>
      <c r="P416">
        <v>1995</v>
      </c>
      <c r="Q416">
        <v>4</v>
      </c>
      <c r="R416">
        <v>1</v>
      </c>
      <c r="S416">
        <v>76.476799999999997</v>
      </c>
      <c r="T416">
        <v>0</v>
      </c>
      <c r="U416">
        <v>0</v>
      </c>
    </row>
    <row r="417" spans="1:21" x14ac:dyDescent="0.35">
      <c r="A417">
        <v>1</v>
      </c>
      <c r="B417">
        <f t="shared" si="37"/>
        <v>416</v>
      </c>
      <c r="C417" t="s">
        <v>17</v>
      </c>
      <c r="D417">
        <v>20</v>
      </c>
      <c r="E417">
        <v>2000</v>
      </c>
      <c r="F417">
        <v>15000</v>
      </c>
      <c r="G417" s="12">
        <v>1700000</v>
      </c>
      <c r="H417" s="12">
        <v>0</v>
      </c>
      <c r="I417">
        <v>0</v>
      </c>
      <c r="J417">
        <v>0</v>
      </c>
      <c r="K417">
        <v>0</v>
      </c>
      <c r="L417" s="11">
        <v>34850</v>
      </c>
      <c r="M417" s="12">
        <v>1995</v>
      </c>
      <c r="N417" s="12">
        <v>1</v>
      </c>
      <c r="O417" s="12">
        <f t="shared" si="36"/>
        <v>5</v>
      </c>
      <c r="P417">
        <v>1995</v>
      </c>
      <c r="Q417">
        <v>5</v>
      </c>
      <c r="R417">
        <v>1</v>
      </c>
      <c r="S417">
        <v>86.788480000000007</v>
      </c>
      <c r="T417">
        <v>0</v>
      </c>
      <c r="U417">
        <v>0</v>
      </c>
    </row>
    <row r="418" spans="1:21" x14ac:dyDescent="0.35">
      <c r="A418">
        <v>1</v>
      </c>
      <c r="B418">
        <f t="shared" si="37"/>
        <v>417</v>
      </c>
      <c r="C418" t="s">
        <v>17</v>
      </c>
      <c r="D418">
        <v>20</v>
      </c>
      <c r="E418">
        <v>2001</v>
      </c>
      <c r="F418">
        <v>17000</v>
      </c>
      <c r="G418" s="12">
        <v>1800000</v>
      </c>
      <c r="H418" s="12">
        <v>0</v>
      </c>
      <c r="I418">
        <v>0</v>
      </c>
      <c r="J418">
        <v>0</v>
      </c>
      <c r="K418">
        <v>0</v>
      </c>
      <c r="L418" s="11">
        <v>34850</v>
      </c>
      <c r="M418" s="12">
        <v>1995</v>
      </c>
      <c r="N418" s="12">
        <v>1</v>
      </c>
      <c r="O418" s="12">
        <f t="shared" si="36"/>
        <v>6</v>
      </c>
      <c r="P418">
        <v>1995</v>
      </c>
      <c r="Q418">
        <v>6</v>
      </c>
      <c r="R418">
        <v>1</v>
      </c>
      <c r="S418">
        <v>96.869680000000002</v>
      </c>
      <c r="T418">
        <v>0</v>
      </c>
      <c r="U418">
        <v>0</v>
      </c>
    </row>
    <row r="419" spans="1:21" x14ac:dyDescent="0.35">
      <c r="A419">
        <v>1</v>
      </c>
      <c r="B419">
        <f t="shared" si="37"/>
        <v>418</v>
      </c>
      <c r="C419" t="s">
        <v>17</v>
      </c>
      <c r="D419">
        <v>20</v>
      </c>
      <c r="E419">
        <v>2002</v>
      </c>
      <c r="F419">
        <v>18000</v>
      </c>
      <c r="G419" s="12">
        <v>1800000</v>
      </c>
      <c r="H419" s="12">
        <v>0</v>
      </c>
      <c r="I419">
        <v>0</v>
      </c>
      <c r="J419">
        <v>0</v>
      </c>
      <c r="K419">
        <v>0</v>
      </c>
      <c r="L419" s="11">
        <v>34850</v>
      </c>
      <c r="M419" s="12">
        <v>1995</v>
      </c>
      <c r="N419" s="12">
        <v>1</v>
      </c>
      <c r="O419" s="12">
        <f t="shared" si="36"/>
        <v>7</v>
      </c>
      <c r="P419">
        <v>1995</v>
      </c>
      <c r="Q419">
        <v>7</v>
      </c>
      <c r="R419">
        <v>1</v>
      </c>
      <c r="S419">
        <v>101.1263</v>
      </c>
      <c r="T419">
        <v>0</v>
      </c>
      <c r="U419">
        <v>0</v>
      </c>
    </row>
    <row r="420" spans="1:21" x14ac:dyDescent="0.35">
      <c r="A420">
        <v>1</v>
      </c>
      <c r="B420">
        <f t="shared" si="37"/>
        <v>419</v>
      </c>
      <c r="C420" t="s">
        <v>17</v>
      </c>
      <c r="D420">
        <v>20</v>
      </c>
      <c r="E420">
        <v>2003</v>
      </c>
      <c r="F420">
        <v>18000</v>
      </c>
      <c r="G420" s="12">
        <v>1800000</v>
      </c>
      <c r="H420" s="12">
        <v>0</v>
      </c>
      <c r="I420">
        <v>0</v>
      </c>
      <c r="J420">
        <v>0</v>
      </c>
      <c r="K420">
        <v>0</v>
      </c>
      <c r="L420" s="11">
        <v>34850</v>
      </c>
      <c r="M420" s="12">
        <v>1995</v>
      </c>
      <c r="N420" s="12">
        <v>1</v>
      </c>
      <c r="O420" s="12">
        <f t="shared" si="36"/>
        <v>8</v>
      </c>
      <c r="P420">
        <v>1995</v>
      </c>
      <c r="Q420">
        <v>8</v>
      </c>
      <c r="R420">
        <v>1</v>
      </c>
      <c r="S420">
        <v>99.759519999999995</v>
      </c>
      <c r="T420">
        <v>0</v>
      </c>
      <c r="U420">
        <v>0</v>
      </c>
    </row>
    <row r="421" spans="1:21" x14ac:dyDescent="0.35">
      <c r="A421">
        <v>1</v>
      </c>
      <c r="B421">
        <f t="shared" si="37"/>
        <v>420</v>
      </c>
      <c r="C421" t="s">
        <v>17</v>
      </c>
      <c r="D421">
        <v>20</v>
      </c>
      <c r="E421">
        <v>2004</v>
      </c>
      <c r="F421">
        <v>16000</v>
      </c>
      <c r="G421" s="12">
        <v>1800000</v>
      </c>
      <c r="H421" s="12">
        <v>0</v>
      </c>
      <c r="I421">
        <v>0</v>
      </c>
      <c r="J421">
        <v>0</v>
      </c>
      <c r="K421">
        <v>0</v>
      </c>
      <c r="L421" s="11">
        <v>34850</v>
      </c>
      <c r="M421" s="12">
        <v>1995</v>
      </c>
      <c r="N421" s="12">
        <v>1</v>
      </c>
      <c r="O421" s="12">
        <f t="shared" si="36"/>
        <v>9</v>
      </c>
      <c r="P421">
        <v>1995</v>
      </c>
      <c r="Q421">
        <v>9</v>
      </c>
      <c r="R421">
        <v>1</v>
      </c>
      <c r="S421">
        <v>87.463710000000006</v>
      </c>
      <c r="T421">
        <v>0</v>
      </c>
      <c r="U421">
        <v>0</v>
      </c>
    </row>
    <row r="422" spans="1:21" x14ac:dyDescent="0.35">
      <c r="A422">
        <v>1</v>
      </c>
      <c r="B422">
        <f t="shared" si="37"/>
        <v>421</v>
      </c>
      <c r="C422" t="s">
        <v>17</v>
      </c>
      <c r="D422">
        <v>20</v>
      </c>
      <c r="E422">
        <v>2005</v>
      </c>
      <c r="F422">
        <v>13000</v>
      </c>
      <c r="G422" s="12">
        <v>1900000</v>
      </c>
      <c r="H422" s="12">
        <v>0</v>
      </c>
      <c r="I422">
        <v>0</v>
      </c>
      <c r="J422">
        <v>0</v>
      </c>
      <c r="K422">
        <v>0</v>
      </c>
      <c r="L422" s="11">
        <v>34850</v>
      </c>
      <c r="M422" s="12">
        <v>1995</v>
      </c>
      <c r="N422" s="12">
        <v>1</v>
      </c>
      <c r="O422" s="12">
        <f t="shared" si="36"/>
        <v>10</v>
      </c>
      <c r="P422">
        <v>1995</v>
      </c>
      <c r="Q422">
        <v>10</v>
      </c>
      <c r="R422">
        <v>1</v>
      </c>
      <c r="S422">
        <v>70.048689999999993</v>
      </c>
      <c r="T422">
        <v>0</v>
      </c>
      <c r="U422">
        <v>0</v>
      </c>
    </row>
    <row r="423" spans="1:21" x14ac:dyDescent="0.35">
      <c r="A423">
        <v>1</v>
      </c>
      <c r="B423">
        <f t="shared" si="37"/>
        <v>422</v>
      </c>
      <c r="C423" t="s">
        <v>17</v>
      </c>
      <c r="D423">
        <v>20</v>
      </c>
      <c r="E423">
        <v>2006</v>
      </c>
      <c r="F423">
        <v>11000</v>
      </c>
      <c r="G423" s="12">
        <v>1900000</v>
      </c>
      <c r="H423" s="12">
        <v>0</v>
      </c>
      <c r="I423">
        <v>0</v>
      </c>
      <c r="J423">
        <v>0</v>
      </c>
      <c r="K423">
        <v>0</v>
      </c>
      <c r="L423" s="11">
        <v>34850</v>
      </c>
      <c r="M423" s="12">
        <v>1995</v>
      </c>
      <c r="N423" s="12">
        <v>1</v>
      </c>
      <c r="O423" s="12">
        <f t="shared" si="36"/>
        <v>11</v>
      </c>
      <c r="P423">
        <v>1995</v>
      </c>
      <c r="Q423">
        <v>11</v>
      </c>
      <c r="R423">
        <v>1</v>
      </c>
      <c r="S423">
        <v>58.379040000000003</v>
      </c>
      <c r="T423">
        <v>0</v>
      </c>
      <c r="U423">
        <v>0</v>
      </c>
    </row>
    <row r="424" spans="1:21" x14ac:dyDescent="0.35">
      <c r="A424">
        <v>1</v>
      </c>
      <c r="B424">
        <f t="shared" si="37"/>
        <v>423</v>
      </c>
      <c r="C424" t="s">
        <v>17</v>
      </c>
      <c r="D424">
        <v>20</v>
      </c>
      <c r="E424">
        <v>2007</v>
      </c>
      <c r="F424">
        <v>8800</v>
      </c>
      <c r="G424" s="12">
        <v>1900000</v>
      </c>
      <c r="H424" s="12">
        <v>0</v>
      </c>
      <c r="I424">
        <v>0</v>
      </c>
      <c r="J424">
        <v>0</v>
      </c>
      <c r="K424">
        <v>0</v>
      </c>
      <c r="L424" s="11">
        <v>34850</v>
      </c>
      <c r="M424" s="12">
        <v>1995</v>
      </c>
      <c r="N424" s="12">
        <v>1</v>
      </c>
      <c r="O424" s="12">
        <f t="shared" si="36"/>
        <v>12</v>
      </c>
      <c r="P424">
        <v>1995</v>
      </c>
      <c r="Q424">
        <v>12</v>
      </c>
      <c r="R424">
        <v>1</v>
      </c>
      <c r="S424">
        <v>45.96707</v>
      </c>
      <c r="T424">
        <v>0</v>
      </c>
      <c r="U424">
        <v>0</v>
      </c>
    </row>
    <row r="425" spans="1:21" x14ac:dyDescent="0.35">
      <c r="A425">
        <v>1</v>
      </c>
      <c r="B425">
        <f t="shared" si="37"/>
        <v>424</v>
      </c>
      <c r="C425" t="s">
        <v>17</v>
      </c>
      <c r="D425">
        <v>20</v>
      </c>
      <c r="E425">
        <v>2008</v>
      </c>
      <c r="F425">
        <v>8000</v>
      </c>
      <c r="G425" s="12">
        <v>1900000</v>
      </c>
      <c r="H425" s="12">
        <v>0</v>
      </c>
      <c r="I425">
        <v>0</v>
      </c>
      <c r="J425">
        <v>0</v>
      </c>
      <c r="K425">
        <v>0</v>
      </c>
      <c r="L425" s="11">
        <v>34850</v>
      </c>
      <c r="M425" s="12">
        <v>1995</v>
      </c>
      <c r="N425" s="12">
        <v>1</v>
      </c>
      <c r="O425" s="12">
        <f t="shared" si="36"/>
        <v>13</v>
      </c>
      <c r="P425">
        <v>1995</v>
      </c>
      <c r="Q425">
        <v>13</v>
      </c>
      <c r="R425">
        <v>1</v>
      </c>
      <c r="S425">
        <v>41.102550000000001</v>
      </c>
      <c r="T425">
        <v>0</v>
      </c>
      <c r="U425">
        <v>0</v>
      </c>
    </row>
    <row r="426" spans="1:21" x14ac:dyDescent="0.35">
      <c r="A426">
        <v>1</v>
      </c>
      <c r="B426">
        <f t="shared" si="37"/>
        <v>425</v>
      </c>
      <c r="C426" t="s">
        <v>17</v>
      </c>
      <c r="D426">
        <v>20</v>
      </c>
      <c r="E426">
        <v>2009</v>
      </c>
      <c r="F426">
        <v>6600</v>
      </c>
      <c r="G426" s="12">
        <v>2000000</v>
      </c>
      <c r="H426" s="12">
        <v>0</v>
      </c>
      <c r="I426">
        <v>0</v>
      </c>
      <c r="J426">
        <v>0</v>
      </c>
      <c r="K426">
        <v>0</v>
      </c>
      <c r="L426" s="11">
        <v>34850</v>
      </c>
      <c r="M426" s="12">
        <v>1995</v>
      </c>
      <c r="N426" s="12">
        <v>1</v>
      </c>
      <c r="O426" s="12">
        <f t="shared" si="36"/>
        <v>14</v>
      </c>
      <c r="P426">
        <v>1995</v>
      </c>
      <c r="Q426">
        <v>14</v>
      </c>
      <c r="R426">
        <v>1</v>
      </c>
      <c r="S426">
        <v>33.335320000000003</v>
      </c>
      <c r="T426">
        <v>0</v>
      </c>
      <c r="U426">
        <v>0</v>
      </c>
    </row>
    <row r="427" spans="1:21" x14ac:dyDescent="0.35">
      <c r="A427">
        <v>1</v>
      </c>
      <c r="B427">
        <f t="shared" si="37"/>
        <v>426</v>
      </c>
      <c r="C427" t="s">
        <v>17</v>
      </c>
      <c r="D427">
        <v>20</v>
      </c>
      <c r="E427">
        <v>2010</v>
      </c>
      <c r="F427">
        <v>5800</v>
      </c>
      <c r="G427" s="12">
        <v>2000000</v>
      </c>
      <c r="H427" s="12">
        <v>0</v>
      </c>
      <c r="I427">
        <v>0</v>
      </c>
      <c r="J427">
        <v>0</v>
      </c>
      <c r="K427">
        <v>0</v>
      </c>
      <c r="L427" s="11">
        <v>34850</v>
      </c>
      <c r="M427" s="12">
        <v>1995</v>
      </c>
      <c r="N427" s="12">
        <v>1</v>
      </c>
      <c r="O427" s="12">
        <f t="shared" si="36"/>
        <v>15</v>
      </c>
      <c r="P427">
        <v>1995</v>
      </c>
      <c r="Q427">
        <v>15</v>
      </c>
      <c r="R427">
        <v>1</v>
      </c>
      <c r="S427">
        <v>28.78603</v>
      </c>
      <c r="T427">
        <v>0</v>
      </c>
      <c r="U427">
        <v>0</v>
      </c>
    </row>
    <row r="428" spans="1:21" x14ac:dyDescent="0.35">
      <c r="A428">
        <v>1</v>
      </c>
      <c r="B428">
        <f t="shared" si="37"/>
        <v>427</v>
      </c>
      <c r="C428" t="s">
        <v>17</v>
      </c>
      <c r="D428">
        <v>20</v>
      </c>
      <c r="E428">
        <v>2011</v>
      </c>
      <c r="F428">
        <v>5600</v>
      </c>
      <c r="G428" s="12">
        <v>2100000</v>
      </c>
      <c r="H428" s="12">
        <v>0</v>
      </c>
      <c r="I428">
        <v>0</v>
      </c>
      <c r="J428">
        <v>0</v>
      </c>
      <c r="K428">
        <v>0</v>
      </c>
      <c r="L428" s="11">
        <v>34850</v>
      </c>
      <c r="M428" s="12">
        <v>1995</v>
      </c>
      <c r="N428" s="12">
        <v>1</v>
      </c>
      <c r="O428" s="12">
        <f t="shared" si="36"/>
        <v>16</v>
      </c>
      <c r="P428">
        <v>1995</v>
      </c>
      <c r="Q428">
        <v>16</v>
      </c>
      <c r="R428">
        <v>1</v>
      </c>
      <c r="S428">
        <v>27.299240000000001</v>
      </c>
      <c r="T428">
        <v>0</v>
      </c>
      <c r="U428">
        <v>0</v>
      </c>
    </row>
    <row r="429" spans="1:21" x14ac:dyDescent="0.35">
      <c r="A429">
        <v>1</v>
      </c>
      <c r="B429">
        <f t="shared" si="37"/>
        <v>428</v>
      </c>
      <c r="C429" t="s">
        <v>17</v>
      </c>
      <c r="D429">
        <v>20</v>
      </c>
      <c r="E429">
        <v>2012</v>
      </c>
      <c r="F429">
        <v>5100</v>
      </c>
      <c r="G429" s="12">
        <v>2100000</v>
      </c>
      <c r="H429" s="12">
        <v>0</v>
      </c>
      <c r="I429">
        <v>0</v>
      </c>
      <c r="J429">
        <v>0</v>
      </c>
      <c r="K429">
        <v>0</v>
      </c>
      <c r="L429" s="11">
        <v>34850</v>
      </c>
      <c r="M429" s="12">
        <v>1995</v>
      </c>
      <c r="N429" s="12">
        <v>1</v>
      </c>
      <c r="O429" s="12">
        <f t="shared" si="36"/>
        <v>17</v>
      </c>
      <c r="P429">
        <v>1995</v>
      </c>
      <c r="Q429">
        <v>17</v>
      </c>
      <c r="R429">
        <v>1</v>
      </c>
      <c r="S429">
        <v>24.40991</v>
      </c>
      <c r="T429">
        <v>0</v>
      </c>
      <c r="U429">
        <v>0</v>
      </c>
    </row>
    <row r="430" spans="1:21" x14ac:dyDescent="0.35">
      <c r="A430">
        <v>1</v>
      </c>
      <c r="B430">
        <f t="shared" si="37"/>
        <v>429</v>
      </c>
      <c r="C430" t="s">
        <v>17</v>
      </c>
      <c r="D430">
        <v>20</v>
      </c>
      <c r="E430">
        <v>2013</v>
      </c>
      <c r="F430">
        <v>4800</v>
      </c>
      <c r="G430" s="12">
        <v>2100000</v>
      </c>
      <c r="H430" s="12">
        <v>0</v>
      </c>
      <c r="I430">
        <v>0</v>
      </c>
      <c r="J430">
        <v>0</v>
      </c>
      <c r="K430">
        <v>0</v>
      </c>
      <c r="L430" s="11">
        <v>34850</v>
      </c>
      <c r="M430" s="12">
        <v>1995</v>
      </c>
      <c r="N430" s="12">
        <v>1</v>
      </c>
      <c r="O430" s="12">
        <f t="shared" si="36"/>
        <v>18</v>
      </c>
      <c r="P430">
        <v>1995</v>
      </c>
      <c r="Q430">
        <v>18</v>
      </c>
      <c r="R430">
        <v>1</v>
      </c>
      <c r="S430">
        <v>22.551020000000001</v>
      </c>
      <c r="T430">
        <v>0</v>
      </c>
      <c r="U430">
        <v>0</v>
      </c>
    </row>
    <row r="431" spans="1:21" x14ac:dyDescent="0.35">
      <c r="A431">
        <v>1</v>
      </c>
      <c r="B431">
        <f t="shared" si="37"/>
        <v>430</v>
      </c>
      <c r="C431" t="s">
        <v>17</v>
      </c>
      <c r="D431">
        <v>20</v>
      </c>
      <c r="E431">
        <v>2014</v>
      </c>
      <c r="F431">
        <v>4500</v>
      </c>
      <c r="G431" s="12">
        <v>2200000</v>
      </c>
      <c r="H431" s="12">
        <v>0</v>
      </c>
      <c r="I431">
        <v>0</v>
      </c>
      <c r="J431">
        <v>0</v>
      </c>
      <c r="K431">
        <v>0</v>
      </c>
      <c r="L431" s="11">
        <v>34850</v>
      </c>
      <c r="M431" s="12">
        <v>1995</v>
      </c>
      <c r="N431" s="12">
        <v>1</v>
      </c>
      <c r="O431" s="12">
        <f t="shared" si="36"/>
        <v>19</v>
      </c>
      <c r="P431">
        <v>1995</v>
      </c>
      <c r="Q431">
        <v>19</v>
      </c>
      <c r="R431">
        <v>1</v>
      </c>
      <c r="S431">
        <v>20.750969999999999</v>
      </c>
      <c r="T431">
        <v>0</v>
      </c>
      <c r="U431">
        <v>0</v>
      </c>
    </row>
    <row r="432" spans="1:21" x14ac:dyDescent="0.35">
      <c r="A432">
        <v>1</v>
      </c>
      <c r="B432">
        <f t="shared" si="37"/>
        <v>431</v>
      </c>
      <c r="C432" t="s">
        <v>17</v>
      </c>
      <c r="D432">
        <v>20</v>
      </c>
      <c r="E432">
        <v>2015</v>
      </c>
      <c r="F432">
        <v>4200</v>
      </c>
      <c r="G432" s="12">
        <v>2200000</v>
      </c>
      <c r="H432" s="12">
        <v>0</v>
      </c>
      <c r="I432">
        <v>0</v>
      </c>
      <c r="J432">
        <v>0</v>
      </c>
      <c r="K432">
        <v>0</v>
      </c>
      <c r="L432" s="11">
        <v>34850</v>
      </c>
      <c r="M432" s="12">
        <v>1995</v>
      </c>
      <c r="N432" s="12">
        <v>1</v>
      </c>
      <c r="O432" s="12">
        <f t="shared" si="36"/>
        <v>20</v>
      </c>
      <c r="P432">
        <v>1995</v>
      </c>
      <c r="Q432">
        <v>20</v>
      </c>
      <c r="R432">
        <v>1</v>
      </c>
      <c r="S432">
        <v>19.011430000000001</v>
      </c>
      <c r="T432">
        <v>0</v>
      </c>
      <c r="U432">
        <v>0</v>
      </c>
    </row>
    <row r="433" spans="1:21" x14ac:dyDescent="0.35">
      <c r="A433">
        <v>1</v>
      </c>
      <c r="B433">
        <f t="shared" si="37"/>
        <v>432</v>
      </c>
      <c r="C433" t="s">
        <v>17</v>
      </c>
      <c r="D433">
        <v>20</v>
      </c>
      <c r="E433">
        <v>2016</v>
      </c>
      <c r="F433">
        <v>3900</v>
      </c>
      <c r="G433" s="12">
        <v>2300000</v>
      </c>
      <c r="H433" s="12">
        <v>0</v>
      </c>
      <c r="I433">
        <v>0</v>
      </c>
      <c r="J433">
        <v>0</v>
      </c>
      <c r="K433">
        <v>0</v>
      </c>
      <c r="L433" s="11">
        <v>34850</v>
      </c>
      <c r="M433" s="12">
        <v>1995</v>
      </c>
      <c r="N433" s="12">
        <v>1</v>
      </c>
      <c r="O433" s="12">
        <f t="shared" si="36"/>
        <v>21</v>
      </c>
      <c r="P433">
        <v>1995</v>
      </c>
      <c r="Q433">
        <v>21</v>
      </c>
      <c r="R433">
        <v>1</v>
      </c>
      <c r="S433">
        <v>17.331330000000001</v>
      </c>
      <c r="T433">
        <v>0</v>
      </c>
      <c r="U433">
        <v>0</v>
      </c>
    </row>
    <row r="434" spans="1:21" x14ac:dyDescent="0.35">
      <c r="A434">
        <v>1</v>
      </c>
      <c r="B434">
        <f t="shared" si="37"/>
        <v>433</v>
      </c>
      <c r="C434" t="s">
        <v>18</v>
      </c>
      <c r="D434">
        <v>21</v>
      </c>
      <c r="E434">
        <v>1990</v>
      </c>
      <c r="F434">
        <v>9400</v>
      </c>
      <c r="G434" s="12">
        <v>150000000</v>
      </c>
      <c r="H434" s="12">
        <v>0</v>
      </c>
      <c r="I434">
        <v>1</v>
      </c>
      <c r="J434">
        <v>0</v>
      </c>
      <c r="K434">
        <v>1</v>
      </c>
      <c r="L434" s="11">
        <v>34700</v>
      </c>
      <c r="M434" s="12">
        <v>1995</v>
      </c>
      <c r="N434" s="12">
        <v>0</v>
      </c>
      <c r="O434" s="12">
        <f t="shared" si="36"/>
        <v>-5</v>
      </c>
      <c r="P434">
        <v>2005</v>
      </c>
      <c r="Q434">
        <v>-15</v>
      </c>
      <c r="R434">
        <v>0</v>
      </c>
      <c r="S434">
        <v>0.62938499999999997</v>
      </c>
      <c r="T434">
        <v>0</v>
      </c>
      <c r="U434">
        <v>0</v>
      </c>
    </row>
    <row r="435" spans="1:21" x14ac:dyDescent="0.35">
      <c r="A435">
        <v>1</v>
      </c>
      <c r="B435">
        <f t="shared" si="37"/>
        <v>434</v>
      </c>
      <c r="C435" t="s">
        <v>18</v>
      </c>
      <c r="D435">
        <v>21</v>
      </c>
      <c r="E435">
        <v>1991</v>
      </c>
      <c r="F435">
        <v>12000</v>
      </c>
      <c r="G435" s="12">
        <v>150000000</v>
      </c>
      <c r="H435" s="12">
        <v>0</v>
      </c>
      <c r="I435">
        <v>1</v>
      </c>
      <c r="J435">
        <v>0</v>
      </c>
      <c r="K435">
        <v>1</v>
      </c>
      <c r="L435" s="11">
        <v>34700</v>
      </c>
      <c r="M435" s="12">
        <v>1995</v>
      </c>
      <c r="N435" s="12">
        <v>0</v>
      </c>
      <c r="O435" s="12">
        <f t="shared" si="36"/>
        <v>-4</v>
      </c>
      <c r="P435">
        <v>2005</v>
      </c>
      <c r="Q435">
        <v>-14</v>
      </c>
      <c r="R435">
        <v>0</v>
      </c>
      <c r="S435">
        <v>0.78959539999999995</v>
      </c>
      <c r="T435">
        <v>0</v>
      </c>
      <c r="U435">
        <v>0</v>
      </c>
    </row>
    <row r="436" spans="1:21" x14ac:dyDescent="0.35">
      <c r="A436">
        <v>1</v>
      </c>
      <c r="B436">
        <f t="shared" si="37"/>
        <v>435</v>
      </c>
      <c r="C436" t="s">
        <v>18</v>
      </c>
      <c r="D436">
        <v>21</v>
      </c>
      <c r="E436">
        <v>1992</v>
      </c>
      <c r="F436">
        <v>14000</v>
      </c>
      <c r="G436" s="12">
        <v>150000000</v>
      </c>
      <c r="H436" s="12">
        <v>0</v>
      </c>
      <c r="I436">
        <v>1</v>
      </c>
      <c r="J436">
        <v>0</v>
      </c>
      <c r="K436">
        <v>1</v>
      </c>
      <c r="L436" s="11">
        <v>34700</v>
      </c>
      <c r="M436" s="12">
        <v>1995</v>
      </c>
      <c r="N436" s="12">
        <v>0</v>
      </c>
      <c r="O436" s="12">
        <f t="shared" si="36"/>
        <v>-3</v>
      </c>
      <c r="P436">
        <v>2005</v>
      </c>
      <c r="Q436">
        <v>-13</v>
      </c>
      <c r="R436">
        <v>0</v>
      </c>
      <c r="S436">
        <v>0.90577200000000002</v>
      </c>
      <c r="T436">
        <v>0</v>
      </c>
      <c r="U436">
        <v>0</v>
      </c>
    </row>
    <row r="437" spans="1:21" x14ac:dyDescent="0.35">
      <c r="A437">
        <v>1</v>
      </c>
      <c r="B437">
        <f t="shared" si="37"/>
        <v>436</v>
      </c>
      <c r="C437" t="s">
        <v>18</v>
      </c>
      <c r="D437">
        <v>21</v>
      </c>
      <c r="E437">
        <v>1993</v>
      </c>
      <c r="F437">
        <v>16000</v>
      </c>
      <c r="G437" s="12">
        <v>160000000</v>
      </c>
      <c r="H437" s="12">
        <v>0</v>
      </c>
      <c r="I437">
        <v>1</v>
      </c>
      <c r="J437">
        <v>0</v>
      </c>
      <c r="K437">
        <v>1</v>
      </c>
      <c r="L437" s="11">
        <v>34700</v>
      </c>
      <c r="M437" s="12">
        <v>1995</v>
      </c>
      <c r="N437" s="12">
        <v>0</v>
      </c>
      <c r="O437" s="12">
        <f t="shared" si="36"/>
        <v>-2</v>
      </c>
      <c r="P437">
        <v>2005</v>
      </c>
      <c r="Q437">
        <v>-12</v>
      </c>
      <c r="R437">
        <v>0</v>
      </c>
      <c r="S437">
        <v>1.018248</v>
      </c>
      <c r="T437">
        <v>0</v>
      </c>
      <c r="U437">
        <v>0</v>
      </c>
    </row>
    <row r="438" spans="1:21" x14ac:dyDescent="0.35">
      <c r="A438">
        <v>1</v>
      </c>
      <c r="B438">
        <f t="shared" si="37"/>
        <v>437</v>
      </c>
      <c r="C438" t="s">
        <v>18</v>
      </c>
      <c r="D438">
        <v>21</v>
      </c>
      <c r="E438">
        <v>1994</v>
      </c>
      <c r="F438">
        <v>19000</v>
      </c>
      <c r="G438" s="12">
        <v>160000000</v>
      </c>
      <c r="H438" s="12">
        <v>0</v>
      </c>
      <c r="I438">
        <v>1</v>
      </c>
      <c r="J438">
        <v>0</v>
      </c>
      <c r="K438">
        <v>1</v>
      </c>
      <c r="L438" s="11">
        <v>34700</v>
      </c>
      <c r="M438" s="12">
        <v>1995</v>
      </c>
      <c r="N438" s="12">
        <v>0</v>
      </c>
      <c r="O438" s="12">
        <f t="shared" si="36"/>
        <v>-1</v>
      </c>
      <c r="P438">
        <v>2005</v>
      </c>
      <c r="Q438">
        <v>-11</v>
      </c>
      <c r="R438">
        <v>0</v>
      </c>
      <c r="S438">
        <v>1.1896929999999999</v>
      </c>
      <c r="T438">
        <v>0</v>
      </c>
      <c r="U438">
        <v>0</v>
      </c>
    </row>
    <row r="439" spans="1:21" x14ac:dyDescent="0.35">
      <c r="A439">
        <v>1</v>
      </c>
      <c r="B439">
        <f t="shared" si="37"/>
        <v>438</v>
      </c>
      <c r="C439" t="s">
        <v>18</v>
      </c>
      <c r="D439">
        <v>21</v>
      </c>
      <c r="E439">
        <v>1995</v>
      </c>
      <c r="F439">
        <v>21000</v>
      </c>
      <c r="G439" s="12">
        <v>160000000</v>
      </c>
      <c r="H439" s="12">
        <v>0</v>
      </c>
      <c r="I439">
        <v>1</v>
      </c>
      <c r="J439">
        <v>0</v>
      </c>
      <c r="K439">
        <v>1</v>
      </c>
      <c r="L439" s="11">
        <v>34700</v>
      </c>
      <c r="M439" s="12">
        <v>1995</v>
      </c>
      <c r="N439" s="12">
        <v>1</v>
      </c>
      <c r="O439" s="12">
        <f t="shared" si="36"/>
        <v>0</v>
      </c>
      <c r="P439">
        <v>2005</v>
      </c>
      <c r="Q439">
        <v>-10</v>
      </c>
      <c r="R439">
        <v>0</v>
      </c>
      <c r="S439">
        <v>1.293927</v>
      </c>
      <c r="T439">
        <v>0</v>
      </c>
      <c r="U439">
        <v>1</v>
      </c>
    </row>
    <row r="440" spans="1:21" x14ac:dyDescent="0.35">
      <c r="A440">
        <v>1</v>
      </c>
      <c r="B440">
        <f t="shared" si="37"/>
        <v>439</v>
      </c>
      <c r="C440" t="s">
        <v>18</v>
      </c>
      <c r="D440">
        <v>21</v>
      </c>
      <c r="E440">
        <v>1996</v>
      </c>
      <c r="F440">
        <v>23000</v>
      </c>
      <c r="G440" s="12">
        <v>160000000</v>
      </c>
      <c r="H440" s="12">
        <v>0</v>
      </c>
      <c r="I440">
        <v>1</v>
      </c>
      <c r="J440">
        <v>0</v>
      </c>
      <c r="K440">
        <v>1</v>
      </c>
      <c r="L440" s="11">
        <v>34700</v>
      </c>
      <c r="M440" s="12">
        <v>1995</v>
      </c>
      <c r="N440" s="12">
        <v>1</v>
      </c>
      <c r="O440" s="12">
        <f t="shared" si="36"/>
        <v>1</v>
      </c>
      <c r="P440">
        <v>2005</v>
      </c>
      <c r="Q440">
        <v>-9</v>
      </c>
      <c r="R440">
        <v>0</v>
      </c>
      <c r="S440">
        <v>1.3946719999999999</v>
      </c>
      <c r="T440">
        <v>0</v>
      </c>
      <c r="U440">
        <v>1</v>
      </c>
    </row>
    <row r="441" spans="1:21" x14ac:dyDescent="0.35">
      <c r="A441">
        <v>1</v>
      </c>
      <c r="B441">
        <f t="shared" si="37"/>
        <v>440</v>
      </c>
      <c r="C441" t="s">
        <v>18</v>
      </c>
      <c r="D441">
        <v>21</v>
      </c>
      <c r="E441">
        <v>1997</v>
      </c>
      <c r="F441">
        <v>16000</v>
      </c>
      <c r="G441" s="12">
        <v>170000000</v>
      </c>
      <c r="H441" s="12">
        <v>0</v>
      </c>
      <c r="I441">
        <v>1</v>
      </c>
      <c r="J441">
        <v>0</v>
      </c>
      <c r="K441">
        <v>1</v>
      </c>
      <c r="L441" s="11">
        <v>34700</v>
      </c>
      <c r="M441" s="12">
        <v>1995</v>
      </c>
      <c r="N441" s="12">
        <v>1</v>
      </c>
      <c r="O441" s="12">
        <f t="shared" si="36"/>
        <v>2</v>
      </c>
      <c r="P441">
        <v>2005</v>
      </c>
      <c r="Q441">
        <v>-8</v>
      </c>
      <c r="R441">
        <v>0</v>
      </c>
      <c r="S441">
        <v>0.95496639999999999</v>
      </c>
      <c r="T441">
        <v>0</v>
      </c>
      <c r="U441">
        <v>1</v>
      </c>
    </row>
    <row r="442" spans="1:21" x14ac:dyDescent="0.35">
      <c r="A442">
        <v>1</v>
      </c>
      <c r="B442">
        <f t="shared" si="37"/>
        <v>441</v>
      </c>
      <c r="C442" t="s">
        <v>18</v>
      </c>
      <c r="D442">
        <v>21</v>
      </c>
      <c r="E442">
        <v>1998</v>
      </c>
      <c r="F442">
        <v>15000</v>
      </c>
      <c r="G442" s="12">
        <v>170000000</v>
      </c>
      <c r="H442" s="12">
        <v>0</v>
      </c>
      <c r="I442">
        <v>1</v>
      </c>
      <c r="J442">
        <v>0</v>
      </c>
      <c r="K442">
        <v>1</v>
      </c>
      <c r="L442" s="11">
        <v>34700</v>
      </c>
      <c r="M442" s="12">
        <v>1995</v>
      </c>
      <c r="N442" s="12">
        <v>1</v>
      </c>
      <c r="O442" s="12">
        <f t="shared" si="36"/>
        <v>3</v>
      </c>
      <c r="P442">
        <v>2005</v>
      </c>
      <c r="Q442">
        <v>-7</v>
      </c>
      <c r="R442">
        <v>0</v>
      </c>
      <c r="S442">
        <v>0.88146820000000004</v>
      </c>
      <c r="T442">
        <v>0</v>
      </c>
      <c r="U442">
        <v>1</v>
      </c>
    </row>
    <row r="443" spans="1:21" x14ac:dyDescent="0.35">
      <c r="A443">
        <v>1</v>
      </c>
      <c r="B443">
        <f t="shared" si="37"/>
        <v>442</v>
      </c>
      <c r="C443" t="s">
        <v>18</v>
      </c>
      <c r="D443">
        <v>21</v>
      </c>
      <c r="E443">
        <v>1999</v>
      </c>
      <c r="F443">
        <v>14000</v>
      </c>
      <c r="G443" s="12">
        <v>170000000</v>
      </c>
      <c r="H443" s="12">
        <v>0</v>
      </c>
      <c r="I443">
        <v>1</v>
      </c>
      <c r="J443">
        <v>0</v>
      </c>
      <c r="K443">
        <v>1</v>
      </c>
      <c r="L443" s="11">
        <v>34700</v>
      </c>
      <c r="M443" s="12">
        <v>1995</v>
      </c>
      <c r="N443" s="12">
        <v>1</v>
      </c>
      <c r="O443" s="12">
        <f t="shared" si="36"/>
        <v>4</v>
      </c>
      <c r="P443">
        <v>2005</v>
      </c>
      <c r="Q443">
        <v>-6</v>
      </c>
      <c r="R443">
        <v>0</v>
      </c>
      <c r="S443">
        <v>0.81037630000000005</v>
      </c>
      <c r="T443">
        <v>0</v>
      </c>
      <c r="U443">
        <v>1</v>
      </c>
    </row>
    <row r="444" spans="1:21" x14ac:dyDescent="0.35">
      <c r="A444">
        <v>1</v>
      </c>
      <c r="B444">
        <f t="shared" si="37"/>
        <v>443</v>
      </c>
      <c r="C444" t="s">
        <v>18</v>
      </c>
      <c r="D444">
        <v>21</v>
      </c>
      <c r="E444">
        <v>2000</v>
      </c>
      <c r="F444">
        <v>15000</v>
      </c>
      <c r="G444" s="12">
        <v>180000000</v>
      </c>
      <c r="H444" s="12">
        <v>0</v>
      </c>
      <c r="I444">
        <v>1</v>
      </c>
      <c r="J444">
        <v>0</v>
      </c>
      <c r="K444">
        <v>1</v>
      </c>
      <c r="L444" s="11">
        <v>34700</v>
      </c>
      <c r="M444" s="12">
        <v>1995</v>
      </c>
      <c r="N444" s="12">
        <v>1</v>
      </c>
      <c r="O444" s="12">
        <f t="shared" si="36"/>
        <v>5</v>
      </c>
      <c r="P444">
        <v>2005</v>
      </c>
      <c r="Q444">
        <v>-5</v>
      </c>
      <c r="R444">
        <v>0</v>
      </c>
      <c r="S444">
        <v>0.85573659999999996</v>
      </c>
      <c r="T444">
        <v>0</v>
      </c>
      <c r="U444">
        <v>1</v>
      </c>
    </row>
    <row r="445" spans="1:21" x14ac:dyDescent="0.35">
      <c r="A445">
        <v>1</v>
      </c>
      <c r="B445">
        <f t="shared" si="37"/>
        <v>444</v>
      </c>
      <c r="C445" t="s">
        <v>18</v>
      </c>
      <c r="D445">
        <v>21</v>
      </c>
      <c r="E445">
        <v>2001</v>
      </c>
      <c r="F445">
        <v>14000</v>
      </c>
      <c r="G445" s="12">
        <v>180000000</v>
      </c>
      <c r="H445" s="12">
        <v>1</v>
      </c>
      <c r="I445">
        <v>1</v>
      </c>
      <c r="J445">
        <v>0</v>
      </c>
      <c r="K445">
        <v>1</v>
      </c>
      <c r="L445" s="11">
        <v>34700</v>
      </c>
      <c r="M445" s="12">
        <v>1995</v>
      </c>
      <c r="N445" s="12">
        <v>1</v>
      </c>
      <c r="O445" s="12">
        <f t="shared" si="36"/>
        <v>6</v>
      </c>
      <c r="P445">
        <v>2005</v>
      </c>
      <c r="Q445">
        <v>-4</v>
      </c>
      <c r="R445">
        <v>0</v>
      </c>
      <c r="S445">
        <v>0.78762010000000005</v>
      </c>
      <c r="T445">
        <v>0</v>
      </c>
      <c r="U445">
        <v>1</v>
      </c>
    </row>
    <row r="446" spans="1:21" x14ac:dyDescent="0.35">
      <c r="A446">
        <v>1</v>
      </c>
      <c r="B446">
        <f t="shared" si="37"/>
        <v>445</v>
      </c>
      <c r="C446" t="s">
        <v>18</v>
      </c>
      <c r="D446">
        <v>21</v>
      </c>
      <c r="E446">
        <v>2002</v>
      </c>
      <c r="F446">
        <v>14000</v>
      </c>
      <c r="G446" s="12">
        <v>180000000</v>
      </c>
      <c r="H446" s="12">
        <v>0</v>
      </c>
      <c r="I446">
        <v>1</v>
      </c>
      <c r="J446">
        <v>0</v>
      </c>
      <c r="K446">
        <v>1</v>
      </c>
      <c r="L446" s="11">
        <v>34700</v>
      </c>
      <c r="M446" s="12">
        <v>1995</v>
      </c>
      <c r="N446" s="12">
        <v>1</v>
      </c>
      <c r="O446" s="12">
        <f t="shared" si="36"/>
        <v>7</v>
      </c>
      <c r="P446">
        <v>2005</v>
      </c>
      <c r="Q446">
        <v>-3</v>
      </c>
      <c r="R446">
        <v>0</v>
      </c>
      <c r="S446">
        <v>0.77712579999999998</v>
      </c>
      <c r="T446">
        <v>0</v>
      </c>
      <c r="U446">
        <v>1</v>
      </c>
    </row>
    <row r="447" spans="1:21" x14ac:dyDescent="0.35">
      <c r="A447">
        <v>1</v>
      </c>
      <c r="B447">
        <f t="shared" si="37"/>
        <v>446</v>
      </c>
      <c r="C447" t="s">
        <v>18</v>
      </c>
      <c r="D447">
        <v>21</v>
      </c>
      <c r="E447">
        <v>2003</v>
      </c>
      <c r="F447">
        <v>15000</v>
      </c>
      <c r="G447" s="12">
        <v>180000000</v>
      </c>
      <c r="H447" s="12">
        <v>1</v>
      </c>
      <c r="I447">
        <v>1</v>
      </c>
      <c r="J447">
        <v>0</v>
      </c>
      <c r="K447">
        <v>1</v>
      </c>
      <c r="L447" s="11">
        <v>34700</v>
      </c>
      <c r="M447" s="12">
        <v>1995</v>
      </c>
      <c r="N447" s="12">
        <v>1</v>
      </c>
      <c r="O447" s="12">
        <f t="shared" si="36"/>
        <v>8</v>
      </c>
      <c r="P447">
        <v>2005</v>
      </c>
      <c r="Q447">
        <v>-2</v>
      </c>
      <c r="R447">
        <v>0</v>
      </c>
      <c r="S447">
        <v>0.82199820000000001</v>
      </c>
      <c r="T447">
        <v>0</v>
      </c>
      <c r="U447">
        <v>1</v>
      </c>
    </row>
    <row r="448" spans="1:21" x14ac:dyDescent="0.35">
      <c r="A448">
        <v>1</v>
      </c>
      <c r="B448">
        <f t="shared" si="37"/>
        <v>447</v>
      </c>
      <c r="C448" t="s">
        <v>18</v>
      </c>
      <c r="D448">
        <v>21</v>
      </c>
      <c r="E448">
        <v>2004</v>
      </c>
      <c r="F448">
        <v>14000</v>
      </c>
      <c r="G448" s="12">
        <v>180000000</v>
      </c>
      <c r="H448" s="12">
        <v>0</v>
      </c>
      <c r="I448">
        <v>1</v>
      </c>
      <c r="J448">
        <v>0</v>
      </c>
      <c r="K448">
        <v>1</v>
      </c>
      <c r="L448" s="11">
        <v>34700</v>
      </c>
      <c r="M448" s="12">
        <v>1995</v>
      </c>
      <c r="N448" s="12">
        <v>1</v>
      </c>
      <c r="O448" s="12">
        <f t="shared" si="36"/>
        <v>9</v>
      </c>
      <c r="P448">
        <v>2005</v>
      </c>
      <c r="Q448">
        <v>-1</v>
      </c>
      <c r="R448">
        <v>0</v>
      </c>
      <c r="S448">
        <v>0.7578281</v>
      </c>
      <c r="T448">
        <v>0</v>
      </c>
      <c r="U448">
        <v>1</v>
      </c>
    </row>
    <row r="449" spans="1:21" x14ac:dyDescent="0.35">
      <c r="A449">
        <v>1</v>
      </c>
      <c r="B449">
        <f t="shared" si="37"/>
        <v>448</v>
      </c>
      <c r="C449" t="s">
        <v>18</v>
      </c>
      <c r="D449">
        <v>21</v>
      </c>
      <c r="E449">
        <v>2005</v>
      </c>
      <c r="F449">
        <v>14000</v>
      </c>
      <c r="G449" s="12">
        <v>190000000</v>
      </c>
      <c r="H449" s="12">
        <v>1</v>
      </c>
      <c r="I449">
        <v>1</v>
      </c>
      <c r="J449">
        <v>0</v>
      </c>
      <c r="K449">
        <v>1</v>
      </c>
      <c r="L449" s="11">
        <v>34700</v>
      </c>
      <c r="M449" s="12">
        <v>1995</v>
      </c>
      <c r="N449" s="12">
        <v>1</v>
      </c>
      <c r="O449" s="12">
        <f t="shared" si="36"/>
        <v>10</v>
      </c>
      <c r="P449">
        <v>2005</v>
      </c>
      <c r="Q449">
        <v>0</v>
      </c>
      <c r="R449">
        <v>1</v>
      </c>
      <c r="S449">
        <v>0.7489941</v>
      </c>
      <c r="T449">
        <v>0</v>
      </c>
      <c r="U449">
        <v>1</v>
      </c>
    </row>
    <row r="450" spans="1:21" x14ac:dyDescent="0.35">
      <c r="A450">
        <v>1</v>
      </c>
      <c r="B450">
        <f t="shared" si="37"/>
        <v>449</v>
      </c>
      <c r="C450" t="s">
        <v>18</v>
      </c>
      <c r="D450">
        <v>21</v>
      </c>
      <c r="E450">
        <v>2006</v>
      </c>
      <c r="F450">
        <v>13000</v>
      </c>
      <c r="G450" s="12">
        <v>190000000</v>
      </c>
      <c r="H450" s="12">
        <v>1</v>
      </c>
      <c r="I450">
        <v>1</v>
      </c>
      <c r="J450">
        <v>0</v>
      </c>
      <c r="K450">
        <v>1</v>
      </c>
      <c r="L450" s="11">
        <v>34700</v>
      </c>
      <c r="M450" s="12">
        <v>1995</v>
      </c>
      <c r="N450" s="12">
        <v>1</v>
      </c>
      <c r="O450" s="12">
        <f t="shared" si="36"/>
        <v>11</v>
      </c>
      <c r="P450">
        <v>2005</v>
      </c>
      <c r="Q450">
        <v>1</v>
      </c>
      <c r="R450">
        <v>1</v>
      </c>
      <c r="S450">
        <v>0.68778550000000005</v>
      </c>
      <c r="T450">
        <v>0</v>
      </c>
      <c r="U450">
        <v>1</v>
      </c>
    </row>
    <row r="451" spans="1:21" x14ac:dyDescent="0.35">
      <c r="A451">
        <v>1</v>
      </c>
      <c r="B451">
        <f t="shared" si="37"/>
        <v>450</v>
      </c>
      <c r="C451" t="s">
        <v>18</v>
      </c>
      <c r="D451">
        <v>21</v>
      </c>
      <c r="E451">
        <v>2007</v>
      </c>
      <c r="F451">
        <v>14000</v>
      </c>
      <c r="G451" s="12">
        <v>190000000</v>
      </c>
      <c r="H451" s="12">
        <v>1</v>
      </c>
      <c r="I451">
        <v>1</v>
      </c>
      <c r="J451">
        <v>0</v>
      </c>
      <c r="K451">
        <v>1</v>
      </c>
      <c r="L451" s="11">
        <v>34700</v>
      </c>
      <c r="M451" s="12">
        <v>1995</v>
      </c>
      <c r="N451" s="12">
        <v>1</v>
      </c>
      <c r="O451" s="12">
        <f t="shared" ref="O451:O514" si="38">E451-M451</f>
        <v>12</v>
      </c>
      <c r="P451">
        <v>2005</v>
      </c>
      <c r="Q451">
        <v>2</v>
      </c>
      <c r="R451">
        <v>1</v>
      </c>
      <c r="S451">
        <v>0.73288209999999998</v>
      </c>
      <c r="T451">
        <v>0</v>
      </c>
      <c r="U451">
        <v>1</v>
      </c>
    </row>
    <row r="452" spans="1:21" x14ac:dyDescent="0.35">
      <c r="A452">
        <v>1</v>
      </c>
      <c r="B452">
        <f t="shared" ref="B452:B515" si="39">B451+1</f>
        <v>451</v>
      </c>
      <c r="C452" t="s">
        <v>18</v>
      </c>
      <c r="D452">
        <v>21</v>
      </c>
      <c r="E452">
        <v>2008</v>
      </c>
      <c r="F452">
        <v>14000</v>
      </c>
      <c r="G452" s="12">
        <v>190000000</v>
      </c>
      <c r="H452" s="12">
        <v>1</v>
      </c>
      <c r="I452">
        <v>1</v>
      </c>
      <c r="J452">
        <v>0</v>
      </c>
      <c r="K452">
        <v>1</v>
      </c>
      <c r="L452" s="11">
        <v>34700</v>
      </c>
      <c r="M452" s="12">
        <v>1995</v>
      </c>
      <c r="N452" s="12">
        <v>1</v>
      </c>
      <c r="O452" s="12">
        <f t="shared" si="38"/>
        <v>13</v>
      </c>
      <c r="P452">
        <v>2005</v>
      </c>
      <c r="Q452">
        <v>3</v>
      </c>
      <c r="R452">
        <v>1</v>
      </c>
      <c r="S452">
        <v>0.72546739999999998</v>
      </c>
      <c r="T452">
        <v>0</v>
      </c>
      <c r="U452">
        <v>1</v>
      </c>
    </row>
    <row r="453" spans="1:21" x14ac:dyDescent="0.35">
      <c r="A453">
        <v>1</v>
      </c>
      <c r="B453">
        <f t="shared" si="39"/>
        <v>452</v>
      </c>
      <c r="C453" t="s">
        <v>18</v>
      </c>
      <c r="D453">
        <v>21</v>
      </c>
      <c r="E453">
        <v>2009</v>
      </c>
      <c r="F453">
        <v>15000</v>
      </c>
      <c r="G453" s="12">
        <v>190000000</v>
      </c>
      <c r="H453" s="12">
        <v>1</v>
      </c>
      <c r="I453">
        <v>1</v>
      </c>
      <c r="J453">
        <v>0</v>
      </c>
      <c r="K453">
        <v>1</v>
      </c>
      <c r="L453" s="11">
        <v>34700</v>
      </c>
      <c r="M453" s="12">
        <v>1995</v>
      </c>
      <c r="N453" s="12">
        <v>1</v>
      </c>
      <c r="O453" s="12">
        <f t="shared" si="38"/>
        <v>14</v>
      </c>
      <c r="P453">
        <v>2005</v>
      </c>
      <c r="Q453">
        <v>4</v>
      </c>
      <c r="R453">
        <v>1</v>
      </c>
      <c r="S453">
        <v>0.76964129999999997</v>
      </c>
      <c r="T453">
        <v>0</v>
      </c>
      <c r="U453">
        <v>1</v>
      </c>
    </row>
    <row r="454" spans="1:21" x14ac:dyDescent="0.35">
      <c r="A454">
        <v>1</v>
      </c>
      <c r="B454">
        <f t="shared" si="39"/>
        <v>453</v>
      </c>
      <c r="C454" t="s">
        <v>18</v>
      </c>
      <c r="D454">
        <v>21</v>
      </c>
      <c r="E454">
        <v>2010</v>
      </c>
      <c r="F454">
        <v>14000</v>
      </c>
      <c r="G454" s="12">
        <v>200000000</v>
      </c>
      <c r="H454" s="12">
        <v>0</v>
      </c>
      <c r="I454">
        <v>1</v>
      </c>
      <c r="J454">
        <v>0</v>
      </c>
      <c r="K454">
        <v>1</v>
      </c>
      <c r="L454" s="11">
        <v>34700</v>
      </c>
      <c r="M454" s="12">
        <v>1995</v>
      </c>
      <c r="N454" s="12">
        <v>1</v>
      </c>
      <c r="O454" s="12">
        <f t="shared" si="38"/>
        <v>15</v>
      </c>
      <c r="P454">
        <v>2005</v>
      </c>
      <c r="Q454">
        <v>5</v>
      </c>
      <c r="R454">
        <v>1</v>
      </c>
      <c r="S454">
        <v>0.71139560000000002</v>
      </c>
      <c r="T454">
        <v>0</v>
      </c>
      <c r="U454">
        <v>1</v>
      </c>
    </row>
    <row r="455" spans="1:21" x14ac:dyDescent="0.35">
      <c r="A455">
        <v>1</v>
      </c>
      <c r="B455">
        <f t="shared" si="39"/>
        <v>454</v>
      </c>
      <c r="C455" t="s">
        <v>18</v>
      </c>
      <c r="D455">
        <v>21</v>
      </c>
      <c r="E455">
        <v>2011</v>
      </c>
      <c r="F455">
        <v>14000</v>
      </c>
      <c r="G455" s="12">
        <v>200000000</v>
      </c>
      <c r="H455" s="12">
        <v>0</v>
      </c>
      <c r="I455">
        <v>1</v>
      </c>
      <c r="J455">
        <v>0</v>
      </c>
      <c r="K455">
        <v>1</v>
      </c>
      <c r="L455" s="11">
        <v>34700</v>
      </c>
      <c r="M455" s="12">
        <v>1995</v>
      </c>
      <c r="N455" s="12">
        <v>1</v>
      </c>
      <c r="O455" s="12">
        <f t="shared" si="38"/>
        <v>16</v>
      </c>
      <c r="P455">
        <v>2005</v>
      </c>
      <c r="Q455">
        <v>6</v>
      </c>
      <c r="R455">
        <v>1</v>
      </c>
      <c r="S455">
        <v>0.704627</v>
      </c>
      <c r="T455">
        <v>0</v>
      </c>
      <c r="U455">
        <v>1</v>
      </c>
    </row>
    <row r="456" spans="1:21" x14ac:dyDescent="0.35">
      <c r="A456">
        <v>1</v>
      </c>
      <c r="B456">
        <f t="shared" si="39"/>
        <v>455</v>
      </c>
      <c r="C456" t="s">
        <v>18</v>
      </c>
      <c r="D456">
        <v>21</v>
      </c>
      <c r="E456">
        <v>2012</v>
      </c>
      <c r="F456">
        <v>14000</v>
      </c>
      <c r="G456" s="12">
        <v>200000000</v>
      </c>
      <c r="H456" s="12">
        <v>0</v>
      </c>
      <c r="I456">
        <v>1</v>
      </c>
      <c r="J456">
        <v>0</v>
      </c>
      <c r="K456">
        <v>1</v>
      </c>
      <c r="L456" s="11">
        <v>34700</v>
      </c>
      <c r="M456" s="12">
        <v>1995</v>
      </c>
      <c r="N456" s="12">
        <v>1</v>
      </c>
      <c r="O456" s="12">
        <f t="shared" si="38"/>
        <v>17</v>
      </c>
      <c r="P456">
        <v>2005</v>
      </c>
      <c r="Q456">
        <v>7</v>
      </c>
      <c r="R456">
        <v>1</v>
      </c>
      <c r="S456">
        <v>0.69804200000000005</v>
      </c>
      <c r="T456">
        <v>0</v>
      </c>
      <c r="U456">
        <v>1</v>
      </c>
    </row>
    <row r="457" spans="1:21" x14ac:dyDescent="0.35">
      <c r="A457">
        <v>1</v>
      </c>
      <c r="B457">
        <f t="shared" si="39"/>
        <v>456</v>
      </c>
      <c r="C457" t="s">
        <v>18</v>
      </c>
      <c r="D457">
        <v>21</v>
      </c>
      <c r="E457">
        <v>2013</v>
      </c>
      <c r="F457">
        <v>14000</v>
      </c>
      <c r="G457" s="12">
        <v>200000000</v>
      </c>
      <c r="H457" s="12">
        <v>0</v>
      </c>
      <c r="I457">
        <v>1</v>
      </c>
      <c r="J457">
        <v>0</v>
      </c>
      <c r="K457">
        <v>1</v>
      </c>
      <c r="L457" s="11">
        <v>34700</v>
      </c>
      <c r="M457" s="12">
        <v>1995</v>
      </c>
      <c r="N457" s="12">
        <v>1</v>
      </c>
      <c r="O457" s="12">
        <f t="shared" si="38"/>
        <v>18</v>
      </c>
      <c r="P457">
        <v>2005</v>
      </c>
      <c r="Q457">
        <v>8</v>
      </c>
      <c r="R457">
        <v>1</v>
      </c>
      <c r="S457">
        <v>0.69167009999999995</v>
      </c>
      <c r="T457">
        <v>0</v>
      </c>
      <c r="U457">
        <v>1</v>
      </c>
    </row>
    <row r="458" spans="1:21" x14ac:dyDescent="0.35">
      <c r="A458">
        <v>1</v>
      </c>
      <c r="B458">
        <f t="shared" si="39"/>
        <v>457</v>
      </c>
      <c r="C458" t="s">
        <v>18</v>
      </c>
      <c r="D458">
        <v>21</v>
      </c>
      <c r="E458">
        <v>2014</v>
      </c>
      <c r="F458">
        <v>14000</v>
      </c>
      <c r="G458" s="12">
        <v>200000000</v>
      </c>
      <c r="H458" s="12">
        <v>0</v>
      </c>
      <c r="I458">
        <v>1</v>
      </c>
      <c r="J458">
        <v>0</v>
      </c>
      <c r="K458">
        <v>1</v>
      </c>
      <c r="L458" s="11">
        <v>34700</v>
      </c>
      <c r="M458" s="12">
        <v>1995</v>
      </c>
      <c r="N458" s="12">
        <v>1</v>
      </c>
      <c r="O458" s="12">
        <f t="shared" si="38"/>
        <v>19</v>
      </c>
      <c r="P458">
        <v>2005</v>
      </c>
      <c r="Q458">
        <v>9</v>
      </c>
      <c r="R458">
        <v>1</v>
      </c>
      <c r="S458">
        <v>0.68555829999999995</v>
      </c>
      <c r="T458">
        <v>0</v>
      </c>
      <c r="U458">
        <v>1</v>
      </c>
    </row>
    <row r="459" spans="1:21" x14ac:dyDescent="0.35">
      <c r="A459">
        <v>1</v>
      </c>
      <c r="B459">
        <f t="shared" si="39"/>
        <v>458</v>
      </c>
      <c r="C459" t="s">
        <v>18</v>
      </c>
      <c r="D459">
        <v>21</v>
      </c>
      <c r="E459">
        <v>2015</v>
      </c>
      <c r="F459">
        <v>14000</v>
      </c>
      <c r="G459" s="12">
        <v>210000000</v>
      </c>
      <c r="H459" s="12">
        <v>0</v>
      </c>
      <c r="I459">
        <v>1</v>
      </c>
      <c r="J459">
        <v>0</v>
      </c>
      <c r="K459">
        <v>1</v>
      </c>
      <c r="L459" s="11">
        <v>34700</v>
      </c>
      <c r="M459" s="12">
        <v>1995</v>
      </c>
      <c r="N459" s="12">
        <v>1</v>
      </c>
      <c r="O459" s="12">
        <f t="shared" si="38"/>
        <v>20</v>
      </c>
      <c r="P459">
        <v>2005</v>
      </c>
      <c r="Q459">
        <v>10</v>
      </c>
      <c r="R459">
        <v>1</v>
      </c>
      <c r="S459">
        <v>0.67973669999999997</v>
      </c>
      <c r="T459">
        <v>0</v>
      </c>
      <c r="U459">
        <v>1</v>
      </c>
    </row>
    <row r="460" spans="1:21" x14ac:dyDescent="0.35">
      <c r="A460">
        <v>1</v>
      </c>
      <c r="B460">
        <f t="shared" si="39"/>
        <v>459</v>
      </c>
      <c r="C460" t="s">
        <v>18</v>
      </c>
      <c r="D460">
        <v>21</v>
      </c>
      <c r="E460">
        <v>2016</v>
      </c>
      <c r="F460">
        <v>14000</v>
      </c>
      <c r="G460" s="12">
        <v>210000000</v>
      </c>
      <c r="H460" s="12">
        <v>0</v>
      </c>
      <c r="I460">
        <v>1</v>
      </c>
      <c r="J460">
        <v>0</v>
      </c>
      <c r="K460">
        <v>1</v>
      </c>
      <c r="L460" s="11">
        <v>34700</v>
      </c>
      <c r="M460" s="12">
        <v>1995</v>
      </c>
      <c r="N460" s="12">
        <v>1</v>
      </c>
      <c r="O460" s="12">
        <f t="shared" si="38"/>
        <v>21</v>
      </c>
      <c r="P460">
        <v>2005</v>
      </c>
      <c r="Q460">
        <v>11</v>
      </c>
      <c r="R460">
        <v>1</v>
      </c>
      <c r="S460">
        <v>0.67420210000000003</v>
      </c>
      <c r="T460">
        <v>0</v>
      </c>
      <c r="U460">
        <v>1</v>
      </c>
    </row>
    <row r="461" spans="1:21" x14ac:dyDescent="0.35">
      <c r="A461">
        <v>1</v>
      </c>
      <c r="B461">
        <f t="shared" si="39"/>
        <v>460</v>
      </c>
      <c r="C461" t="s">
        <v>20</v>
      </c>
      <c r="D461">
        <v>23</v>
      </c>
      <c r="E461">
        <v>1990</v>
      </c>
      <c r="F461">
        <v>100</v>
      </c>
      <c r="G461" s="12">
        <v>8700000</v>
      </c>
      <c r="H461" s="12">
        <v>0</v>
      </c>
      <c r="I461">
        <v>0</v>
      </c>
      <c r="J461">
        <v>0</v>
      </c>
      <c r="K461">
        <v>0</v>
      </c>
      <c r="L461" s="11">
        <v>35400</v>
      </c>
      <c r="M461" s="12">
        <v>1996</v>
      </c>
      <c r="N461" s="12">
        <v>0</v>
      </c>
      <c r="O461" s="12">
        <f t="shared" si="38"/>
        <v>-6</v>
      </c>
      <c r="P461">
        <v>1996</v>
      </c>
      <c r="Q461">
        <v>-6</v>
      </c>
      <c r="R461">
        <v>0</v>
      </c>
      <c r="S461">
        <v>0.1147014</v>
      </c>
      <c r="T461">
        <v>0</v>
      </c>
      <c r="U461">
        <v>0</v>
      </c>
    </row>
    <row r="462" spans="1:21" x14ac:dyDescent="0.35">
      <c r="A462">
        <v>1</v>
      </c>
      <c r="B462">
        <f t="shared" si="39"/>
        <v>461</v>
      </c>
      <c r="C462" t="s">
        <v>20</v>
      </c>
      <c r="D462">
        <v>23</v>
      </c>
      <c r="E462">
        <v>1991</v>
      </c>
      <c r="F462">
        <v>100</v>
      </c>
      <c r="G462" s="12">
        <v>8600000</v>
      </c>
      <c r="H462" s="12">
        <v>0</v>
      </c>
      <c r="I462">
        <v>0</v>
      </c>
      <c r="J462">
        <v>0</v>
      </c>
      <c r="K462">
        <v>0</v>
      </c>
      <c r="L462" s="11">
        <v>35400</v>
      </c>
      <c r="M462" s="12">
        <v>1996</v>
      </c>
      <c r="N462" s="12">
        <v>0</v>
      </c>
      <c r="O462" s="12">
        <f t="shared" si="38"/>
        <v>-5</v>
      </c>
      <c r="P462">
        <v>1996</v>
      </c>
      <c r="Q462">
        <v>-5</v>
      </c>
      <c r="R462">
        <v>0</v>
      </c>
      <c r="S462">
        <v>0.1158431</v>
      </c>
      <c r="T462">
        <v>0</v>
      </c>
      <c r="U462">
        <v>0</v>
      </c>
    </row>
    <row r="463" spans="1:21" x14ac:dyDescent="0.35">
      <c r="A463">
        <v>1</v>
      </c>
      <c r="B463">
        <f t="shared" si="39"/>
        <v>462</v>
      </c>
      <c r="C463" t="s">
        <v>20</v>
      </c>
      <c r="D463">
        <v>23</v>
      </c>
      <c r="E463">
        <v>1992</v>
      </c>
      <c r="F463">
        <v>100</v>
      </c>
      <c r="G463" s="12">
        <v>8500000</v>
      </c>
      <c r="H463" s="12">
        <v>0</v>
      </c>
      <c r="I463">
        <v>0</v>
      </c>
      <c r="J463">
        <v>0</v>
      </c>
      <c r="K463">
        <v>0</v>
      </c>
      <c r="L463" s="11">
        <v>35400</v>
      </c>
      <c r="M463" s="12">
        <v>1996</v>
      </c>
      <c r="N463" s="12">
        <v>0</v>
      </c>
      <c r="O463" s="12">
        <f t="shared" si="38"/>
        <v>-4</v>
      </c>
      <c r="P463">
        <v>1996</v>
      </c>
      <c r="Q463">
        <v>-4</v>
      </c>
      <c r="R463">
        <v>0</v>
      </c>
      <c r="S463">
        <v>0.1170938</v>
      </c>
      <c r="T463">
        <v>0</v>
      </c>
      <c r="U463">
        <v>0</v>
      </c>
    </row>
    <row r="464" spans="1:21" x14ac:dyDescent="0.35">
      <c r="A464">
        <v>1</v>
      </c>
      <c r="B464">
        <f t="shared" si="39"/>
        <v>463</v>
      </c>
      <c r="C464" t="s">
        <v>20</v>
      </c>
      <c r="D464">
        <v>23</v>
      </c>
      <c r="E464">
        <v>1993</v>
      </c>
      <c r="F464">
        <v>100</v>
      </c>
      <c r="G464" s="12">
        <v>8500000</v>
      </c>
      <c r="H464" s="12">
        <v>0</v>
      </c>
      <c r="I464">
        <v>0</v>
      </c>
      <c r="J464">
        <v>0</v>
      </c>
      <c r="K464">
        <v>0</v>
      </c>
      <c r="L464" s="11">
        <v>35400</v>
      </c>
      <c r="M464" s="12">
        <v>1996</v>
      </c>
      <c r="N464" s="12">
        <v>0</v>
      </c>
      <c r="O464" s="12">
        <f t="shared" si="38"/>
        <v>-3</v>
      </c>
      <c r="P464">
        <v>1996</v>
      </c>
      <c r="Q464">
        <v>-3</v>
      </c>
      <c r="R464">
        <v>0</v>
      </c>
      <c r="S464">
        <v>0.1180315</v>
      </c>
      <c r="T464">
        <v>0</v>
      </c>
      <c r="U464">
        <v>0</v>
      </c>
    </row>
    <row r="465" spans="1:21" x14ac:dyDescent="0.35">
      <c r="A465">
        <v>1</v>
      </c>
      <c r="B465">
        <f t="shared" si="39"/>
        <v>464</v>
      </c>
      <c r="C465" t="s">
        <v>20</v>
      </c>
      <c r="D465">
        <v>23</v>
      </c>
      <c r="E465">
        <v>1994</v>
      </c>
      <c r="F465">
        <v>100</v>
      </c>
      <c r="G465" s="12">
        <v>8400000</v>
      </c>
      <c r="H465" s="12">
        <v>0</v>
      </c>
      <c r="I465">
        <v>0</v>
      </c>
      <c r="J465">
        <v>0</v>
      </c>
      <c r="K465">
        <v>0</v>
      </c>
      <c r="L465" s="11">
        <v>35400</v>
      </c>
      <c r="M465" s="12">
        <v>1996</v>
      </c>
      <c r="N465" s="12">
        <v>0</v>
      </c>
      <c r="O465" s="12">
        <f t="shared" si="38"/>
        <v>-2</v>
      </c>
      <c r="P465">
        <v>1996</v>
      </c>
      <c r="Q465">
        <v>-2</v>
      </c>
      <c r="R465">
        <v>0</v>
      </c>
      <c r="S465">
        <v>0.118433</v>
      </c>
      <c r="T465">
        <v>0</v>
      </c>
      <c r="U465">
        <v>0</v>
      </c>
    </row>
    <row r="466" spans="1:21" x14ac:dyDescent="0.35">
      <c r="A466">
        <v>1</v>
      </c>
      <c r="B466">
        <f t="shared" si="39"/>
        <v>465</v>
      </c>
      <c r="C466" t="s">
        <v>20</v>
      </c>
      <c r="D466">
        <v>23</v>
      </c>
      <c r="E466">
        <v>1995</v>
      </c>
      <c r="F466">
        <v>100</v>
      </c>
      <c r="G466" s="12">
        <v>8400000</v>
      </c>
      <c r="H466" s="12">
        <v>0</v>
      </c>
      <c r="I466">
        <v>0</v>
      </c>
      <c r="J466">
        <v>0</v>
      </c>
      <c r="K466">
        <v>0</v>
      </c>
      <c r="L466" s="11">
        <v>35400</v>
      </c>
      <c r="M466" s="12">
        <v>1996</v>
      </c>
      <c r="N466" s="12">
        <v>0</v>
      </c>
      <c r="O466" s="12">
        <f t="shared" si="38"/>
        <v>-1</v>
      </c>
      <c r="P466">
        <v>1996</v>
      </c>
      <c r="Q466">
        <v>-1</v>
      </c>
      <c r="R466">
        <v>0</v>
      </c>
      <c r="S466">
        <v>0.1189617</v>
      </c>
      <c r="T466">
        <v>0</v>
      </c>
      <c r="U466">
        <v>0</v>
      </c>
    </row>
    <row r="467" spans="1:21" x14ac:dyDescent="0.35">
      <c r="A467">
        <v>1</v>
      </c>
      <c r="B467">
        <f t="shared" si="39"/>
        <v>466</v>
      </c>
      <c r="C467" t="s">
        <v>20</v>
      </c>
      <c r="D467">
        <v>23</v>
      </c>
      <c r="E467">
        <v>1996</v>
      </c>
      <c r="F467">
        <v>100</v>
      </c>
      <c r="G467" s="12">
        <v>8400000</v>
      </c>
      <c r="H467" s="12">
        <v>0</v>
      </c>
      <c r="I467">
        <v>0</v>
      </c>
      <c r="J467">
        <v>0</v>
      </c>
      <c r="K467">
        <v>0</v>
      </c>
      <c r="L467" s="11">
        <v>35400</v>
      </c>
      <c r="M467" s="12">
        <v>1996</v>
      </c>
      <c r="N467" s="12">
        <v>1</v>
      </c>
      <c r="O467" s="12">
        <f t="shared" si="38"/>
        <v>0</v>
      </c>
      <c r="P467">
        <v>1996</v>
      </c>
      <c r="Q467">
        <v>0</v>
      </c>
      <c r="R467">
        <v>1</v>
      </c>
      <c r="S467">
        <v>0.1195768</v>
      </c>
      <c r="T467">
        <v>0</v>
      </c>
      <c r="U467">
        <v>0</v>
      </c>
    </row>
    <row r="468" spans="1:21" x14ac:dyDescent="0.35">
      <c r="A468">
        <v>1</v>
      </c>
      <c r="B468">
        <f t="shared" si="39"/>
        <v>467</v>
      </c>
      <c r="C468" t="s">
        <v>20</v>
      </c>
      <c r="D468">
        <v>23</v>
      </c>
      <c r="E468">
        <v>1997</v>
      </c>
      <c r="F468">
        <v>100</v>
      </c>
      <c r="G468" s="12">
        <v>8300000</v>
      </c>
      <c r="H468" s="12">
        <v>0</v>
      </c>
      <c r="I468">
        <v>0</v>
      </c>
      <c r="J468">
        <v>0</v>
      </c>
      <c r="K468">
        <v>0</v>
      </c>
      <c r="L468" s="11">
        <v>35400</v>
      </c>
      <c r="M468" s="12">
        <v>1996</v>
      </c>
      <c r="N468" s="12">
        <v>1</v>
      </c>
      <c r="O468" s="12">
        <f t="shared" si="38"/>
        <v>1</v>
      </c>
      <c r="P468">
        <v>1996</v>
      </c>
      <c r="Q468">
        <v>1</v>
      </c>
      <c r="R468">
        <v>1</v>
      </c>
      <c r="S468">
        <v>0.120307</v>
      </c>
      <c r="T468">
        <v>0</v>
      </c>
      <c r="U468">
        <v>0</v>
      </c>
    </row>
    <row r="469" spans="1:21" x14ac:dyDescent="0.35">
      <c r="A469">
        <v>1</v>
      </c>
      <c r="B469">
        <f t="shared" si="39"/>
        <v>468</v>
      </c>
      <c r="C469" t="s">
        <v>20</v>
      </c>
      <c r="D469">
        <v>23</v>
      </c>
      <c r="E469">
        <v>1998</v>
      </c>
      <c r="F469">
        <v>100</v>
      </c>
      <c r="G469" s="12">
        <v>8300000</v>
      </c>
      <c r="H469" s="12">
        <v>0</v>
      </c>
      <c r="I469">
        <v>0</v>
      </c>
      <c r="J469">
        <v>0</v>
      </c>
      <c r="K469">
        <v>0</v>
      </c>
      <c r="L469" s="11">
        <v>35400</v>
      </c>
      <c r="M469" s="12">
        <v>1996</v>
      </c>
      <c r="N469" s="12">
        <v>1</v>
      </c>
      <c r="O469" s="12">
        <f t="shared" si="38"/>
        <v>2</v>
      </c>
      <c r="P469">
        <v>1996</v>
      </c>
      <c r="Q469">
        <v>2</v>
      </c>
      <c r="R469">
        <v>1</v>
      </c>
      <c r="S469">
        <v>0.1211125</v>
      </c>
      <c r="T469">
        <v>0</v>
      </c>
      <c r="U469">
        <v>0</v>
      </c>
    </row>
    <row r="470" spans="1:21" x14ac:dyDescent="0.35">
      <c r="A470">
        <v>1</v>
      </c>
      <c r="B470">
        <f t="shared" si="39"/>
        <v>469</v>
      </c>
      <c r="C470" t="s">
        <v>20</v>
      </c>
      <c r="D470">
        <v>23</v>
      </c>
      <c r="E470">
        <v>1999</v>
      </c>
      <c r="F470">
        <v>100</v>
      </c>
      <c r="G470" s="12">
        <v>8200000</v>
      </c>
      <c r="H470" s="12">
        <v>0</v>
      </c>
      <c r="I470">
        <v>0</v>
      </c>
      <c r="J470">
        <v>0</v>
      </c>
      <c r="K470">
        <v>0</v>
      </c>
      <c r="L470" s="11">
        <v>35400</v>
      </c>
      <c r="M470" s="12">
        <v>1996</v>
      </c>
      <c r="N470" s="12">
        <v>1</v>
      </c>
      <c r="O470" s="12">
        <f t="shared" si="38"/>
        <v>3</v>
      </c>
      <c r="P470">
        <v>1996</v>
      </c>
      <c r="Q470">
        <v>3</v>
      </c>
      <c r="R470">
        <v>1</v>
      </c>
      <c r="S470">
        <v>0.1217934</v>
      </c>
      <c r="T470">
        <v>0</v>
      </c>
      <c r="U470">
        <v>0</v>
      </c>
    </row>
    <row r="471" spans="1:21" x14ac:dyDescent="0.35">
      <c r="A471">
        <v>1</v>
      </c>
      <c r="B471">
        <f t="shared" si="39"/>
        <v>470</v>
      </c>
      <c r="C471" t="s">
        <v>20</v>
      </c>
      <c r="D471">
        <v>23</v>
      </c>
      <c r="E471">
        <v>2000</v>
      </c>
      <c r="F471">
        <v>100</v>
      </c>
      <c r="G471" s="12">
        <v>8200000</v>
      </c>
      <c r="H471" s="12">
        <v>0</v>
      </c>
      <c r="I471">
        <v>0</v>
      </c>
      <c r="J471">
        <v>0</v>
      </c>
      <c r="K471">
        <v>0</v>
      </c>
      <c r="L471" s="11">
        <v>35400</v>
      </c>
      <c r="M471" s="12">
        <v>1996</v>
      </c>
      <c r="N471" s="12">
        <v>1</v>
      </c>
      <c r="O471" s="12">
        <f t="shared" si="38"/>
        <v>4</v>
      </c>
      <c r="P471">
        <v>1996</v>
      </c>
      <c r="Q471">
        <v>4</v>
      </c>
      <c r="R471">
        <v>1</v>
      </c>
      <c r="S471">
        <v>0.1223964</v>
      </c>
      <c r="T471">
        <v>0</v>
      </c>
      <c r="U471">
        <v>0</v>
      </c>
    </row>
    <row r="472" spans="1:21" x14ac:dyDescent="0.35">
      <c r="A472">
        <v>1</v>
      </c>
      <c r="B472">
        <f t="shared" si="39"/>
        <v>471</v>
      </c>
      <c r="C472" t="s">
        <v>20</v>
      </c>
      <c r="D472">
        <v>23</v>
      </c>
      <c r="E472">
        <v>2001</v>
      </c>
      <c r="F472">
        <v>100</v>
      </c>
      <c r="G472" s="12">
        <v>8000000</v>
      </c>
      <c r="H472" s="12">
        <v>0</v>
      </c>
      <c r="I472">
        <v>0</v>
      </c>
      <c r="J472">
        <v>0</v>
      </c>
      <c r="K472">
        <v>0</v>
      </c>
      <c r="L472" s="11">
        <v>35400</v>
      </c>
      <c r="M472" s="12">
        <v>1996</v>
      </c>
      <c r="N472" s="12">
        <v>1</v>
      </c>
      <c r="O472" s="12">
        <f t="shared" si="38"/>
        <v>5</v>
      </c>
      <c r="P472">
        <v>1996</v>
      </c>
      <c r="Q472">
        <v>5</v>
      </c>
      <c r="R472">
        <v>1</v>
      </c>
      <c r="S472">
        <v>0.1248573</v>
      </c>
      <c r="T472">
        <v>0</v>
      </c>
      <c r="U472">
        <v>0</v>
      </c>
    </row>
    <row r="473" spans="1:21" x14ac:dyDescent="0.35">
      <c r="A473">
        <v>1</v>
      </c>
      <c r="B473">
        <f t="shared" si="39"/>
        <v>472</v>
      </c>
      <c r="C473" t="s">
        <v>20</v>
      </c>
      <c r="D473">
        <v>23</v>
      </c>
      <c r="E473">
        <v>2002</v>
      </c>
      <c r="F473">
        <v>100</v>
      </c>
      <c r="G473" s="12">
        <v>7800000</v>
      </c>
      <c r="H473" s="12">
        <v>0</v>
      </c>
      <c r="I473">
        <v>0</v>
      </c>
      <c r="J473">
        <v>0</v>
      </c>
      <c r="K473">
        <v>0</v>
      </c>
      <c r="L473" s="11">
        <v>35400</v>
      </c>
      <c r="M473" s="12">
        <v>1996</v>
      </c>
      <c r="N473" s="12">
        <v>1</v>
      </c>
      <c r="O473" s="12">
        <f t="shared" si="38"/>
        <v>6</v>
      </c>
      <c r="P473">
        <v>1996</v>
      </c>
      <c r="Q473">
        <v>6</v>
      </c>
      <c r="R473">
        <v>1</v>
      </c>
      <c r="S473">
        <v>0.12759719999999999</v>
      </c>
      <c r="T473">
        <v>0</v>
      </c>
      <c r="U473">
        <v>0</v>
      </c>
    </row>
    <row r="474" spans="1:21" x14ac:dyDescent="0.35">
      <c r="A474">
        <v>1</v>
      </c>
      <c r="B474">
        <f t="shared" si="39"/>
        <v>473</v>
      </c>
      <c r="C474" t="s">
        <v>20</v>
      </c>
      <c r="D474">
        <v>23</v>
      </c>
      <c r="E474">
        <v>2003</v>
      </c>
      <c r="F474">
        <v>100</v>
      </c>
      <c r="G474" s="12">
        <v>7800000</v>
      </c>
      <c r="H474" s="12">
        <v>0</v>
      </c>
      <c r="I474">
        <v>0</v>
      </c>
      <c r="J474">
        <v>0</v>
      </c>
      <c r="K474">
        <v>0</v>
      </c>
      <c r="L474" s="11">
        <v>35400</v>
      </c>
      <c r="M474" s="12">
        <v>1996</v>
      </c>
      <c r="N474" s="12">
        <v>1</v>
      </c>
      <c r="O474" s="12">
        <f t="shared" si="38"/>
        <v>7</v>
      </c>
      <c r="P474">
        <v>1996</v>
      </c>
      <c r="Q474">
        <v>7</v>
      </c>
      <c r="R474">
        <v>1</v>
      </c>
      <c r="S474">
        <v>0.128612</v>
      </c>
      <c r="T474">
        <v>0</v>
      </c>
      <c r="U474">
        <v>0</v>
      </c>
    </row>
    <row r="475" spans="1:21" x14ac:dyDescent="0.35">
      <c r="A475">
        <v>1</v>
      </c>
      <c r="B475">
        <f t="shared" si="39"/>
        <v>474</v>
      </c>
      <c r="C475" t="s">
        <v>20</v>
      </c>
      <c r="D475">
        <v>23</v>
      </c>
      <c r="E475">
        <v>2004</v>
      </c>
      <c r="F475">
        <v>100</v>
      </c>
      <c r="G475" s="12">
        <v>7700000</v>
      </c>
      <c r="H475" s="12">
        <v>0</v>
      </c>
      <c r="I475">
        <v>0</v>
      </c>
      <c r="J475">
        <v>0</v>
      </c>
      <c r="K475">
        <v>0</v>
      </c>
      <c r="L475" s="11">
        <v>35400</v>
      </c>
      <c r="M475" s="12">
        <v>1996</v>
      </c>
      <c r="N475" s="12">
        <v>1</v>
      </c>
      <c r="O475" s="12">
        <f t="shared" si="38"/>
        <v>8</v>
      </c>
      <c r="P475">
        <v>1996</v>
      </c>
      <c r="Q475">
        <v>8</v>
      </c>
      <c r="R475">
        <v>1</v>
      </c>
      <c r="S475">
        <v>0.12958639999999999</v>
      </c>
      <c r="T475">
        <v>0</v>
      </c>
      <c r="U475">
        <v>0</v>
      </c>
    </row>
    <row r="476" spans="1:21" x14ac:dyDescent="0.35">
      <c r="A476">
        <v>1</v>
      </c>
      <c r="B476">
        <f t="shared" si="39"/>
        <v>475</v>
      </c>
      <c r="C476" t="s">
        <v>20</v>
      </c>
      <c r="D476">
        <v>23</v>
      </c>
      <c r="E476">
        <v>2005</v>
      </c>
      <c r="F476">
        <v>100</v>
      </c>
      <c r="G476" s="12">
        <v>7700000</v>
      </c>
      <c r="H476" s="12">
        <v>0</v>
      </c>
      <c r="I476">
        <v>0</v>
      </c>
      <c r="J476">
        <v>0</v>
      </c>
      <c r="K476">
        <v>0</v>
      </c>
      <c r="L476" s="11">
        <v>35400</v>
      </c>
      <c r="M476" s="12">
        <v>1996</v>
      </c>
      <c r="N476" s="12">
        <v>1</v>
      </c>
      <c r="O476" s="12">
        <f t="shared" si="38"/>
        <v>9</v>
      </c>
      <c r="P476">
        <v>1996</v>
      </c>
      <c r="Q476">
        <v>9</v>
      </c>
      <c r="R476">
        <v>1</v>
      </c>
      <c r="S476">
        <v>0.13056580000000001</v>
      </c>
      <c r="T476">
        <v>0</v>
      </c>
      <c r="U476">
        <v>0</v>
      </c>
    </row>
    <row r="477" spans="1:21" x14ac:dyDescent="0.35">
      <c r="A477">
        <v>1</v>
      </c>
      <c r="B477">
        <f t="shared" si="39"/>
        <v>476</v>
      </c>
      <c r="C477" t="s">
        <v>20</v>
      </c>
      <c r="D477">
        <v>23</v>
      </c>
      <c r="E477">
        <v>2006</v>
      </c>
      <c r="F477">
        <v>100</v>
      </c>
      <c r="G477" s="12">
        <v>7600000</v>
      </c>
      <c r="H477" s="12">
        <v>0</v>
      </c>
      <c r="I477">
        <v>0</v>
      </c>
      <c r="J477">
        <v>0</v>
      </c>
      <c r="K477">
        <v>0</v>
      </c>
      <c r="L477" s="11">
        <v>35400</v>
      </c>
      <c r="M477" s="12">
        <v>1996</v>
      </c>
      <c r="N477" s="12">
        <v>1</v>
      </c>
      <c r="O477" s="12">
        <f t="shared" si="38"/>
        <v>10</v>
      </c>
      <c r="P477">
        <v>1996</v>
      </c>
      <c r="Q477">
        <v>10</v>
      </c>
      <c r="R477">
        <v>1</v>
      </c>
      <c r="S477">
        <v>0.13156119999999999</v>
      </c>
      <c r="T477">
        <v>0</v>
      </c>
      <c r="U477">
        <v>0</v>
      </c>
    </row>
    <row r="478" spans="1:21" x14ac:dyDescent="0.35">
      <c r="A478">
        <v>1</v>
      </c>
      <c r="B478">
        <f t="shared" si="39"/>
        <v>477</v>
      </c>
      <c r="C478" t="s">
        <v>20</v>
      </c>
      <c r="D478">
        <v>23</v>
      </c>
      <c r="E478">
        <v>2007</v>
      </c>
      <c r="F478">
        <v>100</v>
      </c>
      <c r="G478" s="12">
        <v>7500000</v>
      </c>
      <c r="H478" s="12">
        <v>0</v>
      </c>
      <c r="I478">
        <v>0</v>
      </c>
      <c r="J478">
        <v>0</v>
      </c>
      <c r="K478">
        <v>0</v>
      </c>
      <c r="L478" s="11">
        <v>35400</v>
      </c>
      <c r="M478" s="12">
        <v>1996</v>
      </c>
      <c r="N478" s="12">
        <v>1</v>
      </c>
      <c r="O478" s="12">
        <f t="shared" si="38"/>
        <v>11</v>
      </c>
      <c r="P478">
        <v>1996</v>
      </c>
      <c r="Q478">
        <v>11</v>
      </c>
      <c r="R478">
        <v>1</v>
      </c>
      <c r="S478">
        <v>0.13253219999999999</v>
      </c>
      <c r="T478">
        <v>0</v>
      </c>
      <c r="U478">
        <v>0</v>
      </c>
    </row>
    <row r="479" spans="1:21" x14ac:dyDescent="0.35">
      <c r="A479">
        <v>1</v>
      </c>
      <c r="B479">
        <f t="shared" si="39"/>
        <v>478</v>
      </c>
      <c r="C479" t="s">
        <v>20</v>
      </c>
      <c r="D479">
        <v>23</v>
      </c>
      <c r="E479">
        <v>2008</v>
      </c>
      <c r="F479">
        <v>100</v>
      </c>
      <c r="G479" s="12">
        <v>7500000</v>
      </c>
      <c r="H479" s="12">
        <v>0</v>
      </c>
      <c r="I479">
        <v>0</v>
      </c>
      <c r="J479">
        <v>0</v>
      </c>
      <c r="K479">
        <v>0</v>
      </c>
      <c r="L479" s="11">
        <v>35400</v>
      </c>
      <c r="M479" s="12">
        <v>1996</v>
      </c>
      <c r="N479" s="12">
        <v>1</v>
      </c>
      <c r="O479" s="12">
        <f t="shared" si="38"/>
        <v>12</v>
      </c>
      <c r="P479">
        <v>1996</v>
      </c>
      <c r="Q479">
        <v>12</v>
      </c>
      <c r="R479">
        <v>1</v>
      </c>
      <c r="S479">
        <v>0.13346569999999999</v>
      </c>
      <c r="T479">
        <v>0</v>
      </c>
      <c r="U479">
        <v>0</v>
      </c>
    </row>
    <row r="480" spans="1:21" x14ac:dyDescent="0.35">
      <c r="A480">
        <v>1</v>
      </c>
      <c r="B480">
        <f t="shared" si="39"/>
        <v>479</v>
      </c>
      <c r="C480" t="s">
        <v>20</v>
      </c>
      <c r="D480">
        <v>23</v>
      </c>
      <c r="E480">
        <v>2009</v>
      </c>
      <c r="F480">
        <v>100</v>
      </c>
      <c r="G480" s="12">
        <v>7400000</v>
      </c>
      <c r="H480" s="12">
        <v>0</v>
      </c>
      <c r="I480">
        <v>0</v>
      </c>
      <c r="J480">
        <v>0</v>
      </c>
      <c r="K480">
        <v>0</v>
      </c>
      <c r="L480" s="11">
        <v>35400</v>
      </c>
      <c r="M480" s="12">
        <v>1996</v>
      </c>
      <c r="N480" s="12">
        <v>1</v>
      </c>
      <c r="O480" s="12">
        <f t="shared" si="38"/>
        <v>13</v>
      </c>
      <c r="P480">
        <v>1996</v>
      </c>
      <c r="Q480">
        <v>13</v>
      </c>
      <c r="R480">
        <v>1</v>
      </c>
      <c r="S480">
        <v>0.13432839999999999</v>
      </c>
      <c r="T480">
        <v>0</v>
      </c>
      <c r="U480">
        <v>0</v>
      </c>
    </row>
    <row r="481" spans="1:21" x14ac:dyDescent="0.35">
      <c r="A481">
        <v>1</v>
      </c>
      <c r="B481">
        <f t="shared" si="39"/>
        <v>480</v>
      </c>
      <c r="C481" t="s">
        <v>20</v>
      </c>
      <c r="D481">
        <v>23</v>
      </c>
      <c r="E481">
        <v>2010</v>
      </c>
      <c r="F481">
        <v>100</v>
      </c>
      <c r="G481" s="12">
        <v>7400000</v>
      </c>
      <c r="H481" s="12">
        <v>0</v>
      </c>
      <c r="I481">
        <v>0</v>
      </c>
      <c r="J481">
        <v>0</v>
      </c>
      <c r="K481">
        <v>0</v>
      </c>
      <c r="L481" s="11">
        <v>35400</v>
      </c>
      <c r="M481" s="12">
        <v>1996</v>
      </c>
      <c r="N481" s="12">
        <v>1</v>
      </c>
      <c r="O481" s="12">
        <f t="shared" si="38"/>
        <v>14</v>
      </c>
      <c r="P481">
        <v>1996</v>
      </c>
      <c r="Q481">
        <v>14</v>
      </c>
      <c r="R481">
        <v>1</v>
      </c>
      <c r="S481">
        <v>0.13521559999999999</v>
      </c>
      <c r="T481">
        <v>0</v>
      </c>
      <c r="U481">
        <v>0</v>
      </c>
    </row>
    <row r="482" spans="1:21" x14ac:dyDescent="0.35">
      <c r="A482">
        <v>1</v>
      </c>
      <c r="B482">
        <f t="shared" si="39"/>
        <v>481</v>
      </c>
      <c r="C482" t="s">
        <v>20</v>
      </c>
      <c r="D482">
        <v>23</v>
      </c>
      <c r="E482">
        <v>2011</v>
      </c>
      <c r="F482">
        <v>200</v>
      </c>
      <c r="G482" s="12">
        <v>7300000</v>
      </c>
      <c r="H482" s="12">
        <v>0</v>
      </c>
      <c r="I482">
        <v>0</v>
      </c>
      <c r="J482">
        <v>0</v>
      </c>
      <c r="K482">
        <v>0</v>
      </c>
      <c r="L482" s="11">
        <v>35400</v>
      </c>
      <c r="M482" s="12">
        <v>1996</v>
      </c>
      <c r="N482" s="12">
        <v>1</v>
      </c>
      <c r="O482" s="12">
        <f t="shared" si="38"/>
        <v>15</v>
      </c>
      <c r="P482">
        <v>1996</v>
      </c>
      <c r="Q482">
        <v>15</v>
      </c>
      <c r="R482">
        <v>1</v>
      </c>
      <c r="S482">
        <v>0.27217079999999999</v>
      </c>
      <c r="T482">
        <v>0</v>
      </c>
      <c r="U482">
        <v>0</v>
      </c>
    </row>
    <row r="483" spans="1:21" x14ac:dyDescent="0.35">
      <c r="A483">
        <v>1</v>
      </c>
      <c r="B483">
        <f t="shared" si="39"/>
        <v>482</v>
      </c>
      <c r="C483" t="s">
        <v>20</v>
      </c>
      <c r="D483">
        <v>23</v>
      </c>
      <c r="E483">
        <v>2012</v>
      </c>
      <c r="F483">
        <v>200</v>
      </c>
      <c r="G483" s="12">
        <v>7300000</v>
      </c>
      <c r="H483" s="12">
        <v>0</v>
      </c>
      <c r="I483">
        <v>0</v>
      </c>
      <c r="J483">
        <v>0</v>
      </c>
      <c r="K483">
        <v>0</v>
      </c>
      <c r="L483" s="11">
        <v>35400</v>
      </c>
      <c r="M483" s="12">
        <v>1996</v>
      </c>
      <c r="N483" s="12">
        <v>1</v>
      </c>
      <c r="O483" s="12">
        <f t="shared" si="38"/>
        <v>16</v>
      </c>
      <c r="P483">
        <v>1996</v>
      </c>
      <c r="Q483">
        <v>16</v>
      </c>
      <c r="R483">
        <v>1</v>
      </c>
      <c r="S483">
        <v>0.27375179999999999</v>
      </c>
      <c r="T483">
        <v>0</v>
      </c>
      <c r="U483">
        <v>0</v>
      </c>
    </row>
    <row r="484" spans="1:21" x14ac:dyDescent="0.35">
      <c r="A484">
        <v>1</v>
      </c>
      <c r="B484">
        <f t="shared" si="39"/>
        <v>483</v>
      </c>
      <c r="C484" t="s">
        <v>20</v>
      </c>
      <c r="D484">
        <v>23</v>
      </c>
      <c r="E484">
        <v>2013</v>
      </c>
      <c r="F484">
        <v>200</v>
      </c>
      <c r="G484" s="12">
        <v>7300000</v>
      </c>
      <c r="H484" s="12">
        <v>0</v>
      </c>
      <c r="I484">
        <v>0</v>
      </c>
      <c r="J484">
        <v>0</v>
      </c>
      <c r="K484">
        <v>0</v>
      </c>
      <c r="L484" s="11">
        <v>35400</v>
      </c>
      <c r="M484" s="12">
        <v>1996</v>
      </c>
      <c r="N484" s="12">
        <v>1</v>
      </c>
      <c r="O484" s="12">
        <f t="shared" si="38"/>
        <v>17</v>
      </c>
      <c r="P484">
        <v>1996</v>
      </c>
      <c r="Q484">
        <v>17</v>
      </c>
      <c r="R484">
        <v>1</v>
      </c>
      <c r="S484">
        <v>0.27528809999999998</v>
      </c>
      <c r="T484">
        <v>0</v>
      </c>
      <c r="U484">
        <v>0</v>
      </c>
    </row>
    <row r="485" spans="1:21" x14ac:dyDescent="0.35">
      <c r="A485">
        <v>1</v>
      </c>
      <c r="B485">
        <f t="shared" si="39"/>
        <v>484</v>
      </c>
      <c r="C485" t="s">
        <v>20</v>
      </c>
      <c r="D485">
        <v>23</v>
      </c>
      <c r="E485">
        <v>2014</v>
      </c>
      <c r="F485">
        <v>200</v>
      </c>
      <c r="G485" s="12">
        <v>7200000</v>
      </c>
      <c r="H485" s="12">
        <v>0</v>
      </c>
      <c r="I485">
        <v>0</v>
      </c>
      <c r="J485">
        <v>0</v>
      </c>
      <c r="K485">
        <v>0</v>
      </c>
      <c r="L485" s="11">
        <v>35400</v>
      </c>
      <c r="M485" s="12">
        <v>1996</v>
      </c>
      <c r="N485" s="12">
        <v>1</v>
      </c>
      <c r="O485" s="12">
        <f t="shared" si="38"/>
        <v>18</v>
      </c>
      <c r="P485">
        <v>1996</v>
      </c>
      <c r="Q485">
        <v>18</v>
      </c>
      <c r="R485">
        <v>1</v>
      </c>
      <c r="S485">
        <v>0.27685729999999997</v>
      </c>
      <c r="T485">
        <v>0</v>
      </c>
      <c r="U485">
        <v>0</v>
      </c>
    </row>
    <row r="486" spans="1:21" x14ac:dyDescent="0.35">
      <c r="A486">
        <v>1</v>
      </c>
      <c r="B486">
        <f t="shared" si="39"/>
        <v>485</v>
      </c>
      <c r="C486" t="s">
        <v>20</v>
      </c>
      <c r="D486">
        <v>23</v>
      </c>
      <c r="E486">
        <v>2015</v>
      </c>
      <c r="F486">
        <v>200</v>
      </c>
      <c r="G486" s="12">
        <v>7200000</v>
      </c>
      <c r="H486" s="12">
        <v>0</v>
      </c>
      <c r="I486">
        <v>0</v>
      </c>
      <c r="J486">
        <v>0</v>
      </c>
      <c r="K486">
        <v>0</v>
      </c>
      <c r="L486" s="11">
        <v>35400</v>
      </c>
      <c r="M486" s="12">
        <v>1996</v>
      </c>
      <c r="N486" s="12">
        <v>1</v>
      </c>
      <c r="O486" s="12">
        <f t="shared" si="38"/>
        <v>19</v>
      </c>
      <c r="P486">
        <v>1996</v>
      </c>
      <c r="Q486">
        <v>19</v>
      </c>
      <c r="R486">
        <v>1</v>
      </c>
      <c r="S486">
        <v>0.27862949999999997</v>
      </c>
      <c r="T486">
        <v>0</v>
      </c>
      <c r="U486">
        <v>0</v>
      </c>
    </row>
    <row r="487" spans="1:21" x14ac:dyDescent="0.35">
      <c r="A487">
        <v>1</v>
      </c>
      <c r="B487">
        <f t="shared" si="39"/>
        <v>486</v>
      </c>
      <c r="C487" t="s">
        <v>20</v>
      </c>
      <c r="D487">
        <v>23</v>
      </c>
      <c r="E487">
        <v>2016</v>
      </c>
      <c r="F487">
        <v>200</v>
      </c>
      <c r="G487" s="12">
        <v>7100000</v>
      </c>
      <c r="H487" s="12">
        <v>0</v>
      </c>
      <c r="I487">
        <v>0</v>
      </c>
      <c r="J487">
        <v>0</v>
      </c>
      <c r="K487">
        <v>0</v>
      </c>
      <c r="L487" s="11">
        <v>35400</v>
      </c>
      <c r="M487" s="12">
        <v>1996</v>
      </c>
      <c r="N487" s="12">
        <v>1</v>
      </c>
      <c r="O487" s="12">
        <f t="shared" si="38"/>
        <v>20</v>
      </c>
      <c r="P487">
        <v>1996</v>
      </c>
      <c r="Q487">
        <v>20</v>
      </c>
      <c r="R487">
        <v>1</v>
      </c>
      <c r="S487">
        <v>0.28059060000000002</v>
      </c>
      <c r="T487">
        <v>0</v>
      </c>
      <c r="U487">
        <v>0</v>
      </c>
    </row>
    <row r="488" spans="1:21" x14ac:dyDescent="0.35">
      <c r="A488">
        <v>1</v>
      </c>
      <c r="B488">
        <f t="shared" si="39"/>
        <v>487</v>
      </c>
      <c r="C488" t="s">
        <v>21</v>
      </c>
      <c r="D488">
        <v>24</v>
      </c>
      <c r="E488">
        <v>1990</v>
      </c>
      <c r="F488">
        <v>5000</v>
      </c>
      <c r="G488" s="12">
        <v>8800000</v>
      </c>
      <c r="H488" s="12">
        <v>0</v>
      </c>
      <c r="I488">
        <v>0</v>
      </c>
      <c r="J488">
        <v>1</v>
      </c>
      <c r="K488">
        <v>0</v>
      </c>
      <c r="L488" s="11">
        <v>34853</v>
      </c>
      <c r="M488" s="12">
        <v>1995</v>
      </c>
      <c r="N488" s="12">
        <v>0</v>
      </c>
      <c r="O488" s="12">
        <f t="shared" si="38"/>
        <v>-5</v>
      </c>
      <c r="P488">
        <v>2033</v>
      </c>
      <c r="Q488">
        <v>-43</v>
      </c>
      <c r="R488">
        <v>0</v>
      </c>
      <c r="S488">
        <v>5.6747030000000001</v>
      </c>
      <c r="T488">
        <v>0</v>
      </c>
      <c r="U488">
        <v>0</v>
      </c>
    </row>
    <row r="489" spans="1:21" x14ac:dyDescent="0.35">
      <c r="A489">
        <v>1</v>
      </c>
      <c r="B489">
        <f t="shared" si="39"/>
        <v>488</v>
      </c>
      <c r="C489" t="s">
        <v>21</v>
      </c>
      <c r="D489">
        <v>24</v>
      </c>
      <c r="E489">
        <v>1991</v>
      </c>
      <c r="F489">
        <v>6000</v>
      </c>
      <c r="G489" s="12">
        <v>9100000</v>
      </c>
      <c r="H489" s="12">
        <v>0</v>
      </c>
      <c r="I489">
        <v>0</v>
      </c>
      <c r="J489">
        <v>1</v>
      </c>
      <c r="K489">
        <v>0</v>
      </c>
      <c r="L489" s="11">
        <v>34853</v>
      </c>
      <c r="M489" s="12">
        <v>1995</v>
      </c>
      <c r="N489" s="12">
        <v>0</v>
      </c>
      <c r="O489" s="12">
        <f t="shared" si="38"/>
        <v>-4</v>
      </c>
      <c r="P489">
        <v>2033</v>
      </c>
      <c r="Q489">
        <v>-42</v>
      </c>
      <c r="R489">
        <v>0</v>
      </c>
      <c r="S489">
        <v>6.6297730000000001</v>
      </c>
      <c r="T489">
        <v>0</v>
      </c>
      <c r="U489">
        <v>0</v>
      </c>
    </row>
    <row r="490" spans="1:21" x14ac:dyDescent="0.35">
      <c r="A490">
        <v>1</v>
      </c>
      <c r="B490">
        <f t="shared" si="39"/>
        <v>489</v>
      </c>
      <c r="C490" t="s">
        <v>21</v>
      </c>
      <c r="D490">
        <v>24</v>
      </c>
      <c r="E490">
        <v>1992</v>
      </c>
      <c r="F490">
        <v>7200</v>
      </c>
      <c r="G490" s="12">
        <v>9300000</v>
      </c>
      <c r="H490" s="12">
        <v>0</v>
      </c>
      <c r="I490">
        <v>0</v>
      </c>
      <c r="J490">
        <v>1</v>
      </c>
      <c r="K490">
        <v>0</v>
      </c>
      <c r="L490" s="11">
        <v>34853</v>
      </c>
      <c r="M490" s="12">
        <v>1995</v>
      </c>
      <c r="N490" s="12">
        <v>0</v>
      </c>
      <c r="O490" s="12">
        <f t="shared" si="38"/>
        <v>-3</v>
      </c>
      <c r="P490">
        <v>2033</v>
      </c>
      <c r="Q490">
        <v>-41</v>
      </c>
      <c r="R490">
        <v>0</v>
      </c>
      <c r="S490">
        <v>7.7443390000000001</v>
      </c>
      <c r="T490">
        <v>0</v>
      </c>
      <c r="U490">
        <v>0</v>
      </c>
    </row>
    <row r="491" spans="1:21" x14ac:dyDescent="0.35">
      <c r="A491">
        <v>1</v>
      </c>
      <c r="B491">
        <f t="shared" si="39"/>
        <v>490</v>
      </c>
      <c r="C491" t="s">
        <v>21</v>
      </c>
      <c r="D491">
        <v>24</v>
      </c>
      <c r="E491">
        <v>1993</v>
      </c>
      <c r="F491">
        <v>8400</v>
      </c>
      <c r="G491" s="12">
        <v>9600000</v>
      </c>
      <c r="H491" s="12">
        <v>0</v>
      </c>
      <c r="I491">
        <v>0</v>
      </c>
      <c r="J491">
        <v>1</v>
      </c>
      <c r="K491">
        <v>0</v>
      </c>
      <c r="L491" s="11">
        <v>34853</v>
      </c>
      <c r="M491" s="12">
        <v>1995</v>
      </c>
      <c r="N491" s="12">
        <v>0</v>
      </c>
      <c r="O491" s="12">
        <f t="shared" si="38"/>
        <v>-2</v>
      </c>
      <c r="P491">
        <v>2033</v>
      </c>
      <c r="Q491">
        <v>-40</v>
      </c>
      <c r="R491">
        <v>0</v>
      </c>
      <c r="S491">
        <v>8.7935309999999998</v>
      </c>
      <c r="T491">
        <v>0</v>
      </c>
      <c r="U491">
        <v>0</v>
      </c>
    </row>
    <row r="492" spans="1:21" x14ac:dyDescent="0.35">
      <c r="A492">
        <v>1</v>
      </c>
      <c r="B492">
        <f t="shared" si="39"/>
        <v>491</v>
      </c>
      <c r="C492" t="s">
        <v>21</v>
      </c>
      <c r="D492">
        <v>24</v>
      </c>
      <c r="E492">
        <v>1994</v>
      </c>
      <c r="F492">
        <v>9500</v>
      </c>
      <c r="G492" s="12">
        <v>9800000</v>
      </c>
      <c r="H492" s="12">
        <v>0</v>
      </c>
      <c r="I492">
        <v>0</v>
      </c>
      <c r="J492">
        <v>1</v>
      </c>
      <c r="K492">
        <v>0</v>
      </c>
      <c r="L492" s="11">
        <v>34853</v>
      </c>
      <c r="M492" s="12">
        <v>1995</v>
      </c>
      <c r="N492" s="12">
        <v>0</v>
      </c>
      <c r="O492" s="12">
        <f t="shared" si="38"/>
        <v>-1</v>
      </c>
      <c r="P492">
        <v>2033</v>
      </c>
      <c r="Q492">
        <v>-39</v>
      </c>
      <c r="R492">
        <v>0</v>
      </c>
      <c r="S492">
        <v>9.6774970000000007</v>
      </c>
      <c r="T492">
        <v>0</v>
      </c>
      <c r="U492">
        <v>0</v>
      </c>
    </row>
    <row r="493" spans="1:21" x14ac:dyDescent="0.35">
      <c r="A493">
        <v>1</v>
      </c>
      <c r="B493">
        <f t="shared" si="39"/>
        <v>492</v>
      </c>
      <c r="C493" t="s">
        <v>21</v>
      </c>
      <c r="D493">
        <v>24</v>
      </c>
      <c r="E493">
        <v>1995</v>
      </c>
      <c r="F493">
        <v>11000</v>
      </c>
      <c r="G493" s="12">
        <v>10000000</v>
      </c>
      <c r="H493" s="12">
        <v>0</v>
      </c>
      <c r="I493">
        <v>0</v>
      </c>
      <c r="J493">
        <v>1</v>
      </c>
      <c r="K493">
        <v>0</v>
      </c>
      <c r="L493" s="11">
        <v>34853</v>
      </c>
      <c r="M493" s="12">
        <v>1995</v>
      </c>
      <c r="N493" s="12">
        <v>1</v>
      </c>
      <c r="O493" s="12">
        <f t="shared" si="38"/>
        <v>0</v>
      </c>
      <c r="P493">
        <v>2033</v>
      </c>
      <c r="Q493">
        <v>-38</v>
      </c>
      <c r="R493">
        <v>0</v>
      </c>
      <c r="S493">
        <v>10.902010000000001</v>
      </c>
      <c r="T493">
        <v>1</v>
      </c>
      <c r="U493">
        <v>0</v>
      </c>
    </row>
    <row r="494" spans="1:21" x14ac:dyDescent="0.35">
      <c r="A494">
        <v>1</v>
      </c>
      <c r="B494">
        <f t="shared" si="39"/>
        <v>493</v>
      </c>
      <c r="C494" t="s">
        <v>21</v>
      </c>
      <c r="D494">
        <v>24</v>
      </c>
      <c r="E494">
        <v>1996</v>
      </c>
      <c r="F494">
        <v>12000</v>
      </c>
      <c r="G494" s="12">
        <v>10000000</v>
      </c>
      <c r="H494" s="12">
        <v>0</v>
      </c>
      <c r="I494">
        <v>0</v>
      </c>
      <c r="J494">
        <v>1</v>
      </c>
      <c r="K494">
        <v>0</v>
      </c>
      <c r="L494" s="11">
        <v>34853</v>
      </c>
      <c r="M494" s="12">
        <v>1995</v>
      </c>
      <c r="N494" s="12">
        <v>1</v>
      </c>
      <c r="O494" s="12">
        <f t="shared" si="38"/>
        <v>1</v>
      </c>
      <c r="P494">
        <v>2033</v>
      </c>
      <c r="Q494">
        <v>-37</v>
      </c>
      <c r="R494">
        <v>0</v>
      </c>
      <c r="S494">
        <v>11.56878</v>
      </c>
      <c r="T494">
        <v>1</v>
      </c>
      <c r="U494">
        <v>0</v>
      </c>
    </row>
    <row r="495" spans="1:21" x14ac:dyDescent="0.35">
      <c r="A495">
        <v>1</v>
      </c>
      <c r="B495">
        <f t="shared" si="39"/>
        <v>494</v>
      </c>
      <c r="C495" t="s">
        <v>21</v>
      </c>
      <c r="D495">
        <v>24</v>
      </c>
      <c r="E495">
        <v>1997</v>
      </c>
      <c r="F495">
        <v>12000</v>
      </c>
      <c r="G495" s="12">
        <v>11000000</v>
      </c>
      <c r="H495" s="12">
        <v>0</v>
      </c>
      <c r="I495">
        <v>0</v>
      </c>
      <c r="J495">
        <v>1</v>
      </c>
      <c r="K495">
        <v>0</v>
      </c>
      <c r="L495" s="11">
        <v>34853</v>
      </c>
      <c r="M495" s="12">
        <v>1995</v>
      </c>
      <c r="N495" s="12">
        <v>1</v>
      </c>
      <c r="O495" s="12">
        <f t="shared" si="38"/>
        <v>2</v>
      </c>
      <c r="P495">
        <v>2033</v>
      </c>
      <c r="Q495">
        <v>-36</v>
      </c>
      <c r="R495">
        <v>0</v>
      </c>
      <c r="S495">
        <v>11.25118</v>
      </c>
      <c r="T495">
        <v>1</v>
      </c>
      <c r="U495">
        <v>0</v>
      </c>
    </row>
    <row r="496" spans="1:21" x14ac:dyDescent="0.35">
      <c r="A496">
        <v>1</v>
      </c>
      <c r="B496">
        <f t="shared" si="39"/>
        <v>495</v>
      </c>
      <c r="C496" t="s">
        <v>21</v>
      </c>
      <c r="D496">
        <v>24</v>
      </c>
      <c r="E496">
        <v>1998</v>
      </c>
      <c r="F496">
        <v>13000</v>
      </c>
      <c r="G496" s="12">
        <v>11000000</v>
      </c>
      <c r="H496" s="12">
        <v>0</v>
      </c>
      <c r="I496">
        <v>0</v>
      </c>
      <c r="J496">
        <v>1</v>
      </c>
      <c r="K496">
        <v>0</v>
      </c>
      <c r="L496" s="11">
        <v>34853</v>
      </c>
      <c r="M496" s="12">
        <v>1995</v>
      </c>
      <c r="N496" s="12">
        <v>1</v>
      </c>
      <c r="O496" s="12">
        <f t="shared" si="38"/>
        <v>3</v>
      </c>
      <c r="P496">
        <v>2033</v>
      </c>
      <c r="Q496">
        <v>-35</v>
      </c>
      <c r="R496">
        <v>0</v>
      </c>
      <c r="S496">
        <v>11.85188</v>
      </c>
      <c r="T496">
        <v>1</v>
      </c>
      <c r="U496">
        <v>0</v>
      </c>
    </row>
    <row r="497" spans="1:21" x14ac:dyDescent="0.35">
      <c r="A497">
        <v>1</v>
      </c>
      <c r="B497">
        <f t="shared" si="39"/>
        <v>496</v>
      </c>
      <c r="C497" t="s">
        <v>21</v>
      </c>
      <c r="D497">
        <v>24</v>
      </c>
      <c r="E497">
        <v>1999</v>
      </c>
      <c r="F497">
        <v>13000</v>
      </c>
      <c r="G497" s="12">
        <v>11000000</v>
      </c>
      <c r="H497" s="12">
        <v>0</v>
      </c>
      <c r="I497">
        <v>0</v>
      </c>
      <c r="J497">
        <v>1</v>
      </c>
      <c r="K497">
        <v>0</v>
      </c>
      <c r="L497" s="11">
        <v>34853</v>
      </c>
      <c r="M497" s="12">
        <v>1995</v>
      </c>
      <c r="N497" s="12">
        <v>1</v>
      </c>
      <c r="O497" s="12">
        <f t="shared" si="38"/>
        <v>4</v>
      </c>
      <c r="P497">
        <v>2033</v>
      </c>
      <c r="Q497">
        <v>-34</v>
      </c>
      <c r="R497">
        <v>0</v>
      </c>
      <c r="S497">
        <v>11.52206</v>
      </c>
      <c r="T497">
        <v>1</v>
      </c>
      <c r="U497">
        <v>0</v>
      </c>
    </row>
    <row r="498" spans="1:21" x14ac:dyDescent="0.35">
      <c r="A498">
        <v>1</v>
      </c>
      <c r="B498">
        <f t="shared" si="39"/>
        <v>497</v>
      </c>
      <c r="C498" t="s">
        <v>21</v>
      </c>
      <c r="D498">
        <v>24</v>
      </c>
      <c r="E498">
        <v>2000</v>
      </c>
      <c r="F498">
        <v>14000</v>
      </c>
      <c r="G498" s="12">
        <v>12000000</v>
      </c>
      <c r="H498" s="12">
        <v>0</v>
      </c>
      <c r="I498">
        <v>0</v>
      </c>
      <c r="J498">
        <v>1</v>
      </c>
      <c r="K498">
        <v>0</v>
      </c>
      <c r="L498" s="11">
        <v>34853</v>
      </c>
      <c r="M498" s="12">
        <v>1995</v>
      </c>
      <c r="N498" s="12">
        <v>1</v>
      </c>
      <c r="O498" s="12">
        <f t="shared" si="38"/>
        <v>5</v>
      </c>
      <c r="P498">
        <v>2033</v>
      </c>
      <c r="Q498">
        <v>-33</v>
      </c>
      <c r="R498">
        <v>0</v>
      </c>
      <c r="S498">
        <v>12.06071</v>
      </c>
      <c r="T498">
        <v>1</v>
      </c>
      <c r="U498">
        <v>0</v>
      </c>
    </row>
    <row r="499" spans="1:21" x14ac:dyDescent="0.35">
      <c r="A499">
        <v>1</v>
      </c>
      <c r="B499">
        <f t="shared" si="39"/>
        <v>498</v>
      </c>
      <c r="C499" t="s">
        <v>21</v>
      </c>
      <c r="D499">
        <v>24</v>
      </c>
      <c r="E499">
        <v>2001</v>
      </c>
      <c r="F499">
        <v>14000</v>
      </c>
      <c r="G499" s="12">
        <v>12000000</v>
      </c>
      <c r="H499" s="12">
        <v>0</v>
      </c>
      <c r="I499">
        <v>0</v>
      </c>
      <c r="J499">
        <v>1</v>
      </c>
      <c r="K499">
        <v>0</v>
      </c>
      <c r="L499" s="11">
        <v>34853</v>
      </c>
      <c r="M499" s="12">
        <v>1995</v>
      </c>
      <c r="N499" s="12">
        <v>1</v>
      </c>
      <c r="O499" s="12">
        <f t="shared" si="38"/>
        <v>6</v>
      </c>
      <c r="P499">
        <v>2033</v>
      </c>
      <c r="Q499">
        <v>-32</v>
      </c>
      <c r="R499">
        <v>0</v>
      </c>
      <c r="S499">
        <v>11.720789999999999</v>
      </c>
      <c r="T499">
        <v>1</v>
      </c>
      <c r="U499">
        <v>0</v>
      </c>
    </row>
    <row r="500" spans="1:21" x14ac:dyDescent="0.35">
      <c r="A500">
        <v>1</v>
      </c>
      <c r="B500">
        <f t="shared" si="39"/>
        <v>499</v>
      </c>
      <c r="C500" t="s">
        <v>21</v>
      </c>
      <c r="D500">
        <v>24</v>
      </c>
      <c r="E500">
        <v>2002</v>
      </c>
      <c r="F500">
        <v>14000</v>
      </c>
      <c r="G500" s="12">
        <v>12000000</v>
      </c>
      <c r="H500" s="12">
        <v>0</v>
      </c>
      <c r="I500">
        <v>0</v>
      </c>
      <c r="J500">
        <v>1</v>
      </c>
      <c r="K500">
        <v>0</v>
      </c>
      <c r="L500" s="11">
        <v>34853</v>
      </c>
      <c r="M500" s="12">
        <v>1995</v>
      </c>
      <c r="N500" s="12">
        <v>1</v>
      </c>
      <c r="O500" s="12">
        <f t="shared" si="38"/>
        <v>7</v>
      </c>
      <c r="P500">
        <v>2033</v>
      </c>
      <c r="Q500">
        <v>-31</v>
      </c>
      <c r="R500">
        <v>0</v>
      </c>
      <c r="S500">
        <v>11.388500000000001</v>
      </c>
      <c r="T500">
        <v>1</v>
      </c>
      <c r="U500">
        <v>0</v>
      </c>
    </row>
    <row r="501" spans="1:21" x14ac:dyDescent="0.35">
      <c r="A501">
        <v>1</v>
      </c>
      <c r="B501">
        <f t="shared" si="39"/>
        <v>500</v>
      </c>
      <c r="C501" t="s">
        <v>21</v>
      </c>
      <c r="D501">
        <v>24</v>
      </c>
      <c r="E501">
        <v>2003</v>
      </c>
      <c r="F501">
        <v>13000</v>
      </c>
      <c r="G501" s="12">
        <v>13000000</v>
      </c>
      <c r="H501" s="12">
        <v>0</v>
      </c>
      <c r="I501">
        <v>0</v>
      </c>
      <c r="J501">
        <v>1</v>
      </c>
      <c r="K501">
        <v>0</v>
      </c>
      <c r="L501" s="11">
        <v>34853</v>
      </c>
      <c r="M501" s="12">
        <v>1995</v>
      </c>
      <c r="N501" s="12">
        <v>1</v>
      </c>
      <c r="O501" s="12">
        <f t="shared" si="38"/>
        <v>8</v>
      </c>
      <c r="P501">
        <v>2033</v>
      </c>
      <c r="Q501">
        <v>-30</v>
      </c>
      <c r="R501">
        <v>0</v>
      </c>
      <c r="S501">
        <v>10.272930000000001</v>
      </c>
      <c r="T501">
        <v>1</v>
      </c>
      <c r="U501">
        <v>0</v>
      </c>
    </row>
    <row r="502" spans="1:21" x14ac:dyDescent="0.35">
      <c r="A502">
        <v>1</v>
      </c>
      <c r="B502">
        <f t="shared" si="39"/>
        <v>501</v>
      </c>
      <c r="C502" t="s">
        <v>21</v>
      </c>
      <c r="D502">
        <v>24</v>
      </c>
      <c r="E502">
        <v>2004</v>
      </c>
      <c r="F502">
        <v>12000</v>
      </c>
      <c r="G502" s="12">
        <v>13000000</v>
      </c>
      <c r="H502" s="12">
        <v>0</v>
      </c>
      <c r="I502">
        <v>0</v>
      </c>
      <c r="J502">
        <v>1</v>
      </c>
      <c r="K502">
        <v>0</v>
      </c>
      <c r="L502" s="11">
        <v>34853</v>
      </c>
      <c r="M502" s="12">
        <v>1995</v>
      </c>
      <c r="N502" s="12">
        <v>1</v>
      </c>
      <c r="O502" s="12">
        <f t="shared" si="38"/>
        <v>9</v>
      </c>
      <c r="P502">
        <v>2033</v>
      </c>
      <c r="Q502">
        <v>-29</v>
      </c>
      <c r="R502">
        <v>0</v>
      </c>
      <c r="S502">
        <v>9.2091139999999996</v>
      </c>
      <c r="T502">
        <v>1</v>
      </c>
      <c r="U502">
        <v>0</v>
      </c>
    </row>
    <row r="503" spans="1:21" x14ac:dyDescent="0.35">
      <c r="A503">
        <v>1</v>
      </c>
      <c r="B503">
        <f t="shared" si="39"/>
        <v>502</v>
      </c>
      <c r="C503" t="s">
        <v>21</v>
      </c>
      <c r="D503">
        <v>24</v>
      </c>
      <c r="E503">
        <v>2005</v>
      </c>
      <c r="F503">
        <v>11000</v>
      </c>
      <c r="G503" s="12">
        <v>13000000</v>
      </c>
      <c r="H503" s="12">
        <v>0</v>
      </c>
      <c r="I503">
        <v>0</v>
      </c>
      <c r="J503">
        <v>1</v>
      </c>
      <c r="K503">
        <v>0</v>
      </c>
      <c r="L503" s="11">
        <v>34853</v>
      </c>
      <c r="M503" s="12">
        <v>1995</v>
      </c>
      <c r="N503" s="12">
        <v>1</v>
      </c>
      <c r="O503" s="12">
        <f t="shared" si="38"/>
        <v>10</v>
      </c>
      <c r="P503">
        <v>2033</v>
      </c>
      <c r="Q503">
        <v>-28</v>
      </c>
      <c r="R503">
        <v>0</v>
      </c>
      <c r="S503">
        <v>8.1955419999999997</v>
      </c>
      <c r="T503">
        <v>1</v>
      </c>
      <c r="U503">
        <v>0</v>
      </c>
    </row>
    <row r="504" spans="1:21" x14ac:dyDescent="0.35">
      <c r="A504">
        <v>1</v>
      </c>
      <c r="B504">
        <f t="shared" si="39"/>
        <v>503</v>
      </c>
      <c r="C504" t="s">
        <v>21</v>
      </c>
      <c r="D504">
        <v>24</v>
      </c>
      <c r="E504">
        <v>2006</v>
      </c>
      <c r="F504">
        <v>9700</v>
      </c>
      <c r="G504" s="12">
        <v>14000000</v>
      </c>
      <c r="H504" s="12">
        <v>0</v>
      </c>
      <c r="I504">
        <v>0</v>
      </c>
      <c r="J504">
        <v>1</v>
      </c>
      <c r="K504">
        <v>0</v>
      </c>
      <c r="L504" s="11">
        <v>34853</v>
      </c>
      <c r="M504" s="12">
        <v>1995</v>
      </c>
      <c r="N504" s="12">
        <v>1</v>
      </c>
      <c r="O504" s="12">
        <f t="shared" si="38"/>
        <v>11</v>
      </c>
      <c r="P504">
        <v>2033</v>
      </c>
      <c r="Q504">
        <v>-27</v>
      </c>
      <c r="R504">
        <v>0</v>
      </c>
      <c r="S504">
        <v>7.0141559999999998</v>
      </c>
      <c r="T504">
        <v>1</v>
      </c>
      <c r="U504">
        <v>0</v>
      </c>
    </row>
    <row r="505" spans="1:21" x14ac:dyDescent="0.35">
      <c r="A505">
        <v>1</v>
      </c>
      <c r="B505">
        <f t="shared" si="39"/>
        <v>504</v>
      </c>
      <c r="C505" t="s">
        <v>21</v>
      </c>
      <c r="D505">
        <v>24</v>
      </c>
      <c r="E505">
        <v>2007</v>
      </c>
      <c r="F505">
        <v>8400</v>
      </c>
      <c r="G505" s="12">
        <v>14000000</v>
      </c>
      <c r="H505" s="12">
        <v>0</v>
      </c>
      <c r="I505">
        <v>0</v>
      </c>
      <c r="J505">
        <v>1</v>
      </c>
      <c r="K505">
        <v>0</v>
      </c>
      <c r="L505" s="11">
        <v>34853</v>
      </c>
      <c r="M505" s="12">
        <v>1995</v>
      </c>
      <c r="N505" s="12">
        <v>1</v>
      </c>
      <c r="O505" s="12">
        <f t="shared" si="38"/>
        <v>12</v>
      </c>
      <c r="P505">
        <v>2033</v>
      </c>
      <c r="Q505">
        <v>-26</v>
      </c>
      <c r="R505">
        <v>0</v>
      </c>
      <c r="S505">
        <v>5.8939009999999996</v>
      </c>
      <c r="T505">
        <v>1</v>
      </c>
      <c r="U505">
        <v>0</v>
      </c>
    </row>
    <row r="506" spans="1:21" x14ac:dyDescent="0.35">
      <c r="A506">
        <v>1</v>
      </c>
      <c r="B506">
        <f t="shared" si="39"/>
        <v>505</v>
      </c>
      <c r="C506" t="s">
        <v>21</v>
      </c>
      <c r="D506">
        <v>24</v>
      </c>
      <c r="E506">
        <v>2008</v>
      </c>
      <c r="F506">
        <v>7600</v>
      </c>
      <c r="G506" s="12">
        <v>15000000</v>
      </c>
      <c r="H506" s="12">
        <v>0</v>
      </c>
      <c r="I506">
        <v>0</v>
      </c>
      <c r="J506">
        <v>1</v>
      </c>
      <c r="K506">
        <v>0</v>
      </c>
      <c r="L506" s="11">
        <v>34853</v>
      </c>
      <c r="M506" s="12">
        <v>1995</v>
      </c>
      <c r="N506" s="12">
        <v>1</v>
      </c>
      <c r="O506" s="12">
        <f t="shared" si="38"/>
        <v>13</v>
      </c>
      <c r="P506">
        <v>2033</v>
      </c>
      <c r="Q506">
        <v>-25</v>
      </c>
      <c r="R506">
        <v>0</v>
      </c>
      <c r="S506">
        <v>5.1736839999999997</v>
      </c>
      <c r="T506">
        <v>1</v>
      </c>
      <c r="U506">
        <v>0</v>
      </c>
    </row>
    <row r="507" spans="1:21" x14ac:dyDescent="0.35">
      <c r="A507">
        <v>1</v>
      </c>
      <c r="B507">
        <f t="shared" si="39"/>
        <v>506</v>
      </c>
      <c r="C507" t="s">
        <v>21</v>
      </c>
      <c r="D507">
        <v>24</v>
      </c>
      <c r="E507">
        <v>2009</v>
      </c>
      <c r="F507">
        <v>6400</v>
      </c>
      <c r="G507" s="12">
        <v>15000000</v>
      </c>
      <c r="H507" s="12">
        <v>0</v>
      </c>
      <c r="I507">
        <v>0</v>
      </c>
      <c r="J507">
        <v>1</v>
      </c>
      <c r="K507">
        <v>0</v>
      </c>
      <c r="L507" s="11">
        <v>34853</v>
      </c>
      <c r="M507" s="12">
        <v>1995</v>
      </c>
      <c r="N507" s="12">
        <v>1</v>
      </c>
      <c r="O507" s="12">
        <f t="shared" si="38"/>
        <v>14</v>
      </c>
      <c r="P507">
        <v>2033</v>
      </c>
      <c r="Q507">
        <v>-24</v>
      </c>
      <c r="R507">
        <v>0</v>
      </c>
      <c r="S507">
        <v>4.2269059999999996</v>
      </c>
      <c r="T507">
        <v>1</v>
      </c>
      <c r="U507">
        <v>0</v>
      </c>
    </row>
    <row r="508" spans="1:21" x14ac:dyDescent="0.35">
      <c r="A508">
        <v>1</v>
      </c>
      <c r="B508">
        <f t="shared" si="39"/>
        <v>507</v>
      </c>
      <c r="C508" t="s">
        <v>21</v>
      </c>
      <c r="D508">
        <v>24</v>
      </c>
      <c r="E508">
        <v>2010</v>
      </c>
      <c r="F508">
        <v>5700</v>
      </c>
      <c r="G508" s="12">
        <v>16000000</v>
      </c>
      <c r="H508" s="12">
        <v>0</v>
      </c>
      <c r="I508">
        <v>0</v>
      </c>
      <c r="J508">
        <v>1</v>
      </c>
      <c r="K508">
        <v>0</v>
      </c>
      <c r="L508" s="11">
        <v>34853</v>
      </c>
      <c r="M508" s="12">
        <v>1995</v>
      </c>
      <c r="N508" s="12">
        <v>1</v>
      </c>
      <c r="O508" s="12">
        <f t="shared" si="38"/>
        <v>15</v>
      </c>
      <c r="P508">
        <v>2033</v>
      </c>
      <c r="Q508">
        <v>-23</v>
      </c>
      <c r="R508">
        <v>0</v>
      </c>
      <c r="S508">
        <v>3.652625</v>
      </c>
      <c r="T508">
        <v>1</v>
      </c>
      <c r="U508">
        <v>0</v>
      </c>
    </row>
    <row r="509" spans="1:21" x14ac:dyDescent="0.35">
      <c r="A509">
        <v>1</v>
      </c>
      <c r="B509">
        <f t="shared" si="39"/>
        <v>508</v>
      </c>
      <c r="C509" t="s">
        <v>21</v>
      </c>
      <c r="D509">
        <v>24</v>
      </c>
      <c r="E509">
        <v>2011</v>
      </c>
      <c r="F509">
        <v>4900</v>
      </c>
      <c r="G509" s="12">
        <v>16000000</v>
      </c>
      <c r="H509" s="12">
        <v>0</v>
      </c>
      <c r="I509">
        <v>0</v>
      </c>
      <c r="J509">
        <v>1</v>
      </c>
      <c r="K509">
        <v>0</v>
      </c>
      <c r="L509" s="11">
        <v>34853</v>
      </c>
      <c r="M509" s="12">
        <v>1995</v>
      </c>
      <c r="N509" s="12">
        <v>1</v>
      </c>
      <c r="O509" s="12">
        <f t="shared" si="38"/>
        <v>16</v>
      </c>
      <c r="P509">
        <v>2033</v>
      </c>
      <c r="Q509">
        <v>-22</v>
      </c>
      <c r="R509">
        <v>0</v>
      </c>
      <c r="S509">
        <v>3.0469029999999999</v>
      </c>
      <c r="T509">
        <v>1</v>
      </c>
      <c r="U509">
        <v>0</v>
      </c>
    </row>
    <row r="510" spans="1:21" x14ac:dyDescent="0.35">
      <c r="A510">
        <v>1</v>
      </c>
      <c r="B510">
        <f t="shared" si="39"/>
        <v>509</v>
      </c>
      <c r="C510" t="s">
        <v>21</v>
      </c>
      <c r="D510">
        <v>24</v>
      </c>
      <c r="E510">
        <v>2012</v>
      </c>
      <c r="F510">
        <v>4100</v>
      </c>
      <c r="G510" s="12">
        <v>17000000</v>
      </c>
      <c r="H510" s="12">
        <v>0</v>
      </c>
      <c r="I510">
        <v>0</v>
      </c>
      <c r="J510">
        <v>1</v>
      </c>
      <c r="K510">
        <v>0</v>
      </c>
      <c r="L510" s="11">
        <v>34853</v>
      </c>
      <c r="M510" s="12">
        <v>1995</v>
      </c>
      <c r="N510" s="12">
        <v>1</v>
      </c>
      <c r="O510" s="12">
        <f t="shared" si="38"/>
        <v>17</v>
      </c>
      <c r="P510">
        <v>2033</v>
      </c>
      <c r="Q510">
        <v>-21</v>
      </c>
      <c r="R510">
        <v>0</v>
      </c>
      <c r="S510">
        <v>2.47417</v>
      </c>
      <c r="T510">
        <v>1</v>
      </c>
      <c r="U510">
        <v>0</v>
      </c>
    </row>
    <row r="511" spans="1:21" x14ac:dyDescent="0.35">
      <c r="A511">
        <v>1</v>
      </c>
      <c r="B511">
        <f t="shared" si="39"/>
        <v>510</v>
      </c>
      <c r="C511" t="s">
        <v>21</v>
      </c>
      <c r="D511">
        <v>24</v>
      </c>
      <c r="E511">
        <v>2013</v>
      </c>
      <c r="F511">
        <v>4200</v>
      </c>
      <c r="G511" s="12">
        <v>17000000</v>
      </c>
      <c r="H511" s="12">
        <v>0</v>
      </c>
      <c r="I511">
        <v>0</v>
      </c>
      <c r="J511">
        <v>1</v>
      </c>
      <c r="K511">
        <v>0</v>
      </c>
      <c r="L511" s="11">
        <v>34853</v>
      </c>
      <c r="M511" s="12">
        <v>1995</v>
      </c>
      <c r="N511" s="12">
        <v>1</v>
      </c>
      <c r="O511" s="12">
        <f t="shared" si="38"/>
        <v>18</v>
      </c>
      <c r="P511">
        <v>2033</v>
      </c>
      <c r="Q511">
        <v>-20</v>
      </c>
      <c r="R511">
        <v>0</v>
      </c>
      <c r="S511">
        <v>2.460064</v>
      </c>
      <c r="T511">
        <v>1</v>
      </c>
      <c r="U511">
        <v>0</v>
      </c>
    </row>
    <row r="512" spans="1:21" x14ac:dyDescent="0.35">
      <c r="A512">
        <v>1</v>
      </c>
      <c r="B512">
        <f t="shared" si="39"/>
        <v>511</v>
      </c>
      <c r="C512" t="s">
        <v>21</v>
      </c>
      <c r="D512">
        <v>24</v>
      </c>
      <c r="E512">
        <v>2014</v>
      </c>
      <c r="F512">
        <v>4200</v>
      </c>
      <c r="G512" s="12">
        <v>18000000</v>
      </c>
      <c r="H512" s="12">
        <v>0</v>
      </c>
      <c r="I512">
        <v>0</v>
      </c>
      <c r="J512">
        <v>1</v>
      </c>
      <c r="K512">
        <v>0</v>
      </c>
      <c r="L512" s="11">
        <v>34853</v>
      </c>
      <c r="M512" s="12">
        <v>1995</v>
      </c>
      <c r="N512" s="12">
        <v>1</v>
      </c>
      <c r="O512" s="12">
        <f t="shared" si="38"/>
        <v>19</v>
      </c>
      <c r="P512">
        <v>2033</v>
      </c>
      <c r="Q512">
        <v>-19</v>
      </c>
      <c r="R512">
        <v>0</v>
      </c>
      <c r="S512">
        <v>2.3882669999999999</v>
      </c>
      <c r="T512">
        <v>1</v>
      </c>
      <c r="U512">
        <v>0</v>
      </c>
    </row>
    <row r="513" spans="1:21" x14ac:dyDescent="0.35">
      <c r="A513">
        <v>1</v>
      </c>
      <c r="B513">
        <f t="shared" si="39"/>
        <v>512</v>
      </c>
      <c r="C513" t="s">
        <v>21</v>
      </c>
      <c r="D513">
        <v>24</v>
      </c>
      <c r="E513">
        <v>2015</v>
      </c>
      <c r="F513">
        <v>3700</v>
      </c>
      <c r="G513" s="12">
        <v>18000000</v>
      </c>
      <c r="H513" s="12">
        <v>0</v>
      </c>
      <c r="I513">
        <v>0</v>
      </c>
      <c r="J513">
        <v>1</v>
      </c>
      <c r="K513">
        <v>0</v>
      </c>
      <c r="L513" s="11">
        <v>34853</v>
      </c>
      <c r="M513" s="12">
        <v>1995</v>
      </c>
      <c r="N513" s="12">
        <v>1</v>
      </c>
      <c r="O513" s="12">
        <f t="shared" si="38"/>
        <v>20</v>
      </c>
      <c r="P513">
        <v>2033</v>
      </c>
      <c r="Q513">
        <v>-18</v>
      </c>
      <c r="R513">
        <v>0</v>
      </c>
      <c r="S513">
        <v>2.0430000000000001</v>
      </c>
      <c r="T513">
        <v>1</v>
      </c>
      <c r="U513">
        <v>0</v>
      </c>
    </row>
    <row r="514" spans="1:21" x14ac:dyDescent="0.35">
      <c r="A514">
        <v>1</v>
      </c>
      <c r="B514">
        <f t="shared" si="39"/>
        <v>513</v>
      </c>
      <c r="C514" t="s">
        <v>21</v>
      </c>
      <c r="D514">
        <v>24</v>
      </c>
      <c r="E514">
        <v>2016</v>
      </c>
      <c r="F514">
        <v>3100</v>
      </c>
      <c r="G514" s="12">
        <v>19000000</v>
      </c>
      <c r="H514" s="12">
        <v>0</v>
      </c>
      <c r="I514">
        <v>0</v>
      </c>
      <c r="J514">
        <v>1</v>
      </c>
      <c r="K514">
        <v>0</v>
      </c>
      <c r="L514" s="11">
        <v>34853</v>
      </c>
      <c r="M514" s="12">
        <v>1995</v>
      </c>
      <c r="N514" s="12">
        <v>1</v>
      </c>
      <c r="O514" s="12">
        <f t="shared" si="38"/>
        <v>21</v>
      </c>
      <c r="P514">
        <v>2033</v>
      </c>
      <c r="Q514">
        <v>-17</v>
      </c>
      <c r="R514">
        <v>0</v>
      </c>
      <c r="S514">
        <v>1.6625160000000001</v>
      </c>
      <c r="T514">
        <v>1</v>
      </c>
      <c r="U514">
        <v>0</v>
      </c>
    </row>
    <row r="515" spans="1:21" x14ac:dyDescent="0.35">
      <c r="A515">
        <v>1</v>
      </c>
      <c r="B515">
        <f t="shared" si="39"/>
        <v>514</v>
      </c>
      <c r="C515" t="s">
        <v>22</v>
      </c>
      <c r="D515">
        <v>25</v>
      </c>
      <c r="E515">
        <v>1990</v>
      </c>
      <c r="F515">
        <v>500</v>
      </c>
      <c r="G515" s="12">
        <v>5400000</v>
      </c>
      <c r="H515" s="12">
        <v>0</v>
      </c>
      <c r="I515">
        <v>0</v>
      </c>
      <c r="J515">
        <v>1</v>
      </c>
      <c r="K515">
        <v>0</v>
      </c>
      <c r="L515" s="11">
        <v>34903</v>
      </c>
      <c r="M515" s="12">
        <v>1995</v>
      </c>
      <c r="N515" s="12">
        <v>0</v>
      </c>
      <c r="O515" s="12">
        <f t="shared" ref="O515:O578" si="40">E515-M515</f>
        <v>-5</v>
      </c>
      <c r="P515">
        <v>2033</v>
      </c>
      <c r="Q515">
        <v>-43</v>
      </c>
      <c r="R515">
        <v>0</v>
      </c>
      <c r="S515">
        <v>0.92329030000000001</v>
      </c>
      <c r="T515">
        <v>0</v>
      </c>
      <c r="U515">
        <v>0</v>
      </c>
    </row>
    <row r="516" spans="1:21" x14ac:dyDescent="0.35">
      <c r="A516">
        <v>1</v>
      </c>
      <c r="B516">
        <f t="shared" ref="B516:B579" si="41">B515+1</f>
        <v>515</v>
      </c>
      <c r="C516" t="s">
        <v>22</v>
      </c>
      <c r="D516">
        <v>25</v>
      </c>
      <c r="E516">
        <v>1991</v>
      </c>
      <c r="F516">
        <v>500</v>
      </c>
      <c r="G516" s="12">
        <v>5500000</v>
      </c>
      <c r="H516" s="12">
        <v>0</v>
      </c>
      <c r="I516">
        <v>0</v>
      </c>
      <c r="J516">
        <v>1</v>
      </c>
      <c r="K516">
        <v>0</v>
      </c>
      <c r="L516" s="11">
        <v>34903</v>
      </c>
      <c r="M516" s="12">
        <v>1995</v>
      </c>
      <c r="N516" s="12">
        <v>0</v>
      </c>
      <c r="O516" s="12">
        <f t="shared" si="40"/>
        <v>-4</v>
      </c>
      <c r="P516">
        <v>2033</v>
      </c>
      <c r="Q516">
        <v>-42</v>
      </c>
      <c r="R516">
        <v>0</v>
      </c>
      <c r="S516">
        <v>0.90219349999999998</v>
      </c>
      <c r="T516">
        <v>0</v>
      </c>
      <c r="U516">
        <v>0</v>
      </c>
    </row>
    <row r="517" spans="1:21" x14ac:dyDescent="0.35">
      <c r="A517">
        <v>1</v>
      </c>
      <c r="B517">
        <f t="shared" si="41"/>
        <v>516</v>
      </c>
      <c r="C517" t="s">
        <v>22</v>
      </c>
      <c r="D517">
        <v>25</v>
      </c>
      <c r="E517">
        <v>1992</v>
      </c>
      <c r="F517">
        <v>1000</v>
      </c>
      <c r="G517" s="12">
        <v>5700000</v>
      </c>
      <c r="H517" s="12">
        <v>0</v>
      </c>
      <c r="I517">
        <v>0</v>
      </c>
      <c r="J517">
        <v>1</v>
      </c>
      <c r="K517">
        <v>0</v>
      </c>
      <c r="L517" s="11">
        <v>34903</v>
      </c>
      <c r="M517" s="12">
        <v>1995</v>
      </c>
      <c r="N517" s="12">
        <v>0</v>
      </c>
      <c r="O517" s="12">
        <f t="shared" si="40"/>
        <v>-3</v>
      </c>
      <c r="P517">
        <v>2033</v>
      </c>
      <c r="Q517">
        <v>-41</v>
      </c>
      <c r="R517">
        <v>0</v>
      </c>
      <c r="S517">
        <v>1.766429</v>
      </c>
      <c r="T517">
        <v>0</v>
      </c>
      <c r="U517">
        <v>0</v>
      </c>
    </row>
    <row r="518" spans="1:21" x14ac:dyDescent="0.35">
      <c r="A518">
        <v>1</v>
      </c>
      <c r="B518">
        <f t="shared" si="41"/>
        <v>517</v>
      </c>
      <c r="C518" t="s">
        <v>22</v>
      </c>
      <c r="D518">
        <v>25</v>
      </c>
      <c r="E518">
        <v>1993</v>
      </c>
      <c r="F518">
        <v>1000</v>
      </c>
      <c r="G518" s="12">
        <v>5800000</v>
      </c>
      <c r="H518" s="12">
        <v>0</v>
      </c>
      <c r="I518">
        <v>0</v>
      </c>
      <c r="J518">
        <v>1</v>
      </c>
      <c r="K518">
        <v>0</v>
      </c>
      <c r="L518" s="11">
        <v>34903</v>
      </c>
      <c r="M518" s="12">
        <v>1995</v>
      </c>
      <c r="N518" s="12">
        <v>0</v>
      </c>
      <c r="O518" s="12">
        <f t="shared" si="40"/>
        <v>-2</v>
      </c>
      <c r="P518">
        <v>2033</v>
      </c>
      <c r="Q518">
        <v>-40</v>
      </c>
      <c r="R518">
        <v>0</v>
      </c>
      <c r="S518">
        <v>1.7326820000000001</v>
      </c>
      <c r="T518">
        <v>0</v>
      </c>
      <c r="U518">
        <v>0</v>
      </c>
    </row>
    <row r="519" spans="1:21" x14ac:dyDescent="0.35">
      <c r="A519">
        <v>1</v>
      </c>
      <c r="B519">
        <f t="shared" si="41"/>
        <v>518</v>
      </c>
      <c r="C519" t="s">
        <v>22</v>
      </c>
      <c r="D519">
        <v>25</v>
      </c>
      <c r="E519">
        <v>1994</v>
      </c>
      <c r="F519">
        <v>1300</v>
      </c>
      <c r="G519" s="12">
        <v>5900000</v>
      </c>
      <c r="H519" s="12">
        <v>0</v>
      </c>
      <c r="I519">
        <v>0</v>
      </c>
      <c r="J519">
        <v>1</v>
      </c>
      <c r="K519">
        <v>0</v>
      </c>
      <c r="L519" s="11">
        <v>34903</v>
      </c>
      <c r="M519" s="12">
        <v>1995</v>
      </c>
      <c r="N519" s="12">
        <v>0</v>
      </c>
      <c r="O519" s="12">
        <f t="shared" si="40"/>
        <v>-1</v>
      </c>
      <c r="P519">
        <v>2033</v>
      </c>
      <c r="Q519">
        <v>-39</v>
      </c>
      <c r="R519">
        <v>0</v>
      </c>
      <c r="S519">
        <v>2.214045</v>
      </c>
      <c r="T519">
        <v>0</v>
      </c>
      <c r="U519">
        <v>0</v>
      </c>
    </row>
    <row r="520" spans="1:21" x14ac:dyDescent="0.35">
      <c r="A520">
        <v>1</v>
      </c>
      <c r="B520">
        <f t="shared" si="41"/>
        <v>519</v>
      </c>
      <c r="C520" t="s">
        <v>22</v>
      </c>
      <c r="D520">
        <v>25</v>
      </c>
      <c r="E520">
        <v>1995</v>
      </c>
      <c r="F520">
        <v>1800</v>
      </c>
      <c r="G520" s="12">
        <v>6000000</v>
      </c>
      <c r="H520" s="12">
        <v>0</v>
      </c>
      <c r="I520">
        <v>0</v>
      </c>
      <c r="J520">
        <v>1</v>
      </c>
      <c r="K520">
        <v>0</v>
      </c>
      <c r="L520" s="11">
        <v>34903</v>
      </c>
      <c r="M520" s="12">
        <v>1995</v>
      </c>
      <c r="N520" s="12">
        <v>1</v>
      </c>
      <c r="O520" s="12">
        <f t="shared" si="40"/>
        <v>0</v>
      </c>
      <c r="P520">
        <v>2033</v>
      </c>
      <c r="Q520">
        <v>-38</v>
      </c>
      <c r="R520">
        <v>0</v>
      </c>
      <c r="S520">
        <v>3.0190920000000001</v>
      </c>
      <c r="T520">
        <v>1</v>
      </c>
      <c r="U520">
        <v>0</v>
      </c>
    </row>
    <row r="521" spans="1:21" x14ac:dyDescent="0.35">
      <c r="A521">
        <v>1</v>
      </c>
      <c r="B521">
        <f t="shared" si="41"/>
        <v>520</v>
      </c>
      <c r="C521" t="s">
        <v>22</v>
      </c>
      <c r="D521">
        <v>25</v>
      </c>
      <c r="E521">
        <v>1996</v>
      </c>
      <c r="F521">
        <v>2500</v>
      </c>
      <c r="G521" s="12">
        <v>6000000</v>
      </c>
      <c r="H521" s="12">
        <v>0</v>
      </c>
      <c r="I521">
        <v>0</v>
      </c>
      <c r="J521">
        <v>1</v>
      </c>
      <c r="K521">
        <v>0</v>
      </c>
      <c r="L521" s="11">
        <v>34903</v>
      </c>
      <c r="M521" s="12">
        <v>1995</v>
      </c>
      <c r="N521" s="12">
        <v>1</v>
      </c>
      <c r="O521" s="12">
        <f t="shared" si="40"/>
        <v>1</v>
      </c>
      <c r="P521">
        <v>2033</v>
      </c>
      <c r="Q521">
        <v>-37</v>
      </c>
      <c r="R521">
        <v>0</v>
      </c>
      <c r="S521">
        <v>4.1383109999999999</v>
      </c>
      <c r="T521">
        <v>1</v>
      </c>
      <c r="U521">
        <v>0</v>
      </c>
    </row>
    <row r="522" spans="1:21" x14ac:dyDescent="0.35">
      <c r="A522">
        <v>1</v>
      </c>
      <c r="B522">
        <f t="shared" si="41"/>
        <v>521</v>
      </c>
      <c r="C522" t="s">
        <v>22</v>
      </c>
      <c r="D522">
        <v>25</v>
      </c>
      <c r="E522">
        <v>1997</v>
      </c>
      <c r="F522">
        <v>3200</v>
      </c>
      <c r="G522" s="12">
        <v>6100000</v>
      </c>
      <c r="H522" s="12">
        <v>0</v>
      </c>
      <c r="I522">
        <v>0</v>
      </c>
      <c r="J522">
        <v>1</v>
      </c>
      <c r="K522">
        <v>0</v>
      </c>
      <c r="L522" s="11">
        <v>34903</v>
      </c>
      <c r="M522" s="12">
        <v>1995</v>
      </c>
      <c r="N522" s="12">
        <v>1</v>
      </c>
      <c r="O522" s="12">
        <f t="shared" si="40"/>
        <v>2</v>
      </c>
      <c r="P522">
        <v>2033</v>
      </c>
      <c r="Q522">
        <v>-36</v>
      </c>
      <c r="R522">
        <v>0</v>
      </c>
      <c r="S522">
        <v>5.235519</v>
      </c>
      <c r="T522">
        <v>1</v>
      </c>
      <c r="U522">
        <v>0</v>
      </c>
    </row>
    <row r="523" spans="1:21" x14ac:dyDescent="0.35">
      <c r="A523">
        <v>1</v>
      </c>
      <c r="B523">
        <f t="shared" si="41"/>
        <v>522</v>
      </c>
      <c r="C523" t="s">
        <v>22</v>
      </c>
      <c r="D523">
        <v>25</v>
      </c>
      <c r="E523">
        <v>1998</v>
      </c>
      <c r="F523">
        <v>4000</v>
      </c>
      <c r="G523" s="12">
        <v>6200000</v>
      </c>
      <c r="H523" s="12">
        <v>0</v>
      </c>
      <c r="I523">
        <v>0</v>
      </c>
      <c r="J523">
        <v>1</v>
      </c>
      <c r="K523">
        <v>0</v>
      </c>
      <c r="L523" s="11">
        <v>34903</v>
      </c>
      <c r="M523" s="12">
        <v>1995</v>
      </c>
      <c r="N523" s="12">
        <v>1</v>
      </c>
      <c r="O523" s="12">
        <f t="shared" si="40"/>
        <v>3</v>
      </c>
      <c r="P523">
        <v>2033</v>
      </c>
      <c r="Q523">
        <v>-35</v>
      </c>
      <c r="R523">
        <v>0</v>
      </c>
      <c r="S523">
        <v>6.465846</v>
      </c>
      <c r="T523">
        <v>1</v>
      </c>
      <c r="U523">
        <v>0</v>
      </c>
    </row>
    <row r="524" spans="1:21" x14ac:dyDescent="0.35">
      <c r="A524">
        <v>1</v>
      </c>
      <c r="B524">
        <f t="shared" si="41"/>
        <v>523</v>
      </c>
      <c r="C524" t="s">
        <v>22</v>
      </c>
      <c r="D524">
        <v>25</v>
      </c>
      <c r="E524">
        <v>1999</v>
      </c>
      <c r="F524">
        <v>4900</v>
      </c>
      <c r="G524" s="12">
        <v>6300000</v>
      </c>
      <c r="H524" s="12">
        <v>0</v>
      </c>
      <c r="I524">
        <v>0</v>
      </c>
      <c r="J524">
        <v>1</v>
      </c>
      <c r="K524">
        <v>0</v>
      </c>
      <c r="L524" s="11">
        <v>34903</v>
      </c>
      <c r="M524" s="12">
        <v>1995</v>
      </c>
      <c r="N524" s="12">
        <v>1</v>
      </c>
      <c r="O524" s="12">
        <f t="shared" si="40"/>
        <v>4</v>
      </c>
      <c r="P524">
        <v>2033</v>
      </c>
      <c r="Q524">
        <v>-34</v>
      </c>
      <c r="R524">
        <v>0</v>
      </c>
      <c r="S524">
        <v>7.8038650000000001</v>
      </c>
      <c r="T524">
        <v>1</v>
      </c>
      <c r="U524">
        <v>0</v>
      </c>
    </row>
    <row r="525" spans="1:21" x14ac:dyDescent="0.35">
      <c r="A525">
        <v>1</v>
      </c>
      <c r="B525">
        <f t="shared" si="41"/>
        <v>524</v>
      </c>
      <c r="C525" t="s">
        <v>22</v>
      </c>
      <c r="D525">
        <v>25</v>
      </c>
      <c r="E525">
        <v>2000</v>
      </c>
      <c r="F525">
        <v>5800</v>
      </c>
      <c r="G525" s="12">
        <v>6400000</v>
      </c>
      <c r="H525" s="12">
        <v>0</v>
      </c>
      <c r="I525">
        <v>0</v>
      </c>
      <c r="J525">
        <v>1</v>
      </c>
      <c r="K525">
        <v>0</v>
      </c>
      <c r="L525" s="11">
        <v>34903</v>
      </c>
      <c r="M525" s="12">
        <v>1995</v>
      </c>
      <c r="N525" s="12">
        <v>1</v>
      </c>
      <c r="O525" s="12">
        <f t="shared" si="40"/>
        <v>5</v>
      </c>
      <c r="P525">
        <v>2033</v>
      </c>
      <c r="Q525">
        <v>-33</v>
      </c>
      <c r="R525">
        <v>0</v>
      </c>
      <c r="S525">
        <v>9.0615009999999998</v>
      </c>
      <c r="T525">
        <v>1</v>
      </c>
      <c r="U525">
        <v>0</v>
      </c>
    </row>
    <row r="526" spans="1:21" x14ac:dyDescent="0.35">
      <c r="A526">
        <v>1</v>
      </c>
      <c r="B526">
        <f t="shared" si="41"/>
        <v>525</v>
      </c>
      <c r="C526" t="s">
        <v>22</v>
      </c>
      <c r="D526">
        <v>25</v>
      </c>
      <c r="E526">
        <v>2001</v>
      </c>
      <c r="F526">
        <v>6700</v>
      </c>
      <c r="G526" s="12">
        <v>6600000</v>
      </c>
      <c r="H526" s="12">
        <v>0</v>
      </c>
      <c r="I526">
        <v>0</v>
      </c>
      <c r="J526">
        <v>1</v>
      </c>
      <c r="K526">
        <v>0</v>
      </c>
      <c r="L526" s="11">
        <v>34903</v>
      </c>
      <c r="M526" s="12">
        <v>1995</v>
      </c>
      <c r="N526" s="12">
        <v>1</v>
      </c>
      <c r="O526" s="12">
        <f t="shared" si="40"/>
        <v>6</v>
      </c>
      <c r="P526">
        <v>2033</v>
      </c>
      <c r="Q526">
        <v>-32</v>
      </c>
      <c r="R526">
        <v>0</v>
      </c>
      <c r="S526">
        <v>10.21991</v>
      </c>
      <c r="T526">
        <v>1</v>
      </c>
      <c r="U526">
        <v>0</v>
      </c>
    </row>
    <row r="527" spans="1:21" x14ac:dyDescent="0.35">
      <c r="A527">
        <v>1</v>
      </c>
      <c r="B527">
        <f t="shared" si="41"/>
        <v>526</v>
      </c>
      <c r="C527" t="s">
        <v>22</v>
      </c>
      <c r="D527">
        <v>25</v>
      </c>
      <c r="E527">
        <v>2002</v>
      </c>
      <c r="F527">
        <v>7500</v>
      </c>
      <c r="G527" s="12">
        <v>6700000</v>
      </c>
      <c r="H527" s="12">
        <v>0</v>
      </c>
      <c r="I527">
        <v>0</v>
      </c>
      <c r="J527">
        <v>1</v>
      </c>
      <c r="K527">
        <v>0</v>
      </c>
      <c r="L527" s="11">
        <v>34903</v>
      </c>
      <c r="M527" s="12">
        <v>1995</v>
      </c>
      <c r="N527" s="12">
        <v>1</v>
      </c>
      <c r="O527" s="12">
        <f t="shared" si="40"/>
        <v>7</v>
      </c>
      <c r="P527">
        <v>2033</v>
      </c>
      <c r="Q527">
        <v>-31</v>
      </c>
      <c r="R527">
        <v>0</v>
      </c>
      <c r="S527">
        <v>11.12501</v>
      </c>
      <c r="T527">
        <v>1</v>
      </c>
      <c r="U527">
        <v>0</v>
      </c>
    </row>
    <row r="528" spans="1:21" x14ac:dyDescent="0.35">
      <c r="A528">
        <v>1</v>
      </c>
      <c r="B528">
        <f t="shared" si="41"/>
        <v>527</v>
      </c>
      <c r="C528" t="s">
        <v>22</v>
      </c>
      <c r="D528">
        <v>25</v>
      </c>
      <c r="E528">
        <v>2003</v>
      </c>
      <c r="F528">
        <v>8300</v>
      </c>
      <c r="G528" s="12">
        <v>7000000</v>
      </c>
      <c r="H528" s="12">
        <v>0</v>
      </c>
      <c r="I528">
        <v>0</v>
      </c>
      <c r="J528">
        <v>1</v>
      </c>
      <c r="K528">
        <v>0</v>
      </c>
      <c r="L528" s="11">
        <v>34903</v>
      </c>
      <c r="M528" s="12">
        <v>1995</v>
      </c>
      <c r="N528" s="12">
        <v>1</v>
      </c>
      <c r="O528" s="12">
        <f t="shared" si="40"/>
        <v>8</v>
      </c>
      <c r="P528">
        <v>2033</v>
      </c>
      <c r="Q528">
        <v>-30</v>
      </c>
      <c r="R528">
        <v>0</v>
      </c>
      <c r="S528">
        <v>11.937099999999999</v>
      </c>
      <c r="T528">
        <v>1</v>
      </c>
      <c r="U528">
        <v>0</v>
      </c>
    </row>
    <row r="529" spans="1:21" x14ac:dyDescent="0.35">
      <c r="A529">
        <v>1</v>
      </c>
      <c r="B529">
        <f t="shared" si="41"/>
        <v>528</v>
      </c>
      <c r="C529" t="s">
        <v>22</v>
      </c>
      <c r="D529">
        <v>25</v>
      </c>
      <c r="E529">
        <v>2004</v>
      </c>
      <c r="F529">
        <v>8800</v>
      </c>
      <c r="G529" s="12">
        <v>7200000</v>
      </c>
      <c r="H529" s="12">
        <v>0</v>
      </c>
      <c r="I529">
        <v>0</v>
      </c>
      <c r="J529">
        <v>1</v>
      </c>
      <c r="K529">
        <v>0</v>
      </c>
      <c r="L529" s="11">
        <v>34903</v>
      </c>
      <c r="M529" s="12">
        <v>1995</v>
      </c>
      <c r="N529" s="12">
        <v>1</v>
      </c>
      <c r="O529" s="12">
        <f t="shared" si="40"/>
        <v>9</v>
      </c>
      <c r="P529">
        <v>2033</v>
      </c>
      <c r="Q529">
        <v>-29</v>
      </c>
      <c r="R529">
        <v>0</v>
      </c>
      <c r="S529">
        <v>12.252079999999999</v>
      </c>
      <c r="T529">
        <v>1</v>
      </c>
      <c r="U529">
        <v>0</v>
      </c>
    </row>
    <row r="530" spans="1:21" x14ac:dyDescent="0.35">
      <c r="A530">
        <v>1</v>
      </c>
      <c r="B530">
        <f t="shared" si="41"/>
        <v>529</v>
      </c>
      <c r="C530" t="s">
        <v>22</v>
      </c>
      <c r="D530">
        <v>25</v>
      </c>
      <c r="E530">
        <v>2005</v>
      </c>
      <c r="F530">
        <v>8700</v>
      </c>
      <c r="G530" s="12">
        <v>7400000</v>
      </c>
      <c r="H530" s="12">
        <v>0</v>
      </c>
      <c r="I530">
        <v>0</v>
      </c>
      <c r="J530">
        <v>1</v>
      </c>
      <c r="K530">
        <v>0</v>
      </c>
      <c r="L530" s="11">
        <v>34903</v>
      </c>
      <c r="M530" s="12">
        <v>1995</v>
      </c>
      <c r="N530" s="12">
        <v>1</v>
      </c>
      <c r="O530" s="12">
        <f t="shared" si="40"/>
        <v>10</v>
      </c>
      <c r="P530">
        <v>2033</v>
      </c>
      <c r="Q530">
        <v>-28</v>
      </c>
      <c r="R530">
        <v>0</v>
      </c>
      <c r="S530">
        <v>11.71987</v>
      </c>
      <c r="T530">
        <v>1</v>
      </c>
      <c r="U530">
        <v>0</v>
      </c>
    </row>
    <row r="531" spans="1:21" x14ac:dyDescent="0.35">
      <c r="A531">
        <v>1</v>
      </c>
      <c r="B531">
        <f t="shared" si="41"/>
        <v>530</v>
      </c>
      <c r="C531" t="s">
        <v>22</v>
      </c>
      <c r="D531">
        <v>25</v>
      </c>
      <c r="E531">
        <v>2006</v>
      </c>
      <c r="F531">
        <v>8500</v>
      </c>
      <c r="G531" s="12">
        <v>7700000</v>
      </c>
      <c r="H531" s="12">
        <v>0</v>
      </c>
      <c r="I531">
        <v>0</v>
      </c>
      <c r="J531">
        <v>1</v>
      </c>
      <c r="K531">
        <v>0</v>
      </c>
      <c r="L531" s="11">
        <v>34903</v>
      </c>
      <c r="M531" s="12">
        <v>1995</v>
      </c>
      <c r="N531" s="12">
        <v>1</v>
      </c>
      <c r="O531" s="12">
        <f t="shared" si="40"/>
        <v>11</v>
      </c>
      <c r="P531">
        <v>2033</v>
      </c>
      <c r="Q531">
        <v>-27</v>
      </c>
      <c r="R531">
        <v>0</v>
      </c>
      <c r="S531">
        <v>11.07443</v>
      </c>
      <c r="T531">
        <v>1</v>
      </c>
      <c r="U531">
        <v>0</v>
      </c>
    </row>
    <row r="532" spans="1:21" x14ac:dyDescent="0.35">
      <c r="A532">
        <v>1</v>
      </c>
      <c r="B532">
        <f t="shared" si="41"/>
        <v>531</v>
      </c>
      <c r="C532" t="s">
        <v>22</v>
      </c>
      <c r="D532">
        <v>25</v>
      </c>
      <c r="E532">
        <v>2007</v>
      </c>
      <c r="F532">
        <v>8300</v>
      </c>
      <c r="G532" s="12">
        <v>7900000</v>
      </c>
      <c r="H532" s="12">
        <v>0</v>
      </c>
      <c r="I532">
        <v>0</v>
      </c>
      <c r="J532">
        <v>1</v>
      </c>
      <c r="K532">
        <v>0</v>
      </c>
      <c r="L532" s="11">
        <v>34903</v>
      </c>
      <c r="M532" s="12">
        <v>1995</v>
      </c>
      <c r="N532" s="12">
        <v>1</v>
      </c>
      <c r="O532" s="12">
        <f t="shared" si="40"/>
        <v>12</v>
      </c>
      <c r="P532">
        <v>2033</v>
      </c>
      <c r="Q532">
        <v>-26</v>
      </c>
      <c r="R532">
        <v>0</v>
      </c>
      <c r="S532">
        <v>10.45396</v>
      </c>
      <c r="T532">
        <v>1</v>
      </c>
      <c r="U532">
        <v>0</v>
      </c>
    </row>
    <row r="533" spans="1:21" x14ac:dyDescent="0.35">
      <c r="A533">
        <v>1</v>
      </c>
      <c r="B533">
        <f t="shared" si="41"/>
        <v>532</v>
      </c>
      <c r="C533" t="s">
        <v>22</v>
      </c>
      <c r="D533">
        <v>25</v>
      </c>
      <c r="E533">
        <v>2008</v>
      </c>
      <c r="F533">
        <v>7800</v>
      </c>
      <c r="G533" s="12">
        <v>8200000</v>
      </c>
      <c r="H533" s="12">
        <v>0</v>
      </c>
      <c r="I533">
        <v>0</v>
      </c>
      <c r="J533">
        <v>1</v>
      </c>
      <c r="K533">
        <v>0</v>
      </c>
      <c r="L533" s="11">
        <v>34903</v>
      </c>
      <c r="M533" s="12">
        <v>1995</v>
      </c>
      <c r="N533" s="12">
        <v>1</v>
      </c>
      <c r="O533" s="12">
        <f t="shared" si="40"/>
        <v>13</v>
      </c>
      <c r="P533">
        <v>2033</v>
      </c>
      <c r="Q533">
        <v>-25</v>
      </c>
      <c r="R533">
        <v>0</v>
      </c>
      <c r="S533">
        <v>9.4979899999999997</v>
      </c>
      <c r="T533">
        <v>1</v>
      </c>
      <c r="U533">
        <v>0</v>
      </c>
    </row>
    <row r="534" spans="1:21" x14ac:dyDescent="0.35">
      <c r="A534">
        <v>1</v>
      </c>
      <c r="B534">
        <f t="shared" si="41"/>
        <v>533</v>
      </c>
      <c r="C534" t="s">
        <v>22</v>
      </c>
      <c r="D534">
        <v>25</v>
      </c>
      <c r="E534">
        <v>2009</v>
      </c>
      <c r="F534">
        <v>7100</v>
      </c>
      <c r="G534" s="12">
        <v>8500000</v>
      </c>
      <c r="H534" s="12">
        <v>0</v>
      </c>
      <c r="I534">
        <v>0</v>
      </c>
      <c r="J534">
        <v>1</v>
      </c>
      <c r="K534">
        <v>0</v>
      </c>
      <c r="L534" s="11">
        <v>34903</v>
      </c>
      <c r="M534" s="12">
        <v>1995</v>
      </c>
      <c r="N534" s="12">
        <v>1</v>
      </c>
      <c r="O534" s="12">
        <f t="shared" si="40"/>
        <v>14</v>
      </c>
      <c r="P534">
        <v>2033</v>
      </c>
      <c r="Q534">
        <v>-24</v>
      </c>
      <c r="R534">
        <v>0</v>
      </c>
      <c r="S534">
        <v>8.3637339999999991</v>
      </c>
      <c r="T534">
        <v>1</v>
      </c>
      <c r="U534">
        <v>0</v>
      </c>
    </row>
    <row r="535" spans="1:21" x14ac:dyDescent="0.35">
      <c r="A535">
        <v>1</v>
      </c>
      <c r="B535">
        <f t="shared" si="41"/>
        <v>534</v>
      </c>
      <c r="C535" t="s">
        <v>22</v>
      </c>
      <c r="D535">
        <v>25</v>
      </c>
      <c r="E535">
        <v>2010</v>
      </c>
      <c r="F535">
        <v>6400</v>
      </c>
      <c r="G535" s="12">
        <v>8800000</v>
      </c>
      <c r="H535" s="12">
        <v>0</v>
      </c>
      <c r="I535">
        <v>0</v>
      </c>
      <c r="J535">
        <v>1</v>
      </c>
      <c r="K535">
        <v>0</v>
      </c>
      <c r="L535" s="11">
        <v>34903</v>
      </c>
      <c r="M535" s="12">
        <v>1995</v>
      </c>
      <c r="N535" s="12">
        <v>1</v>
      </c>
      <c r="O535" s="12">
        <f t="shared" si="40"/>
        <v>15</v>
      </c>
      <c r="P535">
        <v>2033</v>
      </c>
      <c r="Q535">
        <v>-23</v>
      </c>
      <c r="R535">
        <v>0</v>
      </c>
      <c r="S535">
        <v>7.3001610000000001</v>
      </c>
      <c r="T535">
        <v>1</v>
      </c>
      <c r="U535">
        <v>0</v>
      </c>
    </row>
    <row r="536" spans="1:21" x14ac:dyDescent="0.35">
      <c r="A536">
        <v>1</v>
      </c>
      <c r="B536">
        <f t="shared" si="41"/>
        <v>535</v>
      </c>
      <c r="C536" t="s">
        <v>22</v>
      </c>
      <c r="D536">
        <v>25</v>
      </c>
      <c r="E536">
        <v>2011</v>
      </c>
      <c r="F536">
        <v>5500</v>
      </c>
      <c r="G536" s="12">
        <v>9000000</v>
      </c>
      <c r="H536" s="12">
        <v>0</v>
      </c>
      <c r="I536">
        <v>0</v>
      </c>
      <c r="J536">
        <v>1</v>
      </c>
      <c r="K536">
        <v>0</v>
      </c>
      <c r="L536" s="11">
        <v>34903</v>
      </c>
      <c r="M536" s="12">
        <v>1995</v>
      </c>
      <c r="N536" s="12">
        <v>1</v>
      </c>
      <c r="O536" s="12">
        <f t="shared" si="40"/>
        <v>16</v>
      </c>
      <c r="P536">
        <v>2033</v>
      </c>
      <c r="Q536">
        <v>-22</v>
      </c>
      <c r="R536">
        <v>0</v>
      </c>
      <c r="S536">
        <v>6.0817110000000003</v>
      </c>
      <c r="T536">
        <v>1</v>
      </c>
      <c r="U536">
        <v>0</v>
      </c>
    </row>
    <row r="537" spans="1:21" x14ac:dyDescent="0.35">
      <c r="A537">
        <v>1</v>
      </c>
      <c r="B537">
        <f t="shared" si="41"/>
        <v>536</v>
      </c>
      <c r="C537" t="s">
        <v>22</v>
      </c>
      <c r="D537">
        <v>25</v>
      </c>
      <c r="E537">
        <v>2012</v>
      </c>
      <c r="F537">
        <v>4800</v>
      </c>
      <c r="G537" s="12">
        <v>9300000</v>
      </c>
      <c r="H537" s="12">
        <v>0</v>
      </c>
      <c r="I537">
        <v>0</v>
      </c>
      <c r="J537">
        <v>1</v>
      </c>
      <c r="K537">
        <v>0</v>
      </c>
      <c r="L537" s="11">
        <v>34903</v>
      </c>
      <c r="M537" s="12">
        <v>1995</v>
      </c>
      <c r="N537" s="12">
        <v>1</v>
      </c>
      <c r="O537" s="12">
        <f t="shared" si="40"/>
        <v>17</v>
      </c>
      <c r="P537">
        <v>2033</v>
      </c>
      <c r="Q537">
        <v>-21</v>
      </c>
      <c r="R537">
        <v>0</v>
      </c>
      <c r="S537">
        <v>5.1503750000000004</v>
      </c>
      <c r="T537">
        <v>1</v>
      </c>
      <c r="U537">
        <v>0</v>
      </c>
    </row>
    <row r="538" spans="1:21" x14ac:dyDescent="0.35">
      <c r="A538">
        <v>1</v>
      </c>
      <c r="B538">
        <f t="shared" si="41"/>
        <v>537</v>
      </c>
      <c r="C538" t="s">
        <v>22</v>
      </c>
      <c r="D538">
        <v>25</v>
      </c>
      <c r="E538">
        <v>2013</v>
      </c>
      <c r="F538">
        <v>4300</v>
      </c>
      <c r="G538" s="12">
        <v>9600000</v>
      </c>
      <c r="H538" s="12">
        <v>0</v>
      </c>
      <c r="I538">
        <v>0</v>
      </c>
      <c r="J538">
        <v>1</v>
      </c>
      <c r="K538">
        <v>0</v>
      </c>
      <c r="L538" s="11">
        <v>34903</v>
      </c>
      <c r="M538" s="12">
        <v>1995</v>
      </c>
      <c r="N538" s="12">
        <v>1</v>
      </c>
      <c r="O538" s="12">
        <f t="shared" si="40"/>
        <v>18</v>
      </c>
      <c r="P538">
        <v>2033</v>
      </c>
      <c r="Q538">
        <v>-20</v>
      </c>
      <c r="R538">
        <v>0</v>
      </c>
      <c r="S538">
        <v>4.4790799999999997</v>
      </c>
      <c r="T538">
        <v>1</v>
      </c>
      <c r="U538">
        <v>0</v>
      </c>
    </row>
    <row r="539" spans="1:21" x14ac:dyDescent="0.35">
      <c r="A539">
        <v>1</v>
      </c>
      <c r="B539">
        <f t="shared" si="41"/>
        <v>538</v>
      </c>
      <c r="C539" t="s">
        <v>22</v>
      </c>
      <c r="D539">
        <v>25</v>
      </c>
      <c r="E539">
        <v>2014</v>
      </c>
      <c r="F539">
        <v>4100</v>
      </c>
      <c r="G539" s="12">
        <v>9900000</v>
      </c>
      <c r="H539" s="12">
        <v>0</v>
      </c>
      <c r="I539">
        <v>0</v>
      </c>
      <c r="J539">
        <v>1</v>
      </c>
      <c r="K539">
        <v>0</v>
      </c>
      <c r="L539" s="11">
        <v>34903</v>
      </c>
      <c r="M539" s="12">
        <v>1995</v>
      </c>
      <c r="N539" s="12">
        <v>1</v>
      </c>
      <c r="O539" s="12">
        <f t="shared" si="40"/>
        <v>19</v>
      </c>
      <c r="P539">
        <v>2033</v>
      </c>
      <c r="Q539">
        <v>-19</v>
      </c>
      <c r="R539">
        <v>0</v>
      </c>
      <c r="S539">
        <v>4.1448510000000001</v>
      </c>
      <c r="T539">
        <v>1</v>
      </c>
      <c r="U539">
        <v>0</v>
      </c>
    </row>
    <row r="540" spans="1:21" x14ac:dyDescent="0.35">
      <c r="A540">
        <v>1</v>
      </c>
      <c r="B540">
        <f t="shared" si="41"/>
        <v>539</v>
      </c>
      <c r="C540" t="s">
        <v>22</v>
      </c>
      <c r="D540">
        <v>25</v>
      </c>
      <c r="E540">
        <v>2015</v>
      </c>
      <c r="F540">
        <v>3500</v>
      </c>
      <c r="G540" s="12">
        <v>10000000</v>
      </c>
      <c r="H540" s="12">
        <v>0</v>
      </c>
      <c r="I540">
        <v>0</v>
      </c>
      <c r="J540">
        <v>1</v>
      </c>
      <c r="K540">
        <v>0</v>
      </c>
      <c r="L540" s="11">
        <v>34903</v>
      </c>
      <c r="M540" s="12">
        <v>1995</v>
      </c>
      <c r="N540" s="12">
        <v>1</v>
      </c>
      <c r="O540" s="12">
        <f t="shared" si="40"/>
        <v>20</v>
      </c>
      <c r="P540">
        <v>2033</v>
      </c>
      <c r="Q540">
        <v>-18</v>
      </c>
      <c r="R540">
        <v>0</v>
      </c>
      <c r="S540">
        <v>3.4316179999999998</v>
      </c>
      <c r="T540">
        <v>1</v>
      </c>
      <c r="U540">
        <v>0</v>
      </c>
    </row>
    <row r="541" spans="1:21" x14ac:dyDescent="0.35">
      <c r="A541">
        <v>1</v>
      </c>
      <c r="B541">
        <f t="shared" si="41"/>
        <v>540</v>
      </c>
      <c r="C541" t="s">
        <v>22</v>
      </c>
      <c r="D541">
        <v>25</v>
      </c>
      <c r="E541">
        <v>2016</v>
      </c>
      <c r="F541">
        <v>2900</v>
      </c>
      <c r="G541" s="12">
        <v>11000000</v>
      </c>
      <c r="H541" s="12">
        <v>0</v>
      </c>
      <c r="I541">
        <v>0</v>
      </c>
      <c r="J541">
        <v>1</v>
      </c>
      <c r="K541">
        <v>0</v>
      </c>
      <c r="L541" s="11">
        <v>34903</v>
      </c>
      <c r="M541" s="12">
        <v>1995</v>
      </c>
      <c r="N541" s="12">
        <v>1</v>
      </c>
      <c r="O541" s="12">
        <f t="shared" si="40"/>
        <v>21</v>
      </c>
      <c r="P541">
        <v>2033</v>
      </c>
      <c r="Q541">
        <v>-17</v>
      </c>
      <c r="R541">
        <v>0</v>
      </c>
      <c r="S541">
        <v>2.755576</v>
      </c>
      <c r="T541">
        <v>1</v>
      </c>
      <c r="U541">
        <v>0</v>
      </c>
    </row>
    <row r="542" spans="1:21" x14ac:dyDescent="0.35">
      <c r="A542">
        <v>1</v>
      </c>
      <c r="B542">
        <f t="shared" si="41"/>
        <v>541</v>
      </c>
      <c r="C542" t="s">
        <v>23</v>
      </c>
      <c r="D542">
        <v>26</v>
      </c>
      <c r="E542">
        <v>1990</v>
      </c>
      <c r="F542">
        <v>100</v>
      </c>
      <c r="G542" s="12">
        <v>341883</v>
      </c>
      <c r="H542" s="12">
        <v>0</v>
      </c>
      <c r="I542">
        <v>0</v>
      </c>
      <c r="J542">
        <v>0</v>
      </c>
      <c r="K542">
        <v>0</v>
      </c>
      <c r="L542" s="11">
        <v>39652</v>
      </c>
      <c r="M542" s="12">
        <v>2008</v>
      </c>
      <c r="N542" s="12">
        <v>0</v>
      </c>
      <c r="O542" s="12">
        <f t="shared" si="40"/>
        <v>-18</v>
      </c>
      <c r="P542">
        <v>2008</v>
      </c>
      <c r="Q542">
        <v>-18</v>
      </c>
      <c r="R542">
        <v>0</v>
      </c>
      <c r="S542">
        <v>2.9249770000000002</v>
      </c>
      <c r="T542">
        <v>0</v>
      </c>
      <c r="U542">
        <v>0</v>
      </c>
    </row>
    <row r="543" spans="1:21" x14ac:dyDescent="0.35">
      <c r="A543">
        <v>1</v>
      </c>
      <c r="B543">
        <f t="shared" si="41"/>
        <v>542</v>
      </c>
      <c r="C543" t="s">
        <v>23</v>
      </c>
      <c r="D543">
        <v>26</v>
      </c>
      <c r="E543">
        <v>1991</v>
      </c>
      <c r="F543">
        <v>100</v>
      </c>
      <c r="G543" s="12">
        <v>349934</v>
      </c>
      <c r="H543" s="12">
        <v>0</v>
      </c>
      <c r="I543">
        <v>0</v>
      </c>
      <c r="J543">
        <v>0</v>
      </c>
      <c r="K543">
        <v>0</v>
      </c>
      <c r="L543" s="11">
        <v>39652</v>
      </c>
      <c r="M543" s="12">
        <v>2008</v>
      </c>
      <c r="N543" s="12">
        <v>0</v>
      </c>
      <c r="O543" s="12">
        <f t="shared" si="40"/>
        <v>-17</v>
      </c>
      <c r="P543">
        <v>2008</v>
      </c>
      <c r="Q543">
        <v>-17</v>
      </c>
      <c r="R543">
        <v>0</v>
      </c>
      <c r="S543">
        <v>2.8576820000000001</v>
      </c>
      <c r="T543">
        <v>0</v>
      </c>
      <c r="U543">
        <v>0</v>
      </c>
    </row>
    <row r="544" spans="1:21" x14ac:dyDescent="0.35">
      <c r="A544">
        <v>1</v>
      </c>
      <c r="B544">
        <f t="shared" si="41"/>
        <v>543</v>
      </c>
      <c r="C544" t="s">
        <v>23</v>
      </c>
      <c r="D544">
        <v>26</v>
      </c>
      <c r="E544">
        <v>1992</v>
      </c>
      <c r="F544">
        <v>100</v>
      </c>
      <c r="G544" s="12">
        <v>359090</v>
      </c>
      <c r="H544" s="12">
        <v>0</v>
      </c>
      <c r="I544">
        <v>0</v>
      </c>
      <c r="J544">
        <v>0</v>
      </c>
      <c r="K544">
        <v>0</v>
      </c>
      <c r="L544" s="11">
        <v>39652</v>
      </c>
      <c r="M544" s="12">
        <v>2008</v>
      </c>
      <c r="N544" s="12">
        <v>0</v>
      </c>
      <c r="O544" s="12">
        <f t="shared" si="40"/>
        <v>-16</v>
      </c>
      <c r="P544">
        <v>2008</v>
      </c>
      <c r="Q544">
        <v>-16</v>
      </c>
      <c r="R544">
        <v>0</v>
      </c>
      <c r="S544">
        <v>2.7848169999999999</v>
      </c>
      <c r="T544">
        <v>0</v>
      </c>
      <c r="U544">
        <v>0</v>
      </c>
    </row>
    <row r="545" spans="1:21" x14ac:dyDescent="0.35">
      <c r="A545">
        <v>1</v>
      </c>
      <c r="B545">
        <f t="shared" si="41"/>
        <v>544</v>
      </c>
      <c r="C545" t="s">
        <v>23</v>
      </c>
      <c r="D545">
        <v>26</v>
      </c>
      <c r="E545">
        <v>1993</v>
      </c>
      <c r="F545">
        <v>100</v>
      </c>
      <c r="G545" s="12">
        <v>369014</v>
      </c>
      <c r="H545" s="12">
        <v>0</v>
      </c>
      <c r="I545">
        <v>0</v>
      </c>
      <c r="J545">
        <v>0</v>
      </c>
      <c r="K545">
        <v>0</v>
      </c>
      <c r="L545" s="11">
        <v>39652</v>
      </c>
      <c r="M545" s="12">
        <v>2008</v>
      </c>
      <c r="N545" s="12">
        <v>0</v>
      </c>
      <c r="O545" s="12">
        <f t="shared" si="40"/>
        <v>-15</v>
      </c>
      <c r="P545">
        <v>2008</v>
      </c>
      <c r="Q545">
        <v>-15</v>
      </c>
      <c r="R545">
        <v>0</v>
      </c>
      <c r="S545">
        <v>2.709924</v>
      </c>
      <c r="T545">
        <v>0</v>
      </c>
      <c r="U545">
        <v>0</v>
      </c>
    </row>
    <row r="546" spans="1:21" x14ac:dyDescent="0.35">
      <c r="A546">
        <v>1</v>
      </c>
      <c r="B546">
        <f t="shared" si="41"/>
        <v>545</v>
      </c>
      <c r="C546" t="s">
        <v>23</v>
      </c>
      <c r="D546">
        <v>26</v>
      </c>
      <c r="E546">
        <v>1994</v>
      </c>
      <c r="F546">
        <v>100</v>
      </c>
      <c r="G546" s="12">
        <v>379156</v>
      </c>
      <c r="H546" s="12">
        <v>0</v>
      </c>
      <c r="I546">
        <v>0</v>
      </c>
      <c r="J546">
        <v>0</v>
      </c>
      <c r="K546">
        <v>0</v>
      </c>
      <c r="L546" s="11">
        <v>39652</v>
      </c>
      <c r="M546" s="12">
        <v>2008</v>
      </c>
      <c r="N546" s="12">
        <v>0</v>
      </c>
      <c r="O546" s="12">
        <f t="shared" si="40"/>
        <v>-14</v>
      </c>
      <c r="P546">
        <v>2008</v>
      </c>
      <c r="Q546">
        <v>-14</v>
      </c>
      <c r="R546">
        <v>0</v>
      </c>
      <c r="S546">
        <v>2.6374369999999998</v>
      </c>
      <c r="T546">
        <v>0</v>
      </c>
      <c r="U546">
        <v>0</v>
      </c>
    </row>
    <row r="547" spans="1:21" x14ac:dyDescent="0.35">
      <c r="A547">
        <v>1</v>
      </c>
      <c r="B547">
        <f t="shared" si="41"/>
        <v>546</v>
      </c>
      <c r="C547" t="s">
        <v>23</v>
      </c>
      <c r="D547">
        <v>26</v>
      </c>
      <c r="E547">
        <v>1995</v>
      </c>
      <c r="F547">
        <v>100</v>
      </c>
      <c r="G547" s="12">
        <v>389127</v>
      </c>
      <c r="H547" s="12">
        <v>0</v>
      </c>
      <c r="I547">
        <v>0</v>
      </c>
      <c r="J547">
        <v>0</v>
      </c>
      <c r="K547">
        <v>0</v>
      </c>
      <c r="L547" s="11">
        <v>39652</v>
      </c>
      <c r="M547" s="12">
        <v>2008</v>
      </c>
      <c r="N547" s="12">
        <v>0</v>
      </c>
      <c r="O547" s="12">
        <f t="shared" si="40"/>
        <v>-13</v>
      </c>
      <c r="P547">
        <v>2008</v>
      </c>
      <c r="Q547">
        <v>-13</v>
      </c>
      <c r="R547">
        <v>0</v>
      </c>
      <c r="S547">
        <v>2.569855</v>
      </c>
      <c r="T547">
        <v>0</v>
      </c>
      <c r="U547">
        <v>0</v>
      </c>
    </row>
    <row r="548" spans="1:21" x14ac:dyDescent="0.35">
      <c r="A548">
        <v>1</v>
      </c>
      <c r="B548">
        <f t="shared" si="41"/>
        <v>547</v>
      </c>
      <c r="C548" t="s">
        <v>23</v>
      </c>
      <c r="D548">
        <v>26</v>
      </c>
      <c r="E548">
        <v>1996</v>
      </c>
      <c r="F548">
        <v>100</v>
      </c>
      <c r="G548" s="12">
        <v>398773</v>
      </c>
      <c r="H548" s="12">
        <v>0</v>
      </c>
      <c r="I548">
        <v>0</v>
      </c>
      <c r="J548">
        <v>0</v>
      </c>
      <c r="K548">
        <v>0</v>
      </c>
      <c r="L548" s="11">
        <v>39652</v>
      </c>
      <c r="M548" s="12">
        <v>2008</v>
      </c>
      <c r="N548" s="12">
        <v>0</v>
      </c>
      <c r="O548" s="12">
        <f t="shared" si="40"/>
        <v>-12</v>
      </c>
      <c r="P548">
        <v>2008</v>
      </c>
      <c r="Q548">
        <v>-12</v>
      </c>
      <c r="R548">
        <v>0</v>
      </c>
      <c r="S548">
        <v>2.507692</v>
      </c>
      <c r="T548">
        <v>0</v>
      </c>
      <c r="U548">
        <v>0</v>
      </c>
    </row>
    <row r="549" spans="1:21" x14ac:dyDescent="0.35">
      <c r="A549">
        <v>1</v>
      </c>
      <c r="B549">
        <f t="shared" si="41"/>
        <v>548</v>
      </c>
      <c r="C549" t="s">
        <v>23</v>
      </c>
      <c r="D549">
        <v>26</v>
      </c>
      <c r="E549">
        <v>1997</v>
      </c>
      <c r="F549">
        <v>100</v>
      </c>
      <c r="G549" s="12">
        <v>408175</v>
      </c>
      <c r="H549" s="12">
        <v>0</v>
      </c>
      <c r="I549">
        <v>0</v>
      </c>
      <c r="J549">
        <v>0</v>
      </c>
      <c r="K549">
        <v>0</v>
      </c>
      <c r="L549" s="11">
        <v>39652</v>
      </c>
      <c r="M549" s="12">
        <v>2008</v>
      </c>
      <c r="N549" s="12">
        <v>0</v>
      </c>
      <c r="O549" s="12">
        <f t="shared" si="40"/>
        <v>-11</v>
      </c>
      <c r="P549">
        <v>2008</v>
      </c>
      <c r="Q549">
        <v>-11</v>
      </c>
      <c r="R549">
        <v>0</v>
      </c>
      <c r="S549">
        <v>2.449929</v>
      </c>
      <c r="T549">
        <v>0</v>
      </c>
      <c r="U549">
        <v>0</v>
      </c>
    </row>
    <row r="550" spans="1:21" x14ac:dyDescent="0.35">
      <c r="A550">
        <v>1</v>
      </c>
      <c r="B550">
        <f t="shared" si="41"/>
        <v>549</v>
      </c>
      <c r="C550" t="s">
        <v>23</v>
      </c>
      <c r="D550">
        <v>26</v>
      </c>
      <c r="E550">
        <v>1998</v>
      </c>
      <c r="F550">
        <v>200</v>
      </c>
      <c r="G550" s="12">
        <v>417323</v>
      </c>
      <c r="H550" s="12">
        <v>0</v>
      </c>
      <c r="I550">
        <v>0</v>
      </c>
      <c r="J550">
        <v>0</v>
      </c>
      <c r="K550">
        <v>0</v>
      </c>
      <c r="L550" s="11">
        <v>39652</v>
      </c>
      <c r="M550" s="12">
        <v>2008</v>
      </c>
      <c r="N550" s="12">
        <v>0</v>
      </c>
      <c r="O550" s="12">
        <f t="shared" si="40"/>
        <v>-10</v>
      </c>
      <c r="P550">
        <v>2008</v>
      </c>
      <c r="Q550">
        <v>-10</v>
      </c>
      <c r="R550">
        <v>0</v>
      </c>
      <c r="S550">
        <v>4.7924509999999998</v>
      </c>
      <c r="T550">
        <v>0</v>
      </c>
      <c r="U550">
        <v>0</v>
      </c>
    </row>
    <row r="551" spans="1:21" x14ac:dyDescent="0.35">
      <c r="A551">
        <v>1</v>
      </c>
      <c r="B551">
        <f t="shared" si="41"/>
        <v>550</v>
      </c>
      <c r="C551" t="s">
        <v>23</v>
      </c>
      <c r="D551">
        <v>26</v>
      </c>
      <c r="E551">
        <v>1999</v>
      </c>
      <c r="F551">
        <v>200</v>
      </c>
      <c r="G551" s="12">
        <v>426285</v>
      </c>
      <c r="H551" s="12">
        <v>0</v>
      </c>
      <c r="I551">
        <v>0</v>
      </c>
      <c r="J551">
        <v>0</v>
      </c>
      <c r="K551">
        <v>0</v>
      </c>
      <c r="L551" s="11">
        <v>39652</v>
      </c>
      <c r="M551" s="12">
        <v>2008</v>
      </c>
      <c r="N551" s="12">
        <v>0</v>
      </c>
      <c r="O551" s="12">
        <f t="shared" si="40"/>
        <v>-9</v>
      </c>
      <c r="P551">
        <v>2008</v>
      </c>
      <c r="Q551">
        <v>-9</v>
      </c>
      <c r="R551">
        <v>0</v>
      </c>
      <c r="S551">
        <v>4.6916969999999996</v>
      </c>
      <c r="T551">
        <v>0</v>
      </c>
      <c r="U551">
        <v>0</v>
      </c>
    </row>
    <row r="552" spans="1:21" x14ac:dyDescent="0.35">
      <c r="A552">
        <v>1</v>
      </c>
      <c r="B552">
        <f t="shared" si="41"/>
        <v>551</v>
      </c>
      <c r="C552" t="s">
        <v>23</v>
      </c>
      <c r="D552">
        <v>26</v>
      </c>
      <c r="E552">
        <v>2000</v>
      </c>
      <c r="F552">
        <v>200</v>
      </c>
      <c r="G552" s="12">
        <v>435079</v>
      </c>
      <c r="H552" s="12">
        <v>0</v>
      </c>
      <c r="I552">
        <v>0</v>
      </c>
      <c r="J552">
        <v>0</v>
      </c>
      <c r="K552">
        <v>0</v>
      </c>
      <c r="L552" s="11">
        <v>39652</v>
      </c>
      <c r="M552" s="12">
        <v>2008</v>
      </c>
      <c r="N552" s="12">
        <v>0</v>
      </c>
      <c r="O552" s="12">
        <f t="shared" si="40"/>
        <v>-8</v>
      </c>
      <c r="P552">
        <v>2008</v>
      </c>
      <c r="Q552">
        <v>-8</v>
      </c>
      <c r="R552">
        <v>0</v>
      </c>
      <c r="S552">
        <v>4.5968660000000003</v>
      </c>
      <c r="T552">
        <v>0</v>
      </c>
      <c r="U552">
        <v>0</v>
      </c>
    </row>
    <row r="553" spans="1:21" x14ac:dyDescent="0.35">
      <c r="A553">
        <v>1</v>
      </c>
      <c r="B553">
        <f t="shared" si="41"/>
        <v>552</v>
      </c>
      <c r="C553" t="s">
        <v>23</v>
      </c>
      <c r="D553">
        <v>26</v>
      </c>
      <c r="E553">
        <v>2001</v>
      </c>
      <c r="F553">
        <v>200</v>
      </c>
      <c r="G553" s="12">
        <v>443716</v>
      </c>
      <c r="H553" s="12">
        <v>0</v>
      </c>
      <c r="I553">
        <v>0</v>
      </c>
      <c r="J553">
        <v>0</v>
      </c>
      <c r="K553">
        <v>0</v>
      </c>
      <c r="L553" s="11">
        <v>39652</v>
      </c>
      <c r="M553" s="12">
        <v>2008</v>
      </c>
      <c r="N553" s="12">
        <v>0</v>
      </c>
      <c r="O553" s="12">
        <f t="shared" si="40"/>
        <v>-7</v>
      </c>
      <c r="P553">
        <v>2008</v>
      </c>
      <c r="Q553">
        <v>-7</v>
      </c>
      <c r="R553">
        <v>0</v>
      </c>
      <c r="S553">
        <v>4.5073879999999997</v>
      </c>
      <c r="T553">
        <v>0</v>
      </c>
      <c r="U553">
        <v>0</v>
      </c>
    </row>
    <row r="554" spans="1:21" x14ac:dyDescent="0.35">
      <c r="A554">
        <v>1</v>
      </c>
      <c r="B554">
        <f t="shared" si="41"/>
        <v>553</v>
      </c>
      <c r="C554" t="s">
        <v>23</v>
      </c>
      <c r="D554">
        <v>26</v>
      </c>
      <c r="E554">
        <v>2002</v>
      </c>
      <c r="F554">
        <v>200</v>
      </c>
      <c r="G554" s="12">
        <v>452106</v>
      </c>
      <c r="H554" s="12">
        <v>0</v>
      </c>
      <c r="I554">
        <v>0</v>
      </c>
      <c r="J554">
        <v>0</v>
      </c>
      <c r="K554">
        <v>0</v>
      </c>
      <c r="L554" s="11">
        <v>39652</v>
      </c>
      <c r="M554" s="12">
        <v>2008</v>
      </c>
      <c r="N554" s="12">
        <v>0</v>
      </c>
      <c r="O554" s="12">
        <f t="shared" si="40"/>
        <v>-6</v>
      </c>
      <c r="P554">
        <v>2008</v>
      </c>
      <c r="Q554">
        <v>-6</v>
      </c>
      <c r="R554">
        <v>0</v>
      </c>
      <c r="S554">
        <v>4.4237409999999997</v>
      </c>
      <c r="T554">
        <v>0</v>
      </c>
      <c r="U554">
        <v>0</v>
      </c>
    </row>
    <row r="555" spans="1:21" x14ac:dyDescent="0.35">
      <c r="A555">
        <v>1</v>
      </c>
      <c r="B555">
        <f t="shared" si="41"/>
        <v>554</v>
      </c>
      <c r="C555" t="s">
        <v>23</v>
      </c>
      <c r="D555">
        <v>26</v>
      </c>
      <c r="E555">
        <v>2003</v>
      </c>
      <c r="F555">
        <v>200</v>
      </c>
      <c r="G555" s="12">
        <v>460147</v>
      </c>
      <c r="H555" s="12">
        <v>0</v>
      </c>
      <c r="I555">
        <v>0</v>
      </c>
      <c r="J555">
        <v>0</v>
      </c>
      <c r="K555">
        <v>0</v>
      </c>
      <c r="L555" s="11">
        <v>39652</v>
      </c>
      <c r="M555" s="12">
        <v>2008</v>
      </c>
      <c r="N555" s="12">
        <v>0</v>
      </c>
      <c r="O555" s="12">
        <f t="shared" si="40"/>
        <v>-5</v>
      </c>
      <c r="P555">
        <v>2008</v>
      </c>
      <c r="Q555">
        <v>-5</v>
      </c>
      <c r="R555">
        <v>0</v>
      </c>
      <c r="S555">
        <v>4.3464369999999999</v>
      </c>
      <c r="T555">
        <v>0</v>
      </c>
      <c r="U555">
        <v>0</v>
      </c>
    </row>
    <row r="556" spans="1:21" x14ac:dyDescent="0.35">
      <c r="A556">
        <v>1</v>
      </c>
      <c r="B556">
        <f t="shared" si="41"/>
        <v>555</v>
      </c>
      <c r="C556" t="s">
        <v>23</v>
      </c>
      <c r="D556">
        <v>26</v>
      </c>
      <c r="E556">
        <v>2004</v>
      </c>
      <c r="F556">
        <v>200</v>
      </c>
      <c r="G556" s="12">
        <v>467664</v>
      </c>
      <c r="H556" s="12">
        <v>0</v>
      </c>
      <c r="I556">
        <v>0</v>
      </c>
      <c r="J556">
        <v>0</v>
      </c>
      <c r="K556">
        <v>0</v>
      </c>
      <c r="L556" s="11">
        <v>39652</v>
      </c>
      <c r="M556" s="12">
        <v>2008</v>
      </c>
      <c r="N556" s="12">
        <v>0</v>
      </c>
      <c r="O556" s="12">
        <f t="shared" si="40"/>
        <v>-4</v>
      </c>
      <c r="P556">
        <v>2008</v>
      </c>
      <c r="Q556">
        <v>-4</v>
      </c>
      <c r="R556">
        <v>0</v>
      </c>
      <c r="S556">
        <v>4.2765750000000002</v>
      </c>
      <c r="T556">
        <v>0</v>
      </c>
      <c r="U556">
        <v>0</v>
      </c>
    </row>
    <row r="557" spans="1:21" x14ac:dyDescent="0.35">
      <c r="A557">
        <v>1</v>
      </c>
      <c r="B557">
        <f t="shared" si="41"/>
        <v>556</v>
      </c>
      <c r="C557" t="s">
        <v>23</v>
      </c>
      <c r="D557">
        <v>26</v>
      </c>
      <c r="E557">
        <v>2005</v>
      </c>
      <c r="F557">
        <v>200</v>
      </c>
      <c r="G557" s="12">
        <v>474567</v>
      </c>
      <c r="H557" s="12">
        <v>0</v>
      </c>
      <c r="I557">
        <v>0</v>
      </c>
      <c r="J557">
        <v>0</v>
      </c>
      <c r="K557">
        <v>0</v>
      </c>
      <c r="L557" s="11">
        <v>39652</v>
      </c>
      <c r="M557" s="12">
        <v>2008</v>
      </c>
      <c r="N557" s="12">
        <v>0</v>
      </c>
      <c r="O557" s="12">
        <f t="shared" si="40"/>
        <v>-3</v>
      </c>
      <c r="P557">
        <v>2008</v>
      </c>
      <c r="Q557">
        <v>-3</v>
      </c>
      <c r="R557">
        <v>0</v>
      </c>
      <c r="S557">
        <v>4.2143680000000003</v>
      </c>
      <c r="T557">
        <v>0</v>
      </c>
      <c r="U557">
        <v>0</v>
      </c>
    </row>
    <row r="558" spans="1:21" x14ac:dyDescent="0.35">
      <c r="A558">
        <v>1</v>
      </c>
      <c r="B558">
        <f t="shared" si="41"/>
        <v>557</v>
      </c>
      <c r="C558" t="s">
        <v>23</v>
      </c>
      <c r="D558">
        <v>26</v>
      </c>
      <c r="E558">
        <v>2006</v>
      </c>
      <c r="F558">
        <v>200</v>
      </c>
      <c r="G558" s="12">
        <v>480795</v>
      </c>
      <c r="H558" s="12">
        <v>0</v>
      </c>
      <c r="I558">
        <v>0</v>
      </c>
      <c r="J558">
        <v>0</v>
      </c>
      <c r="K558">
        <v>0</v>
      </c>
      <c r="L558" s="11">
        <v>39652</v>
      </c>
      <c r="M558" s="12">
        <v>2008</v>
      </c>
      <c r="N558" s="12">
        <v>0</v>
      </c>
      <c r="O558" s="12">
        <f t="shared" si="40"/>
        <v>-2</v>
      </c>
      <c r="P558">
        <v>2008</v>
      </c>
      <c r="Q558">
        <v>-2</v>
      </c>
      <c r="R558">
        <v>0</v>
      </c>
      <c r="S558">
        <v>4.1597770000000001</v>
      </c>
      <c r="T558">
        <v>0</v>
      </c>
      <c r="U558">
        <v>0</v>
      </c>
    </row>
    <row r="559" spans="1:21" x14ac:dyDescent="0.35">
      <c r="A559">
        <v>1</v>
      </c>
      <c r="B559">
        <f t="shared" si="41"/>
        <v>558</v>
      </c>
      <c r="C559" t="s">
        <v>23</v>
      </c>
      <c r="D559">
        <v>26</v>
      </c>
      <c r="E559">
        <v>2007</v>
      </c>
      <c r="F559">
        <v>200</v>
      </c>
      <c r="G559" s="12">
        <v>486438</v>
      </c>
      <c r="H559" s="12">
        <v>0</v>
      </c>
      <c r="I559">
        <v>0</v>
      </c>
      <c r="J559">
        <v>0</v>
      </c>
      <c r="K559">
        <v>0</v>
      </c>
      <c r="L559" s="11">
        <v>39652</v>
      </c>
      <c r="M559" s="12">
        <v>2008</v>
      </c>
      <c r="N559" s="12">
        <v>0</v>
      </c>
      <c r="O559" s="12">
        <f t="shared" si="40"/>
        <v>-1</v>
      </c>
      <c r="P559">
        <v>2008</v>
      </c>
      <c r="Q559">
        <v>-1</v>
      </c>
      <c r="R559">
        <v>0</v>
      </c>
      <c r="S559">
        <v>4.1115209999999998</v>
      </c>
      <c r="T559">
        <v>0</v>
      </c>
      <c r="U559">
        <v>0</v>
      </c>
    </row>
    <row r="560" spans="1:21" x14ac:dyDescent="0.35">
      <c r="A560">
        <v>1</v>
      </c>
      <c r="B560">
        <f t="shared" si="41"/>
        <v>559</v>
      </c>
      <c r="C560" t="s">
        <v>23</v>
      </c>
      <c r="D560">
        <v>26</v>
      </c>
      <c r="E560">
        <v>2008</v>
      </c>
      <c r="F560">
        <v>200</v>
      </c>
      <c r="G560" s="12">
        <v>491723</v>
      </c>
      <c r="H560" s="12">
        <v>0</v>
      </c>
      <c r="I560">
        <v>0</v>
      </c>
      <c r="J560">
        <v>0</v>
      </c>
      <c r="K560">
        <v>0</v>
      </c>
      <c r="L560" s="11">
        <v>39652</v>
      </c>
      <c r="M560" s="12">
        <v>2008</v>
      </c>
      <c r="N560" s="12">
        <v>1</v>
      </c>
      <c r="O560" s="12">
        <f t="shared" si="40"/>
        <v>0</v>
      </c>
      <c r="P560">
        <v>2008</v>
      </c>
      <c r="Q560">
        <v>0</v>
      </c>
      <c r="R560">
        <v>1</v>
      </c>
      <c r="S560">
        <v>4.0673300000000001</v>
      </c>
      <c r="T560">
        <v>0</v>
      </c>
      <c r="U560">
        <v>0</v>
      </c>
    </row>
    <row r="561" spans="1:21" x14ac:dyDescent="0.35">
      <c r="A561">
        <v>1</v>
      </c>
      <c r="B561">
        <f t="shared" si="41"/>
        <v>560</v>
      </c>
      <c r="C561" t="s">
        <v>23</v>
      </c>
      <c r="D561">
        <v>26</v>
      </c>
      <c r="E561">
        <v>2009</v>
      </c>
      <c r="F561">
        <v>200</v>
      </c>
      <c r="G561" s="12">
        <v>496963</v>
      </c>
      <c r="H561" s="12">
        <v>0</v>
      </c>
      <c r="I561">
        <v>0</v>
      </c>
      <c r="J561">
        <v>0</v>
      </c>
      <c r="K561">
        <v>0</v>
      </c>
      <c r="L561" s="11">
        <v>39652</v>
      </c>
      <c r="M561" s="12">
        <v>2008</v>
      </c>
      <c r="N561" s="12">
        <v>1</v>
      </c>
      <c r="O561" s="12">
        <f t="shared" si="40"/>
        <v>1</v>
      </c>
      <c r="P561">
        <v>2008</v>
      </c>
      <c r="Q561">
        <v>1</v>
      </c>
      <c r="R561">
        <v>1</v>
      </c>
      <c r="S561">
        <v>4.0244450000000001</v>
      </c>
      <c r="T561">
        <v>0</v>
      </c>
      <c r="U561">
        <v>0</v>
      </c>
    </row>
    <row r="562" spans="1:21" x14ac:dyDescent="0.35">
      <c r="A562">
        <v>1</v>
      </c>
      <c r="B562">
        <f t="shared" si="41"/>
        <v>561</v>
      </c>
      <c r="C562" t="s">
        <v>23</v>
      </c>
      <c r="D562">
        <v>26</v>
      </c>
      <c r="E562">
        <v>2010</v>
      </c>
      <c r="F562">
        <v>200</v>
      </c>
      <c r="G562" s="12">
        <v>502384</v>
      </c>
      <c r="H562" s="12">
        <v>0</v>
      </c>
      <c r="I562">
        <v>0</v>
      </c>
      <c r="J562">
        <v>0</v>
      </c>
      <c r="K562">
        <v>0</v>
      </c>
      <c r="L562" s="11">
        <v>39652</v>
      </c>
      <c r="M562" s="12">
        <v>2008</v>
      </c>
      <c r="N562" s="12">
        <v>1</v>
      </c>
      <c r="O562" s="12">
        <f t="shared" si="40"/>
        <v>2</v>
      </c>
      <c r="P562">
        <v>2008</v>
      </c>
      <c r="Q562">
        <v>2</v>
      </c>
      <c r="R562">
        <v>1</v>
      </c>
      <c r="S562">
        <v>3.9810189999999999</v>
      </c>
      <c r="T562">
        <v>0</v>
      </c>
      <c r="U562">
        <v>0</v>
      </c>
    </row>
    <row r="563" spans="1:21" x14ac:dyDescent="0.35">
      <c r="A563">
        <v>1</v>
      </c>
      <c r="B563">
        <f t="shared" si="41"/>
        <v>562</v>
      </c>
      <c r="C563" t="s">
        <v>23</v>
      </c>
      <c r="D563">
        <v>26</v>
      </c>
      <c r="E563">
        <v>2011</v>
      </c>
      <c r="F563">
        <v>200</v>
      </c>
      <c r="G563" s="12">
        <v>508067</v>
      </c>
      <c r="H563" s="12">
        <v>0</v>
      </c>
      <c r="I563">
        <v>0</v>
      </c>
      <c r="J563">
        <v>0</v>
      </c>
      <c r="K563">
        <v>0</v>
      </c>
      <c r="L563" s="11">
        <v>39652</v>
      </c>
      <c r="M563" s="12">
        <v>2008</v>
      </c>
      <c r="N563" s="12">
        <v>1</v>
      </c>
      <c r="O563" s="12">
        <f t="shared" si="40"/>
        <v>3</v>
      </c>
      <c r="P563">
        <v>2008</v>
      </c>
      <c r="Q563">
        <v>3</v>
      </c>
      <c r="R563">
        <v>1</v>
      </c>
      <c r="S563">
        <v>3.9364889999999999</v>
      </c>
      <c r="T563">
        <v>0</v>
      </c>
      <c r="U563">
        <v>0</v>
      </c>
    </row>
    <row r="564" spans="1:21" x14ac:dyDescent="0.35">
      <c r="A564">
        <v>1</v>
      </c>
      <c r="B564">
        <f t="shared" si="41"/>
        <v>563</v>
      </c>
      <c r="C564" t="s">
        <v>23</v>
      </c>
      <c r="D564">
        <v>26</v>
      </c>
      <c r="E564">
        <v>2012</v>
      </c>
      <c r="F564">
        <v>200</v>
      </c>
      <c r="G564" s="12">
        <v>513979</v>
      </c>
      <c r="H564" s="12">
        <v>0</v>
      </c>
      <c r="I564">
        <v>0</v>
      </c>
      <c r="J564">
        <v>0</v>
      </c>
      <c r="K564">
        <v>0</v>
      </c>
      <c r="L564" s="11">
        <v>39652</v>
      </c>
      <c r="M564" s="12">
        <v>2008</v>
      </c>
      <c r="N564" s="12">
        <v>1</v>
      </c>
      <c r="O564" s="12">
        <f t="shared" si="40"/>
        <v>4</v>
      </c>
      <c r="P564">
        <v>2008</v>
      </c>
      <c r="Q564">
        <v>4</v>
      </c>
      <c r="R564">
        <v>1</v>
      </c>
      <c r="S564">
        <v>3.8912100000000001</v>
      </c>
      <c r="T564">
        <v>0</v>
      </c>
      <c r="U564">
        <v>0</v>
      </c>
    </row>
    <row r="565" spans="1:21" x14ac:dyDescent="0.35">
      <c r="A565">
        <v>1</v>
      </c>
      <c r="B565">
        <f t="shared" si="41"/>
        <v>564</v>
      </c>
      <c r="C565" t="s">
        <v>23</v>
      </c>
      <c r="D565">
        <v>26</v>
      </c>
      <c r="E565">
        <v>2013</v>
      </c>
      <c r="F565">
        <v>100</v>
      </c>
      <c r="G565" s="12">
        <v>520106</v>
      </c>
      <c r="H565" s="12">
        <v>0</v>
      </c>
      <c r="I565">
        <v>0</v>
      </c>
      <c r="J565">
        <v>0</v>
      </c>
      <c r="K565">
        <v>0</v>
      </c>
      <c r="L565" s="11">
        <v>39652</v>
      </c>
      <c r="M565" s="12">
        <v>2008</v>
      </c>
      <c r="N565" s="12">
        <v>1</v>
      </c>
      <c r="O565" s="12">
        <f t="shared" si="40"/>
        <v>5</v>
      </c>
      <c r="P565">
        <v>2008</v>
      </c>
      <c r="Q565">
        <v>5</v>
      </c>
      <c r="R565">
        <v>1</v>
      </c>
      <c r="S565">
        <v>1.922685</v>
      </c>
      <c r="T565">
        <v>0</v>
      </c>
      <c r="U565">
        <v>0</v>
      </c>
    </row>
    <row r="566" spans="1:21" x14ac:dyDescent="0.35">
      <c r="A566">
        <v>1</v>
      </c>
      <c r="B566">
        <f t="shared" si="41"/>
        <v>565</v>
      </c>
      <c r="C566" t="s">
        <v>23</v>
      </c>
      <c r="D566">
        <v>26</v>
      </c>
      <c r="E566">
        <v>2014</v>
      </c>
      <c r="F566">
        <v>100</v>
      </c>
      <c r="G566" s="12">
        <v>526437</v>
      </c>
      <c r="H566" s="12">
        <v>0</v>
      </c>
      <c r="I566">
        <v>0</v>
      </c>
      <c r="J566">
        <v>0</v>
      </c>
      <c r="K566">
        <v>0</v>
      </c>
      <c r="L566" s="11">
        <v>39652</v>
      </c>
      <c r="M566" s="12">
        <v>2008</v>
      </c>
      <c r="N566" s="12">
        <v>1</v>
      </c>
      <c r="O566" s="12">
        <f t="shared" si="40"/>
        <v>6</v>
      </c>
      <c r="P566">
        <v>2008</v>
      </c>
      <c r="Q566">
        <v>6</v>
      </c>
      <c r="R566">
        <v>1</v>
      </c>
      <c r="S566">
        <v>1.899562</v>
      </c>
      <c r="T566">
        <v>0</v>
      </c>
      <c r="U566">
        <v>0</v>
      </c>
    </row>
    <row r="567" spans="1:21" x14ac:dyDescent="0.35">
      <c r="A567">
        <v>1</v>
      </c>
      <c r="B567">
        <f t="shared" si="41"/>
        <v>566</v>
      </c>
      <c r="C567" t="s">
        <v>23</v>
      </c>
      <c r="D567">
        <v>26</v>
      </c>
      <c r="E567">
        <v>2015</v>
      </c>
      <c r="F567">
        <v>100</v>
      </c>
      <c r="G567" s="12">
        <v>532913</v>
      </c>
      <c r="H567" s="12">
        <v>0</v>
      </c>
      <c r="I567">
        <v>0</v>
      </c>
      <c r="J567">
        <v>0</v>
      </c>
      <c r="K567">
        <v>0</v>
      </c>
      <c r="L567" s="11">
        <v>39652</v>
      </c>
      <c r="M567" s="12">
        <v>2008</v>
      </c>
      <c r="N567" s="12">
        <v>1</v>
      </c>
      <c r="O567" s="12">
        <f t="shared" si="40"/>
        <v>7</v>
      </c>
      <c r="P567">
        <v>2008</v>
      </c>
      <c r="Q567">
        <v>7</v>
      </c>
      <c r="R567">
        <v>1</v>
      </c>
      <c r="S567">
        <v>1.876479</v>
      </c>
      <c r="T567">
        <v>0</v>
      </c>
      <c r="U567">
        <v>0</v>
      </c>
    </row>
    <row r="568" spans="1:21" x14ac:dyDescent="0.35">
      <c r="A568">
        <v>1</v>
      </c>
      <c r="B568">
        <f t="shared" si="41"/>
        <v>567</v>
      </c>
      <c r="C568" t="s">
        <v>23</v>
      </c>
      <c r="D568">
        <v>26</v>
      </c>
      <c r="E568">
        <v>2016</v>
      </c>
      <c r="F568">
        <v>100</v>
      </c>
      <c r="G568" s="12">
        <v>539560</v>
      </c>
      <c r="H568" s="12">
        <v>0</v>
      </c>
      <c r="I568">
        <v>0</v>
      </c>
      <c r="J568">
        <v>0</v>
      </c>
      <c r="K568">
        <v>0</v>
      </c>
      <c r="L568" s="11">
        <v>39652</v>
      </c>
      <c r="M568" s="12">
        <v>2008</v>
      </c>
      <c r="N568" s="12">
        <v>1</v>
      </c>
      <c r="O568" s="12">
        <f t="shared" si="40"/>
        <v>8</v>
      </c>
      <c r="P568">
        <v>2008</v>
      </c>
      <c r="Q568">
        <v>8</v>
      </c>
      <c r="R568">
        <v>1</v>
      </c>
      <c r="S568">
        <v>1.853362</v>
      </c>
      <c r="T568">
        <v>0</v>
      </c>
      <c r="U568">
        <v>0</v>
      </c>
    </row>
    <row r="569" spans="1:21" x14ac:dyDescent="0.35">
      <c r="A569">
        <v>1</v>
      </c>
      <c r="B569">
        <f t="shared" si="41"/>
        <v>568</v>
      </c>
      <c r="C569" t="s">
        <v>24</v>
      </c>
      <c r="D569">
        <v>27</v>
      </c>
      <c r="E569">
        <v>1990</v>
      </c>
      <c r="F569">
        <v>100</v>
      </c>
      <c r="G569" s="12">
        <v>9000000</v>
      </c>
      <c r="H569" s="12">
        <v>0</v>
      </c>
      <c r="I569">
        <v>0</v>
      </c>
      <c r="J569">
        <v>1</v>
      </c>
      <c r="K569">
        <v>0</v>
      </c>
      <c r="L569" s="11">
        <v>38273</v>
      </c>
      <c r="M569" s="12">
        <v>2004</v>
      </c>
      <c r="N569" s="12">
        <v>0</v>
      </c>
      <c r="O569" s="12">
        <f t="shared" si="40"/>
        <v>-14</v>
      </c>
      <c r="P569">
        <v>2033</v>
      </c>
      <c r="Q569">
        <v>-43</v>
      </c>
      <c r="R569">
        <v>0</v>
      </c>
      <c r="S569">
        <v>0.1114412</v>
      </c>
      <c r="T569">
        <v>0</v>
      </c>
      <c r="U569">
        <v>0</v>
      </c>
    </row>
    <row r="570" spans="1:21" x14ac:dyDescent="0.35">
      <c r="A570">
        <v>1</v>
      </c>
      <c r="B570">
        <f t="shared" si="41"/>
        <v>569</v>
      </c>
      <c r="C570" t="s">
        <v>24</v>
      </c>
      <c r="D570">
        <v>27</v>
      </c>
      <c r="E570">
        <v>1991</v>
      </c>
      <c r="F570">
        <v>100</v>
      </c>
      <c r="G570" s="12">
        <v>9300000</v>
      </c>
      <c r="H570" s="12">
        <v>0</v>
      </c>
      <c r="I570">
        <v>0</v>
      </c>
      <c r="J570">
        <v>1</v>
      </c>
      <c r="K570">
        <v>0</v>
      </c>
      <c r="L570" s="11">
        <v>38273</v>
      </c>
      <c r="M570" s="12">
        <v>2004</v>
      </c>
      <c r="N570" s="12">
        <v>0</v>
      </c>
      <c r="O570" s="12">
        <f t="shared" si="40"/>
        <v>-13</v>
      </c>
      <c r="P570">
        <v>2033</v>
      </c>
      <c r="Q570">
        <v>-42</v>
      </c>
      <c r="R570">
        <v>0</v>
      </c>
      <c r="S570">
        <v>0.1076777</v>
      </c>
      <c r="T570">
        <v>0</v>
      </c>
      <c r="U570">
        <v>0</v>
      </c>
    </row>
    <row r="571" spans="1:21" x14ac:dyDescent="0.35">
      <c r="A571">
        <v>1</v>
      </c>
      <c r="B571">
        <f t="shared" si="41"/>
        <v>570</v>
      </c>
      <c r="C571" t="s">
        <v>24</v>
      </c>
      <c r="D571">
        <v>27</v>
      </c>
      <c r="E571">
        <v>1992</v>
      </c>
      <c r="F571">
        <v>100</v>
      </c>
      <c r="G571" s="12">
        <v>9600000</v>
      </c>
      <c r="H571" s="12">
        <v>0</v>
      </c>
      <c r="I571">
        <v>0</v>
      </c>
      <c r="J571">
        <v>1</v>
      </c>
      <c r="K571">
        <v>0</v>
      </c>
      <c r="L571" s="11">
        <v>38273</v>
      </c>
      <c r="M571" s="12">
        <v>2004</v>
      </c>
      <c r="N571" s="12">
        <v>0</v>
      </c>
      <c r="O571" s="12">
        <f t="shared" si="40"/>
        <v>-12</v>
      </c>
      <c r="P571">
        <v>2033</v>
      </c>
      <c r="Q571">
        <v>-41</v>
      </c>
      <c r="R571">
        <v>0</v>
      </c>
      <c r="S571">
        <v>0.1039339</v>
      </c>
      <c r="T571">
        <v>0</v>
      </c>
      <c r="U571">
        <v>0</v>
      </c>
    </row>
    <row r="572" spans="1:21" x14ac:dyDescent="0.35">
      <c r="A572">
        <v>1</v>
      </c>
      <c r="B572">
        <f t="shared" si="41"/>
        <v>571</v>
      </c>
      <c r="C572" t="s">
        <v>24</v>
      </c>
      <c r="D572">
        <v>27</v>
      </c>
      <c r="E572">
        <v>1993</v>
      </c>
      <c r="F572">
        <v>500</v>
      </c>
      <c r="G572" s="12">
        <v>10000000</v>
      </c>
      <c r="H572" s="12">
        <v>0</v>
      </c>
      <c r="I572">
        <v>0</v>
      </c>
      <c r="J572">
        <v>1</v>
      </c>
      <c r="K572">
        <v>0</v>
      </c>
      <c r="L572" s="11">
        <v>38273</v>
      </c>
      <c r="M572" s="12">
        <v>2004</v>
      </c>
      <c r="N572" s="12">
        <v>0</v>
      </c>
      <c r="O572" s="12">
        <f t="shared" si="40"/>
        <v>-11</v>
      </c>
      <c r="P572">
        <v>2033</v>
      </c>
      <c r="Q572">
        <v>-40</v>
      </c>
      <c r="R572">
        <v>0</v>
      </c>
      <c r="S572">
        <v>0.50159129999999996</v>
      </c>
      <c r="T572">
        <v>0</v>
      </c>
      <c r="U572">
        <v>0</v>
      </c>
    </row>
    <row r="573" spans="1:21" x14ac:dyDescent="0.35">
      <c r="A573">
        <v>1</v>
      </c>
      <c r="B573">
        <f t="shared" si="41"/>
        <v>572</v>
      </c>
      <c r="C573" t="s">
        <v>24</v>
      </c>
      <c r="D573">
        <v>27</v>
      </c>
      <c r="E573">
        <v>1994</v>
      </c>
      <c r="F573">
        <v>1000</v>
      </c>
      <c r="G573" s="12">
        <v>10000000</v>
      </c>
      <c r="H573" s="12">
        <v>0</v>
      </c>
      <c r="I573">
        <v>0</v>
      </c>
      <c r="J573">
        <v>1</v>
      </c>
      <c r="K573">
        <v>0</v>
      </c>
      <c r="L573" s="11">
        <v>38273</v>
      </c>
      <c r="M573" s="12">
        <v>2004</v>
      </c>
      <c r="N573" s="12">
        <v>0</v>
      </c>
      <c r="O573" s="12">
        <f t="shared" si="40"/>
        <v>-10</v>
      </c>
      <c r="P573">
        <v>2033</v>
      </c>
      <c r="Q573">
        <v>-39</v>
      </c>
      <c r="R573">
        <v>0</v>
      </c>
      <c r="S573">
        <v>0.96942660000000003</v>
      </c>
      <c r="T573">
        <v>0</v>
      </c>
      <c r="U573">
        <v>0</v>
      </c>
    </row>
    <row r="574" spans="1:21" x14ac:dyDescent="0.35">
      <c r="A574">
        <v>1</v>
      </c>
      <c r="B574">
        <f t="shared" si="41"/>
        <v>573</v>
      </c>
      <c r="C574" t="s">
        <v>24</v>
      </c>
      <c r="D574">
        <v>27</v>
      </c>
      <c r="E574">
        <v>1995</v>
      </c>
      <c r="F574">
        <v>1100</v>
      </c>
      <c r="G574" s="12">
        <v>11000000</v>
      </c>
      <c r="H574" s="12">
        <v>0</v>
      </c>
      <c r="I574">
        <v>0</v>
      </c>
      <c r="J574">
        <v>1</v>
      </c>
      <c r="K574">
        <v>0</v>
      </c>
      <c r="L574" s="11">
        <v>38273</v>
      </c>
      <c r="M574" s="12">
        <v>2004</v>
      </c>
      <c r="N574" s="12">
        <v>0</v>
      </c>
      <c r="O574" s="12">
        <f t="shared" si="40"/>
        <v>-9</v>
      </c>
      <c r="P574">
        <v>2033</v>
      </c>
      <c r="Q574">
        <v>-38</v>
      </c>
      <c r="R574">
        <v>0</v>
      </c>
      <c r="S574">
        <v>1.032519</v>
      </c>
      <c r="T574">
        <v>0</v>
      </c>
      <c r="U574">
        <v>0</v>
      </c>
    </row>
    <row r="575" spans="1:21" x14ac:dyDescent="0.35">
      <c r="A575">
        <v>1</v>
      </c>
      <c r="B575">
        <f t="shared" si="41"/>
        <v>574</v>
      </c>
      <c r="C575" t="s">
        <v>24</v>
      </c>
      <c r="D575">
        <v>27</v>
      </c>
      <c r="E575">
        <v>1996</v>
      </c>
      <c r="F575">
        <v>2000</v>
      </c>
      <c r="G575" s="12">
        <v>11000000</v>
      </c>
      <c r="H575" s="12">
        <v>0</v>
      </c>
      <c r="I575">
        <v>0</v>
      </c>
      <c r="J575">
        <v>1</v>
      </c>
      <c r="K575">
        <v>0</v>
      </c>
      <c r="L575" s="11">
        <v>38273</v>
      </c>
      <c r="M575" s="12">
        <v>2004</v>
      </c>
      <c r="N575" s="12">
        <v>0</v>
      </c>
      <c r="O575" s="12">
        <f t="shared" si="40"/>
        <v>-8</v>
      </c>
      <c r="P575">
        <v>2033</v>
      </c>
      <c r="Q575">
        <v>-37</v>
      </c>
      <c r="R575">
        <v>0</v>
      </c>
      <c r="S575">
        <v>1.821448</v>
      </c>
      <c r="T575">
        <v>0</v>
      </c>
      <c r="U575">
        <v>0</v>
      </c>
    </row>
    <row r="576" spans="1:21" x14ac:dyDescent="0.35">
      <c r="A576">
        <v>1</v>
      </c>
      <c r="B576">
        <f t="shared" si="41"/>
        <v>575</v>
      </c>
      <c r="C576" t="s">
        <v>24</v>
      </c>
      <c r="D576">
        <v>27</v>
      </c>
      <c r="E576">
        <v>1997</v>
      </c>
      <c r="F576">
        <v>3200</v>
      </c>
      <c r="G576" s="12">
        <v>11000000</v>
      </c>
      <c r="H576" s="12">
        <v>0</v>
      </c>
      <c r="I576">
        <v>0</v>
      </c>
      <c r="J576">
        <v>1</v>
      </c>
      <c r="K576">
        <v>0</v>
      </c>
      <c r="L576" s="11">
        <v>38273</v>
      </c>
      <c r="M576" s="12">
        <v>2004</v>
      </c>
      <c r="N576" s="12">
        <v>0</v>
      </c>
      <c r="O576" s="12">
        <f t="shared" si="40"/>
        <v>-7</v>
      </c>
      <c r="P576">
        <v>2033</v>
      </c>
      <c r="Q576">
        <v>-36</v>
      </c>
      <c r="R576">
        <v>0</v>
      </c>
      <c r="S576">
        <v>2.832891</v>
      </c>
      <c r="T576">
        <v>0</v>
      </c>
      <c r="U576">
        <v>0</v>
      </c>
    </row>
    <row r="577" spans="1:21" x14ac:dyDescent="0.35">
      <c r="A577">
        <v>1</v>
      </c>
      <c r="B577">
        <f t="shared" si="41"/>
        <v>576</v>
      </c>
      <c r="C577" t="s">
        <v>24</v>
      </c>
      <c r="D577">
        <v>27</v>
      </c>
      <c r="E577">
        <v>1998</v>
      </c>
      <c r="F577">
        <v>4600</v>
      </c>
      <c r="G577" s="12">
        <v>12000000</v>
      </c>
      <c r="H577" s="12">
        <v>0</v>
      </c>
      <c r="I577">
        <v>0</v>
      </c>
      <c r="J577">
        <v>1</v>
      </c>
      <c r="K577">
        <v>0</v>
      </c>
      <c r="L577" s="11">
        <v>38273</v>
      </c>
      <c r="M577" s="12">
        <v>2004</v>
      </c>
      <c r="N577" s="12">
        <v>0</v>
      </c>
      <c r="O577" s="12">
        <f t="shared" si="40"/>
        <v>-6</v>
      </c>
      <c r="P577">
        <v>2033</v>
      </c>
      <c r="Q577">
        <v>-35</v>
      </c>
      <c r="R577">
        <v>0</v>
      </c>
      <c r="S577">
        <v>3.9662899999999999</v>
      </c>
      <c r="T577">
        <v>0</v>
      </c>
      <c r="U577">
        <v>0</v>
      </c>
    </row>
    <row r="578" spans="1:21" x14ac:dyDescent="0.35">
      <c r="A578">
        <v>1</v>
      </c>
      <c r="B578">
        <f t="shared" si="41"/>
        <v>577</v>
      </c>
      <c r="C578" t="s">
        <v>24</v>
      </c>
      <c r="D578">
        <v>27</v>
      </c>
      <c r="E578">
        <v>1999</v>
      </c>
      <c r="F578">
        <v>6100</v>
      </c>
      <c r="G578" s="12">
        <v>12000000</v>
      </c>
      <c r="H578" s="12">
        <v>0</v>
      </c>
      <c r="I578">
        <v>0</v>
      </c>
      <c r="J578">
        <v>1</v>
      </c>
      <c r="K578">
        <v>0</v>
      </c>
      <c r="L578" s="11">
        <v>38273</v>
      </c>
      <c r="M578" s="12">
        <v>2004</v>
      </c>
      <c r="N578" s="12">
        <v>0</v>
      </c>
      <c r="O578" s="12">
        <f t="shared" si="40"/>
        <v>-5</v>
      </c>
      <c r="P578">
        <v>2033</v>
      </c>
      <c r="Q578">
        <v>-34</v>
      </c>
      <c r="R578">
        <v>0</v>
      </c>
      <c r="S578">
        <v>5.1331090000000001</v>
      </c>
      <c r="T578">
        <v>0</v>
      </c>
      <c r="U578">
        <v>0</v>
      </c>
    </row>
    <row r="579" spans="1:21" x14ac:dyDescent="0.35">
      <c r="A579">
        <v>1</v>
      </c>
      <c r="B579">
        <f t="shared" si="41"/>
        <v>578</v>
      </c>
      <c r="C579" t="s">
        <v>24</v>
      </c>
      <c r="D579">
        <v>27</v>
      </c>
      <c r="E579">
        <v>2000</v>
      </c>
      <c r="F579">
        <v>7400</v>
      </c>
      <c r="G579" s="12">
        <v>12000000</v>
      </c>
      <c r="H579" s="12">
        <v>0</v>
      </c>
      <c r="I579">
        <v>0</v>
      </c>
      <c r="J579">
        <v>1</v>
      </c>
      <c r="K579">
        <v>0</v>
      </c>
      <c r="L579" s="11">
        <v>38273</v>
      </c>
      <c r="M579" s="12">
        <v>2004</v>
      </c>
      <c r="N579" s="12">
        <v>0</v>
      </c>
      <c r="O579" s="12">
        <f t="shared" ref="O579:O642" si="42">E579-M579</f>
        <v>-4</v>
      </c>
      <c r="P579">
        <v>2033</v>
      </c>
      <c r="Q579">
        <v>-33</v>
      </c>
      <c r="R579">
        <v>0</v>
      </c>
      <c r="S579">
        <v>6.0893550000000003</v>
      </c>
      <c r="T579">
        <v>0</v>
      </c>
      <c r="U579">
        <v>0</v>
      </c>
    </row>
    <row r="580" spans="1:21" x14ac:dyDescent="0.35">
      <c r="A580">
        <v>1</v>
      </c>
      <c r="B580">
        <f t="shared" ref="B580:B643" si="43">B579+1</f>
        <v>579</v>
      </c>
      <c r="C580" t="s">
        <v>24</v>
      </c>
      <c r="D580">
        <v>27</v>
      </c>
      <c r="E580">
        <v>2001</v>
      </c>
      <c r="F580">
        <v>8500</v>
      </c>
      <c r="G580" s="12">
        <v>12000000</v>
      </c>
      <c r="H580" s="12">
        <v>0</v>
      </c>
      <c r="I580">
        <v>0</v>
      </c>
      <c r="J580">
        <v>1</v>
      </c>
      <c r="K580">
        <v>0</v>
      </c>
      <c r="L580" s="11">
        <v>38273</v>
      </c>
      <c r="M580" s="12">
        <v>2004</v>
      </c>
      <c r="N580" s="12">
        <v>0</v>
      </c>
      <c r="O580" s="12">
        <f t="shared" si="42"/>
        <v>-3</v>
      </c>
      <c r="P580">
        <v>2033</v>
      </c>
      <c r="Q580">
        <v>-32</v>
      </c>
      <c r="R580">
        <v>0</v>
      </c>
      <c r="S580">
        <v>6.853472</v>
      </c>
      <c r="T580">
        <v>0</v>
      </c>
      <c r="U580">
        <v>0</v>
      </c>
    </row>
    <row r="581" spans="1:21" x14ac:dyDescent="0.35">
      <c r="A581">
        <v>1</v>
      </c>
      <c r="B581">
        <f t="shared" si="43"/>
        <v>580</v>
      </c>
      <c r="C581" t="s">
        <v>24</v>
      </c>
      <c r="D581">
        <v>27</v>
      </c>
      <c r="E581">
        <v>2002</v>
      </c>
      <c r="F581">
        <v>9100</v>
      </c>
      <c r="G581" s="12">
        <v>13000000</v>
      </c>
      <c r="H581" s="12">
        <v>0</v>
      </c>
      <c r="I581">
        <v>0</v>
      </c>
      <c r="J581">
        <v>1</v>
      </c>
      <c r="K581">
        <v>0</v>
      </c>
      <c r="L581" s="11">
        <v>38273</v>
      </c>
      <c r="M581" s="12">
        <v>2004</v>
      </c>
      <c r="N581" s="12">
        <v>0</v>
      </c>
      <c r="O581" s="12">
        <f t="shared" si="42"/>
        <v>-2</v>
      </c>
      <c r="P581">
        <v>2033</v>
      </c>
      <c r="Q581">
        <v>-31</v>
      </c>
      <c r="R581">
        <v>0</v>
      </c>
      <c r="S581">
        <v>7.2023710000000003</v>
      </c>
      <c r="T581">
        <v>0</v>
      </c>
      <c r="U581">
        <v>0</v>
      </c>
    </row>
    <row r="582" spans="1:21" x14ac:dyDescent="0.35">
      <c r="A582">
        <v>1</v>
      </c>
      <c r="B582">
        <f t="shared" si="43"/>
        <v>581</v>
      </c>
      <c r="C582" t="s">
        <v>24</v>
      </c>
      <c r="D582">
        <v>27</v>
      </c>
      <c r="E582">
        <v>2003</v>
      </c>
      <c r="F582">
        <v>9400</v>
      </c>
      <c r="G582" s="12">
        <v>13000000</v>
      </c>
      <c r="H582" s="12">
        <v>0</v>
      </c>
      <c r="I582">
        <v>0</v>
      </c>
      <c r="J582">
        <v>1</v>
      </c>
      <c r="K582">
        <v>0</v>
      </c>
      <c r="L582" s="11">
        <v>38273</v>
      </c>
      <c r="M582" s="12">
        <v>2004</v>
      </c>
      <c r="N582" s="12">
        <v>0</v>
      </c>
      <c r="O582" s="12">
        <f t="shared" si="42"/>
        <v>-1</v>
      </c>
      <c r="P582">
        <v>2033</v>
      </c>
      <c r="Q582">
        <v>-30</v>
      </c>
      <c r="R582">
        <v>0</v>
      </c>
      <c r="S582">
        <v>7.3133970000000001</v>
      </c>
      <c r="T582">
        <v>0</v>
      </c>
      <c r="U582">
        <v>0</v>
      </c>
    </row>
    <row r="583" spans="1:21" x14ac:dyDescent="0.35">
      <c r="A583">
        <v>1</v>
      </c>
      <c r="B583">
        <f t="shared" si="43"/>
        <v>582</v>
      </c>
      <c r="C583" t="s">
        <v>24</v>
      </c>
      <c r="D583">
        <v>27</v>
      </c>
      <c r="E583">
        <v>2004</v>
      </c>
      <c r="F583">
        <v>8800</v>
      </c>
      <c r="G583" s="12">
        <v>13000000</v>
      </c>
      <c r="H583" s="12">
        <v>0</v>
      </c>
      <c r="I583">
        <v>0</v>
      </c>
      <c r="J583">
        <v>1</v>
      </c>
      <c r="K583">
        <v>0</v>
      </c>
      <c r="L583" s="11">
        <v>38273</v>
      </c>
      <c r="M583" s="12">
        <v>2004</v>
      </c>
      <c r="N583" s="12">
        <v>1</v>
      </c>
      <c r="O583" s="12">
        <f t="shared" si="42"/>
        <v>0</v>
      </c>
      <c r="P583">
        <v>2033</v>
      </c>
      <c r="Q583">
        <v>-29</v>
      </c>
      <c r="R583">
        <v>0</v>
      </c>
      <c r="S583">
        <v>6.7363900000000001</v>
      </c>
      <c r="T583">
        <v>1</v>
      </c>
      <c r="U583">
        <v>0</v>
      </c>
    </row>
    <row r="584" spans="1:21" x14ac:dyDescent="0.35">
      <c r="A584">
        <v>1</v>
      </c>
      <c r="B584">
        <f t="shared" si="43"/>
        <v>583</v>
      </c>
      <c r="C584" t="s">
        <v>24</v>
      </c>
      <c r="D584">
        <v>27</v>
      </c>
      <c r="E584">
        <v>2005</v>
      </c>
      <c r="F584">
        <v>7600</v>
      </c>
      <c r="G584" s="12">
        <v>13000000</v>
      </c>
      <c r="H584" s="12">
        <v>0</v>
      </c>
      <c r="I584">
        <v>0</v>
      </c>
      <c r="J584">
        <v>1</v>
      </c>
      <c r="K584">
        <v>0</v>
      </c>
      <c r="L584" s="11">
        <v>38273</v>
      </c>
      <c r="M584" s="12">
        <v>2004</v>
      </c>
      <c r="N584" s="12">
        <v>1</v>
      </c>
      <c r="O584" s="12">
        <f t="shared" si="42"/>
        <v>1</v>
      </c>
      <c r="P584">
        <v>2033</v>
      </c>
      <c r="Q584">
        <v>-28</v>
      </c>
      <c r="R584">
        <v>0</v>
      </c>
      <c r="S584">
        <v>5.7271179999999999</v>
      </c>
      <c r="T584">
        <v>1</v>
      </c>
      <c r="U584">
        <v>0</v>
      </c>
    </row>
    <row r="585" spans="1:21" x14ac:dyDescent="0.35">
      <c r="A585">
        <v>1</v>
      </c>
      <c r="B585">
        <f t="shared" si="43"/>
        <v>584</v>
      </c>
      <c r="C585" t="s">
        <v>24</v>
      </c>
      <c r="D585">
        <v>27</v>
      </c>
      <c r="E585">
        <v>2006</v>
      </c>
      <c r="F585">
        <v>5900</v>
      </c>
      <c r="G585" s="12">
        <v>13000000</v>
      </c>
      <c r="H585" s="12">
        <v>0</v>
      </c>
      <c r="I585">
        <v>0</v>
      </c>
      <c r="J585">
        <v>1</v>
      </c>
      <c r="K585">
        <v>0</v>
      </c>
      <c r="L585" s="11">
        <v>38273</v>
      </c>
      <c r="M585" s="12">
        <v>2004</v>
      </c>
      <c r="N585" s="12">
        <v>1</v>
      </c>
      <c r="O585" s="12">
        <f t="shared" si="42"/>
        <v>2</v>
      </c>
      <c r="P585">
        <v>2033</v>
      </c>
      <c r="Q585">
        <v>-27</v>
      </c>
      <c r="R585">
        <v>0</v>
      </c>
      <c r="S585">
        <v>4.3786449999999997</v>
      </c>
      <c r="T585">
        <v>1</v>
      </c>
      <c r="U585">
        <v>0</v>
      </c>
    </row>
    <row r="586" spans="1:21" x14ac:dyDescent="0.35">
      <c r="A586">
        <v>1</v>
      </c>
      <c r="B586">
        <f t="shared" si="43"/>
        <v>585</v>
      </c>
      <c r="C586" t="s">
        <v>24</v>
      </c>
      <c r="D586">
        <v>27</v>
      </c>
      <c r="E586">
        <v>2007</v>
      </c>
      <c r="F586">
        <v>4300</v>
      </c>
      <c r="G586" s="12">
        <v>14000000</v>
      </c>
      <c r="H586" s="12">
        <v>0</v>
      </c>
      <c r="I586">
        <v>0</v>
      </c>
      <c r="J586">
        <v>1</v>
      </c>
      <c r="K586">
        <v>0</v>
      </c>
      <c r="L586" s="11">
        <v>38273</v>
      </c>
      <c r="M586" s="12">
        <v>2004</v>
      </c>
      <c r="N586" s="12">
        <v>1</v>
      </c>
      <c r="O586" s="12">
        <f t="shared" si="42"/>
        <v>3</v>
      </c>
      <c r="P586">
        <v>2033</v>
      </c>
      <c r="Q586">
        <v>-26</v>
      </c>
      <c r="R586">
        <v>0</v>
      </c>
      <c r="S586">
        <v>3.1440350000000001</v>
      </c>
      <c r="T586">
        <v>1</v>
      </c>
      <c r="U586">
        <v>0</v>
      </c>
    </row>
    <row r="587" spans="1:21" x14ac:dyDescent="0.35">
      <c r="A587">
        <v>1</v>
      </c>
      <c r="B587">
        <f t="shared" si="43"/>
        <v>586</v>
      </c>
      <c r="C587" t="s">
        <v>24</v>
      </c>
      <c r="D587">
        <v>27</v>
      </c>
      <c r="E587">
        <v>2008</v>
      </c>
      <c r="F587">
        <v>3300</v>
      </c>
      <c r="G587" s="12">
        <v>14000000</v>
      </c>
      <c r="H587" s="12">
        <v>0</v>
      </c>
      <c r="I587">
        <v>0</v>
      </c>
      <c r="J587">
        <v>1</v>
      </c>
      <c r="K587">
        <v>0</v>
      </c>
      <c r="L587" s="11">
        <v>38273</v>
      </c>
      <c r="M587" s="12">
        <v>2004</v>
      </c>
      <c r="N587" s="12">
        <v>1</v>
      </c>
      <c r="O587" s="12">
        <f t="shared" si="42"/>
        <v>4</v>
      </c>
      <c r="P587">
        <v>2033</v>
      </c>
      <c r="Q587">
        <v>-25</v>
      </c>
      <c r="R587">
        <v>0</v>
      </c>
      <c r="S587">
        <v>2.377434</v>
      </c>
      <c r="T587">
        <v>1</v>
      </c>
      <c r="U587">
        <v>0</v>
      </c>
    </row>
    <row r="588" spans="1:21" x14ac:dyDescent="0.35">
      <c r="A588">
        <v>1</v>
      </c>
      <c r="B588">
        <f t="shared" si="43"/>
        <v>587</v>
      </c>
      <c r="C588" t="s">
        <v>24</v>
      </c>
      <c r="D588">
        <v>27</v>
      </c>
      <c r="E588">
        <v>2009</v>
      </c>
      <c r="F588">
        <v>2800</v>
      </c>
      <c r="G588" s="12">
        <v>14000000</v>
      </c>
      <c r="H588" s="12">
        <v>0</v>
      </c>
      <c r="I588">
        <v>0</v>
      </c>
      <c r="J588">
        <v>1</v>
      </c>
      <c r="K588">
        <v>0</v>
      </c>
      <c r="L588" s="11">
        <v>38273</v>
      </c>
      <c r="M588" s="12">
        <v>2004</v>
      </c>
      <c r="N588" s="12">
        <v>1</v>
      </c>
      <c r="O588" s="12">
        <f t="shared" si="42"/>
        <v>5</v>
      </c>
      <c r="P588">
        <v>2033</v>
      </c>
      <c r="Q588">
        <v>-24</v>
      </c>
      <c r="R588">
        <v>0</v>
      </c>
      <c r="S588">
        <v>1.987196</v>
      </c>
      <c r="T588">
        <v>1</v>
      </c>
      <c r="U588">
        <v>0</v>
      </c>
    </row>
    <row r="589" spans="1:21" x14ac:dyDescent="0.35">
      <c r="A589">
        <v>1</v>
      </c>
      <c r="B589">
        <f t="shared" si="43"/>
        <v>588</v>
      </c>
      <c r="C589" t="s">
        <v>24</v>
      </c>
      <c r="D589">
        <v>27</v>
      </c>
      <c r="E589">
        <v>2010</v>
      </c>
      <c r="F589">
        <v>2600</v>
      </c>
      <c r="G589" s="12">
        <v>14000000</v>
      </c>
      <c r="H589" s="12">
        <v>0</v>
      </c>
      <c r="I589">
        <v>0</v>
      </c>
      <c r="J589">
        <v>1</v>
      </c>
      <c r="K589">
        <v>0</v>
      </c>
      <c r="L589" s="11">
        <v>38273</v>
      </c>
      <c r="M589" s="12">
        <v>2004</v>
      </c>
      <c r="N589" s="12">
        <v>1</v>
      </c>
      <c r="O589" s="12">
        <f t="shared" si="42"/>
        <v>6</v>
      </c>
      <c r="P589">
        <v>2033</v>
      </c>
      <c r="Q589">
        <v>-23</v>
      </c>
      <c r="R589">
        <v>0</v>
      </c>
      <c r="S589">
        <v>1.8170710000000001</v>
      </c>
      <c r="T589">
        <v>1</v>
      </c>
      <c r="U589">
        <v>0</v>
      </c>
    </row>
    <row r="590" spans="1:21" x14ac:dyDescent="0.35">
      <c r="A590">
        <v>1</v>
      </c>
      <c r="B590">
        <f t="shared" si="43"/>
        <v>589</v>
      </c>
      <c r="C590" t="s">
        <v>24</v>
      </c>
      <c r="D590">
        <v>27</v>
      </c>
      <c r="E590">
        <v>2011</v>
      </c>
      <c r="F590">
        <v>2500</v>
      </c>
      <c r="G590" s="12">
        <v>15000000</v>
      </c>
      <c r="H590" s="12">
        <v>0</v>
      </c>
      <c r="I590">
        <v>0</v>
      </c>
      <c r="J590">
        <v>1</v>
      </c>
      <c r="K590">
        <v>0</v>
      </c>
      <c r="L590" s="11">
        <v>38273</v>
      </c>
      <c r="M590" s="12">
        <v>2004</v>
      </c>
      <c r="N590" s="12">
        <v>1</v>
      </c>
      <c r="O590" s="12">
        <f t="shared" si="42"/>
        <v>7</v>
      </c>
      <c r="P590">
        <v>2033</v>
      </c>
      <c r="Q590">
        <v>-22</v>
      </c>
      <c r="R590">
        <v>0</v>
      </c>
      <c r="S590">
        <v>1.7196450000000001</v>
      </c>
      <c r="T590">
        <v>1</v>
      </c>
      <c r="U590">
        <v>0</v>
      </c>
    </row>
    <row r="591" spans="1:21" x14ac:dyDescent="0.35">
      <c r="A591">
        <v>1</v>
      </c>
      <c r="B591">
        <f t="shared" si="43"/>
        <v>590</v>
      </c>
      <c r="C591" t="s">
        <v>24</v>
      </c>
      <c r="D591">
        <v>27</v>
      </c>
      <c r="E591">
        <v>2012</v>
      </c>
      <c r="F591">
        <v>2500</v>
      </c>
      <c r="G591" s="12">
        <v>15000000</v>
      </c>
      <c r="H591" s="12">
        <v>0</v>
      </c>
      <c r="I591">
        <v>0</v>
      </c>
      <c r="J591">
        <v>1</v>
      </c>
      <c r="K591">
        <v>0</v>
      </c>
      <c r="L591" s="11">
        <v>38273</v>
      </c>
      <c r="M591" s="12">
        <v>2004</v>
      </c>
      <c r="N591" s="12">
        <v>1</v>
      </c>
      <c r="O591" s="12">
        <f t="shared" si="42"/>
        <v>8</v>
      </c>
      <c r="P591">
        <v>2033</v>
      </c>
      <c r="Q591">
        <v>-21</v>
      </c>
      <c r="R591">
        <v>0</v>
      </c>
      <c r="S591">
        <v>1.6918340000000001</v>
      </c>
      <c r="T591">
        <v>1</v>
      </c>
      <c r="U591">
        <v>0</v>
      </c>
    </row>
    <row r="592" spans="1:21" x14ac:dyDescent="0.35">
      <c r="A592">
        <v>1</v>
      </c>
      <c r="B592">
        <f t="shared" si="43"/>
        <v>591</v>
      </c>
      <c r="C592" t="s">
        <v>24</v>
      </c>
      <c r="D592">
        <v>27</v>
      </c>
      <c r="E592">
        <v>2013</v>
      </c>
      <c r="F592">
        <v>2400</v>
      </c>
      <c r="G592" s="12">
        <v>15000000</v>
      </c>
      <c r="H592" s="12">
        <v>0</v>
      </c>
      <c r="I592">
        <v>0</v>
      </c>
      <c r="J592">
        <v>1</v>
      </c>
      <c r="K592">
        <v>0</v>
      </c>
      <c r="L592" s="11">
        <v>38273</v>
      </c>
      <c r="M592" s="12">
        <v>2004</v>
      </c>
      <c r="N592" s="12">
        <v>1</v>
      </c>
      <c r="O592" s="12">
        <f t="shared" si="42"/>
        <v>9</v>
      </c>
      <c r="P592">
        <v>2033</v>
      </c>
      <c r="Q592">
        <v>-20</v>
      </c>
      <c r="R592">
        <v>0</v>
      </c>
      <c r="S592">
        <v>1.597583</v>
      </c>
      <c r="T592">
        <v>1</v>
      </c>
      <c r="U592">
        <v>0</v>
      </c>
    </row>
    <row r="593" spans="1:21" x14ac:dyDescent="0.35">
      <c r="A593">
        <v>1</v>
      </c>
      <c r="B593">
        <f t="shared" si="43"/>
        <v>592</v>
      </c>
      <c r="C593" t="s">
        <v>24</v>
      </c>
      <c r="D593">
        <v>27</v>
      </c>
      <c r="E593">
        <v>2014</v>
      </c>
      <c r="F593">
        <v>2300</v>
      </c>
      <c r="G593" s="12">
        <v>15000000</v>
      </c>
      <c r="H593" s="12">
        <v>0</v>
      </c>
      <c r="I593">
        <v>0</v>
      </c>
      <c r="J593">
        <v>1</v>
      </c>
      <c r="K593">
        <v>0</v>
      </c>
      <c r="L593" s="11">
        <v>38273</v>
      </c>
      <c r="M593" s="12">
        <v>2004</v>
      </c>
      <c r="N593" s="12">
        <v>1</v>
      </c>
      <c r="O593" s="12">
        <f t="shared" si="42"/>
        <v>10</v>
      </c>
      <c r="P593">
        <v>2033</v>
      </c>
      <c r="Q593">
        <v>-19</v>
      </c>
      <c r="R593">
        <v>0</v>
      </c>
      <c r="S593">
        <v>1.506143</v>
      </c>
      <c r="T593">
        <v>1</v>
      </c>
      <c r="U593">
        <v>0</v>
      </c>
    </row>
    <row r="594" spans="1:21" x14ac:dyDescent="0.35">
      <c r="A594">
        <v>1</v>
      </c>
      <c r="B594">
        <f t="shared" si="43"/>
        <v>593</v>
      </c>
      <c r="C594" t="s">
        <v>24</v>
      </c>
      <c r="D594">
        <v>27</v>
      </c>
      <c r="E594">
        <v>2015</v>
      </c>
      <c r="F594">
        <v>2000</v>
      </c>
      <c r="G594" s="12">
        <v>16000000</v>
      </c>
      <c r="H594" s="12">
        <v>0</v>
      </c>
      <c r="I594">
        <v>0</v>
      </c>
      <c r="J594">
        <v>1</v>
      </c>
      <c r="K594">
        <v>0</v>
      </c>
      <c r="L594" s="11">
        <v>38273</v>
      </c>
      <c r="M594" s="12">
        <v>2004</v>
      </c>
      <c r="N594" s="12">
        <v>1</v>
      </c>
      <c r="O594" s="12">
        <f t="shared" si="42"/>
        <v>11</v>
      </c>
      <c r="P594">
        <v>2033</v>
      </c>
      <c r="Q594">
        <v>-18</v>
      </c>
      <c r="R594">
        <v>0</v>
      </c>
      <c r="S594">
        <v>1.288856</v>
      </c>
      <c r="T594">
        <v>1</v>
      </c>
      <c r="U594">
        <v>0</v>
      </c>
    </row>
    <row r="595" spans="1:21" x14ac:dyDescent="0.35">
      <c r="A595">
        <v>1</v>
      </c>
      <c r="B595">
        <f t="shared" si="43"/>
        <v>594</v>
      </c>
      <c r="C595" t="s">
        <v>24</v>
      </c>
      <c r="D595">
        <v>27</v>
      </c>
      <c r="E595">
        <v>2016</v>
      </c>
      <c r="F595">
        <v>1800</v>
      </c>
      <c r="G595" s="12">
        <v>16000000</v>
      </c>
      <c r="H595" s="12">
        <v>0</v>
      </c>
      <c r="I595">
        <v>0</v>
      </c>
      <c r="J595">
        <v>1</v>
      </c>
      <c r="K595">
        <v>0</v>
      </c>
      <c r="L595" s="11">
        <v>38273</v>
      </c>
      <c r="M595" s="12">
        <v>2004</v>
      </c>
      <c r="N595" s="12">
        <v>1</v>
      </c>
      <c r="O595" s="12">
        <f t="shared" si="42"/>
        <v>12</v>
      </c>
      <c r="P595">
        <v>2033</v>
      </c>
      <c r="Q595">
        <v>-17</v>
      </c>
      <c r="R595">
        <v>0</v>
      </c>
      <c r="S595">
        <v>1.1419600000000001</v>
      </c>
      <c r="T595">
        <v>1</v>
      </c>
      <c r="U595">
        <v>0</v>
      </c>
    </row>
    <row r="596" spans="1:21" x14ac:dyDescent="0.35">
      <c r="A596">
        <v>1</v>
      </c>
      <c r="B596">
        <f t="shared" si="43"/>
        <v>595</v>
      </c>
      <c r="C596" t="s">
        <v>25</v>
      </c>
      <c r="D596">
        <v>28</v>
      </c>
      <c r="E596">
        <v>1990</v>
      </c>
      <c r="F596">
        <v>1200</v>
      </c>
      <c r="G596" s="12">
        <v>12000000</v>
      </c>
      <c r="H596" s="12">
        <v>0</v>
      </c>
      <c r="I596">
        <v>0</v>
      </c>
      <c r="J596">
        <v>0</v>
      </c>
      <c r="K596">
        <v>1</v>
      </c>
      <c r="L596" s="11">
        <v>35046</v>
      </c>
      <c r="M596" s="12">
        <v>1995</v>
      </c>
      <c r="N596" s="12">
        <v>0</v>
      </c>
      <c r="O596" s="12">
        <f t="shared" si="42"/>
        <v>-5</v>
      </c>
      <c r="P596">
        <v>2000</v>
      </c>
      <c r="Q596">
        <v>-10</v>
      </c>
      <c r="R596">
        <v>0</v>
      </c>
      <c r="S596">
        <v>1.0243089999999999</v>
      </c>
      <c r="T596">
        <v>0</v>
      </c>
      <c r="U596">
        <v>0</v>
      </c>
    </row>
    <row r="597" spans="1:21" x14ac:dyDescent="0.35">
      <c r="A597">
        <v>1</v>
      </c>
      <c r="B597">
        <f t="shared" si="43"/>
        <v>596</v>
      </c>
      <c r="C597" t="s">
        <v>25</v>
      </c>
      <c r="D597">
        <v>28</v>
      </c>
      <c r="E597">
        <v>1991</v>
      </c>
      <c r="F597">
        <v>1800</v>
      </c>
      <c r="G597" s="12">
        <v>12000000</v>
      </c>
      <c r="H597" s="12">
        <v>0</v>
      </c>
      <c r="I597">
        <v>0</v>
      </c>
      <c r="J597">
        <v>0</v>
      </c>
      <c r="K597">
        <v>1</v>
      </c>
      <c r="L597" s="11">
        <v>35046</v>
      </c>
      <c r="M597" s="12">
        <v>1995</v>
      </c>
      <c r="N597" s="12">
        <v>0</v>
      </c>
      <c r="O597" s="12">
        <f t="shared" si="42"/>
        <v>-4</v>
      </c>
      <c r="P597">
        <v>2000</v>
      </c>
      <c r="Q597">
        <v>-9</v>
      </c>
      <c r="R597">
        <v>0</v>
      </c>
      <c r="S597">
        <v>1.4924470000000001</v>
      </c>
      <c r="T597">
        <v>0</v>
      </c>
      <c r="U597">
        <v>0</v>
      </c>
    </row>
    <row r="598" spans="1:21" x14ac:dyDescent="0.35">
      <c r="A598">
        <v>1</v>
      </c>
      <c r="B598">
        <f t="shared" si="43"/>
        <v>597</v>
      </c>
      <c r="C598" t="s">
        <v>25</v>
      </c>
      <c r="D598">
        <v>28</v>
      </c>
      <c r="E598">
        <v>1992</v>
      </c>
      <c r="F598">
        <v>2600</v>
      </c>
      <c r="G598" s="12">
        <v>12000000</v>
      </c>
      <c r="H598" s="12">
        <v>0</v>
      </c>
      <c r="I598">
        <v>0</v>
      </c>
      <c r="J598">
        <v>0</v>
      </c>
      <c r="K598">
        <v>1</v>
      </c>
      <c r="L598" s="11">
        <v>35046</v>
      </c>
      <c r="M598" s="12">
        <v>1995</v>
      </c>
      <c r="N598" s="12">
        <v>0</v>
      </c>
      <c r="O598" s="12">
        <f t="shared" si="42"/>
        <v>-3</v>
      </c>
      <c r="P598">
        <v>2000</v>
      </c>
      <c r="Q598">
        <v>-8</v>
      </c>
      <c r="R598">
        <v>0</v>
      </c>
      <c r="S598">
        <v>2.0952649999999999</v>
      </c>
      <c r="T598">
        <v>0</v>
      </c>
      <c r="U598">
        <v>0</v>
      </c>
    </row>
    <row r="599" spans="1:21" x14ac:dyDescent="0.35">
      <c r="A599">
        <v>1</v>
      </c>
      <c r="B599">
        <f t="shared" si="43"/>
        <v>598</v>
      </c>
      <c r="C599" t="s">
        <v>25</v>
      </c>
      <c r="D599">
        <v>28</v>
      </c>
      <c r="E599">
        <v>1993</v>
      </c>
      <c r="F599">
        <v>3600</v>
      </c>
      <c r="G599" s="12">
        <v>13000000</v>
      </c>
      <c r="H599" s="12">
        <v>0</v>
      </c>
      <c r="I599">
        <v>0</v>
      </c>
      <c r="J599">
        <v>0</v>
      </c>
      <c r="K599">
        <v>1</v>
      </c>
      <c r="L599" s="11">
        <v>35046</v>
      </c>
      <c r="M599" s="12">
        <v>1995</v>
      </c>
      <c r="N599" s="12">
        <v>0</v>
      </c>
      <c r="O599" s="12">
        <f t="shared" si="42"/>
        <v>-2</v>
      </c>
      <c r="P599">
        <v>2000</v>
      </c>
      <c r="Q599">
        <v>-7</v>
      </c>
      <c r="R599">
        <v>0</v>
      </c>
      <c r="S599">
        <v>2.821564</v>
      </c>
      <c r="T599">
        <v>0</v>
      </c>
      <c r="U599">
        <v>0</v>
      </c>
    </row>
    <row r="600" spans="1:21" x14ac:dyDescent="0.35">
      <c r="A600">
        <v>1</v>
      </c>
      <c r="B600">
        <f t="shared" si="43"/>
        <v>599</v>
      </c>
      <c r="C600" t="s">
        <v>25</v>
      </c>
      <c r="D600">
        <v>28</v>
      </c>
      <c r="E600">
        <v>1994</v>
      </c>
      <c r="F600">
        <v>4800</v>
      </c>
      <c r="G600" s="12">
        <v>13000000</v>
      </c>
      <c r="H600" s="12">
        <v>0</v>
      </c>
      <c r="I600">
        <v>0</v>
      </c>
      <c r="J600">
        <v>0</v>
      </c>
      <c r="K600">
        <v>1</v>
      </c>
      <c r="L600" s="11">
        <v>35046</v>
      </c>
      <c r="M600" s="12">
        <v>1995</v>
      </c>
      <c r="N600" s="12">
        <v>0</v>
      </c>
      <c r="O600" s="12">
        <f t="shared" si="42"/>
        <v>-1</v>
      </c>
      <c r="P600">
        <v>2000</v>
      </c>
      <c r="Q600">
        <v>-6</v>
      </c>
      <c r="R600">
        <v>0</v>
      </c>
      <c r="S600">
        <v>3.661422</v>
      </c>
      <c r="T600">
        <v>0</v>
      </c>
      <c r="U600">
        <v>0</v>
      </c>
    </row>
    <row r="601" spans="1:21" x14ac:dyDescent="0.35">
      <c r="A601">
        <v>1</v>
      </c>
      <c r="B601">
        <f t="shared" si="43"/>
        <v>600</v>
      </c>
      <c r="C601" t="s">
        <v>25</v>
      </c>
      <c r="D601">
        <v>28</v>
      </c>
      <c r="E601">
        <v>1995</v>
      </c>
      <c r="F601">
        <v>6400</v>
      </c>
      <c r="G601" s="12">
        <v>13000000</v>
      </c>
      <c r="H601" s="12">
        <v>0</v>
      </c>
      <c r="I601">
        <v>0</v>
      </c>
      <c r="J601">
        <v>0</v>
      </c>
      <c r="K601">
        <v>1</v>
      </c>
      <c r="L601" s="11">
        <v>35046</v>
      </c>
      <c r="M601" s="12">
        <v>1995</v>
      </c>
      <c r="N601" s="12">
        <v>1</v>
      </c>
      <c r="O601" s="12">
        <f t="shared" si="42"/>
        <v>0</v>
      </c>
      <c r="P601">
        <v>2000</v>
      </c>
      <c r="Q601">
        <v>-5</v>
      </c>
      <c r="R601">
        <v>0</v>
      </c>
      <c r="S601">
        <v>4.7544779999999998</v>
      </c>
      <c r="T601">
        <v>0</v>
      </c>
      <c r="U601">
        <v>1</v>
      </c>
    </row>
    <row r="602" spans="1:21" x14ac:dyDescent="0.35">
      <c r="A602">
        <v>1</v>
      </c>
      <c r="B602">
        <f t="shared" si="43"/>
        <v>601</v>
      </c>
      <c r="C602" t="s">
        <v>25</v>
      </c>
      <c r="D602">
        <v>28</v>
      </c>
      <c r="E602">
        <v>1996</v>
      </c>
      <c r="F602">
        <v>8200</v>
      </c>
      <c r="G602" s="12">
        <v>14000000</v>
      </c>
      <c r="H602" s="12">
        <v>0</v>
      </c>
      <c r="I602">
        <v>0</v>
      </c>
      <c r="J602">
        <v>0</v>
      </c>
      <c r="K602">
        <v>1</v>
      </c>
      <c r="L602" s="11">
        <v>35046</v>
      </c>
      <c r="M602" s="12">
        <v>1995</v>
      </c>
      <c r="N602" s="12">
        <v>1</v>
      </c>
      <c r="O602" s="12">
        <f t="shared" si="42"/>
        <v>1</v>
      </c>
      <c r="P602">
        <v>2000</v>
      </c>
      <c r="Q602">
        <v>-4</v>
      </c>
      <c r="R602">
        <v>0</v>
      </c>
      <c r="S602">
        <v>5.9366640000000004</v>
      </c>
      <c r="T602">
        <v>0</v>
      </c>
      <c r="U602">
        <v>1</v>
      </c>
    </row>
    <row r="603" spans="1:21" x14ac:dyDescent="0.35">
      <c r="A603">
        <v>1</v>
      </c>
      <c r="B603">
        <f t="shared" si="43"/>
        <v>602</v>
      </c>
      <c r="C603" t="s">
        <v>25</v>
      </c>
      <c r="D603">
        <v>28</v>
      </c>
      <c r="E603">
        <v>1997</v>
      </c>
      <c r="F603">
        <v>10000</v>
      </c>
      <c r="G603" s="12">
        <v>14000000</v>
      </c>
      <c r="H603" s="12">
        <v>0</v>
      </c>
      <c r="I603">
        <v>0</v>
      </c>
      <c r="J603">
        <v>0</v>
      </c>
      <c r="K603">
        <v>1</v>
      </c>
      <c r="L603" s="11">
        <v>35046</v>
      </c>
      <c r="M603" s="12">
        <v>1995</v>
      </c>
      <c r="N603" s="12">
        <v>1</v>
      </c>
      <c r="O603" s="12">
        <f t="shared" si="42"/>
        <v>2</v>
      </c>
      <c r="P603">
        <v>2000</v>
      </c>
      <c r="Q603">
        <v>-3</v>
      </c>
      <c r="R603">
        <v>0</v>
      </c>
      <c r="S603">
        <v>7.0594429999999999</v>
      </c>
      <c r="T603">
        <v>0</v>
      </c>
      <c r="U603">
        <v>1</v>
      </c>
    </row>
    <row r="604" spans="1:21" x14ac:dyDescent="0.35">
      <c r="A604">
        <v>1</v>
      </c>
      <c r="B604">
        <f t="shared" si="43"/>
        <v>603</v>
      </c>
      <c r="C604" t="s">
        <v>25</v>
      </c>
      <c r="D604">
        <v>28</v>
      </c>
      <c r="E604">
        <v>1998</v>
      </c>
      <c r="F604">
        <v>13000</v>
      </c>
      <c r="G604" s="12">
        <v>15000000</v>
      </c>
      <c r="H604" s="12">
        <v>0</v>
      </c>
      <c r="I604">
        <v>0</v>
      </c>
      <c r="J604">
        <v>0</v>
      </c>
      <c r="K604">
        <v>1</v>
      </c>
      <c r="L604" s="11">
        <v>35046</v>
      </c>
      <c r="M604" s="12">
        <v>1995</v>
      </c>
      <c r="N604" s="12">
        <v>1</v>
      </c>
      <c r="O604" s="12">
        <f t="shared" si="42"/>
        <v>3</v>
      </c>
      <c r="P604">
        <v>2000</v>
      </c>
      <c r="Q604">
        <v>-2</v>
      </c>
      <c r="R604">
        <v>0</v>
      </c>
      <c r="S604">
        <v>8.9509670000000003</v>
      </c>
      <c r="T604">
        <v>0</v>
      </c>
      <c r="U604">
        <v>1</v>
      </c>
    </row>
    <row r="605" spans="1:21" x14ac:dyDescent="0.35">
      <c r="A605">
        <v>1</v>
      </c>
      <c r="B605">
        <f t="shared" si="43"/>
        <v>604</v>
      </c>
      <c r="C605" t="s">
        <v>25</v>
      </c>
      <c r="D605">
        <v>28</v>
      </c>
      <c r="E605">
        <v>1999</v>
      </c>
      <c r="F605">
        <v>15000</v>
      </c>
      <c r="G605" s="12">
        <v>15000000</v>
      </c>
      <c r="H605" s="12">
        <v>0</v>
      </c>
      <c r="I605">
        <v>0</v>
      </c>
      <c r="J605">
        <v>0</v>
      </c>
      <c r="K605">
        <v>1</v>
      </c>
      <c r="L605" s="11">
        <v>35046</v>
      </c>
      <c r="M605" s="12">
        <v>1995</v>
      </c>
      <c r="N605" s="12">
        <v>1</v>
      </c>
      <c r="O605" s="12">
        <f t="shared" si="42"/>
        <v>4</v>
      </c>
      <c r="P605">
        <v>2000</v>
      </c>
      <c r="Q605">
        <v>-1</v>
      </c>
      <c r="R605">
        <v>0</v>
      </c>
      <c r="S605">
        <v>10.0726</v>
      </c>
      <c r="T605">
        <v>0</v>
      </c>
      <c r="U605">
        <v>1</v>
      </c>
    </row>
    <row r="606" spans="1:21" x14ac:dyDescent="0.35">
      <c r="A606">
        <v>1</v>
      </c>
      <c r="B606">
        <f t="shared" si="43"/>
        <v>605</v>
      </c>
      <c r="C606" t="s">
        <v>25</v>
      </c>
      <c r="D606">
        <v>28</v>
      </c>
      <c r="E606">
        <v>2000</v>
      </c>
      <c r="F606">
        <v>18000</v>
      </c>
      <c r="G606" s="12">
        <v>15000000</v>
      </c>
      <c r="H606" s="12">
        <v>0</v>
      </c>
      <c r="I606">
        <v>0</v>
      </c>
      <c r="J606">
        <v>0</v>
      </c>
      <c r="K606">
        <v>1</v>
      </c>
      <c r="L606" s="11">
        <v>35046</v>
      </c>
      <c r="M606" s="12">
        <v>1995</v>
      </c>
      <c r="N606" s="12">
        <v>1</v>
      </c>
      <c r="O606" s="12">
        <f t="shared" si="42"/>
        <v>5</v>
      </c>
      <c r="P606">
        <v>2000</v>
      </c>
      <c r="Q606">
        <v>0</v>
      </c>
      <c r="R606">
        <v>1</v>
      </c>
      <c r="S606">
        <v>11.784549999999999</v>
      </c>
      <c r="T606">
        <v>0</v>
      </c>
      <c r="U606">
        <v>1</v>
      </c>
    </row>
    <row r="607" spans="1:21" x14ac:dyDescent="0.35">
      <c r="A607">
        <v>1</v>
      </c>
      <c r="B607">
        <f t="shared" si="43"/>
        <v>606</v>
      </c>
      <c r="C607" t="s">
        <v>25</v>
      </c>
      <c r="D607">
        <v>28</v>
      </c>
      <c r="E607">
        <v>2001</v>
      </c>
      <c r="F607">
        <v>21000</v>
      </c>
      <c r="G607" s="12">
        <v>16000000</v>
      </c>
      <c r="H607" s="12">
        <v>0</v>
      </c>
      <c r="I607">
        <v>0</v>
      </c>
      <c r="J607">
        <v>0</v>
      </c>
      <c r="K607">
        <v>1</v>
      </c>
      <c r="L607" s="11">
        <v>35046</v>
      </c>
      <c r="M607" s="12">
        <v>1995</v>
      </c>
      <c r="N607" s="12">
        <v>1</v>
      </c>
      <c r="O607" s="12">
        <f t="shared" si="42"/>
        <v>6</v>
      </c>
      <c r="P607">
        <v>2000</v>
      </c>
      <c r="Q607">
        <v>1</v>
      </c>
      <c r="R607">
        <v>1</v>
      </c>
      <c r="S607">
        <v>13.399760000000001</v>
      </c>
      <c r="T607">
        <v>0</v>
      </c>
      <c r="U607">
        <v>1</v>
      </c>
    </row>
    <row r="608" spans="1:21" x14ac:dyDescent="0.35">
      <c r="A608">
        <v>1</v>
      </c>
      <c r="B608">
        <f t="shared" si="43"/>
        <v>607</v>
      </c>
      <c r="C608" t="s">
        <v>25</v>
      </c>
      <c r="D608">
        <v>28</v>
      </c>
      <c r="E608">
        <v>2002</v>
      </c>
      <c r="F608">
        <v>24000</v>
      </c>
      <c r="G608" s="12">
        <v>16000000</v>
      </c>
      <c r="H608" s="12">
        <v>0</v>
      </c>
      <c r="I608">
        <v>0</v>
      </c>
      <c r="J608">
        <v>0</v>
      </c>
      <c r="K608">
        <v>1</v>
      </c>
      <c r="L608" s="11">
        <v>35046</v>
      </c>
      <c r="M608" s="12">
        <v>1995</v>
      </c>
      <c r="N608" s="12">
        <v>1</v>
      </c>
      <c r="O608" s="12">
        <f t="shared" si="42"/>
        <v>7</v>
      </c>
      <c r="P608">
        <v>2000</v>
      </c>
      <c r="Q608">
        <v>2</v>
      </c>
      <c r="R608">
        <v>1</v>
      </c>
      <c r="S608">
        <v>14.92084</v>
      </c>
      <c r="T608">
        <v>0</v>
      </c>
      <c r="U608">
        <v>1</v>
      </c>
    </row>
    <row r="609" spans="1:21" x14ac:dyDescent="0.35">
      <c r="A609">
        <v>1</v>
      </c>
      <c r="B609">
        <f t="shared" si="43"/>
        <v>608</v>
      </c>
      <c r="C609" t="s">
        <v>25</v>
      </c>
      <c r="D609">
        <v>28</v>
      </c>
      <c r="E609">
        <v>2003</v>
      </c>
      <c r="F609">
        <v>27000</v>
      </c>
      <c r="G609" s="12">
        <v>17000000</v>
      </c>
      <c r="H609" s="12">
        <v>0</v>
      </c>
      <c r="I609">
        <v>0</v>
      </c>
      <c r="J609">
        <v>0</v>
      </c>
      <c r="K609">
        <v>1</v>
      </c>
      <c r="L609" s="11">
        <v>35046</v>
      </c>
      <c r="M609" s="12">
        <v>1995</v>
      </c>
      <c r="N609" s="12">
        <v>1</v>
      </c>
      <c r="O609" s="12">
        <f t="shared" si="42"/>
        <v>8</v>
      </c>
      <c r="P609">
        <v>2000</v>
      </c>
      <c r="Q609">
        <v>3</v>
      </c>
      <c r="R609">
        <v>1</v>
      </c>
      <c r="S609">
        <v>16.34994</v>
      </c>
      <c r="T609">
        <v>0</v>
      </c>
      <c r="U609">
        <v>1</v>
      </c>
    </row>
    <row r="610" spans="1:21" x14ac:dyDescent="0.35">
      <c r="A610">
        <v>1</v>
      </c>
      <c r="B610">
        <f t="shared" si="43"/>
        <v>609</v>
      </c>
      <c r="C610" t="s">
        <v>25</v>
      </c>
      <c r="D610">
        <v>28</v>
      </c>
      <c r="E610">
        <v>2004</v>
      </c>
      <c r="F610">
        <v>29000</v>
      </c>
      <c r="G610" s="12">
        <v>17000000</v>
      </c>
      <c r="H610" s="12">
        <v>0</v>
      </c>
      <c r="I610">
        <v>0</v>
      </c>
      <c r="J610">
        <v>0</v>
      </c>
      <c r="K610">
        <v>1</v>
      </c>
      <c r="L610" s="11">
        <v>35046</v>
      </c>
      <c r="M610" s="12">
        <v>1995</v>
      </c>
      <c r="N610" s="12">
        <v>1</v>
      </c>
      <c r="O610" s="12">
        <f t="shared" si="42"/>
        <v>9</v>
      </c>
      <c r="P610">
        <v>2000</v>
      </c>
      <c r="Q610">
        <v>4</v>
      </c>
      <c r="R610">
        <v>1</v>
      </c>
      <c r="S610">
        <v>17.099979999999999</v>
      </c>
      <c r="T610">
        <v>0</v>
      </c>
      <c r="U610">
        <v>1</v>
      </c>
    </row>
    <row r="611" spans="1:21" x14ac:dyDescent="0.35">
      <c r="A611">
        <v>1</v>
      </c>
      <c r="B611">
        <f t="shared" si="43"/>
        <v>610</v>
      </c>
      <c r="C611" t="s">
        <v>25</v>
      </c>
      <c r="D611">
        <v>28</v>
      </c>
      <c r="E611">
        <v>2005</v>
      </c>
      <c r="F611">
        <v>28000</v>
      </c>
      <c r="G611" s="12">
        <v>17000000</v>
      </c>
      <c r="H611" s="12">
        <v>0</v>
      </c>
      <c r="I611">
        <v>0</v>
      </c>
      <c r="J611">
        <v>0</v>
      </c>
      <c r="K611">
        <v>1</v>
      </c>
      <c r="L611" s="11">
        <v>35046</v>
      </c>
      <c r="M611" s="12">
        <v>1995</v>
      </c>
      <c r="N611" s="12">
        <v>1</v>
      </c>
      <c r="O611" s="12">
        <f t="shared" si="42"/>
        <v>10</v>
      </c>
      <c r="P611">
        <v>2000</v>
      </c>
      <c r="Q611">
        <v>5</v>
      </c>
      <c r="R611">
        <v>1</v>
      </c>
      <c r="S611">
        <v>16.07274</v>
      </c>
      <c r="T611">
        <v>0</v>
      </c>
      <c r="U611">
        <v>1</v>
      </c>
    </row>
    <row r="612" spans="1:21" x14ac:dyDescent="0.35">
      <c r="A612">
        <v>1</v>
      </c>
      <c r="B612">
        <f t="shared" si="43"/>
        <v>611</v>
      </c>
      <c r="C612" t="s">
        <v>25</v>
      </c>
      <c r="D612">
        <v>28</v>
      </c>
      <c r="E612">
        <v>2006</v>
      </c>
      <c r="F612">
        <v>28000</v>
      </c>
      <c r="G612" s="12">
        <v>18000000</v>
      </c>
      <c r="H612" s="12">
        <v>0</v>
      </c>
      <c r="I612">
        <v>0</v>
      </c>
      <c r="J612">
        <v>0</v>
      </c>
      <c r="K612">
        <v>1</v>
      </c>
      <c r="L612" s="11">
        <v>35046</v>
      </c>
      <c r="M612" s="12">
        <v>1995</v>
      </c>
      <c r="N612" s="12">
        <v>1</v>
      </c>
      <c r="O612" s="12">
        <f t="shared" si="42"/>
        <v>11</v>
      </c>
      <c r="P612">
        <v>2000</v>
      </c>
      <c r="Q612">
        <v>6</v>
      </c>
      <c r="R612">
        <v>1</v>
      </c>
      <c r="S612">
        <v>15.64284</v>
      </c>
      <c r="T612">
        <v>0</v>
      </c>
      <c r="U612">
        <v>1</v>
      </c>
    </row>
    <row r="613" spans="1:21" x14ac:dyDescent="0.35">
      <c r="A613">
        <v>1</v>
      </c>
      <c r="B613">
        <f t="shared" si="43"/>
        <v>612</v>
      </c>
      <c r="C613" t="s">
        <v>25</v>
      </c>
      <c r="D613">
        <v>28</v>
      </c>
      <c r="E613">
        <v>2007</v>
      </c>
      <c r="F613">
        <v>30000</v>
      </c>
      <c r="G613" s="12">
        <v>18000000</v>
      </c>
      <c r="H613" s="12">
        <v>0</v>
      </c>
      <c r="I613">
        <v>0</v>
      </c>
      <c r="J613">
        <v>0</v>
      </c>
      <c r="K613">
        <v>1</v>
      </c>
      <c r="L613" s="11">
        <v>35046</v>
      </c>
      <c r="M613" s="12">
        <v>1995</v>
      </c>
      <c r="N613" s="12">
        <v>1</v>
      </c>
      <c r="O613" s="12">
        <f t="shared" si="42"/>
        <v>12</v>
      </c>
      <c r="P613">
        <v>2000</v>
      </c>
      <c r="Q613">
        <v>7</v>
      </c>
      <c r="R613">
        <v>1</v>
      </c>
      <c r="S613">
        <v>16.308440000000001</v>
      </c>
      <c r="T613">
        <v>0</v>
      </c>
      <c r="U613">
        <v>1</v>
      </c>
    </row>
    <row r="614" spans="1:21" x14ac:dyDescent="0.35">
      <c r="A614">
        <v>1</v>
      </c>
      <c r="B614">
        <f t="shared" si="43"/>
        <v>613</v>
      </c>
      <c r="C614" t="s">
        <v>25</v>
      </c>
      <c r="D614">
        <v>28</v>
      </c>
      <c r="E614">
        <v>2008</v>
      </c>
      <c r="F614">
        <v>28000</v>
      </c>
      <c r="G614" s="12">
        <v>19000000</v>
      </c>
      <c r="H614" s="12">
        <v>0</v>
      </c>
      <c r="I614">
        <v>0</v>
      </c>
      <c r="J614">
        <v>0</v>
      </c>
      <c r="K614">
        <v>1</v>
      </c>
      <c r="L614" s="11">
        <v>35046</v>
      </c>
      <c r="M614" s="12">
        <v>1995</v>
      </c>
      <c r="N614" s="12">
        <v>1</v>
      </c>
      <c r="O614" s="12">
        <f t="shared" si="42"/>
        <v>13</v>
      </c>
      <c r="P614">
        <v>2000</v>
      </c>
      <c r="Q614">
        <v>8</v>
      </c>
      <c r="R614">
        <v>1</v>
      </c>
      <c r="S614">
        <v>14.80932</v>
      </c>
      <c r="T614">
        <v>0</v>
      </c>
      <c r="U614">
        <v>1</v>
      </c>
    </row>
    <row r="615" spans="1:21" x14ac:dyDescent="0.35">
      <c r="A615">
        <v>1</v>
      </c>
      <c r="B615">
        <f t="shared" si="43"/>
        <v>614</v>
      </c>
      <c r="C615" t="s">
        <v>25</v>
      </c>
      <c r="D615">
        <v>28</v>
      </c>
      <c r="E615">
        <v>2009</v>
      </c>
      <c r="F615">
        <v>28000</v>
      </c>
      <c r="G615" s="12">
        <v>19000000</v>
      </c>
      <c r="H615" s="12">
        <v>0</v>
      </c>
      <c r="I615">
        <v>0</v>
      </c>
      <c r="J615">
        <v>0</v>
      </c>
      <c r="K615">
        <v>1</v>
      </c>
      <c r="L615" s="11">
        <v>35046</v>
      </c>
      <c r="M615" s="12">
        <v>1995</v>
      </c>
      <c r="N615" s="12">
        <v>1</v>
      </c>
      <c r="O615" s="12">
        <f t="shared" si="42"/>
        <v>14</v>
      </c>
      <c r="P615">
        <v>2000</v>
      </c>
      <c r="Q615">
        <v>9</v>
      </c>
      <c r="R615">
        <v>1</v>
      </c>
      <c r="S615">
        <v>14.40882</v>
      </c>
      <c r="T615">
        <v>0</v>
      </c>
      <c r="U615">
        <v>1</v>
      </c>
    </row>
    <row r="616" spans="1:21" x14ac:dyDescent="0.35">
      <c r="A616">
        <v>1</v>
      </c>
      <c r="B616">
        <f t="shared" si="43"/>
        <v>615</v>
      </c>
      <c r="C616" t="s">
        <v>25</v>
      </c>
      <c r="D616">
        <v>28</v>
      </c>
      <c r="E616">
        <v>2010</v>
      </c>
      <c r="F616">
        <v>27000</v>
      </c>
      <c r="G616" s="12">
        <v>20000000</v>
      </c>
      <c r="H616" s="12">
        <v>0</v>
      </c>
      <c r="I616">
        <v>0</v>
      </c>
      <c r="J616">
        <v>0</v>
      </c>
      <c r="K616">
        <v>1</v>
      </c>
      <c r="L616" s="11">
        <v>35046</v>
      </c>
      <c r="M616" s="12">
        <v>1995</v>
      </c>
      <c r="N616" s="12">
        <v>1</v>
      </c>
      <c r="O616" s="12">
        <f t="shared" si="42"/>
        <v>15</v>
      </c>
      <c r="P616">
        <v>2000</v>
      </c>
      <c r="Q616">
        <v>10</v>
      </c>
      <c r="R616">
        <v>1</v>
      </c>
      <c r="S616">
        <v>13.51995</v>
      </c>
      <c r="T616">
        <v>0</v>
      </c>
      <c r="U616">
        <v>1</v>
      </c>
    </row>
    <row r="617" spans="1:21" x14ac:dyDescent="0.35">
      <c r="A617">
        <v>1</v>
      </c>
      <c r="B617">
        <f t="shared" si="43"/>
        <v>616</v>
      </c>
      <c r="C617" t="s">
        <v>25</v>
      </c>
      <c r="D617">
        <v>28</v>
      </c>
      <c r="E617">
        <v>2011</v>
      </c>
      <c r="F617">
        <v>28000</v>
      </c>
      <c r="G617" s="12">
        <v>21000000</v>
      </c>
      <c r="H617" s="12">
        <v>0</v>
      </c>
      <c r="I617">
        <v>0</v>
      </c>
      <c r="J617">
        <v>0</v>
      </c>
      <c r="K617">
        <v>1</v>
      </c>
      <c r="L617" s="11">
        <v>35046</v>
      </c>
      <c r="M617" s="12">
        <v>1995</v>
      </c>
      <c r="N617" s="12">
        <v>1</v>
      </c>
      <c r="O617" s="12">
        <f t="shared" si="42"/>
        <v>16</v>
      </c>
      <c r="P617">
        <v>2000</v>
      </c>
      <c r="Q617">
        <v>11</v>
      </c>
      <c r="R617">
        <v>1</v>
      </c>
      <c r="S617">
        <v>13.64493</v>
      </c>
      <c r="T617">
        <v>0</v>
      </c>
      <c r="U617">
        <v>1</v>
      </c>
    </row>
    <row r="618" spans="1:21" x14ac:dyDescent="0.35">
      <c r="A618">
        <v>1</v>
      </c>
      <c r="B618">
        <f t="shared" si="43"/>
        <v>617</v>
      </c>
      <c r="C618" t="s">
        <v>25</v>
      </c>
      <c r="D618">
        <v>28</v>
      </c>
      <c r="E618">
        <v>2012</v>
      </c>
      <c r="F618">
        <v>28000</v>
      </c>
      <c r="G618" s="12">
        <v>21000000</v>
      </c>
      <c r="H618" s="12">
        <v>0</v>
      </c>
      <c r="I618">
        <v>0</v>
      </c>
      <c r="J618">
        <v>0</v>
      </c>
      <c r="K618">
        <v>1</v>
      </c>
      <c r="L618" s="11">
        <v>35046</v>
      </c>
      <c r="M618" s="12">
        <v>1995</v>
      </c>
      <c r="N618" s="12">
        <v>1</v>
      </c>
      <c r="O618" s="12">
        <f t="shared" si="42"/>
        <v>17</v>
      </c>
      <c r="P618">
        <v>2000</v>
      </c>
      <c r="Q618">
        <v>12</v>
      </c>
      <c r="R618">
        <v>1</v>
      </c>
      <c r="S618">
        <v>13.281230000000001</v>
      </c>
      <c r="T618">
        <v>0</v>
      </c>
      <c r="U618">
        <v>1</v>
      </c>
    </row>
    <row r="619" spans="1:21" x14ac:dyDescent="0.35">
      <c r="A619">
        <v>1</v>
      </c>
      <c r="B619">
        <f t="shared" si="43"/>
        <v>618</v>
      </c>
      <c r="C619" t="s">
        <v>25</v>
      </c>
      <c r="D619">
        <v>28</v>
      </c>
      <c r="E619">
        <v>2013</v>
      </c>
      <c r="F619">
        <v>29000</v>
      </c>
      <c r="G619" s="12">
        <v>22000000</v>
      </c>
      <c r="H619" s="12">
        <v>0</v>
      </c>
      <c r="I619">
        <v>0</v>
      </c>
      <c r="J619">
        <v>0</v>
      </c>
      <c r="K619">
        <v>1</v>
      </c>
      <c r="L619" s="11">
        <v>35046</v>
      </c>
      <c r="M619" s="12">
        <v>1995</v>
      </c>
      <c r="N619" s="12">
        <v>1</v>
      </c>
      <c r="O619" s="12">
        <f t="shared" si="42"/>
        <v>18</v>
      </c>
      <c r="P619">
        <v>2000</v>
      </c>
      <c r="Q619">
        <v>13</v>
      </c>
      <c r="R619">
        <v>1</v>
      </c>
      <c r="S619">
        <v>13.39138</v>
      </c>
      <c r="T619">
        <v>0</v>
      </c>
      <c r="U619">
        <v>1</v>
      </c>
    </row>
    <row r="620" spans="1:21" x14ac:dyDescent="0.35">
      <c r="A620">
        <v>1</v>
      </c>
      <c r="B620">
        <f t="shared" si="43"/>
        <v>619</v>
      </c>
      <c r="C620" t="s">
        <v>25</v>
      </c>
      <c r="D620">
        <v>28</v>
      </c>
      <c r="E620">
        <v>2014</v>
      </c>
      <c r="F620">
        <v>31000</v>
      </c>
      <c r="G620" s="12">
        <v>22000000</v>
      </c>
      <c r="H620" s="12">
        <v>0</v>
      </c>
      <c r="I620">
        <v>0</v>
      </c>
      <c r="J620">
        <v>0</v>
      </c>
      <c r="K620">
        <v>1</v>
      </c>
      <c r="L620" s="11">
        <v>35046</v>
      </c>
      <c r="M620" s="12">
        <v>1995</v>
      </c>
      <c r="N620" s="12">
        <v>1</v>
      </c>
      <c r="O620" s="12">
        <f t="shared" si="42"/>
        <v>19</v>
      </c>
      <c r="P620">
        <v>2000</v>
      </c>
      <c r="Q620">
        <v>14</v>
      </c>
      <c r="R620">
        <v>1</v>
      </c>
      <c r="S620">
        <v>13.93891</v>
      </c>
      <c r="T620">
        <v>0</v>
      </c>
      <c r="U620">
        <v>1</v>
      </c>
    </row>
    <row r="621" spans="1:21" x14ac:dyDescent="0.35">
      <c r="A621">
        <v>1</v>
      </c>
      <c r="B621">
        <f t="shared" si="43"/>
        <v>620</v>
      </c>
      <c r="C621" t="s">
        <v>25</v>
      </c>
      <c r="D621">
        <v>28</v>
      </c>
      <c r="E621">
        <v>2015</v>
      </c>
      <c r="F621">
        <v>31000</v>
      </c>
      <c r="G621" s="12">
        <v>23000000</v>
      </c>
      <c r="H621" s="12">
        <v>0</v>
      </c>
      <c r="I621">
        <v>0</v>
      </c>
      <c r="J621">
        <v>0</v>
      </c>
      <c r="K621">
        <v>1</v>
      </c>
      <c r="L621" s="11">
        <v>35046</v>
      </c>
      <c r="M621" s="12">
        <v>1995</v>
      </c>
      <c r="N621" s="12">
        <v>1</v>
      </c>
      <c r="O621" s="12">
        <f t="shared" si="42"/>
        <v>20</v>
      </c>
      <c r="P621">
        <v>2000</v>
      </c>
      <c r="Q621">
        <v>15</v>
      </c>
      <c r="R621">
        <v>1</v>
      </c>
      <c r="S621">
        <v>13.575939999999999</v>
      </c>
      <c r="T621">
        <v>0</v>
      </c>
      <c r="U621">
        <v>1</v>
      </c>
    </row>
    <row r="622" spans="1:21" x14ac:dyDescent="0.35">
      <c r="A622">
        <v>1</v>
      </c>
      <c r="B622">
        <f t="shared" si="43"/>
        <v>621</v>
      </c>
      <c r="C622" t="s">
        <v>25</v>
      </c>
      <c r="D622">
        <v>28</v>
      </c>
      <c r="E622">
        <v>2016</v>
      </c>
      <c r="F622">
        <v>29000</v>
      </c>
      <c r="G622" s="12">
        <v>23000000</v>
      </c>
      <c r="H622" s="12">
        <v>0</v>
      </c>
      <c r="I622">
        <v>0</v>
      </c>
      <c r="J622">
        <v>0</v>
      </c>
      <c r="K622">
        <v>1</v>
      </c>
      <c r="L622" s="11">
        <v>35046</v>
      </c>
      <c r="M622" s="12">
        <v>1995</v>
      </c>
      <c r="N622" s="12">
        <v>1</v>
      </c>
      <c r="O622" s="12">
        <f t="shared" si="42"/>
        <v>21</v>
      </c>
      <c r="P622">
        <v>2000</v>
      </c>
      <c r="Q622">
        <v>16</v>
      </c>
      <c r="R622">
        <v>1</v>
      </c>
      <c r="S622">
        <v>12.372439999999999</v>
      </c>
      <c r="T622">
        <v>0</v>
      </c>
      <c r="U622">
        <v>1</v>
      </c>
    </row>
    <row r="623" spans="1:21" x14ac:dyDescent="0.35">
      <c r="A623">
        <v>1</v>
      </c>
      <c r="B623">
        <f t="shared" si="43"/>
        <v>622</v>
      </c>
      <c r="C623" t="s">
        <v>27</v>
      </c>
      <c r="D623">
        <v>30</v>
      </c>
      <c r="E623">
        <v>1990</v>
      </c>
      <c r="F623">
        <v>1000</v>
      </c>
      <c r="G623" s="12">
        <v>2900000</v>
      </c>
      <c r="H623" s="12">
        <v>0</v>
      </c>
      <c r="I623">
        <v>0</v>
      </c>
      <c r="J623">
        <v>0</v>
      </c>
      <c r="K623">
        <v>0</v>
      </c>
      <c r="L623" s="11">
        <v>34850</v>
      </c>
      <c r="M623" s="12">
        <v>1995</v>
      </c>
      <c r="N623" s="12">
        <v>0</v>
      </c>
      <c r="O623" s="12">
        <f t="shared" si="42"/>
        <v>-5</v>
      </c>
      <c r="P623">
        <v>1995</v>
      </c>
      <c r="Q623">
        <v>-5</v>
      </c>
      <c r="R623">
        <v>0</v>
      </c>
      <c r="S623">
        <v>3.4016150000000001</v>
      </c>
      <c r="T623">
        <v>0</v>
      </c>
      <c r="U623">
        <v>0</v>
      </c>
    </row>
    <row r="624" spans="1:21" x14ac:dyDescent="0.35">
      <c r="A624">
        <v>1</v>
      </c>
      <c r="B624">
        <f t="shared" si="43"/>
        <v>623</v>
      </c>
      <c r="C624" t="s">
        <v>27</v>
      </c>
      <c r="D624">
        <v>30</v>
      </c>
      <c r="E624">
        <v>1991</v>
      </c>
      <c r="F624">
        <v>1100</v>
      </c>
      <c r="G624" s="12">
        <v>3000000</v>
      </c>
      <c r="H624" s="12">
        <v>0</v>
      </c>
      <c r="I624">
        <v>0</v>
      </c>
      <c r="J624">
        <v>0</v>
      </c>
      <c r="K624">
        <v>0</v>
      </c>
      <c r="L624" s="11">
        <v>34850</v>
      </c>
      <c r="M624" s="12">
        <v>1995</v>
      </c>
      <c r="N624" s="12">
        <v>0</v>
      </c>
      <c r="O624" s="12">
        <f t="shared" si="42"/>
        <v>-4</v>
      </c>
      <c r="P624">
        <v>1995</v>
      </c>
      <c r="Q624">
        <v>-4</v>
      </c>
      <c r="R624">
        <v>0</v>
      </c>
      <c r="S624">
        <v>3.6488800000000001</v>
      </c>
      <c r="T624">
        <v>0</v>
      </c>
      <c r="U624">
        <v>0</v>
      </c>
    </row>
    <row r="625" spans="1:21" x14ac:dyDescent="0.35">
      <c r="A625">
        <v>1</v>
      </c>
      <c r="B625">
        <f t="shared" si="43"/>
        <v>624</v>
      </c>
      <c r="C625" t="s">
        <v>27</v>
      </c>
      <c r="D625">
        <v>30</v>
      </c>
      <c r="E625">
        <v>1992</v>
      </c>
      <c r="F625">
        <v>1900</v>
      </c>
      <c r="G625" s="12">
        <v>3100000</v>
      </c>
      <c r="H625" s="12">
        <v>0</v>
      </c>
      <c r="I625">
        <v>0</v>
      </c>
      <c r="J625">
        <v>0</v>
      </c>
      <c r="K625">
        <v>0</v>
      </c>
      <c r="L625" s="11">
        <v>34850</v>
      </c>
      <c r="M625" s="12">
        <v>1995</v>
      </c>
      <c r="N625" s="12">
        <v>0</v>
      </c>
      <c r="O625" s="12">
        <f t="shared" si="42"/>
        <v>-3</v>
      </c>
      <c r="P625">
        <v>1995</v>
      </c>
      <c r="Q625">
        <v>-3</v>
      </c>
      <c r="R625">
        <v>0</v>
      </c>
      <c r="S625">
        <v>6.1373329999999999</v>
      </c>
      <c r="T625">
        <v>0</v>
      </c>
      <c r="U625">
        <v>0</v>
      </c>
    </row>
    <row r="626" spans="1:21" x14ac:dyDescent="0.35">
      <c r="A626">
        <v>1</v>
      </c>
      <c r="B626">
        <f t="shared" si="43"/>
        <v>625</v>
      </c>
      <c r="C626" t="s">
        <v>27</v>
      </c>
      <c r="D626">
        <v>30</v>
      </c>
      <c r="E626">
        <v>1993</v>
      </c>
      <c r="F626">
        <v>2800</v>
      </c>
      <c r="G626" s="12">
        <v>3200000</v>
      </c>
      <c r="H626" s="12">
        <v>0</v>
      </c>
      <c r="I626">
        <v>0</v>
      </c>
      <c r="J626">
        <v>0</v>
      </c>
      <c r="K626">
        <v>0</v>
      </c>
      <c r="L626" s="11">
        <v>34850</v>
      </c>
      <c r="M626" s="12">
        <v>1995</v>
      </c>
      <c r="N626" s="12">
        <v>0</v>
      </c>
      <c r="O626" s="12">
        <f t="shared" si="42"/>
        <v>-2</v>
      </c>
      <c r="P626">
        <v>1995</v>
      </c>
      <c r="Q626">
        <v>-2</v>
      </c>
      <c r="R626">
        <v>0</v>
      </c>
      <c r="S626">
        <v>8.8016489999999994</v>
      </c>
      <c r="T626">
        <v>0</v>
      </c>
      <c r="U626">
        <v>0</v>
      </c>
    </row>
    <row r="627" spans="1:21" x14ac:dyDescent="0.35">
      <c r="A627">
        <v>1</v>
      </c>
      <c r="B627">
        <f t="shared" si="43"/>
        <v>626</v>
      </c>
      <c r="C627" t="s">
        <v>27</v>
      </c>
      <c r="D627">
        <v>30</v>
      </c>
      <c r="E627">
        <v>1994</v>
      </c>
      <c r="F627">
        <v>4000</v>
      </c>
      <c r="G627" s="12">
        <v>3300000</v>
      </c>
      <c r="H627" s="12">
        <v>0</v>
      </c>
      <c r="I627">
        <v>0</v>
      </c>
      <c r="J627">
        <v>0</v>
      </c>
      <c r="K627">
        <v>0</v>
      </c>
      <c r="L627" s="11">
        <v>34850</v>
      </c>
      <c r="M627" s="12">
        <v>1995</v>
      </c>
      <c r="N627" s="12">
        <v>0</v>
      </c>
      <c r="O627" s="12">
        <f t="shared" si="42"/>
        <v>-1</v>
      </c>
      <c r="P627">
        <v>1995</v>
      </c>
      <c r="Q627">
        <v>-1</v>
      </c>
      <c r="R627">
        <v>0</v>
      </c>
      <c r="S627">
        <v>12.24114</v>
      </c>
      <c r="T627">
        <v>0</v>
      </c>
      <c r="U627">
        <v>0</v>
      </c>
    </row>
    <row r="628" spans="1:21" x14ac:dyDescent="0.35">
      <c r="A628">
        <v>1</v>
      </c>
      <c r="B628">
        <f t="shared" si="43"/>
        <v>627</v>
      </c>
      <c r="C628" t="s">
        <v>27</v>
      </c>
      <c r="D628">
        <v>30</v>
      </c>
      <c r="E628">
        <v>1995</v>
      </c>
      <c r="F628">
        <v>5400</v>
      </c>
      <c r="G628" s="12">
        <v>3400000</v>
      </c>
      <c r="H628" s="12">
        <v>0</v>
      </c>
      <c r="I628">
        <v>0</v>
      </c>
      <c r="J628">
        <v>0</v>
      </c>
      <c r="K628">
        <v>0</v>
      </c>
      <c r="L628" s="11">
        <v>34850</v>
      </c>
      <c r="M628" s="12">
        <v>1995</v>
      </c>
      <c r="N628" s="12">
        <v>1</v>
      </c>
      <c r="O628" s="12">
        <f t="shared" si="42"/>
        <v>0</v>
      </c>
      <c r="P628">
        <v>1995</v>
      </c>
      <c r="Q628">
        <v>0</v>
      </c>
      <c r="R628">
        <v>1</v>
      </c>
      <c r="S628">
        <v>16.106100000000001</v>
      </c>
      <c r="T628">
        <v>0</v>
      </c>
      <c r="U628">
        <v>0</v>
      </c>
    </row>
    <row r="629" spans="1:21" x14ac:dyDescent="0.35">
      <c r="A629">
        <v>1</v>
      </c>
      <c r="B629">
        <f t="shared" si="43"/>
        <v>628</v>
      </c>
      <c r="C629" t="s">
        <v>27</v>
      </c>
      <c r="D629">
        <v>30</v>
      </c>
      <c r="E629">
        <v>1996</v>
      </c>
      <c r="F629">
        <v>6900</v>
      </c>
      <c r="G629" s="12">
        <v>3400000</v>
      </c>
      <c r="H629" s="12">
        <v>0</v>
      </c>
      <c r="I629">
        <v>0</v>
      </c>
      <c r="J629">
        <v>0</v>
      </c>
      <c r="K629">
        <v>0</v>
      </c>
      <c r="L629" s="11">
        <v>34850</v>
      </c>
      <c r="M629" s="12">
        <v>1995</v>
      </c>
      <c r="N629" s="12">
        <v>1</v>
      </c>
      <c r="O629" s="12">
        <f t="shared" si="42"/>
        <v>1</v>
      </c>
      <c r="P629">
        <v>1995</v>
      </c>
      <c r="Q629">
        <v>1</v>
      </c>
      <c r="R629">
        <v>1</v>
      </c>
      <c r="S629">
        <v>20.082540000000002</v>
      </c>
      <c r="T629">
        <v>0</v>
      </c>
      <c r="U629">
        <v>0</v>
      </c>
    </row>
    <row r="630" spans="1:21" x14ac:dyDescent="0.35">
      <c r="A630">
        <v>1</v>
      </c>
      <c r="B630">
        <f t="shared" si="43"/>
        <v>629</v>
      </c>
      <c r="C630" t="s">
        <v>27</v>
      </c>
      <c r="D630">
        <v>30</v>
      </c>
      <c r="E630">
        <v>1997</v>
      </c>
      <c r="F630">
        <v>8500</v>
      </c>
      <c r="G630" s="12">
        <v>3500000</v>
      </c>
      <c r="H630" s="12">
        <v>0</v>
      </c>
      <c r="I630">
        <v>0</v>
      </c>
      <c r="J630">
        <v>0</v>
      </c>
      <c r="K630">
        <v>0</v>
      </c>
      <c r="L630" s="11">
        <v>34850</v>
      </c>
      <c r="M630" s="12">
        <v>1995</v>
      </c>
      <c r="N630" s="12">
        <v>1</v>
      </c>
      <c r="O630" s="12">
        <f t="shared" si="42"/>
        <v>2</v>
      </c>
      <c r="P630">
        <v>1995</v>
      </c>
      <c r="Q630">
        <v>2</v>
      </c>
      <c r="R630">
        <v>1</v>
      </c>
      <c r="S630">
        <v>24.1662</v>
      </c>
      <c r="T630">
        <v>0</v>
      </c>
      <c r="U630">
        <v>0</v>
      </c>
    </row>
    <row r="631" spans="1:21" x14ac:dyDescent="0.35">
      <c r="A631">
        <v>1</v>
      </c>
      <c r="B631">
        <f t="shared" si="43"/>
        <v>630</v>
      </c>
      <c r="C631" t="s">
        <v>27</v>
      </c>
      <c r="D631">
        <v>30</v>
      </c>
      <c r="E631">
        <v>1998</v>
      </c>
      <c r="F631">
        <v>10000</v>
      </c>
      <c r="G631" s="12">
        <v>3600000</v>
      </c>
      <c r="H631" s="12">
        <v>0</v>
      </c>
      <c r="I631">
        <v>0</v>
      </c>
      <c r="J631">
        <v>0</v>
      </c>
      <c r="K631">
        <v>0</v>
      </c>
      <c r="L631" s="11">
        <v>34850</v>
      </c>
      <c r="M631" s="12">
        <v>1995</v>
      </c>
      <c r="N631" s="12">
        <v>1</v>
      </c>
      <c r="O631" s="12">
        <f t="shared" si="42"/>
        <v>3</v>
      </c>
      <c r="P631">
        <v>1995</v>
      </c>
      <c r="Q631">
        <v>3</v>
      </c>
      <c r="R631">
        <v>1</v>
      </c>
      <c r="S631">
        <v>27.797969999999999</v>
      </c>
      <c r="T631">
        <v>0</v>
      </c>
      <c r="U631">
        <v>0</v>
      </c>
    </row>
    <row r="632" spans="1:21" x14ac:dyDescent="0.35">
      <c r="A632">
        <v>1</v>
      </c>
      <c r="B632">
        <f t="shared" si="43"/>
        <v>631</v>
      </c>
      <c r="C632" t="s">
        <v>27</v>
      </c>
      <c r="D632">
        <v>30</v>
      </c>
      <c r="E632">
        <v>1999</v>
      </c>
      <c r="F632">
        <v>12000</v>
      </c>
      <c r="G632" s="12">
        <v>3700000</v>
      </c>
      <c r="H632" s="12">
        <v>0</v>
      </c>
      <c r="I632">
        <v>0</v>
      </c>
      <c r="J632">
        <v>0</v>
      </c>
      <c r="K632">
        <v>0</v>
      </c>
      <c r="L632" s="11">
        <v>34850</v>
      </c>
      <c r="M632" s="12">
        <v>1995</v>
      </c>
      <c r="N632" s="12">
        <v>1</v>
      </c>
      <c r="O632" s="12">
        <f t="shared" si="42"/>
        <v>4</v>
      </c>
      <c r="P632">
        <v>1995</v>
      </c>
      <c r="Q632">
        <v>4</v>
      </c>
      <c r="R632">
        <v>1</v>
      </c>
      <c r="S632">
        <v>32.639670000000002</v>
      </c>
      <c r="T632">
        <v>0</v>
      </c>
      <c r="U632">
        <v>0</v>
      </c>
    </row>
    <row r="633" spans="1:21" x14ac:dyDescent="0.35">
      <c r="A633">
        <v>1</v>
      </c>
      <c r="B633">
        <f t="shared" si="43"/>
        <v>632</v>
      </c>
      <c r="C633" t="s">
        <v>27</v>
      </c>
      <c r="D633">
        <v>30</v>
      </c>
      <c r="E633">
        <v>2000</v>
      </c>
      <c r="F633">
        <v>13000</v>
      </c>
      <c r="G633" s="12">
        <v>3800000</v>
      </c>
      <c r="H633" s="12">
        <v>0</v>
      </c>
      <c r="I633">
        <v>0</v>
      </c>
      <c r="J633">
        <v>0</v>
      </c>
      <c r="K633">
        <v>0</v>
      </c>
      <c r="L633" s="11">
        <v>34850</v>
      </c>
      <c r="M633" s="12">
        <v>1995</v>
      </c>
      <c r="N633" s="12">
        <v>1</v>
      </c>
      <c r="O633" s="12">
        <f t="shared" si="42"/>
        <v>5</v>
      </c>
      <c r="P633">
        <v>1995</v>
      </c>
      <c r="Q633">
        <v>5</v>
      </c>
      <c r="R633">
        <v>1</v>
      </c>
      <c r="S633">
        <v>34.620640000000002</v>
      </c>
      <c r="T633">
        <v>0</v>
      </c>
      <c r="U633">
        <v>0</v>
      </c>
    </row>
    <row r="634" spans="1:21" x14ac:dyDescent="0.35">
      <c r="A634">
        <v>1</v>
      </c>
      <c r="B634">
        <f t="shared" si="43"/>
        <v>633</v>
      </c>
      <c r="C634" t="s">
        <v>27</v>
      </c>
      <c r="D634">
        <v>30</v>
      </c>
      <c r="E634">
        <v>2001</v>
      </c>
      <c r="F634">
        <v>14000</v>
      </c>
      <c r="G634" s="12">
        <v>3800000</v>
      </c>
      <c r="H634" s="12">
        <v>0</v>
      </c>
      <c r="I634">
        <v>0</v>
      </c>
      <c r="J634">
        <v>0</v>
      </c>
      <c r="K634">
        <v>0</v>
      </c>
      <c r="L634" s="11">
        <v>34850</v>
      </c>
      <c r="M634" s="12">
        <v>1995</v>
      </c>
      <c r="N634" s="12">
        <v>1</v>
      </c>
      <c r="O634" s="12">
        <f t="shared" si="42"/>
        <v>6</v>
      </c>
      <c r="P634">
        <v>1995</v>
      </c>
      <c r="Q634">
        <v>6</v>
      </c>
      <c r="R634">
        <v>1</v>
      </c>
      <c r="S634">
        <v>36.532510000000002</v>
      </c>
      <c r="T634">
        <v>0</v>
      </c>
      <c r="U634">
        <v>0</v>
      </c>
    </row>
    <row r="635" spans="1:21" x14ac:dyDescent="0.35">
      <c r="A635">
        <v>1</v>
      </c>
      <c r="B635">
        <f t="shared" si="43"/>
        <v>634</v>
      </c>
      <c r="C635" t="s">
        <v>27</v>
      </c>
      <c r="D635">
        <v>30</v>
      </c>
      <c r="E635">
        <v>2002</v>
      </c>
      <c r="F635">
        <v>14000</v>
      </c>
      <c r="G635" s="12">
        <v>3900000</v>
      </c>
      <c r="H635" s="12">
        <v>0</v>
      </c>
      <c r="I635">
        <v>0</v>
      </c>
      <c r="J635">
        <v>0</v>
      </c>
      <c r="K635">
        <v>0</v>
      </c>
      <c r="L635" s="11">
        <v>34850</v>
      </c>
      <c r="M635" s="12">
        <v>1995</v>
      </c>
      <c r="N635" s="12">
        <v>1</v>
      </c>
      <c r="O635" s="12">
        <f t="shared" si="42"/>
        <v>7</v>
      </c>
      <c r="P635">
        <v>1995</v>
      </c>
      <c r="Q635">
        <v>7</v>
      </c>
      <c r="R635">
        <v>1</v>
      </c>
      <c r="S635">
        <v>35.827509999999997</v>
      </c>
      <c r="T635">
        <v>0</v>
      </c>
      <c r="U635">
        <v>0</v>
      </c>
    </row>
    <row r="636" spans="1:21" x14ac:dyDescent="0.35">
      <c r="A636">
        <v>1</v>
      </c>
      <c r="B636">
        <f t="shared" si="43"/>
        <v>635</v>
      </c>
      <c r="C636" t="s">
        <v>27</v>
      </c>
      <c r="D636">
        <v>30</v>
      </c>
      <c r="E636">
        <v>2003</v>
      </c>
      <c r="F636">
        <v>15000</v>
      </c>
      <c r="G636" s="12">
        <v>4000000</v>
      </c>
      <c r="H636" s="12">
        <v>0</v>
      </c>
      <c r="I636">
        <v>0</v>
      </c>
      <c r="J636">
        <v>0</v>
      </c>
      <c r="K636">
        <v>0</v>
      </c>
      <c r="L636" s="11">
        <v>34850</v>
      </c>
      <c r="M636" s="12">
        <v>1995</v>
      </c>
      <c r="N636" s="12">
        <v>1</v>
      </c>
      <c r="O636" s="12">
        <f t="shared" si="42"/>
        <v>8</v>
      </c>
      <c r="P636">
        <v>1995</v>
      </c>
      <c r="Q636">
        <v>8</v>
      </c>
      <c r="R636">
        <v>1</v>
      </c>
      <c r="S636">
        <v>37.67268</v>
      </c>
      <c r="T636">
        <v>0</v>
      </c>
      <c r="U636">
        <v>0</v>
      </c>
    </row>
    <row r="637" spans="1:21" x14ac:dyDescent="0.35">
      <c r="A637">
        <v>1</v>
      </c>
      <c r="B637">
        <f t="shared" si="43"/>
        <v>636</v>
      </c>
      <c r="C637" t="s">
        <v>27</v>
      </c>
      <c r="D637">
        <v>30</v>
      </c>
      <c r="E637">
        <v>2004</v>
      </c>
      <c r="F637">
        <v>15000</v>
      </c>
      <c r="G637" s="12">
        <v>4100000</v>
      </c>
      <c r="H637" s="12">
        <v>0</v>
      </c>
      <c r="I637">
        <v>0</v>
      </c>
      <c r="J637">
        <v>0</v>
      </c>
      <c r="K637">
        <v>0</v>
      </c>
      <c r="L637" s="11">
        <v>34850</v>
      </c>
      <c r="M637" s="12">
        <v>1995</v>
      </c>
      <c r="N637" s="12">
        <v>1</v>
      </c>
      <c r="O637" s="12">
        <f t="shared" si="42"/>
        <v>9</v>
      </c>
      <c r="P637">
        <v>1995</v>
      </c>
      <c r="Q637">
        <v>9</v>
      </c>
      <c r="R637">
        <v>1</v>
      </c>
      <c r="S637">
        <v>36.991039999999998</v>
      </c>
      <c r="T637">
        <v>0</v>
      </c>
      <c r="U637">
        <v>0</v>
      </c>
    </row>
    <row r="638" spans="1:21" x14ac:dyDescent="0.35">
      <c r="A638">
        <v>1</v>
      </c>
      <c r="B638">
        <f t="shared" si="43"/>
        <v>637</v>
      </c>
      <c r="C638" t="s">
        <v>27</v>
      </c>
      <c r="D638">
        <v>30</v>
      </c>
      <c r="E638">
        <v>2005</v>
      </c>
      <c r="F638">
        <v>14000</v>
      </c>
      <c r="G638" s="12">
        <v>4100000</v>
      </c>
      <c r="H638" s="12">
        <v>0</v>
      </c>
      <c r="I638">
        <v>0</v>
      </c>
      <c r="J638">
        <v>0</v>
      </c>
      <c r="K638">
        <v>0</v>
      </c>
      <c r="L638" s="11">
        <v>34850</v>
      </c>
      <c r="M638" s="12">
        <v>1995</v>
      </c>
      <c r="N638" s="12">
        <v>1</v>
      </c>
      <c r="O638" s="12">
        <f t="shared" si="42"/>
        <v>10</v>
      </c>
      <c r="P638">
        <v>1995</v>
      </c>
      <c r="Q638">
        <v>10</v>
      </c>
      <c r="R638">
        <v>1</v>
      </c>
      <c r="S638">
        <v>33.915469999999999</v>
      </c>
      <c r="T638">
        <v>0</v>
      </c>
      <c r="U638">
        <v>0</v>
      </c>
    </row>
    <row r="639" spans="1:21" x14ac:dyDescent="0.35">
      <c r="A639">
        <v>1</v>
      </c>
      <c r="B639">
        <f t="shared" si="43"/>
        <v>638</v>
      </c>
      <c r="C639" t="s">
        <v>27</v>
      </c>
      <c r="D639">
        <v>30</v>
      </c>
      <c r="E639">
        <v>2006</v>
      </c>
      <c r="F639">
        <v>14000</v>
      </c>
      <c r="G639" s="12">
        <v>4200000</v>
      </c>
      <c r="H639" s="12">
        <v>0</v>
      </c>
      <c r="I639">
        <v>0</v>
      </c>
      <c r="J639">
        <v>0</v>
      </c>
      <c r="K639">
        <v>0</v>
      </c>
      <c r="L639" s="11">
        <v>34850</v>
      </c>
      <c r="M639" s="12">
        <v>1995</v>
      </c>
      <c r="N639" s="12">
        <v>1</v>
      </c>
      <c r="O639" s="12">
        <f t="shared" si="42"/>
        <v>11</v>
      </c>
      <c r="P639">
        <v>1995</v>
      </c>
      <c r="Q639">
        <v>11</v>
      </c>
      <c r="R639">
        <v>1</v>
      </c>
      <c r="S639">
        <v>33.319389999999999</v>
      </c>
      <c r="T639">
        <v>0</v>
      </c>
      <c r="U639">
        <v>0</v>
      </c>
    </row>
    <row r="640" spans="1:21" x14ac:dyDescent="0.35">
      <c r="A640">
        <v>1</v>
      </c>
      <c r="B640">
        <f t="shared" si="43"/>
        <v>639</v>
      </c>
      <c r="C640" t="s">
        <v>27</v>
      </c>
      <c r="D640">
        <v>30</v>
      </c>
      <c r="E640">
        <v>2007</v>
      </c>
      <c r="F640">
        <v>13000</v>
      </c>
      <c r="G640" s="12">
        <v>4300000</v>
      </c>
      <c r="H640" s="12">
        <v>0</v>
      </c>
      <c r="I640">
        <v>0</v>
      </c>
      <c r="J640">
        <v>0</v>
      </c>
      <c r="K640">
        <v>0</v>
      </c>
      <c r="L640" s="11">
        <v>34850</v>
      </c>
      <c r="M640" s="12">
        <v>1995</v>
      </c>
      <c r="N640" s="12">
        <v>1</v>
      </c>
      <c r="O640" s="12">
        <f t="shared" si="42"/>
        <v>12</v>
      </c>
      <c r="P640">
        <v>1995</v>
      </c>
      <c r="Q640">
        <v>12</v>
      </c>
      <c r="R640">
        <v>1</v>
      </c>
      <c r="S640">
        <v>30.403670000000002</v>
      </c>
      <c r="T640">
        <v>0</v>
      </c>
      <c r="U640">
        <v>0</v>
      </c>
    </row>
    <row r="641" spans="1:21" x14ac:dyDescent="0.35">
      <c r="A641">
        <v>1</v>
      </c>
      <c r="B641">
        <f t="shared" si="43"/>
        <v>640</v>
      </c>
      <c r="C641" t="s">
        <v>27</v>
      </c>
      <c r="D641">
        <v>30</v>
      </c>
      <c r="E641">
        <v>2008</v>
      </c>
      <c r="F641">
        <v>11000</v>
      </c>
      <c r="G641" s="12">
        <v>4300000</v>
      </c>
      <c r="H641" s="12">
        <v>0</v>
      </c>
      <c r="I641">
        <v>0</v>
      </c>
      <c r="J641">
        <v>0</v>
      </c>
      <c r="K641">
        <v>0</v>
      </c>
      <c r="L641" s="11">
        <v>34850</v>
      </c>
      <c r="M641" s="12">
        <v>1995</v>
      </c>
      <c r="N641" s="12">
        <v>1</v>
      </c>
      <c r="O641" s="12">
        <f t="shared" si="42"/>
        <v>13</v>
      </c>
      <c r="P641">
        <v>1995</v>
      </c>
      <c r="Q641">
        <v>13</v>
      </c>
      <c r="R641">
        <v>1</v>
      </c>
      <c r="S641">
        <v>25.314209999999999</v>
      </c>
      <c r="T641">
        <v>0</v>
      </c>
      <c r="U641">
        <v>0</v>
      </c>
    </row>
    <row r="642" spans="1:21" x14ac:dyDescent="0.35">
      <c r="A642">
        <v>1</v>
      </c>
      <c r="B642">
        <f t="shared" si="43"/>
        <v>641</v>
      </c>
      <c r="C642" t="s">
        <v>27</v>
      </c>
      <c r="D642">
        <v>30</v>
      </c>
      <c r="E642">
        <v>2009</v>
      </c>
      <c r="F642">
        <v>9800</v>
      </c>
      <c r="G642" s="12">
        <v>4400000</v>
      </c>
      <c r="H642" s="12">
        <v>0</v>
      </c>
      <c r="I642">
        <v>0</v>
      </c>
      <c r="J642">
        <v>0</v>
      </c>
      <c r="K642">
        <v>0</v>
      </c>
      <c r="L642" s="11">
        <v>34850</v>
      </c>
      <c r="M642" s="12">
        <v>1995</v>
      </c>
      <c r="N642" s="12">
        <v>1</v>
      </c>
      <c r="O642" s="12">
        <f t="shared" si="42"/>
        <v>14</v>
      </c>
      <c r="P642">
        <v>1995</v>
      </c>
      <c r="Q642">
        <v>14</v>
      </c>
      <c r="R642">
        <v>1</v>
      </c>
      <c r="S642">
        <v>22.251339999999999</v>
      </c>
      <c r="T642">
        <v>0</v>
      </c>
      <c r="U642">
        <v>0</v>
      </c>
    </row>
    <row r="643" spans="1:21" x14ac:dyDescent="0.35">
      <c r="A643">
        <v>1</v>
      </c>
      <c r="B643">
        <f t="shared" si="43"/>
        <v>642</v>
      </c>
      <c r="C643" t="s">
        <v>27</v>
      </c>
      <c r="D643">
        <v>30</v>
      </c>
      <c r="E643">
        <v>2010</v>
      </c>
      <c r="F643">
        <v>9600</v>
      </c>
      <c r="G643" s="12">
        <v>4400000</v>
      </c>
      <c r="H643" s="12">
        <v>0</v>
      </c>
      <c r="I643">
        <v>0</v>
      </c>
      <c r="J643">
        <v>0</v>
      </c>
      <c r="K643">
        <v>0</v>
      </c>
      <c r="L643" s="11">
        <v>34850</v>
      </c>
      <c r="M643" s="12">
        <v>1995</v>
      </c>
      <c r="N643" s="12">
        <v>1</v>
      </c>
      <c r="O643" s="12">
        <f t="shared" ref="O643:O706" si="44">E643-M643</f>
        <v>15</v>
      </c>
      <c r="P643">
        <v>1995</v>
      </c>
      <c r="Q643">
        <v>15</v>
      </c>
      <c r="R643">
        <v>1</v>
      </c>
      <c r="S643">
        <v>21.580190000000002</v>
      </c>
      <c r="T643">
        <v>0</v>
      </c>
      <c r="U643">
        <v>0</v>
      </c>
    </row>
    <row r="644" spans="1:21" x14ac:dyDescent="0.35">
      <c r="A644">
        <v>1</v>
      </c>
      <c r="B644">
        <f t="shared" ref="B644:B707" si="45">B643+1</f>
        <v>643</v>
      </c>
      <c r="C644" t="s">
        <v>27</v>
      </c>
      <c r="D644">
        <v>30</v>
      </c>
      <c r="E644">
        <v>2011</v>
      </c>
      <c r="F644">
        <v>9400</v>
      </c>
      <c r="G644" s="12">
        <v>4500000</v>
      </c>
      <c r="H644" s="12">
        <v>0</v>
      </c>
      <c r="I644">
        <v>0</v>
      </c>
      <c r="J644">
        <v>0</v>
      </c>
      <c r="K644">
        <v>0</v>
      </c>
      <c r="L644" s="11">
        <v>34850</v>
      </c>
      <c r="M644" s="12">
        <v>1995</v>
      </c>
      <c r="N644" s="12">
        <v>1</v>
      </c>
      <c r="O644" s="12">
        <f t="shared" si="44"/>
        <v>16</v>
      </c>
      <c r="P644">
        <v>1995</v>
      </c>
      <c r="Q644">
        <v>16</v>
      </c>
      <c r="R644">
        <v>1</v>
      </c>
      <c r="S644">
        <v>21.00018</v>
      </c>
      <c r="T644">
        <v>0</v>
      </c>
      <c r="U644">
        <v>0</v>
      </c>
    </row>
    <row r="645" spans="1:21" x14ac:dyDescent="0.35">
      <c r="A645">
        <v>1</v>
      </c>
      <c r="B645">
        <f t="shared" si="45"/>
        <v>644</v>
      </c>
      <c r="C645" t="s">
        <v>27</v>
      </c>
      <c r="D645">
        <v>30</v>
      </c>
      <c r="E645">
        <v>2012</v>
      </c>
      <c r="F645">
        <v>9400</v>
      </c>
      <c r="G645" s="12">
        <v>4500000</v>
      </c>
      <c r="H645" s="12">
        <v>0</v>
      </c>
      <c r="I645">
        <v>0</v>
      </c>
      <c r="J645">
        <v>0</v>
      </c>
      <c r="K645">
        <v>0</v>
      </c>
      <c r="L645" s="11">
        <v>34850</v>
      </c>
      <c r="M645" s="12">
        <v>1995</v>
      </c>
      <c r="N645" s="12">
        <v>1</v>
      </c>
      <c r="O645" s="12">
        <f t="shared" si="44"/>
        <v>17</v>
      </c>
      <c r="P645">
        <v>1995</v>
      </c>
      <c r="Q645">
        <v>17</v>
      </c>
      <c r="R645">
        <v>1</v>
      </c>
      <c r="S645">
        <v>20.93347</v>
      </c>
      <c r="T645">
        <v>0</v>
      </c>
      <c r="U645">
        <v>0</v>
      </c>
    </row>
    <row r="646" spans="1:21" x14ac:dyDescent="0.35">
      <c r="A646">
        <v>1</v>
      </c>
      <c r="B646">
        <f t="shared" si="45"/>
        <v>645</v>
      </c>
      <c r="C646" t="s">
        <v>27</v>
      </c>
      <c r="D646">
        <v>30</v>
      </c>
      <c r="E646">
        <v>2013</v>
      </c>
      <c r="F646">
        <v>9400</v>
      </c>
      <c r="G646" s="12">
        <v>4500000</v>
      </c>
      <c r="H646" s="12">
        <v>0</v>
      </c>
      <c r="I646">
        <v>0</v>
      </c>
      <c r="J646">
        <v>0</v>
      </c>
      <c r="K646">
        <v>0</v>
      </c>
      <c r="L646" s="11">
        <v>34850</v>
      </c>
      <c r="M646" s="12">
        <v>1995</v>
      </c>
      <c r="N646" s="12">
        <v>1</v>
      </c>
      <c r="O646" s="12">
        <f t="shared" si="44"/>
        <v>18</v>
      </c>
      <c r="P646">
        <v>1995</v>
      </c>
      <c r="Q646">
        <v>18</v>
      </c>
      <c r="R646">
        <v>1</v>
      </c>
      <c r="S646">
        <v>20.890499999999999</v>
      </c>
      <c r="T646">
        <v>0</v>
      </c>
      <c r="U646">
        <v>0</v>
      </c>
    </row>
    <row r="647" spans="1:21" x14ac:dyDescent="0.35">
      <c r="A647">
        <v>1</v>
      </c>
      <c r="B647">
        <f t="shared" si="45"/>
        <v>646</v>
      </c>
      <c r="C647" t="s">
        <v>27</v>
      </c>
      <c r="D647">
        <v>30</v>
      </c>
      <c r="E647">
        <v>2014</v>
      </c>
      <c r="F647">
        <v>9100</v>
      </c>
      <c r="G647" s="12">
        <v>4500000</v>
      </c>
      <c r="H647" s="12">
        <v>0</v>
      </c>
      <c r="I647">
        <v>0</v>
      </c>
      <c r="J647">
        <v>0</v>
      </c>
      <c r="K647">
        <v>0</v>
      </c>
      <c r="L647" s="11">
        <v>34850</v>
      </c>
      <c r="M647" s="12">
        <v>1995</v>
      </c>
      <c r="N647" s="12">
        <v>1</v>
      </c>
      <c r="O647" s="12">
        <f t="shared" si="44"/>
        <v>19</v>
      </c>
      <c r="P647">
        <v>1995</v>
      </c>
      <c r="Q647">
        <v>19</v>
      </c>
      <c r="R647">
        <v>1</v>
      </c>
      <c r="S647">
        <v>20.153289999999998</v>
      </c>
      <c r="T647">
        <v>0</v>
      </c>
      <c r="U647">
        <v>0</v>
      </c>
    </row>
    <row r="648" spans="1:21" x14ac:dyDescent="0.35">
      <c r="A648">
        <v>1</v>
      </c>
      <c r="B648">
        <f t="shared" si="45"/>
        <v>647</v>
      </c>
      <c r="C648" t="s">
        <v>27</v>
      </c>
      <c r="D648">
        <v>30</v>
      </c>
      <c r="E648">
        <v>2015</v>
      </c>
      <c r="F648">
        <v>8000</v>
      </c>
      <c r="G648" s="12">
        <v>4500000</v>
      </c>
      <c r="H648" s="12">
        <v>0</v>
      </c>
      <c r="I648">
        <v>0</v>
      </c>
      <c r="J648">
        <v>0</v>
      </c>
      <c r="K648">
        <v>0</v>
      </c>
      <c r="L648" s="11">
        <v>34850</v>
      </c>
      <c r="M648" s="12">
        <v>1995</v>
      </c>
      <c r="N648" s="12">
        <v>1</v>
      </c>
      <c r="O648" s="12">
        <f t="shared" si="44"/>
        <v>20</v>
      </c>
      <c r="P648">
        <v>1995</v>
      </c>
      <c r="Q648">
        <v>20</v>
      </c>
      <c r="R648">
        <v>1</v>
      </c>
      <c r="S648">
        <v>17.5975</v>
      </c>
      <c r="T648">
        <v>0</v>
      </c>
      <c r="U648">
        <v>0</v>
      </c>
    </row>
    <row r="649" spans="1:21" x14ac:dyDescent="0.35">
      <c r="A649">
        <v>1</v>
      </c>
      <c r="B649">
        <f t="shared" si="45"/>
        <v>648</v>
      </c>
      <c r="C649" t="s">
        <v>27</v>
      </c>
      <c r="D649">
        <v>30</v>
      </c>
      <c r="E649">
        <v>2016</v>
      </c>
      <c r="F649">
        <v>7300</v>
      </c>
      <c r="G649" s="12">
        <v>4600000</v>
      </c>
      <c r="H649" s="12">
        <v>0</v>
      </c>
      <c r="I649">
        <v>0</v>
      </c>
      <c r="J649">
        <v>0</v>
      </c>
      <c r="K649">
        <v>0</v>
      </c>
      <c r="L649" s="11">
        <v>34850</v>
      </c>
      <c r="M649" s="12">
        <v>1995</v>
      </c>
      <c r="N649" s="12">
        <v>1</v>
      </c>
      <c r="O649" s="12">
        <f t="shared" si="44"/>
        <v>21</v>
      </c>
      <c r="P649">
        <v>1995</v>
      </c>
      <c r="Q649">
        <v>21</v>
      </c>
      <c r="R649">
        <v>1</v>
      </c>
      <c r="S649">
        <v>15.88814</v>
      </c>
      <c r="T649">
        <v>0</v>
      </c>
      <c r="U649">
        <v>0</v>
      </c>
    </row>
    <row r="650" spans="1:21" x14ac:dyDescent="0.35">
      <c r="A650">
        <v>1</v>
      </c>
      <c r="B650">
        <f t="shared" si="45"/>
        <v>649</v>
      </c>
      <c r="C650" t="s">
        <v>28</v>
      </c>
      <c r="D650">
        <v>31</v>
      </c>
      <c r="E650">
        <v>1990</v>
      </c>
      <c r="F650">
        <v>1000</v>
      </c>
      <c r="G650" s="12">
        <v>6000000</v>
      </c>
      <c r="H650" s="12">
        <v>0</v>
      </c>
      <c r="I650">
        <v>0</v>
      </c>
      <c r="J650">
        <v>0</v>
      </c>
      <c r="K650">
        <v>1</v>
      </c>
      <c r="L650" s="11">
        <v>35357</v>
      </c>
      <c r="M650" s="12">
        <v>1996</v>
      </c>
      <c r="N650" s="12">
        <v>0</v>
      </c>
      <c r="O650" s="12">
        <f t="shared" si="44"/>
        <v>-6</v>
      </c>
      <c r="P650">
        <v>2000</v>
      </c>
      <c r="Q650">
        <v>-10</v>
      </c>
      <c r="R650">
        <v>0</v>
      </c>
      <c r="S650">
        <v>1.6787369999999999</v>
      </c>
      <c r="T650">
        <v>0</v>
      </c>
      <c r="U650">
        <v>0</v>
      </c>
    </row>
    <row r="651" spans="1:21" x14ac:dyDescent="0.35">
      <c r="A651">
        <v>1</v>
      </c>
      <c r="B651">
        <f t="shared" si="45"/>
        <v>650</v>
      </c>
      <c r="C651" t="s">
        <v>28</v>
      </c>
      <c r="D651">
        <v>31</v>
      </c>
      <c r="E651">
        <v>1991</v>
      </c>
      <c r="F651">
        <v>1100</v>
      </c>
      <c r="G651" s="12">
        <v>6200000</v>
      </c>
      <c r="H651" s="12">
        <v>0</v>
      </c>
      <c r="I651">
        <v>0</v>
      </c>
      <c r="J651">
        <v>0</v>
      </c>
      <c r="K651">
        <v>1</v>
      </c>
      <c r="L651" s="11">
        <v>35357</v>
      </c>
      <c r="M651" s="12">
        <v>1996</v>
      </c>
      <c r="N651" s="12">
        <v>0</v>
      </c>
      <c r="O651" s="12">
        <f t="shared" si="44"/>
        <v>-5</v>
      </c>
      <c r="P651">
        <v>2000</v>
      </c>
      <c r="Q651">
        <v>-9</v>
      </c>
      <c r="R651">
        <v>0</v>
      </c>
      <c r="S651">
        <v>1.788594</v>
      </c>
      <c r="T651">
        <v>0</v>
      </c>
      <c r="U651">
        <v>0</v>
      </c>
    </row>
    <row r="652" spans="1:21" x14ac:dyDescent="0.35">
      <c r="A652">
        <v>1</v>
      </c>
      <c r="B652">
        <f t="shared" si="45"/>
        <v>651</v>
      </c>
      <c r="C652" t="s">
        <v>28</v>
      </c>
      <c r="D652">
        <v>31</v>
      </c>
      <c r="E652">
        <v>1992</v>
      </c>
      <c r="F652">
        <v>1400</v>
      </c>
      <c r="G652" s="12">
        <v>6300000</v>
      </c>
      <c r="H652" s="12">
        <v>0</v>
      </c>
      <c r="I652">
        <v>0</v>
      </c>
      <c r="J652">
        <v>0</v>
      </c>
      <c r="K652">
        <v>1</v>
      </c>
      <c r="L652" s="11">
        <v>35357</v>
      </c>
      <c r="M652" s="12">
        <v>1996</v>
      </c>
      <c r="N652" s="12">
        <v>0</v>
      </c>
      <c r="O652" s="12">
        <f t="shared" si="44"/>
        <v>-4</v>
      </c>
      <c r="P652">
        <v>2000</v>
      </c>
      <c r="Q652">
        <v>-8</v>
      </c>
      <c r="R652">
        <v>0</v>
      </c>
      <c r="S652">
        <v>2.205041</v>
      </c>
      <c r="T652">
        <v>0</v>
      </c>
      <c r="U652">
        <v>0</v>
      </c>
    </row>
    <row r="653" spans="1:21" x14ac:dyDescent="0.35">
      <c r="A653">
        <v>1</v>
      </c>
      <c r="B653">
        <f t="shared" si="45"/>
        <v>652</v>
      </c>
      <c r="C653" t="s">
        <v>28</v>
      </c>
      <c r="D653">
        <v>31</v>
      </c>
      <c r="E653">
        <v>1993</v>
      </c>
      <c r="F653">
        <v>1700</v>
      </c>
      <c r="G653" s="12">
        <v>6600000</v>
      </c>
      <c r="H653" s="12">
        <v>0</v>
      </c>
      <c r="I653">
        <v>0</v>
      </c>
      <c r="J653">
        <v>0</v>
      </c>
      <c r="K653">
        <v>1</v>
      </c>
      <c r="L653" s="11">
        <v>35357</v>
      </c>
      <c r="M653" s="12">
        <v>1996</v>
      </c>
      <c r="N653" s="12">
        <v>0</v>
      </c>
      <c r="O653" s="12">
        <f t="shared" si="44"/>
        <v>-3</v>
      </c>
      <c r="P653">
        <v>2000</v>
      </c>
      <c r="Q653">
        <v>-7</v>
      </c>
      <c r="R653">
        <v>0</v>
      </c>
      <c r="S653">
        <v>2.5932019999999998</v>
      </c>
      <c r="T653">
        <v>0</v>
      </c>
      <c r="U653">
        <v>0</v>
      </c>
    </row>
    <row r="654" spans="1:21" x14ac:dyDescent="0.35">
      <c r="A654">
        <v>1</v>
      </c>
      <c r="B654">
        <f t="shared" si="45"/>
        <v>653</v>
      </c>
      <c r="C654" t="s">
        <v>28</v>
      </c>
      <c r="D654">
        <v>31</v>
      </c>
      <c r="E654">
        <v>1994</v>
      </c>
      <c r="F654">
        <v>2100</v>
      </c>
      <c r="G654" s="12">
        <v>6800000</v>
      </c>
      <c r="H654" s="12">
        <v>0</v>
      </c>
      <c r="I654">
        <v>0</v>
      </c>
      <c r="J654">
        <v>0</v>
      </c>
      <c r="K654">
        <v>1</v>
      </c>
      <c r="L654" s="11">
        <v>35357</v>
      </c>
      <c r="M654" s="12">
        <v>1996</v>
      </c>
      <c r="N654" s="12">
        <v>0</v>
      </c>
      <c r="O654" s="12">
        <f t="shared" si="44"/>
        <v>-2</v>
      </c>
      <c r="P654">
        <v>2000</v>
      </c>
      <c r="Q654">
        <v>-6</v>
      </c>
      <c r="R654">
        <v>0</v>
      </c>
      <c r="S654">
        <v>3.100943</v>
      </c>
      <c r="T654">
        <v>0</v>
      </c>
      <c r="U654">
        <v>0</v>
      </c>
    </row>
    <row r="655" spans="1:21" x14ac:dyDescent="0.35">
      <c r="A655">
        <v>1</v>
      </c>
      <c r="B655">
        <f t="shared" si="45"/>
        <v>654</v>
      </c>
      <c r="C655" t="s">
        <v>28</v>
      </c>
      <c r="D655">
        <v>31</v>
      </c>
      <c r="E655">
        <v>1995</v>
      </c>
      <c r="F655">
        <v>2500</v>
      </c>
      <c r="G655" s="12">
        <v>7000000</v>
      </c>
      <c r="H655" s="12">
        <v>0</v>
      </c>
      <c r="I655">
        <v>0</v>
      </c>
      <c r="J655">
        <v>0</v>
      </c>
      <c r="K655">
        <v>1</v>
      </c>
      <c r="L655" s="11">
        <v>35357</v>
      </c>
      <c r="M655" s="12">
        <v>1996</v>
      </c>
      <c r="N655" s="12">
        <v>0</v>
      </c>
      <c r="O655" s="12">
        <f t="shared" si="44"/>
        <v>-1</v>
      </c>
      <c r="P655">
        <v>2000</v>
      </c>
      <c r="Q655">
        <v>-5</v>
      </c>
      <c r="R655">
        <v>0</v>
      </c>
      <c r="S655">
        <v>3.5710600000000001</v>
      </c>
      <c r="T655">
        <v>0</v>
      </c>
      <c r="U655">
        <v>0</v>
      </c>
    </row>
    <row r="656" spans="1:21" x14ac:dyDescent="0.35">
      <c r="A656">
        <v>1</v>
      </c>
      <c r="B656">
        <f t="shared" si="45"/>
        <v>655</v>
      </c>
      <c r="C656" t="s">
        <v>28</v>
      </c>
      <c r="D656">
        <v>31</v>
      </c>
      <c r="E656">
        <v>1996</v>
      </c>
      <c r="F656">
        <v>2900</v>
      </c>
      <c r="G656" s="12">
        <v>7200000</v>
      </c>
      <c r="H656" s="12">
        <v>0</v>
      </c>
      <c r="I656">
        <v>0</v>
      </c>
      <c r="J656">
        <v>0</v>
      </c>
      <c r="K656">
        <v>1</v>
      </c>
      <c r="L656" s="11">
        <v>35357</v>
      </c>
      <c r="M656" s="12">
        <v>1996</v>
      </c>
      <c r="N656" s="12">
        <v>1</v>
      </c>
      <c r="O656" s="12">
        <f t="shared" si="44"/>
        <v>0</v>
      </c>
      <c r="P656">
        <v>2000</v>
      </c>
      <c r="Q656">
        <v>-4</v>
      </c>
      <c r="R656">
        <v>0</v>
      </c>
      <c r="S656">
        <v>4.0048979999999998</v>
      </c>
      <c r="T656">
        <v>0</v>
      </c>
      <c r="U656">
        <v>1</v>
      </c>
    </row>
    <row r="657" spans="1:21" x14ac:dyDescent="0.35">
      <c r="A657">
        <v>1</v>
      </c>
      <c r="B657">
        <f t="shared" si="45"/>
        <v>656</v>
      </c>
      <c r="C657" t="s">
        <v>28</v>
      </c>
      <c r="D657">
        <v>31</v>
      </c>
      <c r="E657">
        <v>1997</v>
      </c>
      <c r="F657">
        <v>3400</v>
      </c>
      <c r="G657" s="12">
        <v>7500000</v>
      </c>
      <c r="H657" s="12">
        <v>0</v>
      </c>
      <c r="I657">
        <v>0</v>
      </c>
      <c r="J657">
        <v>0</v>
      </c>
      <c r="K657">
        <v>1</v>
      </c>
      <c r="L657" s="11">
        <v>35357</v>
      </c>
      <c r="M657" s="12">
        <v>1996</v>
      </c>
      <c r="N657" s="12">
        <v>1</v>
      </c>
      <c r="O657" s="12">
        <f t="shared" si="44"/>
        <v>1</v>
      </c>
      <c r="P657">
        <v>2000</v>
      </c>
      <c r="Q657">
        <v>-3</v>
      </c>
      <c r="R657">
        <v>0</v>
      </c>
      <c r="S657">
        <v>4.5374160000000003</v>
      </c>
      <c r="T657">
        <v>0</v>
      </c>
      <c r="U657">
        <v>1</v>
      </c>
    </row>
    <row r="658" spans="1:21" x14ac:dyDescent="0.35">
      <c r="A658">
        <v>1</v>
      </c>
      <c r="B658">
        <f t="shared" si="45"/>
        <v>657</v>
      </c>
      <c r="C658" t="s">
        <v>28</v>
      </c>
      <c r="D658">
        <v>31</v>
      </c>
      <c r="E658">
        <v>1998</v>
      </c>
      <c r="F658">
        <v>3900</v>
      </c>
      <c r="G658" s="12">
        <v>7800000</v>
      </c>
      <c r="H658" s="12">
        <v>0</v>
      </c>
      <c r="I658">
        <v>0</v>
      </c>
      <c r="J658">
        <v>0</v>
      </c>
      <c r="K658">
        <v>1</v>
      </c>
      <c r="L658" s="11">
        <v>35357</v>
      </c>
      <c r="M658" s="12">
        <v>1996</v>
      </c>
      <c r="N658" s="12">
        <v>1</v>
      </c>
      <c r="O658" s="12">
        <f t="shared" si="44"/>
        <v>2</v>
      </c>
      <c r="P658">
        <v>2000</v>
      </c>
      <c r="Q658">
        <v>-2</v>
      </c>
      <c r="R658">
        <v>0</v>
      </c>
      <c r="S658">
        <v>5.0262539999999998</v>
      </c>
      <c r="T658">
        <v>0</v>
      </c>
      <c r="U658">
        <v>1</v>
      </c>
    </row>
    <row r="659" spans="1:21" x14ac:dyDescent="0.35">
      <c r="A659">
        <v>1</v>
      </c>
      <c r="B659">
        <f t="shared" si="45"/>
        <v>658</v>
      </c>
      <c r="C659" t="s">
        <v>28</v>
      </c>
      <c r="D659">
        <v>31</v>
      </c>
      <c r="E659">
        <v>1999</v>
      </c>
      <c r="F659">
        <v>4400</v>
      </c>
      <c r="G659" s="12">
        <v>8000000</v>
      </c>
      <c r="H659" s="12">
        <v>0</v>
      </c>
      <c r="I659">
        <v>0</v>
      </c>
      <c r="J659">
        <v>0</v>
      </c>
      <c r="K659">
        <v>1</v>
      </c>
      <c r="L659" s="11">
        <v>35357</v>
      </c>
      <c r="M659" s="12">
        <v>1996</v>
      </c>
      <c r="N659" s="12">
        <v>1</v>
      </c>
      <c r="O659" s="12">
        <f t="shared" si="44"/>
        <v>3</v>
      </c>
      <c r="P659">
        <v>2000</v>
      </c>
      <c r="Q659">
        <v>-1</v>
      </c>
      <c r="R659">
        <v>0</v>
      </c>
      <c r="S659">
        <v>5.471381</v>
      </c>
      <c r="T659">
        <v>0</v>
      </c>
      <c r="U659">
        <v>1</v>
      </c>
    </row>
    <row r="660" spans="1:21" x14ac:dyDescent="0.35">
      <c r="A660">
        <v>1</v>
      </c>
      <c r="B660">
        <f t="shared" si="45"/>
        <v>659</v>
      </c>
      <c r="C660" t="s">
        <v>28</v>
      </c>
      <c r="D660">
        <v>31</v>
      </c>
      <c r="E660">
        <v>2000</v>
      </c>
      <c r="F660">
        <v>4900</v>
      </c>
      <c r="G660" s="12">
        <v>8300000</v>
      </c>
      <c r="H660" s="12">
        <v>0</v>
      </c>
      <c r="I660">
        <v>0</v>
      </c>
      <c r="J660">
        <v>0</v>
      </c>
      <c r="K660">
        <v>1</v>
      </c>
      <c r="L660" s="11">
        <v>35357</v>
      </c>
      <c r="M660" s="12">
        <v>1996</v>
      </c>
      <c r="N660" s="12">
        <v>1</v>
      </c>
      <c r="O660" s="12">
        <f t="shared" si="44"/>
        <v>4</v>
      </c>
      <c r="P660">
        <v>2000</v>
      </c>
      <c r="Q660">
        <v>0</v>
      </c>
      <c r="R660">
        <v>1</v>
      </c>
      <c r="S660">
        <v>5.8734970000000004</v>
      </c>
      <c r="T660">
        <v>0</v>
      </c>
      <c r="U660">
        <v>1</v>
      </c>
    </row>
    <row r="661" spans="1:21" x14ac:dyDescent="0.35">
      <c r="A661">
        <v>1</v>
      </c>
      <c r="B661">
        <f t="shared" si="45"/>
        <v>660</v>
      </c>
      <c r="C661" t="s">
        <v>28</v>
      </c>
      <c r="D661">
        <v>31</v>
      </c>
      <c r="E661">
        <v>2001</v>
      </c>
      <c r="F661">
        <v>5400</v>
      </c>
      <c r="G661" s="12">
        <v>8700000</v>
      </c>
      <c r="H661" s="12">
        <v>0</v>
      </c>
      <c r="I661">
        <v>0</v>
      </c>
      <c r="J661">
        <v>0</v>
      </c>
      <c r="K661">
        <v>1</v>
      </c>
      <c r="L661" s="11">
        <v>35357</v>
      </c>
      <c r="M661" s="12">
        <v>1996</v>
      </c>
      <c r="N661" s="12">
        <v>1</v>
      </c>
      <c r="O661" s="12">
        <f t="shared" si="44"/>
        <v>5</v>
      </c>
      <c r="P661">
        <v>2000</v>
      </c>
      <c r="Q661">
        <v>1</v>
      </c>
      <c r="R661">
        <v>1</v>
      </c>
      <c r="S661">
        <v>6.2333980000000002</v>
      </c>
      <c r="T661">
        <v>0</v>
      </c>
      <c r="U661">
        <v>1</v>
      </c>
    </row>
    <row r="662" spans="1:21" x14ac:dyDescent="0.35">
      <c r="A662">
        <v>1</v>
      </c>
      <c r="B662">
        <f t="shared" si="45"/>
        <v>661</v>
      </c>
      <c r="C662" t="s">
        <v>28</v>
      </c>
      <c r="D662">
        <v>31</v>
      </c>
      <c r="E662">
        <v>2002</v>
      </c>
      <c r="F662">
        <v>5900</v>
      </c>
      <c r="G662" s="12">
        <v>9000000</v>
      </c>
      <c r="H662" s="12">
        <v>0</v>
      </c>
      <c r="I662">
        <v>0</v>
      </c>
      <c r="J662">
        <v>0</v>
      </c>
      <c r="K662">
        <v>1</v>
      </c>
      <c r="L662" s="11">
        <v>35357</v>
      </c>
      <c r="M662" s="12">
        <v>1996</v>
      </c>
      <c r="N662" s="12">
        <v>1</v>
      </c>
      <c r="O662" s="12">
        <f t="shared" si="44"/>
        <v>6</v>
      </c>
      <c r="P662">
        <v>2000</v>
      </c>
      <c r="Q662">
        <v>2</v>
      </c>
      <c r="R662">
        <v>1</v>
      </c>
      <c r="S662">
        <v>6.5543259999999997</v>
      </c>
      <c r="T662">
        <v>0</v>
      </c>
      <c r="U662">
        <v>1</v>
      </c>
    </row>
    <row r="663" spans="1:21" x14ac:dyDescent="0.35">
      <c r="A663">
        <v>1</v>
      </c>
      <c r="B663">
        <f t="shared" si="45"/>
        <v>662</v>
      </c>
      <c r="C663" t="s">
        <v>28</v>
      </c>
      <c r="D663">
        <v>31</v>
      </c>
      <c r="E663">
        <v>2003</v>
      </c>
      <c r="F663">
        <v>6400</v>
      </c>
      <c r="G663" s="12">
        <v>9400000</v>
      </c>
      <c r="H663" s="12">
        <v>0</v>
      </c>
      <c r="I663">
        <v>0</v>
      </c>
      <c r="J663">
        <v>0</v>
      </c>
      <c r="K663">
        <v>1</v>
      </c>
      <c r="L663" s="11">
        <v>35357</v>
      </c>
      <c r="M663" s="12">
        <v>1996</v>
      </c>
      <c r="N663" s="12">
        <v>1</v>
      </c>
      <c r="O663" s="12">
        <f t="shared" si="44"/>
        <v>7</v>
      </c>
      <c r="P663">
        <v>2000</v>
      </c>
      <c r="Q663">
        <v>3</v>
      </c>
      <c r="R663">
        <v>1</v>
      </c>
      <c r="S663">
        <v>6.8425770000000004</v>
      </c>
      <c r="T663">
        <v>0</v>
      </c>
      <c r="U663">
        <v>1</v>
      </c>
    </row>
    <row r="664" spans="1:21" x14ac:dyDescent="0.35">
      <c r="A664">
        <v>1</v>
      </c>
      <c r="B664">
        <f t="shared" si="45"/>
        <v>663</v>
      </c>
      <c r="C664" t="s">
        <v>28</v>
      </c>
      <c r="D664">
        <v>31</v>
      </c>
      <c r="E664">
        <v>2004</v>
      </c>
      <c r="F664">
        <v>6700</v>
      </c>
      <c r="G664" s="12">
        <v>9700000</v>
      </c>
      <c r="H664" s="12">
        <v>0</v>
      </c>
      <c r="I664">
        <v>0</v>
      </c>
      <c r="J664">
        <v>0</v>
      </c>
      <c r="K664">
        <v>1</v>
      </c>
      <c r="L664" s="11">
        <v>35357</v>
      </c>
      <c r="M664" s="12">
        <v>1996</v>
      </c>
      <c r="N664" s="12">
        <v>1</v>
      </c>
      <c r="O664" s="12">
        <f t="shared" si="44"/>
        <v>8</v>
      </c>
      <c r="P664">
        <v>2000</v>
      </c>
      <c r="Q664">
        <v>4</v>
      </c>
      <c r="R664">
        <v>1</v>
      </c>
      <c r="S664">
        <v>6.9000729999999999</v>
      </c>
      <c r="T664">
        <v>0</v>
      </c>
      <c r="U664">
        <v>1</v>
      </c>
    </row>
    <row r="665" spans="1:21" x14ac:dyDescent="0.35">
      <c r="A665">
        <v>1</v>
      </c>
      <c r="B665">
        <f t="shared" si="45"/>
        <v>664</v>
      </c>
      <c r="C665" t="s">
        <v>28</v>
      </c>
      <c r="D665">
        <v>31</v>
      </c>
      <c r="E665">
        <v>2005</v>
      </c>
      <c r="F665">
        <v>6900</v>
      </c>
      <c r="G665" s="12">
        <v>10000000</v>
      </c>
      <c r="H665" s="12">
        <v>0</v>
      </c>
      <c r="I665">
        <v>0</v>
      </c>
      <c r="J665">
        <v>0</v>
      </c>
      <c r="K665">
        <v>1</v>
      </c>
      <c r="L665" s="11">
        <v>35357</v>
      </c>
      <c r="M665" s="12">
        <v>1996</v>
      </c>
      <c r="N665" s="12">
        <v>1</v>
      </c>
      <c r="O665" s="12">
        <f t="shared" si="44"/>
        <v>9</v>
      </c>
      <c r="P665">
        <v>2000</v>
      </c>
      <c r="Q665">
        <v>5</v>
      </c>
      <c r="R665">
        <v>1</v>
      </c>
      <c r="S665">
        <v>6.8540720000000004</v>
      </c>
      <c r="T665">
        <v>0</v>
      </c>
      <c r="U665">
        <v>1</v>
      </c>
    </row>
    <row r="666" spans="1:21" x14ac:dyDescent="0.35">
      <c r="A666">
        <v>1</v>
      </c>
      <c r="B666">
        <f t="shared" si="45"/>
        <v>665</v>
      </c>
      <c r="C666" t="s">
        <v>28</v>
      </c>
      <c r="D666">
        <v>31</v>
      </c>
      <c r="E666">
        <v>2006</v>
      </c>
      <c r="F666">
        <v>6700</v>
      </c>
      <c r="G666" s="12">
        <v>10000000</v>
      </c>
      <c r="H666" s="12">
        <v>0</v>
      </c>
      <c r="I666">
        <v>0</v>
      </c>
      <c r="J666">
        <v>0</v>
      </c>
      <c r="K666">
        <v>1</v>
      </c>
      <c r="L666" s="11">
        <v>35357</v>
      </c>
      <c r="M666" s="12">
        <v>1996</v>
      </c>
      <c r="N666" s="12">
        <v>1</v>
      </c>
      <c r="O666" s="12">
        <f t="shared" si="44"/>
        <v>10</v>
      </c>
      <c r="P666">
        <v>2000</v>
      </c>
      <c r="Q666">
        <v>6</v>
      </c>
      <c r="R666">
        <v>1</v>
      </c>
      <c r="S666">
        <v>6.4289569999999996</v>
      </c>
      <c r="T666">
        <v>0</v>
      </c>
      <c r="U666">
        <v>1</v>
      </c>
    </row>
    <row r="667" spans="1:21" x14ac:dyDescent="0.35">
      <c r="A667">
        <v>1</v>
      </c>
      <c r="B667">
        <f t="shared" si="45"/>
        <v>666</v>
      </c>
      <c r="C667" t="s">
        <v>28</v>
      </c>
      <c r="D667">
        <v>31</v>
      </c>
      <c r="E667">
        <v>2007</v>
      </c>
      <c r="F667">
        <v>6000</v>
      </c>
      <c r="G667" s="12">
        <v>11000000</v>
      </c>
      <c r="H667" s="12">
        <v>0</v>
      </c>
      <c r="I667">
        <v>0</v>
      </c>
      <c r="J667">
        <v>0</v>
      </c>
      <c r="K667">
        <v>1</v>
      </c>
      <c r="L667" s="11">
        <v>35357</v>
      </c>
      <c r="M667" s="12">
        <v>1996</v>
      </c>
      <c r="N667" s="12">
        <v>1</v>
      </c>
      <c r="O667" s="12">
        <f t="shared" si="44"/>
        <v>11</v>
      </c>
      <c r="P667">
        <v>2000</v>
      </c>
      <c r="Q667">
        <v>7</v>
      </c>
      <c r="R667">
        <v>1</v>
      </c>
      <c r="S667">
        <v>5.568079</v>
      </c>
      <c r="T667">
        <v>0</v>
      </c>
      <c r="U667">
        <v>1</v>
      </c>
    </row>
    <row r="668" spans="1:21" x14ac:dyDescent="0.35">
      <c r="A668">
        <v>1</v>
      </c>
      <c r="B668">
        <f t="shared" si="45"/>
        <v>667</v>
      </c>
      <c r="C668" t="s">
        <v>28</v>
      </c>
      <c r="D668">
        <v>31</v>
      </c>
      <c r="E668">
        <v>2008</v>
      </c>
      <c r="F668">
        <v>5600</v>
      </c>
      <c r="G668" s="12">
        <v>11000000</v>
      </c>
      <c r="H668" s="12">
        <v>0</v>
      </c>
      <c r="I668">
        <v>0</v>
      </c>
      <c r="J668">
        <v>0</v>
      </c>
      <c r="K668">
        <v>1</v>
      </c>
      <c r="L668" s="11">
        <v>35357</v>
      </c>
      <c r="M668" s="12">
        <v>1996</v>
      </c>
      <c r="N668" s="12">
        <v>1</v>
      </c>
      <c r="O668" s="12">
        <f t="shared" si="44"/>
        <v>12</v>
      </c>
      <c r="P668">
        <v>2000</v>
      </c>
      <c r="Q668">
        <v>8</v>
      </c>
      <c r="R668">
        <v>1</v>
      </c>
      <c r="S668">
        <v>5.0297020000000003</v>
      </c>
      <c r="T668">
        <v>0</v>
      </c>
      <c r="U668">
        <v>1</v>
      </c>
    </row>
    <row r="669" spans="1:21" x14ac:dyDescent="0.35">
      <c r="A669">
        <v>1</v>
      </c>
      <c r="B669">
        <f t="shared" si="45"/>
        <v>668</v>
      </c>
      <c r="C669" t="s">
        <v>28</v>
      </c>
      <c r="D669">
        <v>31</v>
      </c>
      <c r="E669">
        <v>2009</v>
      </c>
      <c r="F669">
        <v>4000</v>
      </c>
      <c r="G669" s="12">
        <v>12000000</v>
      </c>
      <c r="H669" s="12">
        <v>0</v>
      </c>
      <c r="I669">
        <v>0</v>
      </c>
      <c r="J669">
        <v>0</v>
      </c>
      <c r="K669">
        <v>1</v>
      </c>
      <c r="L669" s="11">
        <v>35357</v>
      </c>
      <c r="M669" s="12">
        <v>1996</v>
      </c>
      <c r="N669" s="12">
        <v>1</v>
      </c>
      <c r="O669" s="12">
        <f t="shared" si="44"/>
        <v>13</v>
      </c>
      <c r="P669">
        <v>2000</v>
      </c>
      <c r="Q669">
        <v>9</v>
      </c>
      <c r="R669">
        <v>1</v>
      </c>
      <c r="S669">
        <v>3.4774180000000001</v>
      </c>
      <c r="T669">
        <v>0</v>
      </c>
      <c r="U669">
        <v>1</v>
      </c>
    </row>
    <row r="670" spans="1:21" x14ac:dyDescent="0.35">
      <c r="A670">
        <v>1</v>
      </c>
      <c r="B670">
        <f t="shared" si="45"/>
        <v>669</v>
      </c>
      <c r="C670" t="s">
        <v>28</v>
      </c>
      <c r="D670">
        <v>31</v>
      </c>
      <c r="E670">
        <v>2010</v>
      </c>
      <c r="F670">
        <v>3600</v>
      </c>
      <c r="G670" s="12">
        <v>12000000</v>
      </c>
      <c r="H670" s="12">
        <v>0</v>
      </c>
      <c r="I670">
        <v>0</v>
      </c>
      <c r="J670">
        <v>0</v>
      </c>
      <c r="K670">
        <v>1</v>
      </c>
      <c r="L670" s="11">
        <v>35357</v>
      </c>
      <c r="M670" s="12">
        <v>1996</v>
      </c>
      <c r="N670" s="12">
        <v>1</v>
      </c>
      <c r="O670" s="12">
        <f t="shared" si="44"/>
        <v>14</v>
      </c>
      <c r="P670">
        <v>2000</v>
      </c>
      <c r="Q670">
        <v>10</v>
      </c>
      <c r="R670">
        <v>1</v>
      </c>
      <c r="S670">
        <v>3.028467</v>
      </c>
      <c r="T670">
        <v>0</v>
      </c>
      <c r="U670">
        <v>1</v>
      </c>
    </row>
    <row r="671" spans="1:21" x14ac:dyDescent="0.35">
      <c r="A671">
        <v>1</v>
      </c>
      <c r="B671">
        <f t="shared" si="45"/>
        <v>670</v>
      </c>
      <c r="C671" t="s">
        <v>28</v>
      </c>
      <c r="D671">
        <v>31</v>
      </c>
      <c r="E671">
        <v>2011</v>
      </c>
      <c r="F671">
        <v>3600</v>
      </c>
      <c r="G671" s="12">
        <v>12000000</v>
      </c>
      <c r="H671" s="12">
        <v>0</v>
      </c>
      <c r="I671">
        <v>0</v>
      </c>
      <c r="J671">
        <v>0</v>
      </c>
      <c r="K671">
        <v>1</v>
      </c>
      <c r="L671" s="11">
        <v>35357</v>
      </c>
      <c r="M671" s="12">
        <v>1996</v>
      </c>
      <c r="N671" s="12">
        <v>1</v>
      </c>
      <c r="O671" s="12">
        <f t="shared" si="44"/>
        <v>15</v>
      </c>
      <c r="P671">
        <v>2000</v>
      </c>
      <c r="Q671">
        <v>11</v>
      </c>
      <c r="R671">
        <v>1</v>
      </c>
      <c r="S671">
        <v>2.929532</v>
      </c>
      <c r="T671">
        <v>0</v>
      </c>
      <c r="U671">
        <v>1</v>
      </c>
    </row>
    <row r="672" spans="1:21" x14ac:dyDescent="0.35">
      <c r="A672">
        <v>1</v>
      </c>
      <c r="B672">
        <f t="shared" si="45"/>
        <v>671</v>
      </c>
      <c r="C672" t="s">
        <v>28</v>
      </c>
      <c r="D672">
        <v>31</v>
      </c>
      <c r="E672">
        <v>2012</v>
      </c>
      <c r="F672">
        <v>4000</v>
      </c>
      <c r="G672" s="12">
        <v>13000000</v>
      </c>
      <c r="H672" s="12">
        <v>0</v>
      </c>
      <c r="I672">
        <v>0</v>
      </c>
      <c r="J672">
        <v>0</v>
      </c>
      <c r="K672">
        <v>1</v>
      </c>
      <c r="L672" s="11">
        <v>35357</v>
      </c>
      <c r="M672" s="12">
        <v>1996</v>
      </c>
      <c r="N672" s="12">
        <v>1</v>
      </c>
      <c r="O672" s="12">
        <f t="shared" si="44"/>
        <v>16</v>
      </c>
      <c r="P672">
        <v>2000</v>
      </c>
      <c r="Q672">
        <v>12</v>
      </c>
      <c r="R672">
        <v>1</v>
      </c>
      <c r="S672">
        <v>3.148333</v>
      </c>
      <c r="T672">
        <v>0</v>
      </c>
      <c r="U672">
        <v>1</v>
      </c>
    </row>
    <row r="673" spans="1:21" x14ac:dyDescent="0.35">
      <c r="A673">
        <v>1</v>
      </c>
      <c r="B673">
        <f t="shared" si="45"/>
        <v>672</v>
      </c>
      <c r="C673" t="s">
        <v>28</v>
      </c>
      <c r="D673">
        <v>31</v>
      </c>
      <c r="E673">
        <v>2013</v>
      </c>
      <c r="F673">
        <v>4000</v>
      </c>
      <c r="G673" s="12">
        <v>13000000</v>
      </c>
      <c r="H673" s="12">
        <v>0</v>
      </c>
      <c r="I673">
        <v>0</v>
      </c>
      <c r="J673">
        <v>0</v>
      </c>
      <c r="K673">
        <v>1</v>
      </c>
      <c r="L673" s="11">
        <v>35357</v>
      </c>
      <c r="M673" s="12">
        <v>1996</v>
      </c>
      <c r="N673" s="12">
        <v>1</v>
      </c>
      <c r="O673" s="12">
        <f t="shared" si="44"/>
        <v>17</v>
      </c>
      <c r="P673">
        <v>2000</v>
      </c>
      <c r="Q673">
        <v>13</v>
      </c>
      <c r="R673">
        <v>1</v>
      </c>
      <c r="S673">
        <v>3.0456259999999999</v>
      </c>
      <c r="T673">
        <v>0</v>
      </c>
      <c r="U673">
        <v>1</v>
      </c>
    </row>
    <row r="674" spans="1:21" x14ac:dyDescent="0.35">
      <c r="A674">
        <v>1</v>
      </c>
      <c r="B674">
        <f t="shared" si="45"/>
        <v>673</v>
      </c>
      <c r="C674" t="s">
        <v>28</v>
      </c>
      <c r="D674">
        <v>31</v>
      </c>
      <c r="E674">
        <v>2014</v>
      </c>
      <c r="F674">
        <v>4200</v>
      </c>
      <c r="G674" s="12">
        <v>14000000</v>
      </c>
      <c r="H674" s="12">
        <v>0</v>
      </c>
      <c r="I674">
        <v>0</v>
      </c>
      <c r="J674">
        <v>0</v>
      </c>
      <c r="K674">
        <v>1</v>
      </c>
      <c r="L674" s="11">
        <v>35357</v>
      </c>
      <c r="M674" s="12">
        <v>1996</v>
      </c>
      <c r="N674" s="12">
        <v>1</v>
      </c>
      <c r="O674" s="12">
        <f t="shared" si="44"/>
        <v>18</v>
      </c>
      <c r="P674">
        <v>2000</v>
      </c>
      <c r="Q674">
        <v>14</v>
      </c>
      <c r="R674">
        <v>1</v>
      </c>
      <c r="S674">
        <v>3.0951909999999998</v>
      </c>
      <c r="T674">
        <v>0</v>
      </c>
      <c r="U674">
        <v>1</v>
      </c>
    </row>
    <row r="675" spans="1:21" x14ac:dyDescent="0.35">
      <c r="A675">
        <v>1</v>
      </c>
      <c r="B675">
        <f t="shared" si="45"/>
        <v>674</v>
      </c>
      <c r="C675" t="s">
        <v>28</v>
      </c>
      <c r="D675">
        <v>31</v>
      </c>
      <c r="E675">
        <v>2015</v>
      </c>
      <c r="F675">
        <v>3600</v>
      </c>
      <c r="G675" s="12">
        <v>14000000</v>
      </c>
      <c r="H675" s="12">
        <v>0</v>
      </c>
      <c r="I675">
        <v>0</v>
      </c>
      <c r="J675">
        <v>0</v>
      </c>
      <c r="K675">
        <v>1</v>
      </c>
      <c r="L675" s="11">
        <v>35357</v>
      </c>
      <c r="M675" s="12">
        <v>1996</v>
      </c>
      <c r="N675" s="12">
        <v>1</v>
      </c>
      <c r="O675" s="12">
        <f t="shared" si="44"/>
        <v>19</v>
      </c>
      <c r="P675">
        <v>2000</v>
      </c>
      <c r="Q675">
        <v>15</v>
      </c>
      <c r="R675">
        <v>1</v>
      </c>
      <c r="S675">
        <v>2.5697009999999998</v>
      </c>
      <c r="T675">
        <v>0</v>
      </c>
      <c r="U675">
        <v>1</v>
      </c>
    </row>
    <row r="676" spans="1:21" x14ac:dyDescent="0.35">
      <c r="A676">
        <v>1</v>
      </c>
      <c r="B676">
        <f t="shared" si="45"/>
        <v>675</v>
      </c>
      <c r="C676" t="s">
        <v>28</v>
      </c>
      <c r="D676">
        <v>31</v>
      </c>
      <c r="E676">
        <v>2016</v>
      </c>
      <c r="F676">
        <v>2800</v>
      </c>
      <c r="G676" s="12">
        <v>14000000</v>
      </c>
      <c r="H676" s="12">
        <v>0</v>
      </c>
      <c r="I676">
        <v>0</v>
      </c>
      <c r="J676">
        <v>0</v>
      </c>
      <c r="K676">
        <v>1</v>
      </c>
      <c r="L676" s="11">
        <v>35357</v>
      </c>
      <c r="M676" s="12">
        <v>1996</v>
      </c>
      <c r="N676" s="12">
        <v>1</v>
      </c>
      <c r="O676" s="12">
        <f t="shared" si="44"/>
        <v>20</v>
      </c>
      <c r="P676">
        <v>2000</v>
      </c>
      <c r="Q676">
        <v>16</v>
      </c>
      <c r="R676">
        <v>1</v>
      </c>
      <c r="S676">
        <v>1.9373750000000001</v>
      </c>
      <c r="T676">
        <v>0</v>
      </c>
      <c r="U676">
        <v>1</v>
      </c>
    </row>
    <row r="677" spans="1:21" x14ac:dyDescent="0.35">
      <c r="A677">
        <v>1</v>
      </c>
      <c r="B677">
        <f t="shared" si="45"/>
        <v>676</v>
      </c>
      <c r="C677" t="s">
        <v>31</v>
      </c>
      <c r="D677">
        <v>34</v>
      </c>
      <c r="E677">
        <v>1990</v>
      </c>
      <c r="F677">
        <v>200</v>
      </c>
      <c r="G677" s="12">
        <v>34000000</v>
      </c>
      <c r="H677" s="12">
        <v>0</v>
      </c>
      <c r="I677">
        <v>0</v>
      </c>
      <c r="J677">
        <v>0</v>
      </c>
      <c r="K677">
        <v>1</v>
      </c>
      <c r="L677" s="11">
        <v>34819</v>
      </c>
      <c r="M677" s="12">
        <v>1995</v>
      </c>
      <c r="N677" s="12">
        <v>0</v>
      </c>
      <c r="O677" s="12">
        <f t="shared" si="44"/>
        <v>-5</v>
      </c>
      <c r="P677">
        <v>2000</v>
      </c>
      <c r="Q677">
        <v>-10</v>
      </c>
      <c r="R677">
        <v>0</v>
      </c>
      <c r="S677">
        <v>5.8357399999999997E-2</v>
      </c>
      <c r="T677">
        <v>0</v>
      </c>
      <c r="U677">
        <v>0</v>
      </c>
    </row>
    <row r="678" spans="1:21" x14ac:dyDescent="0.35">
      <c r="A678">
        <v>1</v>
      </c>
      <c r="B678">
        <f t="shared" si="45"/>
        <v>677</v>
      </c>
      <c r="C678" t="s">
        <v>31</v>
      </c>
      <c r="D678">
        <v>34</v>
      </c>
      <c r="E678">
        <v>1991</v>
      </c>
      <c r="F678">
        <v>500</v>
      </c>
      <c r="G678" s="12">
        <v>35000000</v>
      </c>
      <c r="H678" s="12">
        <v>0</v>
      </c>
      <c r="I678">
        <v>0</v>
      </c>
      <c r="J678">
        <v>0</v>
      </c>
      <c r="K678">
        <v>1</v>
      </c>
      <c r="L678" s="11">
        <v>34819</v>
      </c>
      <c r="M678" s="12">
        <v>1995</v>
      </c>
      <c r="N678" s="12">
        <v>0</v>
      </c>
      <c r="O678" s="12">
        <f t="shared" si="44"/>
        <v>-4</v>
      </c>
      <c r="P678">
        <v>2000</v>
      </c>
      <c r="Q678">
        <v>-9</v>
      </c>
      <c r="R678">
        <v>0</v>
      </c>
      <c r="S678">
        <v>0.14319770000000001</v>
      </c>
      <c r="T678">
        <v>0</v>
      </c>
      <c r="U678">
        <v>0</v>
      </c>
    </row>
    <row r="679" spans="1:21" x14ac:dyDescent="0.35">
      <c r="A679">
        <v>1</v>
      </c>
      <c r="B679">
        <f t="shared" si="45"/>
        <v>678</v>
      </c>
      <c r="C679" t="s">
        <v>31</v>
      </c>
      <c r="D679">
        <v>34</v>
      </c>
      <c r="E679">
        <v>1992</v>
      </c>
      <c r="F679">
        <v>1000</v>
      </c>
      <c r="G679" s="12">
        <v>36000000</v>
      </c>
      <c r="H679" s="12">
        <v>0</v>
      </c>
      <c r="I679">
        <v>0</v>
      </c>
      <c r="J679">
        <v>0</v>
      </c>
      <c r="K679">
        <v>1</v>
      </c>
      <c r="L679" s="11">
        <v>34819</v>
      </c>
      <c r="M679" s="12">
        <v>1995</v>
      </c>
      <c r="N679" s="12">
        <v>0</v>
      </c>
      <c r="O679" s="12">
        <f t="shared" si="44"/>
        <v>-3</v>
      </c>
      <c r="P679">
        <v>2000</v>
      </c>
      <c r="Q679">
        <v>-8</v>
      </c>
      <c r="R679">
        <v>0</v>
      </c>
      <c r="S679">
        <v>0.28122530000000001</v>
      </c>
      <c r="T679">
        <v>0</v>
      </c>
      <c r="U679">
        <v>0</v>
      </c>
    </row>
    <row r="680" spans="1:21" x14ac:dyDescent="0.35">
      <c r="A680">
        <v>1</v>
      </c>
      <c r="B680">
        <f t="shared" si="45"/>
        <v>679</v>
      </c>
      <c r="C680" t="s">
        <v>31</v>
      </c>
      <c r="D680">
        <v>34</v>
      </c>
      <c r="E680">
        <v>1993</v>
      </c>
      <c r="F680">
        <v>1000</v>
      </c>
      <c r="G680" s="12">
        <v>36000000</v>
      </c>
      <c r="H680" s="12">
        <v>0</v>
      </c>
      <c r="I680">
        <v>0</v>
      </c>
      <c r="J680">
        <v>0</v>
      </c>
      <c r="K680">
        <v>1</v>
      </c>
      <c r="L680" s="11">
        <v>34819</v>
      </c>
      <c r="M680" s="12">
        <v>1995</v>
      </c>
      <c r="N680" s="12">
        <v>0</v>
      </c>
      <c r="O680" s="12">
        <f t="shared" si="44"/>
        <v>-2</v>
      </c>
      <c r="P680">
        <v>2000</v>
      </c>
      <c r="Q680">
        <v>-7</v>
      </c>
      <c r="R680">
        <v>0</v>
      </c>
      <c r="S680">
        <v>0.27628000000000003</v>
      </c>
      <c r="T680">
        <v>0</v>
      </c>
      <c r="U680">
        <v>0</v>
      </c>
    </row>
    <row r="681" spans="1:21" x14ac:dyDescent="0.35">
      <c r="A681">
        <v>1</v>
      </c>
      <c r="B681">
        <f t="shared" si="45"/>
        <v>680</v>
      </c>
      <c r="C681" t="s">
        <v>31</v>
      </c>
      <c r="D681">
        <v>34</v>
      </c>
      <c r="E681">
        <v>1994</v>
      </c>
      <c r="F681">
        <v>1300</v>
      </c>
      <c r="G681" s="12">
        <v>37000000</v>
      </c>
      <c r="H681" s="12">
        <v>0</v>
      </c>
      <c r="I681">
        <v>0</v>
      </c>
      <c r="J681">
        <v>0</v>
      </c>
      <c r="K681">
        <v>1</v>
      </c>
      <c r="L681" s="11">
        <v>34819</v>
      </c>
      <c r="M681" s="12">
        <v>1995</v>
      </c>
      <c r="N681" s="12">
        <v>0</v>
      </c>
      <c r="O681" s="12">
        <f t="shared" si="44"/>
        <v>-1</v>
      </c>
      <c r="P681">
        <v>2000</v>
      </c>
      <c r="Q681">
        <v>-6</v>
      </c>
      <c r="R681">
        <v>0</v>
      </c>
      <c r="S681">
        <v>0.35303509999999999</v>
      </c>
      <c r="T681">
        <v>0</v>
      </c>
      <c r="U681">
        <v>0</v>
      </c>
    </row>
    <row r="682" spans="1:21" x14ac:dyDescent="0.35">
      <c r="A682">
        <v>1</v>
      </c>
      <c r="B682">
        <f t="shared" si="45"/>
        <v>681</v>
      </c>
      <c r="C682" t="s">
        <v>31</v>
      </c>
      <c r="D682">
        <v>34</v>
      </c>
      <c r="E682">
        <v>1995</v>
      </c>
      <c r="F682">
        <v>1800</v>
      </c>
      <c r="G682" s="12">
        <v>37000000</v>
      </c>
      <c r="H682" s="12">
        <v>0</v>
      </c>
      <c r="I682">
        <v>0</v>
      </c>
      <c r="J682">
        <v>0</v>
      </c>
      <c r="K682">
        <v>1</v>
      </c>
      <c r="L682" s="11">
        <v>34819</v>
      </c>
      <c r="M682" s="12">
        <v>1995</v>
      </c>
      <c r="N682" s="12">
        <v>1</v>
      </c>
      <c r="O682" s="12">
        <f t="shared" si="44"/>
        <v>0</v>
      </c>
      <c r="P682">
        <v>2000</v>
      </c>
      <c r="Q682">
        <v>-5</v>
      </c>
      <c r="R682">
        <v>0</v>
      </c>
      <c r="S682">
        <v>0.4807439</v>
      </c>
      <c r="T682">
        <v>0</v>
      </c>
      <c r="U682">
        <v>1</v>
      </c>
    </row>
    <row r="683" spans="1:21" x14ac:dyDescent="0.35">
      <c r="A683">
        <v>1</v>
      </c>
      <c r="B683">
        <f t="shared" si="45"/>
        <v>682</v>
      </c>
      <c r="C683" t="s">
        <v>31</v>
      </c>
      <c r="D683">
        <v>34</v>
      </c>
      <c r="E683">
        <v>1996</v>
      </c>
      <c r="F683">
        <v>2400</v>
      </c>
      <c r="G683" s="12">
        <v>38000000</v>
      </c>
      <c r="H683" s="12">
        <v>0</v>
      </c>
      <c r="I683">
        <v>0</v>
      </c>
      <c r="J683">
        <v>0</v>
      </c>
      <c r="K683">
        <v>1</v>
      </c>
      <c r="L683" s="11">
        <v>34819</v>
      </c>
      <c r="M683" s="12">
        <v>1995</v>
      </c>
      <c r="N683" s="12">
        <v>1</v>
      </c>
      <c r="O683" s="12">
        <f t="shared" si="44"/>
        <v>1</v>
      </c>
      <c r="P683">
        <v>2000</v>
      </c>
      <c r="Q683">
        <v>-4</v>
      </c>
      <c r="R683">
        <v>0</v>
      </c>
      <c r="S683">
        <v>0.63076500000000002</v>
      </c>
      <c r="T683">
        <v>0</v>
      </c>
      <c r="U683">
        <v>1</v>
      </c>
    </row>
    <row r="684" spans="1:21" x14ac:dyDescent="0.35">
      <c r="A684">
        <v>1</v>
      </c>
      <c r="B684">
        <f t="shared" si="45"/>
        <v>683</v>
      </c>
      <c r="C684" t="s">
        <v>31</v>
      </c>
      <c r="D684">
        <v>34</v>
      </c>
      <c r="E684">
        <v>1997</v>
      </c>
      <c r="F684">
        <v>3000</v>
      </c>
      <c r="G684" s="12">
        <v>39000000</v>
      </c>
      <c r="H684" s="12">
        <v>0</v>
      </c>
      <c r="I684">
        <v>0</v>
      </c>
      <c r="J684">
        <v>0</v>
      </c>
      <c r="K684">
        <v>1</v>
      </c>
      <c r="L684" s="11">
        <v>34819</v>
      </c>
      <c r="M684" s="12">
        <v>1995</v>
      </c>
      <c r="N684" s="12">
        <v>1</v>
      </c>
      <c r="O684" s="12">
        <f t="shared" si="44"/>
        <v>2</v>
      </c>
      <c r="P684">
        <v>2000</v>
      </c>
      <c r="Q684">
        <v>-3</v>
      </c>
      <c r="R684">
        <v>0</v>
      </c>
      <c r="S684">
        <v>0.7762888</v>
      </c>
      <c r="T684">
        <v>0</v>
      </c>
      <c r="U684">
        <v>1</v>
      </c>
    </row>
    <row r="685" spans="1:21" x14ac:dyDescent="0.35">
      <c r="A685">
        <v>1</v>
      </c>
      <c r="B685">
        <f t="shared" si="45"/>
        <v>684</v>
      </c>
      <c r="C685" t="s">
        <v>31</v>
      </c>
      <c r="D685">
        <v>34</v>
      </c>
      <c r="E685">
        <v>1998</v>
      </c>
      <c r="F685">
        <v>3700</v>
      </c>
      <c r="G685" s="12">
        <v>39000000</v>
      </c>
      <c r="H685" s="12">
        <v>0</v>
      </c>
      <c r="I685">
        <v>0</v>
      </c>
      <c r="J685">
        <v>0</v>
      </c>
      <c r="K685">
        <v>1</v>
      </c>
      <c r="L685" s="11">
        <v>34819</v>
      </c>
      <c r="M685" s="12">
        <v>1995</v>
      </c>
      <c r="N685" s="12">
        <v>1</v>
      </c>
      <c r="O685" s="12">
        <f t="shared" si="44"/>
        <v>3</v>
      </c>
      <c r="P685">
        <v>2000</v>
      </c>
      <c r="Q685">
        <v>-2</v>
      </c>
      <c r="R685">
        <v>0</v>
      </c>
      <c r="S685">
        <v>0.94305810000000001</v>
      </c>
      <c r="T685">
        <v>0</v>
      </c>
      <c r="U685">
        <v>1</v>
      </c>
    </row>
    <row r="686" spans="1:21" x14ac:dyDescent="0.35">
      <c r="A686">
        <v>1</v>
      </c>
      <c r="B686">
        <f t="shared" si="45"/>
        <v>685</v>
      </c>
      <c r="C686" t="s">
        <v>31</v>
      </c>
      <c r="D686">
        <v>34</v>
      </c>
      <c r="E686">
        <v>1999</v>
      </c>
      <c r="F686">
        <v>4400</v>
      </c>
      <c r="G686" s="12">
        <v>40000000</v>
      </c>
      <c r="H686" s="12">
        <v>0</v>
      </c>
      <c r="I686">
        <v>0</v>
      </c>
      <c r="J686">
        <v>0</v>
      </c>
      <c r="K686">
        <v>1</v>
      </c>
      <c r="L686" s="11">
        <v>34819</v>
      </c>
      <c r="M686" s="12">
        <v>1995</v>
      </c>
      <c r="N686" s="12">
        <v>1</v>
      </c>
      <c r="O686" s="12">
        <f t="shared" si="44"/>
        <v>4</v>
      </c>
      <c r="P686">
        <v>2000</v>
      </c>
      <c r="Q686">
        <v>-1</v>
      </c>
      <c r="R686">
        <v>0</v>
      </c>
      <c r="S686">
        <v>1.104992</v>
      </c>
      <c r="T686">
        <v>0</v>
      </c>
      <c r="U686">
        <v>1</v>
      </c>
    </row>
    <row r="687" spans="1:21" x14ac:dyDescent="0.35">
      <c r="A687">
        <v>1</v>
      </c>
      <c r="B687">
        <f t="shared" si="45"/>
        <v>686</v>
      </c>
      <c r="C687" t="s">
        <v>31</v>
      </c>
      <c r="D687">
        <v>34</v>
      </c>
      <c r="E687">
        <v>2000</v>
      </c>
      <c r="F687">
        <v>5100</v>
      </c>
      <c r="G687" s="12">
        <v>40000000</v>
      </c>
      <c r="H687" s="12">
        <v>0</v>
      </c>
      <c r="I687">
        <v>0</v>
      </c>
      <c r="J687">
        <v>0</v>
      </c>
      <c r="K687">
        <v>1</v>
      </c>
      <c r="L687" s="11">
        <v>34819</v>
      </c>
      <c r="M687" s="12">
        <v>1995</v>
      </c>
      <c r="N687" s="12">
        <v>1</v>
      </c>
      <c r="O687" s="12">
        <f t="shared" si="44"/>
        <v>5</v>
      </c>
      <c r="P687">
        <v>2000</v>
      </c>
      <c r="Q687">
        <v>0</v>
      </c>
      <c r="R687">
        <v>1</v>
      </c>
      <c r="S687">
        <v>1.2622530000000001</v>
      </c>
      <c r="T687">
        <v>0</v>
      </c>
      <c r="U687">
        <v>1</v>
      </c>
    </row>
    <row r="688" spans="1:21" x14ac:dyDescent="0.35">
      <c r="A688">
        <v>1</v>
      </c>
      <c r="B688">
        <f t="shared" si="45"/>
        <v>687</v>
      </c>
      <c r="C688" t="s">
        <v>31</v>
      </c>
      <c r="D688">
        <v>34</v>
      </c>
      <c r="E688">
        <v>2001</v>
      </c>
      <c r="F688">
        <v>5600</v>
      </c>
      <c r="G688" s="12">
        <v>41000000</v>
      </c>
      <c r="H688" s="12">
        <v>0</v>
      </c>
      <c r="I688">
        <v>0</v>
      </c>
      <c r="J688">
        <v>0</v>
      </c>
      <c r="K688">
        <v>1</v>
      </c>
      <c r="L688" s="11">
        <v>34819</v>
      </c>
      <c r="M688" s="12">
        <v>1995</v>
      </c>
      <c r="N688" s="12">
        <v>1</v>
      </c>
      <c r="O688" s="12">
        <f t="shared" si="44"/>
        <v>6</v>
      </c>
      <c r="P688">
        <v>2000</v>
      </c>
      <c r="Q688">
        <v>1</v>
      </c>
      <c r="R688">
        <v>1</v>
      </c>
      <c r="S688">
        <v>1.366223</v>
      </c>
      <c r="T688">
        <v>0</v>
      </c>
      <c r="U688">
        <v>1</v>
      </c>
    </row>
    <row r="689" spans="1:21" x14ac:dyDescent="0.35">
      <c r="A689">
        <v>1</v>
      </c>
      <c r="B689">
        <f t="shared" si="45"/>
        <v>688</v>
      </c>
      <c r="C689" t="s">
        <v>31</v>
      </c>
      <c r="D689">
        <v>34</v>
      </c>
      <c r="E689">
        <v>2002</v>
      </c>
      <c r="F689">
        <v>5800</v>
      </c>
      <c r="G689" s="12">
        <v>42000000</v>
      </c>
      <c r="H689" s="12">
        <v>0</v>
      </c>
      <c r="I689">
        <v>0</v>
      </c>
      <c r="J689">
        <v>0</v>
      </c>
      <c r="K689">
        <v>1</v>
      </c>
      <c r="L689" s="11">
        <v>34819</v>
      </c>
      <c r="M689" s="12">
        <v>1995</v>
      </c>
      <c r="N689" s="12">
        <v>1</v>
      </c>
      <c r="O689" s="12">
        <f t="shared" si="44"/>
        <v>7</v>
      </c>
      <c r="P689">
        <v>2000</v>
      </c>
      <c r="Q689">
        <v>2</v>
      </c>
      <c r="R689">
        <v>1</v>
      </c>
      <c r="S689">
        <v>1.3951530000000001</v>
      </c>
      <c r="T689">
        <v>0</v>
      </c>
      <c r="U689">
        <v>1</v>
      </c>
    </row>
    <row r="690" spans="1:21" x14ac:dyDescent="0.35">
      <c r="A690">
        <v>1</v>
      </c>
      <c r="B690">
        <f t="shared" si="45"/>
        <v>689</v>
      </c>
      <c r="C690" t="s">
        <v>31</v>
      </c>
      <c r="D690">
        <v>34</v>
      </c>
      <c r="E690">
        <v>2003</v>
      </c>
      <c r="F690">
        <v>6000</v>
      </c>
      <c r="G690" s="12">
        <v>42000000</v>
      </c>
      <c r="H690" s="12">
        <v>0</v>
      </c>
      <c r="I690">
        <v>0</v>
      </c>
      <c r="J690">
        <v>0</v>
      </c>
      <c r="K690">
        <v>1</v>
      </c>
      <c r="L690" s="11">
        <v>34819</v>
      </c>
      <c r="M690" s="12">
        <v>1995</v>
      </c>
      <c r="N690" s="12">
        <v>1</v>
      </c>
      <c r="O690" s="12">
        <f t="shared" si="44"/>
        <v>8</v>
      </c>
      <c r="P690">
        <v>2000</v>
      </c>
      <c r="Q690">
        <v>3</v>
      </c>
      <c r="R690">
        <v>1</v>
      </c>
      <c r="S690">
        <v>1.4234150000000001</v>
      </c>
      <c r="T690">
        <v>0</v>
      </c>
      <c r="U690">
        <v>1</v>
      </c>
    </row>
    <row r="691" spans="1:21" x14ac:dyDescent="0.35">
      <c r="A691">
        <v>1</v>
      </c>
      <c r="B691">
        <f t="shared" si="45"/>
        <v>690</v>
      </c>
      <c r="C691" t="s">
        <v>31</v>
      </c>
      <c r="D691">
        <v>34</v>
      </c>
      <c r="E691">
        <v>2004</v>
      </c>
      <c r="F691">
        <v>6200</v>
      </c>
      <c r="G691" s="12">
        <v>43000000</v>
      </c>
      <c r="H691" s="12">
        <v>0</v>
      </c>
      <c r="I691">
        <v>0</v>
      </c>
      <c r="J691">
        <v>0</v>
      </c>
      <c r="K691">
        <v>1</v>
      </c>
      <c r="L691" s="11">
        <v>34819</v>
      </c>
      <c r="M691" s="12">
        <v>1995</v>
      </c>
      <c r="N691" s="12">
        <v>1</v>
      </c>
      <c r="O691" s="12">
        <f t="shared" si="44"/>
        <v>9</v>
      </c>
      <c r="P691">
        <v>2000</v>
      </c>
      <c r="Q691">
        <v>4</v>
      </c>
      <c r="R691">
        <v>1</v>
      </c>
      <c r="S691">
        <v>1.4511689999999999</v>
      </c>
      <c r="T691">
        <v>0</v>
      </c>
      <c r="U691">
        <v>1</v>
      </c>
    </row>
    <row r="692" spans="1:21" x14ac:dyDescent="0.35">
      <c r="A692">
        <v>1</v>
      </c>
      <c r="B692">
        <f t="shared" si="45"/>
        <v>691</v>
      </c>
      <c r="C692" t="s">
        <v>31</v>
      </c>
      <c r="D692">
        <v>34</v>
      </c>
      <c r="E692">
        <v>2005</v>
      </c>
      <c r="F692">
        <v>6300</v>
      </c>
      <c r="G692" s="12">
        <v>43000000</v>
      </c>
      <c r="H692" s="12">
        <v>0</v>
      </c>
      <c r="I692">
        <v>0</v>
      </c>
      <c r="J692">
        <v>0</v>
      </c>
      <c r="K692">
        <v>1</v>
      </c>
      <c r="L692" s="11">
        <v>34819</v>
      </c>
      <c r="M692" s="12">
        <v>1995</v>
      </c>
      <c r="N692" s="12">
        <v>1</v>
      </c>
      <c r="O692" s="12">
        <f t="shared" si="44"/>
        <v>10</v>
      </c>
      <c r="P692">
        <v>2000</v>
      </c>
      <c r="Q692">
        <v>5</v>
      </c>
      <c r="R692">
        <v>1</v>
      </c>
      <c r="S692">
        <v>1.4554480000000001</v>
      </c>
      <c r="T692">
        <v>0</v>
      </c>
      <c r="U692">
        <v>1</v>
      </c>
    </row>
    <row r="693" spans="1:21" x14ac:dyDescent="0.35">
      <c r="A693">
        <v>1</v>
      </c>
      <c r="B693">
        <f t="shared" si="45"/>
        <v>692</v>
      </c>
      <c r="C693" t="s">
        <v>31</v>
      </c>
      <c r="D693">
        <v>34</v>
      </c>
      <c r="E693">
        <v>2006</v>
      </c>
      <c r="F693">
        <v>6300</v>
      </c>
      <c r="G693" s="12">
        <v>44000000</v>
      </c>
      <c r="H693" s="12">
        <v>0</v>
      </c>
      <c r="I693">
        <v>0</v>
      </c>
      <c r="J693">
        <v>0</v>
      </c>
      <c r="K693">
        <v>1</v>
      </c>
      <c r="L693" s="11">
        <v>34819</v>
      </c>
      <c r="M693" s="12">
        <v>1995</v>
      </c>
      <c r="N693" s="12">
        <v>1</v>
      </c>
      <c r="O693" s="12">
        <f t="shared" si="44"/>
        <v>11</v>
      </c>
      <c r="P693">
        <v>2000</v>
      </c>
      <c r="Q693">
        <v>6</v>
      </c>
      <c r="R693">
        <v>1</v>
      </c>
      <c r="S693">
        <v>1.437184</v>
      </c>
      <c r="T693">
        <v>0</v>
      </c>
      <c r="U693">
        <v>1</v>
      </c>
    </row>
    <row r="694" spans="1:21" x14ac:dyDescent="0.35">
      <c r="A694">
        <v>1</v>
      </c>
      <c r="B694">
        <f t="shared" si="45"/>
        <v>693</v>
      </c>
      <c r="C694" t="s">
        <v>31</v>
      </c>
      <c r="D694">
        <v>34</v>
      </c>
      <c r="E694">
        <v>2007</v>
      </c>
      <c r="F694">
        <v>5200</v>
      </c>
      <c r="G694" s="12">
        <v>44000000</v>
      </c>
      <c r="H694" s="12">
        <v>0</v>
      </c>
      <c r="I694">
        <v>0</v>
      </c>
      <c r="J694">
        <v>0</v>
      </c>
      <c r="K694">
        <v>1</v>
      </c>
      <c r="L694" s="11">
        <v>34819</v>
      </c>
      <c r="M694" s="12">
        <v>1995</v>
      </c>
      <c r="N694" s="12">
        <v>1</v>
      </c>
      <c r="O694" s="12">
        <f t="shared" si="44"/>
        <v>12</v>
      </c>
      <c r="P694">
        <v>2000</v>
      </c>
      <c r="Q694">
        <v>7</v>
      </c>
      <c r="R694">
        <v>1</v>
      </c>
      <c r="S694">
        <v>1.1718420000000001</v>
      </c>
      <c r="T694">
        <v>0</v>
      </c>
      <c r="U694">
        <v>1</v>
      </c>
    </row>
    <row r="695" spans="1:21" x14ac:dyDescent="0.35">
      <c r="A695">
        <v>1</v>
      </c>
      <c r="B695">
        <f t="shared" si="45"/>
        <v>694</v>
      </c>
      <c r="C695" t="s">
        <v>31</v>
      </c>
      <c r="D695">
        <v>34</v>
      </c>
      <c r="E695">
        <v>2008</v>
      </c>
      <c r="F695">
        <v>5000</v>
      </c>
      <c r="G695" s="12">
        <v>45000000</v>
      </c>
      <c r="H695" s="12">
        <v>0</v>
      </c>
      <c r="I695">
        <v>0</v>
      </c>
      <c r="J695">
        <v>0</v>
      </c>
      <c r="K695">
        <v>1</v>
      </c>
      <c r="L695" s="11">
        <v>34819</v>
      </c>
      <c r="M695" s="12">
        <v>1995</v>
      </c>
      <c r="N695" s="12">
        <v>1</v>
      </c>
      <c r="O695" s="12">
        <f t="shared" si="44"/>
        <v>13</v>
      </c>
      <c r="P695">
        <v>2000</v>
      </c>
      <c r="Q695">
        <v>8</v>
      </c>
      <c r="R695">
        <v>1</v>
      </c>
      <c r="S695">
        <v>1.1135470000000001</v>
      </c>
      <c r="T695">
        <v>0</v>
      </c>
      <c r="U695">
        <v>1</v>
      </c>
    </row>
    <row r="696" spans="1:21" x14ac:dyDescent="0.35">
      <c r="A696">
        <v>1</v>
      </c>
      <c r="B696">
        <f t="shared" si="45"/>
        <v>695</v>
      </c>
      <c r="C696" t="s">
        <v>31</v>
      </c>
      <c r="D696">
        <v>34</v>
      </c>
      <c r="E696">
        <v>2009</v>
      </c>
      <c r="F696">
        <v>5900</v>
      </c>
      <c r="G696" s="12">
        <v>45000000</v>
      </c>
      <c r="H696" s="12">
        <v>0</v>
      </c>
      <c r="I696">
        <v>0</v>
      </c>
      <c r="J696">
        <v>0</v>
      </c>
      <c r="K696">
        <v>1</v>
      </c>
      <c r="L696" s="11">
        <v>34819</v>
      </c>
      <c r="M696" s="12">
        <v>1995</v>
      </c>
      <c r="N696" s="12">
        <v>1</v>
      </c>
      <c r="O696" s="12">
        <f t="shared" si="44"/>
        <v>14</v>
      </c>
      <c r="P696">
        <v>2000</v>
      </c>
      <c r="Q696">
        <v>9</v>
      </c>
      <c r="R696">
        <v>1</v>
      </c>
      <c r="S696">
        <v>1.299096</v>
      </c>
      <c r="T696">
        <v>0</v>
      </c>
      <c r="U696">
        <v>1</v>
      </c>
    </row>
    <row r="697" spans="1:21" x14ac:dyDescent="0.35">
      <c r="A697">
        <v>1</v>
      </c>
      <c r="B697">
        <f t="shared" si="45"/>
        <v>696</v>
      </c>
      <c r="C697" t="s">
        <v>31</v>
      </c>
      <c r="D697">
        <v>34</v>
      </c>
      <c r="E697">
        <v>2010</v>
      </c>
      <c r="F697">
        <v>6600</v>
      </c>
      <c r="G697" s="12">
        <v>46000000</v>
      </c>
      <c r="H697" s="12">
        <v>0</v>
      </c>
      <c r="I697">
        <v>0</v>
      </c>
      <c r="J697">
        <v>0</v>
      </c>
      <c r="K697">
        <v>1</v>
      </c>
      <c r="L697" s="11">
        <v>34819</v>
      </c>
      <c r="M697" s="12">
        <v>1995</v>
      </c>
      <c r="N697" s="12">
        <v>1</v>
      </c>
      <c r="O697" s="12">
        <f t="shared" si="44"/>
        <v>15</v>
      </c>
      <c r="P697">
        <v>2000</v>
      </c>
      <c r="Q697">
        <v>10</v>
      </c>
      <c r="R697">
        <v>1</v>
      </c>
      <c r="S697">
        <v>1.4373419999999999</v>
      </c>
      <c r="T697">
        <v>0</v>
      </c>
      <c r="U697">
        <v>1</v>
      </c>
    </row>
    <row r="698" spans="1:21" x14ac:dyDescent="0.35">
      <c r="A698">
        <v>1</v>
      </c>
      <c r="B698">
        <f t="shared" si="45"/>
        <v>697</v>
      </c>
      <c r="C698" t="s">
        <v>31</v>
      </c>
      <c r="D698">
        <v>34</v>
      </c>
      <c r="E698">
        <v>2011</v>
      </c>
      <c r="F698">
        <v>5800</v>
      </c>
      <c r="G698" s="12">
        <v>46000000</v>
      </c>
      <c r="H698" s="12">
        <v>0</v>
      </c>
      <c r="I698">
        <v>0</v>
      </c>
      <c r="J698">
        <v>0</v>
      </c>
      <c r="K698">
        <v>1</v>
      </c>
      <c r="L698" s="11">
        <v>34819</v>
      </c>
      <c r="M698" s="12">
        <v>1995</v>
      </c>
      <c r="N698" s="12">
        <v>1</v>
      </c>
      <c r="O698" s="12">
        <f t="shared" si="44"/>
        <v>16</v>
      </c>
      <c r="P698">
        <v>2000</v>
      </c>
      <c r="Q698">
        <v>11</v>
      </c>
      <c r="R698">
        <v>1</v>
      </c>
      <c r="S698">
        <v>1.2498210000000001</v>
      </c>
      <c r="T698">
        <v>0</v>
      </c>
      <c r="U698">
        <v>1</v>
      </c>
    </row>
    <row r="699" spans="1:21" x14ac:dyDescent="0.35">
      <c r="A699">
        <v>1</v>
      </c>
      <c r="B699">
        <f t="shared" si="45"/>
        <v>698</v>
      </c>
      <c r="C699" t="s">
        <v>31</v>
      </c>
      <c r="D699">
        <v>34</v>
      </c>
      <c r="E699">
        <v>2012</v>
      </c>
      <c r="F699">
        <v>4600</v>
      </c>
      <c r="G699" s="12">
        <v>47000000</v>
      </c>
      <c r="H699" s="12">
        <v>0</v>
      </c>
      <c r="I699">
        <v>0</v>
      </c>
      <c r="J699">
        <v>0</v>
      </c>
      <c r="K699">
        <v>1</v>
      </c>
      <c r="L699" s="11">
        <v>34819</v>
      </c>
      <c r="M699" s="12">
        <v>1995</v>
      </c>
      <c r="N699" s="12">
        <v>1</v>
      </c>
      <c r="O699" s="12">
        <f t="shared" si="44"/>
        <v>17</v>
      </c>
      <c r="P699">
        <v>2000</v>
      </c>
      <c r="Q699">
        <v>12</v>
      </c>
      <c r="R699">
        <v>1</v>
      </c>
      <c r="S699">
        <v>0.98119780000000001</v>
      </c>
      <c r="T699">
        <v>0</v>
      </c>
      <c r="U699">
        <v>1</v>
      </c>
    </row>
    <row r="700" spans="1:21" x14ac:dyDescent="0.35">
      <c r="A700">
        <v>1</v>
      </c>
      <c r="B700">
        <f t="shared" si="45"/>
        <v>699</v>
      </c>
      <c r="C700" t="s">
        <v>31</v>
      </c>
      <c r="D700">
        <v>34</v>
      </c>
      <c r="E700">
        <v>2013</v>
      </c>
      <c r="F700">
        <v>4000</v>
      </c>
      <c r="G700" s="12">
        <v>47000000</v>
      </c>
      <c r="H700" s="12">
        <v>0</v>
      </c>
      <c r="I700">
        <v>0</v>
      </c>
      <c r="J700">
        <v>0</v>
      </c>
      <c r="K700">
        <v>1</v>
      </c>
      <c r="L700" s="11">
        <v>34819</v>
      </c>
      <c r="M700" s="12">
        <v>1995</v>
      </c>
      <c r="N700" s="12">
        <v>1</v>
      </c>
      <c r="O700" s="12">
        <f t="shared" si="44"/>
        <v>18</v>
      </c>
      <c r="P700">
        <v>2000</v>
      </c>
      <c r="Q700">
        <v>13</v>
      </c>
      <c r="R700">
        <v>1</v>
      </c>
      <c r="S700">
        <v>0.84489820000000004</v>
      </c>
      <c r="T700">
        <v>0</v>
      </c>
      <c r="U700">
        <v>1</v>
      </c>
    </row>
    <row r="701" spans="1:21" x14ac:dyDescent="0.35">
      <c r="A701">
        <v>1</v>
      </c>
      <c r="B701">
        <f t="shared" si="45"/>
        <v>700</v>
      </c>
      <c r="C701" t="s">
        <v>31</v>
      </c>
      <c r="D701">
        <v>34</v>
      </c>
      <c r="E701">
        <v>2014</v>
      </c>
      <c r="F701">
        <v>3600</v>
      </c>
      <c r="G701" s="12">
        <v>48000000</v>
      </c>
      <c r="H701" s="12">
        <v>0</v>
      </c>
      <c r="I701">
        <v>0</v>
      </c>
      <c r="J701">
        <v>0</v>
      </c>
      <c r="K701">
        <v>1</v>
      </c>
      <c r="L701" s="11">
        <v>34819</v>
      </c>
      <c r="M701" s="12">
        <v>1995</v>
      </c>
      <c r="N701" s="12">
        <v>1</v>
      </c>
      <c r="O701" s="12">
        <f t="shared" si="44"/>
        <v>19</v>
      </c>
      <c r="P701">
        <v>2000</v>
      </c>
      <c r="Q701">
        <v>14</v>
      </c>
      <c r="R701">
        <v>1</v>
      </c>
      <c r="S701">
        <v>0.75326559999999998</v>
      </c>
      <c r="T701">
        <v>0</v>
      </c>
      <c r="U701">
        <v>1</v>
      </c>
    </row>
    <row r="702" spans="1:21" x14ac:dyDescent="0.35">
      <c r="A702">
        <v>1</v>
      </c>
      <c r="B702">
        <f t="shared" si="45"/>
        <v>701</v>
      </c>
      <c r="C702" t="s">
        <v>31</v>
      </c>
      <c r="D702">
        <v>34</v>
      </c>
      <c r="E702">
        <v>2015</v>
      </c>
      <c r="F702">
        <v>3200</v>
      </c>
      <c r="G702" s="12">
        <v>48000000</v>
      </c>
      <c r="H702" s="12">
        <v>0</v>
      </c>
      <c r="I702">
        <v>0</v>
      </c>
      <c r="J702">
        <v>0</v>
      </c>
      <c r="K702">
        <v>1</v>
      </c>
      <c r="L702" s="11">
        <v>34819</v>
      </c>
      <c r="M702" s="12">
        <v>1995</v>
      </c>
      <c r="N702" s="12">
        <v>1</v>
      </c>
      <c r="O702" s="12">
        <f t="shared" si="44"/>
        <v>20</v>
      </c>
      <c r="P702">
        <v>2000</v>
      </c>
      <c r="Q702">
        <v>15</v>
      </c>
      <c r="R702">
        <v>1</v>
      </c>
      <c r="S702">
        <v>0.66350540000000002</v>
      </c>
      <c r="T702">
        <v>0</v>
      </c>
      <c r="U702">
        <v>1</v>
      </c>
    </row>
    <row r="703" spans="1:21" x14ac:dyDescent="0.35">
      <c r="A703">
        <v>1</v>
      </c>
      <c r="B703">
        <f t="shared" si="45"/>
        <v>702</v>
      </c>
      <c r="C703" t="s">
        <v>31</v>
      </c>
      <c r="D703">
        <v>34</v>
      </c>
      <c r="E703">
        <v>2016</v>
      </c>
      <c r="F703">
        <v>2800</v>
      </c>
      <c r="G703" s="12">
        <v>49000000</v>
      </c>
      <c r="H703" s="12">
        <v>0</v>
      </c>
      <c r="I703">
        <v>0</v>
      </c>
      <c r="J703">
        <v>0</v>
      </c>
      <c r="K703">
        <v>1</v>
      </c>
      <c r="L703" s="11">
        <v>34819</v>
      </c>
      <c r="M703" s="12">
        <v>1995</v>
      </c>
      <c r="N703" s="12">
        <v>1</v>
      </c>
      <c r="O703" s="12">
        <f t="shared" si="44"/>
        <v>21</v>
      </c>
      <c r="P703">
        <v>2000</v>
      </c>
      <c r="Q703">
        <v>16</v>
      </c>
      <c r="R703">
        <v>1</v>
      </c>
      <c r="S703">
        <v>0.57549910000000004</v>
      </c>
      <c r="T703">
        <v>0</v>
      </c>
      <c r="U703">
        <v>1</v>
      </c>
    </row>
    <row r="704" spans="1:21" x14ac:dyDescent="0.35">
      <c r="A704">
        <v>1</v>
      </c>
      <c r="B704">
        <f t="shared" si="45"/>
        <v>703</v>
      </c>
      <c r="C704" t="s">
        <v>528</v>
      </c>
      <c r="D704">
        <v>35</v>
      </c>
      <c r="E704">
        <v>1990</v>
      </c>
      <c r="F704">
        <v>100</v>
      </c>
      <c r="G704" s="12">
        <v>411594</v>
      </c>
      <c r="H704" s="12">
        <v>0</v>
      </c>
      <c r="I704">
        <v>0</v>
      </c>
      <c r="J704">
        <v>0</v>
      </c>
      <c r="K704">
        <v>0</v>
      </c>
      <c r="L704" s="11"/>
      <c r="M704" s="12"/>
      <c r="N704" s="12">
        <v>0</v>
      </c>
      <c r="O704" s="12">
        <f t="shared" si="44"/>
        <v>1990</v>
      </c>
      <c r="R704">
        <v>0</v>
      </c>
      <c r="S704">
        <v>2.4295789999999999</v>
      </c>
      <c r="T704">
        <v>0</v>
      </c>
      <c r="U704">
        <v>0</v>
      </c>
    </row>
    <row r="705" spans="1:21" x14ac:dyDescent="0.35">
      <c r="A705">
        <v>1</v>
      </c>
      <c r="B705">
        <f t="shared" si="45"/>
        <v>704</v>
      </c>
      <c r="C705" t="s">
        <v>528</v>
      </c>
      <c r="D705">
        <v>35</v>
      </c>
      <c r="E705">
        <v>1991</v>
      </c>
      <c r="F705">
        <v>100</v>
      </c>
      <c r="G705" s="12">
        <v>423872</v>
      </c>
      <c r="H705" s="12">
        <v>0</v>
      </c>
      <c r="I705">
        <v>0</v>
      </c>
      <c r="J705">
        <v>0</v>
      </c>
      <c r="K705">
        <v>0</v>
      </c>
      <c r="L705" s="11"/>
      <c r="M705" s="12"/>
      <c r="N705" s="12">
        <v>0</v>
      </c>
      <c r="O705" s="12">
        <f t="shared" si="44"/>
        <v>1991</v>
      </c>
      <c r="R705">
        <v>0</v>
      </c>
      <c r="S705">
        <v>2.3592029999999999</v>
      </c>
      <c r="T705">
        <v>0</v>
      </c>
      <c r="U705">
        <v>0</v>
      </c>
    </row>
    <row r="706" spans="1:21" x14ac:dyDescent="0.35">
      <c r="A706">
        <v>1</v>
      </c>
      <c r="B706">
        <f t="shared" si="45"/>
        <v>705</v>
      </c>
      <c r="C706" t="s">
        <v>528</v>
      </c>
      <c r="D706">
        <v>35</v>
      </c>
      <c r="E706">
        <v>1992</v>
      </c>
      <c r="F706">
        <v>100</v>
      </c>
      <c r="G706" s="12">
        <v>436448</v>
      </c>
      <c r="H706" s="12">
        <v>0</v>
      </c>
      <c r="I706">
        <v>0</v>
      </c>
      <c r="J706">
        <v>0</v>
      </c>
      <c r="K706">
        <v>0</v>
      </c>
      <c r="L706" s="11"/>
      <c r="M706" s="12"/>
      <c r="N706" s="12">
        <v>0</v>
      </c>
      <c r="O706" s="12">
        <f t="shared" si="44"/>
        <v>1992</v>
      </c>
      <c r="R706">
        <v>0</v>
      </c>
      <c r="S706">
        <v>2.2912240000000001</v>
      </c>
      <c r="T706">
        <v>0</v>
      </c>
      <c r="U706">
        <v>0</v>
      </c>
    </row>
    <row r="707" spans="1:21" x14ac:dyDescent="0.35">
      <c r="A707">
        <v>1</v>
      </c>
      <c r="B707">
        <f t="shared" si="45"/>
        <v>706</v>
      </c>
      <c r="C707" t="s">
        <v>528</v>
      </c>
      <c r="D707">
        <v>35</v>
      </c>
      <c r="E707">
        <v>1993</v>
      </c>
      <c r="F707">
        <v>100</v>
      </c>
      <c r="G707" s="12">
        <v>449274</v>
      </c>
      <c r="H707" s="12">
        <v>0</v>
      </c>
      <c r="I707">
        <v>0</v>
      </c>
      <c r="J707">
        <v>0</v>
      </c>
      <c r="K707">
        <v>0</v>
      </c>
      <c r="L707" s="11"/>
      <c r="M707" s="12"/>
      <c r="N707" s="12">
        <v>0</v>
      </c>
      <c r="O707" s="12">
        <f t="shared" ref="O707:O770" si="46">E707-M707</f>
        <v>1993</v>
      </c>
      <c r="R707">
        <v>0</v>
      </c>
      <c r="S707">
        <v>2.225813</v>
      </c>
      <c r="T707">
        <v>0</v>
      </c>
      <c r="U707">
        <v>0</v>
      </c>
    </row>
    <row r="708" spans="1:21" x14ac:dyDescent="0.35">
      <c r="A708">
        <v>1</v>
      </c>
      <c r="B708">
        <f t="shared" ref="B708:B771" si="47">B707+1</f>
        <v>707</v>
      </c>
      <c r="C708" t="s">
        <v>528</v>
      </c>
      <c r="D708">
        <v>35</v>
      </c>
      <c r="E708">
        <v>1994</v>
      </c>
      <c r="F708">
        <v>100</v>
      </c>
      <c r="G708" s="12">
        <v>462277</v>
      </c>
      <c r="H708" s="12">
        <v>0</v>
      </c>
      <c r="I708">
        <v>0</v>
      </c>
      <c r="J708">
        <v>0</v>
      </c>
      <c r="K708">
        <v>0</v>
      </c>
      <c r="L708" s="11"/>
      <c r="M708" s="12"/>
      <c r="N708" s="12">
        <v>0</v>
      </c>
      <c r="O708" s="12">
        <f t="shared" si="46"/>
        <v>1994</v>
      </c>
      <c r="R708">
        <v>0</v>
      </c>
      <c r="S708">
        <v>2.163205</v>
      </c>
      <c r="T708">
        <v>0</v>
      </c>
      <c r="U708">
        <v>0</v>
      </c>
    </row>
    <row r="709" spans="1:21" x14ac:dyDescent="0.35">
      <c r="A709">
        <v>1</v>
      </c>
      <c r="B709">
        <f t="shared" si="47"/>
        <v>708</v>
      </c>
      <c r="C709" t="s">
        <v>528</v>
      </c>
      <c r="D709">
        <v>35</v>
      </c>
      <c r="E709">
        <v>1995</v>
      </c>
      <c r="F709">
        <v>100</v>
      </c>
      <c r="G709" s="12">
        <v>475394</v>
      </c>
      <c r="H709" s="12">
        <v>0</v>
      </c>
      <c r="I709">
        <v>0</v>
      </c>
      <c r="J709">
        <v>0</v>
      </c>
      <c r="K709">
        <v>0</v>
      </c>
      <c r="L709" s="11"/>
      <c r="M709" s="12"/>
      <c r="N709" s="12">
        <v>0</v>
      </c>
      <c r="O709" s="12">
        <f t="shared" si="46"/>
        <v>1995</v>
      </c>
      <c r="R709">
        <v>0</v>
      </c>
      <c r="S709">
        <v>2.1035180000000002</v>
      </c>
      <c r="T709">
        <v>0</v>
      </c>
      <c r="U709">
        <v>0</v>
      </c>
    </row>
    <row r="710" spans="1:21" x14ac:dyDescent="0.35">
      <c r="A710">
        <v>1</v>
      </c>
      <c r="B710">
        <f t="shared" si="47"/>
        <v>709</v>
      </c>
      <c r="C710" t="s">
        <v>528</v>
      </c>
      <c r="D710">
        <v>35</v>
      </c>
      <c r="E710">
        <v>1996</v>
      </c>
      <c r="F710">
        <v>100</v>
      </c>
      <c r="G710" s="12">
        <v>488627</v>
      </c>
      <c r="H710" s="12">
        <v>0</v>
      </c>
      <c r="I710">
        <v>0</v>
      </c>
      <c r="J710">
        <v>0</v>
      </c>
      <c r="K710">
        <v>0</v>
      </c>
      <c r="L710" s="11"/>
      <c r="M710" s="12"/>
      <c r="N710" s="12">
        <v>0</v>
      </c>
      <c r="O710" s="12">
        <f t="shared" si="46"/>
        <v>1996</v>
      </c>
      <c r="R710">
        <v>0</v>
      </c>
      <c r="S710">
        <v>2.046551</v>
      </c>
      <c r="T710">
        <v>0</v>
      </c>
      <c r="U710">
        <v>0</v>
      </c>
    </row>
    <row r="711" spans="1:21" x14ac:dyDescent="0.35">
      <c r="A711">
        <v>1</v>
      </c>
      <c r="B711">
        <f t="shared" si="47"/>
        <v>710</v>
      </c>
      <c r="C711" t="s">
        <v>528</v>
      </c>
      <c r="D711">
        <v>35</v>
      </c>
      <c r="E711">
        <v>1997</v>
      </c>
      <c r="F711">
        <v>100</v>
      </c>
      <c r="G711" s="12">
        <v>501953</v>
      </c>
      <c r="H711" s="12">
        <v>0</v>
      </c>
      <c r="I711">
        <v>0</v>
      </c>
      <c r="J711">
        <v>0</v>
      </c>
      <c r="K711">
        <v>0</v>
      </c>
      <c r="L711" s="11"/>
      <c r="M711" s="12"/>
      <c r="N711" s="12">
        <v>0</v>
      </c>
      <c r="O711" s="12">
        <f t="shared" si="46"/>
        <v>1997</v>
      </c>
      <c r="R711">
        <v>0</v>
      </c>
      <c r="S711">
        <v>1.992218</v>
      </c>
      <c r="T711">
        <v>0</v>
      </c>
      <c r="U711">
        <v>0</v>
      </c>
    </row>
    <row r="712" spans="1:21" x14ac:dyDescent="0.35">
      <c r="A712">
        <v>1</v>
      </c>
      <c r="B712">
        <f t="shared" si="47"/>
        <v>711</v>
      </c>
      <c r="C712" t="s">
        <v>528</v>
      </c>
      <c r="D712">
        <v>35</v>
      </c>
      <c r="E712">
        <v>1998</v>
      </c>
      <c r="F712">
        <v>100</v>
      </c>
      <c r="G712" s="12">
        <v>515385</v>
      </c>
      <c r="H712" s="12">
        <v>0</v>
      </c>
      <c r="I712">
        <v>0</v>
      </c>
      <c r="J712">
        <v>0</v>
      </c>
      <c r="K712">
        <v>0</v>
      </c>
      <c r="L712" s="11"/>
      <c r="M712" s="12"/>
      <c r="N712" s="12">
        <v>0</v>
      </c>
      <c r="O712" s="12">
        <f t="shared" si="46"/>
        <v>1998</v>
      </c>
      <c r="R712">
        <v>0</v>
      </c>
      <c r="S712">
        <v>1.9402969999999999</v>
      </c>
      <c r="T712">
        <v>0</v>
      </c>
      <c r="U712">
        <v>0</v>
      </c>
    </row>
    <row r="713" spans="1:21" x14ac:dyDescent="0.35">
      <c r="A713">
        <v>1</v>
      </c>
      <c r="B713">
        <f t="shared" si="47"/>
        <v>712</v>
      </c>
      <c r="C713" t="s">
        <v>528</v>
      </c>
      <c r="D713">
        <v>35</v>
      </c>
      <c r="E713">
        <v>1999</v>
      </c>
      <c r="F713">
        <v>100</v>
      </c>
      <c r="G713" s="12">
        <v>528848</v>
      </c>
      <c r="H713" s="12">
        <v>0</v>
      </c>
      <c r="I713">
        <v>0</v>
      </c>
      <c r="J713">
        <v>0</v>
      </c>
      <c r="K713">
        <v>0</v>
      </c>
      <c r="L713" s="11"/>
      <c r="M713" s="12"/>
      <c r="N713" s="12">
        <v>0</v>
      </c>
      <c r="O713" s="12">
        <f t="shared" si="46"/>
        <v>1999</v>
      </c>
      <c r="R713">
        <v>0</v>
      </c>
      <c r="S713">
        <v>1.890903</v>
      </c>
      <c r="T713">
        <v>0</v>
      </c>
      <c r="U713">
        <v>0</v>
      </c>
    </row>
    <row r="714" spans="1:21" x14ac:dyDescent="0.35">
      <c r="A714">
        <v>1</v>
      </c>
      <c r="B714">
        <f t="shared" si="47"/>
        <v>713</v>
      </c>
      <c r="C714" t="s">
        <v>528</v>
      </c>
      <c r="D714">
        <v>35</v>
      </c>
      <c r="E714">
        <v>2000</v>
      </c>
      <c r="F714">
        <v>100</v>
      </c>
      <c r="G714" s="12">
        <v>542357</v>
      </c>
      <c r="H714" s="12">
        <v>0</v>
      </c>
      <c r="I714">
        <v>0</v>
      </c>
      <c r="J714">
        <v>0</v>
      </c>
      <c r="K714">
        <v>0</v>
      </c>
      <c r="L714" s="11"/>
      <c r="M714" s="12"/>
      <c r="N714" s="12">
        <v>0</v>
      </c>
      <c r="O714" s="12">
        <f t="shared" si="46"/>
        <v>2000</v>
      </c>
      <c r="R714">
        <v>0</v>
      </c>
      <c r="S714">
        <v>1.843804</v>
      </c>
      <c r="T714">
        <v>0</v>
      </c>
      <c r="U714">
        <v>0</v>
      </c>
    </row>
    <row r="715" spans="1:21" x14ac:dyDescent="0.35">
      <c r="A715">
        <v>1</v>
      </c>
      <c r="B715">
        <f t="shared" si="47"/>
        <v>714</v>
      </c>
      <c r="C715" t="s">
        <v>528</v>
      </c>
      <c r="D715">
        <v>35</v>
      </c>
      <c r="E715">
        <v>2001</v>
      </c>
      <c r="F715">
        <v>100</v>
      </c>
      <c r="G715" s="12">
        <v>555888</v>
      </c>
      <c r="H715" s="12">
        <v>0</v>
      </c>
      <c r="I715">
        <v>0</v>
      </c>
      <c r="J715">
        <v>0</v>
      </c>
      <c r="K715">
        <v>0</v>
      </c>
      <c r="L715" s="11"/>
      <c r="M715" s="12"/>
      <c r="N715" s="12">
        <v>0</v>
      </c>
      <c r="O715" s="12">
        <f t="shared" si="46"/>
        <v>2001</v>
      </c>
      <c r="R715">
        <v>0</v>
      </c>
      <c r="S715">
        <v>1.798923</v>
      </c>
      <c r="T715">
        <v>0</v>
      </c>
      <c r="U715">
        <v>0</v>
      </c>
    </row>
    <row r="716" spans="1:21" x14ac:dyDescent="0.35">
      <c r="A716">
        <v>1</v>
      </c>
      <c r="B716">
        <f t="shared" si="47"/>
        <v>715</v>
      </c>
      <c r="C716" t="s">
        <v>528</v>
      </c>
      <c r="D716">
        <v>35</v>
      </c>
      <c r="E716">
        <v>2002</v>
      </c>
      <c r="F716">
        <v>100</v>
      </c>
      <c r="G716" s="12">
        <v>569479</v>
      </c>
      <c r="H716" s="12">
        <v>0</v>
      </c>
      <c r="I716">
        <v>0</v>
      </c>
      <c r="J716">
        <v>0</v>
      </c>
      <c r="K716">
        <v>0</v>
      </c>
      <c r="L716" s="11"/>
      <c r="M716" s="12"/>
      <c r="N716" s="12">
        <v>0</v>
      </c>
      <c r="O716" s="12">
        <f t="shared" si="46"/>
        <v>2002</v>
      </c>
      <c r="R716">
        <v>0</v>
      </c>
      <c r="S716">
        <v>1.7559910000000001</v>
      </c>
      <c r="T716">
        <v>0</v>
      </c>
      <c r="U716">
        <v>0</v>
      </c>
    </row>
    <row r="717" spans="1:21" x14ac:dyDescent="0.35">
      <c r="A717">
        <v>1</v>
      </c>
      <c r="B717">
        <f t="shared" si="47"/>
        <v>716</v>
      </c>
      <c r="C717" t="s">
        <v>528</v>
      </c>
      <c r="D717">
        <v>35</v>
      </c>
      <c r="E717">
        <v>2003</v>
      </c>
      <c r="F717">
        <v>100</v>
      </c>
      <c r="G717" s="12">
        <v>583211</v>
      </c>
      <c r="H717" s="12">
        <v>0</v>
      </c>
      <c r="I717">
        <v>0</v>
      </c>
      <c r="J717">
        <v>0</v>
      </c>
      <c r="K717">
        <v>0</v>
      </c>
      <c r="L717" s="11"/>
      <c r="M717" s="12"/>
      <c r="N717" s="12">
        <v>0</v>
      </c>
      <c r="O717" s="12">
        <f t="shared" si="46"/>
        <v>2003</v>
      </c>
      <c r="R717">
        <v>0</v>
      </c>
      <c r="S717">
        <v>1.714645</v>
      </c>
      <c r="T717">
        <v>0</v>
      </c>
      <c r="U717">
        <v>0</v>
      </c>
    </row>
    <row r="718" spans="1:21" x14ac:dyDescent="0.35">
      <c r="A718">
        <v>1</v>
      </c>
      <c r="B718">
        <f t="shared" si="47"/>
        <v>717</v>
      </c>
      <c r="C718" t="s">
        <v>528</v>
      </c>
      <c r="D718">
        <v>35</v>
      </c>
      <c r="E718">
        <v>2004</v>
      </c>
      <c r="F718">
        <v>100</v>
      </c>
      <c r="G718" s="12">
        <v>597228</v>
      </c>
      <c r="H718" s="12">
        <v>0</v>
      </c>
      <c r="I718">
        <v>0</v>
      </c>
      <c r="J718">
        <v>0</v>
      </c>
      <c r="K718">
        <v>0</v>
      </c>
      <c r="L718" s="11"/>
      <c r="M718" s="12"/>
      <c r="N718" s="12">
        <v>0</v>
      </c>
      <c r="O718" s="12">
        <f t="shared" si="46"/>
        <v>2004</v>
      </c>
      <c r="R718">
        <v>0</v>
      </c>
      <c r="S718">
        <v>1.6744019999999999</v>
      </c>
      <c r="T718">
        <v>0</v>
      </c>
      <c r="U718">
        <v>0</v>
      </c>
    </row>
    <row r="719" spans="1:21" x14ac:dyDescent="0.35">
      <c r="A719">
        <v>1</v>
      </c>
      <c r="B719">
        <f t="shared" si="47"/>
        <v>718</v>
      </c>
      <c r="C719" t="s">
        <v>528</v>
      </c>
      <c r="D719">
        <v>35</v>
      </c>
      <c r="E719">
        <v>2005</v>
      </c>
      <c r="F719">
        <v>100</v>
      </c>
      <c r="G719" s="12">
        <v>611627</v>
      </c>
      <c r="H719" s="12">
        <v>0</v>
      </c>
      <c r="I719">
        <v>0</v>
      </c>
      <c r="J719">
        <v>0</v>
      </c>
      <c r="K719">
        <v>0</v>
      </c>
      <c r="L719" s="11"/>
      <c r="M719" s="12"/>
      <c r="N719" s="12">
        <v>0</v>
      </c>
      <c r="O719" s="12">
        <f t="shared" si="46"/>
        <v>2005</v>
      </c>
      <c r="R719">
        <v>0</v>
      </c>
      <c r="S719">
        <v>1.6349830000000001</v>
      </c>
      <c r="T719">
        <v>0</v>
      </c>
      <c r="U719">
        <v>0</v>
      </c>
    </row>
    <row r="720" spans="1:21" x14ac:dyDescent="0.35">
      <c r="A720">
        <v>1</v>
      </c>
      <c r="B720">
        <f t="shared" si="47"/>
        <v>719</v>
      </c>
      <c r="C720" t="s">
        <v>528</v>
      </c>
      <c r="D720">
        <v>35</v>
      </c>
      <c r="E720">
        <v>2006</v>
      </c>
      <c r="F720">
        <v>100</v>
      </c>
      <c r="G720" s="12">
        <v>626425</v>
      </c>
      <c r="H720" s="12">
        <v>0</v>
      </c>
      <c r="I720">
        <v>0</v>
      </c>
      <c r="J720">
        <v>0</v>
      </c>
      <c r="K720">
        <v>0</v>
      </c>
      <c r="L720" s="11"/>
      <c r="M720" s="12"/>
      <c r="N720" s="12">
        <v>0</v>
      </c>
      <c r="O720" s="12">
        <f t="shared" si="46"/>
        <v>2006</v>
      </c>
      <c r="R720">
        <v>0</v>
      </c>
      <c r="S720">
        <v>1.59636</v>
      </c>
      <c r="T720">
        <v>0</v>
      </c>
      <c r="U720">
        <v>0</v>
      </c>
    </row>
    <row r="721" spans="1:21" x14ac:dyDescent="0.35">
      <c r="A721">
        <v>1</v>
      </c>
      <c r="B721">
        <f t="shared" si="47"/>
        <v>720</v>
      </c>
      <c r="C721" t="s">
        <v>528</v>
      </c>
      <c r="D721">
        <v>35</v>
      </c>
      <c r="E721">
        <v>2007</v>
      </c>
      <c r="F721">
        <v>100</v>
      </c>
      <c r="G721" s="12">
        <v>641620</v>
      </c>
      <c r="H721" s="12">
        <v>0</v>
      </c>
      <c r="I721">
        <v>0</v>
      </c>
      <c r="J721">
        <v>0</v>
      </c>
      <c r="K721">
        <v>0</v>
      </c>
      <c r="L721" s="11"/>
      <c r="M721" s="12"/>
      <c r="N721" s="12">
        <v>0</v>
      </c>
      <c r="O721" s="12">
        <f t="shared" si="46"/>
        <v>2007</v>
      </c>
      <c r="R721">
        <v>0</v>
      </c>
      <c r="S721">
        <v>1.5585549999999999</v>
      </c>
      <c r="T721">
        <v>0</v>
      </c>
      <c r="U721">
        <v>0</v>
      </c>
    </row>
    <row r="722" spans="1:21" x14ac:dyDescent="0.35">
      <c r="A722">
        <v>1</v>
      </c>
      <c r="B722">
        <f t="shared" si="47"/>
        <v>721</v>
      </c>
      <c r="C722" t="s">
        <v>528</v>
      </c>
      <c r="D722">
        <v>35</v>
      </c>
      <c r="E722">
        <v>2008</v>
      </c>
      <c r="F722">
        <v>100</v>
      </c>
      <c r="G722" s="12">
        <v>657229</v>
      </c>
      <c r="H722" s="12">
        <v>0</v>
      </c>
      <c r="I722">
        <v>0</v>
      </c>
      <c r="J722">
        <v>0</v>
      </c>
      <c r="K722">
        <v>0</v>
      </c>
      <c r="L722" s="11"/>
      <c r="M722" s="12"/>
      <c r="N722" s="12">
        <v>0</v>
      </c>
      <c r="O722" s="12">
        <f t="shared" si="46"/>
        <v>2008</v>
      </c>
      <c r="R722">
        <v>0</v>
      </c>
      <c r="S722">
        <v>1.5215399999999999</v>
      </c>
      <c r="T722">
        <v>0</v>
      </c>
      <c r="U722">
        <v>0</v>
      </c>
    </row>
    <row r="723" spans="1:21" x14ac:dyDescent="0.35">
      <c r="A723">
        <v>1</v>
      </c>
      <c r="B723">
        <f t="shared" si="47"/>
        <v>722</v>
      </c>
      <c r="C723" t="s">
        <v>528</v>
      </c>
      <c r="D723">
        <v>35</v>
      </c>
      <c r="E723">
        <v>2009</v>
      </c>
      <c r="F723">
        <v>100</v>
      </c>
      <c r="G723" s="12">
        <v>673252</v>
      </c>
      <c r="H723" s="12">
        <v>0</v>
      </c>
      <c r="I723">
        <v>0</v>
      </c>
      <c r="J723">
        <v>0</v>
      </c>
      <c r="K723">
        <v>0</v>
      </c>
      <c r="L723" s="11"/>
      <c r="M723" s="12"/>
      <c r="N723" s="12">
        <v>0</v>
      </c>
      <c r="O723" s="12">
        <f t="shared" si="46"/>
        <v>2009</v>
      </c>
      <c r="R723">
        <v>0</v>
      </c>
      <c r="S723">
        <v>1.485328</v>
      </c>
      <c r="T723">
        <v>0</v>
      </c>
      <c r="U723">
        <v>0</v>
      </c>
    </row>
    <row r="724" spans="1:21" x14ac:dyDescent="0.35">
      <c r="A724">
        <v>1</v>
      </c>
      <c r="B724">
        <f t="shared" si="47"/>
        <v>723</v>
      </c>
      <c r="C724" t="s">
        <v>528</v>
      </c>
      <c r="D724">
        <v>35</v>
      </c>
      <c r="E724">
        <v>2010</v>
      </c>
      <c r="F724">
        <v>100</v>
      </c>
      <c r="G724" s="12">
        <v>689692</v>
      </c>
      <c r="H724" s="12">
        <v>0</v>
      </c>
      <c r="I724">
        <v>0</v>
      </c>
      <c r="J724">
        <v>0</v>
      </c>
      <c r="K724">
        <v>0</v>
      </c>
      <c r="L724" s="11"/>
      <c r="M724" s="12"/>
      <c r="N724" s="12">
        <v>0</v>
      </c>
      <c r="O724" s="12">
        <f t="shared" si="46"/>
        <v>2010</v>
      </c>
      <c r="R724">
        <v>0</v>
      </c>
      <c r="S724">
        <v>1.4499230000000001</v>
      </c>
      <c r="T724">
        <v>0</v>
      </c>
      <c r="U724">
        <v>0</v>
      </c>
    </row>
    <row r="725" spans="1:21" x14ac:dyDescent="0.35">
      <c r="A725">
        <v>1</v>
      </c>
      <c r="B725">
        <f t="shared" si="47"/>
        <v>724</v>
      </c>
      <c r="C725" t="s">
        <v>528</v>
      </c>
      <c r="D725">
        <v>35</v>
      </c>
      <c r="E725">
        <v>2011</v>
      </c>
      <c r="F725">
        <v>100</v>
      </c>
      <c r="G725" s="12">
        <v>706569</v>
      </c>
      <c r="H725" s="12">
        <v>0</v>
      </c>
      <c r="I725">
        <v>0</v>
      </c>
      <c r="J725">
        <v>0</v>
      </c>
      <c r="K725">
        <v>0</v>
      </c>
      <c r="L725" s="11"/>
      <c r="M725" s="12"/>
      <c r="N725" s="12">
        <v>0</v>
      </c>
      <c r="O725" s="12">
        <f t="shared" si="46"/>
        <v>2011</v>
      </c>
      <c r="R725">
        <v>0</v>
      </c>
      <c r="S725">
        <v>1.4152899999999999</v>
      </c>
      <c r="T725">
        <v>0</v>
      </c>
      <c r="U725">
        <v>0</v>
      </c>
    </row>
    <row r="726" spans="1:21" x14ac:dyDescent="0.35">
      <c r="A726">
        <v>1</v>
      </c>
      <c r="B726">
        <f t="shared" si="47"/>
        <v>725</v>
      </c>
      <c r="C726" t="s">
        <v>528</v>
      </c>
      <c r="D726">
        <v>35</v>
      </c>
      <c r="E726">
        <v>2012</v>
      </c>
      <c r="F726">
        <v>100</v>
      </c>
      <c r="G726" s="12">
        <v>723868</v>
      </c>
      <c r="H726" s="12">
        <v>0</v>
      </c>
      <c r="I726">
        <v>0</v>
      </c>
      <c r="J726">
        <v>0</v>
      </c>
      <c r="K726">
        <v>0</v>
      </c>
      <c r="L726" s="11"/>
      <c r="M726" s="12"/>
      <c r="N726" s="12">
        <v>0</v>
      </c>
      <c r="O726" s="12">
        <f t="shared" si="46"/>
        <v>2012</v>
      </c>
      <c r="R726">
        <v>0</v>
      </c>
      <c r="S726">
        <v>1.381467</v>
      </c>
      <c r="T726">
        <v>0</v>
      </c>
      <c r="U726">
        <v>0</v>
      </c>
    </row>
    <row r="727" spans="1:21" x14ac:dyDescent="0.35">
      <c r="A727">
        <v>1</v>
      </c>
      <c r="B727">
        <f t="shared" si="47"/>
        <v>726</v>
      </c>
      <c r="C727" t="s">
        <v>528</v>
      </c>
      <c r="D727">
        <v>35</v>
      </c>
      <c r="E727">
        <v>2013</v>
      </c>
      <c r="F727">
        <v>100</v>
      </c>
      <c r="G727" s="12">
        <v>741500</v>
      </c>
      <c r="H727" s="12">
        <v>0</v>
      </c>
      <c r="I727">
        <v>0</v>
      </c>
      <c r="J727">
        <v>0</v>
      </c>
      <c r="K727">
        <v>0</v>
      </c>
      <c r="L727" s="11"/>
      <c r="M727" s="12"/>
      <c r="N727" s="12">
        <v>0</v>
      </c>
      <c r="O727" s="12">
        <f t="shared" si="46"/>
        <v>2013</v>
      </c>
      <c r="R727">
        <v>0</v>
      </c>
      <c r="S727">
        <v>1.3486180000000001</v>
      </c>
      <c r="T727">
        <v>0</v>
      </c>
      <c r="U727">
        <v>0</v>
      </c>
    </row>
    <row r="728" spans="1:21" x14ac:dyDescent="0.35">
      <c r="A728">
        <v>1</v>
      </c>
      <c r="B728">
        <f t="shared" si="47"/>
        <v>727</v>
      </c>
      <c r="C728" t="s">
        <v>528</v>
      </c>
      <c r="D728">
        <v>35</v>
      </c>
      <c r="E728">
        <v>2014</v>
      </c>
      <c r="F728">
        <v>100</v>
      </c>
      <c r="G728" s="12">
        <v>759385</v>
      </c>
      <c r="H728" s="12">
        <v>0</v>
      </c>
      <c r="I728">
        <v>0</v>
      </c>
      <c r="J728">
        <v>0</v>
      </c>
      <c r="K728">
        <v>0</v>
      </c>
      <c r="L728" s="11"/>
      <c r="M728" s="12"/>
      <c r="N728" s="12">
        <v>0</v>
      </c>
      <c r="O728" s="12">
        <f t="shared" si="46"/>
        <v>2014</v>
      </c>
      <c r="R728">
        <v>0</v>
      </c>
      <c r="S728">
        <v>1.3168550000000001</v>
      </c>
      <c r="T728">
        <v>0</v>
      </c>
      <c r="U728">
        <v>0</v>
      </c>
    </row>
    <row r="729" spans="1:21" x14ac:dyDescent="0.35">
      <c r="A729">
        <v>1</v>
      </c>
      <c r="B729">
        <f t="shared" si="47"/>
        <v>728</v>
      </c>
      <c r="C729" t="s">
        <v>528</v>
      </c>
      <c r="D729">
        <v>35</v>
      </c>
      <c r="E729">
        <v>2015</v>
      </c>
      <c r="F729">
        <v>100</v>
      </c>
      <c r="G729" s="12">
        <v>777424</v>
      </c>
      <c r="H729" s="12">
        <v>0</v>
      </c>
      <c r="I729">
        <v>0</v>
      </c>
      <c r="J729">
        <v>0</v>
      </c>
      <c r="K729">
        <v>0</v>
      </c>
      <c r="L729" s="11"/>
      <c r="M729" s="12"/>
      <c r="N729" s="12">
        <v>0</v>
      </c>
      <c r="O729" s="12">
        <f t="shared" si="46"/>
        <v>2015</v>
      </c>
      <c r="R729">
        <v>0</v>
      </c>
      <c r="S729">
        <v>1.2862990000000001</v>
      </c>
      <c r="T729">
        <v>0</v>
      </c>
      <c r="U729">
        <v>0</v>
      </c>
    </row>
    <row r="730" spans="1:21" x14ac:dyDescent="0.35">
      <c r="A730">
        <v>1</v>
      </c>
      <c r="B730">
        <f t="shared" si="47"/>
        <v>729</v>
      </c>
      <c r="C730" t="s">
        <v>528</v>
      </c>
      <c r="D730">
        <v>35</v>
      </c>
      <c r="E730">
        <v>2016</v>
      </c>
      <c r="F730">
        <v>100</v>
      </c>
      <c r="G730" s="12">
        <v>795601</v>
      </c>
      <c r="H730" s="12">
        <v>0</v>
      </c>
      <c r="I730">
        <v>0</v>
      </c>
      <c r="J730">
        <v>0</v>
      </c>
      <c r="K730">
        <v>0</v>
      </c>
      <c r="L730" s="11"/>
      <c r="M730" s="12"/>
      <c r="N730" s="12">
        <v>0</v>
      </c>
      <c r="O730" s="12">
        <f t="shared" si="46"/>
        <v>2016</v>
      </c>
      <c r="R730">
        <v>0</v>
      </c>
      <c r="S730">
        <v>1.2569109999999999</v>
      </c>
      <c r="T730">
        <v>0</v>
      </c>
      <c r="U730">
        <v>0</v>
      </c>
    </row>
    <row r="731" spans="1:21" x14ac:dyDescent="0.35">
      <c r="A731">
        <v>1</v>
      </c>
      <c r="B731">
        <f t="shared" si="47"/>
        <v>730</v>
      </c>
      <c r="C731" t="s">
        <v>32</v>
      </c>
      <c r="D731">
        <v>36</v>
      </c>
      <c r="E731">
        <v>1990</v>
      </c>
      <c r="F731">
        <v>1000</v>
      </c>
      <c r="G731" s="12">
        <v>2400000</v>
      </c>
      <c r="H731" s="12">
        <v>0</v>
      </c>
      <c r="I731">
        <v>0</v>
      </c>
      <c r="J731">
        <v>0</v>
      </c>
      <c r="K731">
        <v>0</v>
      </c>
      <c r="L731" s="11">
        <v>35516</v>
      </c>
      <c r="M731" s="12">
        <v>1997</v>
      </c>
      <c r="N731" s="12">
        <v>0</v>
      </c>
      <c r="O731" s="12">
        <f t="shared" si="46"/>
        <v>-7</v>
      </c>
      <c r="P731">
        <v>1997</v>
      </c>
      <c r="Q731">
        <v>-7</v>
      </c>
      <c r="R731">
        <v>0</v>
      </c>
      <c r="S731">
        <v>4.0975929999999998</v>
      </c>
      <c r="T731">
        <v>0</v>
      </c>
      <c r="U731">
        <v>0</v>
      </c>
    </row>
    <row r="732" spans="1:21" x14ac:dyDescent="0.35">
      <c r="A732">
        <v>1</v>
      </c>
      <c r="B732">
        <f t="shared" si="47"/>
        <v>731</v>
      </c>
      <c r="C732" t="s">
        <v>32</v>
      </c>
      <c r="D732">
        <v>36</v>
      </c>
      <c r="E732">
        <v>1991</v>
      </c>
      <c r="F732">
        <v>1300</v>
      </c>
      <c r="G732" s="12">
        <v>2500000</v>
      </c>
      <c r="H732" s="12">
        <v>0</v>
      </c>
      <c r="I732">
        <v>0</v>
      </c>
      <c r="J732">
        <v>0</v>
      </c>
      <c r="K732">
        <v>0</v>
      </c>
      <c r="L732" s="11">
        <v>35516</v>
      </c>
      <c r="M732" s="12">
        <v>1997</v>
      </c>
      <c r="N732" s="12">
        <v>0</v>
      </c>
      <c r="O732" s="12">
        <f t="shared" si="46"/>
        <v>-6</v>
      </c>
      <c r="P732">
        <v>1997</v>
      </c>
      <c r="Q732">
        <v>-6</v>
      </c>
      <c r="R732">
        <v>0</v>
      </c>
      <c r="S732">
        <v>5.1838839999999999</v>
      </c>
      <c r="T732">
        <v>0</v>
      </c>
      <c r="U732">
        <v>0</v>
      </c>
    </row>
    <row r="733" spans="1:21" x14ac:dyDescent="0.35">
      <c r="A733">
        <v>1</v>
      </c>
      <c r="B733">
        <f t="shared" si="47"/>
        <v>732</v>
      </c>
      <c r="C733" t="s">
        <v>32</v>
      </c>
      <c r="D733">
        <v>36</v>
      </c>
      <c r="E733">
        <v>1992</v>
      </c>
      <c r="F733">
        <v>1800</v>
      </c>
      <c r="G733" s="12">
        <v>2600000</v>
      </c>
      <c r="H733" s="12">
        <v>0</v>
      </c>
      <c r="I733">
        <v>0</v>
      </c>
      <c r="J733">
        <v>0</v>
      </c>
      <c r="K733">
        <v>0</v>
      </c>
      <c r="L733" s="11">
        <v>35516</v>
      </c>
      <c r="M733" s="12">
        <v>1997</v>
      </c>
      <c r="N733" s="12">
        <v>0</v>
      </c>
      <c r="O733" s="12">
        <f t="shared" si="46"/>
        <v>-5</v>
      </c>
      <c r="P733">
        <v>1997</v>
      </c>
      <c r="Q733">
        <v>-5</v>
      </c>
      <c r="R733">
        <v>0</v>
      </c>
      <c r="S733">
        <v>6.9847710000000003</v>
      </c>
      <c r="T733">
        <v>0</v>
      </c>
      <c r="U733">
        <v>0</v>
      </c>
    </row>
    <row r="734" spans="1:21" x14ac:dyDescent="0.35">
      <c r="A734">
        <v>1</v>
      </c>
      <c r="B734">
        <f t="shared" si="47"/>
        <v>733</v>
      </c>
      <c r="C734" t="s">
        <v>32</v>
      </c>
      <c r="D734">
        <v>36</v>
      </c>
      <c r="E734">
        <v>1993</v>
      </c>
      <c r="F734">
        <v>2400</v>
      </c>
      <c r="G734" s="12">
        <v>2600000</v>
      </c>
      <c r="H734" s="12">
        <v>0</v>
      </c>
      <c r="I734">
        <v>0</v>
      </c>
      <c r="J734">
        <v>0</v>
      </c>
      <c r="K734">
        <v>0</v>
      </c>
      <c r="L734" s="11">
        <v>35516</v>
      </c>
      <c r="M734" s="12">
        <v>1997</v>
      </c>
      <c r="N734" s="12">
        <v>0</v>
      </c>
      <c r="O734" s="12">
        <f t="shared" si="46"/>
        <v>-4</v>
      </c>
      <c r="P734">
        <v>1997</v>
      </c>
      <c r="Q734">
        <v>-4</v>
      </c>
      <c r="R734">
        <v>0</v>
      </c>
      <c r="S734">
        <v>9.0617090000000005</v>
      </c>
      <c r="T734">
        <v>0</v>
      </c>
      <c r="U734">
        <v>0</v>
      </c>
    </row>
    <row r="735" spans="1:21" x14ac:dyDescent="0.35">
      <c r="A735">
        <v>1</v>
      </c>
      <c r="B735">
        <f t="shared" si="47"/>
        <v>734</v>
      </c>
      <c r="C735" t="s">
        <v>32</v>
      </c>
      <c r="D735">
        <v>36</v>
      </c>
      <c r="E735">
        <v>1994</v>
      </c>
      <c r="F735">
        <v>3000</v>
      </c>
      <c r="G735" s="12">
        <v>2700000</v>
      </c>
      <c r="H735" s="12">
        <v>0</v>
      </c>
      <c r="I735">
        <v>0</v>
      </c>
      <c r="J735">
        <v>0</v>
      </c>
      <c r="K735">
        <v>0</v>
      </c>
      <c r="L735" s="11">
        <v>35516</v>
      </c>
      <c r="M735" s="12">
        <v>1997</v>
      </c>
      <c r="N735" s="12">
        <v>0</v>
      </c>
      <c r="O735" s="12">
        <f t="shared" si="46"/>
        <v>-3</v>
      </c>
      <c r="P735">
        <v>1997</v>
      </c>
      <c r="Q735">
        <v>-3</v>
      </c>
      <c r="R735">
        <v>0</v>
      </c>
      <c r="S735">
        <v>11.019299999999999</v>
      </c>
      <c r="T735">
        <v>0</v>
      </c>
      <c r="U735">
        <v>0</v>
      </c>
    </row>
    <row r="736" spans="1:21" x14ac:dyDescent="0.35">
      <c r="A736">
        <v>1</v>
      </c>
      <c r="B736">
        <f t="shared" si="47"/>
        <v>735</v>
      </c>
      <c r="C736" t="s">
        <v>32</v>
      </c>
      <c r="D736">
        <v>36</v>
      </c>
      <c r="E736">
        <v>1995</v>
      </c>
      <c r="F736">
        <v>3600</v>
      </c>
      <c r="G736" s="12">
        <v>2800000</v>
      </c>
      <c r="H736" s="12">
        <v>0</v>
      </c>
      <c r="I736">
        <v>0</v>
      </c>
      <c r="J736">
        <v>0</v>
      </c>
      <c r="K736">
        <v>0</v>
      </c>
      <c r="L736" s="11">
        <v>35516</v>
      </c>
      <c r="M736" s="12">
        <v>1997</v>
      </c>
      <c r="N736" s="12">
        <v>0</v>
      </c>
      <c r="O736" s="12">
        <f t="shared" si="46"/>
        <v>-2</v>
      </c>
      <c r="P736">
        <v>1997</v>
      </c>
      <c r="Q736">
        <v>-2</v>
      </c>
      <c r="R736">
        <v>0</v>
      </c>
      <c r="S736">
        <v>12.86056</v>
      </c>
      <c r="T736">
        <v>0</v>
      </c>
      <c r="U736">
        <v>0</v>
      </c>
    </row>
    <row r="737" spans="1:21" x14ac:dyDescent="0.35">
      <c r="A737">
        <v>1</v>
      </c>
      <c r="B737">
        <f t="shared" si="47"/>
        <v>736</v>
      </c>
      <c r="C737" t="s">
        <v>32</v>
      </c>
      <c r="D737">
        <v>36</v>
      </c>
      <c r="E737">
        <v>1996</v>
      </c>
      <c r="F737">
        <v>4300</v>
      </c>
      <c r="G737" s="12">
        <v>2900000</v>
      </c>
      <c r="H737" s="12">
        <v>0</v>
      </c>
      <c r="I737">
        <v>0</v>
      </c>
      <c r="J737">
        <v>0</v>
      </c>
      <c r="K737">
        <v>0</v>
      </c>
      <c r="L737" s="11">
        <v>35516</v>
      </c>
      <c r="M737" s="12">
        <v>1997</v>
      </c>
      <c r="N737" s="12">
        <v>0</v>
      </c>
      <c r="O737" s="12">
        <f t="shared" si="46"/>
        <v>-1</v>
      </c>
      <c r="P737">
        <v>1997</v>
      </c>
      <c r="Q737">
        <v>-1</v>
      </c>
      <c r="R737">
        <v>0</v>
      </c>
      <c r="S737">
        <v>14.93459</v>
      </c>
      <c r="T737">
        <v>0</v>
      </c>
      <c r="U737">
        <v>0</v>
      </c>
    </row>
    <row r="738" spans="1:21" x14ac:dyDescent="0.35">
      <c r="A738">
        <v>1</v>
      </c>
      <c r="B738">
        <f t="shared" si="47"/>
        <v>737</v>
      </c>
      <c r="C738" t="s">
        <v>32</v>
      </c>
      <c r="D738">
        <v>36</v>
      </c>
      <c r="E738">
        <v>1997</v>
      </c>
      <c r="F738">
        <v>4800</v>
      </c>
      <c r="G738" s="12">
        <v>3000000</v>
      </c>
      <c r="H738" s="12">
        <v>0</v>
      </c>
      <c r="I738">
        <v>0</v>
      </c>
      <c r="J738">
        <v>0</v>
      </c>
      <c r="K738">
        <v>0</v>
      </c>
      <c r="L738" s="11">
        <v>35516</v>
      </c>
      <c r="M738" s="12">
        <v>1997</v>
      </c>
      <c r="N738" s="12">
        <v>1</v>
      </c>
      <c r="O738" s="12">
        <f t="shared" si="46"/>
        <v>0</v>
      </c>
      <c r="P738">
        <v>1997</v>
      </c>
      <c r="Q738">
        <v>0</v>
      </c>
      <c r="R738">
        <v>1</v>
      </c>
      <c r="S738">
        <v>16.2027</v>
      </c>
      <c r="T738">
        <v>0</v>
      </c>
      <c r="U738">
        <v>0</v>
      </c>
    </row>
    <row r="739" spans="1:21" x14ac:dyDescent="0.35">
      <c r="A739">
        <v>1</v>
      </c>
      <c r="B739">
        <f t="shared" si="47"/>
        <v>738</v>
      </c>
      <c r="C739" t="s">
        <v>32</v>
      </c>
      <c r="D739">
        <v>36</v>
      </c>
      <c r="E739">
        <v>1998</v>
      </c>
      <c r="F739">
        <v>5400</v>
      </c>
      <c r="G739" s="12">
        <v>3000000</v>
      </c>
      <c r="H739" s="12">
        <v>0</v>
      </c>
      <c r="I739">
        <v>0</v>
      </c>
      <c r="J739">
        <v>0</v>
      </c>
      <c r="K739">
        <v>0</v>
      </c>
      <c r="L739" s="11">
        <v>35516</v>
      </c>
      <c r="M739" s="12">
        <v>1997</v>
      </c>
      <c r="N739" s="12">
        <v>1</v>
      </c>
      <c r="O739" s="12">
        <f t="shared" si="46"/>
        <v>1</v>
      </c>
      <c r="P739">
        <v>1997</v>
      </c>
      <c r="Q739">
        <v>1</v>
      </c>
      <c r="R739">
        <v>1</v>
      </c>
      <c r="S739">
        <v>17.713899999999999</v>
      </c>
      <c r="T739">
        <v>0</v>
      </c>
      <c r="U739">
        <v>0</v>
      </c>
    </row>
    <row r="740" spans="1:21" x14ac:dyDescent="0.35">
      <c r="A740">
        <v>1</v>
      </c>
      <c r="B740">
        <f t="shared" si="47"/>
        <v>739</v>
      </c>
      <c r="C740" t="s">
        <v>32</v>
      </c>
      <c r="D740">
        <v>36</v>
      </c>
      <c r="E740">
        <v>1999</v>
      </c>
      <c r="F740">
        <v>5800</v>
      </c>
      <c r="G740" s="12">
        <v>3100000</v>
      </c>
      <c r="H740" s="12">
        <v>0</v>
      </c>
      <c r="I740">
        <v>0</v>
      </c>
      <c r="J740">
        <v>0</v>
      </c>
      <c r="K740">
        <v>0</v>
      </c>
      <c r="L740" s="11">
        <v>35516</v>
      </c>
      <c r="M740" s="12">
        <v>1997</v>
      </c>
      <c r="N740" s="12">
        <v>1</v>
      </c>
      <c r="O740" s="12">
        <f t="shared" si="46"/>
        <v>2</v>
      </c>
      <c r="P740">
        <v>1997</v>
      </c>
      <c r="Q740">
        <v>2</v>
      </c>
      <c r="R740">
        <v>1</v>
      </c>
      <c r="S740">
        <v>18.49287</v>
      </c>
      <c r="T740">
        <v>0</v>
      </c>
      <c r="U740">
        <v>0</v>
      </c>
    </row>
    <row r="741" spans="1:21" x14ac:dyDescent="0.35">
      <c r="A741">
        <v>1</v>
      </c>
      <c r="B741">
        <f t="shared" si="47"/>
        <v>740</v>
      </c>
      <c r="C741" t="s">
        <v>32</v>
      </c>
      <c r="D741">
        <v>36</v>
      </c>
      <c r="E741">
        <v>2000</v>
      </c>
      <c r="F741">
        <v>6100</v>
      </c>
      <c r="G741" s="12">
        <v>3200000</v>
      </c>
      <c r="H741" s="12">
        <v>0</v>
      </c>
      <c r="I741">
        <v>0</v>
      </c>
      <c r="J741">
        <v>0</v>
      </c>
      <c r="K741">
        <v>0</v>
      </c>
      <c r="L741" s="11">
        <v>35516</v>
      </c>
      <c r="M741" s="12">
        <v>1997</v>
      </c>
      <c r="N741" s="12">
        <v>1</v>
      </c>
      <c r="O741" s="12">
        <f t="shared" si="46"/>
        <v>3</v>
      </c>
      <c r="P741">
        <v>1997</v>
      </c>
      <c r="Q741">
        <v>3</v>
      </c>
      <c r="R741">
        <v>1</v>
      </c>
      <c r="S741">
        <v>18.91047</v>
      </c>
      <c r="T741">
        <v>0</v>
      </c>
      <c r="U741">
        <v>0</v>
      </c>
    </row>
    <row r="742" spans="1:21" x14ac:dyDescent="0.35">
      <c r="A742">
        <v>1</v>
      </c>
      <c r="B742">
        <f t="shared" si="47"/>
        <v>741</v>
      </c>
      <c r="C742" t="s">
        <v>32</v>
      </c>
      <c r="D742">
        <v>36</v>
      </c>
      <c r="E742">
        <v>2001</v>
      </c>
      <c r="F742">
        <v>6200</v>
      </c>
      <c r="G742" s="12">
        <v>3300000</v>
      </c>
      <c r="H742" s="12">
        <v>0</v>
      </c>
      <c r="I742">
        <v>0</v>
      </c>
      <c r="J742">
        <v>0</v>
      </c>
      <c r="K742">
        <v>0</v>
      </c>
      <c r="L742" s="11">
        <v>35516</v>
      </c>
      <c r="M742" s="12">
        <v>1997</v>
      </c>
      <c r="N742" s="12">
        <v>1</v>
      </c>
      <c r="O742" s="12">
        <f t="shared" si="46"/>
        <v>4</v>
      </c>
      <c r="P742">
        <v>1997</v>
      </c>
      <c r="Q742">
        <v>4</v>
      </c>
      <c r="R742">
        <v>1</v>
      </c>
      <c r="S742">
        <v>18.698319999999999</v>
      </c>
      <c r="T742">
        <v>0</v>
      </c>
      <c r="U742">
        <v>0</v>
      </c>
    </row>
    <row r="743" spans="1:21" x14ac:dyDescent="0.35">
      <c r="A743">
        <v>1</v>
      </c>
      <c r="B743">
        <f t="shared" si="47"/>
        <v>742</v>
      </c>
      <c r="C743" t="s">
        <v>32</v>
      </c>
      <c r="D743">
        <v>36</v>
      </c>
      <c r="E743">
        <v>2002</v>
      </c>
      <c r="F743">
        <v>6300</v>
      </c>
      <c r="G743" s="12">
        <v>3400000</v>
      </c>
      <c r="H743" s="12">
        <v>0</v>
      </c>
      <c r="I743">
        <v>0</v>
      </c>
      <c r="J743">
        <v>0</v>
      </c>
      <c r="K743">
        <v>0</v>
      </c>
      <c r="L743" s="11">
        <v>35516</v>
      </c>
      <c r="M743" s="12">
        <v>1997</v>
      </c>
      <c r="N743" s="12">
        <v>1</v>
      </c>
      <c r="O743" s="12">
        <f t="shared" si="46"/>
        <v>5</v>
      </c>
      <c r="P743">
        <v>1997</v>
      </c>
      <c r="Q743">
        <v>5</v>
      </c>
      <c r="R743">
        <v>1</v>
      </c>
      <c r="S743">
        <v>18.490359999999999</v>
      </c>
      <c r="T743">
        <v>0</v>
      </c>
      <c r="U743">
        <v>0</v>
      </c>
    </row>
    <row r="744" spans="1:21" x14ac:dyDescent="0.35">
      <c r="A744">
        <v>1</v>
      </c>
      <c r="B744">
        <f t="shared" si="47"/>
        <v>743</v>
      </c>
      <c r="C744" t="s">
        <v>32</v>
      </c>
      <c r="D744">
        <v>36</v>
      </c>
      <c r="E744">
        <v>2003</v>
      </c>
      <c r="F744">
        <v>6300</v>
      </c>
      <c r="G744" s="12">
        <v>3500000</v>
      </c>
      <c r="H744" s="12">
        <v>0</v>
      </c>
      <c r="I744">
        <v>0</v>
      </c>
      <c r="J744">
        <v>0</v>
      </c>
      <c r="K744">
        <v>0</v>
      </c>
      <c r="L744" s="11">
        <v>35516</v>
      </c>
      <c r="M744" s="12">
        <v>1997</v>
      </c>
      <c r="N744" s="12">
        <v>1</v>
      </c>
      <c r="O744" s="12">
        <f t="shared" si="46"/>
        <v>6</v>
      </c>
      <c r="P744">
        <v>1997</v>
      </c>
      <c r="Q744">
        <v>6</v>
      </c>
      <c r="R744">
        <v>1</v>
      </c>
      <c r="S744">
        <v>17.98705</v>
      </c>
      <c r="T744">
        <v>0</v>
      </c>
      <c r="U744">
        <v>0</v>
      </c>
    </row>
    <row r="745" spans="1:21" x14ac:dyDescent="0.35">
      <c r="A745">
        <v>1</v>
      </c>
      <c r="B745">
        <f t="shared" si="47"/>
        <v>744</v>
      </c>
      <c r="C745" t="s">
        <v>32</v>
      </c>
      <c r="D745">
        <v>36</v>
      </c>
      <c r="E745">
        <v>2004</v>
      </c>
      <c r="F745">
        <v>6200</v>
      </c>
      <c r="G745" s="12">
        <v>3600000</v>
      </c>
      <c r="H745" s="12">
        <v>0</v>
      </c>
      <c r="I745">
        <v>0</v>
      </c>
      <c r="J745">
        <v>0</v>
      </c>
      <c r="K745">
        <v>0</v>
      </c>
      <c r="L745" s="11">
        <v>35516</v>
      </c>
      <c r="M745" s="12">
        <v>1997</v>
      </c>
      <c r="N745" s="12">
        <v>1</v>
      </c>
      <c r="O745" s="12">
        <f t="shared" si="46"/>
        <v>7</v>
      </c>
      <c r="P745">
        <v>1997</v>
      </c>
      <c r="Q745">
        <v>7</v>
      </c>
      <c r="R745">
        <v>1</v>
      </c>
      <c r="S745">
        <v>17.19624</v>
      </c>
      <c r="T745">
        <v>0</v>
      </c>
      <c r="U745">
        <v>0</v>
      </c>
    </row>
    <row r="746" spans="1:21" x14ac:dyDescent="0.35">
      <c r="A746">
        <v>1</v>
      </c>
      <c r="B746">
        <f t="shared" si="47"/>
        <v>745</v>
      </c>
      <c r="C746" t="s">
        <v>32</v>
      </c>
      <c r="D746">
        <v>36</v>
      </c>
      <c r="E746">
        <v>2005</v>
      </c>
      <c r="F746">
        <v>6000</v>
      </c>
      <c r="G746" s="12">
        <v>3700000</v>
      </c>
      <c r="H746" s="12">
        <v>0</v>
      </c>
      <c r="I746">
        <v>0</v>
      </c>
      <c r="J746">
        <v>0</v>
      </c>
      <c r="K746">
        <v>0</v>
      </c>
      <c r="L746" s="11">
        <v>35516</v>
      </c>
      <c r="M746" s="12">
        <v>1997</v>
      </c>
      <c r="N746" s="12">
        <v>1</v>
      </c>
      <c r="O746" s="12">
        <f t="shared" si="46"/>
        <v>8</v>
      </c>
      <c r="P746">
        <v>1997</v>
      </c>
      <c r="Q746">
        <v>8</v>
      </c>
      <c r="R746">
        <v>1</v>
      </c>
      <c r="S746">
        <v>16.136649999999999</v>
      </c>
      <c r="T746">
        <v>0</v>
      </c>
      <c r="U746">
        <v>0</v>
      </c>
    </row>
    <row r="747" spans="1:21" x14ac:dyDescent="0.35">
      <c r="A747">
        <v>1</v>
      </c>
      <c r="B747">
        <f t="shared" si="47"/>
        <v>746</v>
      </c>
      <c r="C747" t="s">
        <v>32</v>
      </c>
      <c r="D747">
        <v>36</v>
      </c>
      <c r="E747">
        <v>2006</v>
      </c>
      <c r="F747">
        <v>5400</v>
      </c>
      <c r="G747" s="12">
        <v>3800000</v>
      </c>
      <c r="H747" s="12">
        <v>0</v>
      </c>
      <c r="I747">
        <v>0</v>
      </c>
      <c r="J747">
        <v>0</v>
      </c>
      <c r="K747">
        <v>0</v>
      </c>
      <c r="L747" s="11">
        <v>35516</v>
      </c>
      <c r="M747" s="12">
        <v>1997</v>
      </c>
      <c r="N747" s="12">
        <v>1</v>
      </c>
      <c r="O747" s="12">
        <f t="shared" si="46"/>
        <v>9</v>
      </c>
      <c r="P747">
        <v>1997</v>
      </c>
      <c r="Q747">
        <v>9</v>
      </c>
      <c r="R747">
        <v>1</v>
      </c>
      <c r="S747">
        <v>14.053839999999999</v>
      </c>
      <c r="T747">
        <v>0</v>
      </c>
      <c r="U747">
        <v>0</v>
      </c>
    </row>
    <row r="748" spans="1:21" x14ac:dyDescent="0.35">
      <c r="A748">
        <v>1</v>
      </c>
      <c r="B748">
        <f t="shared" si="47"/>
        <v>747</v>
      </c>
      <c r="C748" t="s">
        <v>32</v>
      </c>
      <c r="D748">
        <v>36</v>
      </c>
      <c r="E748">
        <v>2007</v>
      </c>
      <c r="F748">
        <v>5300</v>
      </c>
      <c r="G748" s="12">
        <v>4000000</v>
      </c>
      <c r="H748" s="12">
        <v>0</v>
      </c>
      <c r="I748">
        <v>0</v>
      </c>
      <c r="J748">
        <v>0</v>
      </c>
      <c r="K748">
        <v>0</v>
      </c>
      <c r="L748" s="11">
        <v>35516</v>
      </c>
      <c r="M748" s="12">
        <v>1997</v>
      </c>
      <c r="N748" s="12">
        <v>1</v>
      </c>
      <c r="O748" s="12">
        <f t="shared" si="46"/>
        <v>10</v>
      </c>
      <c r="P748">
        <v>1997</v>
      </c>
      <c r="Q748">
        <v>10</v>
      </c>
      <c r="R748">
        <v>1</v>
      </c>
      <c r="S748">
        <v>13.32915</v>
      </c>
      <c r="T748">
        <v>0</v>
      </c>
      <c r="U748">
        <v>0</v>
      </c>
    </row>
    <row r="749" spans="1:21" x14ac:dyDescent="0.35">
      <c r="A749">
        <v>1</v>
      </c>
      <c r="B749">
        <f t="shared" si="47"/>
        <v>748</v>
      </c>
      <c r="C749" t="s">
        <v>32</v>
      </c>
      <c r="D749">
        <v>36</v>
      </c>
      <c r="E749">
        <v>2008</v>
      </c>
      <c r="F749">
        <v>4800</v>
      </c>
      <c r="G749" s="12">
        <v>4100000</v>
      </c>
      <c r="H749" s="12">
        <v>0</v>
      </c>
      <c r="I749">
        <v>0</v>
      </c>
      <c r="J749">
        <v>0</v>
      </c>
      <c r="K749">
        <v>0</v>
      </c>
      <c r="L749" s="11">
        <v>35516</v>
      </c>
      <c r="M749" s="12">
        <v>1997</v>
      </c>
      <c r="N749" s="12">
        <v>1</v>
      </c>
      <c r="O749" s="12">
        <f t="shared" si="46"/>
        <v>11</v>
      </c>
      <c r="P749">
        <v>1997</v>
      </c>
      <c r="Q749">
        <v>11</v>
      </c>
      <c r="R749">
        <v>1</v>
      </c>
      <c r="S749">
        <v>11.663410000000001</v>
      </c>
      <c r="T749">
        <v>0</v>
      </c>
      <c r="U749">
        <v>0</v>
      </c>
    </row>
    <row r="750" spans="1:21" x14ac:dyDescent="0.35">
      <c r="A750">
        <v>1</v>
      </c>
      <c r="B750">
        <f t="shared" si="47"/>
        <v>749</v>
      </c>
      <c r="C750" t="s">
        <v>32</v>
      </c>
      <c r="D750">
        <v>36</v>
      </c>
      <c r="E750">
        <v>2009</v>
      </c>
      <c r="F750">
        <v>3900</v>
      </c>
      <c r="G750" s="12">
        <v>4300000</v>
      </c>
      <c r="H750" s="12">
        <v>0</v>
      </c>
      <c r="I750">
        <v>0</v>
      </c>
      <c r="J750">
        <v>0</v>
      </c>
      <c r="K750">
        <v>0</v>
      </c>
      <c r="L750" s="11">
        <v>35516</v>
      </c>
      <c r="M750" s="12">
        <v>1997</v>
      </c>
      <c r="N750" s="12">
        <v>1</v>
      </c>
      <c r="O750" s="12">
        <f t="shared" si="46"/>
        <v>12</v>
      </c>
      <c r="P750">
        <v>1997</v>
      </c>
      <c r="Q750">
        <v>12</v>
      </c>
      <c r="R750">
        <v>1</v>
      </c>
      <c r="S750">
        <v>9.1684629999999991</v>
      </c>
      <c r="T750">
        <v>0</v>
      </c>
      <c r="U750">
        <v>0</v>
      </c>
    </row>
    <row r="751" spans="1:21" x14ac:dyDescent="0.35">
      <c r="A751">
        <v>1</v>
      </c>
      <c r="B751">
        <f t="shared" si="47"/>
        <v>750</v>
      </c>
      <c r="C751" t="s">
        <v>32</v>
      </c>
      <c r="D751">
        <v>36</v>
      </c>
      <c r="E751">
        <v>2010</v>
      </c>
      <c r="F751">
        <v>3700</v>
      </c>
      <c r="G751" s="12">
        <v>4400000</v>
      </c>
      <c r="H751" s="12">
        <v>0</v>
      </c>
      <c r="I751">
        <v>0</v>
      </c>
      <c r="J751">
        <v>0</v>
      </c>
      <c r="K751">
        <v>0</v>
      </c>
      <c r="L751" s="11">
        <v>35516</v>
      </c>
      <c r="M751" s="12">
        <v>1997</v>
      </c>
      <c r="N751" s="12">
        <v>1</v>
      </c>
      <c r="O751" s="12">
        <f t="shared" si="46"/>
        <v>13</v>
      </c>
      <c r="P751">
        <v>1997</v>
      </c>
      <c r="Q751">
        <v>13</v>
      </c>
      <c r="R751">
        <v>1</v>
      </c>
      <c r="S751">
        <v>8.4345999999999997</v>
      </c>
      <c r="T751">
        <v>0</v>
      </c>
      <c r="U751">
        <v>0</v>
      </c>
    </row>
    <row r="752" spans="1:21" x14ac:dyDescent="0.35">
      <c r="A752">
        <v>1</v>
      </c>
      <c r="B752">
        <f t="shared" si="47"/>
        <v>751</v>
      </c>
      <c r="C752" t="s">
        <v>32</v>
      </c>
      <c r="D752">
        <v>36</v>
      </c>
      <c r="E752">
        <v>2011</v>
      </c>
      <c r="F752">
        <v>3500</v>
      </c>
      <c r="G752" s="12">
        <v>4500000</v>
      </c>
      <c r="H752" s="12">
        <v>0</v>
      </c>
      <c r="I752">
        <v>0</v>
      </c>
      <c r="J752">
        <v>0</v>
      </c>
      <c r="K752">
        <v>0</v>
      </c>
      <c r="L752" s="11">
        <v>35516</v>
      </c>
      <c r="M752" s="12">
        <v>1997</v>
      </c>
      <c r="N752" s="12">
        <v>1</v>
      </c>
      <c r="O752" s="12">
        <f t="shared" si="46"/>
        <v>14</v>
      </c>
      <c r="P752">
        <v>1997</v>
      </c>
      <c r="Q752">
        <v>14</v>
      </c>
      <c r="R752">
        <v>1</v>
      </c>
      <c r="S752">
        <v>7.7558369999999996</v>
      </c>
      <c r="T752">
        <v>0</v>
      </c>
      <c r="U752">
        <v>0</v>
      </c>
    </row>
    <row r="753" spans="1:21" x14ac:dyDescent="0.35">
      <c r="A753">
        <v>1</v>
      </c>
      <c r="B753">
        <f t="shared" si="47"/>
        <v>752</v>
      </c>
      <c r="C753" t="s">
        <v>32</v>
      </c>
      <c r="D753">
        <v>36</v>
      </c>
      <c r="E753">
        <v>2012</v>
      </c>
      <c r="F753">
        <v>3300</v>
      </c>
      <c r="G753" s="12">
        <v>4600000</v>
      </c>
      <c r="H753" s="12">
        <v>0</v>
      </c>
      <c r="I753">
        <v>0</v>
      </c>
      <c r="J753">
        <v>0</v>
      </c>
      <c r="K753">
        <v>0</v>
      </c>
      <c r="L753" s="11">
        <v>35516</v>
      </c>
      <c r="M753" s="12">
        <v>1997</v>
      </c>
      <c r="N753" s="12">
        <v>1</v>
      </c>
      <c r="O753" s="12">
        <f t="shared" si="46"/>
        <v>15</v>
      </c>
      <c r="P753">
        <v>1997</v>
      </c>
      <c r="Q753">
        <v>15</v>
      </c>
      <c r="R753">
        <v>1</v>
      </c>
      <c r="S753">
        <v>7.1222570000000003</v>
      </c>
      <c r="T753">
        <v>0</v>
      </c>
      <c r="U753">
        <v>0</v>
      </c>
    </row>
    <row r="754" spans="1:21" x14ac:dyDescent="0.35">
      <c r="A754">
        <v>1</v>
      </c>
      <c r="B754">
        <f t="shared" si="47"/>
        <v>753</v>
      </c>
      <c r="C754" t="s">
        <v>32</v>
      </c>
      <c r="D754">
        <v>36</v>
      </c>
      <c r="E754">
        <v>2013</v>
      </c>
      <c r="F754">
        <v>3500</v>
      </c>
      <c r="G754" s="12">
        <v>4800000</v>
      </c>
      <c r="H754" s="12">
        <v>0</v>
      </c>
      <c r="I754">
        <v>0</v>
      </c>
      <c r="J754">
        <v>0</v>
      </c>
      <c r="K754">
        <v>0</v>
      </c>
      <c r="L754" s="11">
        <v>35516</v>
      </c>
      <c r="M754" s="12">
        <v>1997</v>
      </c>
      <c r="N754" s="12">
        <v>1</v>
      </c>
      <c r="O754" s="12">
        <f t="shared" si="46"/>
        <v>16</v>
      </c>
      <c r="P754">
        <v>1997</v>
      </c>
      <c r="Q754">
        <v>16</v>
      </c>
      <c r="R754">
        <v>1</v>
      </c>
      <c r="S754">
        <v>7.3662609999999997</v>
      </c>
      <c r="T754">
        <v>0</v>
      </c>
      <c r="U754">
        <v>0</v>
      </c>
    </row>
    <row r="755" spans="1:21" x14ac:dyDescent="0.35">
      <c r="A755">
        <v>1</v>
      </c>
      <c r="B755">
        <f t="shared" si="47"/>
        <v>754</v>
      </c>
      <c r="C755" t="s">
        <v>32</v>
      </c>
      <c r="D755">
        <v>36</v>
      </c>
      <c r="E755">
        <v>2014</v>
      </c>
      <c r="F755">
        <v>4000</v>
      </c>
      <c r="G755" s="12">
        <v>4900000</v>
      </c>
      <c r="H755" s="12">
        <v>0</v>
      </c>
      <c r="I755">
        <v>0</v>
      </c>
      <c r="J755">
        <v>0</v>
      </c>
      <c r="K755">
        <v>0</v>
      </c>
      <c r="L755" s="11">
        <v>35516</v>
      </c>
      <c r="M755" s="12">
        <v>1997</v>
      </c>
      <c r="N755" s="12">
        <v>1</v>
      </c>
      <c r="O755" s="12">
        <f t="shared" si="46"/>
        <v>17</v>
      </c>
      <c r="P755">
        <v>1997</v>
      </c>
      <c r="Q755">
        <v>17</v>
      </c>
      <c r="R755">
        <v>1</v>
      </c>
      <c r="S755">
        <v>8.2116959999999999</v>
      </c>
      <c r="T755">
        <v>0</v>
      </c>
      <c r="U755">
        <v>0</v>
      </c>
    </row>
    <row r="756" spans="1:21" x14ac:dyDescent="0.35">
      <c r="A756">
        <v>1</v>
      </c>
      <c r="B756">
        <f t="shared" si="47"/>
        <v>755</v>
      </c>
      <c r="C756" t="s">
        <v>32</v>
      </c>
      <c r="D756">
        <v>36</v>
      </c>
      <c r="E756">
        <v>2015</v>
      </c>
      <c r="F756">
        <v>4300</v>
      </c>
      <c r="G756" s="12">
        <v>5000000</v>
      </c>
      <c r="H756" s="12">
        <v>0</v>
      </c>
      <c r="I756">
        <v>0</v>
      </c>
      <c r="J756">
        <v>0</v>
      </c>
      <c r="K756">
        <v>0</v>
      </c>
      <c r="L756" s="11">
        <v>35516</v>
      </c>
      <c r="M756" s="12">
        <v>1997</v>
      </c>
      <c r="N756" s="12">
        <v>1</v>
      </c>
      <c r="O756" s="12">
        <f t="shared" si="46"/>
        <v>18</v>
      </c>
      <c r="P756">
        <v>1997</v>
      </c>
      <c r="Q756">
        <v>18</v>
      </c>
      <c r="R756">
        <v>1</v>
      </c>
      <c r="S756">
        <v>8.6074909999999996</v>
      </c>
      <c r="T756">
        <v>0</v>
      </c>
      <c r="U756">
        <v>0</v>
      </c>
    </row>
    <row r="757" spans="1:21" x14ac:dyDescent="0.35">
      <c r="A757">
        <v>1</v>
      </c>
      <c r="B757">
        <f t="shared" si="47"/>
        <v>756</v>
      </c>
      <c r="C757" t="s">
        <v>32</v>
      </c>
      <c r="D757">
        <v>36</v>
      </c>
      <c r="E757">
        <v>2016</v>
      </c>
      <c r="F757">
        <v>3800</v>
      </c>
      <c r="G757" s="12">
        <v>5100000</v>
      </c>
      <c r="H757" s="12">
        <v>0</v>
      </c>
      <c r="I757">
        <v>0</v>
      </c>
      <c r="J757">
        <v>0</v>
      </c>
      <c r="K757">
        <v>0</v>
      </c>
      <c r="L757" s="11">
        <v>35516</v>
      </c>
      <c r="M757" s="12">
        <v>1997</v>
      </c>
      <c r="N757" s="12">
        <v>1</v>
      </c>
      <c r="O757" s="12">
        <f t="shared" si="46"/>
        <v>19</v>
      </c>
      <c r="P757">
        <v>1997</v>
      </c>
      <c r="Q757">
        <v>19</v>
      </c>
      <c r="R757">
        <v>1</v>
      </c>
      <c r="S757">
        <v>7.4134460000000004</v>
      </c>
      <c r="T757">
        <v>0</v>
      </c>
      <c r="U757">
        <v>0</v>
      </c>
    </row>
    <row r="758" spans="1:21" x14ac:dyDescent="0.35">
      <c r="A758">
        <v>1</v>
      </c>
      <c r="B758">
        <f t="shared" si="47"/>
        <v>757</v>
      </c>
      <c r="C758" t="s">
        <v>33</v>
      </c>
      <c r="D758">
        <v>37</v>
      </c>
      <c r="E758">
        <v>1990</v>
      </c>
      <c r="F758">
        <v>100</v>
      </c>
      <c r="G758" s="12">
        <v>3100000</v>
      </c>
      <c r="H758" s="12">
        <v>0</v>
      </c>
      <c r="I758">
        <v>0</v>
      </c>
      <c r="J758">
        <v>0</v>
      </c>
      <c r="K758">
        <v>0</v>
      </c>
      <c r="L758" s="11">
        <v>34700</v>
      </c>
      <c r="M758" s="12">
        <v>1995</v>
      </c>
      <c r="N758" s="12">
        <v>0</v>
      </c>
      <c r="O758" s="12">
        <f t="shared" si="46"/>
        <v>-5</v>
      </c>
      <c r="P758">
        <v>1995</v>
      </c>
      <c r="Q758">
        <v>-5</v>
      </c>
      <c r="R758">
        <v>0</v>
      </c>
      <c r="S758">
        <v>0.3229979</v>
      </c>
      <c r="T758">
        <v>0</v>
      </c>
      <c r="U758">
        <v>0</v>
      </c>
    </row>
    <row r="759" spans="1:21" x14ac:dyDescent="0.35">
      <c r="A759">
        <v>1</v>
      </c>
      <c r="B759">
        <f t="shared" si="47"/>
        <v>758</v>
      </c>
      <c r="C759" t="s">
        <v>33</v>
      </c>
      <c r="D759">
        <v>37</v>
      </c>
      <c r="E759">
        <v>1991</v>
      </c>
      <c r="F759">
        <v>200</v>
      </c>
      <c r="G759" s="12">
        <v>3200000</v>
      </c>
      <c r="H759" s="12">
        <v>0</v>
      </c>
      <c r="I759">
        <v>0</v>
      </c>
      <c r="J759">
        <v>0</v>
      </c>
      <c r="K759">
        <v>0</v>
      </c>
      <c r="L759" s="11">
        <v>34700</v>
      </c>
      <c r="M759" s="12">
        <v>1995</v>
      </c>
      <c r="N759" s="12">
        <v>0</v>
      </c>
      <c r="O759" s="12">
        <f t="shared" si="46"/>
        <v>-4</v>
      </c>
      <c r="P759">
        <v>1995</v>
      </c>
      <c r="Q759">
        <v>-4</v>
      </c>
      <c r="R759">
        <v>0</v>
      </c>
      <c r="S759">
        <v>0.62979249999999998</v>
      </c>
      <c r="T759">
        <v>0</v>
      </c>
      <c r="U759">
        <v>0</v>
      </c>
    </row>
    <row r="760" spans="1:21" x14ac:dyDescent="0.35">
      <c r="A760">
        <v>1</v>
      </c>
      <c r="B760">
        <f t="shared" si="47"/>
        <v>759</v>
      </c>
      <c r="C760" t="s">
        <v>33</v>
      </c>
      <c r="D760">
        <v>37</v>
      </c>
      <c r="E760">
        <v>1992</v>
      </c>
      <c r="F760">
        <v>200</v>
      </c>
      <c r="G760" s="12">
        <v>3300000</v>
      </c>
      <c r="H760" s="12">
        <v>0</v>
      </c>
      <c r="I760">
        <v>0</v>
      </c>
      <c r="J760">
        <v>0</v>
      </c>
      <c r="K760">
        <v>0</v>
      </c>
      <c r="L760" s="11">
        <v>34700</v>
      </c>
      <c r="M760" s="12">
        <v>1995</v>
      </c>
      <c r="N760" s="12">
        <v>0</v>
      </c>
      <c r="O760" s="12">
        <f t="shared" si="46"/>
        <v>-3</v>
      </c>
      <c r="P760">
        <v>1995</v>
      </c>
      <c r="Q760">
        <v>-3</v>
      </c>
      <c r="R760">
        <v>0</v>
      </c>
      <c r="S760">
        <v>0.61397420000000003</v>
      </c>
      <c r="T760">
        <v>0</v>
      </c>
      <c r="U760">
        <v>0</v>
      </c>
    </row>
    <row r="761" spans="1:21" x14ac:dyDescent="0.35">
      <c r="A761">
        <v>1</v>
      </c>
      <c r="B761">
        <f t="shared" si="47"/>
        <v>760</v>
      </c>
      <c r="C761" t="s">
        <v>33</v>
      </c>
      <c r="D761">
        <v>37</v>
      </c>
      <c r="E761">
        <v>1993</v>
      </c>
      <c r="F761">
        <v>200</v>
      </c>
      <c r="G761" s="12">
        <v>3300000</v>
      </c>
      <c r="H761" s="12">
        <v>0</v>
      </c>
      <c r="I761">
        <v>0</v>
      </c>
      <c r="J761">
        <v>0</v>
      </c>
      <c r="K761">
        <v>0</v>
      </c>
      <c r="L761" s="11">
        <v>34700</v>
      </c>
      <c r="M761" s="12">
        <v>1995</v>
      </c>
      <c r="N761" s="12">
        <v>0</v>
      </c>
      <c r="O761" s="12">
        <f t="shared" si="46"/>
        <v>-2</v>
      </c>
      <c r="P761">
        <v>1995</v>
      </c>
      <c r="Q761">
        <v>-2</v>
      </c>
      <c r="R761">
        <v>0</v>
      </c>
      <c r="S761">
        <v>0.5986224</v>
      </c>
      <c r="T761">
        <v>0</v>
      </c>
      <c r="U761">
        <v>0</v>
      </c>
    </row>
    <row r="762" spans="1:21" x14ac:dyDescent="0.35">
      <c r="A762">
        <v>1</v>
      </c>
      <c r="B762">
        <f t="shared" si="47"/>
        <v>761</v>
      </c>
      <c r="C762" t="s">
        <v>33</v>
      </c>
      <c r="D762">
        <v>37</v>
      </c>
      <c r="E762">
        <v>1994</v>
      </c>
      <c r="F762">
        <v>200</v>
      </c>
      <c r="G762" s="12">
        <v>3400000</v>
      </c>
      <c r="H762" s="12">
        <v>0</v>
      </c>
      <c r="I762">
        <v>0</v>
      </c>
      <c r="J762">
        <v>0</v>
      </c>
      <c r="K762">
        <v>0</v>
      </c>
      <c r="L762" s="11">
        <v>34700</v>
      </c>
      <c r="M762" s="12">
        <v>1995</v>
      </c>
      <c r="N762" s="12">
        <v>0</v>
      </c>
      <c r="O762" s="12">
        <f t="shared" si="46"/>
        <v>-1</v>
      </c>
      <c r="P762">
        <v>1995</v>
      </c>
      <c r="Q762">
        <v>-1</v>
      </c>
      <c r="R762">
        <v>0</v>
      </c>
      <c r="S762">
        <v>0.58382400000000001</v>
      </c>
      <c r="T762">
        <v>0</v>
      </c>
      <c r="U762">
        <v>0</v>
      </c>
    </row>
    <row r="763" spans="1:21" x14ac:dyDescent="0.35">
      <c r="A763">
        <v>1</v>
      </c>
      <c r="B763">
        <f t="shared" si="47"/>
        <v>762</v>
      </c>
      <c r="C763" t="s">
        <v>33</v>
      </c>
      <c r="D763">
        <v>37</v>
      </c>
      <c r="E763">
        <v>1995</v>
      </c>
      <c r="F763">
        <v>200</v>
      </c>
      <c r="G763" s="12">
        <v>3500000</v>
      </c>
      <c r="H763" s="12">
        <v>0</v>
      </c>
      <c r="I763">
        <v>0</v>
      </c>
      <c r="J763">
        <v>0</v>
      </c>
      <c r="K763">
        <v>0</v>
      </c>
      <c r="L763" s="11">
        <v>34700</v>
      </c>
      <c r="M763" s="12">
        <v>1995</v>
      </c>
      <c r="N763" s="12">
        <v>1</v>
      </c>
      <c r="O763" s="12">
        <f t="shared" si="46"/>
        <v>0</v>
      </c>
      <c r="P763">
        <v>1995</v>
      </c>
      <c r="Q763">
        <v>0</v>
      </c>
      <c r="R763">
        <v>1</v>
      </c>
      <c r="S763">
        <v>0.56965030000000005</v>
      </c>
      <c r="T763">
        <v>0</v>
      </c>
      <c r="U763">
        <v>0</v>
      </c>
    </row>
    <row r="764" spans="1:21" x14ac:dyDescent="0.35">
      <c r="A764">
        <v>1</v>
      </c>
      <c r="B764">
        <f t="shared" si="47"/>
        <v>763</v>
      </c>
      <c r="C764" t="s">
        <v>33</v>
      </c>
      <c r="D764">
        <v>37</v>
      </c>
      <c r="E764">
        <v>1996</v>
      </c>
      <c r="F764">
        <v>200</v>
      </c>
      <c r="G764" s="12">
        <v>3600000</v>
      </c>
      <c r="H764" s="12">
        <v>0</v>
      </c>
      <c r="I764">
        <v>0</v>
      </c>
      <c r="J764">
        <v>0</v>
      </c>
      <c r="K764">
        <v>0</v>
      </c>
      <c r="L764" s="11">
        <v>34700</v>
      </c>
      <c r="M764" s="12">
        <v>1995</v>
      </c>
      <c r="N764" s="12">
        <v>1</v>
      </c>
      <c r="O764" s="12">
        <f t="shared" si="46"/>
        <v>1</v>
      </c>
      <c r="P764">
        <v>1995</v>
      </c>
      <c r="Q764">
        <v>1</v>
      </c>
      <c r="R764">
        <v>1</v>
      </c>
      <c r="S764">
        <v>0.55606029999999995</v>
      </c>
      <c r="T764">
        <v>0</v>
      </c>
      <c r="U764">
        <v>0</v>
      </c>
    </row>
    <row r="765" spans="1:21" x14ac:dyDescent="0.35">
      <c r="A765">
        <v>1</v>
      </c>
      <c r="B765">
        <f t="shared" si="47"/>
        <v>764</v>
      </c>
      <c r="C765" t="s">
        <v>33</v>
      </c>
      <c r="D765">
        <v>37</v>
      </c>
      <c r="E765">
        <v>1997</v>
      </c>
      <c r="F765">
        <v>200</v>
      </c>
      <c r="G765" s="12">
        <v>3700000</v>
      </c>
      <c r="H765" s="12">
        <v>0</v>
      </c>
      <c r="I765">
        <v>0</v>
      </c>
      <c r="J765">
        <v>0</v>
      </c>
      <c r="K765">
        <v>0</v>
      </c>
      <c r="L765" s="11">
        <v>34700</v>
      </c>
      <c r="M765" s="12">
        <v>1995</v>
      </c>
      <c r="N765" s="12">
        <v>1</v>
      </c>
      <c r="O765" s="12">
        <f t="shared" si="46"/>
        <v>2</v>
      </c>
      <c r="P765">
        <v>1995</v>
      </c>
      <c r="Q765">
        <v>2</v>
      </c>
      <c r="R765">
        <v>1</v>
      </c>
      <c r="S765">
        <v>0.54307609999999995</v>
      </c>
      <c r="T765">
        <v>0</v>
      </c>
      <c r="U765">
        <v>0</v>
      </c>
    </row>
    <row r="766" spans="1:21" x14ac:dyDescent="0.35">
      <c r="A766">
        <v>1</v>
      </c>
      <c r="B766">
        <f t="shared" si="47"/>
        <v>765</v>
      </c>
      <c r="C766" t="s">
        <v>33</v>
      </c>
      <c r="D766">
        <v>37</v>
      </c>
      <c r="E766">
        <v>1998</v>
      </c>
      <c r="F766">
        <v>200</v>
      </c>
      <c r="G766" s="12">
        <v>3800000</v>
      </c>
      <c r="H766" s="12">
        <v>0</v>
      </c>
      <c r="I766">
        <v>0</v>
      </c>
      <c r="J766">
        <v>0</v>
      </c>
      <c r="K766">
        <v>0</v>
      </c>
      <c r="L766" s="11">
        <v>34700</v>
      </c>
      <c r="M766" s="12">
        <v>1995</v>
      </c>
      <c r="N766" s="12">
        <v>1</v>
      </c>
      <c r="O766" s="12">
        <f t="shared" si="46"/>
        <v>3</v>
      </c>
      <c r="P766">
        <v>1995</v>
      </c>
      <c r="Q766">
        <v>3</v>
      </c>
      <c r="R766">
        <v>1</v>
      </c>
      <c r="S766">
        <v>0.53087390000000001</v>
      </c>
      <c r="T766">
        <v>0</v>
      </c>
      <c r="U766">
        <v>0</v>
      </c>
    </row>
    <row r="767" spans="1:21" x14ac:dyDescent="0.35">
      <c r="A767">
        <v>1</v>
      </c>
      <c r="B767">
        <f t="shared" si="47"/>
        <v>766</v>
      </c>
      <c r="C767" t="s">
        <v>33</v>
      </c>
      <c r="D767">
        <v>37</v>
      </c>
      <c r="E767">
        <v>1999</v>
      </c>
      <c r="F767">
        <v>200</v>
      </c>
      <c r="G767" s="12">
        <v>3800000</v>
      </c>
      <c r="H767" s="12">
        <v>0</v>
      </c>
      <c r="I767">
        <v>0</v>
      </c>
      <c r="J767">
        <v>0</v>
      </c>
      <c r="K767">
        <v>0</v>
      </c>
      <c r="L767" s="11">
        <v>34700</v>
      </c>
      <c r="M767" s="12">
        <v>1995</v>
      </c>
      <c r="N767" s="12">
        <v>1</v>
      </c>
      <c r="O767" s="12">
        <f t="shared" si="46"/>
        <v>4</v>
      </c>
      <c r="P767">
        <v>1995</v>
      </c>
      <c r="Q767">
        <v>4</v>
      </c>
      <c r="R767">
        <v>1</v>
      </c>
      <c r="S767">
        <v>0.51965289999999997</v>
      </c>
      <c r="T767">
        <v>0</v>
      </c>
      <c r="U767">
        <v>0</v>
      </c>
    </row>
    <row r="768" spans="1:21" x14ac:dyDescent="0.35">
      <c r="A768">
        <v>1</v>
      </c>
      <c r="B768">
        <f t="shared" si="47"/>
        <v>767</v>
      </c>
      <c r="C768" t="s">
        <v>33</v>
      </c>
      <c r="D768">
        <v>37</v>
      </c>
      <c r="E768">
        <v>2000</v>
      </c>
      <c r="F768">
        <v>200</v>
      </c>
      <c r="G768" s="12">
        <v>3900000</v>
      </c>
      <c r="H768" s="12">
        <v>0</v>
      </c>
      <c r="I768">
        <v>0</v>
      </c>
      <c r="J768">
        <v>0</v>
      </c>
      <c r="K768">
        <v>0</v>
      </c>
      <c r="L768" s="11">
        <v>34700</v>
      </c>
      <c r="M768" s="12">
        <v>1995</v>
      </c>
      <c r="N768" s="12">
        <v>1</v>
      </c>
      <c r="O768" s="12">
        <f t="shared" si="46"/>
        <v>5</v>
      </c>
      <c r="P768">
        <v>1995</v>
      </c>
      <c r="Q768">
        <v>5</v>
      </c>
      <c r="R768">
        <v>1</v>
      </c>
      <c r="S768">
        <v>0.50949659999999997</v>
      </c>
      <c r="T768">
        <v>0</v>
      </c>
      <c r="U768">
        <v>0</v>
      </c>
    </row>
    <row r="769" spans="1:21" x14ac:dyDescent="0.35">
      <c r="A769">
        <v>1</v>
      </c>
      <c r="B769">
        <f t="shared" si="47"/>
        <v>768</v>
      </c>
      <c r="C769" t="s">
        <v>33</v>
      </c>
      <c r="D769">
        <v>37</v>
      </c>
      <c r="E769">
        <v>2001</v>
      </c>
      <c r="F769">
        <v>200</v>
      </c>
      <c r="G769" s="12">
        <v>4000000</v>
      </c>
      <c r="H769" s="12">
        <v>0</v>
      </c>
      <c r="I769">
        <v>0</v>
      </c>
      <c r="J769">
        <v>0</v>
      </c>
      <c r="K769">
        <v>0</v>
      </c>
      <c r="L769" s="11">
        <v>34700</v>
      </c>
      <c r="M769" s="12">
        <v>1995</v>
      </c>
      <c r="N769" s="12">
        <v>1</v>
      </c>
      <c r="O769" s="12">
        <f t="shared" si="46"/>
        <v>6</v>
      </c>
      <c r="P769">
        <v>1995</v>
      </c>
      <c r="Q769">
        <v>6</v>
      </c>
      <c r="R769">
        <v>1</v>
      </c>
      <c r="S769">
        <v>0.50040050000000003</v>
      </c>
      <c r="T769">
        <v>0</v>
      </c>
      <c r="U769">
        <v>0</v>
      </c>
    </row>
    <row r="770" spans="1:21" x14ac:dyDescent="0.35">
      <c r="A770">
        <v>1</v>
      </c>
      <c r="B770">
        <f t="shared" si="47"/>
        <v>769</v>
      </c>
      <c r="C770" t="s">
        <v>33</v>
      </c>
      <c r="D770">
        <v>37</v>
      </c>
      <c r="E770">
        <v>2002</v>
      </c>
      <c r="F770">
        <v>200</v>
      </c>
      <c r="G770" s="12">
        <v>4100000</v>
      </c>
      <c r="H770" s="12">
        <v>0</v>
      </c>
      <c r="I770">
        <v>0</v>
      </c>
      <c r="J770">
        <v>0</v>
      </c>
      <c r="K770">
        <v>0</v>
      </c>
      <c r="L770" s="11">
        <v>34700</v>
      </c>
      <c r="M770" s="12">
        <v>1995</v>
      </c>
      <c r="N770" s="12">
        <v>1</v>
      </c>
      <c r="O770" s="12">
        <f t="shared" si="46"/>
        <v>7</v>
      </c>
      <c r="P770">
        <v>1995</v>
      </c>
      <c r="Q770">
        <v>7</v>
      </c>
      <c r="R770">
        <v>1</v>
      </c>
      <c r="S770">
        <v>0.4922224</v>
      </c>
      <c r="T770">
        <v>0</v>
      </c>
      <c r="U770">
        <v>0</v>
      </c>
    </row>
    <row r="771" spans="1:21" x14ac:dyDescent="0.35">
      <c r="A771">
        <v>1</v>
      </c>
      <c r="B771">
        <f t="shared" si="47"/>
        <v>770</v>
      </c>
      <c r="C771" t="s">
        <v>33</v>
      </c>
      <c r="D771">
        <v>37</v>
      </c>
      <c r="E771">
        <v>2003</v>
      </c>
      <c r="F771">
        <v>200</v>
      </c>
      <c r="G771" s="12">
        <v>4100000</v>
      </c>
      <c r="H771" s="12">
        <v>0</v>
      </c>
      <c r="I771">
        <v>0</v>
      </c>
      <c r="J771">
        <v>0</v>
      </c>
      <c r="K771">
        <v>0</v>
      </c>
      <c r="L771" s="11">
        <v>34700</v>
      </c>
      <c r="M771" s="12">
        <v>1995</v>
      </c>
      <c r="N771" s="12">
        <v>1</v>
      </c>
      <c r="O771" s="12">
        <f t="shared" ref="O771:O834" si="48">E771-M771</f>
        <v>8</v>
      </c>
      <c r="P771">
        <v>1995</v>
      </c>
      <c r="Q771">
        <v>8</v>
      </c>
      <c r="R771">
        <v>1</v>
      </c>
      <c r="S771">
        <v>0.48473440000000001</v>
      </c>
      <c r="T771">
        <v>0</v>
      </c>
      <c r="U771">
        <v>0</v>
      </c>
    </row>
    <row r="772" spans="1:21" x14ac:dyDescent="0.35">
      <c r="A772">
        <v>1</v>
      </c>
      <c r="B772">
        <f t="shared" ref="B772:B835" si="49">B771+1</f>
        <v>771</v>
      </c>
      <c r="C772" t="s">
        <v>33</v>
      </c>
      <c r="D772">
        <v>37</v>
      </c>
      <c r="E772">
        <v>2004</v>
      </c>
      <c r="F772">
        <v>200</v>
      </c>
      <c r="G772" s="12">
        <v>4200000</v>
      </c>
      <c r="H772" s="12">
        <v>0</v>
      </c>
      <c r="I772">
        <v>0</v>
      </c>
      <c r="J772">
        <v>0</v>
      </c>
      <c r="K772">
        <v>0</v>
      </c>
      <c r="L772" s="11">
        <v>34700</v>
      </c>
      <c r="M772" s="12">
        <v>1995</v>
      </c>
      <c r="N772" s="12">
        <v>1</v>
      </c>
      <c r="O772" s="12">
        <f t="shared" si="48"/>
        <v>9</v>
      </c>
      <c r="P772">
        <v>1995</v>
      </c>
      <c r="Q772">
        <v>9</v>
      </c>
      <c r="R772">
        <v>1</v>
      </c>
      <c r="S772">
        <v>0.47766459999999999</v>
      </c>
      <c r="T772">
        <v>0</v>
      </c>
      <c r="U772">
        <v>0</v>
      </c>
    </row>
    <row r="773" spans="1:21" x14ac:dyDescent="0.35">
      <c r="A773">
        <v>1</v>
      </c>
      <c r="B773">
        <f t="shared" si="49"/>
        <v>772</v>
      </c>
      <c r="C773" t="s">
        <v>33</v>
      </c>
      <c r="D773">
        <v>37</v>
      </c>
      <c r="E773">
        <v>2005</v>
      </c>
      <c r="F773">
        <v>200</v>
      </c>
      <c r="G773" s="12">
        <v>4200000</v>
      </c>
      <c r="H773" s="12">
        <v>0</v>
      </c>
      <c r="I773">
        <v>0</v>
      </c>
      <c r="J773">
        <v>0</v>
      </c>
      <c r="K773">
        <v>0</v>
      </c>
      <c r="L773" s="11">
        <v>34700</v>
      </c>
      <c r="M773" s="12">
        <v>1995</v>
      </c>
      <c r="N773" s="12">
        <v>1</v>
      </c>
      <c r="O773" s="12">
        <f t="shared" si="48"/>
        <v>10</v>
      </c>
      <c r="P773">
        <v>1995</v>
      </c>
      <c r="Q773">
        <v>10</v>
      </c>
      <c r="R773">
        <v>1</v>
      </c>
      <c r="S773">
        <v>0.47082740000000001</v>
      </c>
      <c r="T773">
        <v>0</v>
      </c>
      <c r="U773">
        <v>0</v>
      </c>
    </row>
    <row r="774" spans="1:21" x14ac:dyDescent="0.35">
      <c r="A774">
        <v>1</v>
      </c>
      <c r="B774">
        <f t="shared" si="49"/>
        <v>773</v>
      </c>
      <c r="C774" t="s">
        <v>33</v>
      </c>
      <c r="D774">
        <v>37</v>
      </c>
      <c r="E774">
        <v>2006</v>
      </c>
      <c r="F774">
        <v>200</v>
      </c>
      <c r="G774" s="12">
        <v>4300000</v>
      </c>
      <c r="H774" s="12">
        <v>0</v>
      </c>
      <c r="I774">
        <v>0</v>
      </c>
      <c r="J774">
        <v>0</v>
      </c>
      <c r="K774">
        <v>0</v>
      </c>
      <c r="L774" s="11">
        <v>34700</v>
      </c>
      <c r="M774" s="12">
        <v>1995</v>
      </c>
      <c r="N774" s="12">
        <v>1</v>
      </c>
      <c r="O774" s="12">
        <f t="shared" si="48"/>
        <v>11</v>
      </c>
      <c r="P774">
        <v>1995</v>
      </c>
      <c r="Q774">
        <v>11</v>
      </c>
      <c r="R774">
        <v>1</v>
      </c>
      <c r="S774">
        <v>0.464167</v>
      </c>
      <c r="T774">
        <v>0</v>
      </c>
      <c r="U774">
        <v>0</v>
      </c>
    </row>
    <row r="775" spans="1:21" x14ac:dyDescent="0.35">
      <c r="A775">
        <v>1</v>
      </c>
      <c r="B775">
        <f t="shared" si="49"/>
        <v>774</v>
      </c>
      <c r="C775" t="s">
        <v>33</v>
      </c>
      <c r="D775">
        <v>37</v>
      </c>
      <c r="E775">
        <v>2007</v>
      </c>
      <c r="F775">
        <v>200</v>
      </c>
      <c r="G775" s="12">
        <v>4400000</v>
      </c>
      <c r="H775" s="12">
        <v>0</v>
      </c>
      <c r="I775">
        <v>0</v>
      </c>
      <c r="J775">
        <v>0</v>
      </c>
      <c r="K775">
        <v>0</v>
      </c>
      <c r="L775" s="11">
        <v>34700</v>
      </c>
      <c r="M775" s="12">
        <v>1995</v>
      </c>
      <c r="N775" s="12">
        <v>1</v>
      </c>
      <c r="O775" s="12">
        <f t="shared" si="48"/>
        <v>12</v>
      </c>
      <c r="P775">
        <v>1995</v>
      </c>
      <c r="Q775">
        <v>12</v>
      </c>
      <c r="R775">
        <v>1</v>
      </c>
      <c r="S775">
        <v>0.4577215</v>
      </c>
      <c r="T775">
        <v>0</v>
      </c>
      <c r="U775">
        <v>0</v>
      </c>
    </row>
    <row r="776" spans="1:21" x14ac:dyDescent="0.35">
      <c r="A776">
        <v>1</v>
      </c>
      <c r="B776">
        <f t="shared" si="49"/>
        <v>775</v>
      </c>
      <c r="C776" t="s">
        <v>33</v>
      </c>
      <c r="D776">
        <v>37</v>
      </c>
      <c r="E776">
        <v>2008</v>
      </c>
      <c r="F776">
        <v>200</v>
      </c>
      <c r="G776" s="12">
        <v>4400000</v>
      </c>
      <c r="H776" s="12">
        <v>0</v>
      </c>
      <c r="I776">
        <v>0</v>
      </c>
      <c r="J776">
        <v>0</v>
      </c>
      <c r="K776">
        <v>0</v>
      </c>
      <c r="L776" s="11">
        <v>34700</v>
      </c>
      <c r="M776" s="12">
        <v>1995</v>
      </c>
      <c r="N776" s="12">
        <v>1</v>
      </c>
      <c r="O776" s="12">
        <f t="shared" si="48"/>
        <v>13</v>
      </c>
      <c r="P776">
        <v>1995</v>
      </c>
      <c r="Q776">
        <v>13</v>
      </c>
      <c r="R776">
        <v>1</v>
      </c>
      <c r="S776">
        <v>0.45151740000000001</v>
      </c>
      <c r="T776">
        <v>0</v>
      </c>
      <c r="U776">
        <v>0</v>
      </c>
    </row>
    <row r="777" spans="1:21" x14ac:dyDescent="0.35">
      <c r="A777">
        <v>1</v>
      </c>
      <c r="B777">
        <f t="shared" si="49"/>
        <v>776</v>
      </c>
      <c r="C777" t="s">
        <v>33</v>
      </c>
      <c r="D777">
        <v>37</v>
      </c>
      <c r="E777">
        <v>2009</v>
      </c>
      <c r="F777">
        <v>200</v>
      </c>
      <c r="G777" s="12">
        <v>4500000</v>
      </c>
      <c r="H777" s="12">
        <v>0</v>
      </c>
      <c r="I777">
        <v>0</v>
      </c>
      <c r="J777">
        <v>0</v>
      </c>
      <c r="K777">
        <v>0</v>
      </c>
      <c r="L777" s="11">
        <v>34700</v>
      </c>
      <c r="M777" s="12">
        <v>1995</v>
      </c>
      <c r="N777" s="12">
        <v>1</v>
      </c>
      <c r="O777" s="12">
        <f t="shared" si="48"/>
        <v>14</v>
      </c>
      <c r="P777">
        <v>1995</v>
      </c>
      <c r="Q777">
        <v>14</v>
      </c>
      <c r="R777">
        <v>1</v>
      </c>
      <c r="S777">
        <v>0.44560670000000002</v>
      </c>
      <c r="T777">
        <v>0</v>
      </c>
      <c r="U777">
        <v>0</v>
      </c>
    </row>
    <row r="778" spans="1:21" x14ac:dyDescent="0.35">
      <c r="A778">
        <v>1</v>
      </c>
      <c r="B778">
        <f t="shared" si="49"/>
        <v>777</v>
      </c>
      <c r="C778" t="s">
        <v>33</v>
      </c>
      <c r="D778">
        <v>37</v>
      </c>
      <c r="E778">
        <v>2010</v>
      </c>
      <c r="F778">
        <v>200</v>
      </c>
      <c r="G778" s="12">
        <v>4500000</v>
      </c>
      <c r="H778" s="12">
        <v>0</v>
      </c>
      <c r="I778">
        <v>0</v>
      </c>
      <c r="J778">
        <v>0</v>
      </c>
      <c r="K778">
        <v>0</v>
      </c>
      <c r="L778" s="11">
        <v>34700</v>
      </c>
      <c r="M778" s="12">
        <v>1995</v>
      </c>
      <c r="N778" s="12">
        <v>1</v>
      </c>
      <c r="O778" s="12">
        <f t="shared" si="48"/>
        <v>15</v>
      </c>
      <c r="P778">
        <v>1995</v>
      </c>
      <c r="Q778">
        <v>15</v>
      </c>
      <c r="R778">
        <v>1</v>
      </c>
      <c r="S778">
        <v>0.44001689999999999</v>
      </c>
      <c r="T778">
        <v>0</v>
      </c>
      <c r="U778">
        <v>0</v>
      </c>
    </row>
    <row r="779" spans="1:21" x14ac:dyDescent="0.35">
      <c r="A779">
        <v>1</v>
      </c>
      <c r="B779">
        <f t="shared" si="49"/>
        <v>778</v>
      </c>
      <c r="C779" t="s">
        <v>33</v>
      </c>
      <c r="D779">
        <v>37</v>
      </c>
      <c r="E779">
        <v>2011</v>
      </c>
      <c r="F779">
        <v>200</v>
      </c>
      <c r="G779" s="12">
        <v>4600000</v>
      </c>
      <c r="H779" s="12">
        <v>0</v>
      </c>
      <c r="I779">
        <v>0</v>
      </c>
      <c r="J779">
        <v>0</v>
      </c>
      <c r="K779">
        <v>0</v>
      </c>
      <c r="L779" s="11">
        <v>34700</v>
      </c>
      <c r="M779" s="12">
        <v>1995</v>
      </c>
      <c r="N779" s="12">
        <v>1</v>
      </c>
      <c r="O779" s="12">
        <f t="shared" si="48"/>
        <v>16</v>
      </c>
      <c r="P779">
        <v>1995</v>
      </c>
      <c r="Q779">
        <v>16</v>
      </c>
      <c r="R779">
        <v>1</v>
      </c>
      <c r="S779">
        <v>0.43473780000000001</v>
      </c>
      <c r="T779">
        <v>0</v>
      </c>
      <c r="U779">
        <v>0</v>
      </c>
    </row>
    <row r="780" spans="1:21" x14ac:dyDescent="0.35">
      <c r="A780">
        <v>1</v>
      </c>
      <c r="B780">
        <f t="shared" si="49"/>
        <v>779</v>
      </c>
      <c r="C780" t="s">
        <v>33</v>
      </c>
      <c r="D780">
        <v>37</v>
      </c>
      <c r="E780">
        <v>2012</v>
      </c>
      <c r="F780">
        <v>200</v>
      </c>
      <c r="G780" s="12">
        <v>4700000</v>
      </c>
      <c r="H780" s="12">
        <v>0</v>
      </c>
      <c r="I780">
        <v>0</v>
      </c>
      <c r="J780">
        <v>0</v>
      </c>
      <c r="K780">
        <v>0</v>
      </c>
      <c r="L780" s="11">
        <v>34700</v>
      </c>
      <c r="M780" s="12">
        <v>1995</v>
      </c>
      <c r="N780" s="12">
        <v>1</v>
      </c>
      <c r="O780" s="12">
        <f t="shared" si="48"/>
        <v>17</v>
      </c>
      <c r="P780">
        <v>1995</v>
      </c>
      <c r="Q780">
        <v>17</v>
      </c>
      <c r="R780">
        <v>1</v>
      </c>
      <c r="S780">
        <v>0.42972660000000001</v>
      </c>
      <c r="T780">
        <v>0</v>
      </c>
      <c r="U780">
        <v>0</v>
      </c>
    </row>
    <row r="781" spans="1:21" x14ac:dyDescent="0.35">
      <c r="A781">
        <v>1</v>
      </c>
      <c r="B781">
        <f t="shared" si="49"/>
        <v>780</v>
      </c>
      <c r="C781" t="s">
        <v>33</v>
      </c>
      <c r="D781">
        <v>37</v>
      </c>
      <c r="E781">
        <v>2013</v>
      </c>
      <c r="F781">
        <v>200</v>
      </c>
      <c r="G781" s="12">
        <v>4700000</v>
      </c>
      <c r="H781" s="12">
        <v>0</v>
      </c>
      <c r="I781">
        <v>0</v>
      </c>
      <c r="J781">
        <v>0</v>
      </c>
      <c r="K781">
        <v>0</v>
      </c>
      <c r="L781" s="11">
        <v>34700</v>
      </c>
      <c r="M781" s="12">
        <v>1995</v>
      </c>
      <c r="N781" s="12">
        <v>1</v>
      </c>
      <c r="O781" s="12">
        <f t="shared" si="48"/>
        <v>18</v>
      </c>
      <c r="P781">
        <v>1995</v>
      </c>
      <c r="Q781">
        <v>18</v>
      </c>
      <c r="R781">
        <v>1</v>
      </c>
      <c r="S781">
        <v>0.42495319999999998</v>
      </c>
      <c r="T781">
        <v>0</v>
      </c>
      <c r="U781">
        <v>0</v>
      </c>
    </row>
    <row r="782" spans="1:21" x14ac:dyDescent="0.35">
      <c r="A782">
        <v>1</v>
      </c>
      <c r="B782">
        <f t="shared" si="49"/>
        <v>781</v>
      </c>
      <c r="C782" t="s">
        <v>33</v>
      </c>
      <c r="D782">
        <v>37</v>
      </c>
      <c r="E782">
        <v>2014</v>
      </c>
      <c r="F782">
        <v>200</v>
      </c>
      <c r="G782" s="12">
        <v>4800000</v>
      </c>
      <c r="H782" s="12">
        <v>0</v>
      </c>
      <c r="I782">
        <v>0</v>
      </c>
      <c r="J782">
        <v>0</v>
      </c>
      <c r="K782">
        <v>0</v>
      </c>
      <c r="L782" s="11">
        <v>34700</v>
      </c>
      <c r="M782" s="12">
        <v>1995</v>
      </c>
      <c r="N782" s="12">
        <v>1</v>
      </c>
      <c r="O782" s="12">
        <f t="shared" si="48"/>
        <v>19</v>
      </c>
      <c r="P782">
        <v>1995</v>
      </c>
      <c r="Q782">
        <v>19</v>
      </c>
      <c r="R782">
        <v>1</v>
      </c>
      <c r="S782">
        <v>0.42038219999999998</v>
      </c>
      <c r="T782">
        <v>0</v>
      </c>
      <c r="U782">
        <v>0</v>
      </c>
    </row>
    <row r="783" spans="1:21" x14ac:dyDescent="0.35">
      <c r="A783">
        <v>1</v>
      </c>
      <c r="B783">
        <f t="shared" si="49"/>
        <v>782</v>
      </c>
      <c r="C783" t="s">
        <v>33</v>
      </c>
      <c r="D783">
        <v>37</v>
      </c>
      <c r="E783">
        <v>2015</v>
      </c>
      <c r="F783">
        <v>500</v>
      </c>
      <c r="G783" s="12">
        <v>4800000</v>
      </c>
      <c r="H783" s="12">
        <v>0</v>
      </c>
      <c r="I783">
        <v>0</v>
      </c>
      <c r="J783">
        <v>0</v>
      </c>
      <c r="K783">
        <v>0</v>
      </c>
      <c r="L783" s="11">
        <v>34700</v>
      </c>
      <c r="M783" s="12">
        <v>1995</v>
      </c>
      <c r="N783" s="12">
        <v>1</v>
      </c>
      <c r="O783" s="12">
        <f t="shared" si="48"/>
        <v>20</v>
      </c>
      <c r="P783">
        <v>1995</v>
      </c>
      <c r="Q783">
        <v>20</v>
      </c>
      <c r="R783">
        <v>1</v>
      </c>
      <c r="S783">
        <v>1.0399659999999999</v>
      </c>
      <c r="T783">
        <v>0</v>
      </c>
      <c r="U783">
        <v>0</v>
      </c>
    </row>
    <row r="784" spans="1:21" x14ac:dyDescent="0.35">
      <c r="A784">
        <v>1</v>
      </c>
      <c r="B784">
        <f t="shared" si="49"/>
        <v>783</v>
      </c>
      <c r="C784" t="s">
        <v>33</v>
      </c>
      <c r="D784">
        <v>37</v>
      </c>
      <c r="E784">
        <v>2016</v>
      </c>
      <c r="F784">
        <v>500</v>
      </c>
      <c r="G784" s="12">
        <v>4900000</v>
      </c>
      <c r="H784" s="12">
        <v>0</v>
      </c>
      <c r="I784">
        <v>0</v>
      </c>
      <c r="J784">
        <v>0</v>
      </c>
      <c r="K784">
        <v>0</v>
      </c>
      <c r="L784" s="11">
        <v>34700</v>
      </c>
      <c r="M784" s="12">
        <v>1995</v>
      </c>
      <c r="N784" s="12">
        <v>1</v>
      </c>
      <c r="O784" s="12">
        <f t="shared" si="48"/>
        <v>21</v>
      </c>
      <c r="P784">
        <v>1995</v>
      </c>
      <c r="Q784">
        <v>21</v>
      </c>
      <c r="R784">
        <v>1</v>
      </c>
      <c r="S784">
        <v>1.0293840000000001</v>
      </c>
      <c r="T784">
        <v>0</v>
      </c>
      <c r="U784">
        <v>0</v>
      </c>
    </row>
    <row r="785" spans="1:21" x14ac:dyDescent="0.35">
      <c r="A785">
        <v>1</v>
      </c>
      <c r="B785">
        <f t="shared" si="49"/>
        <v>784</v>
      </c>
      <c r="C785" t="s">
        <v>34</v>
      </c>
      <c r="D785">
        <v>38</v>
      </c>
      <c r="E785">
        <v>1990</v>
      </c>
      <c r="F785">
        <v>100</v>
      </c>
      <c r="G785" s="12">
        <v>4800000</v>
      </c>
      <c r="H785" s="12">
        <v>0</v>
      </c>
      <c r="I785">
        <v>0</v>
      </c>
      <c r="J785">
        <v>0</v>
      </c>
      <c r="K785">
        <v>0</v>
      </c>
      <c r="L785" s="11">
        <v>36860</v>
      </c>
      <c r="M785" s="12">
        <v>2000</v>
      </c>
      <c r="N785" s="12">
        <v>0</v>
      </c>
      <c r="O785" s="12">
        <f t="shared" si="48"/>
        <v>-10</v>
      </c>
      <c r="P785">
        <v>2000</v>
      </c>
      <c r="Q785">
        <v>-10</v>
      </c>
      <c r="R785">
        <v>0</v>
      </c>
      <c r="S785">
        <v>0.209205</v>
      </c>
      <c r="T785">
        <v>0</v>
      </c>
      <c r="U785">
        <v>0</v>
      </c>
    </row>
    <row r="786" spans="1:21" x14ac:dyDescent="0.35">
      <c r="A786">
        <v>1</v>
      </c>
      <c r="B786">
        <f t="shared" si="49"/>
        <v>785</v>
      </c>
      <c r="C786" t="s">
        <v>34</v>
      </c>
      <c r="D786">
        <v>38</v>
      </c>
      <c r="E786">
        <v>1991</v>
      </c>
      <c r="F786">
        <v>100</v>
      </c>
      <c r="G786" s="12">
        <v>4500000</v>
      </c>
      <c r="H786" s="12">
        <v>0</v>
      </c>
      <c r="I786">
        <v>0</v>
      </c>
      <c r="J786">
        <v>0</v>
      </c>
      <c r="K786">
        <v>0</v>
      </c>
      <c r="L786" s="11">
        <v>36860</v>
      </c>
      <c r="M786" s="12">
        <v>2000</v>
      </c>
      <c r="N786" s="12">
        <v>0</v>
      </c>
      <c r="O786" s="12">
        <f t="shared" si="48"/>
        <v>-9</v>
      </c>
      <c r="P786">
        <v>2000</v>
      </c>
      <c r="Q786">
        <v>-9</v>
      </c>
      <c r="R786">
        <v>0</v>
      </c>
      <c r="S786">
        <v>0.2217295</v>
      </c>
      <c r="T786">
        <v>0</v>
      </c>
      <c r="U786">
        <v>0</v>
      </c>
    </row>
    <row r="787" spans="1:21" x14ac:dyDescent="0.35">
      <c r="A787">
        <v>1</v>
      </c>
      <c r="B787">
        <f t="shared" si="49"/>
        <v>786</v>
      </c>
      <c r="C787" t="s">
        <v>34</v>
      </c>
      <c r="D787">
        <v>38</v>
      </c>
      <c r="E787">
        <v>1992</v>
      </c>
      <c r="F787">
        <v>100</v>
      </c>
      <c r="G787" s="12">
        <v>4500000</v>
      </c>
      <c r="H787" s="12">
        <v>0</v>
      </c>
      <c r="I787">
        <v>0</v>
      </c>
      <c r="J787">
        <v>0</v>
      </c>
      <c r="K787">
        <v>0</v>
      </c>
      <c r="L787" s="11">
        <v>36860</v>
      </c>
      <c r="M787" s="12">
        <v>2000</v>
      </c>
      <c r="N787" s="12">
        <v>0</v>
      </c>
      <c r="O787" s="12">
        <f t="shared" si="48"/>
        <v>-8</v>
      </c>
      <c r="P787">
        <v>2000</v>
      </c>
      <c r="Q787">
        <v>-8</v>
      </c>
      <c r="R787">
        <v>0</v>
      </c>
      <c r="S787">
        <v>0.22371369999999999</v>
      </c>
      <c r="T787">
        <v>0</v>
      </c>
      <c r="U787">
        <v>0</v>
      </c>
    </row>
    <row r="788" spans="1:21" x14ac:dyDescent="0.35">
      <c r="A788">
        <v>1</v>
      </c>
      <c r="B788">
        <f t="shared" si="49"/>
        <v>787</v>
      </c>
      <c r="C788" t="s">
        <v>34</v>
      </c>
      <c r="D788">
        <v>38</v>
      </c>
      <c r="E788">
        <v>1993</v>
      </c>
      <c r="F788">
        <v>100</v>
      </c>
      <c r="G788" s="12">
        <v>4600000</v>
      </c>
      <c r="H788" s="12">
        <v>0</v>
      </c>
      <c r="I788">
        <v>0</v>
      </c>
      <c r="J788">
        <v>0</v>
      </c>
      <c r="K788">
        <v>0</v>
      </c>
      <c r="L788" s="11">
        <v>36860</v>
      </c>
      <c r="M788" s="12">
        <v>2000</v>
      </c>
      <c r="N788" s="12">
        <v>0</v>
      </c>
      <c r="O788" s="12">
        <f t="shared" si="48"/>
        <v>-7</v>
      </c>
      <c r="P788">
        <v>2000</v>
      </c>
      <c r="Q788">
        <v>-7</v>
      </c>
      <c r="R788">
        <v>0</v>
      </c>
      <c r="S788">
        <v>0.21551719999999999</v>
      </c>
      <c r="T788">
        <v>0</v>
      </c>
      <c r="U788">
        <v>0</v>
      </c>
    </row>
    <row r="789" spans="1:21" x14ac:dyDescent="0.35">
      <c r="A789">
        <v>1</v>
      </c>
      <c r="B789">
        <f t="shared" si="49"/>
        <v>788</v>
      </c>
      <c r="C789" t="s">
        <v>34</v>
      </c>
      <c r="D789">
        <v>38</v>
      </c>
      <c r="E789">
        <v>1994</v>
      </c>
      <c r="F789">
        <v>100</v>
      </c>
      <c r="G789" s="12">
        <v>4700000</v>
      </c>
      <c r="H789" s="12">
        <v>0</v>
      </c>
      <c r="I789">
        <v>0</v>
      </c>
      <c r="J789">
        <v>0</v>
      </c>
      <c r="K789">
        <v>0</v>
      </c>
      <c r="L789" s="11">
        <v>36860</v>
      </c>
      <c r="M789" s="12">
        <v>2000</v>
      </c>
      <c r="N789" s="12">
        <v>0</v>
      </c>
      <c r="O789" s="12">
        <f t="shared" si="48"/>
        <v>-6</v>
      </c>
      <c r="P789">
        <v>2000</v>
      </c>
      <c r="Q789">
        <v>-6</v>
      </c>
      <c r="R789">
        <v>0</v>
      </c>
      <c r="S789">
        <v>0.21505379999999999</v>
      </c>
      <c r="T789">
        <v>0</v>
      </c>
      <c r="U789">
        <v>0</v>
      </c>
    </row>
    <row r="790" spans="1:21" x14ac:dyDescent="0.35">
      <c r="A790">
        <v>1</v>
      </c>
      <c r="B790">
        <f t="shared" si="49"/>
        <v>789</v>
      </c>
      <c r="C790" t="s">
        <v>34</v>
      </c>
      <c r="D790">
        <v>38</v>
      </c>
      <c r="E790">
        <v>1995</v>
      </c>
      <c r="F790">
        <v>100</v>
      </c>
      <c r="G790" s="12">
        <v>4700000</v>
      </c>
      <c r="H790" s="12">
        <v>0</v>
      </c>
      <c r="I790">
        <v>0</v>
      </c>
      <c r="J790">
        <v>0</v>
      </c>
      <c r="K790">
        <v>0</v>
      </c>
      <c r="L790" s="11">
        <v>36860</v>
      </c>
      <c r="M790" s="12">
        <v>2000</v>
      </c>
      <c r="N790" s="12">
        <v>0</v>
      </c>
      <c r="O790" s="12">
        <f t="shared" si="48"/>
        <v>-5</v>
      </c>
      <c r="P790">
        <v>2000</v>
      </c>
      <c r="Q790">
        <v>-5</v>
      </c>
      <c r="R790">
        <v>0</v>
      </c>
      <c r="S790">
        <v>0.2141786</v>
      </c>
      <c r="T790">
        <v>0</v>
      </c>
      <c r="U790">
        <v>0</v>
      </c>
    </row>
    <row r="791" spans="1:21" x14ac:dyDescent="0.35">
      <c r="A791">
        <v>1</v>
      </c>
      <c r="B791">
        <f t="shared" si="49"/>
        <v>790</v>
      </c>
      <c r="C791" t="s">
        <v>34</v>
      </c>
      <c r="D791">
        <v>38</v>
      </c>
      <c r="E791">
        <v>1996</v>
      </c>
      <c r="F791">
        <v>100</v>
      </c>
      <c r="G791" s="12">
        <v>4500000</v>
      </c>
      <c r="H791" s="12">
        <v>0</v>
      </c>
      <c r="I791">
        <v>0</v>
      </c>
      <c r="J791">
        <v>0</v>
      </c>
      <c r="K791">
        <v>0</v>
      </c>
      <c r="L791" s="11">
        <v>36860</v>
      </c>
      <c r="M791" s="12">
        <v>2000</v>
      </c>
      <c r="N791" s="12">
        <v>0</v>
      </c>
      <c r="O791" s="12">
        <f t="shared" si="48"/>
        <v>-4</v>
      </c>
      <c r="P791">
        <v>2000</v>
      </c>
      <c r="Q791">
        <v>-4</v>
      </c>
      <c r="R791">
        <v>0</v>
      </c>
      <c r="S791">
        <v>0.22251889999999999</v>
      </c>
      <c r="T791">
        <v>0</v>
      </c>
      <c r="U791">
        <v>0</v>
      </c>
    </row>
    <row r="792" spans="1:21" x14ac:dyDescent="0.35">
      <c r="A792">
        <v>1</v>
      </c>
      <c r="B792">
        <f t="shared" si="49"/>
        <v>791</v>
      </c>
      <c r="C792" t="s">
        <v>34</v>
      </c>
      <c r="D792">
        <v>38</v>
      </c>
      <c r="E792">
        <v>1997</v>
      </c>
      <c r="F792">
        <v>100</v>
      </c>
      <c r="G792" s="12">
        <v>4600000</v>
      </c>
      <c r="H792" s="12">
        <v>0</v>
      </c>
      <c r="I792">
        <v>0</v>
      </c>
      <c r="J792">
        <v>0</v>
      </c>
      <c r="K792">
        <v>0</v>
      </c>
      <c r="L792" s="11">
        <v>36860</v>
      </c>
      <c r="M792" s="12">
        <v>2000</v>
      </c>
      <c r="N792" s="12">
        <v>0</v>
      </c>
      <c r="O792" s="12">
        <f t="shared" si="48"/>
        <v>-3</v>
      </c>
      <c r="P792">
        <v>2000</v>
      </c>
      <c r="Q792">
        <v>-3</v>
      </c>
      <c r="R792">
        <v>0</v>
      </c>
      <c r="S792">
        <v>0.21872269999999999</v>
      </c>
      <c r="T792">
        <v>0</v>
      </c>
      <c r="U792">
        <v>0</v>
      </c>
    </row>
    <row r="793" spans="1:21" x14ac:dyDescent="0.35">
      <c r="A793">
        <v>1</v>
      </c>
      <c r="B793">
        <f t="shared" si="49"/>
        <v>792</v>
      </c>
      <c r="C793" t="s">
        <v>34</v>
      </c>
      <c r="D793">
        <v>38</v>
      </c>
      <c r="E793">
        <v>1998</v>
      </c>
      <c r="F793">
        <v>100</v>
      </c>
      <c r="G793" s="12">
        <v>4500000</v>
      </c>
      <c r="H793" s="12">
        <v>0</v>
      </c>
      <c r="I793">
        <v>0</v>
      </c>
      <c r="J793">
        <v>0</v>
      </c>
      <c r="K793">
        <v>0</v>
      </c>
      <c r="L793" s="11">
        <v>36860</v>
      </c>
      <c r="M793" s="12">
        <v>2000</v>
      </c>
      <c r="N793" s="12">
        <v>0</v>
      </c>
      <c r="O793" s="12">
        <f t="shared" si="48"/>
        <v>-2</v>
      </c>
      <c r="P793">
        <v>2000</v>
      </c>
      <c r="Q793">
        <v>-2</v>
      </c>
      <c r="R793">
        <v>0</v>
      </c>
      <c r="S793">
        <v>0.22217290000000001</v>
      </c>
      <c r="T793">
        <v>0</v>
      </c>
      <c r="U793">
        <v>0</v>
      </c>
    </row>
    <row r="794" spans="1:21" x14ac:dyDescent="0.35">
      <c r="A794">
        <v>1</v>
      </c>
      <c r="B794">
        <f t="shared" si="49"/>
        <v>793</v>
      </c>
      <c r="C794" t="s">
        <v>34</v>
      </c>
      <c r="D794">
        <v>38</v>
      </c>
      <c r="E794">
        <v>1999</v>
      </c>
      <c r="F794">
        <v>100</v>
      </c>
      <c r="G794" s="12">
        <v>4600000</v>
      </c>
      <c r="H794" s="12">
        <v>0</v>
      </c>
      <c r="I794">
        <v>0</v>
      </c>
      <c r="J794">
        <v>0</v>
      </c>
      <c r="K794">
        <v>0</v>
      </c>
      <c r="L794" s="11">
        <v>36860</v>
      </c>
      <c r="M794" s="12">
        <v>2000</v>
      </c>
      <c r="N794" s="12">
        <v>0</v>
      </c>
      <c r="O794" s="12">
        <f t="shared" si="48"/>
        <v>-1</v>
      </c>
      <c r="P794">
        <v>2000</v>
      </c>
      <c r="Q794">
        <v>-1</v>
      </c>
      <c r="R794">
        <v>0</v>
      </c>
      <c r="S794">
        <v>0.21958720000000001</v>
      </c>
      <c r="T794">
        <v>0</v>
      </c>
      <c r="U794">
        <v>0</v>
      </c>
    </row>
    <row r="795" spans="1:21" x14ac:dyDescent="0.35">
      <c r="A795">
        <v>1</v>
      </c>
      <c r="B795">
        <f t="shared" si="49"/>
        <v>794</v>
      </c>
      <c r="C795" t="s">
        <v>34</v>
      </c>
      <c r="D795">
        <v>38</v>
      </c>
      <c r="E795">
        <v>2000</v>
      </c>
      <c r="F795">
        <v>100</v>
      </c>
      <c r="G795" s="12">
        <v>4400000</v>
      </c>
      <c r="H795" s="12">
        <v>0</v>
      </c>
      <c r="I795">
        <v>0</v>
      </c>
      <c r="J795">
        <v>0</v>
      </c>
      <c r="K795">
        <v>0</v>
      </c>
      <c r="L795" s="11">
        <v>36860</v>
      </c>
      <c r="M795" s="12">
        <v>2000</v>
      </c>
      <c r="N795" s="12">
        <v>1</v>
      </c>
      <c r="O795" s="12">
        <f t="shared" si="48"/>
        <v>0</v>
      </c>
      <c r="P795">
        <v>2000</v>
      </c>
      <c r="Q795">
        <v>0</v>
      </c>
      <c r="R795">
        <v>1</v>
      </c>
      <c r="S795">
        <v>0.22593759999999999</v>
      </c>
      <c r="T795">
        <v>0</v>
      </c>
      <c r="U795">
        <v>0</v>
      </c>
    </row>
    <row r="796" spans="1:21" x14ac:dyDescent="0.35">
      <c r="A796">
        <v>1</v>
      </c>
      <c r="B796">
        <f t="shared" si="49"/>
        <v>795</v>
      </c>
      <c r="C796" t="s">
        <v>34</v>
      </c>
      <c r="D796">
        <v>38</v>
      </c>
      <c r="E796">
        <v>2001</v>
      </c>
      <c r="F796">
        <v>100</v>
      </c>
      <c r="G796" s="12">
        <v>4400000</v>
      </c>
      <c r="H796" s="12">
        <v>0</v>
      </c>
      <c r="I796">
        <v>0</v>
      </c>
      <c r="J796">
        <v>0</v>
      </c>
      <c r="K796">
        <v>0</v>
      </c>
      <c r="L796" s="11">
        <v>36860</v>
      </c>
      <c r="M796" s="12">
        <v>2000</v>
      </c>
      <c r="N796" s="12">
        <v>1</v>
      </c>
      <c r="O796" s="12">
        <f t="shared" si="48"/>
        <v>1</v>
      </c>
      <c r="P796">
        <v>2000</v>
      </c>
      <c r="Q796">
        <v>1</v>
      </c>
      <c r="R796">
        <v>1</v>
      </c>
      <c r="S796">
        <v>0.22522519999999999</v>
      </c>
      <c r="T796">
        <v>0</v>
      </c>
      <c r="U796">
        <v>0</v>
      </c>
    </row>
    <row r="797" spans="1:21" x14ac:dyDescent="0.35">
      <c r="A797">
        <v>1</v>
      </c>
      <c r="B797">
        <f t="shared" si="49"/>
        <v>796</v>
      </c>
      <c r="C797" t="s">
        <v>34</v>
      </c>
      <c r="D797">
        <v>38</v>
      </c>
      <c r="E797">
        <v>2002</v>
      </c>
      <c r="F797">
        <v>100</v>
      </c>
      <c r="G797" s="12">
        <v>4400000</v>
      </c>
      <c r="H797" s="12">
        <v>0</v>
      </c>
      <c r="I797">
        <v>0</v>
      </c>
      <c r="J797">
        <v>0</v>
      </c>
      <c r="K797">
        <v>0</v>
      </c>
      <c r="L797" s="11">
        <v>36860</v>
      </c>
      <c r="M797" s="12">
        <v>2000</v>
      </c>
      <c r="N797" s="12">
        <v>1</v>
      </c>
      <c r="O797" s="12">
        <f t="shared" si="48"/>
        <v>2</v>
      </c>
      <c r="P797">
        <v>2000</v>
      </c>
      <c r="Q797">
        <v>2</v>
      </c>
      <c r="R797">
        <v>1</v>
      </c>
      <c r="S797">
        <v>0.22522519999999999</v>
      </c>
      <c r="T797">
        <v>0</v>
      </c>
      <c r="U797">
        <v>0</v>
      </c>
    </row>
    <row r="798" spans="1:21" x14ac:dyDescent="0.35">
      <c r="A798">
        <v>1</v>
      </c>
      <c r="B798">
        <f t="shared" si="49"/>
        <v>797</v>
      </c>
      <c r="C798" t="s">
        <v>34</v>
      </c>
      <c r="D798">
        <v>38</v>
      </c>
      <c r="E798">
        <v>2003</v>
      </c>
      <c r="F798">
        <v>100</v>
      </c>
      <c r="G798" s="12">
        <v>4400000</v>
      </c>
      <c r="H798" s="12">
        <v>0</v>
      </c>
      <c r="I798">
        <v>0</v>
      </c>
      <c r="J798">
        <v>0</v>
      </c>
      <c r="K798">
        <v>0</v>
      </c>
      <c r="L798" s="11">
        <v>36860</v>
      </c>
      <c r="M798" s="12">
        <v>2000</v>
      </c>
      <c r="N798" s="12">
        <v>1</v>
      </c>
      <c r="O798" s="12">
        <f t="shared" si="48"/>
        <v>3</v>
      </c>
      <c r="P798">
        <v>2000</v>
      </c>
      <c r="Q798">
        <v>3</v>
      </c>
      <c r="R798">
        <v>1</v>
      </c>
      <c r="S798">
        <v>0.22522519999999999</v>
      </c>
      <c r="T798">
        <v>0</v>
      </c>
      <c r="U798">
        <v>0</v>
      </c>
    </row>
    <row r="799" spans="1:21" x14ac:dyDescent="0.35">
      <c r="A799">
        <v>1</v>
      </c>
      <c r="B799">
        <f t="shared" si="49"/>
        <v>798</v>
      </c>
      <c r="C799" t="s">
        <v>34</v>
      </c>
      <c r="D799">
        <v>38</v>
      </c>
      <c r="E799">
        <v>2004</v>
      </c>
      <c r="F799">
        <v>100</v>
      </c>
      <c r="G799" s="12">
        <v>4400000</v>
      </c>
      <c r="H799" s="12">
        <v>0</v>
      </c>
      <c r="I799">
        <v>0</v>
      </c>
      <c r="J799">
        <v>0</v>
      </c>
      <c r="K799">
        <v>0</v>
      </c>
      <c r="L799" s="11">
        <v>36860</v>
      </c>
      <c r="M799" s="12">
        <v>2000</v>
      </c>
      <c r="N799" s="12">
        <v>1</v>
      </c>
      <c r="O799" s="12">
        <f t="shared" si="48"/>
        <v>4</v>
      </c>
      <c r="P799">
        <v>2000</v>
      </c>
      <c r="Q799">
        <v>4</v>
      </c>
      <c r="R799">
        <v>1</v>
      </c>
      <c r="S799">
        <v>0.225276</v>
      </c>
      <c r="T799">
        <v>0</v>
      </c>
      <c r="U799">
        <v>0</v>
      </c>
    </row>
    <row r="800" spans="1:21" x14ac:dyDescent="0.35">
      <c r="A800">
        <v>1</v>
      </c>
      <c r="B800">
        <f t="shared" si="49"/>
        <v>799</v>
      </c>
      <c r="C800" t="s">
        <v>34</v>
      </c>
      <c r="D800">
        <v>38</v>
      </c>
      <c r="E800">
        <v>2005</v>
      </c>
      <c r="F800">
        <v>100</v>
      </c>
      <c r="G800" s="12">
        <v>4400000</v>
      </c>
      <c r="H800" s="12">
        <v>0</v>
      </c>
      <c r="I800">
        <v>0</v>
      </c>
      <c r="J800">
        <v>0</v>
      </c>
      <c r="K800">
        <v>0</v>
      </c>
      <c r="L800" s="11">
        <v>36860</v>
      </c>
      <c r="M800" s="12">
        <v>2000</v>
      </c>
      <c r="N800" s="12">
        <v>1</v>
      </c>
      <c r="O800" s="12">
        <f t="shared" si="48"/>
        <v>5</v>
      </c>
      <c r="P800">
        <v>2000</v>
      </c>
      <c r="Q800">
        <v>5</v>
      </c>
      <c r="R800">
        <v>1</v>
      </c>
      <c r="S800">
        <v>0.22512380000000001</v>
      </c>
      <c r="T800">
        <v>0</v>
      </c>
      <c r="U800">
        <v>0</v>
      </c>
    </row>
    <row r="801" spans="1:21" x14ac:dyDescent="0.35">
      <c r="A801">
        <v>1</v>
      </c>
      <c r="B801">
        <f t="shared" si="49"/>
        <v>800</v>
      </c>
      <c r="C801" t="s">
        <v>34</v>
      </c>
      <c r="D801">
        <v>38</v>
      </c>
      <c r="E801">
        <v>2006</v>
      </c>
      <c r="F801">
        <v>100</v>
      </c>
      <c r="G801" s="12">
        <v>4400000</v>
      </c>
      <c r="H801" s="12">
        <v>0</v>
      </c>
      <c r="I801">
        <v>0</v>
      </c>
      <c r="J801">
        <v>0</v>
      </c>
      <c r="K801">
        <v>0</v>
      </c>
      <c r="L801" s="11">
        <v>36860</v>
      </c>
      <c r="M801" s="12">
        <v>2000</v>
      </c>
      <c r="N801" s="12">
        <v>1</v>
      </c>
      <c r="O801" s="12">
        <f t="shared" si="48"/>
        <v>6</v>
      </c>
      <c r="P801">
        <v>2000</v>
      </c>
      <c r="Q801">
        <v>6</v>
      </c>
      <c r="R801">
        <v>1</v>
      </c>
      <c r="S801">
        <v>0.22522519999999999</v>
      </c>
      <c r="T801">
        <v>0</v>
      </c>
      <c r="U801">
        <v>0</v>
      </c>
    </row>
    <row r="802" spans="1:21" x14ac:dyDescent="0.35">
      <c r="A802">
        <v>1</v>
      </c>
      <c r="B802">
        <f t="shared" si="49"/>
        <v>801</v>
      </c>
      <c r="C802" t="s">
        <v>34</v>
      </c>
      <c r="D802">
        <v>38</v>
      </c>
      <c r="E802">
        <v>2007</v>
      </c>
      <c r="F802">
        <v>100</v>
      </c>
      <c r="G802" s="12">
        <v>4400000</v>
      </c>
      <c r="H802" s="12">
        <v>0</v>
      </c>
      <c r="I802">
        <v>0</v>
      </c>
      <c r="J802">
        <v>0</v>
      </c>
      <c r="K802">
        <v>0</v>
      </c>
      <c r="L802" s="11">
        <v>36860</v>
      </c>
      <c r="M802" s="12">
        <v>2000</v>
      </c>
      <c r="N802" s="12">
        <v>1</v>
      </c>
      <c r="O802" s="12">
        <f t="shared" si="48"/>
        <v>7</v>
      </c>
      <c r="P802">
        <v>2000</v>
      </c>
      <c r="Q802">
        <v>7</v>
      </c>
      <c r="R802">
        <v>1</v>
      </c>
      <c r="S802">
        <v>0.2254283</v>
      </c>
      <c r="T802">
        <v>0</v>
      </c>
      <c r="U802">
        <v>0</v>
      </c>
    </row>
    <row r="803" spans="1:21" x14ac:dyDescent="0.35">
      <c r="A803">
        <v>1</v>
      </c>
      <c r="B803">
        <f t="shared" si="49"/>
        <v>802</v>
      </c>
      <c r="C803" t="s">
        <v>34</v>
      </c>
      <c r="D803">
        <v>38</v>
      </c>
      <c r="E803">
        <v>2008</v>
      </c>
      <c r="F803">
        <v>100</v>
      </c>
      <c r="G803" s="12">
        <v>4400000</v>
      </c>
      <c r="H803" s="12">
        <v>0</v>
      </c>
      <c r="I803">
        <v>0</v>
      </c>
      <c r="J803">
        <v>0</v>
      </c>
      <c r="K803">
        <v>0</v>
      </c>
      <c r="L803" s="11">
        <v>36860</v>
      </c>
      <c r="M803" s="12">
        <v>2000</v>
      </c>
      <c r="N803" s="12">
        <v>1</v>
      </c>
      <c r="O803" s="12">
        <f t="shared" si="48"/>
        <v>8</v>
      </c>
      <c r="P803">
        <v>2000</v>
      </c>
      <c r="Q803">
        <v>8</v>
      </c>
      <c r="R803">
        <v>1</v>
      </c>
      <c r="S803">
        <v>0.22550419999999999</v>
      </c>
      <c r="T803">
        <v>0</v>
      </c>
      <c r="U803">
        <v>0</v>
      </c>
    </row>
    <row r="804" spans="1:21" x14ac:dyDescent="0.35">
      <c r="A804">
        <v>1</v>
      </c>
      <c r="B804">
        <f t="shared" si="49"/>
        <v>803</v>
      </c>
      <c r="C804" t="s">
        <v>34</v>
      </c>
      <c r="D804">
        <v>38</v>
      </c>
      <c r="E804">
        <v>2009</v>
      </c>
      <c r="F804">
        <v>100</v>
      </c>
      <c r="G804" s="12">
        <v>4400000</v>
      </c>
      <c r="H804" s="12">
        <v>0</v>
      </c>
      <c r="I804">
        <v>0</v>
      </c>
      <c r="J804">
        <v>0</v>
      </c>
      <c r="K804">
        <v>0</v>
      </c>
      <c r="L804" s="11">
        <v>36860</v>
      </c>
      <c r="M804" s="12">
        <v>2000</v>
      </c>
      <c r="N804" s="12">
        <v>1</v>
      </c>
      <c r="O804" s="12">
        <f t="shared" si="48"/>
        <v>9</v>
      </c>
      <c r="P804">
        <v>2000</v>
      </c>
      <c r="Q804">
        <v>9</v>
      </c>
      <c r="R804">
        <v>1</v>
      </c>
      <c r="S804">
        <v>0.2257806</v>
      </c>
      <c r="T804">
        <v>0</v>
      </c>
      <c r="U804">
        <v>0</v>
      </c>
    </row>
    <row r="805" spans="1:21" x14ac:dyDescent="0.35">
      <c r="A805">
        <v>1</v>
      </c>
      <c r="B805">
        <f t="shared" si="49"/>
        <v>804</v>
      </c>
      <c r="C805" t="s">
        <v>34</v>
      </c>
      <c r="D805">
        <v>38</v>
      </c>
      <c r="E805">
        <v>2010</v>
      </c>
      <c r="F805">
        <v>100</v>
      </c>
      <c r="G805" s="12">
        <v>4400000</v>
      </c>
      <c r="H805" s="12">
        <v>0</v>
      </c>
      <c r="I805">
        <v>0</v>
      </c>
      <c r="J805">
        <v>0</v>
      </c>
      <c r="K805">
        <v>0</v>
      </c>
      <c r="L805" s="11">
        <v>36860</v>
      </c>
      <c r="M805" s="12">
        <v>2000</v>
      </c>
      <c r="N805" s="12">
        <v>1</v>
      </c>
      <c r="O805" s="12">
        <f t="shared" si="48"/>
        <v>10</v>
      </c>
      <c r="P805">
        <v>2000</v>
      </c>
      <c r="Q805">
        <v>10</v>
      </c>
      <c r="R805">
        <v>1</v>
      </c>
      <c r="S805">
        <v>0.226358</v>
      </c>
      <c r="T805">
        <v>0</v>
      </c>
      <c r="U805">
        <v>0</v>
      </c>
    </row>
    <row r="806" spans="1:21" x14ac:dyDescent="0.35">
      <c r="A806">
        <v>1</v>
      </c>
      <c r="B806">
        <f t="shared" si="49"/>
        <v>805</v>
      </c>
      <c r="C806" t="s">
        <v>34</v>
      </c>
      <c r="D806">
        <v>38</v>
      </c>
      <c r="E806">
        <v>2011</v>
      </c>
      <c r="F806">
        <v>100</v>
      </c>
      <c r="G806" s="12">
        <v>4300000</v>
      </c>
      <c r="H806" s="12">
        <v>0</v>
      </c>
      <c r="I806">
        <v>0</v>
      </c>
      <c r="J806">
        <v>0</v>
      </c>
      <c r="K806">
        <v>0</v>
      </c>
      <c r="L806" s="11">
        <v>36860</v>
      </c>
      <c r="M806" s="12">
        <v>2000</v>
      </c>
      <c r="N806" s="12">
        <v>1</v>
      </c>
      <c r="O806" s="12">
        <f t="shared" si="48"/>
        <v>11</v>
      </c>
      <c r="P806">
        <v>2000</v>
      </c>
      <c r="Q806">
        <v>11</v>
      </c>
      <c r="R806">
        <v>1</v>
      </c>
      <c r="S806">
        <v>0.23361090000000001</v>
      </c>
      <c r="T806">
        <v>0</v>
      </c>
      <c r="U806">
        <v>0</v>
      </c>
    </row>
    <row r="807" spans="1:21" x14ac:dyDescent="0.35">
      <c r="A807">
        <v>1</v>
      </c>
      <c r="B807">
        <f t="shared" si="49"/>
        <v>806</v>
      </c>
      <c r="C807" t="s">
        <v>34</v>
      </c>
      <c r="D807">
        <v>38</v>
      </c>
      <c r="E807">
        <v>2012</v>
      </c>
      <c r="F807">
        <v>100</v>
      </c>
      <c r="G807" s="12">
        <v>4300000</v>
      </c>
      <c r="H807" s="12">
        <v>0</v>
      </c>
      <c r="I807">
        <v>0</v>
      </c>
      <c r="J807">
        <v>0</v>
      </c>
      <c r="K807">
        <v>0</v>
      </c>
      <c r="L807" s="11">
        <v>36860</v>
      </c>
      <c r="M807" s="12">
        <v>2000</v>
      </c>
      <c r="N807" s="12">
        <v>1</v>
      </c>
      <c r="O807" s="12">
        <f t="shared" si="48"/>
        <v>12</v>
      </c>
      <c r="P807">
        <v>2000</v>
      </c>
      <c r="Q807">
        <v>12</v>
      </c>
      <c r="R807">
        <v>1</v>
      </c>
      <c r="S807">
        <v>0.23432600000000001</v>
      </c>
      <c r="T807">
        <v>0</v>
      </c>
      <c r="U807">
        <v>0</v>
      </c>
    </row>
    <row r="808" spans="1:21" x14ac:dyDescent="0.35">
      <c r="A808">
        <v>1</v>
      </c>
      <c r="B808">
        <f t="shared" si="49"/>
        <v>807</v>
      </c>
      <c r="C808" t="s">
        <v>34</v>
      </c>
      <c r="D808">
        <v>38</v>
      </c>
      <c r="E808">
        <v>2013</v>
      </c>
      <c r="F808">
        <v>100</v>
      </c>
      <c r="G808" s="12">
        <v>4300000</v>
      </c>
      <c r="H808" s="12">
        <v>0</v>
      </c>
      <c r="I808">
        <v>0</v>
      </c>
      <c r="J808">
        <v>0</v>
      </c>
      <c r="K808">
        <v>0</v>
      </c>
      <c r="L808" s="11">
        <v>36860</v>
      </c>
      <c r="M808" s="12">
        <v>2000</v>
      </c>
      <c r="N808" s="12">
        <v>1</v>
      </c>
      <c r="O808" s="12">
        <f t="shared" si="48"/>
        <v>13</v>
      </c>
      <c r="P808">
        <v>2000</v>
      </c>
      <c r="Q808">
        <v>13</v>
      </c>
      <c r="R808">
        <v>1</v>
      </c>
      <c r="S808">
        <v>0.23497960000000001</v>
      </c>
      <c r="T808">
        <v>0</v>
      </c>
      <c r="U808">
        <v>0</v>
      </c>
    </row>
    <row r="809" spans="1:21" x14ac:dyDescent="0.35">
      <c r="A809">
        <v>1</v>
      </c>
      <c r="B809">
        <f t="shared" si="49"/>
        <v>808</v>
      </c>
      <c r="C809" t="s">
        <v>34</v>
      </c>
      <c r="D809">
        <v>38</v>
      </c>
      <c r="E809">
        <v>2014</v>
      </c>
      <c r="F809">
        <v>100</v>
      </c>
      <c r="G809" s="12">
        <v>4200000</v>
      </c>
      <c r="H809" s="12">
        <v>0</v>
      </c>
      <c r="I809">
        <v>0</v>
      </c>
      <c r="J809">
        <v>0</v>
      </c>
      <c r="K809">
        <v>0</v>
      </c>
      <c r="L809" s="11">
        <v>36860</v>
      </c>
      <c r="M809" s="12">
        <v>2000</v>
      </c>
      <c r="N809" s="12">
        <v>1</v>
      </c>
      <c r="O809" s="12">
        <f t="shared" si="48"/>
        <v>14</v>
      </c>
      <c r="P809">
        <v>2000</v>
      </c>
      <c r="Q809">
        <v>14</v>
      </c>
      <c r="R809">
        <v>1</v>
      </c>
      <c r="S809">
        <v>0.2359387</v>
      </c>
      <c r="T809">
        <v>0</v>
      </c>
      <c r="U809">
        <v>0</v>
      </c>
    </row>
    <row r="810" spans="1:21" x14ac:dyDescent="0.35">
      <c r="A810">
        <v>1</v>
      </c>
      <c r="B810">
        <f t="shared" si="49"/>
        <v>809</v>
      </c>
      <c r="C810" t="s">
        <v>34</v>
      </c>
      <c r="D810">
        <v>38</v>
      </c>
      <c r="E810">
        <v>2015</v>
      </c>
      <c r="F810">
        <v>100</v>
      </c>
      <c r="G810" s="12">
        <v>4200000</v>
      </c>
      <c r="H810" s="12">
        <v>0</v>
      </c>
      <c r="I810">
        <v>0</v>
      </c>
      <c r="J810">
        <v>0</v>
      </c>
      <c r="K810">
        <v>0</v>
      </c>
      <c r="L810" s="11">
        <v>36860</v>
      </c>
      <c r="M810" s="12">
        <v>2000</v>
      </c>
      <c r="N810" s="12">
        <v>1</v>
      </c>
      <c r="O810" s="12">
        <f t="shared" si="48"/>
        <v>15</v>
      </c>
      <c r="P810">
        <v>2000</v>
      </c>
      <c r="Q810">
        <v>15</v>
      </c>
      <c r="R810">
        <v>1</v>
      </c>
      <c r="S810">
        <v>0.23789109999999999</v>
      </c>
      <c r="T810">
        <v>0</v>
      </c>
      <c r="U810">
        <v>0</v>
      </c>
    </row>
    <row r="811" spans="1:21" x14ac:dyDescent="0.35">
      <c r="A811">
        <v>1</v>
      </c>
      <c r="B811">
        <f t="shared" si="49"/>
        <v>810</v>
      </c>
      <c r="C811" t="s">
        <v>34</v>
      </c>
      <c r="D811">
        <v>38</v>
      </c>
      <c r="E811">
        <v>2016</v>
      </c>
      <c r="F811">
        <v>100</v>
      </c>
      <c r="G811" s="12">
        <v>4200000</v>
      </c>
      <c r="H811" s="12">
        <v>0</v>
      </c>
      <c r="I811">
        <v>0</v>
      </c>
      <c r="J811">
        <v>0</v>
      </c>
      <c r="K811">
        <v>0</v>
      </c>
      <c r="L811" s="11">
        <v>36860</v>
      </c>
      <c r="M811" s="12">
        <v>2000</v>
      </c>
      <c r="N811" s="12">
        <v>1</v>
      </c>
      <c r="O811" s="12">
        <f t="shared" si="48"/>
        <v>16</v>
      </c>
      <c r="P811">
        <v>2000</v>
      </c>
      <c r="Q811">
        <v>16</v>
      </c>
      <c r="R811">
        <v>1</v>
      </c>
      <c r="S811">
        <v>0.23977370000000001</v>
      </c>
      <c r="T811">
        <v>0</v>
      </c>
      <c r="U811">
        <v>0</v>
      </c>
    </row>
    <row r="812" spans="1:21" x14ac:dyDescent="0.35">
      <c r="A812">
        <v>1</v>
      </c>
      <c r="B812">
        <f t="shared" si="49"/>
        <v>811</v>
      </c>
      <c r="C812" t="s">
        <v>35</v>
      </c>
      <c r="D812">
        <v>39</v>
      </c>
      <c r="E812">
        <v>1990</v>
      </c>
      <c r="F812">
        <v>100</v>
      </c>
      <c r="G812" s="12">
        <v>11000000</v>
      </c>
      <c r="H812" s="12">
        <v>0</v>
      </c>
      <c r="I812">
        <v>1</v>
      </c>
      <c r="J812">
        <v>0</v>
      </c>
      <c r="K812">
        <v>1</v>
      </c>
      <c r="L812" s="11">
        <v>34809</v>
      </c>
      <c r="M812" s="12">
        <v>1995</v>
      </c>
      <c r="N812" s="12">
        <v>0</v>
      </c>
      <c r="O812" s="12">
        <f t="shared" si="48"/>
        <v>-5</v>
      </c>
      <c r="P812">
        <v>2005</v>
      </c>
      <c r="Q812">
        <v>-15</v>
      </c>
      <c r="R812">
        <v>0</v>
      </c>
      <c r="S812">
        <v>9.4499399999999997E-2</v>
      </c>
      <c r="T812">
        <v>0</v>
      </c>
      <c r="U812">
        <v>0</v>
      </c>
    </row>
    <row r="813" spans="1:21" x14ac:dyDescent="0.35">
      <c r="A813">
        <v>1</v>
      </c>
      <c r="B813">
        <f t="shared" si="49"/>
        <v>812</v>
      </c>
      <c r="C813" t="s">
        <v>35</v>
      </c>
      <c r="D813">
        <v>39</v>
      </c>
      <c r="E813">
        <v>1991</v>
      </c>
      <c r="F813">
        <v>100</v>
      </c>
      <c r="G813" s="12">
        <v>11000000</v>
      </c>
      <c r="H813" s="12">
        <v>0</v>
      </c>
      <c r="I813">
        <v>1</v>
      </c>
      <c r="J813">
        <v>0</v>
      </c>
      <c r="K813">
        <v>1</v>
      </c>
      <c r="L813" s="11">
        <v>34809</v>
      </c>
      <c r="M813" s="12">
        <v>1995</v>
      </c>
      <c r="N813" s="12">
        <v>0</v>
      </c>
      <c r="O813" s="12">
        <f t="shared" si="48"/>
        <v>-4</v>
      </c>
      <c r="P813">
        <v>2005</v>
      </c>
      <c r="Q813">
        <v>-14</v>
      </c>
      <c r="R813">
        <v>0</v>
      </c>
      <c r="S813">
        <v>9.3777100000000002E-2</v>
      </c>
      <c r="T813">
        <v>0</v>
      </c>
      <c r="U813">
        <v>0</v>
      </c>
    </row>
    <row r="814" spans="1:21" x14ac:dyDescent="0.35">
      <c r="A814">
        <v>1</v>
      </c>
      <c r="B814">
        <f t="shared" si="49"/>
        <v>813</v>
      </c>
      <c r="C814" t="s">
        <v>35</v>
      </c>
      <c r="D814">
        <v>39</v>
      </c>
      <c r="E814">
        <v>1992</v>
      </c>
      <c r="F814">
        <v>100</v>
      </c>
      <c r="G814" s="12">
        <v>11000000</v>
      </c>
      <c r="H814" s="12">
        <v>0</v>
      </c>
      <c r="I814">
        <v>1</v>
      </c>
      <c r="J814">
        <v>0</v>
      </c>
      <c r="K814">
        <v>1</v>
      </c>
      <c r="L814" s="11">
        <v>34809</v>
      </c>
      <c r="M814" s="12">
        <v>1995</v>
      </c>
      <c r="N814" s="12">
        <v>0</v>
      </c>
      <c r="O814" s="12">
        <f t="shared" si="48"/>
        <v>-3</v>
      </c>
      <c r="P814">
        <v>2005</v>
      </c>
      <c r="Q814">
        <v>-13</v>
      </c>
      <c r="R814">
        <v>0</v>
      </c>
      <c r="S814">
        <v>9.3167399999999997E-2</v>
      </c>
      <c r="T814">
        <v>0</v>
      </c>
      <c r="U814">
        <v>0</v>
      </c>
    </row>
    <row r="815" spans="1:21" x14ac:dyDescent="0.35">
      <c r="A815">
        <v>1</v>
      </c>
      <c r="B815">
        <f t="shared" si="49"/>
        <v>814</v>
      </c>
      <c r="C815" t="s">
        <v>35</v>
      </c>
      <c r="D815">
        <v>39</v>
      </c>
      <c r="E815">
        <v>1993</v>
      </c>
      <c r="F815">
        <v>100</v>
      </c>
      <c r="G815" s="12">
        <v>11000000</v>
      </c>
      <c r="H815" s="12">
        <v>0</v>
      </c>
      <c r="I815">
        <v>1</v>
      </c>
      <c r="J815">
        <v>0</v>
      </c>
      <c r="K815">
        <v>1</v>
      </c>
      <c r="L815" s="11">
        <v>34809</v>
      </c>
      <c r="M815" s="12">
        <v>1995</v>
      </c>
      <c r="N815" s="12">
        <v>0</v>
      </c>
      <c r="O815" s="12">
        <f t="shared" si="48"/>
        <v>-2</v>
      </c>
      <c r="P815">
        <v>2005</v>
      </c>
      <c r="Q815">
        <v>-12</v>
      </c>
      <c r="R815">
        <v>0</v>
      </c>
      <c r="S815">
        <v>9.26429E-2</v>
      </c>
      <c r="T815">
        <v>0</v>
      </c>
      <c r="U815">
        <v>0</v>
      </c>
    </row>
    <row r="816" spans="1:21" x14ac:dyDescent="0.35">
      <c r="A816">
        <v>1</v>
      </c>
      <c r="B816">
        <f t="shared" si="49"/>
        <v>815</v>
      </c>
      <c r="C816" t="s">
        <v>35</v>
      </c>
      <c r="D816">
        <v>39</v>
      </c>
      <c r="E816">
        <v>1994</v>
      </c>
      <c r="F816">
        <v>100</v>
      </c>
      <c r="G816" s="12">
        <v>11000000</v>
      </c>
      <c r="H816" s="12">
        <v>0</v>
      </c>
      <c r="I816">
        <v>1</v>
      </c>
      <c r="J816">
        <v>0</v>
      </c>
      <c r="K816">
        <v>1</v>
      </c>
      <c r="L816" s="11">
        <v>34809</v>
      </c>
      <c r="M816" s="12">
        <v>1995</v>
      </c>
      <c r="N816" s="12">
        <v>0</v>
      </c>
      <c r="O816" s="12">
        <f t="shared" si="48"/>
        <v>-1</v>
      </c>
      <c r="P816">
        <v>2005</v>
      </c>
      <c r="Q816">
        <v>-11</v>
      </c>
      <c r="R816">
        <v>0</v>
      </c>
      <c r="S816">
        <v>9.2160900000000004E-2</v>
      </c>
      <c r="T816">
        <v>0</v>
      </c>
      <c r="U816">
        <v>0</v>
      </c>
    </row>
    <row r="817" spans="1:21" x14ac:dyDescent="0.35">
      <c r="A817">
        <v>1</v>
      </c>
      <c r="B817">
        <f t="shared" si="49"/>
        <v>816</v>
      </c>
      <c r="C817" t="s">
        <v>35</v>
      </c>
      <c r="D817">
        <v>39</v>
      </c>
      <c r="E817">
        <v>1995</v>
      </c>
      <c r="F817">
        <v>100</v>
      </c>
      <c r="G817" s="12">
        <v>11000000</v>
      </c>
      <c r="H817" s="12">
        <v>0</v>
      </c>
      <c r="I817">
        <v>1</v>
      </c>
      <c r="J817">
        <v>0</v>
      </c>
      <c r="K817">
        <v>1</v>
      </c>
      <c r="L817" s="11">
        <v>34809</v>
      </c>
      <c r="M817" s="12">
        <v>1995</v>
      </c>
      <c r="N817" s="12">
        <v>1</v>
      </c>
      <c r="O817" s="12">
        <f t="shared" si="48"/>
        <v>0</v>
      </c>
      <c r="P817">
        <v>2005</v>
      </c>
      <c r="Q817">
        <v>-10</v>
      </c>
      <c r="R817">
        <v>0</v>
      </c>
      <c r="S817">
        <v>9.1692300000000004E-2</v>
      </c>
      <c r="T817">
        <v>0</v>
      </c>
      <c r="U817">
        <v>1</v>
      </c>
    </row>
    <row r="818" spans="1:21" x14ac:dyDescent="0.35">
      <c r="A818">
        <v>1</v>
      </c>
      <c r="B818">
        <f t="shared" si="49"/>
        <v>817</v>
      </c>
      <c r="C818" t="s">
        <v>35</v>
      </c>
      <c r="D818">
        <v>39</v>
      </c>
      <c r="E818">
        <v>1996</v>
      </c>
      <c r="F818">
        <v>100</v>
      </c>
      <c r="G818" s="12">
        <v>11000000</v>
      </c>
      <c r="H818" s="12">
        <v>0</v>
      </c>
      <c r="I818">
        <v>1</v>
      </c>
      <c r="J818">
        <v>0</v>
      </c>
      <c r="K818">
        <v>1</v>
      </c>
      <c r="L818" s="11">
        <v>34809</v>
      </c>
      <c r="M818" s="12">
        <v>1995</v>
      </c>
      <c r="N818" s="12">
        <v>1</v>
      </c>
      <c r="O818" s="12">
        <f t="shared" si="48"/>
        <v>1</v>
      </c>
      <c r="P818">
        <v>2005</v>
      </c>
      <c r="Q818">
        <v>-9</v>
      </c>
      <c r="R818">
        <v>0</v>
      </c>
      <c r="S818">
        <v>9.1232400000000005E-2</v>
      </c>
      <c r="T818">
        <v>0</v>
      </c>
      <c r="U818">
        <v>1</v>
      </c>
    </row>
    <row r="819" spans="1:21" x14ac:dyDescent="0.35">
      <c r="A819">
        <v>1</v>
      </c>
      <c r="B819">
        <f t="shared" si="49"/>
        <v>818</v>
      </c>
      <c r="C819" t="s">
        <v>35</v>
      </c>
      <c r="D819">
        <v>39</v>
      </c>
      <c r="E819">
        <v>1997</v>
      </c>
      <c r="F819">
        <v>100</v>
      </c>
      <c r="G819" s="12">
        <v>11000000</v>
      </c>
      <c r="H819" s="12">
        <v>0</v>
      </c>
      <c r="I819">
        <v>1</v>
      </c>
      <c r="J819">
        <v>0</v>
      </c>
      <c r="K819">
        <v>1</v>
      </c>
      <c r="L819" s="11">
        <v>34809</v>
      </c>
      <c r="M819" s="12">
        <v>1995</v>
      </c>
      <c r="N819" s="12">
        <v>1</v>
      </c>
      <c r="O819" s="12">
        <f t="shared" si="48"/>
        <v>2</v>
      </c>
      <c r="P819">
        <v>2005</v>
      </c>
      <c r="Q819">
        <v>-8</v>
      </c>
      <c r="R819">
        <v>0</v>
      </c>
      <c r="S819">
        <v>9.0793700000000005E-2</v>
      </c>
      <c r="T819">
        <v>0</v>
      </c>
      <c r="U819">
        <v>1</v>
      </c>
    </row>
    <row r="820" spans="1:21" x14ac:dyDescent="0.35">
      <c r="A820">
        <v>1</v>
      </c>
      <c r="B820">
        <f t="shared" si="49"/>
        <v>819</v>
      </c>
      <c r="C820" t="s">
        <v>35</v>
      </c>
      <c r="D820">
        <v>39</v>
      </c>
      <c r="E820">
        <v>1998</v>
      </c>
      <c r="F820">
        <v>100</v>
      </c>
      <c r="G820" s="12">
        <v>11000000</v>
      </c>
      <c r="H820" s="12">
        <v>0</v>
      </c>
      <c r="I820">
        <v>1</v>
      </c>
      <c r="J820">
        <v>0</v>
      </c>
      <c r="K820">
        <v>1</v>
      </c>
      <c r="L820" s="11">
        <v>34809</v>
      </c>
      <c r="M820" s="12">
        <v>1995</v>
      </c>
      <c r="N820" s="12">
        <v>1</v>
      </c>
      <c r="O820" s="12">
        <f t="shared" si="48"/>
        <v>3</v>
      </c>
      <c r="P820">
        <v>2005</v>
      </c>
      <c r="Q820">
        <v>-7</v>
      </c>
      <c r="R820">
        <v>0</v>
      </c>
      <c r="S820">
        <v>9.0382400000000002E-2</v>
      </c>
      <c r="T820">
        <v>0</v>
      </c>
      <c r="U820">
        <v>1</v>
      </c>
    </row>
    <row r="821" spans="1:21" x14ac:dyDescent="0.35">
      <c r="A821">
        <v>1</v>
      </c>
      <c r="B821">
        <f t="shared" si="49"/>
        <v>820</v>
      </c>
      <c r="C821" t="s">
        <v>35</v>
      </c>
      <c r="D821">
        <v>39</v>
      </c>
      <c r="E821">
        <v>1999</v>
      </c>
      <c r="F821">
        <v>100</v>
      </c>
      <c r="G821" s="12">
        <v>11000000</v>
      </c>
      <c r="H821" s="12">
        <v>0</v>
      </c>
      <c r="I821">
        <v>1</v>
      </c>
      <c r="J821">
        <v>0</v>
      </c>
      <c r="K821">
        <v>1</v>
      </c>
      <c r="L821" s="11">
        <v>34809</v>
      </c>
      <c r="M821" s="12">
        <v>1995</v>
      </c>
      <c r="N821" s="12">
        <v>1</v>
      </c>
      <c r="O821" s="12">
        <f t="shared" si="48"/>
        <v>4</v>
      </c>
      <c r="P821">
        <v>2005</v>
      </c>
      <c r="Q821">
        <v>-6</v>
      </c>
      <c r="R821">
        <v>0</v>
      </c>
      <c r="S821">
        <v>9.0009000000000006E-2</v>
      </c>
      <c r="T821">
        <v>0</v>
      </c>
      <c r="U821">
        <v>1</v>
      </c>
    </row>
    <row r="822" spans="1:21" x14ac:dyDescent="0.35">
      <c r="A822">
        <v>1</v>
      </c>
      <c r="B822">
        <f t="shared" si="49"/>
        <v>821</v>
      </c>
      <c r="C822" t="s">
        <v>35</v>
      </c>
      <c r="D822">
        <v>39</v>
      </c>
      <c r="E822">
        <v>2000</v>
      </c>
      <c r="F822">
        <v>200</v>
      </c>
      <c r="G822" s="12">
        <v>11000000</v>
      </c>
      <c r="H822" s="12">
        <v>0</v>
      </c>
      <c r="I822">
        <v>1</v>
      </c>
      <c r="J822">
        <v>0</v>
      </c>
      <c r="K822">
        <v>1</v>
      </c>
      <c r="L822" s="11">
        <v>34809</v>
      </c>
      <c r="M822" s="12">
        <v>1995</v>
      </c>
      <c r="N822" s="12">
        <v>1</v>
      </c>
      <c r="O822" s="12">
        <f t="shared" si="48"/>
        <v>5</v>
      </c>
      <c r="P822">
        <v>2005</v>
      </c>
      <c r="Q822">
        <v>-5</v>
      </c>
      <c r="R822">
        <v>0</v>
      </c>
      <c r="S822">
        <v>0.1793604</v>
      </c>
      <c r="T822">
        <v>0</v>
      </c>
      <c r="U822">
        <v>1</v>
      </c>
    </row>
    <row r="823" spans="1:21" x14ac:dyDescent="0.35">
      <c r="A823">
        <v>1</v>
      </c>
      <c r="B823">
        <f t="shared" si="49"/>
        <v>822</v>
      </c>
      <c r="C823" t="s">
        <v>35</v>
      </c>
      <c r="D823">
        <v>39</v>
      </c>
      <c r="E823">
        <v>2001</v>
      </c>
      <c r="F823">
        <v>200</v>
      </c>
      <c r="G823" s="12">
        <v>11000000</v>
      </c>
      <c r="H823" s="12">
        <v>0</v>
      </c>
      <c r="I823">
        <v>1</v>
      </c>
      <c r="J823">
        <v>0</v>
      </c>
      <c r="K823">
        <v>1</v>
      </c>
      <c r="L823" s="11">
        <v>34809</v>
      </c>
      <c r="M823" s="12">
        <v>1995</v>
      </c>
      <c r="N823" s="12">
        <v>1</v>
      </c>
      <c r="O823" s="12">
        <f t="shared" si="48"/>
        <v>6</v>
      </c>
      <c r="P823">
        <v>2005</v>
      </c>
      <c r="Q823">
        <v>-4</v>
      </c>
      <c r="R823">
        <v>0</v>
      </c>
      <c r="S823">
        <v>0.17878630000000001</v>
      </c>
      <c r="T823">
        <v>0</v>
      </c>
      <c r="U823">
        <v>1</v>
      </c>
    </row>
    <row r="824" spans="1:21" x14ac:dyDescent="0.35">
      <c r="A824">
        <v>1</v>
      </c>
      <c r="B824">
        <f t="shared" si="49"/>
        <v>823</v>
      </c>
      <c r="C824" t="s">
        <v>35</v>
      </c>
      <c r="D824">
        <v>39</v>
      </c>
      <c r="E824">
        <v>2002</v>
      </c>
      <c r="F824">
        <v>100</v>
      </c>
      <c r="G824" s="12">
        <v>11000000</v>
      </c>
      <c r="H824" s="12">
        <v>0</v>
      </c>
      <c r="I824">
        <v>1</v>
      </c>
      <c r="J824">
        <v>0</v>
      </c>
      <c r="K824">
        <v>1</v>
      </c>
      <c r="L824" s="11">
        <v>34809</v>
      </c>
      <c r="M824" s="12">
        <v>1995</v>
      </c>
      <c r="N824" s="12">
        <v>1</v>
      </c>
      <c r="O824" s="12">
        <f t="shared" si="48"/>
        <v>7</v>
      </c>
      <c r="P824">
        <v>2005</v>
      </c>
      <c r="Q824">
        <v>-3</v>
      </c>
      <c r="R824">
        <v>0</v>
      </c>
      <c r="S824">
        <v>8.91425E-2</v>
      </c>
      <c r="T824">
        <v>0</v>
      </c>
      <c r="U824">
        <v>1</v>
      </c>
    </row>
    <row r="825" spans="1:21" x14ac:dyDescent="0.35">
      <c r="A825">
        <v>1</v>
      </c>
      <c r="B825">
        <f t="shared" si="49"/>
        <v>824</v>
      </c>
      <c r="C825" t="s">
        <v>35</v>
      </c>
      <c r="D825">
        <v>39</v>
      </c>
      <c r="E825">
        <v>2003</v>
      </c>
      <c r="F825">
        <v>100</v>
      </c>
      <c r="G825" s="12">
        <v>11000000</v>
      </c>
      <c r="H825" s="12">
        <v>0</v>
      </c>
      <c r="I825">
        <v>1</v>
      </c>
      <c r="J825">
        <v>0</v>
      </c>
      <c r="K825">
        <v>1</v>
      </c>
      <c r="L825" s="11">
        <v>34809</v>
      </c>
      <c r="M825" s="12">
        <v>1995</v>
      </c>
      <c r="N825" s="12">
        <v>1</v>
      </c>
      <c r="O825" s="12">
        <f t="shared" si="48"/>
        <v>8</v>
      </c>
      <c r="P825">
        <v>2005</v>
      </c>
      <c r="Q825">
        <v>-2</v>
      </c>
      <c r="R825">
        <v>0</v>
      </c>
      <c r="S825">
        <v>8.8929300000000003E-2</v>
      </c>
      <c r="T825">
        <v>0</v>
      </c>
      <c r="U825">
        <v>1</v>
      </c>
    </row>
    <row r="826" spans="1:21" x14ac:dyDescent="0.35">
      <c r="A826">
        <v>1</v>
      </c>
      <c r="B826">
        <f t="shared" si="49"/>
        <v>825</v>
      </c>
      <c r="C826" t="s">
        <v>35</v>
      </c>
      <c r="D826">
        <v>39</v>
      </c>
      <c r="E826">
        <v>2004</v>
      </c>
      <c r="F826">
        <v>100</v>
      </c>
      <c r="G826" s="12">
        <v>11000000</v>
      </c>
      <c r="H826" s="12">
        <v>0</v>
      </c>
      <c r="I826">
        <v>1</v>
      </c>
      <c r="J826">
        <v>0</v>
      </c>
      <c r="K826">
        <v>1</v>
      </c>
      <c r="L826" s="11">
        <v>34809</v>
      </c>
      <c r="M826" s="12">
        <v>1995</v>
      </c>
      <c r="N826" s="12">
        <v>1</v>
      </c>
      <c r="O826" s="12">
        <f t="shared" si="48"/>
        <v>9</v>
      </c>
      <c r="P826">
        <v>2005</v>
      </c>
      <c r="Q826">
        <v>-1</v>
      </c>
      <c r="R826">
        <v>0</v>
      </c>
      <c r="S826">
        <v>8.8755200000000006E-2</v>
      </c>
      <c r="T826">
        <v>0</v>
      </c>
      <c r="U826">
        <v>1</v>
      </c>
    </row>
    <row r="827" spans="1:21" x14ac:dyDescent="0.35">
      <c r="A827">
        <v>1</v>
      </c>
      <c r="B827">
        <f t="shared" si="49"/>
        <v>826</v>
      </c>
      <c r="C827" t="s">
        <v>35</v>
      </c>
      <c r="D827">
        <v>39</v>
      </c>
      <c r="E827">
        <v>2005</v>
      </c>
      <c r="F827">
        <v>100</v>
      </c>
      <c r="G827" s="12">
        <v>11000000</v>
      </c>
      <c r="H827" s="12">
        <v>0</v>
      </c>
      <c r="I827">
        <v>1</v>
      </c>
      <c r="J827">
        <v>0</v>
      </c>
      <c r="K827">
        <v>1</v>
      </c>
      <c r="L827" s="11">
        <v>34809</v>
      </c>
      <c r="M827" s="12">
        <v>1995</v>
      </c>
      <c r="N827" s="12">
        <v>1</v>
      </c>
      <c r="O827" s="12">
        <f t="shared" si="48"/>
        <v>10</v>
      </c>
      <c r="P827">
        <v>2005</v>
      </c>
      <c r="Q827">
        <v>0</v>
      </c>
      <c r="R827">
        <v>1</v>
      </c>
      <c r="S827">
        <v>8.8619100000000006E-2</v>
      </c>
      <c r="T827">
        <v>0</v>
      </c>
      <c r="U827">
        <v>1</v>
      </c>
    </row>
    <row r="828" spans="1:21" x14ac:dyDescent="0.35">
      <c r="A828">
        <v>1</v>
      </c>
      <c r="B828">
        <f t="shared" si="49"/>
        <v>827</v>
      </c>
      <c r="C828" t="s">
        <v>35</v>
      </c>
      <c r="D828">
        <v>39</v>
      </c>
      <c r="E828">
        <v>2006</v>
      </c>
      <c r="F828">
        <v>100</v>
      </c>
      <c r="G828" s="12">
        <v>11000000</v>
      </c>
      <c r="H828" s="12">
        <v>0</v>
      </c>
      <c r="I828">
        <v>1</v>
      </c>
      <c r="J828">
        <v>0</v>
      </c>
      <c r="K828">
        <v>1</v>
      </c>
      <c r="L828" s="11">
        <v>34809</v>
      </c>
      <c r="M828" s="12">
        <v>1995</v>
      </c>
      <c r="N828" s="12">
        <v>1</v>
      </c>
      <c r="O828" s="12">
        <f t="shared" si="48"/>
        <v>11</v>
      </c>
      <c r="P828">
        <v>2005</v>
      </c>
      <c r="Q828">
        <v>1</v>
      </c>
      <c r="R828">
        <v>1</v>
      </c>
      <c r="S828">
        <v>8.8525099999999995E-2</v>
      </c>
      <c r="T828">
        <v>0</v>
      </c>
      <c r="U828">
        <v>1</v>
      </c>
    </row>
    <row r="829" spans="1:21" x14ac:dyDescent="0.35">
      <c r="A829">
        <v>1</v>
      </c>
      <c r="B829">
        <f t="shared" si="49"/>
        <v>828</v>
      </c>
      <c r="C829" t="s">
        <v>35</v>
      </c>
      <c r="D829">
        <v>39</v>
      </c>
      <c r="E829">
        <v>2007</v>
      </c>
      <c r="F829">
        <v>200</v>
      </c>
      <c r="G829" s="12">
        <v>11000000</v>
      </c>
      <c r="H829" s="12">
        <v>0</v>
      </c>
      <c r="I829">
        <v>1</v>
      </c>
      <c r="J829">
        <v>0</v>
      </c>
      <c r="K829">
        <v>1</v>
      </c>
      <c r="L829" s="11">
        <v>34809</v>
      </c>
      <c r="M829" s="12">
        <v>1995</v>
      </c>
      <c r="N829" s="12">
        <v>1</v>
      </c>
      <c r="O829" s="12">
        <f t="shared" si="48"/>
        <v>12</v>
      </c>
      <c r="P829">
        <v>2005</v>
      </c>
      <c r="Q829">
        <v>2</v>
      </c>
      <c r="R829">
        <v>1</v>
      </c>
      <c r="S829">
        <v>0.17693339999999999</v>
      </c>
      <c r="T829">
        <v>0</v>
      </c>
      <c r="U829">
        <v>1</v>
      </c>
    </row>
    <row r="830" spans="1:21" x14ac:dyDescent="0.35">
      <c r="A830">
        <v>1</v>
      </c>
      <c r="B830">
        <f t="shared" si="49"/>
        <v>829</v>
      </c>
      <c r="C830" t="s">
        <v>35</v>
      </c>
      <c r="D830">
        <v>39</v>
      </c>
      <c r="E830">
        <v>2008</v>
      </c>
      <c r="F830">
        <v>200</v>
      </c>
      <c r="G830" s="12">
        <v>11000000</v>
      </c>
      <c r="H830" s="12">
        <v>0</v>
      </c>
      <c r="I830">
        <v>1</v>
      </c>
      <c r="J830">
        <v>0</v>
      </c>
      <c r="K830">
        <v>1</v>
      </c>
      <c r="L830" s="11">
        <v>34809</v>
      </c>
      <c r="M830" s="12">
        <v>1995</v>
      </c>
      <c r="N830" s="12">
        <v>1</v>
      </c>
      <c r="O830" s="12">
        <f t="shared" si="48"/>
        <v>13</v>
      </c>
      <c r="P830">
        <v>2005</v>
      </c>
      <c r="Q830">
        <v>3</v>
      </c>
      <c r="R830">
        <v>1</v>
      </c>
      <c r="S830">
        <v>0.17683850000000001</v>
      </c>
      <c r="T830">
        <v>0</v>
      </c>
      <c r="U830">
        <v>1</v>
      </c>
    </row>
    <row r="831" spans="1:21" x14ac:dyDescent="0.35">
      <c r="A831">
        <v>1</v>
      </c>
      <c r="B831">
        <f t="shared" si="49"/>
        <v>830</v>
      </c>
      <c r="C831" t="s">
        <v>35</v>
      </c>
      <c r="D831">
        <v>39</v>
      </c>
      <c r="E831">
        <v>2009</v>
      </c>
      <c r="F831">
        <v>200</v>
      </c>
      <c r="G831" s="12">
        <v>11000000</v>
      </c>
      <c r="H831" s="12">
        <v>0</v>
      </c>
      <c r="I831">
        <v>1</v>
      </c>
      <c r="J831">
        <v>0</v>
      </c>
      <c r="K831">
        <v>1</v>
      </c>
      <c r="L831" s="11">
        <v>34809</v>
      </c>
      <c r="M831" s="12">
        <v>1995</v>
      </c>
      <c r="N831" s="12">
        <v>1</v>
      </c>
      <c r="O831" s="12">
        <f t="shared" si="48"/>
        <v>14</v>
      </c>
      <c r="P831">
        <v>2005</v>
      </c>
      <c r="Q831">
        <v>4</v>
      </c>
      <c r="R831">
        <v>1</v>
      </c>
      <c r="S831">
        <v>0.1767003</v>
      </c>
      <c r="T831">
        <v>0</v>
      </c>
      <c r="U831">
        <v>1</v>
      </c>
    </row>
    <row r="832" spans="1:21" x14ac:dyDescent="0.35">
      <c r="A832">
        <v>1</v>
      </c>
      <c r="B832">
        <f t="shared" si="49"/>
        <v>831</v>
      </c>
      <c r="C832" t="s">
        <v>35</v>
      </c>
      <c r="D832">
        <v>39</v>
      </c>
      <c r="E832">
        <v>2010</v>
      </c>
      <c r="F832">
        <v>200</v>
      </c>
      <c r="G832" s="12">
        <v>11000000</v>
      </c>
      <c r="H832" s="12">
        <v>0</v>
      </c>
      <c r="I832">
        <v>1</v>
      </c>
      <c r="J832">
        <v>0</v>
      </c>
      <c r="K832">
        <v>1</v>
      </c>
      <c r="L832" s="11">
        <v>34809</v>
      </c>
      <c r="M832" s="12">
        <v>1995</v>
      </c>
      <c r="N832" s="12">
        <v>1</v>
      </c>
      <c r="O832" s="12">
        <f t="shared" si="48"/>
        <v>15</v>
      </c>
      <c r="P832">
        <v>2005</v>
      </c>
      <c r="Q832">
        <v>5</v>
      </c>
      <c r="R832">
        <v>1</v>
      </c>
      <c r="S832">
        <v>0.17647499999999999</v>
      </c>
      <c r="T832">
        <v>0</v>
      </c>
      <c r="U832">
        <v>1</v>
      </c>
    </row>
    <row r="833" spans="1:21" x14ac:dyDescent="0.35">
      <c r="A833">
        <v>1</v>
      </c>
      <c r="B833">
        <f t="shared" si="49"/>
        <v>832</v>
      </c>
      <c r="C833" t="s">
        <v>35</v>
      </c>
      <c r="D833">
        <v>39</v>
      </c>
      <c r="E833">
        <v>2011</v>
      </c>
      <c r="F833">
        <v>200</v>
      </c>
      <c r="G833" s="12">
        <v>11000000</v>
      </c>
      <c r="H833" s="12">
        <v>0</v>
      </c>
      <c r="I833">
        <v>1</v>
      </c>
      <c r="J833">
        <v>0</v>
      </c>
      <c r="K833">
        <v>1</v>
      </c>
      <c r="L833" s="11">
        <v>34809</v>
      </c>
      <c r="M833" s="12">
        <v>1995</v>
      </c>
      <c r="N833" s="12">
        <v>1</v>
      </c>
      <c r="O833" s="12">
        <f t="shared" si="48"/>
        <v>16</v>
      </c>
      <c r="P833">
        <v>2005</v>
      </c>
      <c r="Q833">
        <v>6</v>
      </c>
      <c r="R833">
        <v>1</v>
      </c>
      <c r="S833">
        <v>0.1761393</v>
      </c>
      <c r="T833">
        <v>0</v>
      </c>
      <c r="U833">
        <v>1</v>
      </c>
    </row>
    <row r="834" spans="1:21" x14ac:dyDescent="0.35">
      <c r="A834">
        <v>1</v>
      </c>
      <c r="B834">
        <f t="shared" si="49"/>
        <v>833</v>
      </c>
      <c r="C834" t="s">
        <v>35</v>
      </c>
      <c r="D834">
        <v>39</v>
      </c>
      <c r="E834">
        <v>2012</v>
      </c>
      <c r="F834">
        <v>200</v>
      </c>
      <c r="G834" s="12">
        <v>11000000</v>
      </c>
      <c r="H834" s="12">
        <v>0</v>
      </c>
      <c r="I834">
        <v>1</v>
      </c>
      <c r="J834">
        <v>0</v>
      </c>
      <c r="K834">
        <v>1</v>
      </c>
      <c r="L834" s="11">
        <v>34809</v>
      </c>
      <c r="M834" s="12">
        <v>1995</v>
      </c>
      <c r="N834" s="12">
        <v>1</v>
      </c>
      <c r="O834" s="12">
        <f t="shared" si="48"/>
        <v>17</v>
      </c>
      <c r="P834">
        <v>2005</v>
      </c>
      <c r="Q834">
        <v>7</v>
      </c>
      <c r="R834">
        <v>1</v>
      </c>
      <c r="S834">
        <v>0.1757138</v>
      </c>
      <c r="T834">
        <v>0</v>
      </c>
      <c r="U834">
        <v>1</v>
      </c>
    </row>
    <row r="835" spans="1:21" x14ac:dyDescent="0.35">
      <c r="A835">
        <v>1</v>
      </c>
      <c r="B835">
        <f t="shared" si="49"/>
        <v>834</v>
      </c>
      <c r="C835" t="s">
        <v>35</v>
      </c>
      <c r="D835">
        <v>39</v>
      </c>
      <c r="E835">
        <v>2013</v>
      </c>
      <c r="F835">
        <v>200</v>
      </c>
      <c r="G835" s="12">
        <v>11000000</v>
      </c>
      <c r="H835" s="12">
        <v>0</v>
      </c>
      <c r="I835">
        <v>1</v>
      </c>
      <c r="J835">
        <v>0</v>
      </c>
      <c r="K835">
        <v>1</v>
      </c>
      <c r="L835" s="11">
        <v>34809</v>
      </c>
      <c r="M835" s="12">
        <v>1995</v>
      </c>
      <c r="N835" s="12">
        <v>1</v>
      </c>
      <c r="O835" s="12">
        <f t="shared" ref="O835:O898" si="50">E835-M835</f>
        <v>18</v>
      </c>
      <c r="P835">
        <v>2005</v>
      </c>
      <c r="Q835">
        <v>8</v>
      </c>
      <c r="R835">
        <v>1</v>
      </c>
      <c r="S835">
        <v>0.17525160000000001</v>
      </c>
      <c r="T835">
        <v>0</v>
      </c>
      <c r="U835">
        <v>1</v>
      </c>
    </row>
    <row r="836" spans="1:21" x14ac:dyDescent="0.35">
      <c r="A836">
        <v>1</v>
      </c>
      <c r="B836">
        <f t="shared" ref="B836:B899" si="51">B835+1</f>
        <v>835</v>
      </c>
      <c r="C836" t="s">
        <v>35</v>
      </c>
      <c r="D836">
        <v>39</v>
      </c>
      <c r="E836">
        <v>2014</v>
      </c>
      <c r="F836">
        <v>200</v>
      </c>
      <c r="G836" s="12">
        <v>11000000</v>
      </c>
      <c r="H836" s="12">
        <v>0</v>
      </c>
      <c r="I836">
        <v>1</v>
      </c>
      <c r="J836">
        <v>0</v>
      </c>
      <c r="K836">
        <v>1</v>
      </c>
      <c r="L836" s="11">
        <v>34809</v>
      </c>
      <c r="M836" s="12">
        <v>1995</v>
      </c>
      <c r="N836" s="12">
        <v>1</v>
      </c>
      <c r="O836" s="12">
        <f t="shared" si="50"/>
        <v>19</v>
      </c>
      <c r="P836">
        <v>2005</v>
      </c>
      <c r="Q836">
        <v>9</v>
      </c>
      <c r="R836">
        <v>1</v>
      </c>
      <c r="S836">
        <v>0.1748287</v>
      </c>
      <c r="T836">
        <v>0</v>
      </c>
      <c r="U836">
        <v>1</v>
      </c>
    </row>
    <row r="837" spans="1:21" x14ac:dyDescent="0.35">
      <c r="A837">
        <v>1</v>
      </c>
      <c r="B837">
        <f t="shared" si="51"/>
        <v>836</v>
      </c>
      <c r="C837" t="s">
        <v>35</v>
      </c>
      <c r="D837">
        <v>39</v>
      </c>
      <c r="E837">
        <v>2015</v>
      </c>
      <c r="F837">
        <v>200</v>
      </c>
      <c r="G837" s="12">
        <v>11000000</v>
      </c>
      <c r="H837" s="12">
        <v>0</v>
      </c>
      <c r="I837">
        <v>1</v>
      </c>
      <c r="J837">
        <v>0</v>
      </c>
      <c r="K837">
        <v>1</v>
      </c>
      <c r="L837" s="11">
        <v>34809</v>
      </c>
      <c r="M837" s="12">
        <v>1995</v>
      </c>
      <c r="N837" s="12">
        <v>1</v>
      </c>
      <c r="O837" s="12">
        <f t="shared" si="50"/>
        <v>20</v>
      </c>
      <c r="P837">
        <v>2005</v>
      </c>
      <c r="Q837">
        <v>10</v>
      </c>
      <c r="R837">
        <v>1</v>
      </c>
      <c r="S837">
        <v>0.1744983</v>
      </c>
      <c r="T837">
        <v>0</v>
      </c>
      <c r="U837">
        <v>1</v>
      </c>
    </row>
    <row r="838" spans="1:21" x14ac:dyDescent="0.35">
      <c r="A838">
        <v>1</v>
      </c>
      <c r="B838">
        <f t="shared" si="51"/>
        <v>837</v>
      </c>
      <c r="C838" t="s">
        <v>35</v>
      </c>
      <c r="D838">
        <v>39</v>
      </c>
      <c r="E838">
        <v>2016</v>
      </c>
      <c r="F838">
        <v>200</v>
      </c>
      <c r="G838" s="12">
        <v>11000000</v>
      </c>
      <c r="H838" s="12">
        <v>0</v>
      </c>
      <c r="I838">
        <v>1</v>
      </c>
      <c r="J838">
        <v>0</v>
      </c>
      <c r="K838">
        <v>1</v>
      </c>
      <c r="L838" s="11">
        <v>34809</v>
      </c>
      <c r="M838" s="12">
        <v>1995</v>
      </c>
      <c r="N838" s="12">
        <v>1</v>
      </c>
      <c r="O838" s="12">
        <f t="shared" si="50"/>
        <v>21</v>
      </c>
      <c r="P838">
        <v>2005</v>
      </c>
      <c r="Q838">
        <v>11</v>
      </c>
      <c r="R838">
        <v>1</v>
      </c>
      <c r="S838">
        <v>0.17427699999999999</v>
      </c>
      <c r="T838">
        <v>0</v>
      </c>
      <c r="U838">
        <v>1</v>
      </c>
    </row>
    <row r="839" spans="1:21" x14ac:dyDescent="0.35">
      <c r="A839">
        <v>1</v>
      </c>
      <c r="B839">
        <f t="shared" si="51"/>
        <v>838</v>
      </c>
      <c r="C839" t="s">
        <v>37</v>
      </c>
      <c r="D839">
        <v>41</v>
      </c>
      <c r="E839">
        <v>1990</v>
      </c>
      <c r="F839">
        <v>100</v>
      </c>
      <c r="G839" s="12">
        <v>10000000</v>
      </c>
      <c r="H839" s="12">
        <v>0</v>
      </c>
      <c r="I839">
        <v>0</v>
      </c>
      <c r="J839">
        <v>0</v>
      </c>
      <c r="K839">
        <v>0</v>
      </c>
      <c r="L839" s="11">
        <v>34700</v>
      </c>
      <c r="M839" s="12">
        <v>1995</v>
      </c>
      <c r="N839" s="12">
        <v>0</v>
      </c>
      <c r="O839" s="12">
        <f t="shared" si="50"/>
        <v>-5</v>
      </c>
      <c r="P839">
        <v>1995</v>
      </c>
      <c r="Q839">
        <v>-5</v>
      </c>
      <c r="R839">
        <v>0</v>
      </c>
      <c r="S839">
        <v>9.6773999999999999E-2</v>
      </c>
      <c r="T839">
        <v>0</v>
      </c>
      <c r="U839">
        <v>0</v>
      </c>
    </row>
    <row r="840" spans="1:21" x14ac:dyDescent="0.35">
      <c r="A840">
        <v>1</v>
      </c>
      <c r="B840">
        <f t="shared" si="51"/>
        <v>839</v>
      </c>
      <c r="C840" t="s">
        <v>37</v>
      </c>
      <c r="D840">
        <v>41</v>
      </c>
      <c r="E840">
        <v>1991</v>
      </c>
      <c r="F840">
        <v>100</v>
      </c>
      <c r="G840" s="12">
        <v>10000000</v>
      </c>
      <c r="H840" s="12">
        <v>0</v>
      </c>
      <c r="I840">
        <v>0</v>
      </c>
      <c r="J840">
        <v>0</v>
      </c>
      <c r="K840">
        <v>0</v>
      </c>
      <c r="L840" s="11">
        <v>34700</v>
      </c>
      <c r="M840" s="12">
        <v>1995</v>
      </c>
      <c r="N840" s="12">
        <v>0</v>
      </c>
      <c r="O840" s="12">
        <f t="shared" si="50"/>
        <v>-4</v>
      </c>
      <c r="P840">
        <v>1995</v>
      </c>
      <c r="Q840">
        <v>-4</v>
      </c>
      <c r="R840">
        <v>0</v>
      </c>
      <c r="S840">
        <v>9.7006599999999998E-2</v>
      </c>
      <c r="T840">
        <v>0</v>
      </c>
      <c r="U840">
        <v>0</v>
      </c>
    </row>
    <row r="841" spans="1:21" x14ac:dyDescent="0.35">
      <c r="A841">
        <v>1</v>
      </c>
      <c r="B841">
        <f t="shared" si="51"/>
        <v>840</v>
      </c>
      <c r="C841" t="s">
        <v>37</v>
      </c>
      <c r="D841">
        <v>41</v>
      </c>
      <c r="E841">
        <v>1992</v>
      </c>
      <c r="F841">
        <v>100</v>
      </c>
      <c r="G841" s="12">
        <v>10000000</v>
      </c>
      <c r="H841" s="12">
        <v>0</v>
      </c>
      <c r="I841">
        <v>0</v>
      </c>
      <c r="J841">
        <v>0</v>
      </c>
      <c r="K841">
        <v>0</v>
      </c>
      <c r="L841" s="11">
        <v>34700</v>
      </c>
      <c r="M841" s="12">
        <v>1995</v>
      </c>
      <c r="N841" s="12">
        <v>0</v>
      </c>
      <c r="O841" s="12">
        <f t="shared" si="50"/>
        <v>-3</v>
      </c>
      <c r="P841">
        <v>1995</v>
      </c>
      <c r="Q841">
        <v>-3</v>
      </c>
      <c r="R841">
        <v>0</v>
      </c>
      <c r="S841">
        <v>9.6907499999999994E-2</v>
      </c>
      <c r="T841">
        <v>0</v>
      </c>
      <c r="U841">
        <v>0</v>
      </c>
    </row>
    <row r="842" spans="1:21" x14ac:dyDescent="0.35">
      <c r="A842">
        <v>1</v>
      </c>
      <c r="B842">
        <f t="shared" si="51"/>
        <v>841</v>
      </c>
      <c r="C842" t="s">
        <v>37</v>
      </c>
      <c r="D842">
        <v>41</v>
      </c>
      <c r="E842">
        <v>1993</v>
      </c>
      <c r="F842">
        <v>100</v>
      </c>
      <c r="G842" s="12">
        <v>10000000</v>
      </c>
      <c r="H842" s="12">
        <v>0</v>
      </c>
      <c r="I842">
        <v>0</v>
      </c>
      <c r="J842">
        <v>0</v>
      </c>
      <c r="K842">
        <v>0</v>
      </c>
      <c r="L842" s="11">
        <v>34700</v>
      </c>
      <c r="M842" s="12">
        <v>1995</v>
      </c>
      <c r="N842" s="12">
        <v>0</v>
      </c>
      <c r="O842" s="12">
        <f t="shared" si="50"/>
        <v>-2</v>
      </c>
      <c r="P842">
        <v>1995</v>
      </c>
      <c r="Q842">
        <v>-2</v>
      </c>
      <c r="R842">
        <v>0</v>
      </c>
      <c r="S842">
        <v>9.6806799999999998E-2</v>
      </c>
      <c r="T842">
        <v>0</v>
      </c>
      <c r="U842">
        <v>0</v>
      </c>
    </row>
    <row r="843" spans="1:21" x14ac:dyDescent="0.35">
      <c r="A843">
        <v>1</v>
      </c>
      <c r="B843">
        <f t="shared" si="51"/>
        <v>842</v>
      </c>
      <c r="C843" t="s">
        <v>37</v>
      </c>
      <c r="D843">
        <v>41</v>
      </c>
      <c r="E843">
        <v>1994</v>
      </c>
      <c r="F843">
        <v>100</v>
      </c>
      <c r="G843" s="12">
        <v>10000000</v>
      </c>
      <c r="H843" s="12">
        <v>0</v>
      </c>
      <c r="I843">
        <v>0</v>
      </c>
      <c r="J843">
        <v>0</v>
      </c>
      <c r="K843">
        <v>0</v>
      </c>
      <c r="L843" s="11">
        <v>34700</v>
      </c>
      <c r="M843" s="12">
        <v>1995</v>
      </c>
      <c r="N843" s="12">
        <v>0</v>
      </c>
      <c r="O843" s="12">
        <f t="shared" si="50"/>
        <v>-1</v>
      </c>
      <c r="P843">
        <v>1995</v>
      </c>
      <c r="Q843">
        <v>-1</v>
      </c>
      <c r="R843">
        <v>0</v>
      </c>
      <c r="S843">
        <v>9.6771800000000005E-2</v>
      </c>
      <c r="T843">
        <v>0</v>
      </c>
      <c r="U843">
        <v>0</v>
      </c>
    </row>
    <row r="844" spans="1:21" x14ac:dyDescent="0.35">
      <c r="A844">
        <v>1</v>
      </c>
      <c r="B844">
        <f t="shared" si="51"/>
        <v>843</v>
      </c>
      <c r="C844" t="s">
        <v>37</v>
      </c>
      <c r="D844">
        <v>41</v>
      </c>
      <c r="E844">
        <v>1995</v>
      </c>
      <c r="F844">
        <v>100</v>
      </c>
      <c r="G844" s="12">
        <v>10000000</v>
      </c>
      <c r="H844" s="12">
        <v>0</v>
      </c>
      <c r="I844">
        <v>0</v>
      </c>
      <c r="J844">
        <v>0</v>
      </c>
      <c r="K844">
        <v>0</v>
      </c>
      <c r="L844" s="11">
        <v>34700</v>
      </c>
      <c r="M844" s="12">
        <v>1995</v>
      </c>
      <c r="N844" s="12">
        <v>1</v>
      </c>
      <c r="O844" s="12">
        <f t="shared" si="50"/>
        <v>0</v>
      </c>
      <c r="P844">
        <v>1995</v>
      </c>
      <c r="Q844">
        <v>0</v>
      </c>
      <c r="R844">
        <v>1</v>
      </c>
      <c r="S844">
        <v>9.6831200000000006E-2</v>
      </c>
      <c r="T844">
        <v>0</v>
      </c>
      <c r="U844">
        <v>0</v>
      </c>
    </row>
    <row r="845" spans="1:21" x14ac:dyDescent="0.35">
      <c r="A845">
        <v>1</v>
      </c>
      <c r="B845">
        <f t="shared" si="51"/>
        <v>844</v>
      </c>
      <c r="C845" t="s">
        <v>37</v>
      </c>
      <c r="D845">
        <v>41</v>
      </c>
      <c r="E845">
        <v>1996</v>
      </c>
      <c r="F845">
        <v>100</v>
      </c>
      <c r="G845" s="12">
        <v>10000000</v>
      </c>
      <c r="H845" s="12">
        <v>0</v>
      </c>
      <c r="I845">
        <v>0</v>
      </c>
      <c r="J845">
        <v>0</v>
      </c>
      <c r="K845">
        <v>0</v>
      </c>
      <c r="L845" s="11">
        <v>34700</v>
      </c>
      <c r="M845" s="12">
        <v>1995</v>
      </c>
      <c r="N845" s="12">
        <v>1</v>
      </c>
      <c r="O845" s="12">
        <f t="shared" si="50"/>
        <v>1</v>
      </c>
      <c r="P845">
        <v>1995</v>
      </c>
      <c r="Q845">
        <v>1</v>
      </c>
      <c r="R845">
        <v>1</v>
      </c>
      <c r="S845">
        <v>9.69439E-2</v>
      </c>
      <c r="T845">
        <v>0</v>
      </c>
      <c r="U845">
        <v>0</v>
      </c>
    </row>
    <row r="846" spans="1:21" x14ac:dyDescent="0.35">
      <c r="A846">
        <v>1</v>
      </c>
      <c r="B846">
        <f t="shared" si="51"/>
        <v>845</v>
      </c>
      <c r="C846" t="s">
        <v>37</v>
      </c>
      <c r="D846">
        <v>41</v>
      </c>
      <c r="E846">
        <v>1997</v>
      </c>
      <c r="F846">
        <v>100</v>
      </c>
      <c r="G846" s="12">
        <v>10000000</v>
      </c>
      <c r="H846" s="12">
        <v>0</v>
      </c>
      <c r="I846">
        <v>0</v>
      </c>
      <c r="J846">
        <v>0</v>
      </c>
      <c r="K846">
        <v>0</v>
      </c>
      <c r="L846" s="11">
        <v>34700</v>
      </c>
      <c r="M846" s="12">
        <v>1995</v>
      </c>
      <c r="N846" s="12">
        <v>1</v>
      </c>
      <c r="O846" s="12">
        <f t="shared" si="50"/>
        <v>2</v>
      </c>
      <c r="P846">
        <v>1995</v>
      </c>
      <c r="Q846">
        <v>2</v>
      </c>
      <c r="R846">
        <v>1</v>
      </c>
      <c r="S846">
        <v>9.7048499999999996E-2</v>
      </c>
      <c r="T846">
        <v>0</v>
      </c>
      <c r="U846">
        <v>0</v>
      </c>
    </row>
    <row r="847" spans="1:21" x14ac:dyDescent="0.35">
      <c r="A847">
        <v>1</v>
      </c>
      <c r="B847">
        <f t="shared" si="51"/>
        <v>846</v>
      </c>
      <c r="C847" t="s">
        <v>37</v>
      </c>
      <c r="D847">
        <v>41</v>
      </c>
      <c r="E847">
        <v>1998</v>
      </c>
      <c r="F847">
        <v>100</v>
      </c>
      <c r="G847" s="12">
        <v>10000000</v>
      </c>
      <c r="H847" s="12">
        <v>0</v>
      </c>
      <c r="I847">
        <v>0</v>
      </c>
      <c r="J847">
        <v>0</v>
      </c>
      <c r="K847">
        <v>0</v>
      </c>
      <c r="L847" s="11">
        <v>34700</v>
      </c>
      <c r="M847" s="12">
        <v>1995</v>
      </c>
      <c r="N847" s="12">
        <v>1</v>
      </c>
      <c r="O847" s="12">
        <f t="shared" si="50"/>
        <v>3</v>
      </c>
      <c r="P847">
        <v>1995</v>
      </c>
      <c r="Q847">
        <v>3</v>
      </c>
      <c r="R847">
        <v>1</v>
      </c>
      <c r="S847">
        <v>9.7140400000000002E-2</v>
      </c>
      <c r="T847">
        <v>0</v>
      </c>
      <c r="U847">
        <v>0</v>
      </c>
    </row>
    <row r="848" spans="1:21" x14ac:dyDescent="0.35">
      <c r="A848">
        <v>1</v>
      </c>
      <c r="B848">
        <f t="shared" si="51"/>
        <v>847</v>
      </c>
      <c r="C848" t="s">
        <v>37</v>
      </c>
      <c r="D848">
        <v>41</v>
      </c>
      <c r="E848">
        <v>1999</v>
      </c>
      <c r="F848">
        <v>100</v>
      </c>
      <c r="G848" s="12">
        <v>10000000</v>
      </c>
      <c r="H848" s="12">
        <v>0</v>
      </c>
      <c r="I848">
        <v>0</v>
      </c>
      <c r="J848">
        <v>0</v>
      </c>
      <c r="K848">
        <v>0</v>
      </c>
      <c r="L848" s="11">
        <v>34700</v>
      </c>
      <c r="M848" s="12">
        <v>1995</v>
      </c>
      <c r="N848" s="12">
        <v>1</v>
      </c>
      <c r="O848" s="12">
        <f t="shared" si="50"/>
        <v>4</v>
      </c>
      <c r="P848">
        <v>1995</v>
      </c>
      <c r="Q848">
        <v>4</v>
      </c>
      <c r="R848">
        <v>1</v>
      </c>
      <c r="S848">
        <v>9.7239800000000001E-2</v>
      </c>
      <c r="T848">
        <v>0</v>
      </c>
      <c r="U848">
        <v>0</v>
      </c>
    </row>
    <row r="849" spans="1:21" x14ac:dyDescent="0.35">
      <c r="A849">
        <v>1</v>
      </c>
      <c r="B849">
        <f t="shared" si="51"/>
        <v>848</v>
      </c>
      <c r="C849" t="s">
        <v>37</v>
      </c>
      <c r="D849">
        <v>41</v>
      </c>
      <c r="E849">
        <v>2000</v>
      </c>
      <c r="F849">
        <v>100</v>
      </c>
      <c r="G849" s="12">
        <v>10000000</v>
      </c>
      <c r="H849" s="12">
        <v>0</v>
      </c>
      <c r="I849">
        <v>0</v>
      </c>
      <c r="J849">
        <v>0</v>
      </c>
      <c r="K849">
        <v>0</v>
      </c>
      <c r="L849" s="11">
        <v>34700</v>
      </c>
      <c r="M849" s="12">
        <v>1995</v>
      </c>
      <c r="N849" s="12">
        <v>1</v>
      </c>
      <c r="O849" s="12">
        <f t="shared" si="50"/>
        <v>5</v>
      </c>
      <c r="P849">
        <v>1995</v>
      </c>
      <c r="Q849">
        <v>5</v>
      </c>
      <c r="R849">
        <v>1</v>
      </c>
      <c r="S849">
        <v>9.7512799999999997E-2</v>
      </c>
      <c r="T849">
        <v>0</v>
      </c>
      <c r="U849">
        <v>0</v>
      </c>
    </row>
    <row r="850" spans="1:21" x14ac:dyDescent="0.35">
      <c r="A850">
        <v>1</v>
      </c>
      <c r="B850">
        <f t="shared" si="51"/>
        <v>849</v>
      </c>
      <c r="C850" t="s">
        <v>37</v>
      </c>
      <c r="D850">
        <v>41</v>
      </c>
      <c r="E850">
        <v>2001</v>
      </c>
      <c r="F850">
        <v>100</v>
      </c>
      <c r="G850" s="12">
        <v>10000000</v>
      </c>
      <c r="H850" s="12">
        <v>0</v>
      </c>
      <c r="I850">
        <v>0</v>
      </c>
      <c r="J850">
        <v>0</v>
      </c>
      <c r="K850">
        <v>0</v>
      </c>
      <c r="L850" s="11">
        <v>34700</v>
      </c>
      <c r="M850" s="12">
        <v>1995</v>
      </c>
      <c r="N850" s="12">
        <v>1</v>
      </c>
      <c r="O850" s="12">
        <f t="shared" si="50"/>
        <v>6</v>
      </c>
      <c r="P850">
        <v>1995</v>
      </c>
      <c r="Q850">
        <v>6</v>
      </c>
      <c r="R850">
        <v>1</v>
      </c>
      <c r="S850">
        <v>9.7879900000000006E-2</v>
      </c>
      <c r="T850">
        <v>0</v>
      </c>
      <c r="U850">
        <v>0</v>
      </c>
    </row>
    <row r="851" spans="1:21" x14ac:dyDescent="0.35">
      <c r="A851">
        <v>1</v>
      </c>
      <c r="B851">
        <f t="shared" si="51"/>
        <v>850</v>
      </c>
      <c r="C851" t="s">
        <v>37</v>
      </c>
      <c r="D851">
        <v>41</v>
      </c>
      <c r="E851">
        <v>2002</v>
      </c>
      <c r="F851">
        <v>100</v>
      </c>
      <c r="G851" s="12">
        <v>10000000</v>
      </c>
      <c r="H851" s="12">
        <v>0</v>
      </c>
      <c r="I851">
        <v>0</v>
      </c>
      <c r="J851">
        <v>0</v>
      </c>
      <c r="K851">
        <v>0</v>
      </c>
      <c r="L851" s="11">
        <v>34700</v>
      </c>
      <c r="M851" s="12">
        <v>1995</v>
      </c>
      <c r="N851" s="12">
        <v>1</v>
      </c>
      <c r="O851" s="12">
        <f t="shared" si="50"/>
        <v>7</v>
      </c>
      <c r="P851">
        <v>1995</v>
      </c>
      <c r="Q851">
        <v>7</v>
      </c>
      <c r="R851">
        <v>1</v>
      </c>
      <c r="S851">
        <v>9.8068900000000001E-2</v>
      </c>
      <c r="T851">
        <v>0</v>
      </c>
      <c r="U851">
        <v>0</v>
      </c>
    </row>
    <row r="852" spans="1:21" x14ac:dyDescent="0.35">
      <c r="A852">
        <v>1</v>
      </c>
      <c r="B852">
        <f t="shared" si="51"/>
        <v>851</v>
      </c>
      <c r="C852" t="s">
        <v>37</v>
      </c>
      <c r="D852">
        <v>41</v>
      </c>
      <c r="E852">
        <v>2003</v>
      </c>
      <c r="F852">
        <v>100</v>
      </c>
      <c r="G852" s="12">
        <v>10000000</v>
      </c>
      <c r="H852" s="12">
        <v>0</v>
      </c>
      <c r="I852">
        <v>0</v>
      </c>
      <c r="J852">
        <v>0</v>
      </c>
      <c r="K852">
        <v>0</v>
      </c>
      <c r="L852" s="11">
        <v>34700</v>
      </c>
      <c r="M852" s="12">
        <v>1995</v>
      </c>
      <c r="N852" s="12">
        <v>1</v>
      </c>
      <c r="O852" s="12">
        <f t="shared" si="50"/>
        <v>8</v>
      </c>
      <c r="P852">
        <v>1995</v>
      </c>
      <c r="Q852">
        <v>8</v>
      </c>
      <c r="R852">
        <v>1</v>
      </c>
      <c r="S852">
        <v>9.8096900000000001E-2</v>
      </c>
      <c r="T852">
        <v>0</v>
      </c>
      <c r="U852">
        <v>0</v>
      </c>
    </row>
    <row r="853" spans="1:21" x14ac:dyDescent="0.35">
      <c r="A853">
        <v>1</v>
      </c>
      <c r="B853">
        <f t="shared" si="51"/>
        <v>852</v>
      </c>
      <c r="C853" t="s">
        <v>37</v>
      </c>
      <c r="D853">
        <v>41</v>
      </c>
      <c r="E853">
        <v>2004</v>
      </c>
      <c r="F853">
        <v>100</v>
      </c>
      <c r="G853" s="12">
        <v>10000000</v>
      </c>
      <c r="H853" s="12">
        <v>0</v>
      </c>
      <c r="I853">
        <v>0</v>
      </c>
      <c r="J853">
        <v>0</v>
      </c>
      <c r="K853">
        <v>0</v>
      </c>
      <c r="L853" s="11">
        <v>34700</v>
      </c>
      <c r="M853" s="12">
        <v>1995</v>
      </c>
      <c r="N853" s="12">
        <v>1</v>
      </c>
      <c r="O853" s="12">
        <f t="shared" si="50"/>
        <v>9</v>
      </c>
      <c r="P853">
        <v>1995</v>
      </c>
      <c r="Q853">
        <v>9</v>
      </c>
      <c r="R853">
        <v>1</v>
      </c>
      <c r="S853">
        <v>9.8067100000000004E-2</v>
      </c>
      <c r="T853">
        <v>0</v>
      </c>
      <c r="U853">
        <v>0</v>
      </c>
    </row>
    <row r="854" spans="1:21" x14ac:dyDescent="0.35">
      <c r="A854">
        <v>1</v>
      </c>
      <c r="B854">
        <f t="shared" si="51"/>
        <v>853</v>
      </c>
      <c r="C854" t="s">
        <v>37</v>
      </c>
      <c r="D854">
        <v>41</v>
      </c>
      <c r="E854">
        <v>2005</v>
      </c>
      <c r="F854">
        <v>100</v>
      </c>
      <c r="G854" s="12">
        <v>10000000</v>
      </c>
      <c r="H854" s="12">
        <v>0</v>
      </c>
      <c r="I854">
        <v>0</v>
      </c>
      <c r="J854">
        <v>0</v>
      </c>
      <c r="K854">
        <v>0</v>
      </c>
      <c r="L854" s="11">
        <v>34700</v>
      </c>
      <c r="M854" s="12">
        <v>1995</v>
      </c>
      <c r="N854" s="12">
        <v>1</v>
      </c>
      <c r="O854" s="12">
        <f t="shared" si="50"/>
        <v>10</v>
      </c>
      <c r="P854">
        <v>1995</v>
      </c>
      <c r="Q854">
        <v>10</v>
      </c>
      <c r="R854">
        <v>1</v>
      </c>
      <c r="S854">
        <v>9.7931500000000005E-2</v>
      </c>
      <c r="T854">
        <v>0</v>
      </c>
      <c r="U854">
        <v>0</v>
      </c>
    </row>
    <row r="855" spans="1:21" x14ac:dyDescent="0.35">
      <c r="A855">
        <v>1</v>
      </c>
      <c r="B855">
        <f t="shared" si="51"/>
        <v>854</v>
      </c>
      <c r="C855" t="s">
        <v>37</v>
      </c>
      <c r="D855">
        <v>41</v>
      </c>
      <c r="E855">
        <v>2006</v>
      </c>
      <c r="F855">
        <v>100</v>
      </c>
      <c r="G855" s="12">
        <v>10000000</v>
      </c>
      <c r="H855" s="12">
        <v>0</v>
      </c>
      <c r="I855">
        <v>0</v>
      </c>
      <c r="J855">
        <v>0</v>
      </c>
      <c r="K855">
        <v>0</v>
      </c>
      <c r="L855" s="11">
        <v>34700</v>
      </c>
      <c r="M855" s="12">
        <v>1995</v>
      </c>
      <c r="N855" s="12">
        <v>1</v>
      </c>
      <c r="O855" s="12">
        <f t="shared" si="50"/>
        <v>11</v>
      </c>
      <c r="P855">
        <v>1995</v>
      </c>
      <c r="Q855">
        <v>11</v>
      </c>
      <c r="R855">
        <v>1</v>
      </c>
      <c r="S855">
        <v>9.7666699999999995E-2</v>
      </c>
      <c r="T855">
        <v>0</v>
      </c>
      <c r="U855">
        <v>0</v>
      </c>
    </row>
    <row r="856" spans="1:21" x14ac:dyDescent="0.35">
      <c r="A856">
        <v>1</v>
      </c>
      <c r="B856">
        <f t="shared" si="51"/>
        <v>855</v>
      </c>
      <c r="C856" t="s">
        <v>37</v>
      </c>
      <c r="D856">
        <v>41</v>
      </c>
      <c r="E856">
        <v>2007</v>
      </c>
      <c r="F856">
        <v>100</v>
      </c>
      <c r="G856" s="12">
        <v>10000000</v>
      </c>
      <c r="H856" s="12">
        <v>0</v>
      </c>
      <c r="I856">
        <v>0</v>
      </c>
      <c r="J856">
        <v>0</v>
      </c>
      <c r="K856">
        <v>0</v>
      </c>
      <c r="L856" s="11">
        <v>34700</v>
      </c>
      <c r="M856" s="12">
        <v>1995</v>
      </c>
      <c r="N856" s="12">
        <v>1</v>
      </c>
      <c r="O856" s="12">
        <f t="shared" si="50"/>
        <v>12</v>
      </c>
      <c r="P856">
        <v>1995</v>
      </c>
      <c r="Q856">
        <v>12</v>
      </c>
      <c r="R856">
        <v>1</v>
      </c>
      <c r="S856">
        <v>9.7098400000000001E-2</v>
      </c>
      <c r="T856">
        <v>0</v>
      </c>
      <c r="U856">
        <v>0</v>
      </c>
    </row>
    <row r="857" spans="1:21" x14ac:dyDescent="0.35">
      <c r="A857">
        <v>1</v>
      </c>
      <c r="B857">
        <f t="shared" si="51"/>
        <v>856</v>
      </c>
      <c r="C857" t="s">
        <v>37</v>
      </c>
      <c r="D857">
        <v>41</v>
      </c>
      <c r="E857">
        <v>2008</v>
      </c>
      <c r="F857">
        <v>100</v>
      </c>
      <c r="G857" s="12">
        <v>10000000</v>
      </c>
      <c r="H857" s="12">
        <v>0</v>
      </c>
      <c r="I857">
        <v>0</v>
      </c>
      <c r="J857">
        <v>0</v>
      </c>
      <c r="K857">
        <v>0</v>
      </c>
      <c r="L857" s="11">
        <v>34700</v>
      </c>
      <c r="M857" s="12">
        <v>1995</v>
      </c>
      <c r="N857" s="12">
        <v>1</v>
      </c>
      <c r="O857" s="12">
        <f t="shared" si="50"/>
        <v>13</v>
      </c>
      <c r="P857">
        <v>1995</v>
      </c>
      <c r="Q857">
        <v>13</v>
      </c>
      <c r="R857">
        <v>1</v>
      </c>
      <c r="S857">
        <v>9.6296400000000004E-2</v>
      </c>
      <c r="T857">
        <v>0</v>
      </c>
      <c r="U857">
        <v>0</v>
      </c>
    </row>
    <row r="858" spans="1:21" x14ac:dyDescent="0.35">
      <c r="A858">
        <v>1</v>
      </c>
      <c r="B858">
        <f t="shared" si="51"/>
        <v>857</v>
      </c>
      <c r="C858" t="s">
        <v>37</v>
      </c>
      <c r="D858">
        <v>41</v>
      </c>
      <c r="E858">
        <v>2009</v>
      </c>
      <c r="F858">
        <v>100</v>
      </c>
      <c r="G858" s="12">
        <v>10000000</v>
      </c>
      <c r="H858" s="12">
        <v>0</v>
      </c>
      <c r="I858">
        <v>0</v>
      </c>
      <c r="J858">
        <v>0</v>
      </c>
      <c r="K858">
        <v>0</v>
      </c>
      <c r="L858" s="11">
        <v>34700</v>
      </c>
      <c r="M858" s="12">
        <v>1995</v>
      </c>
      <c r="N858" s="12">
        <v>1</v>
      </c>
      <c r="O858" s="12">
        <f t="shared" si="50"/>
        <v>14</v>
      </c>
      <c r="P858">
        <v>1995</v>
      </c>
      <c r="Q858">
        <v>14</v>
      </c>
      <c r="R858">
        <v>1</v>
      </c>
      <c r="S858">
        <v>9.5749299999999996E-2</v>
      </c>
      <c r="T858">
        <v>0</v>
      </c>
      <c r="U858">
        <v>0</v>
      </c>
    </row>
    <row r="859" spans="1:21" x14ac:dyDescent="0.35">
      <c r="A859">
        <v>1</v>
      </c>
      <c r="B859">
        <f t="shared" si="51"/>
        <v>858</v>
      </c>
      <c r="C859" t="s">
        <v>37</v>
      </c>
      <c r="D859">
        <v>41</v>
      </c>
      <c r="E859">
        <v>2010</v>
      </c>
      <c r="F859">
        <v>100</v>
      </c>
      <c r="G859" s="12">
        <v>10000000</v>
      </c>
      <c r="H859" s="12">
        <v>0</v>
      </c>
      <c r="I859">
        <v>0</v>
      </c>
      <c r="J859">
        <v>0</v>
      </c>
      <c r="K859">
        <v>0</v>
      </c>
      <c r="L859" s="11">
        <v>34700</v>
      </c>
      <c r="M859" s="12">
        <v>1995</v>
      </c>
      <c r="N859" s="12">
        <v>1</v>
      </c>
      <c r="O859" s="12">
        <f t="shared" si="50"/>
        <v>15</v>
      </c>
      <c r="P859">
        <v>1995</v>
      </c>
      <c r="Q859">
        <v>15</v>
      </c>
      <c r="R859">
        <v>1</v>
      </c>
      <c r="S859">
        <v>9.5470799999999995E-2</v>
      </c>
      <c r="T859">
        <v>0</v>
      </c>
      <c r="U859">
        <v>0</v>
      </c>
    </row>
    <row r="860" spans="1:21" x14ac:dyDescent="0.35">
      <c r="A860">
        <v>1</v>
      </c>
      <c r="B860">
        <f t="shared" si="51"/>
        <v>859</v>
      </c>
      <c r="C860" t="s">
        <v>37</v>
      </c>
      <c r="D860">
        <v>41</v>
      </c>
      <c r="E860">
        <v>2011</v>
      </c>
      <c r="F860">
        <v>100</v>
      </c>
      <c r="G860" s="12">
        <v>10000000</v>
      </c>
      <c r="H860" s="12">
        <v>0</v>
      </c>
      <c r="I860">
        <v>0</v>
      </c>
      <c r="J860">
        <v>0</v>
      </c>
      <c r="K860">
        <v>0</v>
      </c>
      <c r="L860" s="11">
        <v>34700</v>
      </c>
      <c r="M860" s="12">
        <v>1995</v>
      </c>
      <c r="N860" s="12">
        <v>1</v>
      </c>
      <c r="O860" s="12">
        <f t="shared" si="50"/>
        <v>16</v>
      </c>
      <c r="P860">
        <v>1995</v>
      </c>
      <c r="Q860">
        <v>16</v>
      </c>
      <c r="R860">
        <v>1</v>
      </c>
      <c r="S860">
        <v>9.52736E-2</v>
      </c>
      <c r="T860">
        <v>0</v>
      </c>
      <c r="U860">
        <v>0</v>
      </c>
    </row>
    <row r="861" spans="1:21" x14ac:dyDescent="0.35">
      <c r="A861">
        <v>1</v>
      </c>
      <c r="B861">
        <f t="shared" si="51"/>
        <v>860</v>
      </c>
      <c r="C861" t="s">
        <v>37</v>
      </c>
      <c r="D861">
        <v>41</v>
      </c>
      <c r="E861">
        <v>2012</v>
      </c>
      <c r="F861">
        <v>100</v>
      </c>
      <c r="G861" s="12">
        <v>11000000</v>
      </c>
      <c r="H861" s="12">
        <v>0</v>
      </c>
      <c r="I861">
        <v>0</v>
      </c>
      <c r="J861">
        <v>0</v>
      </c>
      <c r="K861">
        <v>0</v>
      </c>
      <c r="L861" s="11">
        <v>34700</v>
      </c>
      <c r="M861" s="12">
        <v>1995</v>
      </c>
      <c r="N861" s="12">
        <v>1</v>
      </c>
      <c r="O861" s="12">
        <f t="shared" si="50"/>
        <v>17</v>
      </c>
      <c r="P861">
        <v>1995</v>
      </c>
      <c r="Q861">
        <v>17</v>
      </c>
      <c r="R861">
        <v>1</v>
      </c>
      <c r="S861">
        <v>9.51404E-2</v>
      </c>
      <c r="T861">
        <v>0</v>
      </c>
      <c r="U861">
        <v>0</v>
      </c>
    </row>
    <row r="862" spans="1:21" x14ac:dyDescent="0.35">
      <c r="A862">
        <v>1</v>
      </c>
      <c r="B862">
        <f t="shared" si="51"/>
        <v>861</v>
      </c>
      <c r="C862" t="s">
        <v>37</v>
      </c>
      <c r="D862">
        <v>41</v>
      </c>
      <c r="E862">
        <v>2013</v>
      </c>
      <c r="F862">
        <v>100</v>
      </c>
      <c r="G862" s="12">
        <v>11000000</v>
      </c>
      <c r="H862" s="12">
        <v>0</v>
      </c>
      <c r="I862">
        <v>0</v>
      </c>
      <c r="J862">
        <v>0</v>
      </c>
      <c r="K862">
        <v>0</v>
      </c>
      <c r="L862" s="11">
        <v>34700</v>
      </c>
      <c r="M862" s="12">
        <v>1995</v>
      </c>
      <c r="N862" s="12">
        <v>1</v>
      </c>
      <c r="O862" s="12">
        <f t="shared" si="50"/>
        <v>18</v>
      </c>
      <c r="P862">
        <v>1995</v>
      </c>
      <c r="Q862">
        <v>18</v>
      </c>
      <c r="R862">
        <v>1</v>
      </c>
      <c r="S862">
        <v>9.5108799999999993E-2</v>
      </c>
      <c r="T862">
        <v>0</v>
      </c>
      <c r="U862">
        <v>0</v>
      </c>
    </row>
    <row r="863" spans="1:21" x14ac:dyDescent="0.35">
      <c r="A863">
        <v>1</v>
      </c>
      <c r="B863">
        <f t="shared" si="51"/>
        <v>862</v>
      </c>
      <c r="C863" t="s">
        <v>37</v>
      </c>
      <c r="D863">
        <v>41</v>
      </c>
      <c r="E863">
        <v>2014</v>
      </c>
      <c r="F863">
        <v>100</v>
      </c>
      <c r="G863" s="12">
        <v>11000000</v>
      </c>
      <c r="H863" s="12">
        <v>0</v>
      </c>
      <c r="I863">
        <v>0</v>
      </c>
      <c r="J863">
        <v>0</v>
      </c>
      <c r="K863">
        <v>0</v>
      </c>
      <c r="L863" s="11">
        <v>34700</v>
      </c>
      <c r="M863" s="12">
        <v>1995</v>
      </c>
      <c r="N863" s="12">
        <v>1</v>
      </c>
      <c r="O863" s="12">
        <f t="shared" si="50"/>
        <v>19</v>
      </c>
      <c r="P863">
        <v>1995</v>
      </c>
      <c r="Q863">
        <v>19</v>
      </c>
      <c r="R863">
        <v>1</v>
      </c>
      <c r="S863">
        <v>9.5008700000000001E-2</v>
      </c>
      <c r="T863">
        <v>0</v>
      </c>
      <c r="U863">
        <v>0</v>
      </c>
    </row>
    <row r="864" spans="1:21" x14ac:dyDescent="0.35">
      <c r="A864">
        <v>1</v>
      </c>
      <c r="B864">
        <f t="shared" si="51"/>
        <v>863</v>
      </c>
      <c r="C864" t="s">
        <v>37</v>
      </c>
      <c r="D864">
        <v>41</v>
      </c>
      <c r="E864">
        <v>2015</v>
      </c>
      <c r="F864">
        <v>100</v>
      </c>
      <c r="G864" s="12">
        <v>11000000</v>
      </c>
      <c r="H864" s="12">
        <v>0</v>
      </c>
      <c r="I864">
        <v>0</v>
      </c>
      <c r="J864">
        <v>0</v>
      </c>
      <c r="K864">
        <v>0</v>
      </c>
      <c r="L864" s="11">
        <v>34700</v>
      </c>
      <c r="M864" s="12">
        <v>1995</v>
      </c>
      <c r="N864" s="12">
        <v>1</v>
      </c>
      <c r="O864" s="12">
        <f t="shared" si="50"/>
        <v>20</v>
      </c>
      <c r="P864">
        <v>1995</v>
      </c>
      <c r="Q864">
        <v>20</v>
      </c>
      <c r="R864">
        <v>1</v>
      </c>
      <c r="S864">
        <v>9.4822199999999995E-2</v>
      </c>
      <c r="T864">
        <v>0</v>
      </c>
      <c r="U864">
        <v>0</v>
      </c>
    </row>
    <row r="865" spans="1:21" x14ac:dyDescent="0.35">
      <c r="A865">
        <v>1</v>
      </c>
      <c r="B865">
        <f t="shared" si="51"/>
        <v>864</v>
      </c>
      <c r="C865" t="s">
        <v>37</v>
      </c>
      <c r="D865">
        <v>41</v>
      </c>
      <c r="E865">
        <v>2016</v>
      </c>
      <c r="F865">
        <v>100</v>
      </c>
      <c r="G865" s="12">
        <v>11000000</v>
      </c>
      <c r="H865" s="12">
        <v>0</v>
      </c>
      <c r="I865">
        <v>0</v>
      </c>
      <c r="J865">
        <v>0</v>
      </c>
      <c r="K865">
        <v>0</v>
      </c>
      <c r="L865" s="11">
        <v>34700</v>
      </c>
      <c r="M865" s="12">
        <v>1995</v>
      </c>
      <c r="N865" s="12">
        <v>1</v>
      </c>
      <c r="O865" s="12">
        <f t="shared" si="50"/>
        <v>21</v>
      </c>
      <c r="P865">
        <v>1995</v>
      </c>
      <c r="Q865">
        <v>21</v>
      </c>
      <c r="R865">
        <v>1</v>
      </c>
      <c r="S865">
        <v>9.4682299999999997E-2</v>
      </c>
      <c r="T865">
        <v>0</v>
      </c>
      <c r="U865">
        <v>0</v>
      </c>
    </row>
    <row r="866" spans="1:21" x14ac:dyDescent="0.35">
      <c r="A866">
        <v>1</v>
      </c>
      <c r="B866">
        <f t="shared" si="51"/>
        <v>865</v>
      </c>
      <c r="C866" t="s">
        <v>38</v>
      </c>
      <c r="D866">
        <v>42</v>
      </c>
      <c r="E866">
        <v>1990</v>
      </c>
      <c r="F866">
        <v>100</v>
      </c>
      <c r="G866" s="12">
        <v>12000000</v>
      </c>
      <c r="H866" s="12">
        <v>0</v>
      </c>
      <c r="I866">
        <v>0</v>
      </c>
      <c r="J866">
        <v>0</v>
      </c>
      <c r="K866">
        <v>1</v>
      </c>
      <c r="L866" s="11">
        <v>34700</v>
      </c>
      <c r="M866" s="12">
        <v>1995</v>
      </c>
      <c r="N866" s="12">
        <v>0</v>
      </c>
      <c r="O866" s="12">
        <f t="shared" si="50"/>
        <v>-5</v>
      </c>
      <c r="P866">
        <v>2000</v>
      </c>
      <c r="Q866">
        <v>-10</v>
      </c>
      <c r="R866">
        <v>0</v>
      </c>
      <c r="S866">
        <v>8.1514500000000004E-2</v>
      </c>
      <c r="T866">
        <v>0</v>
      </c>
      <c r="U866">
        <v>0</v>
      </c>
    </row>
    <row r="867" spans="1:21" x14ac:dyDescent="0.35">
      <c r="A867">
        <v>1</v>
      </c>
      <c r="B867">
        <f t="shared" si="51"/>
        <v>866</v>
      </c>
      <c r="C867" t="s">
        <v>38</v>
      </c>
      <c r="D867">
        <v>42</v>
      </c>
      <c r="E867">
        <v>1991</v>
      </c>
      <c r="F867">
        <v>200</v>
      </c>
      <c r="G867" s="12">
        <v>13000000</v>
      </c>
      <c r="H867" s="12">
        <v>0</v>
      </c>
      <c r="I867">
        <v>0</v>
      </c>
      <c r="J867">
        <v>0</v>
      </c>
      <c r="K867">
        <v>1</v>
      </c>
      <c r="L867" s="11">
        <v>34700</v>
      </c>
      <c r="M867" s="12">
        <v>1995</v>
      </c>
      <c r="N867" s="12">
        <v>0</v>
      </c>
      <c r="O867" s="12">
        <f t="shared" si="50"/>
        <v>-4</v>
      </c>
      <c r="P867">
        <v>2000</v>
      </c>
      <c r="Q867">
        <v>-9</v>
      </c>
      <c r="R867">
        <v>0</v>
      </c>
      <c r="S867">
        <v>0.1573563</v>
      </c>
      <c r="T867">
        <v>0</v>
      </c>
      <c r="U867">
        <v>0</v>
      </c>
    </row>
    <row r="868" spans="1:21" x14ac:dyDescent="0.35">
      <c r="A868">
        <v>1</v>
      </c>
      <c r="B868">
        <f t="shared" si="51"/>
        <v>867</v>
      </c>
      <c r="C868" t="s">
        <v>38</v>
      </c>
      <c r="D868">
        <v>42</v>
      </c>
      <c r="E868">
        <v>1992</v>
      </c>
      <c r="F868">
        <v>200</v>
      </c>
      <c r="G868" s="12">
        <v>13000000</v>
      </c>
      <c r="H868" s="12">
        <v>0</v>
      </c>
      <c r="I868">
        <v>0</v>
      </c>
      <c r="J868">
        <v>0</v>
      </c>
      <c r="K868">
        <v>1</v>
      </c>
      <c r="L868" s="11">
        <v>34700</v>
      </c>
      <c r="M868" s="12">
        <v>1995</v>
      </c>
      <c r="N868" s="12">
        <v>0</v>
      </c>
      <c r="O868" s="12">
        <f t="shared" si="50"/>
        <v>-3</v>
      </c>
      <c r="P868">
        <v>2000</v>
      </c>
      <c r="Q868">
        <v>-8</v>
      </c>
      <c r="R868">
        <v>0</v>
      </c>
      <c r="S868">
        <v>0.15194079999999999</v>
      </c>
      <c r="T868">
        <v>0</v>
      </c>
      <c r="U868">
        <v>0</v>
      </c>
    </row>
    <row r="869" spans="1:21" x14ac:dyDescent="0.35">
      <c r="A869">
        <v>1</v>
      </c>
      <c r="B869">
        <f t="shared" si="51"/>
        <v>868</v>
      </c>
      <c r="C869" t="s">
        <v>38</v>
      </c>
      <c r="D869">
        <v>42</v>
      </c>
      <c r="E869">
        <v>1993</v>
      </c>
      <c r="F869">
        <v>200</v>
      </c>
      <c r="G869" s="12">
        <v>14000000</v>
      </c>
      <c r="H869" s="12">
        <v>0</v>
      </c>
      <c r="I869">
        <v>0</v>
      </c>
      <c r="J869">
        <v>0</v>
      </c>
      <c r="K869">
        <v>1</v>
      </c>
      <c r="L869" s="11">
        <v>34700</v>
      </c>
      <c r="M869" s="12">
        <v>1995</v>
      </c>
      <c r="N869" s="12">
        <v>0</v>
      </c>
      <c r="O869" s="12">
        <f t="shared" si="50"/>
        <v>-2</v>
      </c>
      <c r="P869">
        <v>2000</v>
      </c>
      <c r="Q869">
        <v>-7</v>
      </c>
      <c r="R869">
        <v>0</v>
      </c>
      <c r="S869">
        <v>0.14681340000000001</v>
      </c>
      <c r="T869">
        <v>0</v>
      </c>
      <c r="U869">
        <v>0</v>
      </c>
    </row>
    <row r="870" spans="1:21" x14ac:dyDescent="0.35">
      <c r="A870">
        <v>1</v>
      </c>
      <c r="B870">
        <f t="shared" si="51"/>
        <v>869</v>
      </c>
      <c r="C870" t="s">
        <v>38</v>
      </c>
      <c r="D870">
        <v>42</v>
      </c>
      <c r="E870">
        <v>1994</v>
      </c>
      <c r="F870">
        <v>200</v>
      </c>
      <c r="G870" s="12">
        <v>14000000</v>
      </c>
      <c r="H870" s="12">
        <v>0</v>
      </c>
      <c r="I870">
        <v>0</v>
      </c>
      <c r="J870">
        <v>0</v>
      </c>
      <c r="K870">
        <v>1</v>
      </c>
      <c r="L870" s="11">
        <v>34700</v>
      </c>
      <c r="M870" s="12">
        <v>1995</v>
      </c>
      <c r="N870" s="12">
        <v>0</v>
      </c>
      <c r="O870" s="12">
        <f t="shared" si="50"/>
        <v>-1</v>
      </c>
      <c r="P870">
        <v>2000</v>
      </c>
      <c r="Q870">
        <v>-6</v>
      </c>
      <c r="R870">
        <v>0</v>
      </c>
      <c r="S870">
        <v>0.142009</v>
      </c>
      <c r="T870">
        <v>0</v>
      </c>
      <c r="U870">
        <v>0</v>
      </c>
    </row>
    <row r="871" spans="1:21" x14ac:dyDescent="0.35">
      <c r="A871">
        <v>1</v>
      </c>
      <c r="B871">
        <f t="shared" si="51"/>
        <v>870</v>
      </c>
      <c r="C871" t="s">
        <v>38</v>
      </c>
      <c r="D871">
        <v>42</v>
      </c>
      <c r="E871">
        <v>1995</v>
      </c>
      <c r="F871">
        <v>200</v>
      </c>
      <c r="G871" s="12">
        <v>15000000</v>
      </c>
      <c r="H871" s="12">
        <v>0</v>
      </c>
      <c r="I871">
        <v>0</v>
      </c>
      <c r="J871">
        <v>0</v>
      </c>
      <c r="K871">
        <v>1</v>
      </c>
      <c r="L871" s="11">
        <v>34700</v>
      </c>
      <c r="M871" s="12">
        <v>1995</v>
      </c>
      <c r="N871" s="12">
        <v>1</v>
      </c>
      <c r="O871" s="12">
        <f t="shared" si="50"/>
        <v>0</v>
      </c>
      <c r="P871">
        <v>2000</v>
      </c>
      <c r="Q871">
        <v>-5</v>
      </c>
      <c r="R871">
        <v>0</v>
      </c>
      <c r="S871">
        <v>0.13754379999999999</v>
      </c>
      <c r="T871">
        <v>0</v>
      </c>
      <c r="U871">
        <v>1</v>
      </c>
    </row>
    <row r="872" spans="1:21" x14ac:dyDescent="0.35">
      <c r="A872">
        <v>1</v>
      </c>
      <c r="B872">
        <f t="shared" si="51"/>
        <v>871</v>
      </c>
      <c r="C872" t="s">
        <v>38</v>
      </c>
      <c r="D872">
        <v>42</v>
      </c>
      <c r="E872">
        <v>1996</v>
      </c>
      <c r="F872">
        <v>200</v>
      </c>
      <c r="G872" s="12">
        <v>15000000</v>
      </c>
      <c r="H872" s="12">
        <v>0</v>
      </c>
      <c r="I872">
        <v>0</v>
      </c>
      <c r="J872">
        <v>0</v>
      </c>
      <c r="K872">
        <v>1</v>
      </c>
      <c r="L872" s="11">
        <v>34700</v>
      </c>
      <c r="M872" s="12">
        <v>1995</v>
      </c>
      <c r="N872" s="12">
        <v>1</v>
      </c>
      <c r="O872" s="12">
        <f t="shared" si="50"/>
        <v>1</v>
      </c>
      <c r="P872">
        <v>2000</v>
      </c>
      <c r="Q872">
        <v>-4</v>
      </c>
      <c r="R872">
        <v>0</v>
      </c>
      <c r="S872">
        <v>0.13337560000000001</v>
      </c>
      <c r="T872">
        <v>0</v>
      </c>
      <c r="U872">
        <v>1</v>
      </c>
    </row>
    <row r="873" spans="1:21" x14ac:dyDescent="0.35">
      <c r="A873">
        <v>1</v>
      </c>
      <c r="B873">
        <f t="shared" si="51"/>
        <v>872</v>
      </c>
      <c r="C873" t="s">
        <v>38</v>
      </c>
      <c r="D873">
        <v>42</v>
      </c>
      <c r="E873">
        <v>1997</v>
      </c>
      <c r="F873">
        <v>200</v>
      </c>
      <c r="G873" s="12">
        <v>15000000</v>
      </c>
      <c r="H873" s="12">
        <v>0</v>
      </c>
      <c r="I873">
        <v>0</v>
      </c>
      <c r="J873">
        <v>0</v>
      </c>
      <c r="K873">
        <v>1</v>
      </c>
      <c r="L873" s="11">
        <v>34700</v>
      </c>
      <c r="M873" s="12">
        <v>1995</v>
      </c>
      <c r="N873" s="12">
        <v>1</v>
      </c>
      <c r="O873" s="12">
        <f t="shared" si="50"/>
        <v>2</v>
      </c>
      <c r="P873">
        <v>2000</v>
      </c>
      <c r="Q873">
        <v>-3</v>
      </c>
      <c r="R873">
        <v>0</v>
      </c>
      <c r="S873">
        <v>0.1294835</v>
      </c>
      <c r="T873">
        <v>0</v>
      </c>
      <c r="U873">
        <v>1</v>
      </c>
    </row>
    <row r="874" spans="1:21" x14ac:dyDescent="0.35">
      <c r="A874">
        <v>1</v>
      </c>
      <c r="B874">
        <f t="shared" si="51"/>
        <v>873</v>
      </c>
      <c r="C874" t="s">
        <v>38</v>
      </c>
      <c r="D874">
        <v>42</v>
      </c>
      <c r="E874">
        <v>1998</v>
      </c>
      <c r="F874">
        <v>200</v>
      </c>
      <c r="G874" s="12">
        <v>16000000</v>
      </c>
      <c r="H874" s="12">
        <v>0</v>
      </c>
      <c r="I874">
        <v>0</v>
      </c>
      <c r="J874">
        <v>0</v>
      </c>
      <c r="K874">
        <v>1</v>
      </c>
      <c r="L874" s="11">
        <v>34700</v>
      </c>
      <c r="M874" s="12">
        <v>1995</v>
      </c>
      <c r="N874" s="12">
        <v>1</v>
      </c>
      <c r="O874" s="12">
        <f t="shared" si="50"/>
        <v>3</v>
      </c>
      <c r="P874">
        <v>2000</v>
      </c>
      <c r="Q874">
        <v>-2</v>
      </c>
      <c r="R874">
        <v>0</v>
      </c>
      <c r="S874">
        <v>0.12590850000000001</v>
      </c>
      <c r="T874">
        <v>0</v>
      </c>
      <c r="U874">
        <v>1</v>
      </c>
    </row>
    <row r="875" spans="1:21" x14ac:dyDescent="0.35">
      <c r="A875">
        <v>1</v>
      </c>
      <c r="B875">
        <f t="shared" si="51"/>
        <v>874</v>
      </c>
      <c r="C875" t="s">
        <v>38</v>
      </c>
      <c r="D875">
        <v>42</v>
      </c>
      <c r="E875">
        <v>1999</v>
      </c>
      <c r="F875">
        <v>200</v>
      </c>
      <c r="G875" s="12">
        <v>16000000</v>
      </c>
      <c r="H875" s="12">
        <v>0</v>
      </c>
      <c r="I875">
        <v>0</v>
      </c>
      <c r="J875">
        <v>0</v>
      </c>
      <c r="K875">
        <v>1</v>
      </c>
      <c r="L875" s="11">
        <v>34700</v>
      </c>
      <c r="M875" s="12">
        <v>1995</v>
      </c>
      <c r="N875" s="12">
        <v>1</v>
      </c>
      <c r="O875" s="12">
        <f t="shared" si="50"/>
        <v>4</v>
      </c>
      <c r="P875">
        <v>2000</v>
      </c>
      <c r="Q875">
        <v>-1</v>
      </c>
      <c r="R875">
        <v>0</v>
      </c>
      <c r="S875">
        <v>0.1226976</v>
      </c>
      <c r="T875">
        <v>0</v>
      </c>
      <c r="U875">
        <v>1</v>
      </c>
    </row>
    <row r="876" spans="1:21" x14ac:dyDescent="0.35">
      <c r="A876">
        <v>1</v>
      </c>
      <c r="B876">
        <f t="shared" si="51"/>
        <v>875</v>
      </c>
      <c r="C876" t="s">
        <v>38</v>
      </c>
      <c r="D876">
        <v>42</v>
      </c>
      <c r="E876">
        <v>2000</v>
      </c>
      <c r="F876">
        <v>200</v>
      </c>
      <c r="G876" s="12">
        <v>17000000</v>
      </c>
      <c r="H876" s="12">
        <v>0</v>
      </c>
      <c r="I876">
        <v>0</v>
      </c>
      <c r="J876">
        <v>0</v>
      </c>
      <c r="K876">
        <v>1</v>
      </c>
      <c r="L876" s="11">
        <v>34700</v>
      </c>
      <c r="M876" s="12">
        <v>1995</v>
      </c>
      <c r="N876" s="12">
        <v>1</v>
      </c>
      <c r="O876" s="12">
        <f t="shared" si="50"/>
        <v>5</v>
      </c>
      <c r="P876">
        <v>2000</v>
      </c>
      <c r="Q876">
        <v>0</v>
      </c>
      <c r="R876">
        <v>1</v>
      </c>
      <c r="S876">
        <v>0.1198569</v>
      </c>
      <c r="T876">
        <v>0</v>
      </c>
      <c r="U876">
        <v>1</v>
      </c>
    </row>
    <row r="877" spans="1:21" x14ac:dyDescent="0.35">
      <c r="A877">
        <v>1</v>
      </c>
      <c r="B877">
        <f t="shared" si="51"/>
        <v>876</v>
      </c>
      <c r="C877" t="s">
        <v>38</v>
      </c>
      <c r="D877">
        <v>42</v>
      </c>
      <c r="E877">
        <v>2001</v>
      </c>
      <c r="F877">
        <v>200</v>
      </c>
      <c r="G877" s="12">
        <v>17000000</v>
      </c>
      <c r="H877" s="12">
        <v>0</v>
      </c>
      <c r="I877">
        <v>0</v>
      </c>
      <c r="J877">
        <v>0</v>
      </c>
      <c r="K877">
        <v>1</v>
      </c>
      <c r="L877" s="11">
        <v>34700</v>
      </c>
      <c r="M877" s="12">
        <v>1995</v>
      </c>
      <c r="N877" s="12">
        <v>1</v>
      </c>
      <c r="O877" s="12">
        <f t="shared" si="50"/>
        <v>6</v>
      </c>
      <c r="P877">
        <v>2000</v>
      </c>
      <c r="Q877">
        <v>1</v>
      </c>
      <c r="R877">
        <v>1</v>
      </c>
      <c r="S877">
        <v>0.1173698</v>
      </c>
      <c r="T877">
        <v>0</v>
      </c>
      <c r="U877">
        <v>1</v>
      </c>
    </row>
    <row r="878" spans="1:21" x14ac:dyDescent="0.35">
      <c r="A878">
        <v>1</v>
      </c>
      <c r="B878">
        <f t="shared" si="51"/>
        <v>877</v>
      </c>
      <c r="C878" t="s">
        <v>38</v>
      </c>
      <c r="D878">
        <v>42</v>
      </c>
      <c r="E878">
        <v>2002</v>
      </c>
      <c r="F878">
        <v>200</v>
      </c>
      <c r="G878" s="12">
        <v>17000000</v>
      </c>
      <c r="H878" s="12">
        <v>0</v>
      </c>
      <c r="I878">
        <v>0</v>
      </c>
      <c r="J878">
        <v>0</v>
      </c>
      <c r="K878">
        <v>1</v>
      </c>
      <c r="L878" s="11">
        <v>34700</v>
      </c>
      <c r="M878" s="12">
        <v>1995</v>
      </c>
      <c r="N878" s="12">
        <v>1</v>
      </c>
      <c r="O878" s="12">
        <f t="shared" si="50"/>
        <v>7</v>
      </c>
      <c r="P878">
        <v>2000</v>
      </c>
      <c r="Q878">
        <v>2</v>
      </c>
      <c r="R878">
        <v>1</v>
      </c>
      <c r="S878">
        <v>0.11516410000000001</v>
      </c>
      <c r="T878">
        <v>0</v>
      </c>
      <c r="U878">
        <v>1</v>
      </c>
    </row>
    <row r="879" spans="1:21" x14ac:dyDescent="0.35">
      <c r="A879">
        <v>1</v>
      </c>
      <c r="B879">
        <f t="shared" si="51"/>
        <v>878</v>
      </c>
      <c r="C879" t="s">
        <v>38</v>
      </c>
      <c r="D879">
        <v>42</v>
      </c>
      <c r="E879">
        <v>2003</v>
      </c>
      <c r="F879">
        <v>200</v>
      </c>
      <c r="G879" s="12">
        <v>18000000</v>
      </c>
      <c r="H879" s="12">
        <v>0</v>
      </c>
      <c r="I879">
        <v>0</v>
      </c>
      <c r="J879">
        <v>0</v>
      </c>
      <c r="K879">
        <v>1</v>
      </c>
      <c r="L879" s="11">
        <v>34700</v>
      </c>
      <c r="M879" s="12">
        <v>1995</v>
      </c>
      <c r="N879" s="12">
        <v>1</v>
      </c>
      <c r="O879" s="12">
        <f t="shared" si="50"/>
        <v>8</v>
      </c>
      <c r="P879">
        <v>2000</v>
      </c>
      <c r="Q879">
        <v>3</v>
      </c>
      <c r="R879">
        <v>1</v>
      </c>
      <c r="S879">
        <v>0.1131263</v>
      </c>
      <c r="T879">
        <v>0</v>
      </c>
      <c r="U879">
        <v>1</v>
      </c>
    </row>
    <row r="880" spans="1:21" x14ac:dyDescent="0.35">
      <c r="A880">
        <v>1</v>
      </c>
      <c r="B880">
        <f t="shared" si="51"/>
        <v>879</v>
      </c>
      <c r="C880" t="s">
        <v>38</v>
      </c>
      <c r="D880">
        <v>42</v>
      </c>
      <c r="E880">
        <v>2004</v>
      </c>
      <c r="F880">
        <v>200</v>
      </c>
      <c r="G880" s="12">
        <v>18000000</v>
      </c>
      <c r="H880" s="12">
        <v>0</v>
      </c>
      <c r="I880">
        <v>0</v>
      </c>
      <c r="J880">
        <v>0</v>
      </c>
      <c r="K880">
        <v>1</v>
      </c>
      <c r="L880" s="11">
        <v>34700</v>
      </c>
      <c r="M880" s="12">
        <v>1995</v>
      </c>
      <c r="N880" s="12">
        <v>1</v>
      </c>
      <c r="O880" s="12">
        <f t="shared" si="50"/>
        <v>9</v>
      </c>
      <c r="P880">
        <v>2000</v>
      </c>
      <c r="Q880">
        <v>4</v>
      </c>
      <c r="R880">
        <v>1</v>
      </c>
      <c r="S880">
        <v>0.1111251</v>
      </c>
      <c r="T880">
        <v>0</v>
      </c>
      <c r="U880">
        <v>1</v>
      </c>
    </row>
    <row r="881" spans="1:21" x14ac:dyDescent="0.35">
      <c r="A881">
        <v>1</v>
      </c>
      <c r="B881">
        <f t="shared" si="51"/>
        <v>880</v>
      </c>
      <c r="C881" t="s">
        <v>38</v>
      </c>
      <c r="D881">
        <v>42</v>
      </c>
      <c r="E881">
        <v>2005</v>
      </c>
      <c r="F881">
        <v>200</v>
      </c>
      <c r="G881" s="12">
        <v>18000000</v>
      </c>
      <c r="H881" s="12">
        <v>0</v>
      </c>
      <c r="I881">
        <v>0</v>
      </c>
      <c r="J881">
        <v>0</v>
      </c>
      <c r="K881">
        <v>1</v>
      </c>
      <c r="L881" s="11">
        <v>34700</v>
      </c>
      <c r="M881" s="12">
        <v>1995</v>
      </c>
      <c r="N881" s="12">
        <v>1</v>
      </c>
      <c r="O881" s="12">
        <f t="shared" si="50"/>
        <v>10</v>
      </c>
      <c r="P881">
        <v>2000</v>
      </c>
      <c r="Q881">
        <v>5</v>
      </c>
      <c r="R881">
        <v>1</v>
      </c>
      <c r="S881">
        <v>0.1090732</v>
      </c>
      <c r="T881">
        <v>0</v>
      </c>
      <c r="U881">
        <v>1</v>
      </c>
    </row>
    <row r="882" spans="1:21" x14ac:dyDescent="0.35">
      <c r="A882">
        <v>1</v>
      </c>
      <c r="B882">
        <f t="shared" si="51"/>
        <v>881</v>
      </c>
      <c r="C882" t="s">
        <v>38</v>
      </c>
      <c r="D882">
        <v>42</v>
      </c>
      <c r="E882">
        <v>2006</v>
      </c>
      <c r="F882">
        <v>200</v>
      </c>
      <c r="G882" s="12">
        <v>19000000</v>
      </c>
      <c r="H882" s="12">
        <v>0</v>
      </c>
      <c r="I882">
        <v>0</v>
      </c>
      <c r="J882">
        <v>0</v>
      </c>
      <c r="K882">
        <v>1</v>
      </c>
      <c r="L882" s="11">
        <v>34700</v>
      </c>
      <c r="M882" s="12">
        <v>1995</v>
      </c>
      <c r="N882" s="12">
        <v>1</v>
      </c>
      <c r="O882" s="12">
        <f t="shared" si="50"/>
        <v>11</v>
      </c>
      <c r="P882">
        <v>2000</v>
      </c>
      <c r="Q882">
        <v>6</v>
      </c>
      <c r="R882">
        <v>1</v>
      </c>
      <c r="S882">
        <v>0.1069551</v>
      </c>
      <c r="T882">
        <v>0</v>
      </c>
      <c r="U882">
        <v>1</v>
      </c>
    </row>
    <row r="883" spans="1:21" x14ac:dyDescent="0.35">
      <c r="A883">
        <v>1</v>
      </c>
      <c r="B883">
        <f t="shared" si="51"/>
        <v>882</v>
      </c>
      <c r="C883" t="s">
        <v>38</v>
      </c>
      <c r="D883">
        <v>42</v>
      </c>
      <c r="E883">
        <v>2007</v>
      </c>
      <c r="F883">
        <v>200</v>
      </c>
      <c r="G883" s="12">
        <v>19000000</v>
      </c>
      <c r="H883" s="12">
        <v>0</v>
      </c>
      <c r="I883">
        <v>0</v>
      </c>
      <c r="J883">
        <v>0</v>
      </c>
      <c r="K883">
        <v>1</v>
      </c>
      <c r="L883" s="11">
        <v>34700</v>
      </c>
      <c r="M883" s="12">
        <v>1995</v>
      </c>
      <c r="N883" s="12">
        <v>1</v>
      </c>
      <c r="O883" s="12">
        <f t="shared" si="50"/>
        <v>12</v>
      </c>
      <c r="P883">
        <v>2000</v>
      </c>
      <c r="Q883">
        <v>7</v>
      </c>
      <c r="R883">
        <v>1</v>
      </c>
      <c r="S883">
        <v>0.1047892</v>
      </c>
      <c r="T883">
        <v>0</v>
      </c>
      <c r="U883">
        <v>1</v>
      </c>
    </row>
    <row r="884" spans="1:21" x14ac:dyDescent="0.35">
      <c r="A884">
        <v>1</v>
      </c>
      <c r="B884">
        <f t="shared" si="51"/>
        <v>883</v>
      </c>
      <c r="C884" t="s">
        <v>38</v>
      </c>
      <c r="D884">
        <v>42</v>
      </c>
      <c r="E884">
        <v>2008</v>
      </c>
      <c r="F884">
        <v>200</v>
      </c>
      <c r="G884" s="12">
        <v>19000000</v>
      </c>
      <c r="H884" s="12">
        <v>0</v>
      </c>
      <c r="I884">
        <v>0</v>
      </c>
      <c r="J884">
        <v>0</v>
      </c>
      <c r="K884">
        <v>1</v>
      </c>
      <c r="L884" s="11">
        <v>34700</v>
      </c>
      <c r="M884" s="12">
        <v>1995</v>
      </c>
      <c r="N884" s="12">
        <v>1</v>
      </c>
      <c r="O884" s="12">
        <f t="shared" si="50"/>
        <v>13</v>
      </c>
      <c r="P884">
        <v>2000</v>
      </c>
      <c r="Q884">
        <v>8</v>
      </c>
      <c r="R884">
        <v>1</v>
      </c>
      <c r="S884">
        <v>0.1025747</v>
      </c>
      <c r="T884">
        <v>0</v>
      </c>
      <c r="U884">
        <v>1</v>
      </c>
    </row>
    <row r="885" spans="1:21" x14ac:dyDescent="0.35">
      <c r="A885">
        <v>1</v>
      </c>
      <c r="B885">
        <f t="shared" si="51"/>
        <v>884</v>
      </c>
      <c r="C885" t="s">
        <v>38</v>
      </c>
      <c r="D885">
        <v>42</v>
      </c>
      <c r="E885">
        <v>2009</v>
      </c>
      <c r="F885">
        <v>200</v>
      </c>
      <c r="G885" s="12">
        <v>20000000</v>
      </c>
      <c r="H885" s="12">
        <v>0</v>
      </c>
      <c r="I885">
        <v>0</v>
      </c>
      <c r="J885">
        <v>0</v>
      </c>
      <c r="K885">
        <v>1</v>
      </c>
      <c r="L885" s="11">
        <v>34700</v>
      </c>
      <c r="M885" s="12">
        <v>1995</v>
      </c>
      <c r="N885" s="12">
        <v>1</v>
      </c>
      <c r="O885" s="12">
        <f t="shared" si="50"/>
        <v>14</v>
      </c>
      <c r="P885">
        <v>2000</v>
      </c>
      <c r="Q885">
        <v>9</v>
      </c>
      <c r="R885">
        <v>1</v>
      </c>
      <c r="S885">
        <v>0.1003192</v>
      </c>
      <c r="T885">
        <v>0</v>
      </c>
      <c r="U885">
        <v>1</v>
      </c>
    </row>
    <row r="886" spans="1:21" x14ac:dyDescent="0.35">
      <c r="A886">
        <v>1</v>
      </c>
      <c r="B886">
        <f t="shared" si="51"/>
        <v>885</v>
      </c>
      <c r="C886" t="s">
        <v>38</v>
      </c>
      <c r="D886">
        <v>42</v>
      </c>
      <c r="E886">
        <v>2010</v>
      </c>
      <c r="F886">
        <v>200</v>
      </c>
      <c r="G886" s="12">
        <v>20000000</v>
      </c>
      <c r="H886" s="12">
        <v>0</v>
      </c>
      <c r="I886">
        <v>0</v>
      </c>
      <c r="J886">
        <v>0</v>
      </c>
      <c r="K886">
        <v>1</v>
      </c>
      <c r="L886" s="11">
        <v>34700</v>
      </c>
      <c r="M886" s="12">
        <v>1995</v>
      </c>
      <c r="N886" s="12">
        <v>1</v>
      </c>
      <c r="O886" s="12">
        <f t="shared" si="50"/>
        <v>15</v>
      </c>
      <c r="P886">
        <v>2000</v>
      </c>
      <c r="Q886">
        <v>10</v>
      </c>
      <c r="R886">
        <v>1</v>
      </c>
      <c r="S886">
        <v>9.8032800000000003E-2</v>
      </c>
      <c r="T886">
        <v>0</v>
      </c>
      <c r="U886">
        <v>1</v>
      </c>
    </row>
    <row r="887" spans="1:21" x14ac:dyDescent="0.35">
      <c r="A887">
        <v>1</v>
      </c>
      <c r="B887">
        <f t="shared" si="51"/>
        <v>886</v>
      </c>
      <c r="C887" t="s">
        <v>38</v>
      </c>
      <c r="D887">
        <v>42</v>
      </c>
      <c r="E887">
        <v>2011</v>
      </c>
      <c r="F887">
        <v>200</v>
      </c>
      <c r="G887" s="12">
        <v>21000000</v>
      </c>
      <c r="H887" s="12">
        <v>0</v>
      </c>
      <c r="I887">
        <v>0</v>
      </c>
      <c r="J887">
        <v>0</v>
      </c>
      <c r="K887">
        <v>1</v>
      </c>
      <c r="L887" s="11">
        <v>34700</v>
      </c>
      <c r="M887" s="12">
        <v>1995</v>
      </c>
      <c r="N887" s="12">
        <v>1</v>
      </c>
      <c r="O887" s="12">
        <f t="shared" si="50"/>
        <v>16</v>
      </c>
      <c r="P887">
        <v>2000</v>
      </c>
      <c r="Q887">
        <v>11</v>
      </c>
      <c r="R887">
        <v>1</v>
      </c>
      <c r="S887">
        <v>9.5715300000000003E-2</v>
      </c>
      <c r="T887">
        <v>0</v>
      </c>
      <c r="U887">
        <v>1</v>
      </c>
    </row>
    <row r="888" spans="1:21" x14ac:dyDescent="0.35">
      <c r="A888">
        <v>1</v>
      </c>
      <c r="B888">
        <f t="shared" si="51"/>
        <v>887</v>
      </c>
      <c r="C888" t="s">
        <v>38</v>
      </c>
      <c r="D888">
        <v>42</v>
      </c>
      <c r="E888">
        <v>2012</v>
      </c>
      <c r="F888">
        <v>200</v>
      </c>
      <c r="G888" s="12">
        <v>21000000</v>
      </c>
      <c r="H888" s="12">
        <v>0</v>
      </c>
      <c r="I888">
        <v>0</v>
      </c>
      <c r="J888">
        <v>0</v>
      </c>
      <c r="K888">
        <v>1</v>
      </c>
      <c r="L888" s="11">
        <v>34700</v>
      </c>
      <c r="M888" s="12">
        <v>1995</v>
      </c>
      <c r="N888" s="12">
        <v>1</v>
      </c>
      <c r="O888" s="12">
        <f t="shared" si="50"/>
        <v>17</v>
      </c>
      <c r="P888">
        <v>2000</v>
      </c>
      <c r="Q888">
        <v>12</v>
      </c>
      <c r="R888">
        <v>1</v>
      </c>
      <c r="S888">
        <v>9.3376799999999996E-2</v>
      </c>
      <c r="T888">
        <v>0</v>
      </c>
      <c r="U888">
        <v>1</v>
      </c>
    </row>
    <row r="889" spans="1:21" x14ac:dyDescent="0.35">
      <c r="A889">
        <v>1</v>
      </c>
      <c r="B889">
        <f t="shared" si="51"/>
        <v>888</v>
      </c>
      <c r="C889" t="s">
        <v>38</v>
      </c>
      <c r="D889">
        <v>42</v>
      </c>
      <c r="E889">
        <v>2013</v>
      </c>
      <c r="F889">
        <v>200</v>
      </c>
      <c r="G889" s="12">
        <v>22000000</v>
      </c>
      <c r="H889" s="12">
        <v>0</v>
      </c>
      <c r="I889">
        <v>0</v>
      </c>
      <c r="J889">
        <v>0</v>
      </c>
      <c r="K889">
        <v>1</v>
      </c>
      <c r="L889" s="11">
        <v>34700</v>
      </c>
      <c r="M889" s="12">
        <v>1995</v>
      </c>
      <c r="N889" s="12">
        <v>1</v>
      </c>
      <c r="O889" s="12">
        <f t="shared" si="50"/>
        <v>18</v>
      </c>
      <c r="P889">
        <v>2000</v>
      </c>
      <c r="Q889">
        <v>13</v>
      </c>
      <c r="R889">
        <v>1</v>
      </c>
      <c r="S889">
        <v>9.1048500000000004E-2</v>
      </c>
      <c r="T889">
        <v>0</v>
      </c>
      <c r="U889">
        <v>1</v>
      </c>
    </row>
    <row r="890" spans="1:21" x14ac:dyDescent="0.35">
      <c r="A890">
        <v>1</v>
      </c>
      <c r="B890">
        <f t="shared" si="51"/>
        <v>889</v>
      </c>
      <c r="C890" t="s">
        <v>38</v>
      </c>
      <c r="D890">
        <v>42</v>
      </c>
      <c r="E890">
        <v>2014</v>
      </c>
      <c r="F890">
        <v>200</v>
      </c>
      <c r="G890" s="12">
        <v>23000000</v>
      </c>
      <c r="H890" s="12">
        <v>0</v>
      </c>
      <c r="I890">
        <v>0</v>
      </c>
      <c r="J890">
        <v>0</v>
      </c>
      <c r="K890">
        <v>1</v>
      </c>
      <c r="L890" s="11">
        <v>34700</v>
      </c>
      <c r="M890" s="12">
        <v>1995</v>
      </c>
      <c r="N890" s="12">
        <v>1</v>
      </c>
      <c r="O890" s="12">
        <f t="shared" si="50"/>
        <v>19</v>
      </c>
      <c r="P890">
        <v>2000</v>
      </c>
      <c r="Q890">
        <v>14</v>
      </c>
      <c r="R890">
        <v>1</v>
      </c>
      <c r="S890">
        <v>8.8765200000000002E-2</v>
      </c>
      <c r="T890">
        <v>0</v>
      </c>
      <c r="U890">
        <v>1</v>
      </c>
    </row>
    <row r="891" spans="1:21" x14ac:dyDescent="0.35">
      <c r="A891">
        <v>1</v>
      </c>
      <c r="B891">
        <f t="shared" si="51"/>
        <v>890</v>
      </c>
      <c r="C891" t="s">
        <v>38</v>
      </c>
      <c r="D891">
        <v>42</v>
      </c>
      <c r="E891">
        <v>2015</v>
      </c>
      <c r="F891">
        <v>500</v>
      </c>
      <c r="G891" s="12">
        <v>23000000</v>
      </c>
      <c r="H891" s="12">
        <v>0</v>
      </c>
      <c r="I891">
        <v>0</v>
      </c>
      <c r="J891">
        <v>0</v>
      </c>
      <c r="K891">
        <v>1</v>
      </c>
      <c r="L891" s="11">
        <v>34700</v>
      </c>
      <c r="M891" s="12">
        <v>1995</v>
      </c>
      <c r="N891" s="12">
        <v>1</v>
      </c>
      <c r="O891" s="12">
        <f t="shared" si="50"/>
        <v>20</v>
      </c>
      <c r="P891">
        <v>2000</v>
      </c>
      <c r="Q891">
        <v>15</v>
      </c>
      <c r="R891">
        <v>1</v>
      </c>
      <c r="S891">
        <v>0.2163709</v>
      </c>
      <c r="T891">
        <v>0</v>
      </c>
      <c r="U891">
        <v>1</v>
      </c>
    </row>
    <row r="892" spans="1:21" x14ac:dyDescent="0.35">
      <c r="A892">
        <v>1</v>
      </c>
      <c r="B892">
        <f t="shared" si="51"/>
        <v>891</v>
      </c>
      <c r="C892" t="s">
        <v>38</v>
      </c>
      <c r="D892">
        <v>42</v>
      </c>
      <c r="E892">
        <v>2016</v>
      </c>
      <c r="F892">
        <v>500</v>
      </c>
      <c r="G892" s="12">
        <v>24000000</v>
      </c>
      <c r="H892" s="12">
        <v>0</v>
      </c>
      <c r="I892">
        <v>0</v>
      </c>
      <c r="J892">
        <v>0</v>
      </c>
      <c r="K892">
        <v>1</v>
      </c>
      <c r="L892" s="11">
        <v>34700</v>
      </c>
      <c r="M892" s="12">
        <v>1995</v>
      </c>
      <c r="N892" s="12">
        <v>1</v>
      </c>
      <c r="O892" s="12">
        <f t="shared" si="50"/>
        <v>21</v>
      </c>
      <c r="P892">
        <v>2000</v>
      </c>
      <c r="Q892">
        <v>16</v>
      </c>
      <c r="R892">
        <v>1</v>
      </c>
      <c r="S892">
        <v>0.21100679999999999</v>
      </c>
      <c r="T892">
        <v>0</v>
      </c>
      <c r="U892">
        <v>1</v>
      </c>
    </row>
    <row r="893" spans="1:21" x14ac:dyDescent="0.35">
      <c r="A893">
        <v>1</v>
      </c>
      <c r="B893">
        <f t="shared" si="51"/>
        <v>892</v>
      </c>
      <c r="C893" t="s">
        <v>39</v>
      </c>
      <c r="D893">
        <v>44</v>
      </c>
      <c r="E893">
        <v>1990</v>
      </c>
      <c r="F893">
        <v>13000</v>
      </c>
      <c r="G893" s="12">
        <v>35000000</v>
      </c>
      <c r="H893" s="12">
        <v>0</v>
      </c>
      <c r="I893">
        <v>0</v>
      </c>
      <c r="J893">
        <v>0</v>
      </c>
      <c r="K893">
        <v>0</v>
      </c>
      <c r="L893" s="11">
        <v>35431</v>
      </c>
      <c r="M893" s="12">
        <v>1997</v>
      </c>
      <c r="N893" s="12">
        <v>0</v>
      </c>
      <c r="O893" s="12">
        <f t="shared" si="50"/>
        <v>-7</v>
      </c>
      <c r="P893">
        <v>1997</v>
      </c>
      <c r="Q893">
        <v>-7</v>
      </c>
      <c r="R893">
        <v>0</v>
      </c>
      <c r="S893">
        <v>3.7556430000000001</v>
      </c>
      <c r="T893">
        <v>0</v>
      </c>
      <c r="U893">
        <v>0</v>
      </c>
    </row>
    <row r="894" spans="1:21" x14ac:dyDescent="0.35">
      <c r="A894">
        <v>1</v>
      </c>
      <c r="B894">
        <f t="shared" si="51"/>
        <v>893</v>
      </c>
      <c r="C894" t="s">
        <v>39</v>
      </c>
      <c r="D894">
        <v>44</v>
      </c>
      <c r="E894">
        <v>1991</v>
      </c>
      <c r="F894">
        <v>15000</v>
      </c>
      <c r="G894" s="12">
        <v>36000000</v>
      </c>
      <c r="H894" s="12">
        <v>0</v>
      </c>
      <c r="I894">
        <v>0</v>
      </c>
      <c r="J894">
        <v>0</v>
      </c>
      <c r="K894">
        <v>0</v>
      </c>
      <c r="L894" s="11">
        <v>35431</v>
      </c>
      <c r="M894" s="12">
        <v>1997</v>
      </c>
      <c r="N894" s="12">
        <v>0</v>
      </c>
      <c r="O894" s="12">
        <f t="shared" si="50"/>
        <v>-6</v>
      </c>
      <c r="P894">
        <v>1997</v>
      </c>
      <c r="Q894">
        <v>-6</v>
      </c>
      <c r="R894">
        <v>0</v>
      </c>
      <c r="S894">
        <v>4.1765480000000004</v>
      </c>
      <c r="T894">
        <v>0</v>
      </c>
      <c r="U894">
        <v>0</v>
      </c>
    </row>
    <row r="895" spans="1:21" x14ac:dyDescent="0.35">
      <c r="A895">
        <v>1</v>
      </c>
      <c r="B895">
        <f t="shared" si="51"/>
        <v>894</v>
      </c>
      <c r="C895" t="s">
        <v>39</v>
      </c>
      <c r="D895">
        <v>44</v>
      </c>
      <c r="E895">
        <v>1992</v>
      </c>
      <c r="F895">
        <v>17000</v>
      </c>
      <c r="G895" s="12">
        <v>37000000</v>
      </c>
      <c r="H895" s="12">
        <v>0</v>
      </c>
      <c r="I895">
        <v>0</v>
      </c>
      <c r="J895">
        <v>0</v>
      </c>
      <c r="K895">
        <v>0</v>
      </c>
      <c r="L895" s="11">
        <v>35431</v>
      </c>
      <c r="M895" s="12">
        <v>1997</v>
      </c>
      <c r="N895" s="12">
        <v>0</v>
      </c>
      <c r="O895" s="12">
        <f t="shared" si="50"/>
        <v>-5</v>
      </c>
      <c r="P895">
        <v>1997</v>
      </c>
      <c r="Q895">
        <v>-5</v>
      </c>
      <c r="R895">
        <v>0</v>
      </c>
      <c r="S895">
        <v>4.552009</v>
      </c>
      <c r="T895">
        <v>0</v>
      </c>
      <c r="U895">
        <v>0</v>
      </c>
    </row>
    <row r="896" spans="1:21" x14ac:dyDescent="0.35">
      <c r="A896">
        <v>1</v>
      </c>
      <c r="B896">
        <f t="shared" si="51"/>
        <v>895</v>
      </c>
      <c r="C896" t="s">
        <v>39</v>
      </c>
      <c r="D896">
        <v>44</v>
      </c>
      <c r="E896">
        <v>1993</v>
      </c>
      <c r="F896">
        <v>19000</v>
      </c>
      <c r="G896" s="12">
        <v>39000000</v>
      </c>
      <c r="H896" s="12">
        <v>0</v>
      </c>
      <c r="I896">
        <v>0</v>
      </c>
      <c r="J896">
        <v>0</v>
      </c>
      <c r="K896">
        <v>0</v>
      </c>
      <c r="L896" s="11">
        <v>35431</v>
      </c>
      <c r="M896" s="12">
        <v>1997</v>
      </c>
      <c r="N896" s="12">
        <v>0</v>
      </c>
      <c r="O896" s="12">
        <f t="shared" si="50"/>
        <v>-4</v>
      </c>
      <c r="P896">
        <v>1997</v>
      </c>
      <c r="Q896">
        <v>-4</v>
      </c>
      <c r="R896">
        <v>0</v>
      </c>
      <c r="S896">
        <v>4.892671</v>
      </c>
      <c r="T896">
        <v>0</v>
      </c>
      <c r="U896">
        <v>0</v>
      </c>
    </row>
    <row r="897" spans="1:21" x14ac:dyDescent="0.35">
      <c r="A897">
        <v>1</v>
      </c>
      <c r="B897">
        <f t="shared" si="51"/>
        <v>896</v>
      </c>
      <c r="C897" t="s">
        <v>39</v>
      </c>
      <c r="D897">
        <v>44</v>
      </c>
      <c r="E897">
        <v>1994</v>
      </c>
      <c r="F897">
        <v>22000</v>
      </c>
      <c r="G897" s="12">
        <v>40000000</v>
      </c>
      <c r="H897" s="12">
        <v>0</v>
      </c>
      <c r="I897">
        <v>0</v>
      </c>
      <c r="J897">
        <v>0</v>
      </c>
      <c r="K897">
        <v>0</v>
      </c>
      <c r="L897" s="11">
        <v>35431</v>
      </c>
      <c r="M897" s="12">
        <v>1997</v>
      </c>
      <c r="N897" s="12">
        <v>0</v>
      </c>
      <c r="O897" s="12">
        <f t="shared" si="50"/>
        <v>-3</v>
      </c>
      <c r="P897">
        <v>1997</v>
      </c>
      <c r="Q897">
        <v>-3</v>
      </c>
      <c r="R897">
        <v>0</v>
      </c>
      <c r="S897">
        <v>5.4626219999999996</v>
      </c>
      <c r="T897">
        <v>0</v>
      </c>
      <c r="U897">
        <v>0</v>
      </c>
    </row>
    <row r="898" spans="1:21" x14ac:dyDescent="0.35">
      <c r="A898">
        <v>1</v>
      </c>
      <c r="B898">
        <f t="shared" si="51"/>
        <v>897</v>
      </c>
      <c r="C898" t="s">
        <v>39</v>
      </c>
      <c r="D898">
        <v>44</v>
      </c>
      <c r="E898">
        <v>1995</v>
      </c>
      <c r="F898">
        <v>24000</v>
      </c>
      <c r="G898" s="12">
        <v>42000000</v>
      </c>
      <c r="H898" s="12">
        <v>0</v>
      </c>
      <c r="I898">
        <v>0</v>
      </c>
      <c r="J898">
        <v>0</v>
      </c>
      <c r="K898">
        <v>0</v>
      </c>
      <c r="L898" s="11">
        <v>35431</v>
      </c>
      <c r="M898" s="12">
        <v>1997</v>
      </c>
      <c r="N898" s="12">
        <v>0</v>
      </c>
      <c r="O898" s="12">
        <f t="shared" si="50"/>
        <v>-2</v>
      </c>
      <c r="P898">
        <v>1997</v>
      </c>
      <c r="Q898">
        <v>-2</v>
      </c>
      <c r="R898">
        <v>0</v>
      </c>
      <c r="S898">
        <v>5.7698210000000003</v>
      </c>
      <c r="T898">
        <v>0</v>
      </c>
      <c r="U898">
        <v>0</v>
      </c>
    </row>
    <row r="899" spans="1:21" x14ac:dyDescent="0.35">
      <c r="A899">
        <v>1</v>
      </c>
      <c r="B899">
        <f t="shared" si="51"/>
        <v>898</v>
      </c>
      <c r="C899" t="s">
        <v>39</v>
      </c>
      <c r="D899">
        <v>44</v>
      </c>
      <c r="E899">
        <v>1996</v>
      </c>
      <c r="F899">
        <v>27000</v>
      </c>
      <c r="G899" s="12">
        <v>43000000</v>
      </c>
      <c r="H899" s="12">
        <v>0</v>
      </c>
      <c r="I899">
        <v>0</v>
      </c>
      <c r="J899">
        <v>0</v>
      </c>
      <c r="K899">
        <v>0</v>
      </c>
      <c r="L899" s="11">
        <v>35431</v>
      </c>
      <c r="M899" s="12">
        <v>1997</v>
      </c>
      <c r="N899" s="12">
        <v>0</v>
      </c>
      <c r="O899" s="12">
        <f t="shared" ref="O899:O962" si="52">E899-M899</f>
        <v>-1</v>
      </c>
      <c r="P899">
        <v>1997</v>
      </c>
      <c r="Q899">
        <v>-1</v>
      </c>
      <c r="R899">
        <v>0</v>
      </c>
      <c r="S899">
        <v>6.3127560000000003</v>
      </c>
      <c r="T899">
        <v>0</v>
      </c>
      <c r="U899">
        <v>0</v>
      </c>
    </row>
    <row r="900" spans="1:21" x14ac:dyDescent="0.35">
      <c r="A900">
        <v>1</v>
      </c>
      <c r="B900">
        <f t="shared" ref="B900:B963" si="53">B899+1</f>
        <v>899</v>
      </c>
      <c r="C900" t="s">
        <v>39</v>
      </c>
      <c r="D900">
        <v>44</v>
      </c>
      <c r="E900">
        <v>1997</v>
      </c>
      <c r="F900">
        <v>29000</v>
      </c>
      <c r="G900" s="12">
        <v>44000000</v>
      </c>
      <c r="H900" s="12">
        <v>0</v>
      </c>
      <c r="I900">
        <v>0</v>
      </c>
      <c r="J900">
        <v>0</v>
      </c>
      <c r="K900">
        <v>0</v>
      </c>
      <c r="L900" s="11">
        <v>35431</v>
      </c>
      <c r="M900" s="12">
        <v>1997</v>
      </c>
      <c r="N900" s="12">
        <v>1</v>
      </c>
      <c r="O900" s="12">
        <f t="shared" si="52"/>
        <v>0</v>
      </c>
      <c r="P900">
        <v>1997</v>
      </c>
      <c r="Q900">
        <v>0</v>
      </c>
      <c r="R900">
        <v>1</v>
      </c>
      <c r="S900">
        <v>6.6164509999999996</v>
      </c>
      <c r="T900">
        <v>0</v>
      </c>
      <c r="U900">
        <v>0</v>
      </c>
    </row>
    <row r="901" spans="1:21" x14ac:dyDescent="0.35">
      <c r="A901">
        <v>1</v>
      </c>
      <c r="B901">
        <f t="shared" si="53"/>
        <v>900</v>
      </c>
      <c r="C901" t="s">
        <v>39</v>
      </c>
      <c r="D901">
        <v>44</v>
      </c>
      <c r="E901">
        <v>1998</v>
      </c>
      <c r="F901">
        <v>31000</v>
      </c>
      <c r="G901" s="12">
        <v>45000000</v>
      </c>
      <c r="H901" s="12">
        <v>0</v>
      </c>
      <c r="I901">
        <v>0</v>
      </c>
      <c r="J901">
        <v>0</v>
      </c>
      <c r="K901">
        <v>0</v>
      </c>
      <c r="L901" s="11">
        <v>35431</v>
      </c>
      <c r="M901" s="12">
        <v>1997</v>
      </c>
      <c r="N901" s="12">
        <v>1</v>
      </c>
      <c r="O901" s="12">
        <f t="shared" si="52"/>
        <v>1</v>
      </c>
      <c r="P901">
        <v>1997</v>
      </c>
      <c r="Q901">
        <v>1</v>
      </c>
      <c r="R901">
        <v>1</v>
      </c>
      <c r="S901">
        <v>6.9133889999999996</v>
      </c>
      <c r="T901">
        <v>0</v>
      </c>
      <c r="U901">
        <v>0</v>
      </c>
    </row>
    <row r="902" spans="1:21" x14ac:dyDescent="0.35">
      <c r="A902">
        <v>1</v>
      </c>
      <c r="B902">
        <f t="shared" si="53"/>
        <v>901</v>
      </c>
      <c r="C902" t="s">
        <v>39</v>
      </c>
      <c r="D902">
        <v>44</v>
      </c>
      <c r="E902">
        <v>1999</v>
      </c>
      <c r="F902">
        <v>33000</v>
      </c>
      <c r="G902" s="12">
        <v>46000000</v>
      </c>
      <c r="H902" s="12">
        <v>0</v>
      </c>
      <c r="I902">
        <v>0</v>
      </c>
      <c r="J902">
        <v>0</v>
      </c>
      <c r="K902">
        <v>0</v>
      </c>
      <c r="L902" s="11">
        <v>35431</v>
      </c>
      <c r="M902" s="12">
        <v>1997</v>
      </c>
      <c r="N902" s="12">
        <v>1</v>
      </c>
      <c r="O902" s="12">
        <f t="shared" si="52"/>
        <v>2</v>
      </c>
      <c r="P902">
        <v>1997</v>
      </c>
      <c r="Q902">
        <v>2</v>
      </c>
      <c r="R902">
        <v>1</v>
      </c>
      <c r="S902">
        <v>7.1897510000000002</v>
      </c>
      <c r="T902">
        <v>0</v>
      </c>
      <c r="U902">
        <v>0</v>
      </c>
    </row>
    <row r="903" spans="1:21" x14ac:dyDescent="0.35">
      <c r="A903">
        <v>1</v>
      </c>
      <c r="B903">
        <f t="shared" si="53"/>
        <v>902</v>
      </c>
      <c r="C903" t="s">
        <v>39</v>
      </c>
      <c r="D903">
        <v>44</v>
      </c>
      <c r="E903">
        <v>2000</v>
      </c>
      <c r="F903">
        <v>35000</v>
      </c>
      <c r="G903" s="12">
        <v>47000000</v>
      </c>
      <c r="H903" s="12">
        <v>0</v>
      </c>
      <c r="I903">
        <v>0</v>
      </c>
      <c r="J903">
        <v>0</v>
      </c>
      <c r="K903">
        <v>0</v>
      </c>
      <c r="L903" s="11">
        <v>35431</v>
      </c>
      <c r="M903" s="12">
        <v>1997</v>
      </c>
      <c r="N903" s="12">
        <v>1</v>
      </c>
      <c r="O903" s="12">
        <f t="shared" si="52"/>
        <v>3</v>
      </c>
      <c r="P903">
        <v>1997</v>
      </c>
      <c r="Q903">
        <v>3</v>
      </c>
      <c r="R903">
        <v>1</v>
      </c>
      <c r="S903">
        <v>7.4347250000000003</v>
      </c>
      <c r="T903">
        <v>0</v>
      </c>
      <c r="U903">
        <v>0</v>
      </c>
    </row>
    <row r="904" spans="1:21" x14ac:dyDescent="0.35">
      <c r="A904">
        <v>1</v>
      </c>
      <c r="B904">
        <f t="shared" si="53"/>
        <v>903</v>
      </c>
      <c r="C904" t="s">
        <v>39</v>
      </c>
      <c r="D904">
        <v>44</v>
      </c>
      <c r="E904">
        <v>2001</v>
      </c>
      <c r="F904">
        <v>37000</v>
      </c>
      <c r="G904" s="12">
        <v>48000000</v>
      </c>
      <c r="H904" s="12">
        <v>0</v>
      </c>
      <c r="I904">
        <v>0</v>
      </c>
      <c r="J904">
        <v>0</v>
      </c>
      <c r="K904">
        <v>0</v>
      </c>
      <c r="L904" s="11">
        <v>35431</v>
      </c>
      <c r="M904" s="12">
        <v>1997</v>
      </c>
      <c r="N904" s="12">
        <v>1</v>
      </c>
      <c r="O904" s="12">
        <f t="shared" si="52"/>
        <v>4</v>
      </c>
      <c r="P904">
        <v>1997</v>
      </c>
      <c r="Q904">
        <v>4</v>
      </c>
      <c r="R904">
        <v>1</v>
      </c>
      <c r="S904">
        <v>7.6455229999999998</v>
      </c>
      <c r="T904">
        <v>0</v>
      </c>
      <c r="U904">
        <v>0</v>
      </c>
    </row>
    <row r="905" spans="1:21" x14ac:dyDescent="0.35">
      <c r="A905">
        <v>1</v>
      </c>
      <c r="B905">
        <f t="shared" si="53"/>
        <v>904</v>
      </c>
      <c r="C905" t="s">
        <v>39</v>
      </c>
      <c r="D905">
        <v>44</v>
      </c>
      <c r="E905">
        <v>2002</v>
      </c>
      <c r="F905">
        <v>39000</v>
      </c>
      <c r="G905" s="12">
        <v>50000000</v>
      </c>
      <c r="H905" s="12">
        <v>0</v>
      </c>
      <c r="I905">
        <v>0</v>
      </c>
      <c r="J905">
        <v>0</v>
      </c>
      <c r="K905">
        <v>0</v>
      </c>
      <c r="L905" s="11">
        <v>35431</v>
      </c>
      <c r="M905" s="12">
        <v>1997</v>
      </c>
      <c r="N905" s="12">
        <v>1</v>
      </c>
      <c r="O905" s="12">
        <f t="shared" si="52"/>
        <v>5</v>
      </c>
      <c r="P905">
        <v>1997</v>
      </c>
      <c r="Q905">
        <v>5</v>
      </c>
      <c r="R905">
        <v>1</v>
      </c>
      <c r="S905">
        <v>7.8257060000000003</v>
      </c>
      <c r="T905">
        <v>0</v>
      </c>
      <c r="U905">
        <v>0</v>
      </c>
    </row>
    <row r="906" spans="1:21" x14ac:dyDescent="0.35">
      <c r="A906">
        <v>1</v>
      </c>
      <c r="B906">
        <f t="shared" si="53"/>
        <v>905</v>
      </c>
      <c r="C906" t="s">
        <v>39</v>
      </c>
      <c r="D906">
        <v>44</v>
      </c>
      <c r="E906">
        <v>2003</v>
      </c>
      <c r="F906">
        <v>40000</v>
      </c>
      <c r="G906" s="12">
        <v>51000000</v>
      </c>
      <c r="H906" s="12">
        <v>0</v>
      </c>
      <c r="I906">
        <v>0</v>
      </c>
      <c r="J906">
        <v>0</v>
      </c>
      <c r="K906">
        <v>0</v>
      </c>
      <c r="L906" s="11">
        <v>35431</v>
      </c>
      <c r="M906" s="12">
        <v>1997</v>
      </c>
      <c r="N906" s="12">
        <v>1</v>
      </c>
      <c r="O906" s="12">
        <f t="shared" si="52"/>
        <v>6</v>
      </c>
      <c r="P906">
        <v>1997</v>
      </c>
      <c r="Q906">
        <v>6</v>
      </c>
      <c r="R906">
        <v>1</v>
      </c>
      <c r="S906">
        <v>7.7836100000000004</v>
      </c>
      <c r="T906">
        <v>0</v>
      </c>
      <c r="U906">
        <v>0</v>
      </c>
    </row>
    <row r="907" spans="1:21" x14ac:dyDescent="0.35">
      <c r="A907">
        <v>1</v>
      </c>
      <c r="B907">
        <f t="shared" si="53"/>
        <v>906</v>
      </c>
      <c r="C907" t="s">
        <v>39</v>
      </c>
      <c r="D907">
        <v>44</v>
      </c>
      <c r="E907">
        <v>2004</v>
      </c>
      <c r="F907">
        <v>41000</v>
      </c>
      <c r="G907" s="12">
        <v>53000000</v>
      </c>
      <c r="H907" s="12">
        <v>0</v>
      </c>
      <c r="I907">
        <v>0</v>
      </c>
      <c r="J907">
        <v>0</v>
      </c>
      <c r="K907">
        <v>0</v>
      </c>
      <c r="L907" s="11">
        <v>35431</v>
      </c>
      <c r="M907" s="12">
        <v>1997</v>
      </c>
      <c r="N907" s="12">
        <v>1</v>
      </c>
      <c r="O907" s="12">
        <f t="shared" si="52"/>
        <v>7</v>
      </c>
      <c r="P907">
        <v>1997</v>
      </c>
      <c r="Q907">
        <v>7</v>
      </c>
      <c r="R907">
        <v>1</v>
      </c>
      <c r="S907">
        <v>7.7308579999999996</v>
      </c>
      <c r="T907">
        <v>0</v>
      </c>
      <c r="U907">
        <v>0</v>
      </c>
    </row>
    <row r="908" spans="1:21" x14ac:dyDescent="0.35">
      <c r="A908">
        <v>1</v>
      </c>
      <c r="B908">
        <f t="shared" si="53"/>
        <v>907</v>
      </c>
      <c r="C908" t="s">
        <v>39</v>
      </c>
      <c r="D908">
        <v>44</v>
      </c>
      <c r="E908">
        <v>2005</v>
      </c>
      <c r="F908">
        <v>40000</v>
      </c>
      <c r="G908" s="12">
        <v>55000000</v>
      </c>
      <c r="H908" s="12">
        <v>0</v>
      </c>
      <c r="I908">
        <v>0</v>
      </c>
      <c r="J908">
        <v>0</v>
      </c>
      <c r="K908">
        <v>0</v>
      </c>
      <c r="L908" s="11">
        <v>35431</v>
      </c>
      <c r="M908" s="12">
        <v>1997</v>
      </c>
      <c r="N908" s="12">
        <v>1</v>
      </c>
      <c r="O908" s="12">
        <f t="shared" si="52"/>
        <v>8</v>
      </c>
      <c r="P908">
        <v>1997</v>
      </c>
      <c r="Q908">
        <v>8</v>
      </c>
      <c r="R908">
        <v>1</v>
      </c>
      <c r="S908">
        <v>7.305739</v>
      </c>
      <c r="T908">
        <v>0</v>
      </c>
      <c r="U908">
        <v>0</v>
      </c>
    </row>
    <row r="909" spans="1:21" x14ac:dyDescent="0.35">
      <c r="A909">
        <v>1</v>
      </c>
      <c r="B909">
        <f t="shared" si="53"/>
        <v>908</v>
      </c>
      <c r="C909" t="s">
        <v>39</v>
      </c>
      <c r="D909">
        <v>44</v>
      </c>
      <c r="E909">
        <v>2006</v>
      </c>
      <c r="F909">
        <v>40000</v>
      </c>
      <c r="G909" s="12">
        <v>57000000</v>
      </c>
      <c r="H909" s="12">
        <v>0</v>
      </c>
      <c r="I909">
        <v>0</v>
      </c>
      <c r="J909">
        <v>0</v>
      </c>
      <c r="K909">
        <v>0</v>
      </c>
      <c r="L909" s="11">
        <v>35431</v>
      </c>
      <c r="M909" s="12">
        <v>1997</v>
      </c>
      <c r="N909" s="12">
        <v>1</v>
      </c>
      <c r="O909" s="12">
        <f t="shared" si="52"/>
        <v>9</v>
      </c>
      <c r="P909">
        <v>1997</v>
      </c>
      <c r="Q909">
        <v>9</v>
      </c>
      <c r="R909">
        <v>1</v>
      </c>
      <c r="S909">
        <v>7.0742609999999999</v>
      </c>
      <c r="T909">
        <v>0</v>
      </c>
      <c r="U909">
        <v>0</v>
      </c>
    </row>
    <row r="910" spans="1:21" x14ac:dyDescent="0.35">
      <c r="A910">
        <v>1</v>
      </c>
      <c r="B910">
        <f t="shared" si="53"/>
        <v>909</v>
      </c>
      <c r="C910" t="s">
        <v>39</v>
      </c>
      <c r="D910">
        <v>44</v>
      </c>
      <c r="E910">
        <v>2007</v>
      </c>
      <c r="F910">
        <v>38000</v>
      </c>
      <c r="G910" s="12">
        <v>58000000</v>
      </c>
      <c r="H910" s="12">
        <v>0</v>
      </c>
      <c r="I910">
        <v>0</v>
      </c>
      <c r="J910">
        <v>0</v>
      </c>
      <c r="K910">
        <v>0</v>
      </c>
      <c r="L910" s="11">
        <v>35431</v>
      </c>
      <c r="M910" s="12">
        <v>1997</v>
      </c>
      <c r="N910" s="12">
        <v>1</v>
      </c>
      <c r="O910" s="12">
        <f t="shared" si="52"/>
        <v>10</v>
      </c>
      <c r="P910">
        <v>1997</v>
      </c>
      <c r="Q910">
        <v>10</v>
      </c>
      <c r="R910">
        <v>1</v>
      </c>
      <c r="S910">
        <v>6.504893</v>
      </c>
      <c r="T910">
        <v>0</v>
      </c>
      <c r="U910">
        <v>0</v>
      </c>
    </row>
    <row r="911" spans="1:21" x14ac:dyDescent="0.35">
      <c r="A911">
        <v>1</v>
      </c>
      <c r="B911">
        <f t="shared" si="53"/>
        <v>910</v>
      </c>
      <c r="C911" t="s">
        <v>39</v>
      </c>
      <c r="D911">
        <v>44</v>
      </c>
      <c r="E911">
        <v>2008</v>
      </c>
      <c r="F911">
        <v>38000</v>
      </c>
      <c r="G911" s="12">
        <v>60000000</v>
      </c>
      <c r="H911" s="12">
        <v>0</v>
      </c>
      <c r="I911">
        <v>0</v>
      </c>
      <c r="J911">
        <v>0</v>
      </c>
      <c r="K911">
        <v>0</v>
      </c>
      <c r="L911" s="11">
        <v>35431</v>
      </c>
      <c r="M911" s="12">
        <v>1997</v>
      </c>
      <c r="N911" s="12">
        <v>1</v>
      </c>
      <c r="O911" s="12">
        <f t="shared" si="52"/>
        <v>11</v>
      </c>
      <c r="P911">
        <v>1997</v>
      </c>
      <c r="Q911">
        <v>11</v>
      </c>
      <c r="R911">
        <v>1</v>
      </c>
      <c r="S911">
        <v>6.2941409999999998</v>
      </c>
      <c r="T911">
        <v>0</v>
      </c>
      <c r="U911">
        <v>0</v>
      </c>
    </row>
    <row r="912" spans="1:21" x14ac:dyDescent="0.35">
      <c r="A912">
        <v>1</v>
      </c>
      <c r="B912">
        <f t="shared" si="53"/>
        <v>911</v>
      </c>
      <c r="C912" t="s">
        <v>39</v>
      </c>
      <c r="D912">
        <v>44</v>
      </c>
      <c r="E912">
        <v>2009</v>
      </c>
      <c r="F912">
        <v>37000</v>
      </c>
      <c r="G912" s="12">
        <v>62000000</v>
      </c>
      <c r="H912" s="12">
        <v>0</v>
      </c>
      <c r="I912">
        <v>0</v>
      </c>
      <c r="J912">
        <v>0</v>
      </c>
      <c r="K912">
        <v>0</v>
      </c>
      <c r="L912" s="11">
        <v>35431</v>
      </c>
      <c r="M912" s="12">
        <v>1997</v>
      </c>
      <c r="N912" s="12">
        <v>1</v>
      </c>
      <c r="O912" s="12">
        <f t="shared" si="52"/>
        <v>12</v>
      </c>
      <c r="P912">
        <v>1997</v>
      </c>
      <c r="Q912">
        <v>12</v>
      </c>
      <c r="R912">
        <v>1</v>
      </c>
      <c r="S912">
        <v>5.9285909999999999</v>
      </c>
      <c r="T912">
        <v>0</v>
      </c>
      <c r="U912">
        <v>0</v>
      </c>
    </row>
    <row r="913" spans="1:21" x14ac:dyDescent="0.35">
      <c r="A913">
        <v>1</v>
      </c>
      <c r="B913">
        <f t="shared" si="53"/>
        <v>912</v>
      </c>
      <c r="C913" t="s">
        <v>39</v>
      </c>
      <c r="D913">
        <v>44</v>
      </c>
      <c r="E913">
        <v>2010</v>
      </c>
      <c r="F913">
        <v>35000</v>
      </c>
      <c r="G913" s="12">
        <v>65000000</v>
      </c>
      <c r="H913" s="12">
        <v>0</v>
      </c>
      <c r="I913">
        <v>0</v>
      </c>
      <c r="J913">
        <v>0</v>
      </c>
      <c r="K913">
        <v>0</v>
      </c>
      <c r="L913" s="11">
        <v>35431</v>
      </c>
      <c r="M913" s="12">
        <v>1997</v>
      </c>
      <c r="N913" s="12">
        <v>1</v>
      </c>
      <c r="O913" s="12">
        <f t="shared" si="52"/>
        <v>13</v>
      </c>
      <c r="P913">
        <v>1997</v>
      </c>
      <c r="Q913">
        <v>13</v>
      </c>
      <c r="R913">
        <v>1</v>
      </c>
      <c r="S913">
        <v>5.4244000000000003</v>
      </c>
      <c r="T913">
        <v>0</v>
      </c>
      <c r="U913">
        <v>0</v>
      </c>
    </row>
    <row r="914" spans="1:21" x14ac:dyDescent="0.35">
      <c r="A914">
        <v>1</v>
      </c>
      <c r="B914">
        <f t="shared" si="53"/>
        <v>913</v>
      </c>
      <c r="C914" t="s">
        <v>39</v>
      </c>
      <c r="D914">
        <v>44</v>
      </c>
      <c r="E914">
        <v>2011</v>
      </c>
      <c r="F914">
        <v>33000</v>
      </c>
      <c r="G914" s="12">
        <v>67000000</v>
      </c>
      <c r="H914" s="12">
        <v>0</v>
      </c>
      <c r="I914">
        <v>0</v>
      </c>
      <c r="J914">
        <v>0</v>
      </c>
      <c r="K914">
        <v>0</v>
      </c>
      <c r="L914" s="11">
        <v>35431</v>
      </c>
      <c r="M914" s="12">
        <v>1997</v>
      </c>
      <c r="N914" s="12">
        <v>1</v>
      </c>
      <c r="O914" s="12">
        <f t="shared" si="52"/>
        <v>14</v>
      </c>
      <c r="P914">
        <v>1997</v>
      </c>
      <c r="Q914">
        <v>14</v>
      </c>
      <c r="R914">
        <v>1</v>
      </c>
      <c r="S914">
        <v>4.9465180000000002</v>
      </c>
      <c r="T914">
        <v>0</v>
      </c>
      <c r="U914">
        <v>0</v>
      </c>
    </row>
    <row r="915" spans="1:21" x14ac:dyDescent="0.35">
      <c r="A915">
        <v>1</v>
      </c>
      <c r="B915">
        <f t="shared" si="53"/>
        <v>914</v>
      </c>
      <c r="C915" t="s">
        <v>39</v>
      </c>
      <c r="D915">
        <v>44</v>
      </c>
      <c r="E915">
        <v>2012</v>
      </c>
      <c r="F915">
        <v>32000</v>
      </c>
      <c r="G915" s="12">
        <v>69000000</v>
      </c>
      <c r="H915" s="12">
        <v>0</v>
      </c>
      <c r="I915">
        <v>0</v>
      </c>
      <c r="J915">
        <v>0</v>
      </c>
      <c r="K915">
        <v>0</v>
      </c>
      <c r="L915" s="11">
        <v>35431</v>
      </c>
      <c r="M915" s="12">
        <v>1997</v>
      </c>
      <c r="N915" s="12">
        <v>1</v>
      </c>
      <c r="O915" s="12">
        <f t="shared" si="52"/>
        <v>15</v>
      </c>
      <c r="P915">
        <v>1997</v>
      </c>
      <c r="Q915">
        <v>15</v>
      </c>
      <c r="R915">
        <v>1</v>
      </c>
      <c r="S915">
        <v>4.6391140000000002</v>
      </c>
      <c r="T915">
        <v>0</v>
      </c>
      <c r="U915">
        <v>0</v>
      </c>
    </row>
    <row r="916" spans="1:21" x14ac:dyDescent="0.35">
      <c r="A916">
        <v>1</v>
      </c>
      <c r="B916">
        <f t="shared" si="53"/>
        <v>915</v>
      </c>
      <c r="C916" t="s">
        <v>39</v>
      </c>
      <c r="D916">
        <v>44</v>
      </c>
      <c r="E916">
        <v>2013</v>
      </c>
      <c r="F916">
        <v>28000</v>
      </c>
      <c r="G916" s="12">
        <v>71000000</v>
      </c>
      <c r="H916" s="12">
        <v>0</v>
      </c>
      <c r="I916">
        <v>0</v>
      </c>
      <c r="J916">
        <v>0</v>
      </c>
      <c r="K916">
        <v>0</v>
      </c>
      <c r="L916" s="11">
        <v>35431</v>
      </c>
      <c r="M916" s="12">
        <v>1997</v>
      </c>
      <c r="N916" s="12">
        <v>1</v>
      </c>
      <c r="O916" s="12">
        <f t="shared" si="52"/>
        <v>16</v>
      </c>
      <c r="P916">
        <v>1997</v>
      </c>
      <c r="Q916">
        <v>16</v>
      </c>
      <c r="R916">
        <v>1</v>
      </c>
      <c r="S916">
        <v>3.926186</v>
      </c>
      <c r="T916">
        <v>0</v>
      </c>
      <c r="U916">
        <v>0</v>
      </c>
    </row>
    <row r="917" spans="1:21" x14ac:dyDescent="0.35">
      <c r="A917">
        <v>1</v>
      </c>
      <c r="B917">
        <f t="shared" si="53"/>
        <v>916</v>
      </c>
      <c r="C917" t="s">
        <v>39</v>
      </c>
      <c r="D917">
        <v>44</v>
      </c>
      <c r="E917">
        <v>2014</v>
      </c>
      <c r="F917">
        <v>25000</v>
      </c>
      <c r="G917" s="12">
        <v>74000000</v>
      </c>
      <c r="H917" s="12">
        <v>0</v>
      </c>
      <c r="I917">
        <v>0</v>
      </c>
      <c r="J917">
        <v>0</v>
      </c>
      <c r="K917">
        <v>0</v>
      </c>
      <c r="L917" s="11">
        <v>35431</v>
      </c>
      <c r="M917" s="12">
        <v>1997</v>
      </c>
      <c r="N917" s="12">
        <v>1</v>
      </c>
      <c r="O917" s="12">
        <f t="shared" si="52"/>
        <v>17</v>
      </c>
      <c r="P917">
        <v>1997</v>
      </c>
      <c r="Q917">
        <v>17</v>
      </c>
      <c r="R917">
        <v>1</v>
      </c>
      <c r="S917">
        <v>3.3910779999999998</v>
      </c>
      <c r="T917">
        <v>0</v>
      </c>
      <c r="U917">
        <v>0</v>
      </c>
    </row>
    <row r="918" spans="1:21" x14ac:dyDescent="0.35">
      <c r="A918">
        <v>1</v>
      </c>
      <c r="B918">
        <f t="shared" si="53"/>
        <v>917</v>
      </c>
      <c r="C918" t="s">
        <v>39</v>
      </c>
      <c r="D918">
        <v>44</v>
      </c>
      <c r="E918">
        <v>2015</v>
      </c>
      <c r="F918">
        <v>22000</v>
      </c>
      <c r="G918" s="12">
        <v>76000000</v>
      </c>
      <c r="H918" s="12">
        <v>0</v>
      </c>
      <c r="I918">
        <v>0</v>
      </c>
      <c r="J918">
        <v>0</v>
      </c>
      <c r="K918">
        <v>0</v>
      </c>
      <c r="L918" s="11">
        <v>35431</v>
      </c>
      <c r="M918" s="12">
        <v>1997</v>
      </c>
      <c r="N918" s="12">
        <v>1</v>
      </c>
      <c r="O918" s="12">
        <f t="shared" si="52"/>
        <v>18</v>
      </c>
      <c r="P918">
        <v>1997</v>
      </c>
      <c r="Q918">
        <v>18</v>
      </c>
      <c r="R918">
        <v>1</v>
      </c>
      <c r="S918">
        <v>2.887267</v>
      </c>
      <c r="T918">
        <v>0</v>
      </c>
      <c r="U918">
        <v>0</v>
      </c>
    </row>
    <row r="919" spans="1:21" x14ac:dyDescent="0.35">
      <c r="A919">
        <v>1</v>
      </c>
      <c r="B919">
        <f t="shared" si="53"/>
        <v>918</v>
      </c>
      <c r="C919" t="s">
        <v>39</v>
      </c>
      <c r="D919">
        <v>44</v>
      </c>
      <c r="E919">
        <v>2016</v>
      </c>
      <c r="F919">
        <v>19000</v>
      </c>
      <c r="G919" s="12">
        <v>79000000</v>
      </c>
      <c r="H919" s="12">
        <v>0</v>
      </c>
      <c r="I919">
        <v>0</v>
      </c>
      <c r="J919">
        <v>0</v>
      </c>
      <c r="K919">
        <v>0</v>
      </c>
      <c r="L919" s="11">
        <v>35431</v>
      </c>
      <c r="M919" s="12">
        <v>1997</v>
      </c>
      <c r="N919" s="12">
        <v>1</v>
      </c>
      <c r="O919" s="12">
        <f t="shared" si="52"/>
        <v>19</v>
      </c>
      <c r="P919">
        <v>1997</v>
      </c>
      <c r="Q919">
        <v>19</v>
      </c>
      <c r="R919">
        <v>1</v>
      </c>
      <c r="S919">
        <v>2.4131230000000001</v>
      </c>
      <c r="T919">
        <v>0</v>
      </c>
      <c r="U919">
        <v>0</v>
      </c>
    </row>
    <row r="920" spans="1:21" x14ac:dyDescent="0.35">
      <c r="A920">
        <v>1</v>
      </c>
      <c r="B920">
        <f t="shared" si="53"/>
        <v>919</v>
      </c>
      <c r="C920" t="s">
        <v>41</v>
      </c>
      <c r="D920">
        <v>46</v>
      </c>
      <c r="E920">
        <v>1990</v>
      </c>
      <c r="F920">
        <v>100</v>
      </c>
      <c r="G920" s="12">
        <v>590398</v>
      </c>
      <c r="H920" s="12">
        <v>0</v>
      </c>
      <c r="I920">
        <v>0</v>
      </c>
      <c r="J920">
        <v>1</v>
      </c>
      <c r="K920">
        <v>0</v>
      </c>
      <c r="L920" s="11">
        <v>34850</v>
      </c>
      <c r="M920" s="12">
        <v>1995</v>
      </c>
      <c r="N920" s="12">
        <v>0</v>
      </c>
      <c r="O920" s="12">
        <f t="shared" si="52"/>
        <v>-5</v>
      </c>
      <c r="P920">
        <v>2033</v>
      </c>
      <c r="Q920">
        <v>-43</v>
      </c>
      <c r="R920">
        <v>0</v>
      </c>
      <c r="S920">
        <v>1.693773</v>
      </c>
      <c r="T920">
        <v>0</v>
      </c>
      <c r="U920">
        <v>0</v>
      </c>
    </row>
    <row r="921" spans="1:21" x14ac:dyDescent="0.35">
      <c r="A921">
        <v>1</v>
      </c>
      <c r="B921">
        <f t="shared" si="53"/>
        <v>920</v>
      </c>
      <c r="C921" t="s">
        <v>41</v>
      </c>
      <c r="D921">
        <v>46</v>
      </c>
      <c r="E921">
        <v>1991</v>
      </c>
      <c r="F921">
        <v>100</v>
      </c>
      <c r="G921" s="12">
        <v>606844</v>
      </c>
      <c r="H921" s="12">
        <v>0</v>
      </c>
      <c r="I921">
        <v>0</v>
      </c>
      <c r="J921">
        <v>1</v>
      </c>
      <c r="K921">
        <v>0</v>
      </c>
      <c r="L921" s="11">
        <v>34850</v>
      </c>
      <c r="M921" s="12">
        <v>1995</v>
      </c>
      <c r="N921" s="12">
        <v>0</v>
      </c>
      <c r="O921" s="12">
        <f t="shared" si="52"/>
        <v>-4</v>
      </c>
      <c r="P921">
        <v>2033</v>
      </c>
      <c r="Q921">
        <v>-42</v>
      </c>
      <c r="R921">
        <v>0</v>
      </c>
      <c r="S921">
        <v>1.6478699999999999</v>
      </c>
      <c r="T921">
        <v>0</v>
      </c>
      <c r="U921">
        <v>0</v>
      </c>
    </row>
    <row r="922" spans="1:21" x14ac:dyDescent="0.35">
      <c r="A922">
        <v>1</v>
      </c>
      <c r="B922">
        <f t="shared" si="53"/>
        <v>921</v>
      </c>
      <c r="C922" t="s">
        <v>41</v>
      </c>
      <c r="D922">
        <v>46</v>
      </c>
      <c r="E922">
        <v>1992</v>
      </c>
      <c r="F922">
        <v>100</v>
      </c>
      <c r="G922" s="12">
        <v>615054</v>
      </c>
      <c r="H922" s="12">
        <v>0</v>
      </c>
      <c r="I922">
        <v>0</v>
      </c>
      <c r="J922">
        <v>1</v>
      </c>
      <c r="K922">
        <v>0</v>
      </c>
      <c r="L922" s="11">
        <v>34850</v>
      </c>
      <c r="M922" s="12">
        <v>1995</v>
      </c>
      <c r="N922" s="12">
        <v>0</v>
      </c>
      <c r="O922" s="12">
        <f t="shared" si="52"/>
        <v>-3</v>
      </c>
      <c r="P922">
        <v>2033</v>
      </c>
      <c r="Q922">
        <v>-41</v>
      </c>
      <c r="R922">
        <v>0</v>
      </c>
      <c r="S922">
        <v>1.6258729999999999</v>
      </c>
      <c r="T922">
        <v>0</v>
      </c>
      <c r="U922">
        <v>0</v>
      </c>
    </row>
    <row r="923" spans="1:21" x14ac:dyDescent="0.35">
      <c r="A923">
        <v>1</v>
      </c>
      <c r="B923">
        <f t="shared" si="53"/>
        <v>922</v>
      </c>
      <c r="C923" t="s">
        <v>41</v>
      </c>
      <c r="D923">
        <v>46</v>
      </c>
      <c r="E923">
        <v>1993</v>
      </c>
      <c r="F923">
        <v>100</v>
      </c>
      <c r="G923" s="12">
        <v>618495</v>
      </c>
      <c r="H923" s="12">
        <v>0</v>
      </c>
      <c r="I923">
        <v>0</v>
      </c>
      <c r="J923">
        <v>1</v>
      </c>
      <c r="K923">
        <v>0</v>
      </c>
      <c r="L923" s="11">
        <v>34850</v>
      </c>
      <c r="M923" s="12">
        <v>1995</v>
      </c>
      <c r="N923" s="12">
        <v>0</v>
      </c>
      <c r="O923" s="12">
        <f t="shared" si="52"/>
        <v>-2</v>
      </c>
      <c r="P923">
        <v>2033</v>
      </c>
      <c r="Q923">
        <v>-40</v>
      </c>
      <c r="R923">
        <v>0</v>
      </c>
      <c r="S923">
        <v>1.6168279999999999</v>
      </c>
      <c r="T923">
        <v>0</v>
      </c>
      <c r="U923">
        <v>0</v>
      </c>
    </row>
    <row r="924" spans="1:21" x14ac:dyDescent="0.35">
      <c r="A924">
        <v>1</v>
      </c>
      <c r="B924">
        <f t="shared" si="53"/>
        <v>923</v>
      </c>
      <c r="C924" t="s">
        <v>41</v>
      </c>
      <c r="D924">
        <v>46</v>
      </c>
      <c r="E924">
        <v>1994</v>
      </c>
      <c r="F924">
        <v>100</v>
      </c>
      <c r="G924" s="12">
        <v>622366</v>
      </c>
      <c r="H924" s="12">
        <v>0</v>
      </c>
      <c r="I924">
        <v>0</v>
      </c>
      <c r="J924">
        <v>1</v>
      </c>
      <c r="K924">
        <v>0</v>
      </c>
      <c r="L924" s="11">
        <v>34850</v>
      </c>
      <c r="M924" s="12">
        <v>1995</v>
      </c>
      <c r="N924" s="12">
        <v>0</v>
      </c>
      <c r="O924" s="12">
        <f t="shared" si="52"/>
        <v>-1</v>
      </c>
      <c r="P924">
        <v>2033</v>
      </c>
      <c r="Q924">
        <v>-39</v>
      </c>
      <c r="R924">
        <v>0</v>
      </c>
      <c r="S924">
        <v>1.6067720000000001</v>
      </c>
      <c r="T924">
        <v>0</v>
      </c>
      <c r="U924">
        <v>0</v>
      </c>
    </row>
    <row r="925" spans="1:21" x14ac:dyDescent="0.35">
      <c r="A925">
        <v>1</v>
      </c>
      <c r="B925">
        <f t="shared" si="53"/>
        <v>924</v>
      </c>
      <c r="C925" t="s">
        <v>41</v>
      </c>
      <c r="D925">
        <v>46</v>
      </c>
      <c r="E925">
        <v>1995</v>
      </c>
      <c r="F925">
        <v>100</v>
      </c>
      <c r="G925" s="12">
        <v>630388</v>
      </c>
      <c r="H925" s="12">
        <v>0</v>
      </c>
      <c r="I925">
        <v>0</v>
      </c>
      <c r="J925">
        <v>1</v>
      </c>
      <c r="K925">
        <v>0</v>
      </c>
      <c r="L925" s="11">
        <v>34850</v>
      </c>
      <c r="M925" s="12">
        <v>1995</v>
      </c>
      <c r="N925" s="12">
        <v>1</v>
      </c>
      <c r="O925" s="12">
        <f t="shared" si="52"/>
        <v>0</v>
      </c>
      <c r="P925">
        <v>2033</v>
      </c>
      <c r="Q925">
        <v>-38</v>
      </c>
      <c r="R925">
        <v>0</v>
      </c>
      <c r="S925">
        <v>1.586325</v>
      </c>
      <c r="T925">
        <v>1</v>
      </c>
      <c r="U925">
        <v>0</v>
      </c>
    </row>
    <row r="926" spans="1:21" x14ac:dyDescent="0.35">
      <c r="A926">
        <v>1</v>
      </c>
      <c r="B926">
        <f t="shared" si="53"/>
        <v>925</v>
      </c>
      <c r="C926" t="s">
        <v>41</v>
      </c>
      <c r="D926">
        <v>46</v>
      </c>
      <c r="E926">
        <v>1996</v>
      </c>
      <c r="F926">
        <v>200</v>
      </c>
      <c r="G926" s="12">
        <v>643682</v>
      </c>
      <c r="H926" s="12">
        <v>0</v>
      </c>
      <c r="I926">
        <v>0</v>
      </c>
      <c r="J926">
        <v>1</v>
      </c>
      <c r="K926">
        <v>0</v>
      </c>
      <c r="L926" s="11">
        <v>34850</v>
      </c>
      <c r="M926" s="12">
        <v>1995</v>
      </c>
      <c r="N926" s="12">
        <v>1</v>
      </c>
      <c r="O926" s="12">
        <f t="shared" si="52"/>
        <v>1</v>
      </c>
      <c r="P926">
        <v>2033</v>
      </c>
      <c r="Q926">
        <v>-37</v>
      </c>
      <c r="R926">
        <v>0</v>
      </c>
      <c r="S926">
        <v>3.1071240000000002</v>
      </c>
      <c r="T926">
        <v>1</v>
      </c>
      <c r="U926">
        <v>0</v>
      </c>
    </row>
    <row r="927" spans="1:21" x14ac:dyDescent="0.35">
      <c r="A927">
        <v>1</v>
      </c>
      <c r="B927">
        <f t="shared" si="53"/>
        <v>926</v>
      </c>
      <c r="C927" t="s">
        <v>41</v>
      </c>
      <c r="D927">
        <v>46</v>
      </c>
      <c r="E927">
        <v>1997</v>
      </c>
      <c r="F927">
        <v>200</v>
      </c>
      <c r="G927" s="12">
        <v>660953</v>
      </c>
      <c r="H927" s="12">
        <v>0</v>
      </c>
      <c r="I927">
        <v>0</v>
      </c>
      <c r="J927">
        <v>1</v>
      </c>
      <c r="K927">
        <v>0</v>
      </c>
      <c r="L927" s="11">
        <v>34850</v>
      </c>
      <c r="M927" s="12">
        <v>1995</v>
      </c>
      <c r="N927" s="12">
        <v>1</v>
      </c>
      <c r="O927" s="12">
        <f t="shared" si="52"/>
        <v>2</v>
      </c>
      <c r="P927">
        <v>2033</v>
      </c>
      <c r="Q927">
        <v>-36</v>
      </c>
      <c r="R927">
        <v>0</v>
      </c>
      <c r="S927">
        <v>3.0259339999999999</v>
      </c>
      <c r="T927">
        <v>1</v>
      </c>
      <c r="U927">
        <v>0</v>
      </c>
    </row>
    <row r="928" spans="1:21" x14ac:dyDescent="0.35">
      <c r="A928">
        <v>1</v>
      </c>
      <c r="B928">
        <f t="shared" si="53"/>
        <v>927</v>
      </c>
      <c r="C928" t="s">
        <v>41</v>
      </c>
      <c r="D928">
        <v>46</v>
      </c>
      <c r="E928">
        <v>1998</v>
      </c>
      <c r="F928">
        <v>500</v>
      </c>
      <c r="G928" s="12">
        <v>680612</v>
      </c>
      <c r="H928" s="12">
        <v>0</v>
      </c>
      <c r="I928">
        <v>0</v>
      </c>
      <c r="J928">
        <v>1</v>
      </c>
      <c r="K928">
        <v>0</v>
      </c>
      <c r="L928" s="11">
        <v>34850</v>
      </c>
      <c r="M928" s="12">
        <v>1995</v>
      </c>
      <c r="N928" s="12">
        <v>1</v>
      </c>
      <c r="O928" s="12">
        <f t="shared" si="52"/>
        <v>3</v>
      </c>
      <c r="P928">
        <v>2033</v>
      </c>
      <c r="Q928">
        <v>-35</v>
      </c>
      <c r="R928">
        <v>0</v>
      </c>
      <c r="S928">
        <v>7.34633</v>
      </c>
      <c r="T928">
        <v>1</v>
      </c>
      <c r="U928">
        <v>0</v>
      </c>
    </row>
    <row r="929" spans="1:21" x14ac:dyDescent="0.35">
      <c r="A929">
        <v>1</v>
      </c>
      <c r="B929">
        <f t="shared" si="53"/>
        <v>928</v>
      </c>
      <c r="C929" t="s">
        <v>41</v>
      </c>
      <c r="D929">
        <v>46</v>
      </c>
      <c r="E929">
        <v>1999</v>
      </c>
      <c r="F929">
        <v>500</v>
      </c>
      <c r="G929" s="12">
        <v>700099</v>
      </c>
      <c r="H929" s="12">
        <v>0</v>
      </c>
      <c r="I929">
        <v>0</v>
      </c>
      <c r="J929">
        <v>1</v>
      </c>
      <c r="K929">
        <v>0</v>
      </c>
      <c r="L929" s="11">
        <v>34850</v>
      </c>
      <c r="M929" s="12">
        <v>1995</v>
      </c>
      <c r="N929" s="12">
        <v>1</v>
      </c>
      <c r="O929" s="12">
        <f t="shared" si="52"/>
        <v>4</v>
      </c>
      <c r="P929">
        <v>2033</v>
      </c>
      <c r="Q929">
        <v>-34</v>
      </c>
      <c r="R929">
        <v>0</v>
      </c>
      <c r="S929">
        <v>7.1418470000000003</v>
      </c>
      <c r="T929">
        <v>1</v>
      </c>
      <c r="U929">
        <v>0</v>
      </c>
    </row>
    <row r="930" spans="1:21" x14ac:dyDescent="0.35">
      <c r="A930">
        <v>1</v>
      </c>
      <c r="B930">
        <f t="shared" si="53"/>
        <v>929</v>
      </c>
      <c r="C930" t="s">
        <v>41</v>
      </c>
      <c r="D930">
        <v>46</v>
      </c>
      <c r="E930">
        <v>2000</v>
      </c>
      <c r="F930">
        <v>500</v>
      </c>
      <c r="G930" s="12">
        <v>717584</v>
      </c>
      <c r="H930" s="12">
        <v>0</v>
      </c>
      <c r="I930">
        <v>0</v>
      </c>
      <c r="J930">
        <v>1</v>
      </c>
      <c r="K930">
        <v>0</v>
      </c>
      <c r="L930" s="11">
        <v>34850</v>
      </c>
      <c r="M930" s="12">
        <v>1995</v>
      </c>
      <c r="N930" s="12">
        <v>1</v>
      </c>
      <c r="O930" s="12">
        <f t="shared" si="52"/>
        <v>5</v>
      </c>
      <c r="P930">
        <v>2033</v>
      </c>
      <c r="Q930">
        <v>-33</v>
      </c>
      <c r="R930">
        <v>0</v>
      </c>
      <c r="S930">
        <v>6.9678250000000004</v>
      </c>
      <c r="T930">
        <v>1</v>
      </c>
      <c r="U930">
        <v>0</v>
      </c>
    </row>
    <row r="931" spans="1:21" x14ac:dyDescent="0.35">
      <c r="A931">
        <v>1</v>
      </c>
      <c r="B931">
        <f t="shared" si="53"/>
        <v>930</v>
      </c>
      <c r="C931" t="s">
        <v>41</v>
      </c>
      <c r="D931">
        <v>46</v>
      </c>
      <c r="E931">
        <v>2001</v>
      </c>
      <c r="F931">
        <v>1000</v>
      </c>
      <c r="G931" s="12">
        <v>732711</v>
      </c>
      <c r="H931" s="12">
        <v>0</v>
      </c>
      <c r="I931">
        <v>0</v>
      </c>
      <c r="J931">
        <v>1</v>
      </c>
      <c r="K931">
        <v>0</v>
      </c>
      <c r="L931" s="11">
        <v>34850</v>
      </c>
      <c r="M931" s="12">
        <v>1995</v>
      </c>
      <c r="N931" s="12">
        <v>1</v>
      </c>
      <c r="O931" s="12">
        <f t="shared" si="52"/>
        <v>6</v>
      </c>
      <c r="P931">
        <v>2033</v>
      </c>
      <c r="Q931">
        <v>-32</v>
      </c>
      <c r="R931">
        <v>0</v>
      </c>
      <c r="S931">
        <v>13.64795</v>
      </c>
      <c r="T931">
        <v>1</v>
      </c>
      <c r="U931">
        <v>0</v>
      </c>
    </row>
    <row r="932" spans="1:21" x14ac:dyDescent="0.35">
      <c r="A932">
        <v>1</v>
      </c>
      <c r="B932">
        <f t="shared" si="53"/>
        <v>931</v>
      </c>
      <c r="C932" t="s">
        <v>41</v>
      </c>
      <c r="D932">
        <v>46</v>
      </c>
      <c r="E932">
        <v>2002</v>
      </c>
      <c r="F932">
        <v>1000</v>
      </c>
      <c r="G932" s="12">
        <v>746221</v>
      </c>
      <c r="H932" s="12">
        <v>0</v>
      </c>
      <c r="I932">
        <v>0</v>
      </c>
      <c r="J932">
        <v>1</v>
      </c>
      <c r="K932">
        <v>0</v>
      </c>
      <c r="L932" s="11">
        <v>34850</v>
      </c>
      <c r="M932" s="12">
        <v>1995</v>
      </c>
      <c r="N932" s="12">
        <v>1</v>
      </c>
      <c r="O932" s="12">
        <f t="shared" si="52"/>
        <v>7</v>
      </c>
      <c r="P932">
        <v>2033</v>
      </c>
      <c r="Q932">
        <v>-31</v>
      </c>
      <c r="R932">
        <v>0</v>
      </c>
      <c r="S932">
        <v>13.40086</v>
      </c>
      <c r="T932">
        <v>1</v>
      </c>
      <c r="U932">
        <v>0</v>
      </c>
    </row>
    <row r="933" spans="1:21" x14ac:dyDescent="0.35">
      <c r="A933">
        <v>1</v>
      </c>
      <c r="B933">
        <f t="shared" si="53"/>
        <v>932</v>
      </c>
      <c r="C933" t="s">
        <v>41</v>
      </c>
      <c r="D933">
        <v>46</v>
      </c>
      <c r="E933">
        <v>2003</v>
      </c>
      <c r="F933">
        <v>1000</v>
      </c>
      <c r="G933" s="12">
        <v>758615</v>
      </c>
      <c r="H933" s="12">
        <v>0</v>
      </c>
      <c r="I933">
        <v>0</v>
      </c>
      <c r="J933">
        <v>1</v>
      </c>
      <c r="K933">
        <v>0</v>
      </c>
      <c r="L933" s="11">
        <v>34850</v>
      </c>
      <c r="M933" s="12">
        <v>1995</v>
      </c>
      <c r="N933" s="12">
        <v>1</v>
      </c>
      <c r="O933" s="12">
        <f t="shared" si="52"/>
        <v>8</v>
      </c>
      <c r="P933">
        <v>2033</v>
      </c>
      <c r="Q933">
        <v>-30</v>
      </c>
      <c r="R933">
        <v>0</v>
      </c>
      <c r="S933">
        <v>13.18192</v>
      </c>
      <c r="T933">
        <v>1</v>
      </c>
      <c r="U933">
        <v>0</v>
      </c>
    </row>
    <row r="934" spans="1:21" x14ac:dyDescent="0.35">
      <c r="A934">
        <v>1</v>
      </c>
      <c r="B934">
        <f t="shared" si="53"/>
        <v>933</v>
      </c>
      <c r="C934" t="s">
        <v>41</v>
      </c>
      <c r="D934">
        <v>46</v>
      </c>
      <c r="E934">
        <v>2004</v>
      </c>
      <c r="F934">
        <v>1000</v>
      </c>
      <c r="G934" s="12">
        <v>770752</v>
      </c>
      <c r="H934" s="12">
        <v>0</v>
      </c>
      <c r="I934">
        <v>0</v>
      </c>
      <c r="J934">
        <v>1</v>
      </c>
      <c r="K934">
        <v>0</v>
      </c>
      <c r="L934" s="11">
        <v>34850</v>
      </c>
      <c r="M934" s="12">
        <v>1995</v>
      </c>
      <c r="N934" s="12">
        <v>1</v>
      </c>
      <c r="O934" s="12">
        <f t="shared" si="52"/>
        <v>9</v>
      </c>
      <c r="P934">
        <v>2033</v>
      </c>
      <c r="Q934">
        <v>-29</v>
      </c>
      <c r="R934">
        <v>0</v>
      </c>
      <c r="S934">
        <v>12.97434</v>
      </c>
      <c r="T934">
        <v>1</v>
      </c>
      <c r="U934">
        <v>0</v>
      </c>
    </row>
    <row r="935" spans="1:21" x14ac:dyDescent="0.35">
      <c r="A935">
        <v>1</v>
      </c>
      <c r="B935">
        <f t="shared" si="53"/>
        <v>934</v>
      </c>
      <c r="C935" t="s">
        <v>41</v>
      </c>
      <c r="D935">
        <v>46</v>
      </c>
      <c r="E935">
        <v>2005</v>
      </c>
      <c r="F935">
        <v>1000</v>
      </c>
      <c r="G935" s="12">
        <v>783254</v>
      </c>
      <c r="H935" s="12">
        <v>0</v>
      </c>
      <c r="I935">
        <v>0</v>
      </c>
      <c r="J935">
        <v>1</v>
      </c>
      <c r="K935">
        <v>0</v>
      </c>
      <c r="L935" s="11">
        <v>34850</v>
      </c>
      <c r="M935" s="12">
        <v>1995</v>
      </c>
      <c r="N935" s="12">
        <v>1</v>
      </c>
      <c r="O935" s="12">
        <f t="shared" si="52"/>
        <v>10</v>
      </c>
      <c r="P935">
        <v>2033</v>
      </c>
      <c r="Q935">
        <v>-28</v>
      </c>
      <c r="R935">
        <v>0</v>
      </c>
      <c r="S935">
        <v>12.767250000000001</v>
      </c>
      <c r="T935">
        <v>1</v>
      </c>
      <c r="U935">
        <v>0</v>
      </c>
    </row>
    <row r="936" spans="1:21" x14ac:dyDescent="0.35">
      <c r="A936">
        <v>1</v>
      </c>
      <c r="B936">
        <f t="shared" si="53"/>
        <v>935</v>
      </c>
      <c r="C936" t="s">
        <v>41</v>
      </c>
      <c r="D936">
        <v>46</v>
      </c>
      <c r="E936">
        <v>2006</v>
      </c>
      <c r="F936">
        <v>1000</v>
      </c>
      <c r="G936" s="12">
        <v>796208</v>
      </c>
      <c r="H936" s="12">
        <v>0</v>
      </c>
      <c r="I936">
        <v>0</v>
      </c>
      <c r="J936">
        <v>1</v>
      </c>
      <c r="K936">
        <v>0</v>
      </c>
      <c r="L936" s="11">
        <v>34850</v>
      </c>
      <c r="M936" s="12">
        <v>1995</v>
      </c>
      <c r="N936" s="12">
        <v>1</v>
      </c>
      <c r="O936" s="12">
        <f t="shared" si="52"/>
        <v>11</v>
      </c>
      <c r="P936">
        <v>2033</v>
      </c>
      <c r="Q936">
        <v>-27</v>
      </c>
      <c r="R936">
        <v>0</v>
      </c>
      <c r="S936">
        <v>12.559530000000001</v>
      </c>
      <c r="T936">
        <v>1</v>
      </c>
      <c r="U936">
        <v>0</v>
      </c>
    </row>
    <row r="937" spans="1:21" x14ac:dyDescent="0.35">
      <c r="A937">
        <v>1</v>
      </c>
      <c r="B937">
        <f t="shared" si="53"/>
        <v>936</v>
      </c>
      <c r="C937" t="s">
        <v>41</v>
      </c>
      <c r="D937">
        <v>46</v>
      </c>
      <c r="E937">
        <v>2007</v>
      </c>
      <c r="F937">
        <v>1000</v>
      </c>
      <c r="G937" s="12">
        <v>809402</v>
      </c>
      <c r="H937" s="12">
        <v>0</v>
      </c>
      <c r="I937">
        <v>0</v>
      </c>
      <c r="J937">
        <v>1</v>
      </c>
      <c r="K937">
        <v>0</v>
      </c>
      <c r="L937" s="11">
        <v>34850</v>
      </c>
      <c r="M937" s="12">
        <v>1995</v>
      </c>
      <c r="N937" s="12">
        <v>1</v>
      </c>
      <c r="O937" s="12">
        <f t="shared" si="52"/>
        <v>12</v>
      </c>
      <c r="P937">
        <v>2033</v>
      </c>
      <c r="Q937">
        <v>-26</v>
      </c>
      <c r="R937">
        <v>0</v>
      </c>
      <c r="S937">
        <v>12.354799999999999</v>
      </c>
      <c r="T937">
        <v>1</v>
      </c>
      <c r="U937">
        <v>0</v>
      </c>
    </row>
    <row r="938" spans="1:21" x14ac:dyDescent="0.35">
      <c r="A938">
        <v>1</v>
      </c>
      <c r="B938">
        <f t="shared" si="53"/>
        <v>937</v>
      </c>
      <c r="C938" t="s">
        <v>41</v>
      </c>
      <c r="D938">
        <v>46</v>
      </c>
      <c r="E938">
        <v>2008</v>
      </c>
      <c r="F938">
        <v>1000</v>
      </c>
      <c r="G938" s="12">
        <v>822934</v>
      </c>
      <c r="H938" s="12">
        <v>0</v>
      </c>
      <c r="I938">
        <v>0</v>
      </c>
      <c r="J938">
        <v>1</v>
      </c>
      <c r="K938">
        <v>0</v>
      </c>
      <c r="L938" s="11">
        <v>34850</v>
      </c>
      <c r="M938" s="12">
        <v>1995</v>
      </c>
      <c r="N938" s="12">
        <v>1</v>
      </c>
      <c r="O938" s="12">
        <f t="shared" si="52"/>
        <v>13</v>
      </c>
      <c r="P938">
        <v>2033</v>
      </c>
      <c r="Q938">
        <v>-25</v>
      </c>
      <c r="R938">
        <v>0</v>
      </c>
      <c r="S938">
        <v>12.15164</v>
      </c>
      <c r="T938">
        <v>1</v>
      </c>
      <c r="U938">
        <v>0</v>
      </c>
    </row>
    <row r="939" spans="1:21" x14ac:dyDescent="0.35">
      <c r="A939">
        <v>1</v>
      </c>
      <c r="B939">
        <f t="shared" si="53"/>
        <v>938</v>
      </c>
      <c r="C939" t="s">
        <v>41</v>
      </c>
      <c r="D939">
        <v>46</v>
      </c>
      <c r="E939">
        <v>2009</v>
      </c>
      <c r="F939">
        <v>1000</v>
      </c>
      <c r="G939" s="12">
        <v>836840</v>
      </c>
      <c r="H939" s="12">
        <v>0</v>
      </c>
      <c r="I939">
        <v>0</v>
      </c>
      <c r="J939">
        <v>1</v>
      </c>
      <c r="K939">
        <v>0</v>
      </c>
      <c r="L939" s="11">
        <v>34850</v>
      </c>
      <c r="M939" s="12">
        <v>1995</v>
      </c>
      <c r="N939" s="12">
        <v>1</v>
      </c>
      <c r="O939" s="12">
        <f t="shared" si="52"/>
        <v>14</v>
      </c>
      <c r="P939">
        <v>2033</v>
      </c>
      <c r="Q939">
        <v>-24</v>
      </c>
      <c r="R939">
        <v>0</v>
      </c>
      <c r="S939">
        <v>11.949719999999999</v>
      </c>
      <c r="T939">
        <v>1</v>
      </c>
      <c r="U939">
        <v>0</v>
      </c>
    </row>
    <row r="940" spans="1:21" x14ac:dyDescent="0.35">
      <c r="A940">
        <v>1</v>
      </c>
      <c r="B940">
        <f t="shared" si="53"/>
        <v>939</v>
      </c>
      <c r="C940" t="s">
        <v>41</v>
      </c>
      <c r="D940">
        <v>46</v>
      </c>
      <c r="E940">
        <v>2010</v>
      </c>
      <c r="F940">
        <v>1000</v>
      </c>
      <c r="G940" s="12">
        <v>851146</v>
      </c>
      <c r="H940" s="12">
        <v>0</v>
      </c>
      <c r="I940">
        <v>0</v>
      </c>
      <c r="J940">
        <v>1</v>
      </c>
      <c r="K940">
        <v>0</v>
      </c>
      <c r="L940" s="11">
        <v>34850</v>
      </c>
      <c r="M940" s="12">
        <v>1995</v>
      </c>
      <c r="N940" s="12">
        <v>1</v>
      </c>
      <c r="O940" s="12">
        <f t="shared" si="52"/>
        <v>15</v>
      </c>
      <c r="P940">
        <v>2033</v>
      </c>
      <c r="Q940">
        <v>-23</v>
      </c>
      <c r="R940">
        <v>0</v>
      </c>
      <c r="S940">
        <v>11.74887</v>
      </c>
      <c r="T940">
        <v>1</v>
      </c>
      <c r="U940">
        <v>0</v>
      </c>
    </row>
    <row r="941" spans="1:21" x14ac:dyDescent="0.35">
      <c r="A941">
        <v>1</v>
      </c>
      <c r="B941">
        <f t="shared" si="53"/>
        <v>940</v>
      </c>
      <c r="C941" t="s">
        <v>41</v>
      </c>
      <c r="D941">
        <v>46</v>
      </c>
      <c r="E941">
        <v>2011</v>
      </c>
      <c r="F941">
        <v>1000</v>
      </c>
      <c r="G941" s="12">
        <v>865937</v>
      </c>
      <c r="H941" s="12">
        <v>0</v>
      </c>
      <c r="I941">
        <v>0</v>
      </c>
      <c r="J941">
        <v>1</v>
      </c>
      <c r="K941">
        <v>0</v>
      </c>
      <c r="L941" s="11">
        <v>34850</v>
      </c>
      <c r="M941" s="12">
        <v>1995</v>
      </c>
      <c r="N941" s="12">
        <v>1</v>
      </c>
      <c r="O941" s="12">
        <f t="shared" si="52"/>
        <v>16</v>
      </c>
      <c r="P941">
        <v>2033</v>
      </c>
      <c r="Q941">
        <v>-22</v>
      </c>
      <c r="R941">
        <v>0</v>
      </c>
      <c r="S941">
        <v>11.54818</v>
      </c>
      <c r="T941">
        <v>1</v>
      </c>
      <c r="U941">
        <v>0</v>
      </c>
    </row>
    <row r="942" spans="1:21" x14ac:dyDescent="0.35">
      <c r="A942">
        <v>1</v>
      </c>
      <c r="B942">
        <f t="shared" si="53"/>
        <v>941</v>
      </c>
      <c r="C942" t="s">
        <v>41</v>
      </c>
      <c r="D942">
        <v>46</v>
      </c>
      <c r="E942">
        <v>2012</v>
      </c>
      <c r="F942">
        <v>1000</v>
      </c>
      <c r="G942" s="12">
        <v>881185</v>
      </c>
      <c r="H942" s="12">
        <v>0</v>
      </c>
      <c r="I942">
        <v>0</v>
      </c>
      <c r="J942">
        <v>1</v>
      </c>
      <c r="K942">
        <v>0</v>
      </c>
      <c r="L942" s="11">
        <v>34850</v>
      </c>
      <c r="M942" s="12">
        <v>1995</v>
      </c>
      <c r="N942" s="12">
        <v>1</v>
      </c>
      <c r="O942" s="12">
        <f t="shared" si="52"/>
        <v>17</v>
      </c>
      <c r="P942">
        <v>2033</v>
      </c>
      <c r="Q942">
        <v>-21</v>
      </c>
      <c r="R942">
        <v>0</v>
      </c>
      <c r="S942">
        <v>11.34835</v>
      </c>
      <c r="T942">
        <v>1</v>
      </c>
      <c r="U942">
        <v>0</v>
      </c>
    </row>
    <row r="943" spans="1:21" x14ac:dyDescent="0.35">
      <c r="A943">
        <v>1</v>
      </c>
      <c r="B943">
        <f t="shared" si="53"/>
        <v>942</v>
      </c>
      <c r="C943" t="s">
        <v>41</v>
      </c>
      <c r="D943">
        <v>46</v>
      </c>
      <c r="E943">
        <v>2013</v>
      </c>
      <c r="F943">
        <v>1000</v>
      </c>
      <c r="G943" s="12">
        <v>896688</v>
      </c>
      <c r="H943" s="12">
        <v>0</v>
      </c>
      <c r="I943">
        <v>0</v>
      </c>
      <c r="J943">
        <v>1</v>
      </c>
      <c r="K943">
        <v>0</v>
      </c>
      <c r="L943" s="11">
        <v>34850</v>
      </c>
      <c r="M943" s="12">
        <v>1995</v>
      </c>
      <c r="N943" s="12">
        <v>1</v>
      </c>
      <c r="O943" s="12">
        <f t="shared" si="52"/>
        <v>18</v>
      </c>
      <c r="P943">
        <v>2033</v>
      </c>
      <c r="Q943">
        <v>-20</v>
      </c>
      <c r="R943">
        <v>0</v>
      </c>
      <c r="S943">
        <v>11.152150000000001</v>
      </c>
      <c r="T943">
        <v>1</v>
      </c>
      <c r="U943">
        <v>0</v>
      </c>
    </row>
    <row r="944" spans="1:21" x14ac:dyDescent="0.35">
      <c r="A944">
        <v>1</v>
      </c>
      <c r="B944">
        <f t="shared" si="53"/>
        <v>943</v>
      </c>
      <c r="C944" t="s">
        <v>41</v>
      </c>
      <c r="D944">
        <v>46</v>
      </c>
      <c r="E944">
        <v>2014</v>
      </c>
      <c r="F944">
        <v>1000</v>
      </c>
      <c r="G944" s="12">
        <v>912164</v>
      </c>
      <c r="H944" s="12">
        <v>0</v>
      </c>
      <c r="I944">
        <v>0</v>
      </c>
      <c r="J944">
        <v>1</v>
      </c>
      <c r="K944">
        <v>0</v>
      </c>
      <c r="L944" s="11">
        <v>34850</v>
      </c>
      <c r="M944" s="12">
        <v>1995</v>
      </c>
      <c r="N944" s="12">
        <v>1</v>
      </c>
      <c r="O944" s="12">
        <f t="shared" si="52"/>
        <v>19</v>
      </c>
      <c r="P944">
        <v>2033</v>
      </c>
      <c r="Q944">
        <v>-19</v>
      </c>
      <c r="R944">
        <v>0</v>
      </c>
      <c r="S944">
        <v>10.96294</v>
      </c>
      <c r="T944">
        <v>1</v>
      </c>
      <c r="U944">
        <v>0</v>
      </c>
    </row>
    <row r="945" spans="1:21" x14ac:dyDescent="0.35">
      <c r="A945">
        <v>1</v>
      </c>
      <c r="B945">
        <f t="shared" si="53"/>
        <v>944</v>
      </c>
      <c r="C945" t="s">
        <v>41</v>
      </c>
      <c r="D945">
        <v>46</v>
      </c>
      <c r="E945">
        <v>2015</v>
      </c>
      <c r="F945">
        <v>1000</v>
      </c>
      <c r="G945" s="12">
        <v>927414</v>
      </c>
      <c r="H945" s="12">
        <v>0</v>
      </c>
      <c r="I945">
        <v>0</v>
      </c>
      <c r="J945">
        <v>1</v>
      </c>
      <c r="K945">
        <v>0</v>
      </c>
      <c r="L945" s="11">
        <v>34850</v>
      </c>
      <c r="M945" s="12">
        <v>1995</v>
      </c>
      <c r="N945" s="12">
        <v>1</v>
      </c>
      <c r="O945" s="12">
        <f t="shared" si="52"/>
        <v>20</v>
      </c>
      <c r="P945">
        <v>2033</v>
      </c>
      <c r="Q945">
        <v>-18</v>
      </c>
      <c r="R945">
        <v>0</v>
      </c>
      <c r="S945">
        <v>10.78267</v>
      </c>
      <c r="T945">
        <v>1</v>
      </c>
      <c r="U945">
        <v>0</v>
      </c>
    </row>
    <row r="946" spans="1:21" x14ac:dyDescent="0.35">
      <c r="A946">
        <v>1</v>
      </c>
      <c r="B946">
        <f t="shared" si="53"/>
        <v>945</v>
      </c>
      <c r="C946" t="s">
        <v>41</v>
      </c>
      <c r="D946">
        <v>46</v>
      </c>
      <c r="E946">
        <v>2016</v>
      </c>
      <c r="F946">
        <v>1000</v>
      </c>
      <c r="G946" s="12">
        <v>942333</v>
      </c>
      <c r="H946" s="12">
        <v>0</v>
      </c>
      <c r="I946">
        <v>0</v>
      </c>
      <c r="J946">
        <v>1</v>
      </c>
      <c r="K946">
        <v>0</v>
      </c>
      <c r="L946" s="11">
        <v>34850</v>
      </c>
      <c r="M946" s="12">
        <v>1995</v>
      </c>
      <c r="N946" s="12">
        <v>1</v>
      </c>
      <c r="O946" s="12">
        <f t="shared" si="52"/>
        <v>21</v>
      </c>
      <c r="P946">
        <v>2033</v>
      </c>
      <c r="Q946">
        <v>-17</v>
      </c>
      <c r="R946">
        <v>0</v>
      </c>
      <c r="S946">
        <v>10.61196</v>
      </c>
      <c r="T946">
        <v>1</v>
      </c>
      <c r="U946">
        <v>0</v>
      </c>
    </row>
    <row r="947" spans="1:21" x14ac:dyDescent="0.35">
      <c r="A947">
        <v>1</v>
      </c>
      <c r="B947">
        <f t="shared" si="53"/>
        <v>946</v>
      </c>
      <c r="C947" t="s">
        <v>43</v>
      </c>
      <c r="D947">
        <v>47</v>
      </c>
      <c r="E947">
        <v>1990</v>
      </c>
      <c r="F947">
        <v>500</v>
      </c>
      <c r="G947" s="12">
        <v>7200000</v>
      </c>
      <c r="H947" s="12">
        <v>0</v>
      </c>
      <c r="I947">
        <v>0</v>
      </c>
      <c r="J947">
        <v>0</v>
      </c>
      <c r="K947">
        <v>1</v>
      </c>
      <c r="L947" s="11">
        <v>34767</v>
      </c>
      <c r="M947" s="12">
        <v>1995</v>
      </c>
      <c r="N947" s="12">
        <v>0</v>
      </c>
      <c r="O947" s="12">
        <f t="shared" si="52"/>
        <v>-5</v>
      </c>
      <c r="P947">
        <v>2000</v>
      </c>
      <c r="Q947">
        <v>-10</v>
      </c>
      <c r="R947">
        <v>0</v>
      </c>
      <c r="S947">
        <v>0.69602529999999996</v>
      </c>
      <c r="T947">
        <v>0</v>
      </c>
      <c r="U947">
        <v>0</v>
      </c>
    </row>
    <row r="948" spans="1:21" x14ac:dyDescent="0.35">
      <c r="A948">
        <v>1</v>
      </c>
      <c r="B948">
        <f t="shared" si="53"/>
        <v>947</v>
      </c>
      <c r="C948" t="s">
        <v>43</v>
      </c>
      <c r="D948">
        <v>47</v>
      </c>
      <c r="E948">
        <v>1991</v>
      </c>
      <c r="F948">
        <v>1000</v>
      </c>
      <c r="G948" s="12">
        <v>7300000</v>
      </c>
      <c r="H948" s="12">
        <v>0</v>
      </c>
      <c r="I948">
        <v>0</v>
      </c>
      <c r="J948">
        <v>0</v>
      </c>
      <c r="K948">
        <v>1</v>
      </c>
      <c r="L948" s="11">
        <v>34767</v>
      </c>
      <c r="M948" s="12">
        <v>1995</v>
      </c>
      <c r="N948" s="12">
        <v>0</v>
      </c>
      <c r="O948" s="12">
        <f t="shared" si="52"/>
        <v>-4</v>
      </c>
      <c r="P948">
        <v>2000</v>
      </c>
      <c r="Q948">
        <v>-9</v>
      </c>
      <c r="R948">
        <v>0</v>
      </c>
      <c r="S948">
        <v>1.3650720000000001</v>
      </c>
      <c r="T948">
        <v>0</v>
      </c>
      <c r="U948">
        <v>0</v>
      </c>
    </row>
    <row r="949" spans="1:21" x14ac:dyDescent="0.35">
      <c r="A949">
        <v>1</v>
      </c>
      <c r="B949">
        <f t="shared" si="53"/>
        <v>948</v>
      </c>
      <c r="C949" t="s">
        <v>43</v>
      </c>
      <c r="D949">
        <v>47</v>
      </c>
      <c r="E949">
        <v>1992</v>
      </c>
      <c r="F949">
        <v>1000</v>
      </c>
      <c r="G949" s="12">
        <v>7500000</v>
      </c>
      <c r="H949" s="12">
        <v>0</v>
      </c>
      <c r="I949">
        <v>0</v>
      </c>
      <c r="J949">
        <v>0</v>
      </c>
      <c r="K949">
        <v>1</v>
      </c>
      <c r="L949" s="11">
        <v>34767</v>
      </c>
      <c r="M949" s="12">
        <v>1995</v>
      </c>
      <c r="N949" s="12">
        <v>0</v>
      </c>
      <c r="O949" s="12">
        <f t="shared" si="52"/>
        <v>-3</v>
      </c>
      <c r="P949">
        <v>2000</v>
      </c>
      <c r="Q949">
        <v>-8</v>
      </c>
      <c r="R949">
        <v>0</v>
      </c>
      <c r="S949">
        <v>1.338948</v>
      </c>
      <c r="T949">
        <v>0</v>
      </c>
      <c r="U949">
        <v>0</v>
      </c>
    </row>
    <row r="950" spans="1:21" x14ac:dyDescent="0.35">
      <c r="A950">
        <v>1</v>
      </c>
      <c r="B950">
        <f t="shared" si="53"/>
        <v>949</v>
      </c>
      <c r="C950" t="s">
        <v>43</v>
      </c>
      <c r="D950">
        <v>47</v>
      </c>
      <c r="E950">
        <v>1993</v>
      </c>
      <c r="F950">
        <v>1200</v>
      </c>
      <c r="G950" s="12">
        <v>7600000</v>
      </c>
      <c r="H950" s="12">
        <v>0</v>
      </c>
      <c r="I950">
        <v>0</v>
      </c>
      <c r="J950">
        <v>0</v>
      </c>
      <c r="K950">
        <v>1</v>
      </c>
      <c r="L950" s="11">
        <v>34767</v>
      </c>
      <c r="M950" s="12">
        <v>1995</v>
      </c>
      <c r="N950" s="12">
        <v>0</v>
      </c>
      <c r="O950" s="12">
        <f t="shared" si="52"/>
        <v>-2</v>
      </c>
      <c r="P950">
        <v>2000</v>
      </c>
      <c r="Q950">
        <v>-7</v>
      </c>
      <c r="R950">
        <v>0</v>
      </c>
      <c r="S950">
        <v>1.5765690000000001</v>
      </c>
      <c r="T950">
        <v>0</v>
      </c>
      <c r="U950">
        <v>0</v>
      </c>
    </row>
    <row r="951" spans="1:21" x14ac:dyDescent="0.35">
      <c r="A951">
        <v>1</v>
      </c>
      <c r="B951">
        <f t="shared" si="53"/>
        <v>950</v>
      </c>
      <c r="C951" t="s">
        <v>43</v>
      </c>
      <c r="D951">
        <v>47</v>
      </c>
      <c r="E951">
        <v>1994</v>
      </c>
      <c r="F951">
        <v>1700</v>
      </c>
      <c r="G951" s="12">
        <v>7800000</v>
      </c>
      <c r="H951" s="12">
        <v>0</v>
      </c>
      <c r="I951">
        <v>0</v>
      </c>
      <c r="J951">
        <v>0</v>
      </c>
      <c r="K951">
        <v>1</v>
      </c>
      <c r="L951" s="11">
        <v>34767</v>
      </c>
      <c r="M951" s="12">
        <v>1995</v>
      </c>
      <c r="N951" s="12">
        <v>0</v>
      </c>
      <c r="O951" s="12">
        <f t="shared" si="52"/>
        <v>-1</v>
      </c>
      <c r="P951">
        <v>2000</v>
      </c>
      <c r="Q951">
        <v>-6</v>
      </c>
      <c r="R951">
        <v>0</v>
      </c>
      <c r="S951">
        <v>2.192685</v>
      </c>
      <c r="T951">
        <v>0</v>
      </c>
      <c r="U951">
        <v>0</v>
      </c>
    </row>
    <row r="952" spans="1:21" x14ac:dyDescent="0.35">
      <c r="A952">
        <v>1</v>
      </c>
      <c r="B952">
        <f t="shared" si="53"/>
        <v>951</v>
      </c>
      <c r="C952" t="s">
        <v>43</v>
      </c>
      <c r="D952">
        <v>47</v>
      </c>
      <c r="E952">
        <v>1995</v>
      </c>
      <c r="F952">
        <v>2200</v>
      </c>
      <c r="G952" s="12">
        <v>7900000</v>
      </c>
      <c r="H952" s="12">
        <v>0</v>
      </c>
      <c r="I952">
        <v>0</v>
      </c>
      <c r="J952">
        <v>0</v>
      </c>
      <c r="K952">
        <v>1</v>
      </c>
      <c r="L952" s="11">
        <v>34767</v>
      </c>
      <c r="M952" s="12">
        <v>1995</v>
      </c>
      <c r="N952" s="12">
        <v>1</v>
      </c>
      <c r="O952" s="12">
        <f t="shared" si="52"/>
        <v>0</v>
      </c>
      <c r="P952">
        <v>2000</v>
      </c>
      <c r="Q952">
        <v>-5</v>
      </c>
      <c r="R952">
        <v>0</v>
      </c>
      <c r="S952">
        <v>2.7874840000000001</v>
      </c>
      <c r="T952">
        <v>0</v>
      </c>
      <c r="U952">
        <v>1</v>
      </c>
    </row>
    <row r="953" spans="1:21" x14ac:dyDescent="0.35">
      <c r="A953">
        <v>1</v>
      </c>
      <c r="B953">
        <f t="shared" si="53"/>
        <v>952</v>
      </c>
      <c r="C953" t="s">
        <v>43</v>
      </c>
      <c r="D953">
        <v>47</v>
      </c>
      <c r="E953">
        <v>1996</v>
      </c>
      <c r="F953">
        <v>2800</v>
      </c>
      <c r="G953" s="12">
        <v>8000000</v>
      </c>
      <c r="H953" s="12">
        <v>0</v>
      </c>
      <c r="I953">
        <v>0</v>
      </c>
      <c r="J953">
        <v>0</v>
      </c>
      <c r="K953">
        <v>1</v>
      </c>
      <c r="L953" s="11">
        <v>34767</v>
      </c>
      <c r="M953" s="12">
        <v>1995</v>
      </c>
      <c r="N953" s="12">
        <v>1</v>
      </c>
      <c r="O953" s="12">
        <f t="shared" si="52"/>
        <v>1</v>
      </c>
      <c r="P953">
        <v>2000</v>
      </c>
      <c r="Q953">
        <v>-4</v>
      </c>
      <c r="R953">
        <v>0</v>
      </c>
      <c r="S953">
        <v>3.4873090000000002</v>
      </c>
      <c r="T953">
        <v>0</v>
      </c>
      <c r="U953">
        <v>1</v>
      </c>
    </row>
    <row r="954" spans="1:21" x14ac:dyDescent="0.35">
      <c r="A954">
        <v>1</v>
      </c>
      <c r="B954">
        <f t="shared" si="53"/>
        <v>953</v>
      </c>
      <c r="C954" t="s">
        <v>43</v>
      </c>
      <c r="D954">
        <v>47</v>
      </c>
      <c r="E954">
        <v>1997</v>
      </c>
      <c r="F954">
        <v>3500</v>
      </c>
      <c r="G954" s="12">
        <v>8200000</v>
      </c>
      <c r="H954" s="12">
        <v>0</v>
      </c>
      <c r="I954">
        <v>0</v>
      </c>
      <c r="J954">
        <v>0</v>
      </c>
      <c r="K954">
        <v>1</v>
      </c>
      <c r="L954" s="11">
        <v>34767</v>
      </c>
      <c r="M954" s="12">
        <v>1995</v>
      </c>
      <c r="N954" s="12">
        <v>1</v>
      </c>
      <c r="O954" s="12">
        <f t="shared" si="52"/>
        <v>2</v>
      </c>
      <c r="P954">
        <v>2000</v>
      </c>
      <c r="Q954">
        <v>-3</v>
      </c>
      <c r="R954">
        <v>0</v>
      </c>
      <c r="S954">
        <v>4.2873919999999996</v>
      </c>
      <c r="T954">
        <v>0</v>
      </c>
      <c r="U954">
        <v>1</v>
      </c>
    </row>
    <row r="955" spans="1:21" x14ac:dyDescent="0.35">
      <c r="A955">
        <v>1</v>
      </c>
      <c r="B955">
        <f t="shared" si="53"/>
        <v>954</v>
      </c>
      <c r="C955" t="s">
        <v>43</v>
      </c>
      <c r="D955">
        <v>47</v>
      </c>
      <c r="E955">
        <v>1998</v>
      </c>
      <c r="F955">
        <v>4200</v>
      </c>
      <c r="G955" s="12">
        <v>8300000</v>
      </c>
      <c r="H955" s="12">
        <v>0</v>
      </c>
      <c r="I955">
        <v>0</v>
      </c>
      <c r="J955">
        <v>0</v>
      </c>
      <c r="K955">
        <v>1</v>
      </c>
      <c r="L955" s="11">
        <v>34767</v>
      </c>
      <c r="M955" s="12">
        <v>1995</v>
      </c>
      <c r="N955" s="12">
        <v>1</v>
      </c>
      <c r="O955" s="12">
        <f t="shared" si="52"/>
        <v>3</v>
      </c>
      <c r="P955">
        <v>2000</v>
      </c>
      <c r="Q955">
        <v>-2</v>
      </c>
      <c r="R955">
        <v>0</v>
      </c>
      <c r="S955">
        <v>5.0624520000000004</v>
      </c>
      <c r="T955">
        <v>0</v>
      </c>
      <c r="U955">
        <v>1</v>
      </c>
    </row>
    <row r="956" spans="1:21" x14ac:dyDescent="0.35">
      <c r="A956">
        <v>1</v>
      </c>
      <c r="B956">
        <f t="shared" si="53"/>
        <v>955</v>
      </c>
      <c r="C956" t="s">
        <v>43</v>
      </c>
      <c r="D956">
        <v>47</v>
      </c>
      <c r="E956">
        <v>1999</v>
      </c>
      <c r="F956">
        <v>4900</v>
      </c>
      <c r="G956" s="12">
        <v>8400000</v>
      </c>
      <c r="H956" s="12">
        <v>0</v>
      </c>
      <c r="I956">
        <v>0</v>
      </c>
      <c r="J956">
        <v>0</v>
      </c>
      <c r="K956">
        <v>1</v>
      </c>
      <c r="L956" s="11">
        <v>34767</v>
      </c>
      <c r="M956" s="12">
        <v>1995</v>
      </c>
      <c r="N956" s="12">
        <v>1</v>
      </c>
      <c r="O956" s="12">
        <f t="shared" si="52"/>
        <v>4</v>
      </c>
      <c r="P956">
        <v>2000</v>
      </c>
      <c r="Q956">
        <v>-1</v>
      </c>
      <c r="R956">
        <v>0</v>
      </c>
      <c r="S956">
        <v>5.8131870000000001</v>
      </c>
      <c r="T956">
        <v>0</v>
      </c>
      <c r="U956">
        <v>1</v>
      </c>
    </row>
    <row r="957" spans="1:21" x14ac:dyDescent="0.35">
      <c r="A957">
        <v>1</v>
      </c>
      <c r="B957">
        <f t="shared" si="53"/>
        <v>956</v>
      </c>
      <c r="C957" t="s">
        <v>43</v>
      </c>
      <c r="D957">
        <v>47</v>
      </c>
      <c r="E957">
        <v>2000</v>
      </c>
      <c r="F957">
        <v>5600</v>
      </c>
      <c r="G957" s="12">
        <v>8600000</v>
      </c>
      <c r="H957" s="12">
        <v>0</v>
      </c>
      <c r="I957">
        <v>0</v>
      </c>
      <c r="J957">
        <v>0</v>
      </c>
      <c r="K957">
        <v>1</v>
      </c>
      <c r="L957" s="11">
        <v>34767</v>
      </c>
      <c r="M957" s="12">
        <v>1995</v>
      </c>
      <c r="N957" s="12">
        <v>1</v>
      </c>
      <c r="O957" s="12">
        <f t="shared" si="52"/>
        <v>5</v>
      </c>
      <c r="P957">
        <v>2000</v>
      </c>
      <c r="Q957">
        <v>0</v>
      </c>
      <c r="R957">
        <v>1</v>
      </c>
      <c r="S957">
        <v>6.5400530000000003</v>
      </c>
      <c r="T957">
        <v>0</v>
      </c>
      <c r="U957">
        <v>1</v>
      </c>
    </row>
    <row r="958" spans="1:21" x14ac:dyDescent="0.35">
      <c r="A958">
        <v>1</v>
      </c>
      <c r="B958">
        <f t="shared" si="53"/>
        <v>957</v>
      </c>
      <c r="C958" t="s">
        <v>43</v>
      </c>
      <c r="D958">
        <v>47</v>
      </c>
      <c r="E958">
        <v>2001</v>
      </c>
      <c r="F958">
        <v>6200</v>
      </c>
      <c r="G958" s="12">
        <v>8700000</v>
      </c>
      <c r="H958" s="12">
        <v>0</v>
      </c>
      <c r="I958">
        <v>0</v>
      </c>
      <c r="J958">
        <v>0</v>
      </c>
      <c r="K958">
        <v>1</v>
      </c>
      <c r="L958" s="11">
        <v>34767</v>
      </c>
      <c r="M958" s="12">
        <v>1995</v>
      </c>
      <c r="N958" s="12">
        <v>1</v>
      </c>
      <c r="O958" s="12">
        <f t="shared" si="52"/>
        <v>6</v>
      </c>
      <c r="P958">
        <v>2000</v>
      </c>
      <c r="Q958">
        <v>1</v>
      </c>
      <c r="R958">
        <v>1</v>
      </c>
      <c r="S958">
        <v>7.1287919999999998</v>
      </c>
      <c r="T958">
        <v>0</v>
      </c>
      <c r="U958">
        <v>1</v>
      </c>
    </row>
    <row r="959" spans="1:21" x14ac:dyDescent="0.35">
      <c r="A959">
        <v>1</v>
      </c>
      <c r="B959">
        <f t="shared" si="53"/>
        <v>958</v>
      </c>
      <c r="C959" t="s">
        <v>43</v>
      </c>
      <c r="D959">
        <v>47</v>
      </c>
      <c r="E959">
        <v>2002</v>
      </c>
      <c r="F959">
        <v>6700</v>
      </c>
      <c r="G959" s="12">
        <v>8800000</v>
      </c>
      <c r="H959" s="12">
        <v>0</v>
      </c>
      <c r="I959">
        <v>0</v>
      </c>
      <c r="J959">
        <v>0</v>
      </c>
      <c r="K959">
        <v>1</v>
      </c>
      <c r="L959" s="11">
        <v>34767</v>
      </c>
      <c r="M959" s="12">
        <v>1995</v>
      </c>
      <c r="N959" s="12">
        <v>1</v>
      </c>
      <c r="O959" s="12">
        <f t="shared" si="52"/>
        <v>7</v>
      </c>
      <c r="P959">
        <v>2000</v>
      </c>
      <c r="Q959">
        <v>2</v>
      </c>
      <c r="R959">
        <v>1</v>
      </c>
      <c r="S959">
        <v>7.5858059999999998</v>
      </c>
      <c r="T959">
        <v>0</v>
      </c>
      <c r="U959">
        <v>1</v>
      </c>
    </row>
    <row r="960" spans="1:21" x14ac:dyDescent="0.35">
      <c r="A960">
        <v>1</v>
      </c>
      <c r="B960">
        <f t="shared" si="53"/>
        <v>959</v>
      </c>
      <c r="C960" t="s">
        <v>43</v>
      </c>
      <c r="D960">
        <v>47</v>
      </c>
      <c r="E960">
        <v>2003</v>
      </c>
      <c r="F960">
        <v>7100</v>
      </c>
      <c r="G960" s="12">
        <v>9000000</v>
      </c>
      <c r="H960" s="12">
        <v>0</v>
      </c>
      <c r="I960">
        <v>0</v>
      </c>
      <c r="J960">
        <v>0</v>
      </c>
      <c r="K960">
        <v>1</v>
      </c>
      <c r="L960" s="11">
        <v>34767</v>
      </c>
      <c r="M960" s="12">
        <v>1995</v>
      </c>
      <c r="N960" s="12">
        <v>1</v>
      </c>
      <c r="O960" s="12">
        <f t="shared" si="52"/>
        <v>8</v>
      </c>
      <c r="P960">
        <v>2000</v>
      </c>
      <c r="Q960">
        <v>3</v>
      </c>
      <c r="R960">
        <v>1</v>
      </c>
      <c r="S960">
        <v>7.9172500000000001</v>
      </c>
      <c r="T960">
        <v>0</v>
      </c>
      <c r="U960">
        <v>1</v>
      </c>
    </row>
    <row r="961" spans="1:21" x14ac:dyDescent="0.35">
      <c r="A961">
        <v>1</v>
      </c>
      <c r="B961">
        <f t="shared" si="53"/>
        <v>960</v>
      </c>
      <c r="C961" t="s">
        <v>43</v>
      </c>
      <c r="D961">
        <v>47</v>
      </c>
      <c r="E961">
        <v>2004</v>
      </c>
      <c r="F961">
        <v>7400</v>
      </c>
      <c r="G961" s="12">
        <v>9100000</v>
      </c>
      <c r="H961" s="12">
        <v>0</v>
      </c>
      <c r="I961">
        <v>0</v>
      </c>
      <c r="J961">
        <v>0</v>
      </c>
      <c r="K961">
        <v>1</v>
      </c>
      <c r="L961" s="11">
        <v>34767</v>
      </c>
      <c r="M961" s="12">
        <v>1995</v>
      </c>
      <c r="N961" s="12">
        <v>1</v>
      </c>
      <c r="O961" s="12">
        <f t="shared" si="52"/>
        <v>9</v>
      </c>
      <c r="P961">
        <v>2000</v>
      </c>
      <c r="Q961">
        <v>4</v>
      </c>
      <c r="R961">
        <v>1</v>
      </c>
      <c r="S961">
        <v>8.1291890000000002</v>
      </c>
      <c r="T961">
        <v>0</v>
      </c>
      <c r="U961">
        <v>1</v>
      </c>
    </row>
    <row r="962" spans="1:21" x14ac:dyDescent="0.35">
      <c r="A962">
        <v>1</v>
      </c>
      <c r="B962">
        <f t="shared" si="53"/>
        <v>961</v>
      </c>
      <c r="C962" t="s">
        <v>43</v>
      </c>
      <c r="D962">
        <v>47</v>
      </c>
      <c r="E962">
        <v>2005</v>
      </c>
      <c r="F962">
        <v>7400</v>
      </c>
      <c r="G962" s="12">
        <v>9200000</v>
      </c>
      <c r="H962" s="12">
        <v>0</v>
      </c>
      <c r="I962">
        <v>0</v>
      </c>
      <c r="J962">
        <v>0</v>
      </c>
      <c r="K962">
        <v>1</v>
      </c>
      <c r="L962" s="11">
        <v>34767</v>
      </c>
      <c r="M962" s="12">
        <v>1995</v>
      </c>
      <c r="N962" s="12">
        <v>1</v>
      </c>
      <c r="O962" s="12">
        <f t="shared" si="52"/>
        <v>10</v>
      </c>
      <c r="P962">
        <v>2000</v>
      </c>
      <c r="Q962">
        <v>5</v>
      </c>
      <c r="R962">
        <v>1</v>
      </c>
      <c r="S962">
        <v>8.0107680000000006</v>
      </c>
      <c r="T962">
        <v>0</v>
      </c>
      <c r="U962">
        <v>1</v>
      </c>
    </row>
    <row r="963" spans="1:21" x14ac:dyDescent="0.35">
      <c r="A963">
        <v>1</v>
      </c>
      <c r="B963">
        <f t="shared" si="53"/>
        <v>962</v>
      </c>
      <c r="C963" t="s">
        <v>43</v>
      </c>
      <c r="D963">
        <v>47</v>
      </c>
      <c r="E963">
        <v>2006</v>
      </c>
      <c r="F963">
        <v>6900</v>
      </c>
      <c r="G963" s="12">
        <v>9400000</v>
      </c>
      <c r="H963" s="12">
        <v>0</v>
      </c>
      <c r="I963">
        <v>0</v>
      </c>
      <c r="J963">
        <v>0</v>
      </c>
      <c r="K963">
        <v>1</v>
      </c>
      <c r="L963" s="11">
        <v>34767</v>
      </c>
      <c r="M963" s="12">
        <v>1995</v>
      </c>
      <c r="N963" s="12">
        <v>1</v>
      </c>
      <c r="O963" s="12">
        <f t="shared" ref="O963:O1026" si="54">E963-M963</f>
        <v>11</v>
      </c>
      <c r="P963">
        <v>2000</v>
      </c>
      <c r="Q963">
        <v>6</v>
      </c>
      <c r="R963">
        <v>1</v>
      </c>
      <c r="S963">
        <v>7.362876</v>
      </c>
      <c r="T963">
        <v>0</v>
      </c>
      <c r="U963">
        <v>1</v>
      </c>
    </row>
    <row r="964" spans="1:21" x14ac:dyDescent="0.35">
      <c r="A964">
        <v>1</v>
      </c>
      <c r="B964">
        <f t="shared" ref="B964:B1027" si="55">B963+1</f>
        <v>963</v>
      </c>
      <c r="C964" t="s">
        <v>43</v>
      </c>
      <c r="D964">
        <v>47</v>
      </c>
      <c r="E964">
        <v>2007</v>
      </c>
      <c r="F964">
        <v>6300</v>
      </c>
      <c r="G964" s="12">
        <v>9500000</v>
      </c>
      <c r="H964" s="12">
        <v>0</v>
      </c>
      <c r="I964">
        <v>0</v>
      </c>
      <c r="J964">
        <v>0</v>
      </c>
      <c r="K964">
        <v>1</v>
      </c>
      <c r="L964" s="11">
        <v>34767</v>
      </c>
      <c r="M964" s="12">
        <v>1995</v>
      </c>
      <c r="N964" s="12">
        <v>1</v>
      </c>
      <c r="O964" s="12">
        <f t="shared" si="54"/>
        <v>12</v>
      </c>
      <c r="P964">
        <v>2000</v>
      </c>
      <c r="Q964">
        <v>7</v>
      </c>
      <c r="R964">
        <v>1</v>
      </c>
      <c r="S964">
        <v>6.6285410000000002</v>
      </c>
      <c r="T964">
        <v>0</v>
      </c>
      <c r="U964">
        <v>1</v>
      </c>
    </row>
    <row r="965" spans="1:21" x14ac:dyDescent="0.35">
      <c r="A965">
        <v>1</v>
      </c>
      <c r="B965">
        <f t="shared" si="55"/>
        <v>964</v>
      </c>
      <c r="C965" t="s">
        <v>43</v>
      </c>
      <c r="D965">
        <v>47</v>
      </c>
      <c r="E965">
        <v>2008</v>
      </c>
      <c r="F965">
        <v>5500</v>
      </c>
      <c r="G965" s="12">
        <v>9600000</v>
      </c>
      <c r="H965" s="12">
        <v>0</v>
      </c>
      <c r="I965">
        <v>0</v>
      </c>
      <c r="J965">
        <v>0</v>
      </c>
      <c r="K965">
        <v>1</v>
      </c>
      <c r="L965" s="11">
        <v>34767</v>
      </c>
      <c r="M965" s="12">
        <v>1995</v>
      </c>
      <c r="N965" s="12">
        <v>1</v>
      </c>
      <c r="O965" s="12">
        <f t="shared" si="54"/>
        <v>13</v>
      </c>
      <c r="P965">
        <v>2000</v>
      </c>
      <c r="Q965">
        <v>8</v>
      </c>
      <c r="R965">
        <v>1</v>
      </c>
      <c r="S965">
        <v>5.7074550000000004</v>
      </c>
      <c r="T965">
        <v>0</v>
      </c>
      <c r="U965">
        <v>1</v>
      </c>
    </row>
    <row r="966" spans="1:21" x14ac:dyDescent="0.35">
      <c r="A966">
        <v>1</v>
      </c>
      <c r="B966">
        <f t="shared" si="55"/>
        <v>965</v>
      </c>
      <c r="C966" t="s">
        <v>43</v>
      </c>
      <c r="D966">
        <v>47</v>
      </c>
      <c r="E966">
        <v>2009</v>
      </c>
      <c r="F966">
        <v>4900</v>
      </c>
      <c r="G966" s="12">
        <v>9800000</v>
      </c>
      <c r="H966" s="12">
        <v>0</v>
      </c>
      <c r="I966">
        <v>0</v>
      </c>
      <c r="J966">
        <v>0</v>
      </c>
      <c r="K966">
        <v>1</v>
      </c>
      <c r="L966" s="11">
        <v>34767</v>
      </c>
      <c r="M966" s="12">
        <v>1995</v>
      </c>
      <c r="N966" s="12">
        <v>1</v>
      </c>
      <c r="O966" s="12">
        <f t="shared" si="54"/>
        <v>14</v>
      </c>
      <c r="P966">
        <v>2000</v>
      </c>
      <c r="Q966">
        <v>9</v>
      </c>
      <c r="R966">
        <v>1</v>
      </c>
      <c r="S966">
        <v>5.0165040000000003</v>
      </c>
      <c r="T966">
        <v>0</v>
      </c>
      <c r="U966">
        <v>1</v>
      </c>
    </row>
    <row r="967" spans="1:21" x14ac:dyDescent="0.35">
      <c r="A967">
        <v>1</v>
      </c>
      <c r="B967">
        <f t="shared" si="55"/>
        <v>966</v>
      </c>
      <c r="C967" t="s">
        <v>43</v>
      </c>
      <c r="D967">
        <v>47</v>
      </c>
      <c r="E967">
        <v>2010</v>
      </c>
      <c r="F967">
        <v>4400</v>
      </c>
      <c r="G967" s="12">
        <v>9900000</v>
      </c>
      <c r="H967" s="12">
        <v>0</v>
      </c>
      <c r="I967">
        <v>0</v>
      </c>
      <c r="J967">
        <v>0</v>
      </c>
      <c r="K967">
        <v>1</v>
      </c>
      <c r="L967" s="11">
        <v>34767</v>
      </c>
      <c r="M967" s="12">
        <v>1995</v>
      </c>
      <c r="N967" s="12">
        <v>1</v>
      </c>
      <c r="O967" s="12">
        <f t="shared" si="54"/>
        <v>15</v>
      </c>
      <c r="P967">
        <v>2000</v>
      </c>
      <c r="Q967">
        <v>10</v>
      </c>
      <c r="R967">
        <v>1</v>
      </c>
      <c r="S967">
        <v>4.4453490000000002</v>
      </c>
      <c r="T967">
        <v>0</v>
      </c>
      <c r="U967">
        <v>1</v>
      </c>
    </row>
    <row r="968" spans="1:21" x14ac:dyDescent="0.35">
      <c r="A968">
        <v>1</v>
      </c>
      <c r="B968">
        <f t="shared" si="55"/>
        <v>967</v>
      </c>
      <c r="C968" t="s">
        <v>43</v>
      </c>
      <c r="D968">
        <v>47</v>
      </c>
      <c r="E968">
        <v>2011</v>
      </c>
      <c r="F968">
        <v>4100</v>
      </c>
      <c r="G968" s="12">
        <v>10000000</v>
      </c>
      <c r="H968" s="12">
        <v>0</v>
      </c>
      <c r="I968">
        <v>0</v>
      </c>
      <c r="J968">
        <v>0</v>
      </c>
      <c r="K968">
        <v>1</v>
      </c>
      <c r="L968" s="11">
        <v>34767</v>
      </c>
      <c r="M968" s="12">
        <v>1995</v>
      </c>
      <c r="N968" s="12">
        <v>1</v>
      </c>
      <c r="O968" s="12">
        <f t="shared" si="54"/>
        <v>16</v>
      </c>
      <c r="P968">
        <v>2000</v>
      </c>
      <c r="Q968">
        <v>11</v>
      </c>
      <c r="R968">
        <v>1</v>
      </c>
      <c r="S968">
        <v>4.088921</v>
      </c>
      <c r="T968">
        <v>0</v>
      </c>
      <c r="U968">
        <v>1</v>
      </c>
    </row>
    <row r="969" spans="1:21" x14ac:dyDescent="0.35">
      <c r="A969">
        <v>1</v>
      </c>
      <c r="B969">
        <f t="shared" si="55"/>
        <v>968</v>
      </c>
      <c r="C969" t="s">
        <v>43</v>
      </c>
      <c r="D969">
        <v>47</v>
      </c>
      <c r="E969">
        <v>2012</v>
      </c>
      <c r="F969">
        <v>3700</v>
      </c>
      <c r="G969" s="12">
        <v>10000000</v>
      </c>
      <c r="H969" s="12">
        <v>0</v>
      </c>
      <c r="I969">
        <v>0</v>
      </c>
      <c r="J969">
        <v>0</v>
      </c>
      <c r="K969">
        <v>1</v>
      </c>
      <c r="L969" s="11">
        <v>34767</v>
      </c>
      <c r="M969" s="12">
        <v>1995</v>
      </c>
      <c r="N969" s="12">
        <v>1</v>
      </c>
      <c r="O969" s="12">
        <f t="shared" si="54"/>
        <v>17</v>
      </c>
      <c r="P969">
        <v>2000</v>
      </c>
      <c r="Q969">
        <v>12</v>
      </c>
      <c r="R969">
        <v>1</v>
      </c>
      <c r="S969">
        <v>3.6435430000000002</v>
      </c>
      <c r="T969">
        <v>0</v>
      </c>
      <c r="U969">
        <v>1</v>
      </c>
    </row>
    <row r="970" spans="1:21" x14ac:dyDescent="0.35">
      <c r="A970">
        <v>1</v>
      </c>
      <c r="B970">
        <f t="shared" si="55"/>
        <v>969</v>
      </c>
      <c r="C970" t="s">
        <v>43</v>
      </c>
      <c r="D970">
        <v>47</v>
      </c>
      <c r="E970">
        <v>2013</v>
      </c>
      <c r="F970">
        <v>3400</v>
      </c>
      <c r="G970" s="12">
        <v>10000000</v>
      </c>
      <c r="H970" s="12">
        <v>0</v>
      </c>
      <c r="I970">
        <v>0</v>
      </c>
      <c r="J970">
        <v>0</v>
      </c>
      <c r="K970">
        <v>1</v>
      </c>
      <c r="L970" s="11">
        <v>34767</v>
      </c>
      <c r="M970" s="12">
        <v>1995</v>
      </c>
      <c r="N970" s="12">
        <v>1</v>
      </c>
      <c r="O970" s="12">
        <f t="shared" si="54"/>
        <v>18</v>
      </c>
      <c r="P970">
        <v>2000</v>
      </c>
      <c r="Q970">
        <v>13</v>
      </c>
      <c r="R970">
        <v>1</v>
      </c>
      <c r="S970">
        <v>3.3069760000000001</v>
      </c>
      <c r="T970">
        <v>0</v>
      </c>
      <c r="U970">
        <v>1</v>
      </c>
    </row>
    <row r="971" spans="1:21" x14ac:dyDescent="0.35">
      <c r="A971">
        <v>1</v>
      </c>
      <c r="B971">
        <f t="shared" si="55"/>
        <v>970</v>
      </c>
      <c r="C971" t="s">
        <v>43</v>
      </c>
      <c r="D971">
        <v>47</v>
      </c>
      <c r="E971">
        <v>2014</v>
      </c>
      <c r="F971">
        <v>3100</v>
      </c>
      <c r="G971" s="12">
        <v>10000000</v>
      </c>
      <c r="H971" s="12">
        <v>0</v>
      </c>
      <c r="I971">
        <v>0</v>
      </c>
      <c r="J971">
        <v>0</v>
      </c>
      <c r="K971">
        <v>1</v>
      </c>
      <c r="L971" s="11">
        <v>34767</v>
      </c>
      <c r="M971" s="12">
        <v>1995</v>
      </c>
      <c r="N971" s="12">
        <v>1</v>
      </c>
      <c r="O971" s="12">
        <f t="shared" si="54"/>
        <v>19</v>
      </c>
      <c r="P971">
        <v>2000</v>
      </c>
      <c r="Q971">
        <v>14</v>
      </c>
      <c r="R971">
        <v>1</v>
      </c>
      <c r="S971">
        <v>2.979095</v>
      </c>
      <c r="T971">
        <v>0</v>
      </c>
      <c r="U971">
        <v>1</v>
      </c>
    </row>
    <row r="972" spans="1:21" x14ac:dyDescent="0.35">
      <c r="A972">
        <v>1</v>
      </c>
      <c r="B972">
        <f t="shared" si="55"/>
        <v>971</v>
      </c>
      <c r="C972" t="s">
        <v>43</v>
      </c>
      <c r="D972">
        <v>47</v>
      </c>
      <c r="E972">
        <v>2015</v>
      </c>
      <c r="F972">
        <v>2700</v>
      </c>
      <c r="G972" s="12">
        <v>11000000</v>
      </c>
      <c r="H972" s="12">
        <v>0</v>
      </c>
      <c r="I972">
        <v>0</v>
      </c>
      <c r="J972">
        <v>0</v>
      </c>
      <c r="K972">
        <v>1</v>
      </c>
      <c r="L972" s="11">
        <v>34767</v>
      </c>
      <c r="M972" s="12">
        <v>1995</v>
      </c>
      <c r="N972" s="12">
        <v>1</v>
      </c>
      <c r="O972" s="12">
        <f t="shared" si="54"/>
        <v>20</v>
      </c>
      <c r="P972">
        <v>2000</v>
      </c>
      <c r="Q972">
        <v>15</v>
      </c>
      <c r="R972">
        <v>1</v>
      </c>
      <c r="S972">
        <v>2.5644939999999998</v>
      </c>
      <c r="T972">
        <v>0</v>
      </c>
      <c r="U972">
        <v>1</v>
      </c>
    </row>
    <row r="973" spans="1:21" x14ac:dyDescent="0.35">
      <c r="A973">
        <v>1</v>
      </c>
      <c r="B973">
        <f t="shared" si="55"/>
        <v>972</v>
      </c>
      <c r="C973" t="s">
        <v>43</v>
      </c>
      <c r="D973">
        <v>47</v>
      </c>
      <c r="E973">
        <v>2016</v>
      </c>
      <c r="F973">
        <v>2200</v>
      </c>
      <c r="G973" s="12">
        <v>11000000</v>
      </c>
      <c r="H973" s="12">
        <v>0</v>
      </c>
      <c r="I973">
        <v>0</v>
      </c>
      <c r="J973">
        <v>0</v>
      </c>
      <c r="K973">
        <v>1</v>
      </c>
      <c r="L973" s="11">
        <v>34767</v>
      </c>
      <c r="M973" s="12">
        <v>1995</v>
      </c>
      <c r="N973" s="12">
        <v>1</v>
      </c>
      <c r="O973" s="12">
        <f t="shared" si="54"/>
        <v>21</v>
      </c>
      <c r="P973">
        <v>2000</v>
      </c>
      <c r="Q973">
        <v>16</v>
      </c>
      <c r="R973">
        <v>1</v>
      </c>
      <c r="S973">
        <v>2.0659619999999999</v>
      </c>
      <c r="T973">
        <v>0</v>
      </c>
      <c r="U973">
        <v>1</v>
      </c>
    </row>
    <row r="974" spans="1:21" x14ac:dyDescent="0.35">
      <c r="A974">
        <v>1</v>
      </c>
      <c r="B974">
        <f t="shared" si="55"/>
        <v>973</v>
      </c>
      <c r="C974" t="s">
        <v>44</v>
      </c>
      <c r="D974">
        <v>48</v>
      </c>
      <c r="E974">
        <v>1990</v>
      </c>
      <c r="F974">
        <v>200</v>
      </c>
      <c r="G974" s="12">
        <v>10000000</v>
      </c>
      <c r="H974" s="12">
        <v>0</v>
      </c>
      <c r="I974">
        <v>0</v>
      </c>
      <c r="J974">
        <v>0</v>
      </c>
      <c r="K974">
        <v>1</v>
      </c>
      <c r="L974" s="11">
        <v>35085</v>
      </c>
      <c r="M974" s="12">
        <v>1996</v>
      </c>
      <c r="N974" s="12">
        <v>0</v>
      </c>
      <c r="O974" s="12">
        <f t="shared" si="54"/>
        <v>-6</v>
      </c>
      <c r="P974">
        <v>2000</v>
      </c>
      <c r="Q974">
        <v>-10</v>
      </c>
      <c r="R974">
        <v>0</v>
      </c>
      <c r="S974">
        <v>0.1957313</v>
      </c>
      <c r="T974">
        <v>0</v>
      </c>
      <c r="U974">
        <v>0</v>
      </c>
    </row>
    <row r="975" spans="1:21" x14ac:dyDescent="0.35">
      <c r="A975">
        <v>1</v>
      </c>
      <c r="B975">
        <f t="shared" si="55"/>
        <v>974</v>
      </c>
      <c r="C975" t="s">
        <v>44</v>
      </c>
      <c r="D975">
        <v>48</v>
      </c>
      <c r="E975">
        <v>1991</v>
      </c>
      <c r="F975">
        <v>200</v>
      </c>
      <c r="G975" s="12">
        <v>10000000</v>
      </c>
      <c r="H975" s="12">
        <v>0</v>
      </c>
      <c r="I975">
        <v>0</v>
      </c>
      <c r="J975">
        <v>0</v>
      </c>
      <c r="K975">
        <v>1</v>
      </c>
      <c r="L975" s="11">
        <v>35085</v>
      </c>
      <c r="M975" s="12">
        <v>1996</v>
      </c>
      <c r="N975" s="12">
        <v>0</v>
      </c>
      <c r="O975" s="12">
        <f t="shared" si="54"/>
        <v>-5</v>
      </c>
      <c r="P975">
        <v>2000</v>
      </c>
      <c r="Q975">
        <v>-9</v>
      </c>
      <c r="R975">
        <v>0</v>
      </c>
      <c r="S975">
        <v>0.19118650000000001</v>
      </c>
      <c r="T975">
        <v>0</v>
      </c>
      <c r="U975">
        <v>0</v>
      </c>
    </row>
    <row r="976" spans="1:21" x14ac:dyDescent="0.35">
      <c r="A976">
        <v>1</v>
      </c>
      <c r="B976">
        <f t="shared" si="55"/>
        <v>975</v>
      </c>
      <c r="C976" t="s">
        <v>44</v>
      </c>
      <c r="D976">
        <v>48</v>
      </c>
      <c r="E976">
        <v>1992</v>
      </c>
      <c r="F976">
        <v>500</v>
      </c>
      <c r="G976" s="12">
        <v>11000000</v>
      </c>
      <c r="H976" s="12">
        <v>0</v>
      </c>
      <c r="I976">
        <v>0</v>
      </c>
      <c r="J976">
        <v>0</v>
      </c>
      <c r="K976">
        <v>1</v>
      </c>
      <c r="L976" s="11">
        <v>35085</v>
      </c>
      <c r="M976" s="12">
        <v>1996</v>
      </c>
      <c r="N976" s="12">
        <v>0</v>
      </c>
      <c r="O976" s="12">
        <f t="shared" si="54"/>
        <v>-4</v>
      </c>
      <c r="P976">
        <v>2000</v>
      </c>
      <c r="Q976">
        <v>-8</v>
      </c>
      <c r="R976">
        <v>0</v>
      </c>
      <c r="S976">
        <v>0.46704240000000002</v>
      </c>
      <c r="T976">
        <v>0</v>
      </c>
      <c r="U976">
        <v>0</v>
      </c>
    </row>
    <row r="977" spans="1:21" x14ac:dyDescent="0.35">
      <c r="A977">
        <v>1</v>
      </c>
      <c r="B977">
        <f t="shared" si="55"/>
        <v>976</v>
      </c>
      <c r="C977" t="s">
        <v>44</v>
      </c>
      <c r="D977">
        <v>48</v>
      </c>
      <c r="E977">
        <v>1993</v>
      </c>
      <c r="F977">
        <v>500</v>
      </c>
      <c r="G977" s="12">
        <v>11000000</v>
      </c>
      <c r="H977" s="12">
        <v>0</v>
      </c>
      <c r="I977">
        <v>0</v>
      </c>
      <c r="J977">
        <v>0</v>
      </c>
      <c r="K977">
        <v>1</v>
      </c>
      <c r="L977" s="11">
        <v>35085</v>
      </c>
      <c r="M977" s="12">
        <v>1996</v>
      </c>
      <c r="N977" s="12">
        <v>0</v>
      </c>
      <c r="O977" s="12">
        <f t="shared" si="54"/>
        <v>-3</v>
      </c>
      <c r="P977">
        <v>2000</v>
      </c>
      <c r="Q977">
        <v>-7</v>
      </c>
      <c r="R977">
        <v>0</v>
      </c>
      <c r="S977">
        <v>0.4565709</v>
      </c>
      <c r="T977">
        <v>0</v>
      </c>
      <c r="U977">
        <v>0</v>
      </c>
    </row>
    <row r="978" spans="1:21" x14ac:dyDescent="0.35">
      <c r="A978">
        <v>1</v>
      </c>
      <c r="B978">
        <f t="shared" si="55"/>
        <v>977</v>
      </c>
      <c r="C978" t="s">
        <v>44</v>
      </c>
      <c r="D978">
        <v>48</v>
      </c>
      <c r="E978">
        <v>1994</v>
      </c>
      <c r="F978">
        <v>500</v>
      </c>
      <c r="G978" s="12">
        <v>11000000</v>
      </c>
      <c r="H978" s="12">
        <v>0</v>
      </c>
      <c r="I978">
        <v>0</v>
      </c>
      <c r="J978">
        <v>0</v>
      </c>
      <c r="K978">
        <v>1</v>
      </c>
      <c r="L978" s="11">
        <v>35085</v>
      </c>
      <c r="M978" s="12">
        <v>1996</v>
      </c>
      <c r="N978" s="12">
        <v>0</v>
      </c>
      <c r="O978" s="12">
        <f t="shared" si="54"/>
        <v>-2</v>
      </c>
      <c r="P978">
        <v>2000</v>
      </c>
      <c r="Q978">
        <v>-6</v>
      </c>
      <c r="R978">
        <v>0</v>
      </c>
      <c r="S978">
        <v>0.44656899999999999</v>
      </c>
      <c r="T978">
        <v>0</v>
      </c>
      <c r="U978">
        <v>0</v>
      </c>
    </row>
    <row r="979" spans="1:21" x14ac:dyDescent="0.35">
      <c r="A979">
        <v>1</v>
      </c>
      <c r="B979">
        <f t="shared" si="55"/>
        <v>978</v>
      </c>
      <c r="C979" t="s">
        <v>44</v>
      </c>
      <c r="D979">
        <v>48</v>
      </c>
      <c r="E979">
        <v>1995</v>
      </c>
      <c r="F979">
        <v>1000</v>
      </c>
      <c r="G979" s="12">
        <v>11000000</v>
      </c>
      <c r="H979" s="12">
        <v>0</v>
      </c>
      <c r="I979">
        <v>0</v>
      </c>
      <c r="J979">
        <v>0</v>
      </c>
      <c r="K979">
        <v>1</v>
      </c>
      <c r="L979" s="11">
        <v>35085</v>
      </c>
      <c r="M979" s="12">
        <v>1996</v>
      </c>
      <c r="N979" s="12">
        <v>0</v>
      </c>
      <c r="O979" s="12">
        <f t="shared" si="54"/>
        <v>-1</v>
      </c>
      <c r="P979">
        <v>2000</v>
      </c>
      <c r="Q979">
        <v>-5</v>
      </c>
      <c r="R979">
        <v>0</v>
      </c>
      <c r="S979">
        <v>0.87408129999999995</v>
      </c>
      <c r="T979">
        <v>0</v>
      </c>
      <c r="U979">
        <v>0</v>
      </c>
    </row>
    <row r="980" spans="1:21" x14ac:dyDescent="0.35">
      <c r="A980">
        <v>1</v>
      </c>
      <c r="B980">
        <f t="shared" si="55"/>
        <v>979</v>
      </c>
      <c r="C980" t="s">
        <v>44</v>
      </c>
      <c r="D980">
        <v>48</v>
      </c>
      <c r="E980">
        <v>1996</v>
      </c>
      <c r="F980">
        <v>1000</v>
      </c>
      <c r="G980" s="12">
        <v>12000000</v>
      </c>
      <c r="H980" s="12">
        <v>0</v>
      </c>
      <c r="I980">
        <v>0</v>
      </c>
      <c r="J980">
        <v>0</v>
      </c>
      <c r="K980">
        <v>1</v>
      </c>
      <c r="L980" s="11">
        <v>35085</v>
      </c>
      <c r="M980" s="12">
        <v>1996</v>
      </c>
      <c r="N980" s="12">
        <v>1</v>
      </c>
      <c r="O980" s="12">
        <f t="shared" si="54"/>
        <v>0</v>
      </c>
      <c r="P980">
        <v>2000</v>
      </c>
      <c r="Q980">
        <v>-4</v>
      </c>
      <c r="R980">
        <v>0</v>
      </c>
      <c r="S980">
        <v>0.85590949999999999</v>
      </c>
      <c r="T980">
        <v>0</v>
      </c>
      <c r="U980">
        <v>1</v>
      </c>
    </row>
    <row r="981" spans="1:21" x14ac:dyDescent="0.35">
      <c r="A981">
        <v>1</v>
      </c>
      <c r="B981">
        <f t="shared" si="55"/>
        <v>980</v>
      </c>
      <c r="C981" t="s">
        <v>44</v>
      </c>
      <c r="D981">
        <v>48</v>
      </c>
      <c r="E981">
        <v>1997</v>
      </c>
      <c r="F981">
        <v>1000</v>
      </c>
      <c r="G981" s="12">
        <v>12000000</v>
      </c>
      <c r="H981" s="12">
        <v>0</v>
      </c>
      <c r="I981">
        <v>0</v>
      </c>
      <c r="J981">
        <v>0</v>
      </c>
      <c r="K981">
        <v>1</v>
      </c>
      <c r="L981" s="11">
        <v>35085</v>
      </c>
      <c r="M981" s="12">
        <v>1996</v>
      </c>
      <c r="N981" s="12">
        <v>1</v>
      </c>
      <c r="O981" s="12">
        <f t="shared" si="54"/>
        <v>1</v>
      </c>
      <c r="P981">
        <v>2000</v>
      </c>
      <c r="Q981">
        <v>-3</v>
      </c>
      <c r="R981">
        <v>0</v>
      </c>
      <c r="S981">
        <v>0.83857490000000001</v>
      </c>
      <c r="T981">
        <v>0</v>
      </c>
      <c r="U981">
        <v>1</v>
      </c>
    </row>
    <row r="982" spans="1:21" x14ac:dyDescent="0.35">
      <c r="A982">
        <v>1</v>
      </c>
      <c r="B982">
        <f t="shared" si="55"/>
        <v>981</v>
      </c>
      <c r="C982" t="s">
        <v>44</v>
      </c>
      <c r="D982">
        <v>48</v>
      </c>
      <c r="E982">
        <v>1998</v>
      </c>
      <c r="F982">
        <v>1000</v>
      </c>
      <c r="G982" s="12">
        <v>12000000</v>
      </c>
      <c r="H982" s="12">
        <v>0</v>
      </c>
      <c r="I982">
        <v>0</v>
      </c>
      <c r="J982">
        <v>0</v>
      </c>
      <c r="K982">
        <v>1</v>
      </c>
      <c r="L982" s="11">
        <v>35085</v>
      </c>
      <c r="M982" s="12">
        <v>1996</v>
      </c>
      <c r="N982" s="12">
        <v>1</v>
      </c>
      <c r="O982" s="12">
        <f t="shared" si="54"/>
        <v>2</v>
      </c>
      <c r="P982">
        <v>2000</v>
      </c>
      <c r="Q982">
        <v>-2</v>
      </c>
      <c r="R982">
        <v>0</v>
      </c>
      <c r="S982">
        <v>0.8221058</v>
      </c>
      <c r="T982">
        <v>0</v>
      </c>
      <c r="U982">
        <v>1</v>
      </c>
    </row>
    <row r="983" spans="1:21" x14ac:dyDescent="0.35">
      <c r="A983">
        <v>1</v>
      </c>
      <c r="B983">
        <f t="shared" si="55"/>
        <v>982</v>
      </c>
      <c r="C983" t="s">
        <v>44</v>
      </c>
      <c r="D983">
        <v>48</v>
      </c>
      <c r="E983">
        <v>1999</v>
      </c>
      <c r="F983">
        <v>1000</v>
      </c>
      <c r="G983" s="12">
        <v>12000000</v>
      </c>
      <c r="H983" s="12">
        <v>0</v>
      </c>
      <c r="I983">
        <v>0</v>
      </c>
      <c r="J983">
        <v>0</v>
      </c>
      <c r="K983">
        <v>1</v>
      </c>
      <c r="L983" s="11">
        <v>35085</v>
      </c>
      <c r="M983" s="12">
        <v>1996</v>
      </c>
      <c r="N983" s="12">
        <v>1</v>
      </c>
      <c r="O983" s="12">
        <f t="shared" si="54"/>
        <v>3</v>
      </c>
      <c r="P983">
        <v>2000</v>
      </c>
      <c r="Q983">
        <v>-1</v>
      </c>
      <c r="R983">
        <v>0</v>
      </c>
      <c r="S983">
        <v>0.8065367</v>
      </c>
      <c r="T983">
        <v>0</v>
      </c>
      <c r="U983">
        <v>1</v>
      </c>
    </row>
    <row r="984" spans="1:21" x14ac:dyDescent="0.35">
      <c r="A984">
        <v>1</v>
      </c>
      <c r="B984">
        <f t="shared" si="55"/>
        <v>983</v>
      </c>
      <c r="C984" t="s">
        <v>44</v>
      </c>
      <c r="D984">
        <v>48</v>
      </c>
      <c r="E984">
        <v>2000</v>
      </c>
      <c r="F984">
        <v>1200</v>
      </c>
      <c r="G984" s="12">
        <v>13000000</v>
      </c>
      <c r="H984" s="12">
        <v>0</v>
      </c>
      <c r="I984">
        <v>0</v>
      </c>
      <c r="J984">
        <v>0</v>
      </c>
      <c r="K984">
        <v>1</v>
      </c>
      <c r="L984" s="11">
        <v>35085</v>
      </c>
      <c r="M984" s="12">
        <v>1996</v>
      </c>
      <c r="N984" s="12">
        <v>1</v>
      </c>
      <c r="O984" s="12">
        <f t="shared" si="54"/>
        <v>4</v>
      </c>
      <c r="P984">
        <v>2000</v>
      </c>
      <c r="Q984">
        <v>0</v>
      </c>
      <c r="R984">
        <v>1</v>
      </c>
      <c r="S984">
        <v>0.95022439999999997</v>
      </c>
      <c r="T984">
        <v>0</v>
      </c>
      <c r="U984">
        <v>1</v>
      </c>
    </row>
    <row r="985" spans="1:21" x14ac:dyDescent="0.35">
      <c r="A985">
        <v>1</v>
      </c>
      <c r="B985">
        <f t="shared" si="55"/>
        <v>984</v>
      </c>
      <c r="C985" t="s">
        <v>44</v>
      </c>
      <c r="D985">
        <v>48</v>
      </c>
      <c r="E985">
        <v>2001</v>
      </c>
      <c r="F985">
        <v>1300</v>
      </c>
      <c r="G985" s="12">
        <v>13000000</v>
      </c>
      <c r="H985" s="12">
        <v>0</v>
      </c>
      <c r="I985">
        <v>0</v>
      </c>
      <c r="J985">
        <v>0</v>
      </c>
      <c r="K985">
        <v>1</v>
      </c>
      <c r="L985" s="11">
        <v>35085</v>
      </c>
      <c r="M985" s="12">
        <v>1996</v>
      </c>
      <c r="N985" s="12">
        <v>1</v>
      </c>
      <c r="O985" s="12">
        <f t="shared" si="54"/>
        <v>5</v>
      </c>
      <c r="P985">
        <v>2000</v>
      </c>
      <c r="Q985">
        <v>1</v>
      </c>
      <c r="R985">
        <v>1</v>
      </c>
      <c r="S985">
        <v>1.0114559999999999</v>
      </c>
      <c r="T985">
        <v>0</v>
      </c>
      <c r="U985">
        <v>1</v>
      </c>
    </row>
    <row r="986" spans="1:21" x14ac:dyDescent="0.35">
      <c r="A986">
        <v>1</v>
      </c>
      <c r="B986">
        <f t="shared" si="55"/>
        <v>985</v>
      </c>
      <c r="C986" t="s">
        <v>44</v>
      </c>
      <c r="D986">
        <v>48</v>
      </c>
      <c r="E986">
        <v>2002</v>
      </c>
      <c r="F986">
        <v>1400</v>
      </c>
      <c r="G986" s="12">
        <v>13000000</v>
      </c>
      <c r="H986" s="12">
        <v>0</v>
      </c>
      <c r="I986">
        <v>0</v>
      </c>
      <c r="J986">
        <v>0</v>
      </c>
      <c r="K986">
        <v>1</v>
      </c>
      <c r="L986" s="11">
        <v>35085</v>
      </c>
      <c r="M986" s="12">
        <v>1996</v>
      </c>
      <c r="N986" s="12">
        <v>1</v>
      </c>
      <c r="O986" s="12">
        <f t="shared" si="54"/>
        <v>6</v>
      </c>
      <c r="P986">
        <v>2000</v>
      </c>
      <c r="Q986">
        <v>2</v>
      </c>
      <c r="R986">
        <v>1</v>
      </c>
      <c r="S986">
        <v>1.0709869999999999</v>
      </c>
      <c r="T986">
        <v>0</v>
      </c>
      <c r="U986">
        <v>1</v>
      </c>
    </row>
    <row r="987" spans="1:21" x14ac:dyDescent="0.35">
      <c r="A987">
        <v>1</v>
      </c>
      <c r="B987">
        <f t="shared" si="55"/>
        <v>986</v>
      </c>
      <c r="C987" t="s">
        <v>44</v>
      </c>
      <c r="D987">
        <v>48</v>
      </c>
      <c r="E987">
        <v>2003</v>
      </c>
      <c r="F987">
        <v>1400</v>
      </c>
      <c r="G987" s="12">
        <v>13000000</v>
      </c>
      <c r="H987" s="12">
        <v>0</v>
      </c>
      <c r="I987">
        <v>0</v>
      </c>
      <c r="J987">
        <v>0</v>
      </c>
      <c r="K987">
        <v>1</v>
      </c>
      <c r="L987" s="11">
        <v>35085</v>
      </c>
      <c r="M987" s="12">
        <v>1996</v>
      </c>
      <c r="N987" s="12">
        <v>1</v>
      </c>
      <c r="O987" s="12">
        <f t="shared" si="54"/>
        <v>7</v>
      </c>
      <c r="P987">
        <v>2000</v>
      </c>
      <c r="Q987">
        <v>3</v>
      </c>
      <c r="R987">
        <v>1</v>
      </c>
      <c r="S987">
        <v>1.053455</v>
      </c>
      <c r="T987">
        <v>0</v>
      </c>
      <c r="U987">
        <v>1</v>
      </c>
    </row>
    <row r="988" spans="1:21" x14ac:dyDescent="0.35">
      <c r="A988">
        <v>1</v>
      </c>
      <c r="B988">
        <f t="shared" si="55"/>
        <v>987</v>
      </c>
      <c r="C988" t="s">
        <v>44</v>
      </c>
      <c r="D988">
        <v>48</v>
      </c>
      <c r="E988">
        <v>2004</v>
      </c>
      <c r="F988">
        <v>1500</v>
      </c>
      <c r="G988" s="12">
        <v>14000000</v>
      </c>
      <c r="H988" s="12">
        <v>0</v>
      </c>
      <c r="I988">
        <v>0</v>
      </c>
      <c r="J988">
        <v>0</v>
      </c>
      <c r="K988">
        <v>1</v>
      </c>
      <c r="L988" s="11">
        <v>35085</v>
      </c>
      <c r="M988" s="12">
        <v>1996</v>
      </c>
      <c r="N988" s="12">
        <v>1</v>
      </c>
      <c r="O988" s="12">
        <f t="shared" si="54"/>
        <v>8</v>
      </c>
      <c r="P988">
        <v>2000</v>
      </c>
      <c r="Q988">
        <v>4</v>
      </c>
      <c r="R988">
        <v>1</v>
      </c>
      <c r="S988">
        <v>1.1103179999999999</v>
      </c>
      <c r="T988">
        <v>0</v>
      </c>
      <c r="U988">
        <v>1</v>
      </c>
    </row>
    <row r="989" spans="1:21" x14ac:dyDescent="0.35">
      <c r="A989">
        <v>1</v>
      </c>
      <c r="B989">
        <f t="shared" si="55"/>
        <v>988</v>
      </c>
      <c r="C989" t="s">
        <v>44</v>
      </c>
      <c r="D989">
        <v>48</v>
      </c>
      <c r="E989">
        <v>2005</v>
      </c>
      <c r="F989">
        <v>1400</v>
      </c>
      <c r="G989" s="12">
        <v>14000000</v>
      </c>
      <c r="H989" s="12">
        <v>0</v>
      </c>
      <c r="I989">
        <v>0</v>
      </c>
      <c r="J989">
        <v>0</v>
      </c>
      <c r="K989">
        <v>1</v>
      </c>
      <c r="L989" s="11">
        <v>35085</v>
      </c>
      <c r="M989" s="12">
        <v>1996</v>
      </c>
      <c r="N989" s="12">
        <v>1</v>
      </c>
      <c r="O989" s="12">
        <f t="shared" si="54"/>
        <v>9</v>
      </c>
      <c r="P989">
        <v>2000</v>
      </c>
      <c r="Q989">
        <v>5</v>
      </c>
      <c r="R989">
        <v>1</v>
      </c>
      <c r="S989">
        <v>1.0192760000000001</v>
      </c>
      <c r="T989">
        <v>0</v>
      </c>
      <c r="U989">
        <v>1</v>
      </c>
    </row>
    <row r="990" spans="1:21" x14ac:dyDescent="0.35">
      <c r="A990">
        <v>1</v>
      </c>
      <c r="B990">
        <f t="shared" si="55"/>
        <v>989</v>
      </c>
      <c r="C990" t="s">
        <v>44</v>
      </c>
      <c r="D990">
        <v>48</v>
      </c>
      <c r="E990">
        <v>2006</v>
      </c>
      <c r="F990">
        <v>1400</v>
      </c>
      <c r="G990" s="12">
        <v>14000000</v>
      </c>
      <c r="H990" s="12">
        <v>0</v>
      </c>
      <c r="I990">
        <v>0</v>
      </c>
      <c r="J990">
        <v>0</v>
      </c>
      <c r="K990">
        <v>1</v>
      </c>
      <c r="L990" s="11">
        <v>35085</v>
      </c>
      <c r="M990" s="12">
        <v>1996</v>
      </c>
      <c r="N990" s="12">
        <v>1</v>
      </c>
      <c r="O990" s="12">
        <f t="shared" si="54"/>
        <v>10</v>
      </c>
      <c r="P990">
        <v>2000</v>
      </c>
      <c r="Q990">
        <v>6</v>
      </c>
      <c r="R990">
        <v>1</v>
      </c>
      <c r="S990">
        <v>1.0023280000000001</v>
      </c>
      <c r="T990">
        <v>0</v>
      </c>
      <c r="U990">
        <v>1</v>
      </c>
    </row>
    <row r="991" spans="1:21" x14ac:dyDescent="0.35">
      <c r="A991">
        <v>1</v>
      </c>
      <c r="B991">
        <f t="shared" si="55"/>
        <v>990</v>
      </c>
      <c r="C991" t="s">
        <v>44</v>
      </c>
      <c r="D991">
        <v>48</v>
      </c>
      <c r="E991">
        <v>2007</v>
      </c>
      <c r="F991">
        <v>1300</v>
      </c>
      <c r="G991" s="12">
        <v>14000000</v>
      </c>
      <c r="H991" s="12">
        <v>0</v>
      </c>
      <c r="I991">
        <v>0</v>
      </c>
      <c r="J991">
        <v>0</v>
      </c>
      <c r="K991">
        <v>1</v>
      </c>
      <c r="L991" s="11">
        <v>35085</v>
      </c>
      <c r="M991" s="12">
        <v>1996</v>
      </c>
      <c r="N991" s="12">
        <v>1</v>
      </c>
      <c r="O991" s="12">
        <f t="shared" si="54"/>
        <v>11</v>
      </c>
      <c r="P991">
        <v>2000</v>
      </c>
      <c r="Q991">
        <v>7</v>
      </c>
      <c r="R991">
        <v>1</v>
      </c>
      <c r="S991">
        <v>0.91514150000000005</v>
      </c>
      <c r="T991">
        <v>0</v>
      </c>
      <c r="U991">
        <v>1</v>
      </c>
    </row>
    <row r="992" spans="1:21" x14ac:dyDescent="0.35">
      <c r="A992">
        <v>1</v>
      </c>
      <c r="B992">
        <f t="shared" si="55"/>
        <v>991</v>
      </c>
      <c r="C992" t="s">
        <v>44</v>
      </c>
      <c r="D992">
        <v>48</v>
      </c>
      <c r="E992">
        <v>2008</v>
      </c>
      <c r="F992">
        <v>1100</v>
      </c>
      <c r="G992" s="12">
        <v>14000000</v>
      </c>
      <c r="H992" s="12">
        <v>0</v>
      </c>
      <c r="I992">
        <v>0</v>
      </c>
      <c r="J992">
        <v>0</v>
      </c>
      <c r="K992">
        <v>1</v>
      </c>
      <c r="L992" s="11">
        <v>35085</v>
      </c>
      <c r="M992" s="12">
        <v>1996</v>
      </c>
      <c r="N992" s="12">
        <v>1</v>
      </c>
      <c r="O992" s="12">
        <f t="shared" si="54"/>
        <v>12</v>
      </c>
      <c r="P992">
        <v>2000</v>
      </c>
      <c r="Q992">
        <v>8</v>
      </c>
      <c r="R992">
        <v>1</v>
      </c>
      <c r="S992">
        <v>0.76137410000000005</v>
      </c>
      <c r="T992">
        <v>0</v>
      </c>
      <c r="U992">
        <v>1</v>
      </c>
    </row>
    <row r="993" spans="1:21" x14ac:dyDescent="0.35">
      <c r="A993">
        <v>1</v>
      </c>
      <c r="B993">
        <f t="shared" si="55"/>
        <v>992</v>
      </c>
      <c r="C993" t="s">
        <v>44</v>
      </c>
      <c r="D993">
        <v>48</v>
      </c>
      <c r="E993">
        <v>2009</v>
      </c>
      <c r="F993">
        <v>1000</v>
      </c>
      <c r="G993" s="12">
        <v>15000000</v>
      </c>
      <c r="H993" s="12">
        <v>0</v>
      </c>
      <c r="I993">
        <v>0</v>
      </c>
      <c r="J993">
        <v>0</v>
      </c>
      <c r="K993">
        <v>1</v>
      </c>
      <c r="L993" s="11">
        <v>35085</v>
      </c>
      <c r="M993" s="12">
        <v>1996</v>
      </c>
      <c r="N993" s="12">
        <v>1</v>
      </c>
      <c r="O993" s="12">
        <f t="shared" si="54"/>
        <v>13</v>
      </c>
      <c r="P993">
        <v>2000</v>
      </c>
      <c r="Q993">
        <v>9</v>
      </c>
      <c r="R993">
        <v>1</v>
      </c>
      <c r="S993">
        <v>0.68067610000000001</v>
      </c>
      <c r="T993">
        <v>0</v>
      </c>
      <c r="U993">
        <v>1</v>
      </c>
    </row>
    <row r="994" spans="1:21" x14ac:dyDescent="0.35">
      <c r="A994">
        <v>1</v>
      </c>
      <c r="B994">
        <f t="shared" si="55"/>
        <v>993</v>
      </c>
      <c r="C994" t="s">
        <v>44</v>
      </c>
      <c r="D994">
        <v>48</v>
      </c>
      <c r="E994">
        <v>2010</v>
      </c>
      <c r="F994">
        <v>1000</v>
      </c>
      <c r="G994" s="12">
        <v>15000000</v>
      </c>
      <c r="H994" s="12">
        <v>0</v>
      </c>
      <c r="I994">
        <v>0</v>
      </c>
      <c r="J994">
        <v>0</v>
      </c>
      <c r="K994">
        <v>1</v>
      </c>
      <c r="L994" s="11">
        <v>35085</v>
      </c>
      <c r="M994" s="12">
        <v>1996</v>
      </c>
      <c r="N994" s="12">
        <v>1</v>
      </c>
      <c r="O994" s="12">
        <f t="shared" si="54"/>
        <v>14</v>
      </c>
      <c r="P994">
        <v>2000</v>
      </c>
      <c r="Q994">
        <v>10</v>
      </c>
      <c r="R994">
        <v>1</v>
      </c>
      <c r="S994">
        <v>0.66958200000000001</v>
      </c>
      <c r="T994">
        <v>0</v>
      </c>
      <c r="U994">
        <v>1</v>
      </c>
    </row>
    <row r="995" spans="1:21" x14ac:dyDescent="0.35">
      <c r="A995">
        <v>1</v>
      </c>
      <c r="B995">
        <f t="shared" si="55"/>
        <v>994</v>
      </c>
      <c r="C995" t="s">
        <v>44</v>
      </c>
      <c r="D995">
        <v>48</v>
      </c>
      <c r="E995">
        <v>2011</v>
      </c>
      <c r="F995">
        <v>1000</v>
      </c>
      <c r="G995" s="12">
        <v>15000000</v>
      </c>
      <c r="H995" s="12">
        <v>0</v>
      </c>
      <c r="I995">
        <v>0</v>
      </c>
      <c r="J995">
        <v>0</v>
      </c>
      <c r="K995">
        <v>1</v>
      </c>
      <c r="L995" s="11">
        <v>35085</v>
      </c>
      <c r="M995" s="12">
        <v>1996</v>
      </c>
      <c r="N995" s="12">
        <v>1</v>
      </c>
      <c r="O995" s="12">
        <f t="shared" si="54"/>
        <v>15</v>
      </c>
      <c r="P995">
        <v>2000</v>
      </c>
      <c r="Q995">
        <v>11</v>
      </c>
      <c r="R995">
        <v>1</v>
      </c>
      <c r="S995">
        <v>0.65887640000000003</v>
      </c>
      <c r="T995">
        <v>0</v>
      </c>
      <c r="U995">
        <v>1</v>
      </c>
    </row>
    <row r="996" spans="1:21" x14ac:dyDescent="0.35">
      <c r="A996">
        <v>1</v>
      </c>
      <c r="B996">
        <f t="shared" si="55"/>
        <v>995</v>
      </c>
      <c r="C996" t="s">
        <v>44</v>
      </c>
      <c r="D996">
        <v>48</v>
      </c>
      <c r="E996">
        <v>2012</v>
      </c>
      <c r="F996">
        <v>1000</v>
      </c>
      <c r="G996" s="12">
        <v>15000000</v>
      </c>
      <c r="H996" s="12">
        <v>0</v>
      </c>
      <c r="I996">
        <v>0</v>
      </c>
      <c r="J996">
        <v>0</v>
      </c>
      <c r="K996">
        <v>1</v>
      </c>
      <c r="L996" s="11">
        <v>35085</v>
      </c>
      <c r="M996" s="12">
        <v>1996</v>
      </c>
      <c r="N996" s="12">
        <v>1</v>
      </c>
      <c r="O996" s="12">
        <f t="shared" si="54"/>
        <v>16</v>
      </c>
      <c r="P996">
        <v>2000</v>
      </c>
      <c r="Q996">
        <v>12</v>
      </c>
      <c r="R996">
        <v>1</v>
      </c>
      <c r="S996">
        <v>0.6485225</v>
      </c>
      <c r="T996">
        <v>0</v>
      </c>
      <c r="U996">
        <v>1</v>
      </c>
    </row>
    <row r="997" spans="1:21" x14ac:dyDescent="0.35">
      <c r="A997">
        <v>1</v>
      </c>
      <c r="B997">
        <f t="shared" si="55"/>
        <v>996</v>
      </c>
      <c r="C997" t="s">
        <v>44</v>
      </c>
      <c r="D997">
        <v>48</v>
      </c>
      <c r="E997">
        <v>2013</v>
      </c>
      <c r="F997">
        <v>1000</v>
      </c>
      <c r="G997" s="12">
        <v>16000000</v>
      </c>
      <c r="H997" s="12">
        <v>0</v>
      </c>
      <c r="I997">
        <v>0</v>
      </c>
      <c r="J997">
        <v>0</v>
      </c>
      <c r="K997">
        <v>1</v>
      </c>
      <c r="L997" s="11">
        <v>35085</v>
      </c>
      <c r="M997" s="12">
        <v>1996</v>
      </c>
      <c r="N997" s="12">
        <v>1</v>
      </c>
      <c r="O997" s="12">
        <f t="shared" si="54"/>
        <v>17</v>
      </c>
      <c r="P997">
        <v>2000</v>
      </c>
      <c r="Q997">
        <v>13</v>
      </c>
      <c r="R997">
        <v>1</v>
      </c>
      <c r="S997">
        <v>0.63850649999999998</v>
      </c>
      <c r="T997">
        <v>0</v>
      </c>
      <c r="U997">
        <v>1</v>
      </c>
    </row>
    <row r="998" spans="1:21" x14ac:dyDescent="0.35">
      <c r="A998">
        <v>1</v>
      </c>
      <c r="B998">
        <f t="shared" si="55"/>
        <v>997</v>
      </c>
      <c r="C998" t="s">
        <v>44</v>
      </c>
      <c r="D998">
        <v>48</v>
      </c>
      <c r="E998">
        <v>2014</v>
      </c>
      <c r="F998">
        <v>1000</v>
      </c>
      <c r="G998" s="12">
        <v>16000000</v>
      </c>
      <c r="H998" s="12">
        <v>0</v>
      </c>
      <c r="I998">
        <v>0</v>
      </c>
      <c r="J998">
        <v>0</v>
      </c>
      <c r="K998">
        <v>1</v>
      </c>
      <c r="L998" s="11">
        <v>35085</v>
      </c>
      <c r="M998" s="12">
        <v>1996</v>
      </c>
      <c r="N998" s="12">
        <v>1</v>
      </c>
      <c r="O998" s="12">
        <f t="shared" si="54"/>
        <v>18</v>
      </c>
      <c r="P998">
        <v>2000</v>
      </c>
      <c r="Q998">
        <v>14</v>
      </c>
      <c r="R998">
        <v>1</v>
      </c>
      <c r="S998">
        <v>0.62880769999999997</v>
      </c>
      <c r="T998">
        <v>0</v>
      </c>
      <c r="U998">
        <v>1</v>
      </c>
    </row>
    <row r="999" spans="1:21" x14ac:dyDescent="0.35">
      <c r="A999">
        <v>1</v>
      </c>
      <c r="B999">
        <f t="shared" si="55"/>
        <v>998</v>
      </c>
      <c r="C999" t="s">
        <v>44</v>
      </c>
      <c r="D999">
        <v>48</v>
      </c>
      <c r="E999">
        <v>2015</v>
      </c>
      <c r="F999">
        <v>1000</v>
      </c>
      <c r="G999" s="12">
        <v>16000000</v>
      </c>
      <c r="H999" s="12">
        <v>0</v>
      </c>
      <c r="I999">
        <v>0</v>
      </c>
      <c r="J999">
        <v>0</v>
      </c>
      <c r="K999">
        <v>1</v>
      </c>
      <c r="L999" s="11">
        <v>35085</v>
      </c>
      <c r="M999" s="12">
        <v>1996</v>
      </c>
      <c r="N999" s="12">
        <v>1</v>
      </c>
      <c r="O999" s="12">
        <f t="shared" si="54"/>
        <v>19</v>
      </c>
      <c r="P999">
        <v>2000</v>
      </c>
      <c r="Q999">
        <v>15</v>
      </c>
      <c r="R999">
        <v>1</v>
      </c>
      <c r="S999">
        <v>0.61941109999999999</v>
      </c>
      <c r="T999">
        <v>0</v>
      </c>
      <c r="U999">
        <v>1</v>
      </c>
    </row>
    <row r="1000" spans="1:21" x14ac:dyDescent="0.35">
      <c r="A1000">
        <v>1</v>
      </c>
      <c r="B1000">
        <f t="shared" si="55"/>
        <v>999</v>
      </c>
      <c r="C1000" t="s">
        <v>44</v>
      </c>
      <c r="D1000">
        <v>48</v>
      </c>
      <c r="E1000">
        <v>2016</v>
      </c>
      <c r="F1000">
        <v>1000</v>
      </c>
      <c r="G1000" s="12">
        <v>16000000</v>
      </c>
      <c r="H1000" s="12">
        <v>0</v>
      </c>
      <c r="I1000">
        <v>0</v>
      </c>
      <c r="J1000">
        <v>0</v>
      </c>
      <c r="K1000">
        <v>1</v>
      </c>
      <c r="L1000" s="11">
        <v>35085</v>
      </c>
      <c r="M1000" s="12">
        <v>1996</v>
      </c>
      <c r="N1000" s="12">
        <v>1</v>
      </c>
      <c r="O1000" s="12">
        <f t="shared" si="54"/>
        <v>20</v>
      </c>
      <c r="P1000">
        <v>2000</v>
      </c>
      <c r="Q1000">
        <v>16</v>
      </c>
      <c r="R1000">
        <v>1</v>
      </c>
      <c r="S1000">
        <v>0.61031179999999996</v>
      </c>
      <c r="T1000">
        <v>0</v>
      </c>
      <c r="U1000">
        <v>1</v>
      </c>
    </row>
    <row r="1001" spans="1:21" x14ac:dyDescent="0.35">
      <c r="A1001">
        <v>1</v>
      </c>
      <c r="B1001">
        <f t="shared" si="55"/>
        <v>1000</v>
      </c>
      <c r="C1001" t="s">
        <v>45</v>
      </c>
      <c r="D1001">
        <v>49</v>
      </c>
      <c r="E1001">
        <v>1990</v>
      </c>
      <c r="F1001">
        <v>100</v>
      </c>
      <c r="G1001" s="12">
        <v>57000000</v>
      </c>
      <c r="H1001" s="12">
        <v>0</v>
      </c>
      <c r="I1001">
        <v>1</v>
      </c>
      <c r="J1001">
        <v>0</v>
      </c>
      <c r="K1001">
        <v>1</v>
      </c>
      <c r="L1001" s="11">
        <v>34880</v>
      </c>
      <c r="M1001" s="12">
        <v>1995</v>
      </c>
      <c r="N1001" s="12">
        <v>0</v>
      </c>
      <c r="O1001" s="12">
        <f t="shared" si="54"/>
        <v>-5</v>
      </c>
      <c r="P1001">
        <v>2005</v>
      </c>
      <c r="Q1001">
        <v>-15</v>
      </c>
      <c r="R1001">
        <v>0</v>
      </c>
      <c r="S1001">
        <v>1.74179E-2</v>
      </c>
      <c r="T1001">
        <v>0</v>
      </c>
      <c r="U1001">
        <v>0</v>
      </c>
    </row>
    <row r="1002" spans="1:21" x14ac:dyDescent="0.35">
      <c r="A1002">
        <v>1</v>
      </c>
      <c r="B1002">
        <f t="shared" si="55"/>
        <v>1001</v>
      </c>
      <c r="C1002" t="s">
        <v>45</v>
      </c>
      <c r="D1002">
        <v>49</v>
      </c>
      <c r="E1002">
        <v>1991</v>
      </c>
      <c r="F1002">
        <v>100</v>
      </c>
      <c r="G1002" s="12">
        <v>59000000</v>
      </c>
      <c r="H1002" s="12">
        <v>0</v>
      </c>
      <c r="I1002">
        <v>1</v>
      </c>
      <c r="J1002">
        <v>0</v>
      </c>
      <c r="K1002">
        <v>1</v>
      </c>
      <c r="L1002" s="11">
        <v>34880</v>
      </c>
      <c r="M1002" s="12">
        <v>1995</v>
      </c>
      <c r="N1002" s="12">
        <v>0</v>
      </c>
      <c r="O1002" s="12">
        <f t="shared" si="54"/>
        <v>-4</v>
      </c>
      <c r="P1002">
        <v>2005</v>
      </c>
      <c r="Q1002">
        <v>-14</v>
      </c>
      <c r="R1002">
        <v>0</v>
      </c>
      <c r="S1002">
        <v>1.70206E-2</v>
      </c>
      <c r="T1002">
        <v>0</v>
      </c>
      <c r="U1002">
        <v>0</v>
      </c>
    </row>
    <row r="1003" spans="1:21" x14ac:dyDescent="0.35">
      <c r="A1003">
        <v>1</v>
      </c>
      <c r="B1003">
        <f t="shared" si="55"/>
        <v>1002</v>
      </c>
      <c r="C1003" t="s">
        <v>45</v>
      </c>
      <c r="D1003">
        <v>49</v>
      </c>
      <c r="E1003">
        <v>1992</v>
      </c>
      <c r="F1003">
        <v>100</v>
      </c>
      <c r="G1003" s="12">
        <v>60000000</v>
      </c>
      <c r="H1003" s="12">
        <v>0</v>
      </c>
      <c r="I1003">
        <v>1</v>
      </c>
      <c r="J1003">
        <v>0</v>
      </c>
      <c r="K1003">
        <v>1</v>
      </c>
      <c r="L1003" s="11">
        <v>34880</v>
      </c>
      <c r="M1003" s="12">
        <v>1995</v>
      </c>
      <c r="N1003" s="12">
        <v>0</v>
      </c>
      <c r="O1003" s="12">
        <f t="shared" si="54"/>
        <v>-3</v>
      </c>
      <c r="P1003">
        <v>2005</v>
      </c>
      <c r="Q1003">
        <v>-13</v>
      </c>
      <c r="R1003">
        <v>0</v>
      </c>
      <c r="S1003">
        <v>1.6656799999999999E-2</v>
      </c>
      <c r="T1003">
        <v>0</v>
      </c>
      <c r="U1003">
        <v>0</v>
      </c>
    </row>
    <row r="1004" spans="1:21" x14ac:dyDescent="0.35">
      <c r="A1004">
        <v>1</v>
      </c>
      <c r="B1004">
        <f t="shared" si="55"/>
        <v>1003</v>
      </c>
      <c r="C1004" t="s">
        <v>45</v>
      </c>
      <c r="D1004">
        <v>49</v>
      </c>
      <c r="E1004">
        <v>1993</v>
      </c>
      <c r="F1004">
        <v>100</v>
      </c>
      <c r="G1004" s="12">
        <v>61000000</v>
      </c>
      <c r="H1004" s="12">
        <v>0</v>
      </c>
      <c r="I1004">
        <v>1</v>
      </c>
      <c r="J1004">
        <v>0</v>
      </c>
      <c r="K1004">
        <v>1</v>
      </c>
      <c r="L1004" s="11">
        <v>34880</v>
      </c>
      <c r="M1004" s="12">
        <v>1995</v>
      </c>
      <c r="N1004" s="12">
        <v>0</v>
      </c>
      <c r="O1004" s="12">
        <f t="shared" si="54"/>
        <v>-2</v>
      </c>
      <c r="P1004">
        <v>2005</v>
      </c>
      <c r="Q1004">
        <v>-12</v>
      </c>
      <c r="R1004">
        <v>0</v>
      </c>
      <c r="S1004">
        <v>1.6319699999999999E-2</v>
      </c>
      <c r="T1004">
        <v>0</v>
      </c>
      <c r="U1004">
        <v>0</v>
      </c>
    </row>
    <row r="1005" spans="1:21" x14ac:dyDescent="0.35">
      <c r="A1005">
        <v>1</v>
      </c>
      <c r="B1005">
        <f t="shared" si="55"/>
        <v>1004</v>
      </c>
      <c r="C1005" t="s">
        <v>45</v>
      </c>
      <c r="D1005">
        <v>49</v>
      </c>
      <c r="E1005">
        <v>1994</v>
      </c>
      <c r="F1005">
        <v>100</v>
      </c>
      <c r="G1005" s="12">
        <v>62000000</v>
      </c>
      <c r="H1005" s="12">
        <v>0</v>
      </c>
      <c r="I1005">
        <v>1</v>
      </c>
      <c r="J1005">
        <v>0</v>
      </c>
      <c r="K1005">
        <v>1</v>
      </c>
      <c r="L1005" s="11">
        <v>34880</v>
      </c>
      <c r="M1005" s="12">
        <v>1995</v>
      </c>
      <c r="N1005" s="12">
        <v>0</v>
      </c>
      <c r="O1005" s="12">
        <f t="shared" si="54"/>
        <v>-1</v>
      </c>
      <c r="P1005">
        <v>2005</v>
      </c>
      <c r="Q1005">
        <v>-11</v>
      </c>
      <c r="R1005">
        <v>0</v>
      </c>
      <c r="S1005">
        <v>1.6001100000000001E-2</v>
      </c>
      <c r="T1005">
        <v>0</v>
      </c>
      <c r="U1005">
        <v>0</v>
      </c>
    </row>
    <row r="1006" spans="1:21" x14ac:dyDescent="0.35">
      <c r="A1006">
        <v>1</v>
      </c>
      <c r="B1006">
        <f t="shared" si="55"/>
        <v>1005</v>
      </c>
      <c r="C1006" t="s">
        <v>45</v>
      </c>
      <c r="D1006">
        <v>49</v>
      </c>
      <c r="E1006">
        <v>1995</v>
      </c>
      <c r="F1006">
        <v>100</v>
      </c>
      <c r="G1006" s="12">
        <v>64000000</v>
      </c>
      <c r="H1006" s="12">
        <v>0</v>
      </c>
      <c r="I1006">
        <v>1</v>
      </c>
      <c r="J1006">
        <v>0</v>
      </c>
      <c r="K1006">
        <v>1</v>
      </c>
      <c r="L1006" s="11">
        <v>34880</v>
      </c>
      <c r="M1006" s="12">
        <v>1995</v>
      </c>
      <c r="N1006" s="12">
        <v>1</v>
      </c>
      <c r="O1006" s="12">
        <f t="shared" si="54"/>
        <v>0</v>
      </c>
      <c r="P1006">
        <v>2005</v>
      </c>
      <c r="Q1006">
        <v>-10</v>
      </c>
      <c r="R1006">
        <v>0</v>
      </c>
      <c r="S1006">
        <v>1.5695000000000001E-2</v>
      </c>
      <c r="T1006">
        <v>0</v>
      </c>
      <c r="U1006">
        <v>1</v>
      </c>
    </row>
    <row r="1007" spans="1:21" x14ac:dyDescent="0.35">
      <c r="A1007">
        <v>1</v>
      </c>
      <c r="B1007">
        <f t="shared" si="55"/>
        <v>1006</v>
      </c>
      <c r="C1007" t="s">
        <v>45</v>
      </c>
      <c r="D1007">
        <v>49</v>
      </c>
      <c r="E1007">
        <v>1996</v>
      </c>
      <c r="F1007">
        <v>100</v>
      </c>
      <c r="G1007" s="12">
        <v>65000000</v>
      </c>
      <c r="H1007" s="12">
        <v>0</v>
      </c>
      <c r="I1007">
        <v>1</v>
      </c>
      <c r="J1007">
        <v>0</v>
      </c>
      <c r="K1007">
        <v>1</v>
      </c>
      <c r="L1007" s="11">
        <v>34880</v>
      </c>
      <c r="M1007" s="12">
        <v>1995</v>
      </c>
      <c r="N1007" s="12">
        <v>1</v>
      </c>
      <c r="O1007" s="12">
        <f t="shared" si="54"/>
        <v>1</v>
      </c>
      <c r="P1007">
        <v>2005</v>
      </c>
      <c r="Q1007">
        <v>-9</v>
      </c>
      <c r="R1007">
        <v>0</v>
      </c>
      <c r="S1007">
        <v>1.54004E-2</v>
      </c>
      <c r="T1007">
        <v>0</v>
      </c>
      <c r="U1007">
        <v>1</v>
      </c>
    </row>
    <row r="1008" spans="1:21" x14ac:dyDescent="0.35">
      <c r="A1008">
        <v>1</v>
      </c>
      <c r="B1008">
        <f t="shared" si="55"/>
        <v>1007</v>
      </c>
      <c r="C1008" t="s">
        <v>45</v>
      </c>
      <c r="D1008">
        <v>49</v>
      </c>
      <c r="E1008">
        <v>1997</v>
      </c>
      <c r="F1008">
        <v>100</v>
      </c>
      <c r="G1008" s="12">
        <v>66000000</v>
      </c>
      <c r="H1008" s="12">
        <v>0</v>
      </c>
      <c r="I1008">
        <v>1</v>
      </c>
      <c r="J1008">
        <v>0</v>
      </c>
      <c r="K1008">
        <v>1</v>
      </c>
      <c r="L1008" s="11">
        <v>34880</v>
      </c>
      <c r="M1008" s="12">
        <v>1995</v>
      </c>
      <c r="N1008" s="12">
        <v>1</v>
      </c>
      <c r="O1008" s="12">
        <f t="shared" si="54"/>
        <v>2</v>
      </c>
      <c r="P1008">
        <v>2005</v>
      </c>
      <c r="Q1008">
        <v>-8</v>
      </c>
      <c r="R1008">
        <v>0</v>
      </c>
      <c r="S1008">
        <v>1.5116900000000001E-2</v>
      </c>
      <c r="T1008">
        <v>0</v>
      </c>
      <c r="U1008">
        <v>1</v>
      </c>
    </row>
    <row r="1009" spans="1:21" x14ac:dyDescent="0.35">
      <c r="A1009">
        <v>1</v>
      </c>
      <c r="B1009">
        <f t="shared" si="55"/>
        <v>1008</v>
      </c>
      <c r="C1009" t="s">
        <v>45</v>
      </c>
      <c r="D1009">
        <v>49</v>
      </c>
      <c r="E1009">
        <v>1998</v>
      </c>
      <c r="F1009">
        <v>100</v>
      </c>
      <c r="G1009" s="12">
        <v>67000000</v>
      </c>
      <c r="H1009" s="12">
        <v>0</v>
      </c>
      <c r="I1009">
        <v>1</v>
      </c>
      <c r="J1009">
        <v>0</v>
      </c>
      <c r="K1009">
        <v>1</v>
      </c>
      <c r="L1009" s="11">
        <v>34880</v>
      </c>
      <c r="M1009" s="12">
        <v>1995</v>
      </c>
      <c r="N1009" s="12">
        <v>1</v>
      </c>
      <c r="O1009" s="12">
        <f t="shared" si="54"/>
        <v>3</v>
      </c>
      <c r="P1009">
        <v>2005</v>
      </c>
      <c r="Q1009">
        <v>-7</v>
      </c>
      <c r="R1009">
        <v>0</v>
      </c>
      <c r="S1009">
        <v>1.48416E-2</v>
      </c>
      <c r="T1009">
        <v>0</v>
      </c>
      <c r="U1009">
        <v>1</v>
      </c>
    </row>
    <row r="1010" spans="1:21" x14ac:dyDescent="0.35">
      <c r="A1010">
        <v>1</v>
      </c>
      <c r="B1010">
        <f t="shared" si="55"/>
        <v>1009</v>
      </c>
      <c r="C1010" t="s">
        <v>45</v>
      </c>
      <c r="D1010">
        <v>49</v>
      </c>
      <c r="E1010">
        <v>1999</v>
      </c>
      <c r="F1010">
        <v>100</v>
      </c>
      <c r="G1010" s="12">
        <v>69000000</v>
      </c>
      <c r="H1010" s="12">
        <v>0</v>
      </c>
      <c r="I1010">
        <v>1</v>
      </c>
      <c r="J1010">
        <v>0</v>
      </c>
      <c r="K1010">
        <v>1</v>
      </c>
      <c r="L1010" s="11">
        <v>34880</v>
      </c>
      <c r="M1010" s="12">
        <v>1995</v>
      </c>
      <c r="N1010" s="12">
        <v>1</v>
      </c>
      <c r="O1010" s="12">
        <f t="shared" si="54"/>
        <v>4</v>
      </c>
      <c r="P1010">
        <v>2005</v>
      </c>
      <c r="Q1010">
        <v>-6</v>
      </c>
      <c r="R1010">
        <v>0</v>
      </c>
      <c r="S1010">
        <v>1.4571600000000001E-2</v>
      </c>
      <c r="T1010">
        <v>0</v>
      </c>
      <c r="U1010">
        <v>1</v>
      </c>
    </row>
    <row r="1011" spans="1:21" x14ac:dyDescent="0.35">
      <c r="A1011">
        <v>1</v>
      </c>
      <c r="B1011">
        <f t="shared" si="55"/>
        <v>1010</v>
      </c>
      <c r="C1011" t="s">
        <v>45</v>
      </c>
      <c r="D1011">
        <v>49</v>
      </c>
      <c r="E1011">
        <v>2000</v>
      </c>
      <c r="F1011">
        <v>100</v>
      </c>
      <c r="G1011" s="12">
        <v>70000000</v>
      </c>
      <c r="H1011" s="12">
        <v>0</v>
      </c>
      <c r="I1011">
        <v>1</v>
      </c>
      <c r="J1011">
        <v>0</v>
      </c>
      <c r="K1011">
        <v>1</v>
      </c>
      <c r="L1011" s="11">
        <v>34880</v>
      </c>
      <c r="M1011" s="12">
        <v>1995</v>
      </c>
      <c r="N1011" s="12">
        <v>1</v>
      </c>
      <c r="O1011" s="12">
        <f t="shared" si="54"/>
        <v>5</v>
      </c>
      <c r="P1011">
        <v>2005</v>
      </c>
      <c r="Q1011">
        <v>-5</v>
      </c>
      <c r="R1011">
        <v>0</v>
      </c>
      <c r="S1011">
        <v>1.4304900000000001E-2</v>
      </c>
      <c r="T1011">
        <v>0</v>
      </c>
      <c r="U1011">
        <v>1</v>
      </c>
    </row>
    <row r="1012" spans="1:21" x14ac:dyDescent="0.35">
      <c r="A1012">
        <v>1</v>
      </c>
      <c r="B1012">
        <f t="shared" si="55"/>
        <v>1011</v>
      </c>
      <c r="C1012" t="s">
        <v>45</v>
      </c>
      <c r="D1012">
        <v>49</v>
      </c>
      <c r="E1012">
        <v>2001</v>
      </c>
      <c r="F1012">
        <v>200</v>
      </c>
      <c r="G1012" s="12">
        <v>71000000</v>
      </c>
      <c r="H1012" s="12">
        <v>0</v>
      </c>
      <c r="I1012">
        <v>1</v>
      </c>
      <c r="J1012">
        <v>0</v>
      </c>
      <c r="K1012">
        <v>1</v>
      </c>
      <c r="L1012" s="11">
        <v>34880</v>
      </c>
      <c r="M1012" s="12">
        <v>1995</v>
      </c>
      <c r="N1012" s="12">
        <v>1</v>
      </c>
      <c r="O1012" s="12">
        <f t="shared" si="54"/>
        <v>6</v>
      </c>
      <c r="P1012">
        <v>2005</v>
      </c>
      <c r="Q1012">
        <v>-4</v>
      </c>
      <c r="R1012">
        <v>0</v>
      </c>
      <c r="S1012">
        <v>2.8079300000000001E-2</v>
      </c>
      <c r="T1012">
        <v>0</v>
      </c>
      <c r="U1012">
        <v>1</v>
      </c>
    </row>
    <row r="1013" spans="1:21" x14ac:dyDescent="0.35">
      <c r="A1013">
        <v>1</v>
      </c>
      <c r="B1013">
        <f t="shared" si="55"/>
        <v>1012</v>
      </c>
      <c r="C1013" t="s">
        <v>45</v>
      </c>
      <c r="D1013">
        <v>49</v>
      </c>
      <c r="E1013">
        <v>2002</v>
      </c>
      <c r="F1013">
        <v>200</v>
      </c>
      <c r="G1013" s="12">
        <v>73000000</v>
      </c>
      <c r="H1013" s="12">
        <v>0</v>
      </c>
      <c r="I1013">
        <v>1</v>
      </c>
      <c r="J1013">
        <v>0</v>
      </c>
      <c r="K1013">
        <v>1</v>
      </c>
      <c r="L1013" s="11">
        <v>34880</v>
      </c>
      <c r="M1013" s="12">
        <v>1995</v>
      </c>
      <c r="N1013" s="12">
        <v>1</v>
      </c>
      <c r="O1013" s="12">
        <f t="shared" si="54"/>
        <v>7</v>
      </c>
      <c r="P1013">
        <v>2005</v>
      </c>
      <c r="Q1013">
        <v>-3</v>
      </c>
      <c r="R1013">
        <v>0</v>
      </c>
      <c r="S1013">
        <v>2.7552E-2</v>
      </c>
      <c r="T1013">
        <v>0</v>
      </c>
      <c r="U1013">
        <v>1</v>
      </c>
    </row>
    <row r="1014" spans="1:21" x14ac:dyDescent="0.35">
      <c r="A1014">
        <v>1</v>
      </c>
      <c r="B1014">
        <f t="shared" si="55"/>
        <v>1013</v>
      </c>
      <c r="C1014" t="s">
        <v>45</v>
      </c>
      <c r="D1014">
        <v>49</v>
      </c>
      <c r="E1014">
        <v>2003</v>
      </c>
      <c r="F1014">
        <v>200</v>
      </c>
      <c r="G1014" s="12">
        <v>74000000</v>
      </c>
      <c r="H1014" s="12">
        <v>0</v>
      </c>
      <c r="I1014">
        <v>1</v>
      </c>
      <c r="J1014">
        <v>0</v>
      </c>
      <c r="K1014">
        <v>1</v>
      </c>
      <c r="L1014" s="11">
        <v>34880</v>
      </c>
      <c r="M1014" s="12">
        <v>1995</v>
      </c>
      <c r="N1014" s="12">
        <v>1</v>
      </c>
      <c r="O1014" s="12">
        <f t="shared" si="54"/>
        <v>8</v>
      </c>
      <c r="P1014">
        <v>2005</v>
      </c>
      <c r="Q1014">
        <v>-2</v>
      </c>
      <c r="R1014">
        <v>0</v>
      </c>
      <c r="S1014">
        <v>2.7033600000000001E-2</v>
      </c>
      <c r="T1014">
        <v>0</v>
      </c>
      <c r="U1014">
        <v>1</v>
      </c>
    </row>
    <row r="1015" spans="1:21" x14ac:dyDescent="0.35">
      <c r="A1015">
        <v>1</v>
      </c>
      <c r="B1015">
        <f t="shared" si="55"/>
        <v>1014</v>
      </c>
      <c r="C1015" t="s">
        <v>45</v>
      </c>
      <c r="D1015">
        <v>49</v>
      </c>
      <c r="E1015">
        <v>2004</v>
      </c>
      <c r="F1015">
        <v>200</v>
      </c>
      <c r="G1015" s="12">
        <v>75000000</v>
      </c>
      <c r="H1015" s="12">
        <v>0</v>
      </c>
      <c r="I1015">
        <v>1</v>
      </c>
      <c r="J1015">
        <v>0</v>
      </c>
      <c r="K1015">
        <v>1</v>
      </c>
      <c r="L1015" s="11">
        <v>34880</v>
      </c>
      <c r="M1015" s="12">
        <v>1995</v>
      </c>
      <c r="N1015" s="12">
        <v>1</v>
      </c>
      <c r="O1015" s="12">
        <f t="shared" si="54"/>
        <v>9</v>
      </c>
      <c r="P1015">
        <v>2005</v>
      </c>
      <c r="Q1015">
        <v>-1</v>
      </c>
      <c r="R1015">
        <v>0</v>
      </c>
      <c r="S1015">
        <v>2.6531599999999999E-2</v>
      </c>
      <c r="T1015">
        <v>0</v>
      </c>
      <c r="U1015">
        <v>1</v>
      </c>
    </row>
    <row r="1016" spans="1:21" x14ac:dyDescent="0.35">
      <c r="A1016">
        <v>1</v>
      </c>
      <c r="B1016">
        <f t="shared" si="55"/>
        <v>1015</v>
      </c>
      <c r="C1016" t="s">
        <v>45</v>
      </c>
      <c r="D1016">
        <v>49</v>
      </c>
      <c r="E1016">
        <v>2005</v>
      </c>
      <c r="F1016">
        <v>200</v>
      </c>
      <c r="G1016" s="12">
        <v>77000000</v>
      </c>
      <c r="H1016" s="12">
        <v>0</v>
      </c>
      <c r="I1016">
        <v>1</v>
      </c>
      <c r="J1016">
        <v>0</v>
      </c>
      <c r="K1016">
        <v>1</v>
      </c>
      <c r="L1016" s="11">
        <v>34880</v>
      </c>
      <c r="M1016" s="12">
        <v>1995</v>
      </c>
      <c r="N1016" s="12">
        <v>1</v>
      </c>
      <c r="O1016" s="12">
        <f t="shared" si="54"/>
        <v>10</v>
      </c>
      <c r="P1016">
        <v>2005</v>
      </c>
      <c r="Q1016">
        <v>0</v>
      </c>
      <c r="R1016">
        <v>1</v>
      </c>
      <c r="S1016">
        <v>2.6049099999999999E-2</v>
      </c>
      <c r="T1016">
        <v>0</v>
      </c>
      <c r="U1016">
        <v>1</v>
      </c>
    </row>
    <row r="1017" spans="1:21" x14ac:dyDescent="0.35">
      <c r="A1017">
        <v>1</v>
      </c>
      <c r="B1017">
        <f t="shared" si="55"/>
        <v>1016</v>
      </c>
      <c r="C1017" t="s">
        <v>45</v>
      </c>
      <c r="D1017">
        <v>49</v>
      </c>
      <c r="E1017">
        <v>2006</v>
      </c>
      <c r="F1017">
        <v>200</v>
      </c>
      <c r="G1017" s="12">
        <v>78000000</v>
      </c>
      <c r="H1017" s="12">
        <v>0</v>
      </c>
      <c r="I1017">
        <v>1</v>
      </c>
      <c r="J1017">
        <v>0</v>
      </c>
      <c r="K1017">
        <v>1</v>
      </c>
      <c r="L1017" s="11">
        <v>34880</v>
      </c>
      <c r="M1017" s="12">
        <v>1995</v>
      </c>
      <c r="N1017" s="12">
        <v>1</v>
      </c>
      <c r="O1017" s="12">
        <f t="shared" si="54"/>
        <v>11</v>
      </c>
      <c r="P1017">
        <v>2005</v>
      </c>
      <c r="Q1017">
        <v>1</v>
      </c>
      <c r="R1017">
        <v>1</v>
      </c>
      <c r="S1017">
        <v>2.5588799999999998E-2</v>
      </c>
      <c r="T1017">
        <v>0</v>
      </c>
      <c r="U1017">
        <v>1</v>
      </c>
    </row>
    <row r="1018" spans="1:21" x14ac:dyDescent="0.35">
      <c r="A1018">
        <v>1</v>
      </c>
      <c r="B1018">
        <f t="shared" si="55"/>
        <v>1017</v>
      </c>
      <c r="C1018" t="s">
        <v>45</v>
      </c>
      <c r="D1018">
        <v>49</v>
      </c>
      <c r="E1018">
        <v>2007</v>
      </c>
      <c r="F1018">
        <v>200</v>
      </c>
      <c r="G1018" s="12">
        <v>80000000</v>
      </c>
      <c r="H1018" s="12">
        <v>0</v>
      </c>
      <c r="I1018">
        <v>1</v>
      </c>
      <c r="J1018">
        <v>0</v>
      </c>
      <c r="K1018">
        <v>1</v>
      </c>
      <c r="L1018" s="11">
        <v>34880</v>
      </c>
      <c r="M1018" s="12">
        <v>1995</v>
      </c>
      <c r="N1018" s="12">
        <v>1</v>
      </c>
      <c r="O1018" s="12">
        <f t="shared" si="54"/>
        <v>12</v>
      </c>
      <c r="P1018">
        <v>2005</v>
      </c>
      <c r="Q1018">
        <v>2</v>
      </c>
      <c r="R1018">
        <v>1</v>
      </c>
      <c r="S1018">
        <v>2.5145500000000001E-2</v>
      </c>
      <c r="T1018">
        <v>0</v>
      </c>
      <c r="U1018">
        <v>1</v>
      </c>
    </row>
    <row r="1019" spans="1:21" x14ac:dyDescent="0.35">
      <c r="A1019">
        <v>1</v>
      </c>
      <c r="B1019">
        <f t="shared" si="55"/>
        <v>1018</v>
      </c>
      <c r="C1019" t="s">
        <v>45</v>
      </c>
      <c r="D1019">
        <v>49</v>
      </c>
      <c r="E1019">
        <v>2008</v>
      </c>
      <c r="F1019">
        <v>200</v>
      </c>
      <c r="G1019" s="12">
        <v>81000000</v>
      </c>
      <c r="H1019" s="12">
        <v>0</v>
      </c>
      <c r="I1019">
        <v>1</v>
      </c>
      <c r="J1019">
        <v>0</v>
      </c>
      <c r="K1019">
        <v>1</v>
      </c>
      <c r="L1019" s="11">
        <v>34880</v>
      </c>
      <c r="M1019" s="12">
        <v>1995</v>
      </c>
      <c r="N1019" s="12">
        <v>1</v>
      </c>
      <c r="O1019" s="12">
        <f t="shared" si="54"/>
        <v>13</v>
      </c>
      <c r="P1019">
        <v>2005</v>
      </c>
      <c r="Q1019">
        <v>3</v>
      </c>
      <c r="R1019">
        <v>1</v>
      </c>
      <c r="S1019">
        <v>2.4705399999999999E-2</v>
      </c>
      <c r="T1019">
        <v>0</v>
      </c>
      <c r="U1019">
        <v>1</v>
      </c>
    </row>
    <row r="1020" spans="1:21" x14ac:dyDescent="0.35">
      <c r="A1020">
        <v>1</v>
      </c>
      <c r="B1020">
        <f t="shared" si="55"/>
        <v>1019</v>
      </c>
      <c r="C1020" t="s">
        <v>45</v>
      </c>
      <c r="D1020">
        <v>49</v>
      </c>
      <c r="E1020">
        <v>2009</v>
      </c>
      <c r="F1020">
        <v>200</v>
      </c>
      <c r="G1020" s="12">
        <v>82000000</v>
      </c>
      <c r="H1020" s="12">
        <v>0</v>
      </c>
      <c r="I1020">
        <v>1</v>
      </c>
      <c r="J1020">
        <v>0</v>
      </c>
      <c r="K1020">
        <v>1</v>
      </c>
      <c r="L1020" s="11">
        <v>34880</v>
      </c>
      <c r="M1020" s="12">
        <v>1995</v>
      </c>
      <c r="N1020" s="12">
        <v>1</v>
      </c>
      <c r="O1020" s="12">
        <f t="shared" si="54"/>
        <v>14</v>
      </c>
      <c r="P1020">
        <v>2005</v>
      </c>
      <c r="Q1020">
        <v>4</v>
      </c>
      <c r="R1020">
        <v>1</v>
      </c>
      <c r="S1020">
        <v>2.4252699999999999E-2</v>
      </c>
      <c r="T1020">
        <v>0</v>
      </c>
      <c r="U1020">
        <v>1</v>
      </c>
    </row>
    <row r="1021" spans="1:21" x14ac:dyDescent="0.35">
      <c r="A1021">
        <v>1</v>
      </c>
      <c r="B1021">
        <f t="shared" si="55"/>
        <v>1020</v>
      </c>
      <c r="C1021" t="s">
        <v>45</v>
      </c>
      <c r="D1021">
        <v>49</v>
      </c>
      <c r="E1021">
        <v>2010</v>
      </c>
      <c r="F1021">
        <v>500</v>
      </c>
      <c r="G1021" s="12">
        <v>84000000</v>
      </c>
      <c r="H1021" s="12">
        <v>1</v>
      </c>
      <c r="I1021">
        <v>1</v>
      </c>
      <c r="J1021">
        <v>0</v>
      </c>
      <c r="K1021">
        <v>1</v>
      </c>
      <c r="L1021" s="11">
        <v>34880</v>
      </c>
      <c r="M1021" s="12">
        <v>1995</v>
      </c>
      <c r="N1021" s="12">
        <v>1</v>
      </c>
      <c r="O1021" s="12">
        <f t="shared" si="54"/>
        <v>15</v>
      </c>
      <c r="P1021">
        <v>2005</v>
      </c>
      <c r="Q1021">
        <v>5</v>
      </c>
      <c r="R1021">
        <v>1</v>
      </c>
      <c r="S1021">
        <v>5.9447699999999999E-2</v>
      </c>
      <c r="T1021">
        <v>0</v>
      </c>
      <c r="U1021">
        <v>1</v>
      </c>
    </row>
    <row r="1022" spans="1:21" x14ac:dyDescent="0.35">
      <c r="A1022">
        <v>1</v>
      </c>
      <c r="B1022">
        <f t="shared" si="55"/>
        <v>1021</v>
      </c>
      <c r="C1022" t="s">
        <v>45</v>
      </c>
      <c r="D1022">
        <v>49</v>
      </c>
      <c r="E1022">
        <v>2011</v>
      </c>
      <c r="F1022">
        <v>500</v>
      </c>
      <c r="G1022" s="12">
        <v>86000000</v>
      </c>
      <c r="H1022" s="12">
        <v>0</v>
      </c>
      <c r="I1022">
        <v>1</v>
      </c>
      <c r="J1022">
        <v>0</v>
      </c>
      <c r="K1022">
        <v>1</v>
      </c>
      <c r="L1022" s="11">
        <v>34880</v>
      </c>
      <c r="M1022" s="12">
        <v>1995</v>
      </c>
      <c r="N1022" s="12">
        <v>1</v>
      </c>
      <c r="O1022" s="12">
        <f t="shared" si="54"/>
        <v>16</v>
      </c>
      <c r="P1022">
        <v>2005</v>
      </c>
      <c r="Q1022">
        <v>6</v>
      </c>
      <c r="R1022">
        <v>1</v>
      </c>
      <c r="S1022">
        <v>5.8208900000000001E-2</v>
      </c>
      <c r="T1022">
        <v>0</v>
      </c>
      <c r="U1022">
        <v>1</v>
      </c>
    </row>
    <row r="1023" spans="1:21" x14ac:dyDescent="0.35">
      <c r="A1023">
        <v>1</v>
      </c>
      <c r="B1023">
        <f t="shared" si="55"/>
        <v>1022</v>
      </c>
      <c r="C1023" t="s">
        <v>45</v>
      </c>
      <c r="D1023">
        <v>49</v>
      </c>
      <c r="E1023">
        <v>2012</v>
      </c>
      <c r="F1023">
        <v>500</v>
      </c>
      <c r="G1023" s="12">
        <v>88000000</v>
      </c>
      <c r="H1023" s="12">
        <v>0</v>
      </c>
      <c r="I1023">
        <v>1</v>
      </c>
      <c r="J1023">
        <v>0</v>
      </c>
      <c r="K1023">
        <v>1</v>
      </c>
      <c r="L1023" s="11">
        <v>34880</v>
      </c>
      <c r="M1023" s="12">
        <v>1995</v>
      </c>
      <c r="N1023" s="12">
        <v>1</v>
      </c>
      <c r="O1023" s="12">
        <f t="shared" si="54"/>
        <v>17</v>
      </c>
      <c r="P1023">
        <v>2005</v>
      </c>
      <c r="Q1023">
        <v>7</v>
      </c>
      <c r="R1023">
        <v>1</v>
      </c>
      <c r="S1023">
        <v>5.6938999999999997E-2</v>
      </c>
      <c r="T1023">
        <v>0</v>
      </c>
      <c r="U1023">
        <v>1</v>
      </c>
    </row>
    <row r="1024" spans="1:21" x14ac:dyDescent="0.35">
      <c r="A1024">
        <v>1</v>
      </c>
      <c r="B1024">
        <f t="shared" si="55"/>
        <v>1023</v>
      </c>
      <c r="C1024" t="s">
        <v>45</v>
      </c>
      <c r="D1024">
        <v>49</v>
      </c>
      <c r="E1024">
        <v>2013</v>
      </c>
      <c r="F1024">
        <v>500</v>
      </c>
      <c r="G1024" s="12">
        <v>90000000</v>
      </c>
      <c r="H1024" s="12">
        <v>0</v>
      </c>
      <c r="I1024">
        <v>1</v>
      </c>
      <c r="J1024">
        <v>0</v>
      </c>
      <c r="K1024">
        <v>1</v>
      </c>
      <c r="L1024" s="11">
        <v>34880</v>
      </c>
      <c r="M1024" s="12">
        <v>1995</v>
      </c>
      <c r="N1024" s="12">
        <v>1</v>
      </c>
      <c r="O1024" s="12">
        <f t="shared" si="54"/>
        <v>18</v>
      </c>
      <c r="P1024">
        <v>2005</v>
      </c>
      <c r="Q1024">
        <v>8</v>
      </c>
      <c r="R1024">
        <v>1</v>
      </c>
      <c r="S1024">
        <v>5.5674700000000001E-2</v>
      </c>
      <c r="T1024">
        <v>0</v>
      </c>
      <c r="U1024">
        <v>1</v>
      </c>
    </row>
    <row r="1025" spans="1:21" x14ac:dyDescent="0.35">
      <c r="A1025">
        <v>1</v>
      </c>
      <c r="B1025">
        <f t="shared" si="55"/>
        <v>1024</v>
      </c>
      <c r="C1025" t="s">
        <v>45</v>
      </c>
      <c r="D1025">
        <v>49</v>
      </c>
      <c r="E1025">
        <v>2014</v>
      </c>
      <c r="F1025">
        <v>500</v>
      </c>
      <c r="G1025" s="12">
        <v>92000000</v>
      </c>
      <c r="H1025" s="12">
        <v>0</v>
      </c>
      <c r="I1025">
        <v>1</v>
      </c>
      <c r="J1025">
        <v>0</v>
      </c>
      <c r="K1025">
        <v>1</v>
      </c>
      <c r="L1025" s="11">
        <v>34880</v>
      </c>
      <c r="M1025" s="12">
        <v>1995</v>
      </c>
      <c r="N1025" s="12">
        <v>1</v>
      </c>
      <c r="O1025" s="12">
        <f t="shared" si="54"/>
        <v>19</v>
      </c>
      <c r="P1025">
        <v>2005</v>
      </c>
      <c r="Q1025">
        <v>9</v>
      </c>
      <c r="R1025">
        <v>1</v>
      </c>
      <c r="S1025">
        <v>5.4458800000000002E-2</v>
      </c>
      <c r="T1025">
        <v>0</v>
      </c>
      <c r="U1025">
        <v>1</v>
      </c>
    </row>
    <row r="1026" spans="1:21" x14ac:dyDescent="0.35">
      <c r="A1026">
        <v>1</v>
      </c>
      <c r="B1026">
        <f t="shared" si="55"/>
        <v>1025</v>
      </c>
      <c r="C1026" t="s">
        <v>45</v>
      </c>
      <c r="D1026">
        <v>49</v>
      </c>
      <c r="E1026">
        <v>2015</v>
      </c>
      <c r="F1026">
        <v>500</v>
      </c>
      <c r="G1026" s="12">
        <v>94000000</v>
      </c>
      <c r="H1026" s="12">
        <v>0</v>
      </c>
      <c r="I1026">
        <v>1</v>
      </c>
      <c r="J1026">
        <v>0</v>
      </c>
      <c r="K1026">
        <v>1</v>
      </c>
      <c r="L1026" s="11">
        <v>34880</v>
      </c>
      <c r="M1026" s="12">
        <v>1995</v>
      </c>
      <c r="N1026" s="12">
        <v>1</v>
      </c>
      <c r="O1026" s="12">
        <f t="shared" si="54"/>
        <v>20</v>
      </c>
      <c r="P1026">
        <v>2005</v>
      </c>
      <c r="Q1026">
        <v>10</v>
      </c>
      <c r="R1026">
        <v>1</v>
      </c>
      <c r="S1026">
        <v>5.3317299999999998E-2</v>
      </c>
      <c r="T1026">
        <v>0</v>
      </c>
      <c r="U1026">
        <v>1</v>
      </c>
    </row>
    <row r="1027" spans="1:21" x14ac:dyDescent="0.35">
      <c r="A1027">
        <v>1</v>
      </c>
      <c r="B1027">
        <f t="shared" si="55"/>
        <v>1026</v>
      </c>
      <c r="C1027" t="s">
        <v>45</v>
      </c>
      <c r="D1027">
        <v>49</v>
      </c>
      <c r="E1027">
        <v>2016</v>
      </c>
      <c r="F1027">
        <v>500</v>
      </c>
      <c r="G1027" s="12">
        <v>96000000</v>
      </c>
      <c r="H1027" s="12">
        <v>0</v>
      </c>
      <c r="I1027">
        <v>1</v>
      </c>
      <c r="J1027">
        <v>0</v>
      </c>
      <c r="K1027">
        <v>1</v>
      </c>
      <c r="L1027" s="11">
        <v>34880</v>
      </c>
      <c r="M1027" s="12">
        <v>1995</v>
      </c>
      <c r="N1027" s="12">
        <v>1</v>
      </c>
      <c r="O1027" s="12">
        <f t="shared" ref="O1027:O1090" si="56">E1027-M1027</f>
        <v>21</v>
      </c>
      <c r="P1027">
        <v>2005</v>
      </c>
      <c r="Q1027">
        <v>11</v>
      </c>
      <c r="R1027">
        <v>1</v>
      </c>
      <c r="S1027">
        <v>5.2252800000000002E-2</v>
      </c>
      <c r="T1027">
        <v>0</v>
      </c>
      <c r="U1027">
        <v>1</v>
      </c>
    </row>
    <row r="1028" spans="1:21" x14ac:dyDescent="0.35">
      <c r="A1028">
        <v>1</v>
      </c>
      <c r="B1028">
        <f t="shared" ref="B1028:B1091" si="57">B1027+1</f>
        <v>1027</v>
      </c>
      <c r="C1028" t="s">
        <v>46</v>
      </c>
      <c r="D1028">
        <v>50</v>
      </c>
      <c r="E1028">
        <v>1990</v>
      </c>
      <c r="F1028">
        <v>500</v>
      </c>
      <c r="G1028" s="12">
        <v>5300000</v>
      </c>
      <c r="H1028" s="12">
        <v>0</v>
      </c>
      <c r="I1028">
        <v>0</v>
      </c>
      <c r="J1028">
        <v>0</v>
      </c>
      <c r="K1028">
        <v>0</v>
      </c>
      <c r="L1028" s="11">
        <v>34826</v>
      </c>
      <c r="M1028" s="12">
        <v>1995</v>
      </c>
      <c r="N1028" s="12">
        <v>0</v>
      </c>
      <c r="O1028" s="12">
        <f t="shared" si="56"/>
        <v>-5</v>
      </c>
      <c r="P1028">
        <v>1995</v>
      </c>
      <c r="Q1028">
        <v>-5</v>
      </c>
      <c r="R1028">
        <v>0</v>
      </c>
      <c r="S1028">
        <v>0.95147769999999998</v>
      </c>
      <c r="T1028">
        <v>0</v>
      </c>
      <c r="U1028">
        <v>0</v>
      </c>
    </row>
    <row r="1029" spans="1:21" x14ac:dyDescent="0.35">
      <c r="A1029">
        <v>1</v>
      </c>
      <c r="B1029">
        <f t="shared" si="57"/>
        <v>1028</v>
      </c>
      <c r="C1029" t="s">
        <v>46</v>
      </c>
      <c r="D1029">
        <v>50</v>
      </c>
      <c r="E1029">
        <v>1991</v>
      </c>
      <c r="F1029">
        <v>500</v>
      </c>
      <c r="G1029" s="12">
        <v>5300000</v>
      </c>
      <c r="H1029" s="12">
        <v>0</v>
      </c>
      <c r="I1029">
        <v>0</v>
      </c>
      <c r="J1029">
        <v>0</v>
      </c>
      <c r="K1029">
        <v>0</v>
      </c>
      <c r="L1029" s="11">
        <v>34826</v>
      </c>
      <c r="M1029" s="12">
        <v>1995</v>
      </c>
      <c r="N1029" s="12">
        <v>0</v>
      </c>
      <c r="O1029" s="12">
        <f t="shared" si="56"/>
        <v>-4</v>
      </c>
      <c r="P1029">
        <v>1995</v>
      </c>
      <c r="Q1029">
        <v>-4</v>
      </c>
      <c r="R1029">
        <v>0</v>
      </c>
      <c r="S1029">
        <v>0.93867500000000004</v>
      </c>
      <c r="T1029">
        <v>0</v>
      </c>
      <c r="U1029">
        <v>0</v>
      </c>
    </row>
    <row r="1030" spans="1:21" x14ac:dyDescent="0.35">
      <c r="A1030">
        <v>1</v>
      </c>
      <c r="B1030">
        <f t="shared" si="57"/>
        <v>1029</v>
      </c>
      <c r="C1030" t="s">
        <v>46</v>
      </c>
      <c r="D1030">
        <v>50</v>
      </c>
      <c r="E1030">
        <v>1992</v>
      </c>
      <c r="F1030">
        <v>500</v>
      </c>
      <c r="G1030" s="12">
        <v>5400000</v>
      </c>
      <c r="H1030" s="12">
        <v>0</v>
      </c>
      <c r="I1030">
        <v>0</v>
      </c>
      <c r="J1030">
        <v>0</v>
      </c>
      <c r="K1030">
        <v>0</v>
      </c>
      <c r="L1030" s="11">
        <v>34826</v>
      </c>
      <c r="M1030" s="12">
        <v>1995</v>
      </c>
      <c r="N1030" s="12">
        <v>0</v>
      </c>
      <c r="O1030" s="12">
        <f t="shared" si="56"/>
        <v>-3</v>
      </c>
      <c r="P1030">
        <v>1995</v>
      </c>
      <c r="Q1030">
        <v>-3</v>
      </c>
      <c r="R1030">
        <v>0</v>
      </c>
      <c r="S1030">
        <v>0.92586919999999995</v>
      </c>
      <c r="T1030">
        <v>0</v>
      </c>
      <c r="U1030">
        <v>0</v>
      </c>
    </row>
    <row r="1031" spans="1:21" x14ac:dyDescent="0.35">
      <c r="A1031">
        <v>1</v>
      </c>
      <c r="B1031">
        <f t="shared" si="57"/>
        <v>1030</v>
      </c>
      <c r="C1031" t="s">
        <v>46</v>
      </c>
      <c r="D1031">
        <v>50</v>
      </c>
      <c r="E1031">
        <v>1993</v>
      </c>
      <c r="F1031">
        <v>500</v>
      </c>
      <c r="G1031" s="12">
        <v>5500000</v>
      </c>
      <c r="H1031" s="12">
        <v>0</v>
      </c>
      <c r="I1031">
        <v>0</v>
      </c>
      <c r="J1031">
        <v>0</v>
      </c>
      <c r="K1031">
        <v>0</v>
      </c>
      <c r="L1031" s="11">
        <v>34826</v>
      </c>
      <c r="M1031" s="12">
        <v>1995</v>
      </c>
      <c r="N1031" s="12">
        <v>0</v>
      </c>
      <c r="O1031" s="12">
        <f t="shared" si="56"/>
        <v>-2</v>
      </c>
      <c r="P1031">
        <v>1995</v>
      </c>
      <c r="Q1031">
        <v>-2</v>
      </c>
      <c r="R1031">
        <v>0</v>
      </c>
      <c r="S1031">
        <v>0.91340880000000002</v>
      </c>
      <c r="T1031">
        <v>0</v>
      </c>
      <c r="U1031">
        <v>0</v>
      </c>
    </row>
    <row r="1032" spans="1:21" x14ac:dyDescent="0.35">
      <c r="A1032">
        <v>1</v>
      </c>
      <c r="B1032">
        <f t="shared" si="57"/>
        <v>1031</v>
      </c>
      <c r="C1032" t="s">
        <v>46</v>
      </c>
      <c r="D1032">
        <v>50</v>
      </c>
      <c r="E1032">
        <v>1994</v>
      </c>
      <c r="F1032">
        <v>500</v>
      </c>
      <c r="G1032" s="12">
        <v>5500000</v>
      </c>
      <c r="H1032" s="12">
        <v>0</v>
      </c>
      <c r="I1032">
        <v>0</v>
      </c>
      <c r="J1032">
        <v>0</v>
      </c>
      <c r="K1032">
        <v>0</v>
      </c>
      <c r="L1032" s="11">
        <v>34826</v>
      </c>
      <c r="M1032" s="12">
        <v>1995</v>
      </c>
      <c r="N1032" s="12">
        <v>0</v>
      </c>
      <c r="O1032" s="12">
        <f t="shared" si="56"/>
        <v>-1</v>
      </c>
      <c r="P1032">
        <v>1995</v>
      </c>
      <c r="Q1032">
        <v>-1</v>
      </c>
      <c r="R1032">
        <v>0</v>
      </c>
      <c r="S1032">
        <v>0.90172220000000003</v>
      </c>
      <c r="T1032">
        <v>0</v>
      </c>
      <c r="U1032">
        <v>0</v>
      </c>
    </row>
    <row r="1033" spans="1:21" x14ac:dyDescent="0.35">
      <c r="A1033">
        <v>1</v>
      </c>
      <c r="B1033">
        <f t="shared" si="57"/>
        <v>1032</v>
      </c>
      <c r="C1033" t="s">
        <v>46</v>
      </c>
      <c r="D1033">
        <v>50</v>
      </c>
      <c r="E1033">
        <v>1995</v>
      </c>
      <c r="F1033">
        <v>1000</v>
      </c>
      <c r="G1033" s="12">
        <v>5600000</v>
      </c>
      <c r="H1033" s="12">
        <v>0</v>
      </c>
      <c r="I1033">
        <v>0</v>
      </c>
      <c r="J1033">
        <v>0</v>
      </c>
      <c r="K1033">
        <v>0</v>
      </c>
      <c r="L1033" s="11">
        <v>34826</v>
      </c>
      <c r="M1033" s="12">
        <v>1995</v>
      </c>
      <c r="N1033" s="12">
        <v>1</v>
      </c>
      <c r="O1033" s="12">
        <f t="shared" si="56"/>
        <v>0</v>
      </c>
      <c r="P1033">
        <v>1995</v>
      </c>
      <c r="Q1033">
        <v>0</v>
      </c>
      <c r="R1033">
        <v>1</v>
      </c>
      <c r="S1033">
        <v>1.7821769999999999</v>
      </c>
      <c r="T1033">
        <v>0</v>
      </c>
      <c r="U1033">
        <v>0</v>
      </c>
    </row>
    <row r="1034" spans="1:21" x14ac:dyDescent="0.35">
      <c r="A1034">
        <v>1</v>
      </c>
      <c r="B1034">
        <f t="shared" si="57"/>
        <v>1033</v>
      </c>
      <c r="C1034" t="s">
        <v>46</v>
      </c>
      <c r="D1034">
        <v>50</v>
      </c>
      <c r="E1034">
        <v>1996</v>
      </c>
      <c r="F1034">
        <v>1000</v>
      </c>
      <c r="G1034" s="12">
        <v>5700000</v>
      </c>
      <c r="H1034" s="12">
        <v>0</v>
      </c>
      <c r="I1034">
        <v>0</v>
      </c>
      <c r="J1034">
        <v>0</v>
      </c>
      <c r="K1034">
        <v>0</v>
      </c>
      <c r="L1034" s="11">
        <v>34826</v>
      </c>
      <c r="M1034" s="12">
        <v>1995</v>
      </c>
      <c r="N1034" s="12">
        <v>1</v>
      </c>
      <c r="O1034" s="12">
        <f t="shared" si="56"/>
        <v>1</v>
      </c>
      <c r="P1034">
        <v>1995</v>
      </c>
      <c r="Q1034">
        <v>1</v>
      </c>
      <c r="R1034">
        <v>1</v>
      </c>
      <c r="S1034">
        <v>1.7630699999999999</v>
      </c>
      <c r="T1034">
        <v>0</v>
      </c>
      <c r="U1034">
        <v>0</v>
      </c>
    </row>
    <row r="1035" spans="1:21" x14ac:dyDescent="0.35">
      <c r="A1035">
        <v>1</v>
      </c>
      <c r="B1035">
        <f t="shared" si="57"/>
        <v>1034</v>
      </c>
      <c r="C1035" t="s">
        <v>46</v>
      </c>
      <c r="D1035">
        <v>50</v>
      </c>
      <c r="E1035">
        <v>1997</v>
      </c>
      <c r="F1035">
        <v>1000</v>
      </c>
      <c r="G1035" s="12">
        <v>5700000</v>
      </c>
      <c r="H1035" s="12">
        <v>0</v>
      </c>
      <c r="I1035">
        <v>0</v>
      </c>
      <c r="J1035">
        <v>0</v>
      </c>
      <c r="K1035">
        <v>0</v>
      </c>
      <c r="L1035" s="11">
        <v>34826</v>
      </c>
      <c r="M1035" s="12">
        <v>1995</v>
      </c>
      <c r="N1035" s="12">
        <v>1</v>
      </c>
      <c r="O1035" s="12">
        <f t="shared" si="56"/>
        <v>2</v>
      </c>
      <c r="P1035">
        <v>1995</v>
      </c>
      <c r="Q1035">
        <v>2</v>
      </c>
      <c r="R1035">
        <v>1</v>
      </c>
      <c r="S1035">
        <v>1.7458849999999999</v>
      </c>
      <c r="T1035">
        <v>0</v>
      </c>
      <c r="U1035">
        <v>0</v>
      </c>
    </row>
    <row r="1036" spans="1:21" x14ac:dyDescent="0.35">
      <c r="A1036">
        <v>1</v>
      </c>
      <c r="B1036">
        <f t="shared" si="57"/>
        <v>1035</v>
      </c>
      <c r="C1036" t="s">
        <v>46</v>
      </c>
      <c r="D1036">
        <v>50</v>
      </c>
      <c r="E1036">
        <v>1998</v>
      </c>
      <c r="F1036">
        <v>1000</v>
      </c>
      <c r="G1036" s="12">
        <v>5800000</v>
      </c>
      <c r="H1036" s="12">
        <v>0</v>
      </c>
      <c r="I1036">
        <v>0</v>
      </c>
      <c r="J1036">
        <v>0</v>
      </c>
      <c r="K1036">
        <v>0</v>
      </c>
      <c r="L1036" s="11">
        <v>34826</v>
      </c>
      <c r="M1036" s="12">
        <v>1995</v>
      </c>
      <c r="N1036" s="12">
        <v>1</v>
      </c>
      <c r="O1036" s="12">
        <f t="shared" si="56"/>
        <v>3</v>
      </c>
      <c r="P1036">
        <v>1995</v>
      </c>
      <c r="Q1036">
        <v>3</v>
      </c>
      <c r="R1036">
        <v>1</v>
      </c>
      <c r="S1036">
        <v>1.730491</v>
      </c>
      <c r="T1036">
        <v>0</v>
      </c>
      <c r="U1036">
        <v>0</v>
      </c>
    </row>
    <row r="1037" spans="1:21" x14ac:dyDescent="0.35">
      <c r="A1037">
        <v>1</v>
      </c>
      <c r="B1037">
        <f t="shared" si="57"/>
        <v>1036</v>
      </c>
      <c r="C1037" t="s">
        <v>46</v>
      </c>
      <c r="D1037">
        <v>50</v>
      </c>
      <c r="E1037">
        <v>1999</v>
      </c>
      <c r="F1037">
        <v>1000</v>
      </c>
      <c r="G1037" s="12">
        <v>5800000</v>
      </c>
      <c r="H1037" s="12">
        <v>0</v>
      </c>
      <c r="I1037">
        <v>0</v>
      </c>
      <c r="J1037">
        <v>0</v>
      </c>
      <c r="K1037">
        <v>0</v>
      </c>
      <c r="L1037" s="11">
        <v>34826</v>
      </c>
      <c r="M1037" s="12">
        <v>1995</v>
      </c>
      <c r="N1037" s="12">
        <v>1</v>
      </c>
      <c r="O1037" s="12">
        <f t="shared" si="56"/>
        <v>4</v>
      </c>
      <c r="P1037">
        <v>1995</v>
      </c>
      <c r="Q1037">
        <v>4</v>
      </c>
      <c r="R1037">
        <v>1</v>
      </c>
      <c r="S1037">
        <v>1.716683</v>
      </c>
      <c r="T1037">
        <v>0</v>
      </c>
      <c r="U1037">
        <v>0</v>
      </c>
    </row>
    <row r="1038" spans="1:21" x14ac:dyDescent="0.35">
      <c r="A1038">
        <v>1</v>
      </c>
      <c r="B1038">
        <f t="shared" si="57"/>
        <v>1037</v>
      </c>
      <c r="C1038" t="s">
        <v>46</v>
      </c>
      <c r="D1038">
        <v>50</v>
      </c>
      <c r="E1038">
        <v>2000</v>
      </c>
      <c r="F1038">
        <v>1000</v>
      </c>
      <c r="G1038" s="12">
        <v>5900000</v>
      </c>
      <c r="H1038" s="12">
        <v>0</v>
      </c>
      <c r="I1038">
        <v>0</v>
      </c>
      <c r="J1038">
        <v>0</v>
      </c>
      <c r="K1038">
        <v>0</v>
      </c>
      <c r="L1038" s="11">
        <v>34826</v>
      </c>
      <c r="M1038" s="12">
        <v>1995</v>
      </c>
      <c r="N1038" s="12">
        <v>1</v>
      </c>
      <c r="O1038" s="12">
        <f t="shared" si="56"/>
        <v>5</v>
      </c>
      <c r="P1038">
        <v>1995</v>
      </c>
      <c r="Q1038">
        <v>5</v>
      </c>
      <c r="R1038">
        <v>1</v>
      </c>
      <c r="S1038">
        <v>1.704267</v>
      </c>
      <c r="T1038">
        <v>0</v>
      </c>
      <c r="U1038">
        <v>0</v>
      </c>
    </row>
    <row r="1039" spans="1:21" x14ac:dyDescent="0.35">
      <c r="A1039">
        <v>1</v>
      </c>
      <c r="B1039">
        <f t="shared" si="57"/>
        <v>1038</v>
      </c>
      <c r="C1039" t="s">
        <v>46</v>
      </c>
      <c r="D1039">
        <v>50</v>
      </c>
      <c r="E1039">
        <v>2001</v>
      </c>
      <c r="F1039">
        <v>1000</v>
      </c>
      <c r="G1039" s="12">
        <v>5900000</v>
      </c>
      <c r="H1039" s="12">
        <v>0</v>
      </c>
      <c r="I1039">
        <v>0</v>
      </c>
      <c r="J1039">
        <v>0</v>
      </c>
      <c r="K1039">
        <v>0</v>
      </c>
      <c r="L1039" s="11">
        <v>34826</v>
      </c>
      <c r="M1039" s="12">
        <v>1995</v>
      </c>
      <c r="N1039" s="12">
        <v>1</v>
      </c>
      <c r="O1039" s="12">
        <f t="shared" si="56"/>
        <v>6</v>
      </c>
      <c r="P1039">
        <v>1995</v>
      </c>
      <c r="Q1039">
        <v>6</v>
      </c>
      <c r="R1039">
        <v>1</v>
      </c>
      <c r="S1039">
        <v>1.6932039999999999</v>
      </c>
      <c r="T1039">
        <v>0</v>
      </c>
      <c r="U1039">
        <v>0</v>
      </c>
    </row>
    <row r="1040" spans="1:21" x14ac:dyDescent="0.35">
      <c r="A1040">
        <v>1</v>
      </c>
      <c r="B1040">
        <f t="shared" si="57"/>
        <v>1039</v>
      </c>
      <c r="C1040" t="s">
        <v>46</v>
      </c>
      <c r="D1040">
        <v>50</v>
      </c>
      <c r="E1040">
        <v>2002</v>
      </c>
      <c r="F1040">
        <v>1100</v>
      </c>
      <c r="G1040" s="12">
        <v>5900000</v>
      </c>
      <c r="H1040" s="12">
        <v>0</v>
      </c>
      <c r="I1040">
        <v>0</v>
      </c>
      <c r="J1040">
        <v>0</v>
      </c>
      <c r="K1040">
        <v>0</v>
      </c>
      <c r="L1040" s="11">
        <v>34826</v>
      </c>
      <c r="M1040" s="12">
        <v>1995</v>
      </c>
      <c r="N1040" s="12">
        <v>1</v>
      </c>
      <c r="O1040" s="12">
        <f t="shared" si="56"/>
        <v>7</v>
      </c>
      <c r="P1040">
        <v>1995</v>
      </c>
      <c r="Q1040">
        <v>7</v>
      </c>
      <c r="R1040">
        <v>1</v>
      </c>
      <c r="S1040">
        <v>1.8517570000000001</v>
      </c>
      <c r="T1040">
        <v>0</v>
      </c>
      <c r="U1040">
        <v>0</v>
      </c>
    </row>
    <row r="1041" spans="1:21" x14ac:dyDescent="0.35">
      <c r="A1041">
        <v>1</v>
      </c>
      <c r="B1041">
        <f t="shared" si="57"/>
        <v>1040</v>
      </c>
      <c r="C1041" t="s">
        <v>46</v>
      </c>
      <c r="D1041">
        <v>50</v>
      </c>
      <c r="E1041">
        <v>2003</v>
      </c>
      <c r="F1041">
        <v>1100</v>
      </c>
      <c r="G1041" s="12">
        <v>6000000</v>
      </c>
      <c r="H1041" s="12">
        <v>0</v>
      </c>
      <c r="I1041">
        <v>0</v>
      </c>
      <c r="J1041">
        <v>0</v>
      </c>
      <c r="K1041">
        <v>0</v>
      </c>
      <c r="L1041" s="11">
        <v>34826</v>
      </c>
      <c r="M1041" s="12">
        <v>1995</v>
      </c>
      <c r="N1041" s="12">
        <v>1</v>
      </c>
      <c r="O1041" s="12">
        <f t="shared" si="56"/>
        <v>8</v>
      </c>
      <c r="P1041">
        <v>1995</v>
      </c>
      <c r="Q1041">
        <v>8</v>
      </c>
      <c r="R1041">
        <v>1</v>
      </c>
      <c r="S1041">
        <v>1.8420719999999999</v>
      </c>
      <c r="T1041">
        <v>0</v>
      </c>
      <c r="U1041">
        <v>0</v>
      </c>
    </row>
    <row r="1042" spans="1:21" x14ac:dyDescent="0.35">
      <c r="A1042">
        <v>1</v>
      </c>
      <c r="B1042">
        <f t="shared" si="57"/>
        <v>1041</v>
      </c>
      <c r="C1042" t="s">
        <v>46</v>
      </c>
      <c r="D1042">
        <v>50</v>
      </c>
      <c r="E1042">
        <v>2004</v>
      </c>
      <c r="F1042">
        <v>1100</v>
      </c>
      <c r="G1042" s="12">
        <v>6000000</v>
      </c>
      <c r="H1042" s="12">
        <v>0</v>
      </c>
      <c r="I1042">
        <v>0</v>
      </c>
      <c r="J1042">
        <v>0</v>
      </c>
      <c r="K1042">
        <v>0</v>
      </c>
      <c r="L1042" s="11">
        <v>34826</v>
      </c>
      <c r="M1042" s="12">
        <v>1995</v>
      </c>
      <c r="N1042" s="12">
        <v>1</v>
      </c>
      <c r="O1042" s="12">
        <f t="shared" si="56"/>
        <v>9</v>
      </c>
      <c r="P1042">
        <v>1995</v>
      </c>
      <c r="Q1042">
        <v>9</v>
      </c>
      <c r="R1042">
        <v>1</v>
      </c>
      <c r="S1042">
        <v>1.833097</v>
      </c>
      <c r="T1042">
        <v>0</v>
      </c>
      <c r="U1042">
        <v>0</v>
      </c>
    </row>
    <row r="1043" spans="1:21" x14ac:dyDescent="0.35">
      <c r="A1043">
        <v>1</v>
      </c>
      <c r="B1043">
        <f t="shared" si="57"/>
        <v>1042</v>
      </c>
      <c r="C1043" t="s">
        <v>46</v>
      </c>
      <c r="D1043">
        <v>50</v>
      </c>
      <c r="E1043">
        <v>2005</v>
      </c>
      <c r="F1043">
        <v>1000</v>
      </c>
      <c r="G1043" s="12">
        <v>6000000</v>
      </c>
      <c r="H1043" s="12">
        <v>0</v>
      </c>
      <c r="I1043">
        <v>0</v>
      </c>
      <c r="J1043">
        <v>0</v>
      </c>
      <c r="K1043">
        <v>0</v>
      </c>
      <c r="L1043" s="11">
        <v>34826</v>
      </c>
      <c r="M1043" s="12">
        <v>1995</v>
      </c>
      <c r="N1043" s="12">
        <v>1</v>
      </c>
      <c r="O1043" s="12">
        <f t="shared" si="56"/>
        <v>10</v>
      </c>
      <c r="P1043">
        <v>1995</v>
      </c>
      <c r="Q1043">
        <v>10</v>
      </c>
      <c r="R1043">
        <v>1</v>
      </c>
      <c r="S1043">
        <v>1.6586609999999999</v>
      </c>
      <c r="T1043">
        <v>0</v>
      </c>
      <c r="U1043">
        <v>0</v>
      </c>
    </row>
    <row r="1044" spans="1:21" x14ac:dyDescent="0.35">
      <c r="A1044">
        <v>1</v>
      </c>
      <c r="B1044">
        <f t="shared" si="57"/>
        <v>1043</v>
      </c>
      <c r="C1044" t="s">
        <v>46</v>
      </c>
      <c r="D1044">
        <v>50</v>
      </c>
      <c r="E1044">
        <v>2006</v>
      </c>
      <c r="F1044">
        <v>1000</v>
      </c>
      <c r="G1044" s="12">
        <v>6100000</v>
      </c>
      <c r="H1044" s="12">
        <v>0</v>
      </c>
      <c r="I1044">
        <v>0</v>
      </c>
      <c r="J1044">
        <v>0</v>
      </c>
      <c r="K1044">
        <v>0</v>
      </c>
      <c r="L1044" s="11">
        <v>34826</v>
      </c>
      <c r="M1044" s="12">
        <v>1995</v>
      </c>
      <c r="N1044" s="12">
        <v>1</v>
      </c>
      <c r="O1044" s="12">
        <f t="shared" si="56"/>
        <v>11</v>
      </c>
      <c r="P1044">
        <v>1995</v>
      </c>
      <c r="Q1044">
        <v>11</v>
      </c>
      <c r="R1044">
        <v>1</v>
      </c>
      <c r="S1044">
        <v>1.651125</v>
      </c>
      <c r="T1044">
        <v>0</v>
      </c>
      <c r="U1044">
        <v>0</v>
      </c>
    </row>
    <row r="1045" spans="1:21" x14ac:dyDescent="0.35">
      <c r="A1045">
        <v>1</v>
      </c>
      <c r="B1045">
        <f t="shared" si="57"/>
        <v>1044</v>
      </c>
      <c r="C1045" t="s">
        <v>46</v>
      </c>
      <c r="D1045">
        <v>50</v>
      </c>
      <c r="E1045">
        <v>2007</v>
      </c>
      <c r="F1045">
        <v>1000</v>
      </c>
      <c r="G1045" s="12">
        <v>6100000</v>
      </c>
      <c r="H1045" s="12">
        <v>0</v>
      </c>
      <c r="I1045">
        <v>0</v>
      </c>
      <c r="J1045">
        <v>0</v>
      </c>
      <c r="K1045">
        <v>0</v>
      </c>
      <c r="L1045" s="11">
        <v>34826</v>
      </c>
      <c r="M1045" s="12">
        <v>1995</v>
      </c>
      <c r="N1045" s="12">
        <v>1</v>
      </c>
      <c r="O1045" s="12">
        <f t="shared" si="56"/>
        <v>12</v>
      </c>
      <c r="P1045">
        <v>1995</v>
      </c>
      <c r="Q1045">
        <v>12</v>
      </c>
      <c r="R1045">
        <v>1</v>
      </c>
      <c r="S1045">
        <v>1.643797</v>
      </c>
      <c r="T1045">
        <v>0</v>
      </c>
      <c r="U1045">
        <v>0</v>
      </c>
    </row>
    <row r="1046" spans="1:21" x14ac:dyDescent="0.35">
      <c r="A1046">
        <v>1</v>
      </c>
      <c r="B1046">
        <f t="shared" si="57"/>
        <v>1045</v>
      </c>
      <c r="C1046" t="s">
        <v>46</v>
      </c>
      <c r="D1046">
        <v>50</v>
      </c>
      <c r="E1046">
        <v>2008</v>
      </c>
      <c r="F1046">
        <v>1000</v>
      </c>
      <c r="G1046" s="12">
        <v>6100000</v>
      </c>
      <c r="H1046" s="12">
        <v>0</v>
      </c>
      <c r="I1046">
        <v>0</v>
      </c>
      <c r="J1046">
        <v>0</v>
      </c>
      <c r="K1046">
        <v>0</v>
      </c>
      <c r="L1046" s="11">
        <v>34826</v>
      </c>
      <c r="M1046" s="12">
        <v>1995</v>
      </c>
      <c r="N1046" s="12">
        <v>1</v>
      </c>
      <c r="O1046" s="12">
        <f t="shared" si="56"/>
        <v>13</v>
      </c>
      <c r="P1046">
        <v>1995</v>
      </c>
      <c r="Q1046">
        <v>13</v>
      </c>
      <c r="R1046">
        <v>1</v>
      </c>
      <c r="S1046">
        <v>1.6365810000000001</v>
      </c>
      <c r="T1046">
        <v>0</v>
      </c>
      <c r="U1046">
        <v>0</v>
      </c>
    </row>
    <row r="1047" spans="1:21" x14ac:dyDescent="0.35">
      <c r="A1047">
        <v>1</v>
      </c>
      <c r="B1047">
        <f t="shared" si="57"/>
        <v>1046</v>
      </c>
      <c r="C1047" t="s">
        <v>46</v>
      </c>
      <c r="D1047">
        <v>50</v>
      </c>
      <c r="E1047">
        <v>2009</v>
      </c>
      <c r="F1047">
        <v>1000</v>
      </c>
      <c r="G1047" s="12">
        <v>6100000</v>
      </c>
      <c r="H1047" s="12">
        <v>0</v>
      </c>
      <c r="I1047">
        <v>0</v>
      </c>
      <c r="J1047">
        <v>0</v>
      </c>
      <c r="K1047">
        <v>0</v>
      </c>
      <c r="L1047" s="11">
        <v>34826</v>
      </c>
      <c r="M1047" s="12">
        <v>1995</v>
      </c>
      <c r="N1047" s="12">
        <v>1</v>
      </c>
      <c r="O1047" s="12">
        <f t="shared" si="56"/>
        <v>14</v>
      </c>
      <c r="P1047">
        <v>1995</v>
      </c>
      <c r="Q1047">
        <v>14</v>
      </c>
      <c r="R1047">
        <v>1</v>
      </c>
      <c r="S1047">
        <v>1.6293869999999999</v>
      </c>
      <c r="T1047">
        <v>0</v>
      </c>
      <c r="U1047">
        <v>0</v>
      </c>
    </row>
    <row r="1048" spans="1:21" x14ac:dyDescent="0.35">
      <c r="A1048">
        <v>1</v>
      </c>
      <c r="B1048">
        <f t="shared" si="57"/>
        <v>1047</v>
      </c>
      <c r="C1048" t="s">
        <v>46</v>
      </c>
      <c r="D1048">
        <v>50</v>
      </c>
      <c r="E1048">
        <v>2010</v>
      </c>
      <c r="F1048">
        <v>1000</v>
      </c>
      <c r="G1048" s="12">
        <v>6200000</v>
      </c>
      <c r="H1048" s="12">
        <v>0</v>
      </c>
      <c r="I1048">
        <v>0</v>
      </c>
      <c r="J1048">
        <v>0</v>
      </c>
      <c r="K1048">
        <v>0</v>
      </c>
      <c r="L1048" s="11">
        <v>34826</v>
      </c>
      <c r="M1048" s="12">
        <v>1995</v>
      </c>
      <c r="N1048" s="12">
        <v>1</v>
      </c>
      <c r="O1048" s="12">
        <f t="shared" si="56"/>
        <v>15</v>
      </c>
      <c r="P1048">
        <v>1995</v>
      </c>
      <c r="Q1048">
        <v>15</v>
      </c>
      <c r="R1048">
        <v>1</v>
      </c>
      <c r="S1048">
        <v>1.622158</v>
      </c>
      <c r="T1048">
        <v>0</v>
      </c>
      <c r="U1048">
        <v>0</v>
      </c>
    </row>
    <row r="1049" spans="1:21" x14ac:dyDescent="0.35">
      <c r="A1049">
        <v>1</v>
      </c>
      <c r="B1049">
        <f t="shared" si="57"/>
        <v>1048</v>
      </c>
      <c r="C1049" t="s">
        <v>46</v>
      </c>
      <c r="D1049">
        <v>50</v>
      </c>
      <c r="E1049">
        <v>2011</v>
      </c>
      <c r="F1049">
        <v>1000</v>
      </c>
      <c r="G1049" s="12">
        <v>6200000</v>
      </c>
      <c r="H1049" s="12">
        <v>0</v>
      </c>
      <c r="I1049">
        <v>0</v>
      </c>
      <c r="J1049">
        <v>0</v>
      </c>
      <c r="K1049">
        <v>0</v>
      </c>
      <c r="L1049" s="11">
        <v>34826</v>
      </c>
      <c r="M1049" s="12">
        <v>1995</v>
      </c>
      <c r="N1049" s="12">
        <v>1</v>
      </c>
      <c r="O1049" s="12">
        <f t="shared" si="56"/>
        <v>16</v>
      </c>
      <c r="P1049">
        <v>1995</v>
      </c>
      <c r="Q1049">
        <v>16</v>
      </c>
      <c r="R1049">
        <v>1</v>
      </c>
      <c r="S1049">
        <v>1.614841</v>
      </c>
      <c r="T1049">
        <v>0</v>
      </c>
      <c r="U1049">
        <v>0</v>
      </c>
    </row>
    <row r="1050" spans="1:21" x14ac:dyDescent="0.35">
      <c r="A1050">
        <v>1</v>
      </c>
      <c r="B1050">
        <f t="shared" si="57"/>
        <v>1049</v>
      </c>
      <c r="C1050" t="s">
        <v>46</v>
      </c>
      <c r="D1050">
        <v>50</v>
      </c>
      <c r="E1050">
        <v>2012</v>
      </c>
      <c r="F1050">
        <v>1000</v>
      </c>
      <c r="G1050" s="12">
        <v>6200000</v>
      </c>
      <c r="H1050" s="12">
        <v>0</v>
      </c>
      <c r="I1050">
        <v>0</v>
      </c>
      <c r="J1050">
        <v>0</v>
      </c>
      <c r="K1050">
        <v>0</v>
      </c>
      <c r="L1050" s="11">
        <v>34826</v>
      </c>
      <c r="M1050" s="12">
        <v>1995</v>
      </c>
      <c r="N1050" s="12">
        <v>1</v>
      </c>
      <c r="O1050" s="12">
        <f t="shared" si="56"/>
        <v>17</v>
      </c>
      <c r="P1050">
        <v>1995</v>
      </c>
      <c r="Q1050">
        <v>17</v>
      </c>
      <c r="R1050">
        <v>1</v>
      </c>
      <c r="S1050">
        <v>1.6073949999999999</v>
      </c>
      <c r="T1050">
        <v>0</v>
      </c>
      <c r="U1050">
        <v>0</v>
      </c>
    </row>
    <row r="1051" spans="1:21" x14ac:dyDescent="0.35">
      <c r="A1051">
        <v>1</v>
      </c>
      <c r="B1051">
        <f t="shared" si="57"/>
        <v>1050</v>
      </c>
      <c r="C1051" t="s">
        <v>46</v>
      </c>
      <c r="D1051">
        <v>50</v>
      </c>
      <c r="E1051">
        <v>2013</v>
      </c>
      <c r="F1051">
        <v>1000</v>
      </c>
      <c r="G1051" s="12">
        <v>6300000</v>
      </c>
      <c r="H1051" s="12">
        <v>0</v>
      </c>
      <c r="I1051">
        <v>0</v>
      </c>
      <c r="J1051">
        <v>0</v>
      </c>
      <c r="K1051">
        <v>0</v>
      </c>
      <c r="L1051" s="11">
        <v>34826</v>
      </c>
      <c r="M1051" s="12">
        <v>1995</v>
      </c>
      <c r="N1051" s="12">
        <v>1</v>
      </c>
      <c r="O1051" s="12">
        <f t="shared" si="56"/>
        <v>18</v>
      </c>
      <c r="P1051">
        <v>1995</v>
      </c>
      <c r="Q1051">
        <v>18</v>
      </c>
      <c r="R1051">
        <v>1</v>
      </c>
      <c r="S1051">
        <v>1.599801</v>
      </c>
      <c r="T1051">
        <v>0</v>
      </c>
      <c r="U1051">
        <v>0</v>
      </c>
    </row>
    <row r="1052" spans="1:21" x14ac:dyDescent="0.35">
      <c r="A1052">
        <v>1</v>
      </c>
      <c r="B1052">
        <f t="shared" si="57"/>
        <v>1051</v>
      </c>
      <c r="C1052" t="s">
        <v>46</v>
      </c>
      <c r="D1052">
        <v>50</v>
      </c>
      <c r="E1052">
        <v>2014</v>
      </c>
      <c r="F1052">
        <v>1000</v>
      </c>
      <c r="G1052" s="12">
        <v>6300000</v>
      </c>
      <c r="H1052" s="12">
        <v>0</v>
      </c>
      <c r="I1052">
        <v>0</v>
      </c>
      <c r="J1052">
        <v>0</v>
      </c>
      <c r="K1052">
        <v>0</v>
      </c>
      <c r="L1052" s="11">
        <v>34826</v>
      </c>
      <c r="M1052" s="12">
        <v>1995</v>
      </c>
      <c r="N1052" s="12">
        <v>1</v>
      </c>
      <c r="O1052" s="12">
        <f t="shared" si="56"/>
        <v>19</v>
      </c>
      <c r="P1052">
        <v>1995</v>
      </c>
      <c r="Q1052">
        <v>19</v>
      </c>
      <c r="R1052">
        <v>1</v>
      </c>
      <c r="S1052">
        <v>1.592055</v>
      </c>
      <c r="T1052">
        <v>0</v>
      </c>
      <c r="U1052">
        <v>0</v>
      </c>
    </row>
    <row r="1053" spans="1:21" x14ac:dyDescent="0.35">
      <c r="A1053">
        <v>1</v>
      </c>
      <c r="B1053">
        <f t="shared" si="57"/>
        <v>1052</v>
      </c>
      <c r="C1053" t="s">
        <v>46</v>
      </c>
      <c r="D1053">
        <v>50</v>
      </c>
      <c r="E1053">
        <v>2015</v>
      </c>
      <c r="F1053">
        <v>1000</v>
      </c>
      <c r="G1053" s="12">
        <v>6300000</v>
      </c>
      <c r="H1053" s="12">
        <v>0</v>
      </c>
      <c r="I1053">
        <v>0</v>
      </c>
      <c r="J1053">
        <v>0</v>
      </c>
      <c r="K1053">
        <v>0</v>
      </c>
      <c r="L1053" s="11">
        <v>34826</v>
      </c>
      <c r="M1053" s="12">
        <v>1995</v>
      </c>
      <c r="N1053" s="12">
        <v>1</v>
      </c>
      <c r="O1053" s="12">
        <f t="shared" si="56"/>
        <v>20</v>
      </c>
      <c r="P1053">
        <v>1995</v>
      </c>
      <c r="Q1053">
        <v>20</v>
      </c>
      <c r="R1053">
        <v>1</v>
      </c>
      <c r="S1053">
        <v>1.5841639999999999</v>
      </c>
      <c r="T1053">
        <v>0</v>
      </c>
      <c r="U1053">
        <v>0</v>
      </c>
    </row>
    <row r="1054" spans="1:21" x14ac:dyDescent="0.35">
      <c r="A1054">
        <v>1</v>
      </c>
      <c r="B1054">
        <f t="shared" si="57"/>
        <v>1053</v>
      </c>
      <c r="C1054" t="s">
        <v>46</v>
      </c>
      <c r="D1054">
        <v>50</v>
      </c>
      <c r="E1054">
        <v>2016</v>
      </c>
      <c r="F1054">
        <v>1000</v>
      </c>
      <c r="G1054" s="12">
        <v>6300000</v>
      </c>
      <c r="H1054" s="12">
        <v>0</v>
      </c>
      <c r="I1054">
        <v>0</v>
      </c>
      <c r="J1054">
        <v>0</v>
      </c>
      <c r="K1054">
        <v>0</v>
      </c>
      <c r="L1054" s="11">
        <v>34826</v>
      </c>
      <c r="M1054" s="12">
        <v>1995</v>
      </c>
      <c r="N1054" s="12">
        <v>1</v>
      </c>
      <c r="O1054" s="12">
        <f t="shared" si="56"/>
        <v>21</v>
      </c>
      <c r="P1054">
        <v>1995</v>
      </c>
      <c r="Q1054">
        <v>21</v>
      </c>
      <c r="R1054">
        <v>1</v>
      </c>
      <c r="S1054">
        <v>1.5761130000000001</v>
      </c>
      <c r="T1054">
        <v>0</v>
      </c>
      <c r="U1054">
        <v>0</v>
      </c>
    </row>
    <row r="1055" spans="1:21" x14ac:dyDescent="0.35">
      <c r="A1055">
        <v>1</v>
      </c>
      <c r="B1055">
        <f t="shared" si="57"/>
        <v>1054</v>
      </c>
      <c r="C1055" t="s">
        <v>651</v>
      </c>
      <c r="D1055">
        <v>51</v>
      </c>
      <c r="E1055">
        <v>1990</v>
      </c>
      <c r="F1055">
        <v>200</v>
      </c>
      <c r="G1055" s="12">
        <v>426846</v>
      </c>
      <c r="H1055" s="12">
        <v>0</v>
      </c>
      <c r="I1055">
        <v>0</v>
      </c>
      <c r="J1055">
        <v>0</v>
      </c>
      <c r="K1055">
        <v>0</v>
      </c>
      <c r="L1055" s="11"/>
      <c r="M1055" s="12"/>
      <c r="N1055" s="12">
        <v>0</v>
      </c>
      <c r="O1055" s="12">
        <f t="shared" si="56"/>
        <v>1990</v>
      </c>
      <c r="R1055">
        <v>0</v>
      </c>
      <c r="S1055">
        <v>4.6855310000000001</v>
      </c>
      <c r="T1055">
        <v>0</v>
      </c>
      <c r="U1055">
        <v>0</v>
      </c>
    </row>
    <row r="1056" spans="1:21" x14ac:dyDescent="0.35">
      <c r="A1056">
        <v>1</v>
      </c>
      <c r="B1056">
        <f t="shared" si="57"/>
        <v>1055</v>
      </c>
      <c r="C1056" t="s">
        <v>651</v>
      </c>
      <c r="D1056">
        <v>51</v>
      </c>
      <c r="E1056">
        <v>1991</v>
      </c>
      <c r="F1056">
        <v>500</v>
      </c>
      <c r="G1056" s="12">
        <v>440624</v>
      </c>
      <c r="H1056" s="12">
        <v>0</v>
      </c>
      <c r="I1056">
        <v>0</v>
      </c>
      <c r="J1056">
        <v>0</v>
      </c>
      <c r="K1056">
        <v>0</v>
      </c>
      <c r="L1056" s="11"/>
      <c r="M1056" s="12"/>
      <c r="N1056" s="12">
        <v>0</v>
      </c>
      <c r="O1056" s="12">
        <f t="shared" si="56"/>
        <v>1991</v>
      </c>
      <c r="R1056">
        <v>0</v>
      </c>
      <c r="S1056">
        <v>11.34754</v>
      </c>
      <c r="T1056">
        <v>0</v>
      </c>
      <c r="U1056">
        <v>0</v>
      </c>
    </row>
    <row r="1057" spans="1:21" x14ac:dyDescent="0.35">
      <c r="A1057">
        <v>1</v>
      </c>
      <c r="B1057">
        <f t="shared" si="57"/>
        <v>1056</v>
      </c>
      <c r="C1057" t="s">
        <v>651</v>
      </c>
      <c r="D1057">
        <v>51</v>
      </c>
      <c r="E1057">
        <v>1992</v>
      </c>
      <c r="F1057">
        <v>500</v>
      </c>
      <c r="G1057" s="12">
        <v>455148</v>
      </c>
      <c r="H1057" s="12">
        <v>0</v>
      </c>
      <c r="I1057">
        <v>0</v>
      </c>
      <c r="J1057">
        <v>0</v>
      </c>
      <c r="K1057">
        <v>0</v>
      </c>
      <c r="L1057" s="11"/>
      <c r="M1057" s="12"/>
      <c r="N1057" s="12">
        <v>0</v>
      </c>
      <c r="O1057" s="12">
        <f t="shared" si="56"/>
        <v>1992</v>
      </c>
      <c r="R1057">
        <v>0</v>
      </c>
      <c r="S1057">
        <v>10.985440000000001</v>
      </c>
      <c r="T1057">
        <v>0</v>
      </c>
      <c r="U1057">
        <v>0</v>
      </c>
    </row>
    <row r="1058" spans="1:21" x14ac:dyDescent="0.35">
      <c r="A1058">
        <v>1</v>
      </c>
      <c r="B1058">
        <f t="shared" si="57"/>
        <v>1057</v>
      </c>
      <c r="C1058" t="s">
        <v>651</v>
      </c>
      <c r="D1058">
        <v>51</v>
      </c>
      <c r="E1058">
        <v>1993</v>
      </c>
      <c r="F1058">
        <v>500</v>
      </c>
      <c r="G1058" s="12">
        <v>470610</v>
      </c>
      <c r="H1058" s="12">
        <v>0</v>
      </c>
      <c r="I1058">
        <v>0</v>
      </c>
      <c r="J1058">
        <v>0</v>
      </c>
      <c r="K1058">
        <v>0</v>
      </c>
      <c r="L1058" s="11"/>
      <c r="M1058" s="12"/>
      <c r="N1058" s="12">
        <v>0</v>
      </c>
      <c r="O1058" s="12">
        <f t="shared" si="56"/>
        <v>1993</v>
      </c>
      <c r="R1058">
        <v>0</v>
      </c>
      <c r="S1058">
        <v>10.624510000000001</v>
      </c>
      <c r="T1058">
        <v>0</v>
      </c>
      <c r="U1058">
        <v>0</v>
      </c>
    </row>
    <row r="1059" spans="1:21" x14ac:dyDescent="0.35">
      <c r="A1059">
        <v>1</v>
      </c>
      <c r="B1059">
        <f t="shared" si="57"/>
        <v>1058</v>
      </c>
      <c r="C1059" t="s">
        <v>651</v>
      </c>
      <c r="D1059">
        <v>51</v>
      </c>
      <c r="E1059">
        <v>1994</v>
      </c>
      <c r="F1059">
        <v>500</v>
      </c>
      <c r="G1059" s="12">
        <v>487140</v>
      </c>
      <c r="H1059" s="12">
        <v>0</v>
      </c>
      <c r="I1059">
        <v>0</v>
      </c>
      <c r="J1059">
        <v>0</v>
      </c>
      <c r="K1059">
        <v>0</v>
      </c>
      <c r="L1059" s="11"/>
      <c r="M1059" s="12"/>
      <c r="N1059" s="12">
        <v>0</v>
      </c>
      <c r="O1059" s="12">
        <f t="shared" si="56"/>
        <v>1994</v>
      </c>
      <c r="R1059">
        <v>0</v>
      </c>
      <c r="S1059">
        <v>10.26399</v>
      </c>
      <c r="T1059">
        <v>0</v>
      </c>
      <c r="U1059">
        <v>0</v>
      </c>
    </row>
    <row r="1060" spans="1:21" x14ac:dyDescent="0.35">
      <c r="A1060">
        <v>1</v>
      </c>
      <c r="B1060">
        <f t="shared" si="57"/>
        <v>1059</v>
      </c>
      <c r="C1060" t="s">
        <v>651</v>
      </c>
      <c r="D1060">
        <v>51</v>
      </c>
      <c r="E1060">
        <v>1995</v>
      </c>
      <c r="F1060">
        <v>500</v>
      </c>
      <c r="G1060" s="12">
        <v>504871</v>
      </c>
      <c r="H1060" s="12">
        <v>0</v>
      </c>
      <c r="I1060">
        <v>0</v>
      </c>
      <c r="J1060">
        <v>0</v>
      </c>
      <c r="K1060">
        <v>0</v>
      </c>
      <c r="L1060" s="11"/>
      <c r="M1060" s="12"/>
      <c r="N1060" s="12">
        <v>0</v>
      </c>
      <c r="O1060" s="12">
        <f t="shared" si="56"/>
        <v>1995</v>
      </c>
      <c r="R1060">
        <v>0</v>
      </c>
      <c r="S1060">
        <v>9.9035200000000003</v>
      </c>
      <c r="T1060">
        <v>0</v>
      </c>
      <c r="U1060">
        <v>0</v>
      </c>
    </row>
    <row r="1061" spans="1:21" x14ac:dyDescent="0.35">
      <c r="A1061">
        <v>1</v>
      </c>
      <c r="B1061">
        <f t="shared" si="57"/>
        <v>1060</v>
      </c>
      <c r="C1061" t="s">
        <v>651</v>
      </c>
      <c r="D1061">
        <v>51</v>
      </c>
      <c r="E1061">
        <v>1996</v>
      </c>
      <c r="F1061">
        <v>500</v>
      </c>
      <c r="G1061" s="12">
        <v>523999</v>
      </c>
      <c r="H1061" s="12">
        <v>0</v>
      </c>
      <c r="I1061">
        <v>0</v>
      </c>
      <c r="J1061">
        <v>0</v>
      </c>
      <c r="K1061">
        <v>0</v>
      </c>
      <c r="L1061" s="11"/>
      <c r="M1061" s="12"/>
      <c r="N1061" s="12">
        <v>0</v>
      </c>
      <c r="O1061" s="12">
        <f t="shared" si="56"/>
        <v>1996</v>
      </c>
      <c r="R1061">
        <v>0</v>
      </c>
      <c r="S1061">
        <v>9.5420029999999993</v>
      </c>
      <c r="T1061">
        <v>0</v>
      </c>
      <c r="U1061">
        <v>0</v>
      </c>
    </row>
    <row r="1062" spans="1:21" x14ac:dyDescent="0.35">
      <c r="A1062">
        <v>1</v>
      </c>
      <c r="B1062">
        <f t="shared" si="57"/>
        <v>1061</v>
      </c>
      <c r="C1062" t="s">
        <v>651</v>
      </c>
      <c r="D1062">
        <v>51</v>
      </c>
      <c r="E1062">
        <v>1997</v>
      </c>
      <c r="F1062">
        <v>500</v>
      </c>
      <c r="G1062" s="12">
        <v>544636</v>
      </c>
      <c r="H1062" s="12">
        <v>0</v>
      </c>
      <c r="I1062">
        <v>0</v>
      </c>
      <c r="J1062">
        <v>0</v>
      </c>
      <c r="K1062">
        <v>0</v>
      </c>
      <c r="L1062" s="11"/>
      <c r="M1062" s="12"/>
      <c r="N1062" s="12">
        <v>0</v>
      </c>
      <c r="O1062" s="12">
        <f t="shared" si="56"/>
        <v>1997</v>
      </c>
      <c r="R1062">
        <v>0</v>
      </c>
      <c r="S1062">
        <v>9.1804439999999996</v>
      </c>
      <c r="T1062">
        <v>0</v>
      </c>
      <c r="U1062">
        <v>0</v>
      </c>
    </row>
    <row r="1063" spans="1:21" x14ac:dyDescent="0.35">
      <c r="A1063">
        <v>1</v>
      </c>
      <c r="B1063">
        <f t="shared" si="57"/>
        <v>1062</v>
      </c>
      <c r="C1063" t="s">
        <v>651</v>
      </c>
      <c r="D1063">
        <v>51</v>
      </c>
      <c r="E1063">
        <v>1998</v>
      </c>
      <c r="F1063">
        <v>1000</v>
      </c>
      <c r="G1063" s="12">
        <v>566673</v>
      </c>
      <c r="H1063" s="12">
        <v>0</v>
      </c>
      <c r="I1063">
        <v>0</v>
      </c>
      <c r="J1063">
        <v>0</v>
      </c>
      <c r="K1063">
        <v>0</v>
      </c>
      <c r="L1063" s="11"/>
      <c r="M1063" s="12"/>
      <c r="N1063" s="12">
        <v>0</v>
      </c>
      <c r="O1063" s="12">
        <f t="shared" si="56"/>
        <v>1998</v>
      </c>
      <c r="R1063">
        <v>0</v>
      </c>
      <c r="S1063">
        <v>17.64686</v>
      </c>
      <c r="T1063">
        <v>0</v>
      </c>
      <c r="U1063">
        <v>0</v>
      </c>
    </row>
    <row r="1064" spans="1:21" x14ac:dyDescent="0.35">
      <c r="A1064">
        <v>1</v>
      </c>
      <c r="B1064">
        <f t="shared" si="57"/>
        <v>1063</v>
      </c>
      <c r="C1064" t="s">
        <v>651</v>
      </c>
      <c r="D1064">
        <v>51</v>
      </c>
      <c r="E1064">
        <v>1999</v>
      </c>
      <c r="F1064">
        <v>1000</v>
      </c>
      <c r="G1064" s="12">
        <v>589938</v>
      </c>
      <c r="H1064" s="12">
        <v>0</v>
      </c>
      <c r="I1064">
        <v>0</v>
      </c>
      <c r="J1064">
        <v>0</v>
      </c>
      <c r="K1064">
        <v>0</v>
      </c>
      <c r="L1064" s="11"/>
      <c r="M1064" s="12"/>
      <c r="N1064" s="12">
        <v>0</v>
      </c>
      <c r="O1064" s="12">
        <f t="shared" si="56"/>
        <v>1999</v>
      </c>
      <c r="R1064">
        <v>0</v>
      </c>
      <c r="S1064">
        <v>16.95093</v>
      </c>
      <c r="T1064">
        <v>0</v>
      </c>
      <c r="U1064">
        <v>0</v>
      </c>
    </row>
    <row r="1065" spans="1:21" x14ac:dyDescent="0.35">
      <c r="A1065">
        <v>1</v>
      </c>
      <c r="B1065">
        <f t="shared" si="57"/>
        <v>1064</v>
      </c>
      <c r="C1065" t="s">
        <v>651</v>
      </c>
      <c r="D1065">
        <v>51</v>
      </c>
      <c r="E1065">
        <v>2000</v>
      </c>
      <c r="F1065">
        <v>1000</v>
      </c>
      <c r="G1065" s="12">
        <v>614323</v>
      </c>
      <c r="H1065" s="12">
        <v>0</v>
      </c>
      <c r="I1065">
        <v>0</v>
      </c>
      <c r="J1065">
        <v>0</v>
      </c>
      <c r="K1065">
        <v>0</v>
      </c>
      <c r="L1065" s="11"/>
      <c r="M1065" s="12"/>
      <c r="N1065" s="12">
        <v>0</v>
      </c>
      <c r="O1065" s="12">
        <f t="shared" si="56"/>
        <v>2000</v>
      </c>
      <c r="R1065">
        <v>0</v>
      </c>
      <c r="S1065">
        <v>16.278079999999999</v>
      </c>
      <c r="T1065">
        <v>0</v>
      </c>
      <c r="U1065">
        <v>0</v>
      </c>
    </row>
    <row r="1066" spans="1:21" x14ac:dyDescent="0.35">
      <c r="A1066">
        <v>1</v>
      </c>
      <c r="B1066">
        <f t="shared" si="57"/>
        <v>1065</v>
      </c>
      <c r="C1066" t="s">
        <v>651</v>
      </c>
      <c r="D1066">
        <v>51</v>
      </c>
      <c r="E1066">
        <v>2001</v>
      </c>
      <c r="F1066">
        <v>1000</v>
      </c>
      <c r="G1066" s="12">
        <v>639762</v>
      </c>
      <c r="H1066" s="12">
        <v>0</v>
      </c>
      <c r="I1066">
        <v>0</v>
      </c>
      <c r="J1066">
        <v>0</v>
      </c>
      <c r="K1066">
        <v>0</v>
      </c>
      <c r="L1066" s="11"/>
      <c r="M1066" s="12"/>
      <c r="N1066" s="12">
        <v>0</v>
      </c>
      <c r="O1066" s="12">
        <f t="shared" si="56"/>
        <v>2001</v>
      </c>
      <c r="R1066">
        <v>0</v>
      </c>
      <c r="S1066">
        <v>15.63081</v>
      </c>
      <c r="T1066">
        <v>0</v>
      </c>
      <c r="U1066">
        <v>0</v>
      </c>
    </row>
    <row r="1067" spans="1:21" x14ac:dyDescent="0.35">
      <c r="A1067">
        <v>1</v>
      </c>
      <c r="B1067">
        <f t="shared" si="57"/>
        <v>1066</v>
      </c>
      <c r="C1067" t="s">
        <v>651</v>
      </c>
      <c r="D1067">
        <v>51</v>
      </c>
      <c r="E1067">
        <v>2002</v>
      </c>
      <c r="F1067">
        <v>1000</v>
      </c>
      <c r="G1067" s="12">
        <v>666407</v>
      </c>
      <c r="H1067" s="12">
        <v>0</v>
      </c>
      <c r="I1067">
        <v>0</v>
      </c>
      <c r="J1067">
        <v>0</v>
      </c>
      <c r="K1067">
        <v>0</v>
      </c>
      <c r="L1067" s="11"/>
      <c r="M1067" s="12"/>
      <c r="N1067" s="12">
        <v>0</v>
      </c>
      <c r="O1067" s="12">
        <f t="shared" si="56"/>
        <v>2002</v>
      </c>
      <c r="R1067">
        <v>0</v>
      </c>
      <c r="S1067">
        <v>15.005850000000001</v>
      </c>
      <c r="T1067">
        <v>0</v>
      </c>
      <c r="U1067">
        <v>0</v>
      </c>
    </row>
    <row r="1068" spans="1:21" x14ac:dyDescent="0.35">
      <c r="A1068">
        <v>1</v>
      </c>
      <c r="B1068">
        <f t="shared" si="57"/>
        <v>1067</v>
      </c>
      <c r="C1068" t="s">
        <v>651</v>
      </c>
      <c r="D1068">
        <v>51</v>
      </c>
      <c r="E1068">
        <v>2003</v>
      </c>
      <c r="F1068">
        <v>1000</v>
      </c>
      <c r="G1068" s="12">
        <v>694611</v>
      </c>
      <c r="H1068" s="12">
        <v>0</v>
      </c>
      <c r="I1068">
        <v>0</v>
      </c>
      <c r="J1068">
        <v>0</v>
      </c>
      <c r="K1068">
        <v>0</v>
      </c>
      <c r="L1068" s="11"/>
      <c r="M1068" s="12"/>
      <c r="N1068" s="12">
        <v>0</v>
      </c>
      <c r="O1068" s="12">
        <f t="shared" si="56"/>
        <v>2003</v>
      </c>
      <c r="R1068">
        <v>0</v>
      </c>
      <c r="S1068">
        <v>14.39655</v>
      </c>
      <c r="T1068">
        <v>0</v>
      </c>
      <c r="U1068">
        <v>0</v>
      </c>
    </row>
    <row r="1069" spans="1:21" x14ac:dyDescent="0.35">
      <c r="A1069">
        <v>1</v>
      </c>
      <c r="B1069">
        <f t="shared" si="57"/>
        <v>1068</v>
      </c>
      <c r="C1069" t="s">
        <v>651</v>
      </c>
      <c r="D1069">
        <v>51</v>
      </c>
      <c r="E1069">
        <v>2004</v>
      </c>
      <c r="F1069">
        <v>1000</v>
      </c>
      <c r="G1069" s="12">
        <v>724817</v>
      </c>
      <c r="H1069" s="12">
        <v>0</v>
      </c>
      <c r="I1069">
        <v>0</v>
      </c>
      <c r="J1069">
        <v>0</v>
      </c>
      <c r="K1069">
        <v>0</v>
      </c>
      <c r="L1069" s="11"/>
      <c r="M1069" s="12"/>
      <c r="N1069" s="12">
        <v>0</v>
      </c>
      <c r="O1069" s="12">
        <f t="shared" si="56"/>
        <v>2004</v>
      </c>
      <c r="R1069">
        <v>0</v>
      </c>
      <c r="S1069">
        <v>13.79659</v>
      </c>
      <c r="T1069">
        <v>0</v>
      </c>
      <c r="U1069">
        <v>0</v>
      </c>
    </row>
    <row r="1070" spans="1:21" x14ac:dyDescent="0.35">
      <c r="A1070">
        <v>1</v>
      </c>
      <c r="B1070">
        <f t="shared" si="57"/>
        <v>1069</v>
      </c>
      <c r="C1070" t="s">
        <v>651</v>
      </c>
      <c r="D1070">
        <v>51</v>
      </c>
      <c r="E1070">
        <v>2005</v>
      </c>
      <c r="F1070">
        <v>1000</v>
      </c>
      <c r="G1070" s="12">
        <v>757317</v>
      </c>
      <c r="H1070" s="12">
        <v>0</v>
      </c>
      <c r="I1070">
        <v>0</v>
      </c>
      <c r="J1070">
        <v>0</v>
      </c>
      <c r="K1070">
        <v>0</v>
      </c>
      <c r="L1070" s="11"/>
      <c r="M1070" s="12"/>
      <c r="N1070" s="12">
        <v>0</v>
      </c>
      <c r="O1070" s="12">
        <f t="shared" si="56"/>
        <v>2005</v>
      </c>
      <c r="R1070">
        <v>0</v>
      </c>
      <c r="S1070">
        <v>13.204510000000001</v>
      </c>
      <c r="T1070">
        <v>0</v>
      </c>
      <c r="U1070">
        <v>0</v>
      </c>
    </row>
    <row r="1071" spans="1:21" x14ac:dyDescent="0.35">
      <c r="A1071">
        <v>1</v>
      </c>
      <c r="B1071">
        <f t="shared" si="57"/>
        <v>1070</v>
      </c>
      <c r="C1071" t="s">
        <v>651</v>
      </c>
      <c r="D1071">
        <v>51</v>
      </c>
      <c r="E1071">
        <v>2006</v>
      </c>
      <c r="F1071">
        <v>1000</v>
      </c>
      <c r="G1071" s="12">
        <v>792217</v>
      </c>
      <c r="H1071" s="12">
        <v>0</v>
      </c>
      <c r="I1071">
        <v>0</v>
      </c>
      <c r="J1071">
        <v>0</v>
      </c>
      <c r="K1071">
        <v>0</v>
      </c>
      <c r="L1071" s="11"/>
      <c r="M1071" s="12"/>
      <c r="N1071" s="12">
        <v>0</v>
      </c>
      <c r="O1071" s="12">
        <f t="shared" si="56"/>
        <v>2006</v>
      </c>
      <c r="R1071">
        <v>0</v>
      </c>
      <c r="S1071">
        <v>12.6228</v>
      </c>
      <c r="T1071">
        <v>0</v>
      </c>
      <c r="U1071">
        <v>0</v>
      </c>
    </row>
    <row r="1072" spans="1:21" x14ac:dyDescent="0.35">
      <c r="A1072">
        <v>1</v>
      </c>
      <c r="B1072">
        <f t="shared" si="57"/>
        <v>1071</v>
      </c>
      <c r="C1072" t="s">
        <v>651</v>
      </c>
      <c r="D1072">
        <v>51</v>
      </c>
      <c r="E1072">
        <v>2007</v>
      </c>
      <c r="F1072">
        <v>1100</v>
      </c>
      <c r="G1072" s="12">
        <v>829327</v>
      </c>
      <c r="H1072" s="12">
        <v>0</v>
      </c>
      <c r="I1072">
        <v>0</v>
      </c>
      <c r="J1072">
        <v>0</v>
      </c>
      <c r="K1072">
        <v>0</v>
      </c>
      <c r="L1072" s="11"/>
      <c r="M1072" s="12"/>
      <c r="N1072" s="12">
        <v>0</v>
      </c>
      <c r="O1072" s="12">
        <f t="shared" si="56"/>
        <v>2007</v>
      </c>
      <c r="R1072">
        <v>0</v>
      </c>
      <c r="S1072">
        <v>13.263769999999999</v>
      </c>
      <c r="T1072">
        <v>0</v>
      </c>
      <c r="U1072">
        <v>0</v>
      </c>
    </row>
    <row r="1073" spans="1:21" x14ac:dyDescent="0.35">
      <c r="A1073">
        <v>1</v>
      </c>
      <c r="B1073">
        <f t="shared" si="57"/>
        <v>1072</v>
      </c>
      <c r="C1073" t="s">
        <v>651</v>
      </c>
      <c r="D1073">
        <v>51</v>
      </c>
      <c r="E1073">
        <v>2008</v>
      </c>
      <c r="F1073">
        <v>1100</v>
      </c>
      <c r="G1073" s="12">
        <v>868418</v>
      </c>
      <c r="H1073" s="12">
        <v>0</v>
      </c>
      <c r="I1073">
        <v>0</v>
      </c>
      <c r="J1073">
        <v>0</v>
      </c>
      <c r="K1073">
        <v>0</v>
      </c>
      <c r="L1073" s="11"/>
      <c r="M1073" s="12"/>
      <c r="N1073" s="12">
        <v>0</v>
      </c>
      <c r="O1073" s="12">
        <f t="shared" si="56"/>
        <v>2008</v>
      </c>
      <c r="R1073">
        <v>0</v>
      </c>
      <c r="S1073">
        <v>12.66671</v>
      </c>
      <c r="T1073">
        <v>0</v>
      </c>
      <c r="U1073">
        <v>0</v>
      </c>
    </row>
    <row r="1074" spans="1:21" x14ac:dyDescent="0.35">
      <c r="A1074">
        <v>1</v>
      </c>
      <c r="B1074">
        <f t="shared" si="57"/>
        <v>1073</v>
      </c>
      <c r="C1074" t="s">
        <v>651</v>
      </c>
      <c r="D1074">
        <v>51</v>
      </c>
      <c r="E1074">
        <v>2009</v>
      </c>
      <c r="F1074">
        <v>1100</v>
      </c>
      <c r="G1074" s="12">
        <v>909111</v>
      </c>
      <c r="H1074" s="12">
        <v>0</v>
      </c>
      <c r="I1074">
        <v>0</v>
      </c>
      <c r="J1074">
        <v>0</v>
      </c>
      <c r="K1074">
        <v>0</v>
      </c>
      <c r="L1074" s="11"/>
      <c r="M1074" s="12"/>
      <c r="N1074" s="12">
        <v>0</v>
      </c>
      <c r="O1074" s="12">
        <f t="shared" si="56"/>
        <v>2009</v>
      </c>
      <c r="R1074">
        <v>0</v>
      </c>
      <c r="S1074">
        <v>12.099729999999999</v>
      </c>
      <c r="T1074">
        <v>0</v>
      </c>
      <c r="U1074">
        <v>0</v>
      </c>
    </row>
    <row r="1075" spans="1:21" x14ac:dyDescent="0.35">
      <c r="A1075">
        <v>1</v>
      </c>
      <c r="B1075">
        <f t="shared" si="57"/>
        <v>1074</v>
      </c>
      <c r="C1075" t="s">
        <v>651</v>
      </c>
      <c r="D1075">
        <v>51</v>
      </c>
      <c r="E1075">
        <v>2010</v>
      </c>
      <c r="F1075">
        <v>1100</v>
      </c>
      <c r="G1075" s="12">
        <v>951104</v>
      </c>
      <c r="H1075" s="12">
        <v>0</v>
      </c>
      <c r="I1075">
        <v>0</v>
      </c>
      <c r="J1075">
        <v>0</v>
      </c>
      <c r="K1075">
        <v>0</v>
      </c>
      <c r="L1075" s="11"/>
      <c r="M1075" s="12"/>
      <c r="N1075" s="12">
        <v>0</v>
      </c>
      <c r="O1075" s="12">
        <f t="shared" si="56"/>
        <v>2010</v>
      </c>
      <c r="R1075">
        <v>0</v>
      </c>
      <c r="S1075">
        <v>11.56551</v>
      </c>
      <c r="T1075">
        <v>0</v>
      </c>
      <c r="U1075">
        <v>0</v>
      </c>
    </row>
    <row r="1076" spans="1:21" x14ac:dyDescent="0.35">
      <c r="A1076">
        <v>1</v>
      </c>
      <c r="B1076">
        <f t="shared" si="57"/>
        <v>1075</v>
      </c>
      <c r="C1076" t="s">
        <v>651</v>
      </c>
      <c r="D1076">
        <v>51</v>
      </c>
      <c r="E1076">
        <v>2011</v>
      </c>
      <c r="F1076">
        <v>1200</v>
      </c>
      <c r="G1076" s="12">
        <v>994290</v>
      </c>
      <c r="H1076" s="12">
        <v>0</v>
      </c>
      <c r="I1076">
        <v>0</v>
      </c>
      <c r="J1076">
        <v>0</v>
      </c>
      <c r="K1076">
        <v>0</v>
      </c>
      <c r="L1076" s="11"/>
      <c r="M1076" s="12"/>
      <c r="N1076" s="12">
        <v>0</v>
      </c>
      <c r="O1076" s="12">
        <f t="shared" si="56"/>
        <v>2011</v>
      </c>
      <c r="R1076">
        <v>0</v>
      </c>
      <c r="S1076">
        <v>12.068910000000001</v>
      </c>
      <c r="T1076">
        <v>0</v>
      </c>
      <c r="U1076">
        <v>0</v>
      </c>
    </row>
    <row r="1077" spans="1:21" x14ac:dyDescent="0.35">
      <c r="A1077">
        <v>1</v>
      </c>
      <c r="B1077">
        <f t="shared" si="57"/>
        <v>1076</v>
      </c>
      <c r="C1077" t="s">
        <v>651</v>
      </c>
      <c r="D1077">
        <v>51</v>
      </c>
      <c r="E1077">
        <v>2012</v>
      </c>
      <c r="F1077">
        <v>1300</v>
      </c>
      <c r="G1077" s="12">
        <v>1000000</v>
      </c>
      <c r="H1077" s="12">
        <v>0</v>
      </c>
      <c r="I1077">
        <v>0</v>
      </c>
      <c r="J1077">
        <v>0</v>
      </c>
      <c r="K1077">
        <v>0</v>
      </c>
      <c r="L1077" s="11"/>
      <c r="M1077" s="12"/>
      <c r="N1077" s="12">
        <v>0</v>
      </c>
      <c r="O1077" s="12">
        <f t="shared" si="56"/>
        <v>2012</v>
      </c>
      <c r="R1077">
        <v>0</v>
      </c>
      <c r="S1077">
        <v>12.51693</v>
      </c>
      <c r="T1077">
        <v>0</v>
      </c>
      <c r="U1077">
        <v>0</v>
      </c>
    </row>
    <row r="1078" spans="1:21" x14ac:dyDescent="0.35">
      <c r="A1078">
        <v>1</v>
      </c>
      <c r="B1078">
        <f t="shared" si="57"/>
        <v>1077</v>
      </c>
      <c r="C1078" t="s">
        <v>651</v>
      </c>
      <c r="D1078">
        <v>51</v>
      </c>
      <c r="E1078">
        <v>2013</v>
      </c>
      <c r="F1078">
        <v>1200</v>
      </c>
      <c r="G1078" s="12">
        <v>1100000</v>
      </c>
      <c r="H1078" s="12">
        <v>0</v>
      </c>
      <c r="I1078">
        <v>0</v>
      </c>
      <c r="J1078">
        <v>0</v>
      </c>
      <c r="K1078">
        <v>0</v>
      </c>
      <c r="L1078" s="11"/>
      <c r="M1078" s="12"/>
      <c r="N1078" s="12">
        <v>0</v>
      </c>
      <c r="O1078" s="12">
        <f t="shared" si="56"/>
        <v>2013</v>
      </c>
      <c r="R1078">
        <v>0</v>
      </c>
      <c r="S1078">
        <v>11.072710000000001</v>
      </c>
      <c r="T1078">
        <v>0</v>
      </c>
      <c r="U1078">
        <v>0</v>
      </c>
    </row>
    <row r="1079" spans="1:21" x14ac:dyDescent="0.35">
      <c r="A1079">
        <v>1</v>
      </c>
      <c r="B1079">
        <f t="shared" si="57"/>
        <v>1078</v>
      </c>
      <c r="C1079" t="s">
        <v>651</v>
      </c>
      <c r="D1079">
        <v>51</v>
      </c>
      <c r="E1079">
        <v>2014</v>
      </c>
      <c r="F1079">
        <v>1000</v>
      </c>
      <c r="G1079" s="12">
        <v>1100000</v>
      </c>
      <c r="H1079" s="12">
        <v>0</v>
      </c>
      <c r="I1079">
        <v>0</v>
      </c>
      <c r="J1079">
        <v>0</v>
      </c>
      <c r="K1079">
        <v>0</v>
      </c>
      <c r="L1079" s="11"/>
      <c r="M1079" s="12"/>
      <c r="N1079" s="12">
        <v>0</v>
      </c>
      <c r="O1079" s="12">
        <f t="shared" si="56"/>
        <v>2014</v>
      </c>
      <c r="R1079">
        <v>0</v>
      </c>
      <c r="S1079">
        <v>8.8540709999999994</v>
      </c>
      <c r="T1079">
        <v>0</v>
      </c>
      <c r="U1079">
        <v>0</v>
      </c>
    </row>
    <row r="1080" spans="1:21" x14ac:dyDescent="0.35">
      <c r="A1080">
        <v>1</v>
      </c>
      <c r="B1080">
        <f t="shared" si="57"/>
        <v>1079</v>
      </c>
      <c r="C1080" t="s">
        <v>651</v>
      </c>
      <c r="D1080">
        <v>51</v>
      </c>
      <c r="E1080">
        <v>2015</v>
      </c>
      <c r="F1080">
        <v>1000</v>
      </c>
      <c r="G1080" s="12">
        <v>1200000</v>
      </c>
      <c r="H1080" s="12">
        <v>0</v>
      </c>
      <c r="I1080">
        <v>0</v>
      </c>
      <c r="J1080">
        <v>0</v>
      </c>
      <c r="K1080">
        <v>0</v>
      </c>
      <c r="L1080" s="11"/>
      <c r="M1080" s="12"/>
      <c r="N1080" s="12">
        <v>0</v>
      </c>
      <c r="O1080" s="12">
        <f t="shared" si="56"/>
        <v>2015</v>
      </c>
      <c r="R1080">
        <v>0</v>
      </c>
      <c r="S1080">
        <v>8.5078220000000009</v>
      </c>
      <c r="T1080">
        <v>0</v>
      </c>
      <c r="U1080">
        <v>0</v>
      </c>
    </row>
    <row r="1081" spans="1:21" x14ac:dyDescent="0.35">
      <c r="A1081">
        <v>1</v>
      </c>
      <c r="B1081">
        <f t="shared" si="57"/>
        <v>1080</v>
      </c>
      <c r="C1081" t="s">
        <v>651</v>
      </c>
      <c r="D1081">
        <v>51</v>
      </c>
      <c r="E1081">
        <v>2016</v>
      </c>
      <c r="F1081">
        <v>1000</v>
      </c>
      <c r="G1081" s="12">
        <v>1200000</v>
      </c>
      <c r="H1081" s="12">
        <v>0</v>
      </c>
      <c r="I1081">
        <v>0</v>
      </c>
      <c r="J1081">
        <v>0</v>
      </c>
      <c r="K1081">
        <v>0</v>
      </c>
      <c r="L1081" s="11"/>
      <c r="M1081" s="12"/>
      <c r="N1081" s="12">
        <v>0</v>
      </c>
      <c r="O1081" s="12">
        <f t="shared" si="56"/>
        <v>2016</v>
      </c>
      <c r="R1081">
        <v>0</v>
      </c>
      <c r="S1081">
        <v>8.1867230000000006</v>
      </c>
      <c r="T1081">
        <v>0</v>
      </c>
      <c r="U1081">
        <v>0</v>
      </c>
    </row>
    <row r="1082" spans="1:21" x14ac:dyDescent="0.35">
      <c r="A1082">
        <v>1</v>
      </c>
      <c r="B1082">
        <f t="shared" si="57"/>
        <v>1081</v>
      </c>
      <c r="C1082" t="s">
        <v>665</v>
      </c>
      <c r="D1082">
        <v>54</v>
      </c>
      <c r="E1082">
        <v>1990</v>
      </c>
      <c r="F1082">
        <v>8900</v>
      </c>
      <c r="G1082" s="12">
        <v>48000000</v>
      </c>
      <c r="H1082" s="12">
        <v>0</v>
      </c>
      <c r="I1082">
        <v>0</v>
      </c>
      <c r="J1082">
        <v>0</v>
      </c>
      <c r="K1082">
        <v>0</v>
      </c>
      <c r="L1082" s="11"/>
      <c r="M1082" s="12"/>
      <c r="N1082" s="12">
        <v>0</v>
      </c>
      <c r="O1082" s="12">
        <f t="shared" si="56"/>
        <v>1990</v>
      </c>
      <c r="R1082">
        <v>0</v>
      </c>
      <c r="S1082">
        <v>1.8508309999999999</v>
      </c>
      <c r="T1082">
        <v>0</v>
      </c>
      <c r="U1082">
        <v>0</v>
      </c>
    </row>
    <row r="1083" spans="1:21" x14ac:dyDescent="0.35">
      <c r="A1083">
        <v>1</v>
      </c>
      <c r="B1083">
        <f t="shared" si="57"/>
        <v>1082</v>
      </c>
      <c r="C1083" t="s">
        <v>665</v>
      </c>
      <c r="D1083">
        <v>54</v>
      </c>
      <c r="E1083">
        <v>1991</v>
      </c>
      <c r="F1083">
        <v>13000</v>
      </c>
      <c r="G1083" s="12">
        <v>50000000</v>
      </c>
      <c r="H1083" s="12">
        <v>0</v>
      </c>
      <c r="I1083">
        <v>0</v>
      </c>
      <c r="J1083">
        <v>0</v>
      </c>
      <c r="K1083">
        <v>0</v>
      </c>
      <c r="L1083" s="11"/>
      <c r="M1083" s="12"/>
      <c r="N1083" s="12">
        <v>0</v>
      </c>
      <c r="O1083" s="12">
        <f t="shared" si="56"/>
        <v>1991</v>
      </c>
      <c r="R1083">
        <v>0</v>
      </c>
      <c r="S1083">
        <v>2.609337</v>
      </c>
      <c r="T1083">
        <v>0</v>
      </c>
      <c r="U1083">
        <v>0</v>
      </c>
    </row>
    <row r="1084" spans="1:21" x14ac:dyDescent="0.35">
      <c r="A1084">
        <v>1</v>
      </c>
      <c r="B1084">
        <f t="shared" si="57"/>
        <v>1083</v>
      </c>
      <c r="C1084" t="s">
        <v>665</v>
      </c>
      <c r="D1084">
        <v>54</v>
      </c>
      <c r="E1084">
        <v>1992</v>
      </c>
      <c r="F1084">
        <v>17000</v>
      </c>
      <c r="G1084" s="12">
        <v>52000000</v>
      </c>
      <c r="H1084" s="12">
        <v>0</v>
      </c>
      <c r="I1084">
        <v>0</v>
      </c>
      <c r="J1084">
        <v>0</v>
      </c>
      <c r="K1084">
        <v>0</v>
      </c>
      <c r="L1084" s="11"/>
      <c r="M1084" s="12"/>
      <c r="N1084" s="12">
        <v>0</v>
      </c>
      <c r="O1084" s="12">
        <f t="shared" si="56"/>
        <v>1992</v>
      </c>
      <c r="R1084">
        <v>0</v>
      </c>
      <c r="S1084">
        <v>3.2915269999999999</v>
      </c>
      <c r="T1084">
        <v>0</v>
      </c>
      <c r="U1084">
        <v>0</v>
      </c>
    </row>
    <row r="1085" spans="1:21" x14ac:dyDescent="0.35">
      <c r="A1085">
        <v>1</v>
      </c>
      <c r="B1085">
        <f t="shared" si="57"/>
        <v>1084</v>
      </c>
      <c r="C1085" t="s">
        <v>665</v>
      </c>
      <c r="D1085">
        <v>54</v>
      </c>
      <c r="E1085">
        <v>1993</v>
      </c>
      <c r="F1085">
        <v>23000</v>
      </c>
      <c r="G1085" s="12">
        <v>54000000</v>
      </c>
      <c r="H1085" s="12">
        <v>0</v>
      </c>
      <c r="I1085">
        <v>0</v>
      </c>
      <c r="J1085">
        <v>0</v>
      </c>
      <c r="K1085">
        <v>0</v>
      </c>
      <c r="L1085" s="11"/>
      <c r="M1085" s="12"/>
      <c r="N1085" s="12">
        <v>0</v>
      </c>
      <c r="O1085" s="12">
        <f t="shared" si="56"/>
        <v>1993</v>
      </c>
      <c r="R1085">
        <v>0</v>
      </c>
      <c r="S1085">
        <v>4.2964190000000002</v>
      </c>
      <c r="T1085">
        <v>0</v>
      </c>
      <c r="U1085">
        <v>0</v>
      </c>
    </row>
    <row r="1086" spans="1:21" x14ac:dyDescent="0.35">
      <c r="A1086">
        <v>1</v>
      </c>
      <c r="B1086">
        <f t="shared" si="57"/>
        <v>1085</v>
      </c>
      <c r="C1086" t="s">
        <v>665</v>
      </c>
      <c r="D1086">
        <v>54</v>
      </c>
      <c r="E1086">
        <v>1994</v>
      </c>
      <c r="F1086">
        <v>30000</v>
      </c>
      <c r="G1086" s="12">
        <v>55000000</v>
      </c>
      <c r="H1086" s="12">
        <v>0</v>
      </c>
      <c r="I1086">
        <v>0</v>
      </c>
      <c r="J1086">
        <v>0</v>
      </c>
      <c r="K1086">
        <v>0</v>
      </c>
      <c r="L1086" s="11"/>
      <c r="M1086" s="12"/>
      <c r="N1086" s="12">
        <v>0</v>
      </c>
      <c r="O1086" s="12">
        <f t="shared" si="56"/>
        <v>1994</v>
      </c>
      <c r="R1086">
        <v>0</v>
      </c>
      <c r="S1086">
        <v>5.4121220000000001</v>
      </c>
      <c r="T1086">
        <v>0</v>
      </c>
      <c r="U1086">
        <v>0</v>
      </c>
    </row>
    <row r="1087" spans="1:21" x14ac:dyDescent="0.35">
      <c r="A1087">
        <v>1</v>
      </c>
      <c r="B1087">
        <f t="shared" si="57"/>
        <v>1086</v>
      </c>
      <c r="C1087" t="s">
        <v>665</v>
      </c>
      <c r="D1087">
        <v>54</v>
      </c>
      <c r="E1087">
        <v>1995</v>
      </c>
      <c r="F1087">
        <v>37000</v>
      </c>
      <c r="G1087" s="12">
        <v>57000000</v>
      </c>
      <c r="H1087" s="12">
        <v>0</v>
      </c>
      <c r="I1087">
        <v>0</v>
      </c>
      <c r="J1087">
        <v>0</v>
      </c>
      <c r="K1087">
        <v>0</v>
      </c>
      <c r="L1087" s="11"/>
      <c r="M1087" s="12"/>
      <c r="N1087" s="12">
        <v>0</v>
      </c>
      <c r="O1087" s="12">
        <f t="shared" si="56"/>
        <v>1995</v>
      </c>
      <c r="R1087">
        <v>0</v>
      </c>
      <c r="S1087">
        <v>6.4561299999999999</v>
      </c>
      <c r="T1087">
        <v>0</v>
      </c>
      <c r="U1087">
        <v>0</v>
      </c>
    </row>
    <row r="1088" spans="1:21" x14ac:dyDescent="0.35">
      <c r="A1088">
        <v>1</v>
      </c>
      <c r="B1088">
        <f t="shared" si="57"/>
        <v>1087</v>
      </c>
      <c r="C1088" t="s">
        <v>665</v>
      </c>
      <c r="D1088">
        <v>54</v>
      </c>
      <c r="E1088">
        <v>1996</v>
      </c>
      <c r="F1088">
        <v>45000</v>
      </c>
      <c r="G1088" s="12">
        <v>59000000</v>
      </c>
      <c r="H1088" s="12">
        <v>0</v>
      </c>
      <c r="I1088">
        <v>0</v>
      </c>
      <c r="J1088">
        <v>0</v>
      </c>
      <c r="K1088">
        <v>0</v>
      </c>
      <c r="L1088" s="11"/>
      <c r="M1088" s="12"/>
      <c r="N1088" s="12">
        <v>0</v>
      </c>
      <c r="O1088" s="12">
        <f t="shared" si="56"/>
        <v>1996</v>
      </c>
      <c r="R1088">
        <v>0</v>
      </c>
      <c r="S1088">
        <v>7.6071150000000003</v>
      </c>
    </row>
    <row r="1089" spans="1:21" x14ac:dyDescent="0.35">
      <c r="A1089">
        <v>1</v>
      </c>
      <c r="B1089">
        <f t="shared" si="57"/>
        <v>1088</v>
      </c>
      <c r="C1089" t="s">
        <v>665</v>
      </c>
      <c r="D1089">
        <v>54</v>
      </c>
      <c r="E1089">
        <v>1997</v>
      </c>
      <c r="F1089">
        <v>53000</v>
      </c>
      <c r="G1089" s="12">
        <v>61000000</v>
      </c>
      <c r="H1089" s="12">
        <v>0</v>
      </c>
      <c r="I1089">
        <v>0</v>
      </c>
      <c r="J1089">
        <v>0</v>
      </c>
      <c r="K1089">
        <v>0</v>
      </c>
      <c r="L1089" s="11"/>
      <c r="M1089" s="12"/>
      <c r="N1089">
        <v>0</v>
      </c>
      <c r="O1089" s="12">
        <f t="shared" si="56"/>
        <v>1997</v>
      </c>
      <c r="R1089">
        <v>0</v>
      </c>
      <c r="S1089">
        <v>8.6918799999999994</v>
      </c>
      <c r="T1089">
        <v>0</v>
      </c>
      <c r="U1089">
        <v>0</v>
      </c>
    </row>
    <row r="1090" spans="1:21" x14ac:dyDescent="0.35">
      <c r="A1090">
        <v>1</v>
      </c>
      <c r="B1090">
        <f t="shared" si="57"/>
        <v>1089</v>
      </c>
      <c r="C1090" t="s">
        <v>665</v>
      </c>
      <c r="D1090">
        <v>54</v>
      </c>
      <c r="E1090">
        <v>1998</v>
      </c>
      <c r="F1090">
        <v>62000</v>
      </c>
      <c r="G1090" s="12">
        <v>63000000</v>
      </c>
      <c r="H1090" s="12">
        <v>0</v>
      </c>
      <c r="I1090">
        <v>0</v>
      </c>
      <c r="J1090">
        <v>0</v>
      </c>
      <c r="K1090">
        <v>0</v>
      </c>
      <c r="L1090" s="11"/>
      <c r="M1090" s="12"/>
      <c r="N1090">
        <v>0</v>
      </c>
      <c r="O1090" s="12">
        <f t="shared" si="56"/>
        <v>1998</v>
      </c>
      <c r="R1090">
        <v>0</v>
      </c>
      <c r="S1090">
        <v>9.8735309999999998</v>
      </c>
      <c r="T1090">
        <v>0</v>
      </c>
      <c r="U1090">
        <v>0</v>
      </c>
    </row>
    <row r="1091" spans="1:21" x14ac:dyDescent="0.35">
      <c r="A1091">
        <v>1</v>
      </c>
      <c r="B1091">
        <f t="shared" si="57"/>
        <v>1090</v>
      </c>
      <c r="C1091" t="s">
        <v>665</v>
      </c>
      <c r="D1091">
        <v>54</v>
      </c>
      <c r="E1091">
        <v>1999</v>
      </c>
      <c r="F1091">
        <v>69000</v>
      </c>
      <c r="G1091" s="12">
        <v>65000000</v>
      </c>
      <c r="H1091" s="12">
        <v>0</v>
      </c>
      <c r="I1091">
        <v>0</v>
      </c>
      <c r="J1091">
        <v>0</v>
      </c>
      <c r="K1091">
        <v>0</v>
      </c>
      <c r="L1091" s="11"/>
      <c r="M1091" s="12"/>
      <c r="N1091">
        <v>0</v>
      </c>
      <c r="O1091" s="12">
        <f t="shared" ref="O1091:O1154" si="58">E1091-M1091</f>
        <v>1999</v>
      </c>
      <c r="R1091">
        <v>0</v>
      </c>
      <c r="S1091">
        <v>10.6745</v>
      </c>
      <c r="T1091">
        <v>0</v>
      </c>
      <c r="U1091">
        <v>0</v>
      </c>
    </row>
    <row r="1092" spans="1:21" x14ac:dyDescent="0.35">
      <c r="A1092">
        <v>1</v>
      </c>
      <c r="B1092">
        <f t="shared" ref="B1092:B1155" si="59">B1091+1</f>
        <v>1091</v>
      </c>
      <c r="C1092" t="s">
        <v>665</v>
      </c>
      <c r="D1092">
        <v>54</v>
      </c>
      <c r="E1092">
        <v>2000</v>
      </c>
      <c r="F1092">
        <v>76000</v>
      </c>
      <c r="G1092" s="12">
        <v>67000000</v>
      </c>
      <c r="H1092" s="12">
        <v>0</v>
      </c>
      <c r="I1092">
        <v>0</v>
      </c>
      <c r="J1092">
        <v>0</v>
      </c>
      <c r="K1092">
        <v>0</v>
      </c>
      <c r="L1092" s="11"/>
      <c r="M1092" s="12"/>
      <c r="N1092">
        <v>0</v>
      </c>
      <c r="O1092" s="12">
        <f t="shared" si="58"/>
        <v>2000</v>
      </c>
      <c r="R1092">
        <v>0</v>
      </c>
      <c r="S1092">
        <v>11.42216</v>
      </c>
      <c r="T1092">
        <v>0</v>
      </c>
      <c r="U1092">
        <v>0</v>
      </c>
    </row>
    <row r="1093" spans="1:21" x14ac:dyDescent="0.35">
      <c r="A1093">
        <v>1</v>
      </c>
      <c r="B1093">
        <f t="shared" si="59"/>
        <v>1092</v>
      </c>
      <c r="C1093" t="s">
        <v>665</v>
      </c>
      <c r="D1093">
        <v>54</v>
      </c>
      <c r="E1093">
        <v>2001</v>
      </c>
      <c r="F1093">
        <v>81000</v>
      </c>
      <c r="G1093" s="12">
        <v>68000000</v>
      </c>
      <c r="H1093" s="12">
        <v>0</v>
      </c>
      <c r="I1093">
        <v>0</v>
      </c>
      <c r="J1093">
        <v>0</v>
      </c>
      <c r="K1093">
        <v>0</v>
      </c>
      <c r="L1093" s="11"/>
      <c r="M1093" s="12"/>
      <c r="N1093">
        <v>0</v>
      </c>
      <c r="O1093" s="12">
        <f t="shared" si="58"/>
        <v>2001</v>
      </c>
      <c r="R1093">
        <v>0</v>
      </c>
      <c r="S1093">
        <v>11.82615</v>
      </c>
      <c r="T1093">
        <v>0</v>
      </c>
      <c r="U1093">
        <v>0</v>
      </c>
    </row>
    <row r="1094" spans="1:21" x14ac:dyDescent="0.35">
      <c r="A1094">
        <v>1</v>
      </c>
      <c r="B1094">
        <f t="shared" si="59"/>
        <v>1093</v>
      </c>
      <c r="C1094" t="s">
        <v>665</v>
      </c>
      <c r="D1094">
        <v>54</v>
      </c>
      <c r="E1094">
        <v>2002</v>
      </c>
      <c r="F1094">
        <v>84000</v>
      </c>
      <c r="G1094" s="12">
        <v>70000000</v>
      </c>
      <c r="H1094" s="12">
        <v>0</v>
      </c>
      <c r="I1094">
        <v>0</v>
      </c>
      <c r="J1094">
        <v>0</v>
      </c>
      <c r="K1094">
        <v>0</v>
      </c>
      <c r="L1094" s="11"/>
      <c r="M1094" s="12"/>
      <c r="N1094">
        <v>0</v>
      </c>
      <c r="O1094" s="12">
        <f t="shared" si="58"/>
        <v>2002</v>
      </c>
      <c r="R1094">
        <v>0</v>
      </c>
      <c r="S1094">
        <v>11.915369999999999</v>
      </c>
      <c r="T1094">
        <v>0</v>
      </c>
      <c r="U1094">
        <v>0</v>
      </c>
    </row>
    <row r="1095" spans="1:21" x14ac:dyDescent="0.35">
      <c r="A1095">
        <v>1</v>
      </c>
      <c r="B1095">
        <f t="shared" si="59"/>
        <v>1094</v>
      </c>
      <c r="C1095" t="s">
        <v>665</v>
      </c>
      <c r="D1095">
        <v>54</v>
      </c>
      <c r="E1095">
        <v>2003</v>
      </c>
      <c r="F1095">
        <v>87000</v>
      </c>
      <c r="G1095" s="12">
        <v>73000000</v>
      </c>
      <c r="H1095" s="12">
        <v>0</v>
      </c>
      <c r="I1095">
        <v>0</v>
      </c>
      <c r="J1095">
        <v>0</v>
      </c>
      <c r="K1095">
        <v>0</v>
      </c>
      <c r="L1095" s="11"/>
      <c r="M1095" s="12"/>
      <c r="N1095">
        <v>0</v>
      </c>
      <c r="O1095" s="12">
        <f t="shared" si="58"/>
        <v>2003</v>
      </c>
      <c r="R1095">
        <v>0</v>
      </c>
      <c r="S1095">
        <v>11.99253</v>
      </c>
      <c r="T1095">
        <v>0</v>
      </c>
      <c r="U1095">
        <v>0</v>
      </c>
    </row>
    <row r="1096" spans="1:21" x14ac:dyDescent="0.35">
      <c r="A1096">
        <v>1</v>
      </c>
      <c r="B1096">
        <f t="shared" si="59"/>
        <v>1095</v>
      </c>
      <c r="C1096" t="s">
        <v>665</v>
      </c>
      <c r="D1096">
        <v>54</v>
      </c>
      <c r="E1096">
        <v>2004</v>
      </c>
      <c r="F1096">
        <v>87000</v>
      </c>
      <c r="G1096" s="12">
        <v>75000000</v>
      </c>
      <c r="H1096" s="12">
        <v>0</v>
      </c>
      <c r="I1096">
        <v>0</v>
      </c>
      <c r="J1096">
        <v>0</v>
      </c>
      <c r="K1096">
        <v>0</v>
      </c>
      <c r="L1096" s="11"/>
      <c r="M1096" s="12"/>
      <c r="N1096">
        <v>0</v>
      </c>
      <c r="O1096" s="12">
        <f t="shared" si="58"/>
        <v>2004</v>
      </c>
      <c r="R1096">
        <v>0</v>
      </c>
      <c r="S1096">
        <v>11.658379999999999</v>
      </c>
      <c r="T1096">
        <v>0</v>
      </c>
      <c r="U1096">
        <v>0</v>
      </c>
    </row>
    <row r="1097" spans="1:21" x14ac:dyDescent="0.35">
      <c r="A1097">
        <v>1</v>
      </c>
      <c r="B1097">
        <f t="shared" si="59"/>
        <v>1096</v>
      </c>
      <c r="C1097" t="s">
        <v>665</v>
      </c>
      <c r="D1097">
        <v>54</v>
      </c>
      <c r="E1097">
        <v>2005</v>
      </c>
      <c r="F1097">
        <v>85000</v>
      </c>
      <c r="G1097" s="12">
        <v>77000000</v>
      </c>
      <c r="H1097" s="12">
        <v>0</v>
      </c>
      <c r="I1097">
        <v>0</v>
      </c>
      <c r="J1097">
        <v>0</v>
      </c>
      <c r="K1097">
        <v>0</v>
      </c>
      <c r="L1097" s="11"/>
      <c r="M1097" s="12"/>
      <c r="N1097">
        <v>0</v>
      </c>
      <c r="O1097" s="12">
        <f t="shared" si="58"/>
        <v>2005</v>
      </c>
      <c r="R1097">
        <v>0</v>
      </c>
      <c r="S1097">
        <v>11.07823</v>
      </c>
      <c r="T1097">
        <v>0</v>
      </c>
      <c r="U1097">
        <v>0</v>
      </c>
    </row>
    <row r="1098" spans="1:21" x14ac:dyDescent="0.35">
      <c r="A1098">
        <v>1</v>
      </c>
      <c r="B1098">
        <f t="shared" si="59"/>
        <v>1097</v>
      </c>
      <c r="C1098" t="s">
        <v>665</v>
      </c>
      <c r="D1098">
        <v>54</v>
      </c>
      <c r="E1098">
        <v>2006</v>
      </c>
      <c r="F1098">
        <v>79000</v>
      </c>
      <c r="G1098" s="12">
        <v>79000000</v>
      </c>
      <c r="H1098" s="12">
        <v>0</v>
      </c>
      <c r="I1098">
        <v>0</v>
      </c>
      <c r="J1098">
        <v>0</v>
      </c>
      <c r="K1098">
        <v>0</v>
      </c>
      <c r="L1098" s="11"/>
      <c r="M1098" s="12"/>
      <c r="N1098">
        <v>0</v>
      </c>
      <c r="O1098" s="12">
        <f t="shared" si="58"/>
        <v>2006</v>
      </c>
      <c r="R1098">
        <v>0</v>
      </c>
      <c r="S1098">
        <v>10.018940000000001</v>
      </c>
      <c r="T1098">
        <v>0</v>
      </c>
      <c r="U1098">
        <v>0</v>
      </c>
    </row>
    <row r="1099" spans="1:21" x14ac:dyDescent="0.35">
      <c r="A1099">
        <v>1</v>
      </c>
      <c r="B1099">
        <f t="shared" si="59"/>
        <v>1098</v>
      </c>
      <c r="C1099" t="s">
        <v>665</v>
      </c>
      <c r="D1099">
        <v>54</v>
      </c>
      <c r="E1099">
        <v>2007</v>
      </c>
      <c r="F1099">
        <v>69000</v>
      </c>
      <c r="G1099" s="12">
        <v>81000000</v>
      </c>
      <c r="H1099" s="12">
        <v>0</v>
      </c>
      <c r="I1099">
        <v>0</v>
      </c>
      <c r="J1099">
        <v>0</v>
      </c>
      <c r="K1099">
        <v>0</v>
      </c>
      <c r="L1099" s="11"/>
      <c r="M1099" s="12"/>
      <c r="N1099">
        <v>0</v>
      </c>
      <c r="O1099" s="12">
        <f t="shared" si="58"/>
        <v>2007</v>
      </c>
      <c r="R1099">
        <v>0</v>
      </c>
      <c r="S1099">
        <v>8.5184759999999997</v>
      </c>
      <c r="T1099">
        <v>0</v>
      </c>
      <c r="U1099">
        <v>0</v>
      </c>
    </row>
    <row r="1100" spans="1:21" x14ac:dyDescent="0.35">
      <c r="A1100">
        <v>1</v>
      </c>
      <c r="B1100">
        <f t="shared" si="59"/>
        <v>1099</v>
      </c>
      <c r="C1100" t="s">
        <v>665</v>
      </c>
      <c r="D1100">
        <v>54</v>
      </c>
      <c r="E1100">
        <v>2008</v>
      </c>
      <c r="F1100">
        <v>57000</v>
      </c>
      <c r="G1100" s="12">
        <v>83000000</v>
      </c>
      <c r="H1100" s="12">
        <v>0</v>
      </c>
      <c r="I1100">
        <v>0</v>
      </c>
      <c r="J1100">
        <v>0</v>
      </c>
      <c r="K1100">
        <v>0</v>
      </c>
      <c r="L1100" s="11"/>
      <c r="M1100" s="12"/>
      <c r="N1100">
        <v>0</v>
      </c>
      <c r="O1100" s="12">
        <f t="shared" si="58"/>
        <v>2008</v>
      </c>
      <c r="R1100">
        <v>0</v>
      </c>
      <c r="S1100">
        <v>6.8522059999999998</v>
      </c>
      <c r="T1100">
        <v>0</v>
      </c>
      <c r="U1100">
        <v>0</v>
      </c>
    </row>
    <row r="1101" spans="1:21" x14ac:dyDescent="0.35">
      <c r="A1101">
        <v>1</v>
      </c>
      <c r="B1101">
        <f t="shared" si="59"/>
        <v>1100</v>
      </c>
      <c r="C1101" t="s">
        <v>665</v>
      </c>
      <c r="D1101">
        <v>54</v>
      </c>
      <c r="E1101">
        <v>2009</v>
      </c>
      <c r="F1101">
        <v>47000</v>
      </c>
      <c r="G1101" s="12">
        <v>85000000</v>
      </c>
      <c r="H1101" s="12">
        <v>0</v>
      </c>
      <c r="I1101">
        <v>0</v>
      </c>
      <c r="J1101">
        <v>0</v>
      </c>
      <c r="K1101">
        <v>0</v>
      </c>
      <c r="L1101" s="11"/>
      <c r="M1101" s="12"/>
      <c r="N1101">
        <v>0</v>
      </c>
      <c r="O1101" s="12">
        <f t="shared" si="58"/>
        <v>2009</v>
      </c>
      <c r="R1101">
        <v>0</v>
      </c>
      <c r="S1101">
        <v>5.5024660000000001</v>
      </c>
      <c r="T1101">
        <v>0</v>
      </c>
      <c r="U1101">
        <v>0</v>
      </c>
    </row>
    <row r="1102" spans="1:21" x14ac:dyDescent="0.35">
      <c r="A1102">
        <v>1</v>
      </c>
      <c r="B1102">
        <f t="shared" si="59"/>
        <v>1101</v>
      </c>
      <c r="C1102" t="s">
        <v>665</v>
      </c>
      <c r="D1102">
        <v>54</v>
      </c>
      <c r="E1102">
        <v>2010</v>
      </c>
      <c r="F1102">
        <v>39000</v>
      </c>
      <c r="G1102" s="12">
        <v>88000000</v>
      </c>
      <c r="H1102" s="12">
        <v>0</v>
      </c>
      <c r="I1102">
        <v>0</v>
      </c>
      <c r="J1102">
        <v>0</v>
      </c>
      <c r="K1102">
        <v>0</v>
      </c>
      <c r="L1102" s="11"/>
      <c r="M1102" s="12"/>
      <c r="N1102">
        <v>0</v>
      </c>
      <c r="O1102" s="12">
        <f t="shared" si="58"/>
        <v>2010</v>
      </c>
      <c r="R1102">
        <v>0</v>
      </c>
      <c r="S1102">
        <v>4.4468430000000003</v>
      </c>
      <c r="T1102">
        <v>0</v>
      </c>
      <c r="U1102">
        <v>0</v>
      </c>
    </row>
    <row r="1103" spans="1:21" x14ac:dyDescent="0.35">
      <c r="A1103">
        <v>1</v>
      </c>
      <c r="B1103">
        <f t="shared" si="59"/>
        <v>1102</v>
      </c>
      <c r="C1103" t="s">
        <v>665</v>
      </c>
      <c r="D1103">
        <v>54</v>
      </c>
      <c r="E1103">
        <v>2011</v>
      </c>
      <c r="F1103">
        <v>32000</v>
      </c>
      <c r="G1103" s="12">
        <v>90000000</v>
      </c>
      <c r="H1103" s="12">
        <v>0</v>
      </c>
      <c r="I1103">
        <v>0</v>
      </c>
      <c r="J1103">
        <v>0</v>
      </c>
      <c r="K1103">
        <v>0</v>
      </c>
      <c r="L1103" s="11"/>
      <c r="M1103" s="12"/>
      <c r="N1103">
        <v>0</v>
      </c>
      <c r="O1103" s="12">
        <f t="shared" si="58"/>
        <v>2011</v>
      </c>
      <c r="R1103">
        <v>0</v>
      </c>
      <c r="S1103">
        <v>3.553709</v>
      </c>
      <c r="T1103">
        <v>0</v>
      </c>
      <c r="U1103">
        <v>0</v>
      </c>
    </row>
    <row r="1104" spans="1:21" x14ac:dyDescent="0.35">
      <c r="A1104">
        <v>1</v>
      </c>
      <c r="B1104">
        <f t="shared" si="59"/>
        <v>1103</v>
      </c>
      <c r="C1104" t="s">
        <v>665</v>
      </c>
      <c r="D1104">
        <v>54</v>
      </c>
      <c r="E1104">
        <v>2012</v>
      </c>
      <c r="F1104">
        <v>26000</v>
      </c>
      <c r="G1104" s="12">
        <v>92000000</v>
      </c>
      <c r="H1104" s="12">
        <v>0</v>
      </c>
      <c r="I1104">
        <v>0</v>
      </c>
      <c r="J1104">
        <v>0</v>
      </c>
      <c r="K1104">
        <v>0</v>
      </c>
      <c r="L1104" s="11"/>
      <c r="M1104" s="12"/>
      <c r="N1104">
        <v>0</v>
      </c>
      <c r="O1104" s="12">
        <f t="shared" si="58"/>
        <v>2012</v>
      </c>
      <c r="R1104">
        <v>0</v>
      </c>
      <c r="S1104">
        <v>2.8125079999999998</v>
      </c>
      <c r="T1104">
        <v>0</v>
      </c>
      <c r="U1104">
        <v>0</v>
      </c>
    </row>
    <row r="1105" spans="1:21" x14ac:dyDescent="0.35">
      <c r="A1105">
        <v>1</v>
      </c>
      <c r="B1105">
        <f t="shared" si="59"/>
        <v>1104</v>
      </c>
      <c r="C1105" t="s">
        <v>665</v>
      </c>
      <c r="D1105">
        <v>54</v>
      </c>
      <c r="E1105">
        <v>2013</v>
      </c>
      <c r="F1105">
        <v>25000</v>
      </c>
      <c r="G1105" s="12">
        <v>95000000</v>
      </c>
      <c r="H1105" s="12">
        <v>0</v>
      </c>
      <c r="I1105">
        <v>0</v>
      </c>
      <c r="J1105">
        <v>0</v>
      </c>
      <c r="K1105">
        <v>0</v>
      </c>
      <c r="L1105" s="11"/>
      <c r="M1105" s="12"/>
      <c r="N1105">
        <v>0</v>
      </c>
      <c r="O1105" s="12">
        <f t="shared" si="58"/>
        <v>2013</v>
      </c>
      <c r="R1105">
        <v>0</v>
      </c>
      <c r="S1105">
        <v>2.634693</v>
      </c>
      <c r="T1105">
        <v>0</v>
      </c>
      <c r="U1105">
        <v>0</v>
      </c>
    </row>
    <row r="1106" spans="1:21" x14ac:dyDescent="0.35">
      <c r="A1106">
        <v>1</v>
      </c>
      <c r="B1106">
        <f t="shared" si="59"/>
        <v>1105</v>
      </c>
      <c r="C1106" t="s">
        <v>665</v>
      </c>
      <c r="D1106">
        <v>54</v>
      </c>
      <c r="E1106">
        <v>2014</v>
      </c>
      <c r="F1106">
        <v>24000</v>
      </c>
      <c r="G1106" s="12">
        <v>97000000</v>
      </c>
      <c r="H1106" s="12">
        <v>0</v>
      </c>
      <c r="I1106">
        <v>0</v>
      </c>
      <c r="J1106">
        <v>0</v>
      </c>
      <c r="K1106">
        <v>0</v>
      </c>
      <c r="L1106" s="11"/>
      <c r="M1106" s="12"/>
      <c r="N1106">
        <v>0</v>
      </c>
      <c r="O1106" s="12">
        <f t="shared" si="58"/>
        <v>2014</v>
      </c>
      <c r="R1106">
        <v>0</v>
      </c>
      <c r="S1106">
        <v>2.464906</v>
      </c>
      <c r="T1106">
        <v>0</v>
      </c>
      <c r="U1106">
        <v>0</v>
      </c>
    </row>
    <row r="1107" spans="1:21" x14ac:dyDescent="0.35">
      <c r="A1107">
        <v>1</v>
      </c>
      <c r="B1107">
        <f t="shared" si="59"/>
        <v>1106</v>
      </c>
      <c r="C1107" t="s">
        <v>665</v>
      </c>
      <c r="D1107">
        <v>54</v>
      </c>
      <c r="E1107">
        <v>2015</v>
      </c>
      <c r="F1107">
        <v>22000</v>
      </c>
      <c r="G1107" s="12">
        <v>100000000</v>
      </c>
      <c r="H1107" s="12">
        <v>0</v>
      </c>
      <c r="I1107">
        <v>0</v>
      </c>
      <c r="J1107">
        <v>0</v>
      </c>
      <c r="K1107">
        <v>0</v>
      </c>
      <c r="L1107" s="11"/>
      <c r="M1107" s="12"/>
      <c r="N1107">
        <v>0</v>
      </c>
      <c r="O1107" s="12">
        <f t="shared" si="58"/>
        <v>2015</v>
      </c>
      <c r="R1107">
        <v>0</v>
      </c>
      <c r="S1107">
        <v>2.2027969999999999</v>
      </c>
      <c r="T1107">
        <v>0</v>
      </c>
      <c r="U1107">
        <v>0</v>
      </c>
    </row>
    <row r="1108" spans="1:21" x14ac:dyDescent="0.35">
      <c r="A1108">
        <v>1</v>
      </c>
      <c r="B1108">
        <f t="shared" si="59"/>
        <v>1107</v>
      </c>
      <c r="C1108" t="s">
        <v>665</v>
      </c>
      <c r="D1108">
        <v>54</v>
      </c>
      <c r="E1108">
        <v>2016</v>
      </c>
      <c r="F1108">
        <v>20000</v>
      </c>
      <c r="G1108" s="12">
        <v>100000000</v>
      </c>
      <c r="H1108" s="12">
        <v>0</v>
      </c>
      <c r="I1108">
        <v>0</v>
      </c>
      <c r="J1108">
        <v>0</v>
      </c>
      <c r="K1108">
        <v>0</v>
      </c>
      <c r="L1108" s="11"/>
      <c r="M1108" s="12"/>
      <c r="N1108">
        <v>0</v>
      </c>
      <c r="O1108" s="12">
        <f t="shared" si="58"/>
        <v>2016</v>
      </c>
      <c r="R1108">
        <v>0</v>
      </c>
      <c r="S1108">
        <v>1.9530639999999999</v>
      </c>
      <c r="T1108">
        <v>0</v>
      </c>
      <c r="U1108">
        <v>0</v>
      </c>
    </row>
    <row r="1109" spans="1:21" x14ac:dyDescent="0.35">
      <c r="A1109">
        <v>1</v>
      </c>
      <c r="B1109">
        <f t="shared" si="59"/>
        <v>1108</v>
      </c>
      <c r="C1109" t="s">
        <v>49</v>
      </c>
      <c r="D1109">
        <v>55</v>
      </c>
      <c r="E1109">
        <v>1990</v>
      </c>
      <c r="F1109">
        <v>100</v>
      </c>
      <c r="G1109" s="12">
        <v>728628</v>
      </c>
      <c r="H1109" s="12">
        <v>0</v>
      </c>
      <c r="I1109">
        <v>0</v>
      </c>
      <c r="J1109">
        <v>0</v>
      </c>
      <c r="K1109">
        <v>0</v>
      </c>
      <c r="L1109" s="11">
        <v>35078</v>
      </c>
      <c r="M1109" s="12">
        <v>1996</v>
      </c>
      <c r="N1109">
        <v>0</v>
      </c>
      <c r="O1109" s="12">
        <f t="shared" si="58"/>
        <v>-6</v>
      </c>
      <c r="P1109">
        <v>1996</v>
      </c>
      <c r="Q1109">
        <v>-6</v>
      </c>
      <c r="R1109">
        <v>0</v>
      </c>
      <c r="S1109">
        <v>1.3724419999999999</v>
      </c>
      <c r="T1109">
        <v>0</v>
      </c>
      <c r="U1109">
        <v>0</v>
      </c>
    </row>
    <row r="1110" spans="1:21" x14ac:dyDescent="0.35">
      <c r="A1110">
        <v>1</v>
      </c>
      <c r="B1110">
        <f t="shared" si="59"/>
        <v>1109</v>
      </c>
      <c r="C1110" t="s">
        <v>49</v>
      </c>
      <c r="D1110">
        <v>55</v>
      </c>
      <c r="E1110">
        <v>1991</v>
      </c>
      <c r="F1110">
        <v>100</v>
      </c>
      <c r="G1110" s="12">
        <v>735473</v>
      </c>
      <c r="H1110" s="12">
        <v>0</v>
      </c>
      <c r="I1110">
        <v>0</v>
      </c>
      <c r="J1110">
        <v>0</v>
      </c>
      <c r="K1110">
        <v>0</v>
      </c>
      <c r="L1110" s="11">
        <v>35078</v>
      </c>
      <c r="M1110" s="12">
        <v>1996</v>
      </c>
      <c r="N1110">
        <v>0</v>
      </c>
      <c r="O1110" s="12">
        <f t="shared" si="58"/>
        <v>-5</v>
      </c>
      <c r="P1110">
        <v>1996</v>
      </c>
      <c r="Q1110">
        <v>-5</v>
      </c>
      <c r="R1110">
        <v>0</v>
      </c>
      <c r="S1110">
        <v>1.359669</v>
      </c>
      <c r="T1110">
        <v>0</v>
      </c>
      <c r="U1110">
        <v>0</v>
      </c>
    </row>
    <row r="1111" spans="1:21" x14ac:dyDescent="0.35">
      <c r="A1111">
        <v>1</v>
      </c>
      <c r="B1111">
        <f t="shared" si="59"/>
        <v>1110</v>
      </c>
      <c r="C1111" t="s">
        <v>49</v>
      </c>
      <c r="D1111">
        <v>55</v>
      </c>
      <c r="E1111">
        <v>1992</v>
      </c>
      <c r="F1111">
        <v>100</v>
      </c>
      <c r="G1111" s="12">
        <v>744531</v>
      </c>
      <c r="H1111" s="12">
        <v>0</v>
      </c>
      <c r="I1111">
        <v>0</v>
      </c>
      <c r="J1111">
        <v>0</v>
      </c>
      <c r="K1111">
        <v>0</v>
      </c>
      <c r="L1111" s="11">
        <v>35078</v>
      </c>
      <c r="M1111" s="12">
        <v>1996</v>
      </c>
      <c r="N1111">
        <v>0</v>
      </c>
      <c r="O1111" s="12">
        <f t="shared" si="58"/>
        <v>-4</v>
      </c>
      <c r="P1111">
        <v>1996</v>
      </c>
      <c r="Q1111">
        <v>-4</v>
      </c>
      <c r="R1111">
        <v>0</v>
      </c>
      <c r="S1111">
        <v>1.343127</v>
      </c>
      <c r="T1111">
        <v>0</v>
      </c>
      <c r="U1111">
        <v>0</v>
      </c>
    </row>
    <row r="1112" spans="1:21" x14ac:dyDescent="0.35">
      <c r="A1112">
        <v>1</v>
      </c>
      <c r="B1112">
        <f t="shared" si="59"/>
        <v>1111</v>
      </c>
      <c r="C1112" t="s">
        <v>49</v>
      </c>
      <c r="D1112">
        <v>55</v>
      </c>
      <c r="E1112">
        <v>1993</v>
      </c>
      <c r="F1112">
        <v>100</v>
      </c>
      <c r="G1112" s="12">
        <v>755026</v>
      </c>
      <c r="H1112" s="12">
        <v>0</v>
      </c>
      <c r="I1112">
        <v>0</v>
      </c>
      <c r="J1112">
        <v>0</v>
      </c>
      <c r="K1112">
        <v>0</v>
      </c>
      <c r="L1112" s="11">
        <v>35078</v>
      </c>
      <c r="M1112" s="12">
        <v>1996</v>
      </c>
      <c r="N1112">
        <v>0</v>
      </c>
      <c r="O1112" s="12">
        <f t="shared" si="58"/>
        <v>-3</v>
      </c>
      <c r="P1112">
        <v>1996</v>
      </c>
      <c r="Q1112">
        <v>-3</v>
      </c>
      <c r="R1112">
        <v>0</v>
      </c>
      <c r="S1112">
        <v>1.3244579999999999</v>
      </c>
      <c r="T1112">
        <v>0</v>
      </c>
      <c r="U1112">
        <v>0</v>
      </c>
    </row>
    <row r="1113" spans="1:21" x14ac:dyDescent="0.35">
      <c r="A1113">
        <v>1</v>
      </c>
      <c r="B1113">
        <f t="shared" si="59"/>
        <v>1112</v>
      </c>
      <c r="C1113" t="s">
        <v>49</v>
      </c>
      <c r="D1113">
        <v>55</v>
      </c>
      <c r="E1113">
        <v>1994</v>
      </c>
      <c r="F1113">
        <v>100</v>
      </c>
      <c r="G1113" s="12">
        <v>765667</v>
      </c>
      <c r="H1113" s="12">
        <v>0</v>
      </c>
      <c r="I1113">
        <v>0</v>
      </c>
      <c r="J1113">
        <v>0</v>
      </c>
      <c r="K1113">
        <v>0</v>
      </c>
      <c r="L1113" s="11">
        <v>35078</v>
      </c>
      <c r="M1113" s="12">
        <v>1996</v>
      </c>
      <c r="N1113">
        <v>0</v>
      </c>
      <c r="O1113" s="12">
        <f t="shared" si="58"/>
        <v>-2</v>
      </c>
      <c r="P1113">
        <v>1996</v>
      </c>
      <c r="Q1113">
        <v>-2</v>
      </c>
      <c r="R1113">
        <v>0</v>
      </c>
      <c r="S1113">
        <v>1.3060510000000001</v>
      </c>
      <c r="T1113">
        <v>0</v>
      </c>
      <c r="U1113">
        <v>0</v>
      </c>
    </row>
    <row r="1114" spans="1:21" x14ac:dyDescent="0.35">
      <c r="A1114">
        <v>1</v>
      </c>
      <c r="B1114">
        <f t="shared" si="59"/>
        <v>1113</v>
      </c>
      <c r="C1114" t="s">
        <v>49</v>
      </c>
      <c r="D1114">
        <v>55</v>
      </c>
      <c r="E1114">
        <v>1995</v>
      </c>
      <c r="F1114">
        <v>100</v>
      </c>
      <c r="G1114" s="12">
        <v>775498</v>
      </c>
      <c r="H1114" s="12">
        <v>0</v>
      </c>
      <c r="I1114">
        <v>0</v>
      </c>
      <c r="J1114">
        <v>0</v>
      </c>
      <c r="K1114">
        <v>0</v>
      </c>
      <c r="L1114" s="11">
        <v>35078</v>
      </c>
      <c r="M1114" s="12">
        <v>1996</v>
      </c>
      <c r="N1114">
        <v>0</v>
      </c>
      <c r="O1114" s="12">
        <f t="shared" si="58"/>
        <v>-1</v>
      </c>
      <c r="P1114">
        <v>1996</v>
      </c>
      <c r="Q1114">
        <v>-1</v>
      </c>
      <c r="R1114">
        <v>0</v>
      </c>
      <c r="S1114">
        <v>1.2894939999999999</v>
      </c>
      <c r="T1114">
        <v>0</v>
      </c>
      <c r="U1114">
        <v>0</v>
      </c>
    </row>
    <row r="1115" spans="1:21" x14ac:dyDescent="0.35">
      <c r="A1115">
        <v>1</v>
      </c>
      <c r="B1115">
        <f t="shared" si="59"/>
        <v>1114</v>
      </c>
      <c r="C1115" t="s">
        <v>49</v>
      </c>
      <c r="D1115">
        <v>55</v>
      </c>
      <c r="E1115">
        <v>1996</v>
      </c>
      <c r="F1115">
        <v>100</v>
      </c>
      <c r="G1115" s="12">
        <v>784476</v>
      </c>
      <c r="H1115" s="12">
        <v>0</v>
      </c>
      <c r="I1115">
        <v>0</v>
      </c>
      <c r="J1115">
        <v>0</v>
      </c>
      <c r="K1115">
        <v>0</v>
      </c>
      <c r="L1115" s="11">
        <v>35078</v>
      </c>
      <c r="M1115" s="12">
        <v>1996</v>
      </c>
      <c r="N1115">
        <v>1</v>
      </c>
      <c r="O1115" s="12">
        <f t="shared" si="58"/>
        <v>0</v>
      </c>
      <c r="P1115">
        <v>1996</v>
      </c>
      <c r="Q1115">
        <v>0</v>
      </c>
      <c r="R1115">
        <v>1</v>
      </c>
      <c r="S1115">
        <v>1.2747360000000001</v>
      </c>
      <c r="T1115">
        <v>0</v>
      </c>
      <c r="U1115">
        <v>0</v>
      </c>
    </row>
    <row r="1116" spans="1:21" x14ac:dyDescent="0.35">
      <c r="A1116">
        <v>1</v>
      </c>
      <c r="B1116">
        <f t="shared" si="59"/>
        <v>1115</v>
      </c>
      <c r="C1116" t="s">
        <v>49</v>
      </c>
      <c r="D1116">
        <v>55</v>
      </c>
      <c r="E1116">
        <v>1997</v>
      </c>
      <c r="F1116">
        <v>100</v>
      </c>
      <c r="G1116" s="12">
        <v>792860</v>
      </c>
      <c r="H1116" s="12">
        <v>0</v>
      </c>
      <c r="I1116">
        <v>0</v>
      </c>
      <c r="J1116">
        <v>0</v>
      </c>
      <c r="K1116">
        <v>0</v>
      </c>
      <c r="L1116" s="11">
        <v>35078</v>
      </c>
      <c r="M1116" s="12">
        <v>1996</v>
      </c>
      <c r="N1116">
        <v>1</v>
      </c>
      <c r="O1116" s="12">
        <f t="shared" si="58"/>
        <v>1</v>
      </c>
      <c r="P1116">
        <v>1996</v>
      </c>
      <c r="Q1116">
        <v>1</v>
      </c>
      <c r="R1116">
        <v>1</v>
      </c>
      <c r="S1116">
        <v>1.2612570000000001</v>
      </c>
      <c r="T1116">
        <v>0</v>
      </c>
      <c r="U1116">
        <v>0</v>
      </c>
    </row>
    <row r="1117" spans="1:21" x14ac:dyDescent="0.35">
      <c r="A1117">
        <v>1</v>
      </c>
      <c r="B1117">
        <f t="shared" si="59"/>
        <v>1116</v>
      </c>
      <c r="C1117" t="s">
        <v>49</v>
      </c>
      <c r="D1117">
        <v>55</v>
      </c>
      <c r="E1117">
        <v>1998</v>
      </c>
      <c r="F1117">
        <v>100</v>
      </c>
      <c r="G1117" s="12">
        <v>800315</v>
      </c>
      <c r="H1117" s="12">
        <v>0</v>
      </c>
      <c r="I1117">
        <v>0</v>
      </c>
      <c r="J1117">
        <v>0</v>
      </c>
      <c r="K1117">
        <v>0</v>
      </c>
      <c r="L1117" s="11">
        <v>35078</v>
      </c>
      <c r="M1117" s="12">
        <v>1996</v>
      </c>
      <c r="N1117">
        <v>1</v>
      </c>
      <c r="O1117" s="12">
        <f t="shared" si="58"/>
        <v>2</v>
      </c>
      <c r="P1117">
        <v>1996</v>
      </c>
      <c r="Q1117">
        <v>2</v>
      </c>
      <c r="R1117">
        <v>1</v>
      </c>
      <c r="S1117">
        <v>1.2495080000000001</v>
      </c>
      <c r="T1117">
        <v>0</v>
      </c>
      <c r="U1117">
        <v>0</v>
      </c>
    </row>
    <row r="1118" spans="1:21" x14ac:dyDescent="0.35">
      <c r="A1118">
        <v>1</v>
      </c>
      <c r="B1118">
        <f t="shared" si="59"/>
        <v>1117</v>
      </c>
      <c r="C1118" t="s">
        <v>49</v>
      </c>
      <c r="D1118">
        <v>55</v>
      </c>
      <c r="E1118">
        <v>1999</v>
      </c>
      <c r="F1118">
        <v>100</v>
      </c>
      <c r="G1118" s="12">
        <v>806494</v>
      </c>
      <c r="H1118" s="12">
        <v>0</v>
      </c>
      <c r="I1118">
        <v>0</v>
      </c>
      <c r="J1118">
        <v>0</v>
      </c>
      <c r="K1118">
        <v>0</v>
      </c>
      <c r="L1118" s="11">
        <v>35078</v>
      </c>
      <c r="M1118" s="12">
        <v>1996</v>
      </c>
      <c r="N1118">
        <v>1</v>
      </c>
      <c r="O1118" s="12">
        <f t="shared" si="58"/>
        <v>3</v>
      </c>
      <c r="P1118">
        <v>1996</v>
      </c>
      <c r="Q1118">
        <v>3</v>
      </c>
      <c r="R1118">
        <v>1</v>
      </c>
      <c r="S1118">
        <v>1.239935</v>
      </c>
      <c r="T1118">
        <v>0</v>
      </c>
      <c r="U1118">
        <v>0</v>
      </c>
    </row>
    <row r="1119" spans="1:21" x14ac:dyDescent="0.35">
      <c r="A1119">
        <v>1</v>
      </c>
      <c r="B1119">
        <f t="shared" si="59"/>
        <v>1118</v>
      </c>
      <c r="C1119" t="s">
        <v>49</v>
      </c>
      <c r="D1119">
        <v>55</v>
      </c>
      <c r="E1119">
        <v>2000</v>
      </c>
      <c r="F1119">
        <v>100</v>
      </c>
      <c r="G1119" s="12">
        <v>811223</v>
      </c>
      <c r="H1119" s="12">
        <v>0</v>
      </c>
      <c r="I1119">
        <v>0</v>
      </c>
      <c r="J1119">
        <v>0</v>
      </c>
      <c r="K1119">
        <v>0</v>
      </c>
      <c r="L1119" s="11">
        <v>35078</v>
      </c>
      <c r="M1119" s="12">
        <v>1996</v>
      </c>
      <c r="N1119">
        <v>1</v>
      </c>
      <c r="O1119" s="12">
        <f t="shared" si="58"/>
        <v>4</v>
      </c>
      <c r="P1119">
        <v>1996</v>
      </c>
      <c r="Q1119">
        <v>4</v>
      </c>
      <c r="R1119">
        <v>1</v>
      </c>
      <c r="S1119">
        <v>1.232707</v>
      </c>
      <c r="T1119">
        <v>0</v>
      </c>
      <c r="U1119">
        <v>0</v>
      </c>
    </row>
    <row r="1120" spans="1:21" x14ac:dyDescent="0.35">
      <c r="A1120">
        <v>1</v>
      </c>
      <c r="B1120">
        <f t="shared" si="59"/>
        <v>1119</v>
      </c>
      <c r="C1120" t="s">
        <v>49</v>
      </c>
      <c r="D1120">
        <v>55</v>
      </c>
      <c r="E1120">
        <v>2001</v>
      </c>
      <c r="F1120">
        <v>100</v>
      </c>
      <c r="G1120" s="12">
        <v>814218</v>
      </c>
      <c r="H1120" s="12">
        <v>0</v>
      </c>
      <c r="I1120">
        <v>0</v>
      </c>
      <c r="J1120">
        <v>0</v>
      </c>
      <c r="K1120">
        <v>0</v>
      </c>
      <c r="L1120" s="11">
        <v>35078</v>
      </c>
      <c r="M1120" s="12">
        <v>1996</v>
      </c>
      <c r="N1120">
        <v>1</v>
      </c>
      <c r="O1120" s="12">
        <f t="shared" si="58"/>
        <v>5</v>
      </c>
      <c r="P1120">
        <v>1996</v>
      </c>
      <c r="Q1120">
        <v>5</v>
      </c>
      <c r="R1120">
        <v>1</v>
      </c>
      <c r="S1120">
        <v>1.228172</v>
      </c>
      <c r="T1120">
        <v>0</v>
      </c>
      <c r="U1120">
        <v>0</v>
      </c>
    </row>
    <row r="1121" spans="1:21" x14ac:dyDescent="0.35">
      <c r="A1121">
        <v>1</v>
      </c>
      <c r="B1121">
        <f t="shared" si="59"/>
        <v>1120</v>
      </c>
      <c r="C1121" t="s">
        <v>49</v>
      </c>
      <c r="D1121">
        <v>55</v>
      </c>
      <c r="E1121">
        <v>2002</v>
      </c>
      <c r="F1121">
        <v>100</v>
      </c>
      <c r="G1121" s="12">
        <v>815691</v>
      </c>
      <c r="H1121" s="12">
        <v>0</v>
      </c>
      <c r="I1121">
        <v>0</v>
      </c>
      <c r="J1121">
        <v>0</v>
      </c>
      <c r="K1121">
        <v>0</v>
      </c>
      <c r="L1121" s="11">
        <v>35078</v>
      </c>
      <c r="M1121" s="12">
        <v>1996</v>
      </c>
      <c r="N1121">
        <v>1</v>
      </c>
      <c r="O1121" s="12">
        <f t="shared" si="58"/>
        <v>6</v>
      </c>
      <c r="P1121">
        <v>1996</v>
      </c>
      <c r="Q1121">
        <v>6</v>
      </c>
      <c r="R1121">
        <v>1</v>
      </c>
      <c r="S1121">
        <v>1.225954</v>
      </c>
      <c r="T1121">
        <v>0</v>
      </c>
      <c r="U1121">
        <v>0</v>
      </c>
    </row>
    <row r="1122" spans="1:21" x14ac:dyDescent="0.35">
      <c r="A1122">
        <v>1</v>
      </c>
      <c r="B1122">
        <f t="shared" si="59"/>
        <v>1121</v>
      </c>
      <c r="C1122" t="s">
        <v>49</v>
      </c>
      <c r="D1122">
        <v>55</v>
      </c>
      <c r="E1122">
        <v>2003</v>
      </c>
      <c r="F1122">
        <v>100</v>
      </c>
      <c r="G1122" s="12">
        <v>816628</v>
      </c>
      <c r="H1122" s="12">
        <v>0</v>
      </c>
      <c r="I1122">
        <v>0</v>
      </c>
      <c r="J1122">
        <v>0</v>
      </c>
      <c r="K1122">
        <v>0</v>
      </c>
      <c r="L1122" s="11">
        <v>35078</v>
      </c>
      <c r="M1122" s="12">
        <v>1996</v>
      </c>
      <c r="N1122">
        <v>1</v>
      </c>
      <c r="O1122" s="12">
        <f t="shared" si="58"/>
        <v>7</v>
      </c>
      <c r="P1122">
        <v>1996</v>
      </c>
      <c r="Q1122">
        <v>7</v>
      </c>
      <c r="R1122">
        <v>1</v>
      </c>
      <c r="S1122">
        <v>1.224548</v>
      </c>
      <c r="T1122">
        <v>0</v>
      </c>
      <c r="U1122">
        <v>0</v>
      </c>
    </row>
    <row r="1123" spans="1:21" x14ac:dyDescent="0.35">
      <c r="A1123">
        <v>1</v>
      </c>
      <c r="B1123">
        <f t="shared" si="59"/>
        <v>1122</v>
      </c>
      <c r="C1123" t="s">
        <v>49</v>
      </c>
      <c r="D1123">
        <v>55</v>
      </c>
      <c r="E1123">
        <v>2004</v>
      </c>
      <c r="F1123">
        <v>100</v>
      </c>
      <c r="G1123" s="12">
        <v>818354</v>
      </c>
      <c r="H1123" s="12">
        <v>0</v>
      </c>
      <c r="I1123">
        <v>0</v>
      </c>
      <c r="J1123">
        <v>0</v>
      </c>
      <c r="K1123">
        <v>0</v>
      </c>
      <c r="L1123" s="11">
        <v>35078</v>
      </c>
      <c r="M1123" s="12">
        <v>1996</v>
      </c>
      <c r="N1123">
        <v>1</v>
      </c>
      <c r="O1123" s="12">
        <f t="shared" si="58"/>
        <v>8</v>
      </c>
      <c r="P1123">
        <v>1996</v>
      </c>
      <c r="Q1123">
        <v>8</v>
      </c>
      <c r="R1123">
        <v>1</v>
      </c>
      <c r="S1123">
        <v>1.221965</v>
      </c>
      <c r="T1123">
        <v>0</v>
      </c>
      <c r="U1123">
        <v>0</v>
      </c>
    </row>
    <row r="1124" spans="1:21" x14ac:dyDescent="0.35">
      <c r="A1124">
        <v>1</v>
      </c>
      <c r="B1124">
        <f t="shared" si="59"/>
        <v>1123</v>
      </c>
      <c r="C1124" t="s">
        <v>49</v>
      </c>
      <c r="D1124">
        <v>55</v>
      </c>
      <c r="E1124">
        <v>2005</v>
      </c>
      <c r="F1124">
        <v>100</v>
      </c>
      <c r="G1124" s="12">
        <v>821817</v>
      </c>
      <c r="H1124" s="12">
        <v>0</v>
      </c>
      <c r="I1124">
        <v>0</v>
      </c>
      <c r="J1124">
        <v>0</v>
      </c>
      <c r="K1124">
        <v>0</v>
      </c>
      <c r="L1124" s="11">
        <v>35078</v>
      </c>
      <c r="M1124" s="12">
        <v>1996</v>
      </c>
      <c r="N1124">
        <v>1</v>
      </c>
      <c r="O1124" s="12">
        <f t="shared" si="58"/>
        <v>9</v>
      </c>
      <c r="P1124">
        <v>1996</v>
      </c>
      <c r="Q1124">
        <v>9</v>
      </c>
      <c r="R1124">
        <v>1</v>
      </c>
      <c r="S1124">
        <v>1.2168159999999999</v>
      </c>
      <c r="T1124">
        <v>0</v>
      </c>
      <c r="U1124">
        <v>0</v>
      </c>
    </row>
    <row r="1125" spans="1:21" x14ac:dyDescent="0.35">
      <c r="A1125">
        <v>1</v>
      </c>
      <c r="B1125">
        <f t="shared" si="59"/>
        <v>1124</v>
      </c>
      <c r="C1125" t="s">
        <v>49</v>
      </c>
      <c r="D1125">
        <v>55</v>
      </c>
      <c r="E1125">
        <v>2006</v>
      </c>
      <c r="F1125">
        <v>100</v>
      </c>
      <c r="G1125" s="12">
        <v>827411</v>
      </c>
      <c r="H1125" s="12">
        <v>0</v>
      </c>
      <c r="I1125">
        <v>0</v>
      </c>
      <c r="J1125">
        <v>0</v>
      </c>
      <c r="K1125">
        <v>0</v>
      </c>
      <c r="L1125" s="11">
        <v>35078</v>
      </c>
      <c r="M1125" s="12">
        <v>1996</v>
      </c>
      <c r="N1125">
        <v>1</v>
      </c>
      <c r="O1125" s="12">
        <f t="shared" si="58"/>
        <v>10</v>
      </c>
      <c r="P1125">
        <v>1996</v>
      </c>
      <c r="Q1125">
        <v>10</v>
      </c>
      <c r="R1125">
        <v>1</v>
      </c>
      <c r="S1125">
        <v>1.2085889999999999</v>
      </c>
      <c r="T1125">
        <v>0</v>
      </c>
      <c r="U1125">
        <v>0</v>
      </c>
    </row>
    <row r="1126" spans="1:21" x14ac:dyDescent="0.35">
      <c r="A1126">
        <v>1</v>
      </c>
      <c r="B1126">
        <f t="shared" si="59"/>
        <v>1125</v>
      </c>
      <c r="C1126" t="s">
        <v>49</v>
      </c>
      <c r="D1126">
        <v>55</v>
      </c>
      <c r="E1126">
        <v>2007</v>
      </c>
      <c r="F1126">
        <v>100</v>
      </c>
      <c r="G1126" s="12">
        <v>834812</v>
      </c>
      <c r="H1126" s="12">
        <v>0</v>
      </c>
      <c r="I1126">
        <v>0</v>
      </c>
      <c r="J1126">
        <v>0</v>
      </c>
      <c r="K1126">
        <v>0</v>
      </c>
      <c r="L1126" s="11">
        <v>35078</v>
      </c>
      <c r="M1126" s="12">
        <v>1996</v>
      </c>
      <c r="N1126">
        <v>1</v>
      </c>
      <c r="O1126" s="12">
        <f t="shared" si="58"/>
        <v>11</v>
      </c>
      <c r="P1126">
        <v>1996</v>
      </c>
      <c r="Q1126">
        <v>11</v>
      </c>
      <c r="R1126">
        <v>1</v>
      </c>
      <c r="S1126">
        <v>1.197875</v>
      </c>
      <c r="T1126">
        <v>0</v>
      </c>
      <c r="U1126">
        <v>0</v>
      </c>
    </row>
    <row r="1127" spans="1:21" x14ac:dyDescent="0.35">
      <c r="A1127">
        <v>1</v>
      </c>
      <c r="B1127">
        <f t="shared" si="59"/>
        <v>1126</v>
      </c>
      <c r="C1127" t="s">
        <v>49</v>
      </c>
      <c r="D1127">
        <v>55</v>
      </c>
      <c r="E1127">
        <v>2008</v>
      </c>
      <c r="F1127">
        <v>100</v>
      </c>
      <c r="G1127" s="12">
        <v>843340</v>
      </c>
      <c r="H1127" s="12">
        <v>0</v>
      </c>
      <c r="I1127">
        <v>0</v>
      </c>
      <c r="J1127">
        <v>0</v>
      </c>
      <c r="K1127">
        <v>0</v>
      </c>
      <c r="L1127" s="11">
        <v>35078</v>
      </c>
      <c r="M1127" s="12">
        <v>1996</v>
      </c>
      <c r="N1127">
        <v>1</v>
      </c>
      <c r="O1127" s="12">
        <f t="shared" si="58"/>
        <v>12</v>
      </c>
      <c r="P1127">
        <v>1996</v>
      </c>
      <c r="Q1127">
        <v>12</v>
      </c>
      <c r="R1127">
        <v>1</v>
      </c>
      <c r="S1127">
        <v>1.1857610000000001</v>
      </c>
      <c r="T1127">
        <v>0</v>
      </c>
      <c r="U1127">
        <v>0</v>
      </c>
    </row>
    <row r="1128" spans="1:21" x14ac:dyDescent="0.35">
      <c r="A1128">
        <v>1</v>
      </c>
      <c r="B1128">
        <f t="shared" si="59"/>
        <v>1127</v>
      </c>
      <c r="C1128" t="s">
        <v>49</v>
      </c>
      <c r="D1128">
        <v>55</v>
      </c>
      <c r="E1128">
        <v>2009</v>
      </c>
      <c r="F1128">
        <v>100</v>
      </c>
      <c r="G1128" s="12">
        <v>851967</v>
      </c>
      <c r="H1128" s="12">
        <v>0</v>
      </c>
      <c r="I1128">
        <v>0</v>
      </c>
      <c r="J1128">
        <v>0</v>
      </c>
      <c r="K1128">
        <v>0</v>
      </c>
      <c r="L1128" s="11">
        <v>35078</v>
      </c>
      <c r="M1128" s="12">
        <v>1996</v>
      </c>
      <c r="N1128">
        <v>1</v>
      </c>
      <c r="O1128" s="12">
        <f t="shared" si="58"/>
        <v>13</v>
      </c>
      <c r="P1128">
        <v>1996</v>
      </c>
      <c r="Q1128">
        <v>13</v>
      </c>
      <c r="R1128">
        <v>1</v>
      </c>
      <c r="S1128">
        <v>1.173754</v>
      </c>
      <c r="T1128">
        <v>0</v>
      </c>
      <c r="U1128">
        <v>0</v>
      </c>
    </row>
    <row r="1129" spans="1:21" x14ac:dyDescent="0.35">
      <c r="A1129">
        <v>1</v>
      </c>
      <c r="B1129">
        <f t="shared" si="59"/>
        <v>1128</v>
      </c>
      <c r="C1129" t="s">
        <v>49</v>
      </c>
      <c r="D1129">
        <v>55</v>
      </c>
      <c r="E1129">
        <v>2010</v>
      </c>
      <c r="F1129">
        <v>100</v>
      </c>
      <c r="G1129" s="12">
        <v>859950</v>
      </c>
      <c r="H1129" s="12">
        <v>0</v>
      </c>
      <c r="I1129">
        <v>0</v>
      </c>
      <c r="J1129">
        <v>0</v>
      </c>
      <c r="K1129">
        <v>0</v>
      </c>
      <c r="L1129" s="11">
        <v>35078</v>
      </c>
      <c r="M1129" s="12">
        <v>1996</v>
      </c>
      <c r="N1129">
        <v>1</v>
      </c>
      <c r="O1129" s="12">
        <f t="shared" si="58"/>
        <v>14</v>
      </c>
      <c r="P1129">
        <v>1996</v>
      </c>
      <c r="Q1129">
        <v>14</v>
      </c>
      <c r="R1129">
        <v>1</v>
      </c>
      <c r="S1129">
        <v>1.1628579999999999</v>
      </c>
      <c r="T1129">
        <v>0</v>
      </c>
      <c r="U1129">
        <v>0</v>
      </c>
    </row>
    <row r="1130" spans="1:21" x14ac:dyDescent="0.35">
      <c r="A1130">
        <v>1</v>
      </c>
      <c r="B1130">
        <f t="shared" si="59"/>
        <v>1129</v>
      </c>
      <c r="C1130" t="s">
        <v>49</v>
      </c>
      <c r="D1130">
        <v>55</v>
      </c>
      <c r="E1130">
        <v>2011</v>
      </c>
      <c r="F1130">
        <v>100</v>
      </c>
      <c r="G1130" s="12">
        <v>867086</v>
      </c>
      <c r="H1130" s="12">
        <v>0</v>
      </c>
      <c r="I1130">
        <v>0</v>
      </c>
      <c r="J1130">
        <v>0</v>
      </c>
      <c r="K1130">
        <v>0</v>
      </c>
      <c r="L1130" s="11">
        <v>35078</v>
      </c>
      <c r="M1130" s="12">
        <v>1996</v>
      </c>
      <c r="N1130">
        <v>1</v>
      </c>
      <c r="O1130" s="12">
        <f t="shared" si="58"/>
        <v>15</v>
      </c>
      <c r="P1130">
        <v>1996</v>
      </c>
      <c r="Q1130">
        <v>15</v>
      </c>
      <c r="R1130">
        <v>1</v>
      </c>
      <c r="S1130">
        <v>1.1532880000000001</v>
      </c>
      <c r="T1130">
        <v>0</v>
      </c>
      <c r="U1130">
        <v>0</v>
      </c>
    </row>
    <row r="1131" spans="1:21" x14ac:dyDescent="0.35">
      <c r="A1131">
        <v>1</v>
      </c>
      <c r="B1131">
        <f t="shared" si="59"/>
        <v>1130</v>
      </c>
      <c r="C1131" t="s">
        <v>49</v>
      </c>
      <c r="D1131">
        <v>55</v>
      </c>
      <c r="E1131">
        <v>2012</v>
      </c>
      <c r="F1131">
        <v>100</v>
      </c>
      <c r="G1131" s="12">
        <v>873596</v>
      </c>
      <c r="H1131" s="12">
        <v>0</v>
      </c>
      <c r="I1131">
        <v>0</v>
      </c>
      <c r="J1131">
        <v>0</v>
      </c>
      <c r="K1131">
        <v>0</v>
      </c>
      <c r="L1131" s="11">
        <v>35078</v>
      </c>
      <c r="M1131" s="12">
        <v>1996</v>
      </c>
      <c r="N1131">
        <v>1</v>
      </c>
      <c r="O1131" s="12">
        <f t="shared" si="58"/>
        <v>16</v>
      </c>
      <c r="P1131">
        <v>1996</v>
      </c>
      <c r="Q1131">
        <v>16</v>
      </c>
      <c r="R1131">
        <v>1</v>
      </c>
      <c r="S1131">
        <v>1.1446940000000001</v>
      </c>
      <c r="T1131">
        <v>0</v>
      </c>
      <c r="U1131">
        <v>0</v>
      </c>
    </row>
    <row r="1132" spans="1:21" x14ac:dyDescent="0.35">
      <c r="A1132">
        <v>1</v>
      </c>
      <c r="B1132">
        <f t="shared" si="59"/>
        <v>1131</v>
      </c>
      <c r="C1132" t="s">
        <v>49</v>
      </c>
      <c r="D1132">
        <v>55</v>
      </c>
      <c r="E1132">
        <v>2013</v>
      </c>
      <c r="F1132">
        <v>100</v>
      </c>
      <c r="G1132" s="12">
        <v>879715</v>
      </c>
      <c r="H1132" s="12">
        <v>0</v>
      </c>
      <c r="I1132">
        <v>0</v>
      </c>
      <c r="J1132">
        <v>0</v>
      </c>
      <c r="K1132">
        <v>0</v>
      </c>
      <c r="L1132" s="11">
        <v>35078</v>
      </c>
      <c r="M1132" s="12">
        <v>1996</v>
      </c>
      <c r="N1132">
        <v>1</v>
      </c>
      <c r="O1132" s="12">
        <f t="shared" si="58"/>
        <v>17</v>
      </c>
      <c r="P1132">
        <v>1996</v>
      </c>
      <c r="Q1132">
        <v>17</v>
      </c>
      <c r="R1132">
        <v>1</v>
      </c>
      <c r="S1132">
        <v>1.1367320000000001</v>
      </c>
      <c r="T1132">
        <v>0</v>
      </c>
      <c r="U1132">
        <v>0</v>
      </c>
    </row>
    <row r="1133" spans="1:21" x14ac:dyDescent="0.35">
      <c r="A1133">
        <v>1</v>
      </c>
      <c r="B1133">
        <f t="shared" si="59"/>
        <v>1132</v>
      </c>
      <c r="C1133" t="s">
        <v>49</v>
      </c>
      <c r="D1133">
        <v>55</v>
      </c>
      <c r="E1133">
        <v>2014</v>
      </c>
      <c r="F1133">
        <v>100</v>
      </c>
      <c r="G1133" s="12">
        <v>885806</v>
      </c>
      <c r="H1133" s="12">
        <v>0</v>
      </c>
      <c r="I1133">
        <v>0</v>
      </c>
      <c r="J1133">
        <v>0</v>
      </c>
      <c r="K1133">
        <v>0</v>
      </c>
      <c r="L1133" s="11">
        <v>35078</v>
      </c>
      <c r="M1133" s="12">
        <v>1996</v>
      </c>
      <c r="N1133">
        <v>1</v>
      </c>
      <c r="O1133" s="12">
        <f t="shared" si="58"/>
        <v>18</v>
      </c>
      <c r="P1133">
        <v>1996</v>
      </c>
      <c r="Q1133">
        <v>18</v>
      </c>
      <c r="R1133">
        <v>1</v>
      </c>
      <c r="S1133">
        <v>1.1289149999999999</v>
      </c>
      <c r="T1133">
        <v>0</v>
      </c>
      <c r="U1133">
        <v>0</v>
      </c>
    </row>
    <row r="1134" spans="1:21" x14ac:dyDescent="0.35">
      <c r="A1134">
        <v>1</v>
      </c>
      <c r="B1134">
        <f t="shared" si="59"/>
        <v>1133</v>
      </c>
      <c r="C1134" t="s">
        <v>49</v>
      </c>
      <c r="D1134">
        <v>55</v>
      </c>
      <c r="E1134">
        <v>2015</v>
      </c>
      <c r="F1134">
        <v>100</v>
      </c>
      <c r="G1134" s="12">
        <v>892149</v>
      </c>
      <c r="H1134" s="12">
        <v>0</v>
      </c>
      <c r="I1134">
        <v>0</v>
      </c>
      <c r="J1134">
        <v>0</v>
      </c>
      <c r="K1134">
        <v>0</v>
      </c>
      <c r="L1134" s="11">
        <v>35078</v>
      </c>
      <c r="M1134" s="12">
        <v>1996</v>
      </c>
      <c r="N1134">
        <v>1</v>
      </c>
      <c r="O1134" s="12">
        <f t="shared" si="58"/>
        <v>19</v>
      </c>
      <c r="P1134">
        <v>1996</v>
      </c>
      <c r="Q1134">
        <v>19</v>
      </c>
      <c r="R1134">
        <v>1</v>
      </c>
      <c r="S1134">
        <v>1.120889</v>
      </c>
      <c r="T1134">
        <v>0</v>
      </c>
      <c r="U1134">
        <v>0</v>
      </c>
    </row>
    <row r="1135" spans="1:21" x14ac:dyDescent="0.35">
      <c r="A1135">
        <v>1</v>
      </c>
      <c r="B1135">
        <f t="shared" si="59"/>
        <v>1134</v>
      </c>
      <c r="C1135" t="s">
        <v>49</v>
      </c>
      <c r="D1135">
        <v>55</v>
      </c>
      <c r="E1135">
        <v>2016</v>
      </c>
      <c r="F1135">
        <v>100</v>
      </c>
      <c r="G1135" s="12">
        <v>898760</v>
      </c>
      <c r="H1135" s="12">
        <v>0</v>
      </c>
      <c r="I1135">
        <v>0</v>
      </c>
      <c r="J1135">
        <v>0</v>
      </c>
      <c r="K1135">
        <v>0</v>
      </c>
      <c r="L1135" s="11">
        <v>35078</v>
      </c>
      <c r="M1135" s="12">
        <v>1996</v>
      </c>
      <c r="N1135">
        <v>1</v>
      </c>
      <c r="O1135" s="12">
        <f t="shared" si="58"/>
        <v>20</v>
      </c>
      <c r="P1135">
        <v>1996</v>
      </c>
      <c r="Q1135">
        <v>20</v>
      </c>
      <c r="R1135">
        <v>1</v>
      </c>
      <c r="S1135">
        <v>1.112644</v>
      </c>
      <c r="T1135">
        <v>0</v>
      </c>
      <c r="U1135">
        <v>0</v>
      </c>
    </row>
    <row r="1136" spans="1:21" x14ac:dyDescent="0.35">
      <c r="A1136">
        <v>1</v>
      </c>
      <c r="B1136">
        <f t="shared" si="59"/>
        <v>1135</v>
      </c>
      <c r="C1136" t="s">
        <v>51</v>
      </c>
      <c r="D1136">
        <v>57</v>
      </c>
      <c r="E1136">
        <v>1990</v>
      </c>
      <c r="F1136">
        <v>3400</v>
      </c>
      <c r="G1136" s="12">
        <v>59000000</v>
      </c>
      <c r="H1136" s="12">
        <v>0</v>
      </c>
      <c r="I1136">
        <v>0</v>
      </c>
      <c r="J1136">
        <v>0</v>
      </c>
      <c r="K1136">
        <v>0</v>
      </c>
      <c r="L1136" s="11">
        <v>34700</v>
      </c>
      <c r="M1136" s="12">
        <v>1995</v>
      </c>
      <c r="N1136">
        <v>0</v>
      </c>
      <c r="O1136" s="12">
        <f t="shared" si="58"/>
        <v>-5</v>
      </c>
      <c r="P1136">
        <v>1995</v>
      </c>
      <c r="Q1136">
        <v>-5</v>
      </c>
      <c r="R1136">
        <v>0</v>
      </c>
      <c r="S1136">
        <v>0.58106939999999996</v>
      </c>
      <c r="T1136">
        <v>0</v>
      </c>
      <c r="U1136">
        <v>0</v>
      </c>
    </row>
    <row r="1137" spans="1:21" x14ac:dyDescent="0.35">
      <c r="A1137">
        <v>1</v>
      </c>
      <c r="B1137">
        <f t="shared" si="59"/>
        <v>1136</v>
      </c>
      <c r="C1137" t="s">
        <v>51</v>
      </c>
      <c r="D1137">
        <v>57</v>
      </c>
      <c r="E1137">
        <v>1991</v>
      </c>
      <c r="F1137">
        <v>4100</v>
      </c>
      <c r="G1137" s="12">
        <v>59000000</v>
      </c>
      <c r="H1137" s="12">
        <v>0</v>
      </c>
      <c r="I1137">
        <v>0</v>
      </c>
      <c r="J1137">
        <v>0</v>
      </c>
      <c r="K1137">
        <v>0</v>
      </c>
      <c r="L1137" s="11">
        <v>34700</v>
      </c>
      <c r="M1137" s="12">
        <v>1995</v>
      </c>
      <c r="N1137">
        <v>0</v>
      </c>
      <c r="O1137" s="12">
        <f t="shared" si="58"/>
        <v>-4</v>
      </c>
      <c r="P1137">
        <v>1995</v>
      </c>
      <c r="Q1137">
        <v>-4</v>
      </c>
      <c r="R1137">
        <v>0</v>
      </c>
      <c r="S1137">
        <v>0.70014480000000001</v>
      </c>
      <c r="T1137">
        <v>0</v>
      </c>
      <c r="U1137">
        <v>0</v>
      </c>
    </row>
    <row r="1138" spans="1:21" x14ac:dyDescent="0.35">
      <c r="A1138">
        <v>1</v>
      </c>
      <c r="B1138">
        <f t="shared" si="59"/>
        <v>1137</v>
      </c>
      <c r="C1138" t="s">
        <v>51</v>
      </c>
      <c r="D1138">
        <v>57</v>
      </c>
      <c r="E1138">
        <v>1992</v>
      </c>
      <c r="F1138">
        <v>4700</v>
      </c>
      <c r="G1138" s="12">
        <v>59000000</v>
      </c>
      <c r="H1138" s="12">
        <v>0</v>
      </c>
      <c r="I1138">
        <v>0</v>
      </c>
      <c r="J1138">
        <v>0</v>
      </c>
      <c r="K1138">
        <v>0</v>
      </c>
      <c r="L1138" s="11">
        <v>34700</v>
      </c>
      <c r="M1138" s="12">
        <v>1995</v>
      </c>
      <c r="N1138">
        <v>0</v>
      </c>
      <c r="O1138" s="12">
        <f t="shared" si="58"/>
        <v>-3</v>
      </c>
      <c r="P1138">
        <v>1995</v>
      </c>
      <c r="Q1138">
        <v>-3</v>
      </c>
      <c r="R1138">
        <v>0</v>
      </c>
      <c r="S1138">
        <v>0.79862409999999995</v>
      </c>
      <c r="T1138">
        <v>0</v>
      </c>
      <c r="U1138">
        <v>0</v>
      </c>
    </row>
    <row r="1139" spans="1:21" x14ac:dyDescent="0.35">
      <c r="A1139">
        <v>1</v>
      </c>
      <c r="B1139">
        <f t="shared" si="59"/>
        <v>1138</v>
      </c>
      <c r="C1139" t="s">
        <v>51</v>
      </c>
      <c r="D1139">
        <v>57</v>
      </c>
      <c r="E1139">
        <v>1993</v>
      </c>
      <c r="F1139">
        <v>5200</v>
      </c>
      <c r="G1139" s="12">
        <v>59000000</v>
      </c>
      <c r="H1139" s="12">
        <v>0</v>
      </c>
      <c r="I1139">
        <v>0</v>
      </c>
      <c r="J1139">
        <v>0</v>
      </c>
      <c r="K1139">
        <v>0</v>
      </c>
      <c r="L1139" s="11">
        <v>34700</v>
      </c>
      <c r="M1139" s="12">
        <v>1995</v>
      </c>
      <c r="N1139">
        <v>0</v>
      </c>
      <c r="O1139" s="12">
        <f t="shared" si="58"/>
        <v>-2</v>
      </c>
      <c r="P1139">
        <v>1995</v>
      </c>
      <c r="Q1139">
        <v>-2</v>
      </c>
      <c r="R1139">
        <v>0</v>
      </c>
      <c r="S1139">
        <v>0.87976390000000004</v>
      </c>
      <c r="T1139">
        <v>0</v>
      </c>
      <c r="U1139">
        <v>0</v>
      </c>
    </row>
    <row r="1140" spans="1:21" x14ac:dyDescent="0.35">
      <c r="A1140">
        <v>1</v>
      </c>
      <c r="B1140">
        <f t="shared" si="59"/>
        <v>1139</v>
      </c>
      <c r="C1140" t="s">
        <v>51</v>
      </c>
      <c r="D1140">
        <v>57</v>
      </c>
      <c r="E1140">
        <v>1994</v>
      </c>
      <c r="F1140">
        <v>5500</v>
      </c>
      <c r="G1140" s="12">
        <v>59000000</v>
      </c>
      <c r="H1140" s="12">
        <v>0</v>
      </c>
      <c r="I1140">
        <v>0</v>
      </c>
      <c r="J1140">
        <v>0</v>
      </c>
      <c r="K1140">
        <v>0</v>
      </c>
      <c r="L1140" s="11">
        <v>34700</v>
      </c>
      <c r="M1140" s="12">
        <v>1995</v>
      </c>
      <c r="N1140">
        <v>0</v>
      </c>
      <c r="O1140" s="12">
        <f t="shared" si="58"/>
        <v>-1</v>
      </c>
      <c r="P1140">
        <v>1995</v>
      </c>
      <c r="Q1140">
        <v>-1</v>
      </c>
      <c r="R1140">
        <v>0</v>
      </c>
      <c r="S1140">
        <v>0.92706219999999995</v>
      </c>
      <c r="T1140">
        <v>0</v>
      </c>
      <c r="U1140">
        <v>0</v>
      </c>
    </row>
    <row r="1141" spans="1:21" x14ac:dyDescent="0.35">
      <c r="A1141">
        <v>1</v>
      </c>
      <c r="B1141">
        <f t="shared" si="59"/>
        <v>1140</v>
      </c>
      <c r="C1141" t="s">
        <v>51</v>
      </c>
      <c r="D1141">
        <v>57</v>
      </c>
      <c r="E1141">
        <v>1995</v>
      </c>
      <c r="F1141">
        <v>5800</v>
      </c>
      <c r="G1141" s="12">
        <v>60000000</v>
      </c>
      <c r="H1141" s="12">
        <v>0</v>
      </c>
      <c r="I1141">
        <v>0</v>
      </c>
      <c r="J1141">
        <v>0</v>
      </c>
      <c r="K1141">
        <v>0</v>
      </c>
      <c r="L1141" s="11">
        <v>34700</v>
      </c>
      <c r="M1141" s="12">
        <v>1995</v>
      </c>
      <c r="N1141">
        <v>1</v>
      </c>
      <c r="O1141" s="12">
        <f t="shared" si="58"/>
        <v>0</v>
      </c>
      <c r="P1141">
        <v>1995</v>
      </c>
      <c r="Q1141">
        <v>0</v>
      </c>
      <c r="R1141">
        <v>1</v>
      </c>
      <c r="S1141">
        <v>0.97410390000000002</v>
      </c>
      <c r="T1141">
        <v>0</v>
      </c>
      <c r="U1141">
        <v>0</v>
      </c>
    </row>
    <row r="1142" spans="1:21" x14ac:dyDescent="0.35">
      <c r="A1142">
        <v>1</v>
      </c>
      <c r="B1142">
        <f t="shared" si="59"/>
        <v>1141</v>
      </c>
      <c r="C1142" t="s">
        <v>51</v>
      </c>
      <c r="D1142">
        <v>57</v>
      </c>
      <c r="E1142">
        <v>1996</v>
      </c>
      <c r="F1142">
        <v>3700</v>
      </c>
      <c r="G1142" s="12">
        <v>60000000</v>
      </c>
      <c r="H1142" s="12">
        <v>0</v>
      </c>
      <c r="I1142">
        <v>0</v>
      </c>
      <c r="J1142">
        <v>0</v>
      </c>
      <c r="K1142">
        <v>0</v>
      </c>
      <c r="L1142" s="11">
        <v>34700</v>
      </c>
      <c r="M1142" s="12">
        <v>1995</v>
      </c>
      <c r="N1142">
        <v>1</v>
      </c>
      <c r="O1142" s="12">
        <f t="shared" si="58"/>
        <v>1</v>
      </c>
      <c r="P1142">
        <v>1995</v>
      </c>
      <c r="Q1142">
        <v>1</v>
      </c>
      <c r="R1142">
        <v>1</v>
      </c>
      <c r="S1142">
        <v>0.61921479999999995</v>
      </c>
      <c r="T1142">
        <v>0</v>
      </c>
      <c r="U1142">
        <v>0</v>
      </c>
    </row>
    <row r="1143" spans="1:21" x14ac:dyDescent="0.35">
      <c r="A1143">
        <v>1</v>
      </c>
      <c r="B1143">
        <f t="shared" si="59"/>
        <v>1142</v>
      </c>
      <c r="C1143" t="s">
        <v>51</v>
      </c>
      <c r="D1143">
        <v>57</v>
      </c>
      <c r="E1143">
        <v>1997</v>
      </c>
      <c r="F1143">
        <v>3100</v>
      </c>
      <c r="G1143" s="12">
        <v>60000000</v>
      </c>
      <c r="H1143" s="12">
        <v>0</v>
      </c>
      <c r="I1143">
        <v>0</v>
      </c>
      <c r="J1143">
        <v>0</v>
      </c>
      <c r="K1143">
        <v>0</v>
      </c>
      <c r="L1143" s="11">
        <v>34700</v>
      </c>
      <c r="M1143" s="12">
        <v>1995</v>
      </c>
      <c r="N1143">
        <v>1</v>
      </c>
      <c r="O1143" s="12">
        <f t="shared" si="58"/>
        <v>2</v>
      </c>
      <c r="P1143">
        <v>1995</v>
      </c>
      <c r="Q1143">
        <v>2</v>
      </c>
      <c r="R1143">
        <v>1</v>
      </c>
      <c r="S1143">
        <v>0.51696960000000003</v>
      </c>
      <c r="T1143">
        <v>0</v>
      </c>
      <c r="U1143">
        <v>0</v>
      </c>
    </row>
    <row r="1144" spans="1:21" x14ac:dyDescent="0.35">
      <c r="A1144">
        <v>1</v>
      </c>
      <c r="B1144">
        <f t="shared" si="59"/>
        <v>1143</v>
      </c>
      <c r="C1144" t="s">
        <v>51</v>
      </c>
      <c r="D1144">
        <v>57</v>
      </c>
      <c r="E1144">
        <v>1998</v>
      </c>
      <c r="F1144">
        <v>2400</v>
      </c>
      <c r="G1144" s="12">
        <v>60000000</v>
      </c>
      <c r="H1144" s="12">
        <v>0</v>
      </c>
      <c r="I1144">
        <v>0</v>
      </c>
      <c r="J1144">
        <v>0</v>
      </c>
      <c r="K1144">
        <v>0</v>
      </c>
      <c r="L1144" s="11">
        <v>34700</v>
      </c>
      <c r="M1144" s="12">
        <v>1995</v>
      </c>
      <c r="N1144">
        <v>1</v>
      </c>
      <c r="O1144" s="12">
        <f t="shared" si="58"/>
        <v>3</v>
      </c>
      <c r="P1144">
        <v>1995</v>
      </c>
      <c r="Q1144">
        <v>3</v>
      </c>
      <c r="R1144">
        <v>1</v>
      </c>
      <c r="S1144">
        <v>0.3987619</v>
      </c>
      <c r="T1144">
        <v>0</v>
      </c>
      <c r="U1144">
        <v>0</v>
      </c>
    </row>
    <row r="1145" spans="1:21" x14ac:dyDescent="0.35">
      <c r="A1145">
        <v>1</v>
      </c>
      <c r="B1145">
        <f t="shared" si="59"/>
        <v>1144</v>
      </c>
      <c r="C1145" t="s">
        <v>51</v>
      </c>
      <c r="D1145">
        <v>57</v>
      </c>
      <c r="E1145">
        <v>1999</v>
      </c>
      <c r="F1145">
        <v>1700</v>
      </c>
      <c r="G1145" s="12">
        <v>60000000</v>
      </c>
      <c r="H1145" s="12">
        <v>0</v>
      </c>
      <c r="I1145">
        <v>0</v>
      </c>
      <c r="J1145">
        <v>0</v>
      </c>
      <c r="K1145">
        <v>0</v>
      </c>
      <c r="L1145" s="11">
        <v>34700</v>
      </c>
      <c r="M1145" s="12">
        <v>1995</v>
      </c>
      <c r="N1145">
        <v>1</v>
      </c>
      <c r="O1145" s="12">
        <f t="shared" si="58"/>
        <v>4</v>
      </c>
      <c r="P1145">
        <v>1995</v>
      </c>
      <c r="Q1145">
        <v>4</v>
      </c>
      <c r="R1145">
        <v>1</v>
      </c>
      <c r="S1145">
        <v>0.28100700000000001</v>
      </c>
      <c r="T1145">
        <v>0</v>
      </c>
      <c r="U1145">
        <v>0</v>
      </c>
    </row>
    <row r="1146" spans="1:21" x14ac:dyDescent="0.35">
      <c r="A1146">
        <v>1</v>
      </c>
      <c r="B1146">
        <f t="shared" si="59"/>
        <v>1145</v>
      </c>
      <c r="C1146" t="s">
        <v>51</v>
      </c>
      <c r="D1146">
        <v>57</v>
      </c>
      <c r="E1146">
        <v>2000</v>
      </c>
      <c r="F1146">
        <v>1500</v>
      </c>
      <c r="G1146" s="12">
        <v>61000000</v>
      </c>
      <c r="H1146" s="12">
        <v>0</v>
      </c>
      <c r="I1146">
        <v>0</v>
      </c>
      <c r="J1146">
        <v>0</v>
      </c>
      <c r="K1146">
        <v>0</v>
      </c>
      <c r="L1146" s="11">
        <v>34700</v>
      </c>
      <c r="M1146" s="12">
        <v>1995</v>
      </c>
      <c r="N1146">
        <v>1</v>
      </c>
      <c r="O1146" s="12">
        <f t="shared" si="58"/>
        <v>5</v>
      </c>
      <c r="P1146">
        <v>1995</v>
      </c>
      <c r="Q1146">
        <v>5</v>
      </c>
      <c r="R1146">
        <v>1</v>
      </c>
      <c r="S1146">
        <v>0.2462549</v>
      </c>
      <c r="T1146">
        <v>0</v>
      </c>
      <c r="U1146">
        <v>0</v>
      </c>
    </row>
    <row r="1147" spans="1:21" x14ac:dyDescent="0.35">
      <c r="A1147">
        <v>1</v>
      </c>
      <c r="B1147">
        <f t="shared" si="59"/>
        <v>1146</v>
      </c>
      <c r="C1147" t="s">
        <v>51</v>
      </c>
      <c r="D1147">
        <v>57</v>
      </c>
      <c r="E1147">
        <v>2001</v>
      </c>
      <c r="F1147">
        <v>1200</v>
      </c>
      <c r="G1147" s="12">
        <v>61000000</v>
      </c>
      <c r="H1147" s="12">
        <v>0</v>
      </c>
      <c r="I1147">
        <v>0</v>
      </c>
      <c r="J1147">
        <v>0</v>
      </c>
      <c r="K1147">
        <v>0</v>
      </c>
      <c r="L1147" s="11">
        <v>34700</v>
      </c>
      <c r="M1147" s="12">
        <v>1995</v>
      </c>
      <c r="N1147">
        <v>1</v>
      </c>
      <c r="O1147" s="12">
        <f t="shared" si="58"/>
        <v>6</v>
      </c>
      <c r="P1147">
        <v>1995</v>
      </c>
      <c r="Q1147">
        <v>6</v>
      </c>
      <c r="R1147">
        <v>1</v>
      </c>
      <c r="S1147">
        <v>0.19557530000000001</v>
      </c>
      <c r="T1147">
        <v>0</v>
      </c>
      <c r="U1147">
        <v>0</v>
      </c>
    </row>
    <row r="1148" spans="1:21" x14ac:dyDescent="0.35">
      <c r="A1148">
        <v>1</v>
      </c>
      <c r="B1148">
        <f t="shared" si="59"/>
        <v>1147</v>
      </c>
      <c r="C1148" t="s">
        <v>51</v>
      </c>
      <c r="D1148">
        <v>57</v>
      </c>
      <c r="E1148">
        <v>2002</v>
      </c>
      <c r="F1148">
        <v>1200</v>
      </c>
      <c r="G1148" s="12">
        <v>62000000</v>
      </c>
      <c r="H1148" s="12">
        <v>0</v>
      </c>
      <c r="I1148">
        <v>0</v>
      </c>
      <c r="J1148">
        <v>0</v>
      </c>
      <c r="K1148">
        <v>0</v>
      </c>
      <c r="L1148" s="11">
        <v>34700</v>
      </c>
      <c r="M1148" s="12">
        <v>1995</v>
      </c>
      <c r="N1148">
        <v>1</v>
      </c>
      <c r="O1148" s="12">
        <f t="shared" si="58"/>
        <v>7</v>
      </c>
      <c r="P1148">
        <v>1995</v>
      </c>
      <c r="Q1148">
        <v>7</v>
      </c>
      <c r="R1148">
        <v>1</v>
      </c>
      <c r="S1148">
        <v>0.1941582</v>
      </c>
      <c r="T1148">
        <v>0</v>
      </c>
      <c r="U1148">
        <v>0</v>
      </c>
    </row>
    <row r="1149" spans="1:21" x14ac:dyDescent="0.35">
      <c r="A1149">
        <v>1</v>
      </c>
      <c r="B1149">
        <f t="shared" si="59"/>
        <v>1148</v>
      </c>
      <c r="C1149" t="s">
        <v>51</v>
      </c>
      <c r="D1149">
        <v>57</v>
      </c>
      <c r="E1149">
        <v>2003</v>
      </c>
      <c r="F1149">
        <v>1100</v>
      </c>
      <c r="G1149" s="12">
        <v>62000000</v>
      </c>
      <c r="H1149" s="12">
        <v>0</v>
      </c>
      <c r="I1149">
        <v>0</v>
      </c>
      <c r="J1149">
        <v>0</v>
      </c>
      <c r="K1149">
        <v>0</v>
      </c>
      <c r="L1149" s="11">
        <v>34700</v>
      </c>
      <c r="M1149" s="12">
        <v>1995</v>
      </c>
      <c r="N1149">
        <v>1</v>
      </c>
      <c r="O1149" s="12">
        <f t="shared" si="58"/>
        <v>8</v>
      </c>
      <c r="P1149">
        <v>1995</v>
      </c>
      <c r="Q1149">
        <v>8</v>
      </c>
      <c r="R1149">
        <v>1</v>
      </c>
      <c r="S1149">
        <v>0.1767213</v>
      </c>
      <c r="T1149">
        <v>0</v>
      </c>
      <c r="U1149">
        <v>0</v>
      </c>
    </row>
    <row r="1150" spans="1:21" x14ac:dyDescent="0.35">
      <c r="A1150">
        <v>1</v>
      </c>
      <c r="B1150">
        <f t="shared" si="59"/>
        <v>1149</v>
      </c>
      <c r="C1150" t="s">
        <v>51</v>
      </c>
      <c r="D1150">
        <v>57</v>
      </c>
      <c r="E1150">
        <v>2004</v>
      </c>
      <c r="F1150">
        <v>1100</v>
      </c>
      <c r="G1150" s="12">
        <v>63000000</v>
      </c>
      <c r="H1150" s="12">
        <v>0</v>
      </c>
      <c r="I1150">
        <v>0</v>
      </c>
      <c r="J1150">
        <v>0</v>
      </c>
      <c r="K1150">
        <v>0</v>
      </c>
      <c r="L1150" s="11">
        <v>34700</v>
      </c>
      <c r="M1150" s="12">
        <v>1995</v>
      </c>
      <c r="N1150">
        <v>1</v>
      </c>
      <c r="O1150" s="12">
        <f t="shared" si="58"/>
        <v>9</v>
      </c>
      <c r="P1150">
        <v>1995</v>
      </c>
      <c r="Q1150">
        <v>9</v>
      </c>
      <c r="R1150">
        <v>1</v>
      </c>
      <c r="S1150">
        <v>0.17542489999999999</v>
      </c>
      <c r="T1150">
        <v>0</v>
      </c>
      <c r="U1150">
        <v>0</v>
      </c>
    </row>
    <row r="1151" spans="1:21" x14ac:dyDescent="0.35">
      <c r="A1151">
        <v>1</v>
      </c>
      <c r="B1151">
        <f t="shared" si="59"/>
        <v>1150</v>
      </c>
      <c r="C1151" t="s">
        <v>51</v>
      </c>
      <c r="D1151">
        <v>57</v>
      </c>
      <c r="E1151">
        <v>2005</v>
      </c>
      <c r="F1151">
        <v>1000</v>
      </c>
      <c r="G1151" s="12">
        <v>63000000</v>
      </c>
      <c r="H1151" s="12">
        <v>0</v>
      </c>
      <c r="I1151">
        <v>0</v>
      </c>
      <c r="J1151">
        <v>0</v>
      </c>
      <c r="K1151">
        <v>0</v>
      </c>
      <c r="L1151" s="11">
        <v>34700</v>
      </c>
      <c r="M1151" s="12">
        <v>1995</v>
      </c>
      <c r="N1151">
        <v>1</v>
      </c>
      <c r="O1151" s="12">
        <f t="shared" si="58"/>
        <v>10</v>
      </c>
      <c r="P1151">
        <v>1995</v>
      </c>
      <c r="Q1151">
        <v>10</v>
      </c>
      <c r="R1151">
        <v>1</v>
      </c>
      <c r="S1151">
        <v>0.15827959999999999</v>
      </c>
      <c r="T1151">
        <v>0</v>
      </c>
      <c r="U1151">
        <v>0</v>
      </c>
    </row>
    <row r="1152" spans="1:21" x14ac:dyDescent="0.35">
      <c r="A1152">
        <v>1</v>
      </c>
      <c r="B1152">
        <f t="shared" si="59"/>
        <v>1151</v>
      </c>
      <c r="C1152" t="s">
        <v>51</v>
      </c>
      <c r="D1152">
        <v>57</v>
      </c>
      <c r="E1152">
        <v>2006</v>
      </c>
      <c r="F1152">
        <v>1000</v>
      </c>
      <c r="G1152" s="12">
        <v>64000000</v>
      </c>
      <c r="H1152" s="12">
        <v>0</v>
      </c>
      <c r="I1152">
        <v>0</v>
      </c>
      <c r="J1152">
        <v>0</v>
      </c>
      <c r="K1152">
        <v>0</v>
      </c>
      <c r="L1152" s="11">
        <v>34700</v>
      </c>
      <c r="M1152" s="12">
        <v>1995</v>
      </c>
      <c r="N1152">
        <v>1</v>
      </c>
      <c r="O1152" s="12">
        <f t="shared" si="58"/>
        <v>11</v>
      </c>
      <c r="P1152">
        <v>1995</v>
      </c>
      <c r="Q1152">
        <v>11</v>
      </c>
      <c r="R1152">
        <v>1</v>
      </c>
      <c r="S1152">
        <v>0.15717990000000001</v>
      </c>
      <c r="T1152">
        <v>0</v>
      </c>
      <c r="U1152">
        <v>0</v>
      </c>
    </row>
    <row r="1153" spans="1:21" x14ac:dyDescent="0.35">
      <c r="A1153">
        <v>1</v>
      </c>
      <c r="B1153">
        <f t="shared" si="59"/>
        <v>1152</v>
      </c>
      <c r="C1153" t="s">
        <v>51</v>
      </c>
      <c r="D1153">
        <v>57</v>
      </c>
      <c r="E1153">
        <v>2007</v>
      </c>
      <c r="F1153">
        <v>1000</v>
      </c>
      <c r="G1153" s="12">
        <v>64000000</v>
      </c>
      <c r="H1153" s="12">
        <v>0</v>
      </c>
      <c r="I1153">
        <v>0</v>
      </c>
      <c r="J1153">
        <v>0</v>
      </c>
      <c r="K1153">
        <v>0</v>
      </c>
      <c r="L1153" s="11">
        <v>34700</v>
      </c>
      <c r="M1153" s="12">
        <v>1995</v>
      </c>
      <c r="N1153">
        <v>1</v>
      </c>
      <c r="O1153" s="12">
        <f t="shared" si="58"/>
        <v>12</v>
      </c>
      <c r="P1153">
        <v>1995</v>
      </c>
      <c r="Q1153">
        <v>12</v>
      </c>
      <c r="R1153">
        <v>1</v>
      </c>
      <c r="S1153">
        <v>0.1562104</v>
      </c>
      <c r="T1153">
        <v>0</v>
      </c>
      <c r="U1153">
        <v>0</v>
      </c>
    </row>
    <row r="1154" spans="1:21" x14ac:dyDescent="0.35">
      <c r="A1154">
        <v>1</v>
      </c>
      <c r="B1154">
        <f t="shared" si="59"/>
        <v>1153</v>
      </c>
      <c r="C1154" t="s">
        <v>51</v>
      </c>
      <c r="D1154">
        <v>57</v>
      </c>
      <c r="E1154">
        <v>2008</v>
      </c>
      <c r="F1154">
        <v>1000</v>
      </c>
      <c r="G1154" s="12">
        <v>64000000</v>
      </c>
      <c r="H1154" s="12">
        <v>0</v>
      </c>
      <c r="I1154">
        <v>0</v>
      </c>
      <c r="J1154">
        <v>0</v>
      </c>
      <c r="K1154">
        <v>0</v>
      </c>
      <c r="L1154" s="11">
        <v>34700</v>
      </c>
      <c r="M1154" s="12">
        <v>1995</v>
      </c>
      <c r="N1154">
        <v>1</v>
      </c>
      <c r="O1154" s="12">
        <f t="shared" si="58"/>
        <v>13</v>
      </c>
      <c r="P1154">
        <v>1995</v>
      </c>
      <c r="Q1154">
        <v>13</v>
      </c>
      <c r="R1154">
        <v>1</v>
      </c>
      <c r="S1154">
        <v>0.1553398</v>
      </c>
      <c r="T1154">
        <v>0</v>
      </c>
      <c r="U1154">
        <v>0</v>
      </c>
    </row>
    <row r="1155" spans="1:21" x14ac:dyDescent="0.35">
      <c r="A1155">
        <v>1</v>
      </c>
      <c r="B1155">
        <f t="shared" si="59"/>
        <v>1154</v>
      </c>
      <c r="C1155" t="s">
        <v>51</v>
      </c>
      <c r="D1155">
        <v>57</v>
      </c>
      <c r="E1155">
        <v>2009</v>
      </c>
      <c r="F1155">
        <v>1000</v>
      </c>
      <c r="G1155" s="12">
        <v>65000000</v>
      </c>
      <c r="H1155" s="12">
        <v>0</v>
      </c>
      <c r="I1155">
        <v>0</v>
      </c>
      <c r="J1155">
        <v>0</v>
      </c>
      <c r="K1155">
        <v>0</v>
      </c>
      <c r="L1155" s="11">
        <v>34700</v>
      </c>
      <c r="M1155" s="12">
        <v>1995</v>
      </c>
      <c r="N1155">
        <v>1</v>
      </c>
      <c r="O1155" s="12">
        <f t="shared" ref="O1155:O1218" si="60">E1155-M1155</f>
        <v>14</v>
      </c>
      <c r="P1155">
        <v>1995</v>
      </c>
      <c r="Q1155">
        <v>14</v>
      </c>
      <c r="R1155">
        <v>1</v>
      </c>
      <c r="S1155">
        <v>0.15454270000000001</v>
      </c>
      <c r="T1155">
        <v>0</v>
      </c>
      <c r="U1155">
        <v>0</v>
      </c>
    </row>
    <row r="1156" spans="1:21" x14ac:dyDescent="0.35">
      <c r="A1156">
        <v>1</v>
      </c>
      <c r="B1156">
        <f t="shared" ref="B1156:B1219" si="61">B1155+1</f>
        <v>1155</v>
      </c>
      <c r="C1156" t="s">
        <v>51</v>
      </c>
      <c r="D1156">
        <v>57</v>
      </c>
      <c r="E1156">
        <v>2010</v>
      </c>
      <c r="F1156">
        <v>1000</v>
      </c>
      <c r="G1156" s="12">
        <v>65000000</v>
      </c>
      <c r="H1156" s="12">
        <v>0</v>
      </c>
      <c r="I1156">
        <v>0</v>
      </c>
      <c r="J1156">
        <v>0</v>
      </c>
      <c r="K1156">
        <v>0</v>
      </c>
      <c r="L1156" s="11">
        <v>34700</v>
      </c>
      <c r="M1156" s="12">
        <v>1995</v>
      </c>
      <c r="N1156">
        <v>1</v>
      </c>
      <c r="O1156" s="12">
        <f t="shared" si="60"/>
        <v>15</v>
      </c>
      <c r="P1156">
        <v>1995</v>
      </c>
      <c r="Q1156">
        <v>15</v>
      </c>
      <c r="R1156">
        <v>1</v>
      </c>
      <c r="S1156">
        <v>0.1537811</v>
      </c>
      <c r="T1156">
        <v>0</v>
      </c>
      <c r="U1156">
        <v>0</v>
      </c>
    </row>
    <row r="1157" spans="1:21" x14ac:dyDescent="0.35">
      <c r="A1157">
        <v>1</v>
      </c>
      <c r="B1157">
        <f t="shared" si="61"/>
        <v>1156</v>
      </c>
      <c r="C1157" t="s">
        <v>51</v>
      </c>
      <c r="D1157">
        <v>57</v>
      </c>
      <c r="E1157">
        <v>2011</v>
      </c>
      <c r="F1157">
        <v>1000</v>
      </c>
      <c r="G1157" s="12">
        <v>65000000</v>
      </c>
      <c r="H1157" s="12">
        <v>0</v>
      </c>
      <c r="I1157">
        <v>0</v>
      </c>
      <c r="J1157">
        <v>0</v>
      </c>
      <c r="K1157">
        <v>0</v>
      </c>
      <c r="L1157" s="11">
        <v>34700</v>
      </c>
      <c r="M1157" s="12">
        <v>1995</v>
      </c>
      <c r="N1157">
        <v>1</v>
      </c>
      <c r="O1157" s="12">
        <f t="shared" si="60"/>
        <v>16</v>
      </c>
      <c r="P1157">
        <v>1995</v>
      </c>
      <c r="Q1157">
        <v>16</v>
      </c>
      <c r="R1157">
        <v>1</v>
      </c>
      <c r="S1157">
        <v>0.15303910000000001</v>
      </c>
      <c r="T1157">
        <v>0</v>
      </c>
      <c r="U1157">
        <v>0</v>
      </c>
    </row>
    <row r="1158" spans="1:21" x14ac:dyDescent="0.35">
      <c r="A1158">
        <v>1</v>
      </c>
      <c r="B1158">
        <f t="shared" si="61"/>
        <v>1157</v>
      </c>
      <c r="C1158" t="s">
        <v>51</v>
      </c>
      <c r="D1158">
        <v>57</v>
      </c>
      <c r="E1158">
        <v>2012</v>
      </c>
      <c r="F1158">
        <v>1000</v>
      </c>
      <c r="G1158" s="12">
        <v>66000000</v>
      </c>
      <c r="H1158" s="12">
        <v>0</v>
      </c>
      <c r="I1158">
        <v>0</v>
      </c>
      <c r="J1158">
        <v>0</v>
      </c>
      <c r="K1158">
        <v>0</v>
      </c>
      <c r="L1158" s="11">
        <v>34700</v>
      </c>
      <c r="M1158" s="12">
        <v>1995</v>
      </c>
      <c r="N1158">
        <v>1</v>
      </c>
      <c r="O1158" s="12">
        <f t="shared" si="60"/>
        <v>17</v>
      </c>
      <c r="P1158">
        <v>1995</v>
      </c>
      <c r="Q1158">
        <v>17</v>
      </c>
      <c r="R1158">
        <v>1</v>
      </c>
      <c r="S1158">
        <v>0.1523002</v>
      </c>
      <c r="T1158">
        <v>0</v>
      </c>
      <c r="U1158">
        <v>0</v>
      </c>
    </row>
    <row r="1159" spans="1:21" x14ac:dyDescent="0.35">
      <c r="A1159">
        <v>1</v>
      </c>
      <c r="B1159">
        <f t="shared" si="61"/>
        <v>1158</v>
      </c>
      <c r="C1159" t="s">
        <v>51</v>
      </c>
      <c r="D1159">
        <v>57</v>
      </c>
      <c r="E1159">
        <v>2013</v>
      </c>
      <c r="F1159">
        <v>1000</v>
      </c>
      <c r="G1159" s="12">
        <v>66000000</v>
      </c>
      <c r="H1159" s="12">
        <v>0</v>
      </c>
      <c r="I1159">
        <v>0</v>
      </c>
      <c r="J1159">
        <v>0</v>
      </c>
      <c r="K1159">
        <v>0</v>
      </c>
      <c r="L1159" s="11">
        <v>34700</v>
      </c>
      <c r="M1159" s="12">
        <v>1995</v>
      </c>
      <c r="N1159">
        <v>1</v>
      </c>
      <c r="O1159" s="12">
        <f t="shared" si="60"/>
        <v>18</v>
      </c>
      <c r="P1159">
        <v>1995</v>
      </c>
      <c r="Q1159">
        <v>18</v>
      </c>
      <c r="R1159">
        <v>1</v>
      </c>
      <c r="S1159">
        <v>0.1515184</v>
      </c>
      <c r="T1159">
        <v>0</v>
      </c>
      <c r="U1159">
        <v>0</v>
      </c>
    </row>
    <row r="1160" spans="1:21" x14ac:dyDescent="0.35">
      <c r="A1160">
        <v>1</v>
      </c>
      <c r="B1160">
        <f t="shared" si="61"/>
        <v>1159</v>
      </c>
      <c r="C1160" t="s">
        <v>51</v>
      </c>
      <c r="D1160">
        <v>57</v>
      </c>
      <c r="E1160">
        <v>2014</v>
      </c>
      <c r="F1160">
        <v>1000</v>
      </c>
      <c r="G1160" s="12">
        <v>66000000</v>
      </c>
      <c r="H1160" s="12">
        <v>0</v>
      </c>
      <c r="I1160">
        <v>0</v>
      </c>
      <c r="J1160">
        <v>0</v>
      </c>
      <c r="K1160">
        <v>0</v>
      </c>
      <c r="L1160" s="11">
        <v>34700</v>
      </c>
      <c r="M1160" s="12">
        <v>1995</v>
      </c>
      <c r="N1160">
        <v>1</v>
      </c>
      <c r="O1160" s="12">
        <f t="shared" si="60"/>
        <v>19</v>
      </c>
      <c r="P1160">
        <v>1995</v>
      </c>
      <c r="Q1160">
        <v>19</v>
      </c>
      <c r="R1160">
        <v>1</v>
      </c>
      <c r="S1160">
        <v>0.1507569</v>
      </c>
      <c r="T1160">
        <v>0</v>
      </c>
      <c r="U1160">
        <v>0</v>
      </c>
    </row>
    <row r="1161" spans="1:21" x14ac:dyDescent="0.35">
      <c r="A1161">
        <v>1</v>
      </c>
      <c r="B1161">
        <f t="shared" si="61"/>
        <v>1160</v>
      </c>
      <c r="C1161" t="s">
        <v>51</v>
      </c>
      <c r="D1161">
        <v>57</v>
      </c>
      <c r="E1161">
        <v>2015</v>
      </c>
      <c r="F1161">
        <v>1000</v>
      </c>
      <c r="G1161" s="12">
        <v>67000000</v>
      </c>
      <c r="H1161" s="12">
        <v>0</v>
      </c>
      <c r="I1161">
        <v>0</v>
      </c>
      <c r="J1161">
        <v>0</v>
      </c>
      <c r="K1161">
        <v>0</v>
      </c>
      <c r="L1161" s="11">
        <v>34700</v>
      </c>
      <c r="M1161" s="12">
        <v>1995</v>
      </c>
      <c r="N1161">
        <v>1</v>
      </c>
      <c r="O1161" s="12">
        <f t="shared" si="60"/>
        <v>20</v>
      </c>
      <c r="P1161">
        <v>1995</v>
      </c>
      <c r="Q1161">
        <v>20</v>
      </c>
      <c r="R1161">
        <v>1</v>
      </c>
      <c r="S1161">
        <v>0.1500959</v>
      </c>
      <c r="T1161">
        <v>0</v>
      </c>
      <c r="U1161">
        <v>0</v>
      </c>
    </row>
    <row r="1162" spans="1:21" x14ac:dyDescent="0.35">
      <c r="A1162">
        <v>1</v>
      </c>
      <c r="B1162">
        <f t="shared" si="61"/>
        <v>1161</v>
      </c>
      <c r="C1162" t="s">
        <v>51</v>
      </c>
      <c r="D1162">
        <v>57</v>
      </c>
      <c r="E1162">
        <v>2016</v>
      </c>
      <c r="F1162">
        <v>1000</v>
      </c>
      <c r="G1162" s="12">
        <v>67000000</v>
      </c>
      <c r="H1162" s="12">
        <v>0</v>
      </c>
      <c r="I1162">
        <v>0</v>
      </c>
      <c r="J1162">
        <v>0</v>
      </c>
      <c r="K1162">
        <v>0</v>
      </c>
      <c r="L1162" s="11">
        <v>34700</v>
      </c>
      <c r="M1162" s="12">
        <v>1995</v>
      </c>
      <c r="N1162">
        <v>1</v>
      </c>
      <c r="O1162" s="12">
        <f t="shared" si="60"/>
        <v>21</v>
      </c>
      <c r="P1162">
        <v>1995</v>
      </c>
      <c r="Q1162">
        <v>21</v>
      </c>
      <c r="R1162">
        <v>1</v>
      </c>
      <c r="S1162">
        <v>0.14948549999999999</v>
      </c>
      <c r="T1162">
        <v>0</v>
      </c>
      <c r="U1162">
        <v>0</v>
      </c>
    </row>
    <row r="1163" spans="1:21" x14ac:dyDescent="0.35">
      <c r="A1163">
        <v>1</v>
      </c>
      <c r="B1163">
        <f t="shared" si="61"/>
        <v>1162</v>
      </c>
      <c r="C1163" t="s">
        <v>52</v>
      </c>
      <c r="D1163">
        <v>58</v>
      </c>
      <c r="E1163">
        <v>1990</v>
      </c>
      <c r="F1163">
        <v>200</v>
      </c>
      <c r="G1163" s="12">
        <v>952212</v>
      </c>
      <c r="H1163" s="12">
        <v>0</v>
      </c>
      <c r="I1163">
        <v>0</v>
      </c>
      <c r="J1163">
        <v>0</v>
      </c>
      <c r="K1163">
        <v>1</v>
      </c>
      <c r="L1163" s="11">
        <v>34700</v>
      </c>
      <c r="M1163" s="12">
        <v>1995</v>
      </c>
      <c r="N1163">
        <v>0</v>
      </c>
      <c r="O1163" s="12">
        <f t="shared" si="60"/>
        <v>-5</v>
      </c>
      <c r="P1163">
        <v>2000</v>
      </c>
      <c r="Q1163">
        <v>-10</v>
      </c>
      <c r="R1163">
        <v>0</v>
      </c>
      <c r="S1163">
        <v>2.1003729999999998</v>
      </c>
      <c r="T1163">
        <v>0</v>
      </c>
      <c r="U1163">
        <v>0</v>
      </c>
    </row>
    <row r="1164" spans="1:21" x14ac:dyDescent="0.35">
      <c r="A1164">
        <v>1</v>
      </c>
      <c r="B1164">
        <f t="shared" si="61"/>
        <v>1163</v>
      </c>
      <c r="C1164" t="s">
        <v>52</v>
      </c>
      <c r="D1164">
        <v>58</v>
      </c>
      <c r="E1164">
        <v>1991</v>
      </c>
      <c r="F1164">
        <v>500</v>
      </c>
      <c r="G1164" s="12">
        <v>978223</v>
      </c>
      <c r="H1164" s="12">
        <v>0</v>
      </c>
      <c r="I1164">
        <v>0</v>
      </c>
      <c r="J1164">
        <v>0</v>
      </c>
      <c r="K1164">
        <v>1</v>
      </c>
      <c r="L1164" s="11">
        <v>34700</v>
      </c>
      <c r="M1164" s="12">
        <v>1995</v>
      </c>
      <c r="N1164">
        <v>0</v>
      </c>
      <c r="O1164" s="12">
        <f t="shared" si="60"/>
        <v>-4</v>
      </c>
      <c r="P1164">
        <v>2000</v>
      </c>
      <c r="Q1164">
        <v>-9</v>
      </c>
      <c r="R1164">
        <v>0</v>
      </c>
      <c r="S1164">
        <v>5.1113090000000003</v>
      </c>
      <c r="T1164">
        <v>0</v>
      </c>
      <c r="U1164">
        <v>0</v>
      </c>
    </row>
    <row r="1165" spans="1:21" x14ac:dyDescent="0.35">
      <c r="A1165">
        <v>1</v>
      </c>
      <c r="B1165">
        <f t="shared" si="61"/>
        <v>1164</v>
      </c>
      <c r="C1165" t="s">
        <v>52</v>
      </c>
      <c r="D1165">
        <v>58</v>
      </c>
      <c r="E1165">
        <v>1992</v>
      </c>
      <c r="F1165">
        <v>500</v>
      </c>
      <c r="G1165" s="12">
        <v>1000000</v>
      </c>
      <c r="H1165" s="12">
        <v>0</v>
      </c>
      <c r="I1165">
        <v>0</v>
      </c>
      <c r="J1165">
        <v>0</v>
      </c>
      <c r="K1165">
        <v>1</v>
      </c>
      <c r="L1165" s="11">
        <v>34700</v>
      </c>
      <c r="M1165" s="12">
        <v>1995</v>
      </c>
      <c r="N1165">
        <v>0</v>
      </c>
      <c r="O1165" s="12">
        <f t="shared" si="60"/>
        <v>-3</v>
      </c>
      <c r="P1165">
        <v>2000</v>
      </c>
      <c r="Q1165">
        <v>-8</v>
      </c>
      <c r="R1165">
        <v>0</v>
      </c>
      <c r="S1165">
        <v>4.9767289999999997</v>
      </c>
      <c r="T1165">
        <v>0</v>
      </c>
      <c r="U1165">
        <v>0</v>
      </c>
    </row>
    <row r="1166" spans="1:21" x14ac:dyDescent="0.35">
      <c r="A1166">
        <v>1</v>
      </c>
      <c r="B1166">
        <f t="shared" si="61"/>
        <v>1165</v>
      </c>
      <c r="C1166" t="s">
        <v>52</v>
      </c>
      <c r="D1166">
        <v>58</v>
      </c>
      <c r="E1166">
        <v>1993</v>
      </c>
      <c r="F1166">
        <v>500</v>
      </c>
      <c r="G1166" s="12">
        <v>1000000</v>
      </c>
      <c r="H1166" s="12">
        <v>0</v>
      </c>
      <c r="I1166">
        <v>0</v>
      </c>
      <c r="J1166">
        <v>0</v>
      </c>
      <c r="K1166">
        <v>1</v>
      </c>
      <c r="L1166" s="11">
        <v>34700</v>
      </c>
      <c r="M1166" s="12">
        <v>1995</v>
      </c>
      <c r="N1166">
        <v>0</v>
      </c>
      <c r="O1166" s="12">
        <f t="shared" si="60"/>
        <v>-2</v>
      </c>
      <c r="P1166">
        <v>2000</v>
      </c>
      <c r="Q1166">
        <v>-7</v>
      </c>
      <c r="R1166">
        <v>0</v>
      </c>
      <c r="S1166">
        <v>4.8472910000000002</v>
      </c>
      <c r="T1166">
        <v>0</v>
      </c>
      <c r="U1166">
        <v>0</v>
      </c>
    </row>
    <row r="1167" spans="1:21" x14ac:dyDescent="0.35">
      <c r="A1167">
        <v>1</v>
      </c>
      <c r="B1167">
        <f t="shared" si="61"/>
        <v>1166</v>
      </c>
      <c r="C1167" t="s">
        <v>52</v>
      </c>
      <c r="D1167">
        <v>58</v>
      </c>
      <c r="E1167">
        <v>1994</v>
      </c>
      <c r="F1167">
        <v>1000</v>
      </c>
      <c r="G1167" s="12">
        <v>1100000</v>
      </c>
      <c r="H1167" s="12">
        <v>0</v>
      </c>
      <c r="I1167">
        <v>0</v>
      </c>
      <c r="J1167">
        <v>0</v>
      </c>
      <c r="K1167">
        <v>1</v>
      </c>
      <c r="L1167" s="11">
        <v>34700</v>
      </c>
      <c r="M1167" s="12">
        <v>1995</v>
      </c>
      <c r="N1167">
        <v>0</v>
      </c>
      <c r="O1167" s="12">
        <f t="shared" si="60"/>
        <v>-1</v>
      </c>
      <c r="P1167">
        <v>2000</v>
      </c>
      <c r="Q1167">
        <v>-6</v>
      </c>
      <c r="R1167">
        <v>0</v>
      </c>
      <c r="S1167">
        <v>9.4458760000000002</v>
      </c>
      <c r="T1167">
        <v>0</v>
      </c>
      <c r="U1167">
        <v>0</v>
      </c>
    </row>
    <row r="1168" spans="1:21" x14ac:dyDescent="0.35">
      <c r="A1168">
        <v>1</v>
      </c>
      <c r="B1168">
        <f t="shared" si="61"/>
        <v>1167</v>
      </c>
      <c r="C1168" t="s">
        <v>52</v>
      </c>
      <c r="D1168">
        <v>58</v>
      </c>
      <c r="E1168">
        <v>1995</v>
      </c>
      <c r="F1168">
        <v>1000</v>
      </c>
      <c r="G1168" s="12">
        <v>1100000</v>
      </c>
      <c r="H1168" s="12">
        <v>0</v>
      </c>
      <c r="I1168">
        <v>0</v>
      </c>
      <c r="J1168">
        <v>0</v>
      </c>
      <c r="K1168">
        <v>1</v>
      </c>
      <c r="L1168" s="11">
        <v>34700</v>
      </c>
      <c r="M1168" s="12">
        <v>1995</v>
      </c>
      <c r="N1168">
        <v>1</v>
      </c>
      <c r="O1168" s="12">
        <f t="shared" si="60"/>
        <v>0</v>
      </c>
      <c r="P1168">
        <v>2000</v>
      </c>
      <c r="Q1168">
        <v>-5</v>
      </c>
      <c r="R1168">
        <v>0</v>
      </c>
      <c r="S1168">
        <v>9.2069419999999997</v>
      </c>
      <c r="T1168">
        <v>0</v>
      </c>
      <c r="U1168">
        <v>1</v>
      </c>
    </row>
    <row r="1169" spans="1:21" x14ac:dyDescent="0.35">
      <c r="A1169">
        <v>1</v>
      </c>
      <c r="B1169">
        <f t="shared" si="61"/>
        <v>1168</v>
      </c>
      <c r="C1169" t="s">
        <v>52</v>
      </c>
      <c r="D1169">
        <v>58</v>
      </c>
      <c r="E1169">
        <v>1996</v>
      </c>
      <c r="F1169">
        <v>1000</v>
      </c>
      <c r="G1169" s="12">
        <v>1100000</v>
      </c>
      <c r="H1169" s="12">
        <v>0</v>
      </c>
      <c r="I1169">
        <v>0</v>
      </c>
      <c r="J1169">
        <v>0</v>
      </c>
      <c r="K1169">
        <v>1</v>
      </c>
      <c r="L1169" s="11">
        <v>34700</v>
      </c>
      <c r="M1169" s="12">
        <v>1995</v>
      </c>
      <c r="N1169">
        <v>1</v>
      </c>
      <c r="O1169" s="12">
        <f t="shared" si="60"/>
        <v>1</v>
      </c>
      <c r="P1169">
        <v>2000</v>
      </c>
      <c r="Q1169">
        <v>-4</v>
      </c>
      <c r="R1169">
        <v>0</v>
      </c>
      <c r="S1169">
        <v>8.9767089999999996</v>
      </c>
      <c r="T1169">
        <v>0</v>
      </c>
      <c r="U1169">
        <v>1</v>
      </c>
    </row>
    <row r="1170" spans="1:21" x14ac:dyDescent="0.35">
      <c r="A1170">
        <v>1</v>
      </c>
      <c r="B1170">
        <f t="shared" si="61"/>
        <v>1169</v>
      </c>
      <c r="C1170" t="s">
        <v>52</v>
      </c>
      <c r="D1170">
        <v>58</v>
      </c>
      <c r="E1170">
        <v>1997</v>
      </c>
      <c r="F1170">
        <v>1300</v>
      </c>
      <c r="G1170" s="12">
        <v>1100000</v>
      </c>
      <c r="H1170" s="12">
        <v>0</v>
      </c>
      <c r="I1170">
        <v>0</v>
      </c>
      <c r="J1170">
        <v>0</v>
      </c>
      <c r="K1170">
        <v>1</v>
      </c>
      <c r="L1170" s="11">
        <v>34700</v>
      </c>
      <c r="M1170" s="12">
        <v>1995</v>
      </c>
      <c r="N1170">
        <v>1</v>
      </c>
      <c r="O1170" s="12">
        <f t="shared" si="60"/>
        <v>2</v>
      </c>
      <c r="P1170">
        <v>2000</v>
      </c>
      <c r="Q1170">
        <v>-3</v>
      </c>
      <c r="R1170">
        <v>0</v>
      </c>
      <c r="S1170">
        <v>11.38031</v>
      </c>
      <c r="T1170">
        <v>0</v>
      </c>
      <c r="U1170">
        <v>1</v>
      </c>
    </row>
    <row r="1171" spans="1:21" x14ac:dyDescent="0.35">
      <c r="A1171">
        <v>1</v>
      </c>
      <c r="B1171">
        <f t="shared" si="61"/>
        <v>1170</v>
      </c>
      <c r="C1171" t="s">
        <v>52</v>
      </c>
      <c r="D1171">
        <v>58</v>
      </c>
      <c r="E1171">
        <v>1998</v>
      </c>
      <c r="F1171">
        <v>1600</v>
      </c>
      <c r="G1171" s="12">
        <v>1200000</v>
      </c>
      <c r="H1171" s="12">
        <v>0</v>
      </c>
      <c r="I1171">
        <v>0</v>
      </c>
      <c r="J1171">
        <v>0</v>
      </c>
      <c r="K1171">
        <v>1</v>
      </c>
      <c r="L1171" s="11">
        <v>34700</v>
      </c>
      <c r="M1171" s="12">
        <v>1995</v>
      </c>
      <c r="N1171">
        <v>1</v>
      </c>
      <c r="O1171" s="12">
        <f t="shared" si="60"/>
        <v>3</v>
      </c>
      <c r="P1171">
        <v>2000</v>
      </c>
      <c r="Q1171">
        <v>-2</v>
      </c>
      <c r="R1171">
        <v>0</v>
      </c>
      <c r="S1171">
        <v>13.660920000000001</v>
      </c>
      <c r="T1171">
        <v>0</v>
      </c>
      <c r="U1171">
        <v>1</v>
      </c>
    </row>
    <row r="1172" spans="1:21" x14ac:dyDescent="0.35">
      <c r="A1172">
        <v>1</v>
      </c>
      <c r="B1172">
        <f t="shared" si="61"/>
        <v>1171</v>
      </c>
      <c r="C1172" t="s">
        <v>52</v>
      </c>
      <c r="D1172">
        <v>58</v>
      </c>
      <c r="E1172">
        <v>1999</v>
      </c>
      <c r="F1172">
        <v>1900</v>
      </c>
      <c r="G1172" s="12">
        <v>1200000</v>
      </c>
      <c r="H1172" s="12">
        <v>0</v>
      </c>
      <c r="I1172">
        <v>0</v>
      </c>
      <c r="J1172">
        <v>0</v>
      </c>
      <c r="K1172">
        <v>1</v>
      </c>
      <c r="L1172" s="11">
        <v>34700</v>
      </c>
      <c r="M1172" s="12">
        <v>1995</v>
      </c>
      <c r="N1172">
        <v>1</v>
      </c>
      <c r="O1172" s="12">
        <f t="shared" si="60"/>
        <v>4</v>
      </c>
      <c r="P1172">
        <v>2000</v>
      </c>
      <c r="Q1172">
        <v>-1</v>
      </c>
      <c r="R1172">
        <v>0</v>
      </c>
      <c r="S1172">
        <v>15.82314</v>
      </c>
      <c r="T1172">
        <v>0</v>
      </c>
      <c r="U1172">
        <v>1</v>
      </c>
    </row>
    <row r="1173" spans="1:21" x14ac:dyDescent="0.35">
      <c r="A1173">
        <v>1</v>
      </c>
      <c r="B1173">
        <f t="shared" si="61"/>
        <v>1172</v>
      </c>
      <c r="C1173" t="s">
        <v>52</v>
      </c>
      <c r="D1173">
        <v>58</v>
      </c>
      <c r="E1173">
        <v>2000</v>
      </c>
      <c r="F1173">
        <v>2300</v>
      </c>
      <c r="G1173" s="12">
        <v>1200000</v>
      </c>
      <c r="H1173" s="12">
        <v>0</v>
      </c>
      <c r="I1173">
        <v>0</v>
      </c>
      <c r="J1173">
        <v>0</v>
      </c>
      <c r="K1173">
        <v>1</v>
      </c>
      <c r="L1173" s="11">
        <v>34700</v>
      </c>
      <c r="M1173" s="12">
        <v>1995</v>
      </c>
      <c r="N1173">
        <v>1</v>
      </c>
      <c r="O1173" s="12">
        <f t="shared" si="60"/>
        <v>5</v>
      </c>
      <c r="P1173">
        <v>2000</v>
      </c>
      <c r="Q1173">
        <v>0</v>
      </c>
      <c r="R1173">
        <v>1</v>
      </c>
      <c r="S1173">
        <v>18.68215</v>
      </c>
      <c r="T1173">
        <v>0</v>
      </c>
      <c r="U1173">
        <v>1</v>
      </c>
    </row>
    <row r="1174" spans="1:21" x14ac:dyDescent="0.35">
      <c r="A1174">
        <v>1</v>
      </c>
      <c r="B1174">
        <f t="shared" si="61"/>
        <v>1173</v>
      </c>
      <c r="C1174" t="s">
        <v>52</v>
      </c>
      <c r="D1174">
        <v>58</v>
      </c>
      <c r="E1174">
        <v>2001</v>
      </c>
      <c r="F1174">
        <v>2600</v>
      </c>
      <c r="G1174" s="12">
        <v>1300000</v>
      </c>
      <c r="H1174" s="12">
        <v>0</v>
      </c>
      <c r="I1174">
        <v>0</v>
      </c>
      <c r="J1174">
        <v>0</v>
      </c>
      <c r="K1174">
        <v>1</v>
      </c>
      <c r="L1174" s="11">
        <v>34700</v>
      </c>
      <c r="M1174" s="12">
        <v>1995</v>
      </c>
      <c r="N1174">
        <v>1</v>
      </c>
      <c r="O1174" s="12">
        <f t="shared" si="60"/>
        <v>6</v>
      </c>
      <c r="P1174">
        <v>2000</v>
      </c>
      <c r="Q1174">
        <v>1</v>
      </c>
      <c r="R1174">
        <v>1</v>
      </c>
      <c r="S1174">
        <v>20.597989999999999</v>
      </c>
      <c r="T1174">
        <v>0</v>
      </c>
      <c r="U1174">
        <v>1</v>
      </c>
    </row>
    <row r="1175" spans="1:21" x14ac:dyDescent="0.35">
      <c r="A1175">
        <v>1</v>
      </c>
      <c r="B1175">
        <f t="shared" si="61"/>
        <v>1174</v>
      </c>
      <c r="C1175" t="s">
        <v>52</v>
      </c>
      <c r="D1175">
        <v>58</v>
      </c>
      <c r="E1175">
        <v>2002</v>
      </c>
      <c r="F1175">
        <v>2900</v>
      </c>
      <c r="G1175" s="12">
        <v>1300000</v>
      </c>
      <c r="H1175" s="12">
        <v>0</v>
      </c>
      <c r="I1175">
        <v>0</v>
      </c>
      <c r="J1175">
        <v>0</v>
      </c>
      <c r="K1175">
        <v>1</v>
      </c>
      <c r="L1175" s="11">
        <v>34700</v>
      </c>
      <c r="M1175" s="12">
        <v>1995</v>
      </c>
      <c r="N1175">
        <v>1</v>
      </c>
      <c r="O1175" s="12">
        <f t="shared" si="60"/>
        <v>7</v>
      </c>
      <c r="P1175">
        <v>2000</v>
      </c>
      <c r="Q1175">
        <v>2</v>
      </c>
      <c r="R1175">
        <v>1</v>
      </c>
      <c r="S1175">
        <v>22.404050000000002</v>
      </c>
      <c r="T1175">
        <v>0</v>
      </c>
      <c r="U1175">
        <v>1</v>
      </c>
    </row>
    <row r="1176" spans="1:21" x14ac:dyDescent="0.35">
      <c r="A1176">
        <v>1</v>
      </c>
      <c r="B1176">
        <f t="shared" si="61"/>
        <v>1175</v>
      </c>
      <c r="C1176" t="s">
        <v>52</v>
      </c>
      <c r="D1176">
        <v>58</v>
      </c>
      <c r="E1176">
        <v>2003</v>
      </c>
      <c r="F1176">
        <v>3100</v>
      </c>
      <c r="G1176" s="12">
        <v>1300000</v>
      </c>
      <c r="H1176" s="12">
        <v>0</v>
      </c>
      <c r="I1176">
        <v>0</v>
      </c>
      <c r="J1176">
        <v>0</v>
      </c>
      <c r="K1176">
        <v>1</v>
      </c>
      <c r="L1176" s="11">
        <v>34700</v>
      </c>
      <c r="M1176" s="12">
        <v>1995</v>
      </c>
      <c r="N1176">
        <v>1</v>
      </c>
      <c r="O1176" s="12">
        <f t="shared" si="60"/>
        <v>8</v>
      </c>
      <c r="P1176">
        <v>2000</v>
      </c>
      <c r="Q1176">
        <v>3</v>
      </c>
      <c r="R1176">
        <v>1</v>
      </c>
      <c r="S1176">
        <v>23.340810000000001</v>
      </c>
      <c r="T1176">
        <v>0</v>
      </c>
      <c r="U1176">
        <v>1</v>
      </c>
    </row>
    <row r="1177" spans="1:21" x14ac:dyDescent="0.35">
      <c r="A1177">
        <v>1</v>
      </c>
      <c r="B1177">
        <f t="shared" si="61"/>
        <v>1176</v>
      </c>
      <c r="C1177" t="s">
        <v>52</v>
      </c>
      <c r="D1177">
        <v>58</v>
      </c>
      <c r="E1177">
        <v>2004</v>
      </c>
      <c r="F1177">
        <v>3300</v>
      </c>
      <c r="G1177" s="12">
        <v>1400000</v>
      </c>
      <c r="H1177" s="12">
        <v>0</v>
      </c>
      <c r="I1177">
        <v>0</v>
      </c>
      <c r="J1177">
        <v>0</v>
      </c>
      <c r="K1177">
        <v>1</v>
      </c>
      <c r="L1177" s="11">
        <v>34700</v>
      </c>
      <c r="M1177" s="12">
        <v>1995</v>
      </c>
      <c r="N1177">
        <v>1</v>
      </c>
      <c r="O1177" s="12">
        <f t="shared" si="60"/>
        <v>9</v>
      </c>
      <c r="P1177">
        <v>2000</v>
      </c>
      <c r="Q1177">
        <v>4</v>
      </c>
      <c r="R1177">
        <v>1</v>
      </c>
      <c r="S1177">
        <v>24.189910000000001</v>
      </c>
      <c r="T1177">
        <v>0</v>
      </c>
      <c r="U1177">
        <v>1</v>
      </c>
    </row>
    <row r="1178" spans="1:21" x14ac:dyDescent="0.35">
      <c r="A1178">
        <v>1</v>
      </c>
      <c r="B1178">
        <f t="shared" si="61"/>
        <v>1177</v>
      </c>
      <c r="C1178" t="s">
        <v>52</v>
      </c>
      <c r="D1178">
        <v>58</v>
      </c>
      <c r="E1178">
        <v>2005</v>
      </c>
      <c r="F1178">
        <v>3200</v>
      </c>
      <c r="G1178" s="12">
        <v>1400000</v>
      </c>
      <c r="H1178" s="12">
        <v>0</v>
      </c>
      <c r="I1178">
        <v>0</v>
      </c>
      <c r="J1178">
        <v>0</v>
      </c>
      <c r="K1178">
        <v>1</v>
      </c>
      <c r="L1178" s="11">
        <v>34700</v>
      </c>
      <c r="M1178" s="12">
        <v>1995</v>
      </c>
      <c r="N1178">
        <v>1</v>
      </c>
      <c r="O1178" s="12">
        <f t="shared" si="60"/>
        <v>10</v>
      </c>
      <c r="P1178">
        <v>2000</v>
      </c>
      <c r="Q1178">
        <v>5</v>
      </c>
      <c r="R1178">
        <v>1</v>
      </c>
      <c r="S1178">
        <v>22.80622</v>
      </c>
      <c r="T1178">
        <v>0</v>
      </c>
      <c r="U1178">
        <v>1</v>
      </c>
    </row>
    <row r="1179" spans="1:21" x14ac:dyDescent="0.35">
      <c r="A1179">
        <v>1</v>
      </c>
      <c r="B1179">
        <f t="shared" si="61"/>
        <v>1178</v>
      </c>
      <c r="C1179" t="s">
        <v>52</v>
      </c>
      <c r="D1179">
        <v>58</v>
      </c>
      <c r="E1179">
        <v>2006</v>
      </c>
      <c r="F1179">
        <v>2900</v>
      </c>
      <c r="G1179" s="12">
        <v>1400000</v>
      </c>
      <c r="H1179" s="12">
        <v>0</v>
      </c>
      <c r="I1179">
        <v>0</v>
      </c>
      <c r="J1179">
        <v>0</v>
      </c>
      <c r="K1179">
        <v>1</v>
      </c>
      <c r="L1179" s="11">
        <v>34700</v>
      </c>
      <c r="M1179" s="12">
        <v>1995</v>
      </c>
      <c r="N1179">
        <v>1</v>
      </c>
      <c r="O1179" s="12">
        <f t="shared" si="60"/>
        <v>11</v>
      </c>
      <c r="P1179">
        <v>2000</v>
      </c>
      <c r="Q1179">
        <v>6</v>
      </c>
      <c r="R1179">
        <v>1</v>
      </c>
      <c r="S1179">
        <v>20.071370000000002</v>
      </c>
      <c r="T1179">
        <v>0</v>
      </c>
      <c r="U1179">
        <v>1</v>
      </c>
    </row>
    <row r="1180" spans="1:21" x14ac:dyDescent="0.35">
      <c r="A1180">
        <v>1</v>
      </c>
      <c r="B1180">
        <f t="shared" si="61"/>
        <v>1179</v>
      </c>
      <c r="C1180" t="s">
        <v>52</v>
      </c>
      <c r="D1180">
        <v>58</v>
      </c>
      <c r="E1180">
        <v>2007</v>
      </c>
      <c r="F1180">
        <v>3000</v>
      </c>
      <c r="G1180" s="12">
        <v>1500000</v>
      </c>
      <c r="H1180" s="12">
        <v>0</v>
      </c>
      <c r="I1180">
        <v>0</v>
      </c>
      <c r="J1180">
        <v>0</v>
      </c>
      <c r="K1180">
        <v>1</v>
      </c>
      <c r="L1180" s="11">
        <v>34700</v>
      </c>
      <c r="M1180" s="12">
        <v>1995</v>
      </c>
      <c r="N1180">
        <v>1</v>
      </c>
      <c r="O1180" s="12">
        <f t="shared" si="60"/>
        <v>12</v>
      </c>
      <c r="P1180">
        <v>2000</v>
      </c>
      <c r="Q1180">
        <v>7</v>
      </c>
      <c r="R1180">
        <v>1</v>
      </c>
      <c r="S1180">
        <v>20.145140000000001</v>
      </c>
      <c r="T1180">
        <v>0</v>
      </c>
      <c r="U1180">
        <v>1</v>
      </c>
    </row>
    <row r="1181" spans="1:21" x14ac:dyDescent="0.35">
      <c r="A1181">
        <v>1</v>
      </c>
      <c r="B1181">
        <f t="shared" si="61"/>
        <v>1180</v>
      </c>
      <c r="C1181" t="s">
        <v>52</v>
      </c>
      <c r="D1181">
        <v>58</v>
      </c>
      <c r="E1181">
        <v>2008</v>
      </c>
      <c r="F1181">
        <v>3100</v>
      </c>
      <c r="G1181" s="12">
        <v>1500000</v>
      </c>
      <c r="H1181" s="12">
        <v>0</v>
      </c>
      <c r="I1181">
        <v>0</v>
      </c>
      <c r="J1181">
        <v>0</v>
      </c>
      <c r="K1181">
        <v>1</v>
      </c>
      <c r="L1181" s="11">
        <v>34700</v>
      </c>
      <c r="M1181" s="12">
        <v>1995</v>
      </c>
      <c r="N1181">
        <v>1</v>
      </c>
      <c r="O1181" s="12">
        <f t="shared" si="60"/>
        <v>13</v>
      </c>
      <c r="P1181">
        <v>2000</v>
      </c>
      <c r="Q1181">
        <v>8</v>
      </c>
      <c r="R1181">
        <v>1</v>
      </c>
      <c r="S1181">
        <v>20.17689</v>
      </c>
      <c r="T1181">
        <v>0</v>
      </c>
      <c r="U1181">
        <v>1</v>
      </c>
    </row>
    <row r="1182" spans="1:21" x14ac:dyDescent="0.35">
      <c r="A1182">
        <v>1</v>
      </c>
      <c r="B1182">
        <f t="shared" si="61"/>
        <v>1181</v>
      </c>
      <c r="C1182" t="s">
        <v>52</v>
      </c>
      <c r="D1182">
        <v>58</v>
      </c>
      <c r="E1182">
        <v>2009</v>
      </c>
      <c r="F1182">
        <v>3100</v>
      </c>
      <c r="G1182" s="12">
        <v>1600000</v>
      </c>
      <c r="H1182" s="12">
        <v>0</v>
      </c>
      <c r="I1182">
        <v>0</v>
      </c>
      <c r="J1182">
        <v>0</v>
      </c>
      <c r="K1182">
        <v>1</v>
      </c>
      <c r="L1182" s="11">
        <v>34700</v>
      </c>
      <c r="M1182" s="12">
        <v>1995</v>
      </c>
      <c r="N1182">
        <v>1</v>
      </c>
      <c r="O1182" s="12">
        <f t="shared" si="60"/>
        <v>14</v>
      </c>
      <c r="P1182">
        <v>2000</v>
      </c>
      <c r="Q1182">
        <v>9</v>
      </c>
      <c r="R1182">
        <v>1</v>
      </c>
      <c r="S1182">
        <v>19.536740000000002</v>
      </c>
      <c r="T1182">
        <v>0</v>
      </c>
      <c r="U1182">
        <v>1</v>
      </c>
    </row>
    <row r="1183" spans="1:21" x14ac:dyDescent="0.35">
      <c r="A1183">
        <v>1</v>
      </c>
      <c r="B1183">
        <f t="shared" si="61"/>
        <v>1182</v>
      </c>
      <c r="C1183" t="s">
        <v>52</v>
      </c>
      <c r="D1183">
        <v>58</v>
      </c>
      <c r="E1183">
        <v>2010</v>
      </c>
      <c r="F1183">
        <v>2900</v>
      </c>
      <c r="G1183" s="12">
        <v>1600000</v>
      </c>
      <c r="H1183" s="12">
        <v>0</v>
      </c>
      <c r="I1183">
        <v>0</v>
      </c>
      <c r="J1183">
        <v>0</v>
      </c>
      <c r="K1183">
        <v>1</v>
      </c>
      <c r="L1183" s="11">
        <v>34700</v>
      </c>
      <c r="M1183" s="12">
        <v>1995</v>
      </c>
      <c r="N1183">
        <v>1</v>
      </c>
      <c r="O1183" s="12">
        <f t="shared" si="60"/>
        <v>15</v>
      </c>
      <c r="P1183">
        <v>2000</v>
      </c>
      <c r="Q1183">
        <v>10</v>
      </c>
      <c r="R1183">
        <v>1</v>
      </c>
      <c r="S1183">
        <v>17.68066</v>
      </c>
      <c r="T1183">
        <v>0</v>
      </c>
      <c r="U1183">
        <v>1</v>
      </c>
    </row>
    <row r="1184" spans="1:21" x14ac:dyDescent="0.35">
      <c r="A1184">
        <v>1</v>
      </c>
      <c r="B1184">
        <f t="shared" si="61"/>
        <v>1183</v>
      </c>
      <c r="C1184" t="s">
        <v>52</v>
      </c>
      <c r="D1184">
        <v>58</v>
      </c>
      <c r="E1184">
        <v>2011</v>
      </c>
      <c r="F1184">
        <v>2900</v>
      </c>
      <c r="G1184" s="12">
        <v>1700000</v>
      </c>
      <c r="H1184" s="12">
        <v>0</v>
      </c>
      <c r="I1184">
        <v>0</v>
      </c>
      <c r="J1184">
        <v>0</v>
      </c>
      <c r="K1184">
        <v>1</v>
      </c>
      <c r="L1184" s="11">
        <v>34700</v>
      </c>
      <c r="M1184" s="12">
        <v>1995</v>
      </c>
      <c r="N1184">
        <v>1</v>
      </c>
      <c r="O1184" s="12">
        <f t="shared" si="60"/>
        <v>16</v>
      </c>
      <c r="P1184">
        <v>2000</v>
      </c>
      <c r="Q1184">
        <v>11</v>
      </c>
      <c r="R1184">
        <v>1</v>
      </c>
      <c r="S1184">
        <v>17.087959999999999</v>
      </c>
      <c r="T1184">
        <v>0</v>
      </c>
      <c r="U1184">
        <v>1</v>
      </c>
    </row>
    <row r="1185" spans="1:21" x14ac:dyDescent="0.35">
      <c r="A1185">
        <v>1</v>
      </c>
      <c r="B1185">
        <f t="shared" si="61"/>
        <v>1184</v>
      </c>
      <c r="C1185" t="s">
        <v>52</v>
      </c>
      <c r="D1185">
        <v>58</v>
      </c>
      <c r="E1185">
        <v>2012</v>
      </c>
      <c r="F1185">
        <v>2600</v>
      </c>
      <c r="G1185" s="12">
        <v>1800000</v>
      </c>
      <c r="H1185" s="12">
        <v>0</v>
      </c>
      <c r="I1185">
        <v>0</v>
      </c>
      <c r="J1185">
        <v>0</v>
      </c>
      <c r="K1185">
        <v>1</v>
      </c>
      <c r="L1185" s="11">
        <v>34700</v>
      </c>
      <c r="M1185" s="12">
        <v>1995</v>
      </c>
      <c r="N1185">
        <v>1</v>
      </c>
      <c r="O1185" s="12">
        <f t="shared" si="60"/>
        <v>17</v>
      </c>
      <c r="P1185">
        <v>2000</v>
      </c>
      <c r="Q1185">
        <v>12</v>
      </c>
      <c r="R1185">
        <v>1</v>
      </c>
      <c r="S1185">
        <v>14.79949</v>
      </c>
      <c r="T1185">
        <v>0</v>
      </c>
      <c r="U1185">
        <v>1</v>
      </c>
    </row>
    <row r="1186" spans="1:21" x14ac:dyDescent="0.35">
      <c r="A1186">
        <v>1</v>
      </c>
      <c r="B1186">
        <f t="shared" si="61"/>
        <v>1185</v>
      </c>
      <c r="C1186" t="s">
        <v>52</v>
      </c>
      <c r="D1186">
        <v>58</v>
      </c>
      <c r="E1186">
        <v>2013</v>
      </c>
      <c r="F1186">
        <v>2200</v>
      </c>
      <c r="G1186" s="12">
        <v>1800000</v>
      </c>
      <c r="H1186" s="12">
        <v>0</v>
      </c>
      <c r="I1186">
        <v>0</v>
      </c>
      <c r="J1186">
        <v>0</v>
      </c>
      <c r="K1186">
        <v>1</v>
      </c>
      <c r="L1186" s="11">
        <v>34700</v>
      </c>
      <c r="M1186" s="12">
        <v>1995</v>
      </c>
      <c r="N1186">
        <v>1</v>
      </c>
      <c r="O1186" s="12">
        <f t="shared" si="60"/>
        <v>18</v>
      </c>
      <c r="P1186">
        <v>2000</v>
      </c>
      <c r="Q1186">
        <v>13</v>
      </c>
      <c r="R1186">
        <v>1</v>
      </c>
      <c r="S1186">
        <v>12.106059999999999</v>
      </c>
      <c r="T1186">
        <v>0</v>
      </c>
      <c r="U1186">
        <v>1</v>
      </c>
    </row>
    <row r="1187" spans="1:21" x14ac:dyDescent="0.35">
      <c r="A1187">
        <v>1</v>
      </c>
      <c r="B1187">
        <f t="shared" si="61"/>
        <v>1186</v>
      </c>
      <c r="C1187" t="s">
        <v>52</v>
      </c>
      <c r="D1187">
        <v>58</v>
      </c>
      <c r="E1187">
        <v>2014</v>
      </c>
      <c r="F1187">
        <v>1800</v>
      </c>
      <c r="G1187" s="12">
        <v>1900000</v>
      </c>
      <c r="H1187" s="12">
        <v>0</v>
      </c>
      <c r="I1187">
        <v>0</v>
      </c>
      <c r="J1187">
        <v>0</v>
      </c>
      <c r="K1187">
        <v>1</v>
      </c>
      <c r="L1187" s="11">
        <v>34700</v>
      </c>
      <c r="M1187" s="12">
        <v>1995</v>
      </c>
      <c r="N1187">
        <v>1</v>
      </c>
      <c r="O1187" s="12">
        <f t="shared" si="60"/>
        <v>19</v>
      </c>
      <c r="P1187">
        <v>2000</v>
      </c>
      <c r="Q1187">
        <v>14</v>
      </c>
      <c r="R1187">
        <v>1</v>
      </c>
      <c r="S1187">
        <v>9.5963510000000003</v>
      </c>
      <c r="T1187">
        <v>0</v>
      </c>
      <c r="U1187">
        <v>1</v>
      </c>
    </row>
    <row r="1188" spans="1:21" x14ac:dyDescent="0.35">
      <c r="A1188">
        <v>1</v>
      </c>
      <c r="B1188">
        <f t="shared" si="61"/>
        <v>1187</v>
      </c>
      <c r="C1188" t="s">
        <v>52</v>
      </c>
      <c r="D1188">
        <v>58</v>
      </c>
      <c r="E1188">
        <v>2015</v>
      </c>
      <c r="F1188">
        <v>1700</v>
      </c>
      <c r="G1188" s="12">
        <v>1900000</v>
      </c>
      <c r="H1188" s="12">
        <v>0</v>
      </c>
      <c r="I1188">
        <v>0</v>
      </c>
      <c r="J1188">
        <v>0</v>
      </c>
      <c r="K1188">
        <v>1</v>
      </c>
      <c r="L1188" s="11">
        <v>34700</v>
      </c>
      <c r="M1188" s="12">
        <v>1995</v>
      </c>
      <c r="N1188">
        <v>1</v>
      </c>
      <c r="O1188" s="12">
        <f t="shared" si="60"/>
        <v>20</v>
      </c>
      <c r="P1188">
        <v>2000</v>
      </c>
      <c r="Q1188">
        <v>15</v>
      </c>
      <c r="R1188">
        <v>1</v>
      </c>
      <c r="S1188">
        <v>8.8074910000000006</v>
      </c>
      <c r="T1188">
        <v>0</v>
      </c>
      <c r="U1188">
        <v>1</v>
      </c>
    </row>
    <row r="1189" spans="1:21" x14ac:dyDescent="0.35">
      <c r="A1189">
        <v>1</v>
      </c>
      <c r="B1189">
        <f t="shared" si="61"/>
        <v>1188</v>
      </c>
      <c r="C1189" t="s">
        <v>52</v>
      </c>
      <c r="D1189">
        <v>58</v>
      </c>
      <c r="E1189">
        <v>2016</v>
      </c>
      <c r="F1189">
        <v>1500</v>
      </c>
      <c r="G1189" s="12">
        <v>2000000</v>
      </c>
      <c r="H1189" s="12">
        <v>0</v>
      </c>
      <c r="I1189">
        <v>0</v>
      </c>
      <c r="J1189">
        <v>0</v>
      </c>
      <c r="K1189">
        <v>1</v>
      </c>
      <c r="L1189" s="11">
        <v>34700</v>
      </c>
      <c r="M1189" s="12">
        <v>1995</v>
      </c>
      <c r="N1189">
        <v>1</v>
      </c>
      <c r="O1189" s="12">
        <f t="shared" si="60"/>
        <v>21</v>
      </c>
      <c r="P1189">
        <v>2000</v>
      </c>
      <c r="Q1189">
        <v>16</v>
      </c>
      <c r="R1189">
        <v>1</v>
      </c>
      <c r="S1189">
        <v>7.5765760000000002</v>
      </c>
      <c r="T1189">
        <v>0</v>
      </c>
      <c r="U1189">
        <v>1</v>
      </c>
    </row>
    <row r="1190" spans="1:21" x14ac:dyDescent="0.35">
      <c r="A1190">
        <v>1</v>
      </c>
      <c r="B1190">
        <f t="shared" si="61"/>
        <v>1189</v>
      </c>
      <c r="C1190" t="s">
        <v>53</v>
      </c>
      <c r="D1190">
        <v>59</v>
      </c>
      <c r="E1190">
        <v>1990</v>
      </c>
      <c r="F1190">
        <v>100</v>
      </c>
      <c r="G1190" s="12">
        <v>916808</v>
      </c>
      <c r="H1190" s="12">
        <v>0</v>
      </c>
      <c r="I1190">
        <v>0</v>
      </c>
      <c r="J1190">
        <v>1</v>
      </c>
      <c r="K1190">
        <v>0</v>
      </c>
      <c r="L1190" s="11">
        <v>35361</v>
      </c>
      <c r="M1190" s="12">
        <v>1996</v>
      </c>
      <c r="N1190">
        <v>0</v>
      </c>
      <c r="O1190" s="12">
        <f t="shared" si="60"/>
        <v>-6</v>
      </c>
      <c r="P1190">
        <v>2033</v>
      </c>
      <c r="Q1190">
        <v>-43</v>
      </c>
      <c r="R1190">
        <v>0</v>
      </c>
      <c r="S1190">
        <v>1.090741</v>
      </c>
      <c r="T1190">
        <v>0</v>
      </c>
      <c r="U1190">
        <v>0</v>
      </c>
    </row>
    <row r="1191" spans="1:21" x14ac:dyDescent="0.35">
      <c r="A1191">
        <v>1</v>
      </c>
      <c r="B1191">
        <f t="shared" si="61"/>
        <v>1190</v>
      </c>
      <c r="C1191" t="s">
        <v>53</v>
      </c>
      <c r="D1191">
        <v>59</v>
      </c>
      <c r="E1191">
        <v>1991</v>
      </c>
      <c r="F1191">
        <v>100</v>
      </c>
      <c r="G1191" s="12">
        <v>949493</v>
      </c>
      <c r="H1191" s="12">
        <v>0</v>
      </c>
      <c r="I1191">
        <v>0</v>
      </c>
      <c r="J1191">
        <v>1</v>
      </c>
      <c r="K1191">
        <v>0</v>
      </c>
      <c r="L1191" s="11">
        <v>35361</v>
      </c>
      <c r="M1191" s="12">
        <v>1996</v>
      </c>
      <c r="N1191">
        <v>0</v>
      </c>
      <c r="O1191" s="12">
        <f t="shared" si="60"/>
        <v>-5</v>
      </c>
      <c r="P1191">
        <v>2033</v>
      </c>
      <c r="Q1191">
        <v>-42</v>
      </c>
      <c r="R1191">
        <v>0</v>
      </c>
      <c r="S1191">
        <v>1.053194</v>
      </c>
      <c r="T1191">
        <v>0</v>
      </c>
      <c r="U1191">
        <v>0</v>
      </c>
    </row>
    <row r="1192" spans="1:21" x14ac:dyDescent="0.35">
      <c r="A1192">
        <v>1</v>
      </c>
      <c r="B1192">
        <f t="shared" si="61"/>
        <v>1191</v>
      </c>
      <c r="C1192" t="s">
        <v>53</v>
      </c>
      <c r="D1192">
        <v>59</v>
      </c>
      <c r="E1192">
        <v>1992</v>
      </c>
      <c r="F1192">
        <v>100</v>
      </c>
      <c r="G1192" s="12">
        <v>979718</v>
      </c>
      <c r="H1192" s="12">
        <v>0</v>
      </c>
      <c r="I1192">
        <v>0</v>
      </c>
      <c r="J1192">
        <v>1</v>
      </c>
      <c r="K1192">
        <v>0</v>
      </c>
      <c r="L1192" s="11">
        <v>35361</v>
      </c>
      <c r="M1192" s="12">
        <v>1996</v>
      </c>
      <c r="N1192">
        <v>0</v>
      </c>
      <c r="O1192" s="12">
        <f t="shared" si="60"/>
        <v>-4</v>
      </c>
      <c r="P1192">
        <v>2033</v>
      </c>
      <c r="Q1192">
        <v>-41</v>
      </c>
      <c r="R1192">
        <v>0</v>
      </c>
      <c r="S1192">
        <v>1.020702</v>
      </c>
      <c r="T1192">
        <v>0</v>
      </c>
      <c r="U1192">
        <v>0</v>
      </c>
    </row>
    <row r="1193" spans="1:21" x14ac:dyDescent="0.35">
      <c r="A1193">
        <v>1</v>
      </c>
      <c r="B1193">
        <f t="shared" si="61"/>
        <v>1192</v>
      </c>
      <c r="C1193" t="s">
        <v>53</v>
      </c>
      <c r="D1193">
        <v>59</v>
      </c>
      <c r="E1193">
        <v>1993</v>
      </c>
      <c r="F1193">
        <v>100</v>
      </c>
      <c r="G1193" s="12">
        <v>1000000</v>
      </c>
      <c r="H1193" s="12">
        <v>0</v>
      </c>
      <c r="I1193">
        <v>0</v>
      </c>
      <c r="J1193">
        <v>1</v>
      </c>
      <c r="K1193">
        <v>0</v>
      </c>
      <c r="L1193" s="11">
        <v>35361</v>
      </c>
      <c r="M1193" s="12">
        <v>1996</v>
      </c>
      <c r="N1193">
        <v>0</v>
      </c>
      <c r="O1193" s="12">
        <f t="shared" si="60"/>
        <v>-3</v>
      </c>
      <c r="P1193">
        <v>2033</v>
      </c>
      <c r="Q1193">
        <v>-40</v>
      </c>
      <c r="R1193">
        <v>0</v>
      </c>
      <c r="S1193">
        <v>0.99171129999999996</v>
      </c>
      <c r="T1193">
        <v>0</v>
      </c>
      <c r="U1193">
        <v>0</v>
      </c>
    </row>
    <row r="1194" spans="1:21" x14ac:dyDescent="0.35">
      <c r="A1194">
        <v>1</v>
      </c>
      <c r="B1194">
        <f t="shared" si="61"/>
        <v>1193</v>
      </c>
      <c r="C1194" t="s">
        <v>53</v>
      </c>
      <c r="D1194">
        <v>59</v>
      </c>
      <c r="E1194">
        <v>1994</v>
      </c>
      <c r="F1194">
        <v>100</v>
      </c>
      <c r="G1194" s="12">
        <v>1000000</v>
      </c>
      <c r="H1194" s="12">
        <v>0</v>
      </c>
      <c r="I1194">
        <v>0</v>
      </c>
      <c r="J1194">
        <v>1</v>
      </c>
      <c r="K1194">
        <v>0</v>
      </c>
      <c r="L1194" s="11">
        <v>35361</v>
      </c>
      <c r="M1194" s="12">
        <v>1996</v>
      </c>
      <c r="N1194">
        <v>0</v>
      </c>
      <c r="O1194" s="12">
        <f t="shared" si="60"/>
        <v>-2</v>
      </c>
      <c r="P1194">
        <v>2033</v>
      </c>
      <c r="Q1194">
        <v>-39</v>
      </c>
      <c r="R1194">
        <v>0</v>
      </c>
      <c r="S1194">
        <v>0.96447919999999998</v>
      </c>
      <c r="T1194">
        <v>0</v>
      </c>
      <c r="U1194">
        <v>0</v>
      </c>
    </row>
    <row r="1195" spans="1:21" x14ac:dyDescent="0.35">
      <c r="A1195">
        <v>1</v>
      </c>
      <c r="B1195">
        <f t="shared" si="61"/>
        <v>1194</v>
      </c>
      <c r="C1195" t="s">
        <v>53</v>
      </c>
      <c r="D1195">
        <v>59</v>
      </c>
      <c r="E1195">
        <v>1995</v>
      </c>
      <c r="F1195">
        <v>100</v>
      </c>
      <c r="G1195" s="12">
        <v>1100000</v>
      </c>
      <c r="H1195" s="12">
        <v>0</v>
      </c>
      <c r="I1195">
        <v>0</v>
      </c>
      <c r="J1195">
        <v>1</v>
      </c>
      <c r="K1195">
        <v>0</v>
      </c>
      <c r="L1195" s="11">
        <v>35361</v>
      </c>
      <c r="M1195" s="12">
        <v>1996</v>
      </c>
      <c r="N1195">
        <v>0</v>
      </c>
      <c r="O1195" s="12">
        <f t="shared" si="60"/>
        <v>-1</v>
      </c>
      <c r="P1195">
        <v>2033</v>
      </c>
      <c r="Q1195">
        <v>-38</v>
      </c>
      <c r="R1195">
        <v>0</v>
      </c>
      <c r="S1195">
        <v>0.93789009999999995</v>
      </c>
      <c r="T1195">
        <v>0</v>
      </c>
      <c r="U1195">
        <v>0</v>
      </c>
    </row>
    <row r="1196" spans="1:21" x14ac:dyDescent="0.35">
      <c r="A1196">
        <v>1</v>
      </c>
      <c r="B1196">
        <f t="shared" si="61"/>
        <v>1195</v>
      </c>
      <c r="C1196" t="s">
        <v>53</v>
      </c>
      <c r="D1196">
        <v>59</v>
      </c>
      <c r="E1196">
        <v>1996</v>
      </c>
      <c r="F1196">
        <v>200</v>
      </c>
      <c r="G1196" s="12">
        <v>1100000</v>
      </c>
      <c r="H1196" s="12">
        <v>0</v>
      </c>
      <c r="I1196">
        <v>0</v>
      </c>
      <c r="J1196">
        <v>1</v>
      </c>
      <c r="K1196">
        <v>0</v>
      </c>
      <c r="L1196" s="11">
        <v>35361</v>
      </c>
      <c r="M1196" s="12">
        <v>1996</v>
      </c>
      <c r="N1196">
        <v>1</v>
      </c>
      <c r="O1196" s="12">
        <f t="shared" si="60"/>
        <v>0</v>
      </c>
      <c r="P1196">
        <v>2033</v>
      </c>
      <c r="Q1196">
        <v>-37</v>
      </c>
      <c r="R1196">
        <v>0</v>
      </c>
      <c r="S1196">
        <v>1.8236399999999999</v>
      </c>
      <c r="T1196">
        <v>1</v>
      </c>
      <c r="U1196">
        <v>0</v>
      </c>
    </row>
    <row r="1197" spans="1:21" x14ac:dyDescent="0.35">
      <c r="A1197">
        <v>1</v>
      </c>
      <c r="B1197">
        <f t="shared" si="61"/>
        <v>1196</v>
      </c>
      <c r="C1197" t="s">
        <v>53</v>
      </c>
      <c r="D1197">
        <v>59</v>
      </c>
      <c r="E1197">
        <v>1997</v>
      </c>
      <c r="F1197">
        <v>200</v>
      </c>
      <c r="G1197" s="12">
        <v>1100000</v>
      </c>
      <c r="H1197" s="12">
        <v>0</v>
      </c>
      <c r="I1197">
        <v>0</v>
      </c>
      <c r="J1197">
        <v>1</v>
      </c>
      <c r="K1197">
        <v>0</v>
      </c>
      <c r="L1197" s="11">
        <v>35361</v>
      </c>
      <c r="M1197" s="12">
        <v>1996</v>
      </c>
      <c r="N1197">
        <v>1</v>
      </c>
      <c r="O1197" s="12">
        <f t="shared" si="60"/>
        <v>1</v>
      </c>
      <c r="P1197">
        <v>2033</v>
      </c>
      <c r="Q1197">
        <v>-36</v>
      </c>
      <c r="R1197">
        <v>0</v>
      </c>
      <c r="S1197">
        <v>1.7727839999999999</v>
      </c>
      <c r="T1197">
        <v>1</v>
      </c>
      <c r="U1197">
        <v>0</v>
      </c>
    </row>
    <row r="1198" spans="1:21" x14ac:dyDescent="0.35">
      <c r="A1198">
        <v>1</v>
      </c>
      <c r="B1198">
        <f t="shared" si="61"/>
        <v>1197</v>
      </c>
      <c r="C1198" t="s">
        <v>53</v>
      </c>
      <c r="D1198">
        <v>59</v>
      </c>
      <c r="E1198">
        <v>1998</v>
      </c>
      <c r="F1198">
        <v>200</v>
      </c>
      <c r="G1198" s="12">
        <v>1200000</v>
      </c>
      <c r="H1198" s="12">
        <v>0</v>
      </c>
      <c r="I1198">
        <v>0</v>
      </c>
      <c r="J1198">
        <v>1</v>
      </c>
      <c r="K1198">
        <v>0</v>
      </c>
      <c r="L1198" s="11">
        <v>35361</v>
      </c>
      <c r="M1198" s="12">
        <v>1996</v>
      </c>
      <c r="N1198">
        <v>1</v>
      </c>
      <c r="O1198" s="12">
        <f t="shared" si="60"/>
        <v>2</v>
      </c>
      <c r="P1198">
        <v>2033</v>
      </c>
      <c r="Q1198">
        <v>-35</v>
      </c>
      <c r="R1198">
        <v>0</v>
      </c>
      <c r="S1198">
        <v>1.722736</v>
      </c>
      <c r="T1198">
        <v>1</v>
      </c>
      <c r="U1198">
        <v>0</v>
      </c>
    </row>
    <row r="1199" spans="1:21" x14ac:dyDescent="0.35">
      <c r="A1199">
        <v>1</v>
      </c>
      <c r="B1199">
        <f t="shared" si="61"/>
        <v>1198</v>
      </c>
      <c r="C1199" t="s">
        <v>53</v>
      </c>
      <c r="D1199">
        <v>59</v>
      </c>
      <c r="E1199">
        <v>1999</v>
      </c>
      <c r="F1199">
        <v>500</v>
      </c>
      <c r="G1199" s="12">
        <v>1200000</v>
      </c>
      <c r="H1199" s="12">
        <v>0</v>
      </c>
      <c r="I1199">
        <v>0</v>
      </c>
      <c r="J1199">
        <v>1</v>
      </c>
      <c r="K1199">
        <v>0</v>
      </c>
      <c r="L1199" s="11">
        <v>35361</v>
      </c>
      <c r="M1199" s="12">
        <v>1996</v>
      </c>
      <c r="N1199">
        <v>1</v>
      </c>
      <c r="O1199" s="12">
        <f t="shared" si="60"/>
        <v>3</v>
      </c>
      <c r="P1199">
        <v>2033</v>
      </c>
      <c r="Q1199">
        <v>-34</v>
      </c>
      <c r="R1199">
        <v>0</v>
      </c>
      <c r="S1199">
        <v>4.1826309999999998</v>
      </c>
      <c r="T1199">
        <v>1</v>
      </c>
      <c r="U1199">
        <v>0</v>
      </c>
    </row>
    <row r="1200" spans="1:21" x14ac:dyDescent="0.35">
      <c r="A1200">
        <v>1</v>
      </c>
      <c r="B1200">
        <f t="shared" si="61"/>
        <v>1199</v>
      </c>
      <c r="C1200" t="s">
        <v>53</v>
      </c>
      <c r="D1200">
        <v>59</v>
      </c>
      <c r="E1200">
        <v>2000</v>
      </c>
      <c r="F1200">
        <v>500</v>
      </c>
      <c r="G1200" s="12">
        <v>1200000</v>
      </c>
      <c r="H1200" s="12">
        <v>0</v>
      </c>
      <c r="I1200">
        <v>0</v>
      </c>
      <c r="J1200">
        <v>1</v>
      </c>
      <c r="K1200">
        <v>0</v>
      </c>
      <c r="L1200" s="11">
        <v>35361</v>
      </c>
      <c r="M1200" s="12">
        <v>1996</v>
      </c>
      <c r="N1200">
        <v>1</v>
      </c>
      <c r="O1200" s="12">
        <f t="shared" si="60"/>
        <v>4</v>
      </c>
      <c r="P1200">
        <v>2033</v>
      </c>
      <c r="Q1200">
        <v>-33</v>
      </c>
      <c r="R1200">
        <v>0</v>
      </c>
      <c r="S1200">
        <v>4.0589560000000002</v>
      </c>
      <c r="T1200">
        <v>1</v>
      </c>
      <c r="U1200">
        <v>0</v>
      </c>
    </row>
    <row r="1201" spans="1:21" x14ac:dyDescent="0.35">
      <c r="A1201">
        <v>1</v>
      </c>
      <c r="B1201">
        <f t="shared" si="61"/>
        <v>1200</v>
      </c>
      <c r="C1201" t="s">
        <v>53</v>
      </c>
      <c r="D1201">
        <v>59</v>
      </c>
      <c r="E1201">
        <v>2001</v>
      </c>
      <c r="F1201">
        <v>500</v>
      </c>
      <c r="G1201" s="12">
        <v>1300000</v>
      </c>
      <c r="H1201" s="12">
        <v>0</v>
      </c>
      <c r="I1201">
        <v>0</v>
      </c>
      <c r="J1201">
        <v>1</v>
      </c>
      <c r="K1201">
        <v>0</v>
      </c>
      <c r="L1201" s="11">
        <v>35361</v>
      </c>
      <c r="M1201" s="12">
        <v>1996</v>
      </c>
      <c r="N1201">
        <v>1</v>
      </c>
      <c r="O1201" s="12">
        <f t="shared" si="60"/>
        <v>5</v>
      </c>
      <c r="P1201">
        <v>2033</v>
      </c>
      <c r="Q1201">
        <v>-32</v>
      </c>
      <c r="R1201">
        <v>0</v>
      </c>
      <c r="S1201">
        <v>3.9354740000000001</v>
      </c>
      <c r="T1201">
        <v>1</v>
      </c>
      <c r="U1201">
        <v>0</v>
      </c>
    </row>
    <row r="1202" spans="1:21" x14ac:dyDescent="0.35">
      <c r="A1202">
        <v>1</v>
      </c>
      <c r="B1202">
        <f t="shared" si="61"/>
        <v>1201</v>
      </c>
      <c r="C1202" t="s">
        <v>53</v>
      </c>
      <c r="D1202">
        <v>59</v>
      </c>
      <c r="E1202">
        <v>2002</v>
      </c>
      <c r="F1202">
        <v>1000</v>
      </c>
      <c r="G1202" s="12">
        <v>1300000</v>
      </c>
      <c r="H1202" s="12">
        <v>0</v>
      </c>
      <c r="I1202">
        <v>0</v>
      </c>
      <c r="J1202">
        <v>1</v>
      </c>
      <c r="K1202">
        <v>0</v>
      </c>
      <c r="L1202" s="11">
        <v>35361</v>
      </c>
      <c r="M1202" s="12">
        <v>1996</v>
      </c>
      <c r="N1202">
        <v>1</v>
      </c>
      <c r="O1202" s="12">
        <f t="shared" si="60"/>
        <v>6</v>
      </c>
      <c r="P1202">
        <v>2033</v>
      </c>
      <c r="Q1202">
        <v>-31</v>
      </c>
      <c r="R1202">
        <v>0</v>
      </c>
      <c r="S1202">
        <v>7.6257349999999997</v>
      </c>
      <c r="T1202">
        <v>1</v>
      </c>
      <c r="U1202">
        <v>0</v>
      </c>
    </row>
    <row r="1203" spans="1:21" x14ac:dyDescent="0.35">
      <c r="A1203">
        <v>1</v>
      </c>
      <c r="B1203">
        <f t="shared" si="61"/>
        <v>1202</v>
      </c>
      <c r="C1203" t="s">
        <v>53</v>
      </c>
      <c r="D1203">
        <v>59</v>
      </c>
      <c r="E1203">
        <v>2003</v>
      </c>
      <c r="F1203">
        <v>1000</v>
      </c>
      <c r="G1203" s="12">
        <v>1400000</v>
      </c>
      <c r="H1203" s="12">
        <v>0</v>
      </c>
      <c r="I1203">
        <v>0</v>
      </c>
      <c r="J1203">
        <v>1</v>
      </c>
      <c r="K1203">
        <v>0</v>
      </c>
      <c r="L1203" s="11">
        <v>35361</v>
      </c>
      <c r="M1203" s="12">
        <v>1996</v>
      </c>
      <c r="N1203">
        <v>1</v>
      </c>
      <c r="O1203" s="12">
        <f t="shared" si="60"/>
        <v>7</v>
      </c>
      <c r="P1203">
        <v>2033</v>
      </c>
      <c r="Q1203">
        <v>-30</v>
      </c>
      <c r="R1203">
        <v>0</v>
      </c>
      <c r="S1203">
        <v>7.3844659999999998</v>
      </c>
      <c r="T1203">
        <v>1</v>
      </c>
      <c r="U1203">
        <v>0</v>
      </c>
    </row>
    <row r="1204" spans="1:21" x14ac:dyDescent="0.35">
      <c r="A1204">
        <v>1</v>
      </c>
      <c r="B1204">
        <f t="shared" si="61"/>
        <v>1203</v>
      </c>
      <c r="C1204" t="s">
        <v>53</v>
      </c>
      <c r="D1204">
        <v>59</v>
      </c>
      <c r="E1204">
        <v>2004</v>
      </c>
      <c r="F1204">
        <v>1000</v>
      </c>
      <c r="G1204" s="12">
        <v>1400000</v>
      </c>
      <c r="H1204" s="12">
        <v>0</v>
      </c>
      <c r="I1204">
        <v>0</v>
      </c>
      <c r="J1204">
        <v>1</v>
      </c>
      <c r="K1204">
        <v>0</v>
      </c>
      <c r="L1204" s="11">
        <v>35361</v>
      </c>
      <c r="M1204" s="12">
        <v>1996</v>
      </c>
      <c r="N1204">
        <v>1</v>
      </c>
      <c r="O1204" s="12">
        <f t="shared" si="60"/>
        <v>8</v>
      </c>
      <c r="P1204">
        <v>2033</v>
      </c>
      <c r="Q1204">
        <v>-29</v>
      </c>
      <c r="R1204">
        <v>0</v>
      </c>
      <c r="S1204">
        <v>7.1501450000000002</v>
      </c>
      <c r="T1204">
        <v>1</v>
      </c>
      <c r="U1204">
        <v>0</v>
      </c>
    </row>
    <row r="1205" spans="1:21" x14ac:dyDescent="0.35">
      <c r="A1205">
        <v>1</v>
      </c>
      <c r="B1205">
        <f t="shared" si="61"/>
        <v>1204</v>
      </c>
      <c r="C1205" t="s">
        <v>53</v>
      </c>
      <c r="D1205">
        <v>59</v>
      </c>
      <c r="E1205">
        <v>2005</v>
      </c>
      <c r="F1205">
        <v>1000</v>
      </c>
      <c r="G1205" s="12">
        <v>1400000</v>
      </c>
      <c r="H1205" s="12">
        <v>0</v>
      </c>
      <c r="I1205">
        <v>0</v>
      </c>
      <c r="J1205">
        <v>1</v>
      </c>
      <c r="K1205">
        <v>0</v>
      </c>
      <c r="L1205" s="11">
        <v>35361</v>
      </c>
      <c r="M1205" s="12">
        <v>1996</v>
      </c>
      <c r="N1205">
        <v>1</v>
      </c>
      <c r="O1205" s="12">
        <f t="shared" si="60"/>
        <v>9</v>
      </c>
      <c r="P1205">
        <v>2033</v>
      </c>
      <c r="Q1205">
        <v>-28</v>
      </c>
      <c r="R1205">
        <v>0</v>
      </c>
      <c r="S1205">
        <v>6.9242299999999997</v>
      </c>
      <c r="T1205">
        <v>1</v>
      </c>
      <c r="U1205">
        <v>0</v>
      </c>
    </row>
    <row r="1206" spans="1:21" x14ac:dyDescent="0.35">
      <c r="A1206">
        <v>1</v>
      </c>
      <c r="B1206">
        <f t="shared" si="61"/>
        <v>1205</v>
      </c>
      <c r="C1206" t="s">
        <v>53</v>
      </c>
      <c r="D1206">
        <v>59</v>
      </c>
      <c r="E1206">
        <v>2006</v>
      </c>
      <c r="F1206">
        <v>1000</v>
      </c>
      <c r="G1206" s="12">
        <v>1500000</v>
      </c>
      <c r="H1206" s="12">
        <v>0</v>
      </c>
      <c r="I1206">
        <v>0</v>
      </c>
      <c r="J1206">
        <v>1</v>
      </c>
      <c r="K1206">
        <v>0</v>
      </c>
      <c r="L1206" s="11">
        <v>35361</v>
      </c>
      <c r="M1206" s="12">
        <v>1996</v>
      </c>
      <c r="N1206">
        <v>1</v>
      </c>
      <c r="O1206" s="12">
        <f t="shared" si="60"/>
        <v>10</v>
      </c>
      <c r="P1206">
        <v>2033</v>
      </c>
      <c r="Q1206">
        <v>-27</v>
      </c>
      <c r="R1206">
        <v>0</v>
      </c>
      <c r="S1206">
        <v>6.7068139999999996</v>
      </c>
      <c r="T1206">
        <v>1</v>
      </c>
      <c r="U1206">
        <v>0</v>
      </c>
    </row>
    <row r="1207" spans="1:21" x14ac:dyDescent="0.35">
      <c r="A1207">
        <v>1</v>
      </c>
      <c r="B1207">
        <f t="shared" si="61"/>
        <v>1206</v>
      </c>
      <c r="C1207" t="s">
        <v>53</v>
      </c>
      <c r="D1207">
        <v>59</v>
      </c>
      <c r="E1207">
        <v>2007</v>
      </c>
      <c r="F1207">
        <v>1000</v>
      </c>
      <c r="G1207" s="12">
        <v>1500000</v>
      </c>
      <c r="H1207" s="12">
        <v>0</v>
      </c>
      <c r="I1207">
        <v>0</v>
      </c>
      <c r="J1207">
        <v>1</v>
      </c>
      <c r="K1207">
        <v>0</v>
      </c>
      <c r="L1207" s="11">
        <v>35361</v>
      </c>
      <c r="M1207" s="12">
        <v>1996</v>
      </c>
      <c r="N1207">
        <v>1</v>
      </c>
      <c r="O1207" s="12">
        <f t="shared" si="60"/>
        <v>11</v>
      </c>
      <c r="P1207">
        <v>2033</v>
      </c>
      <c r="Q1207">
        <v>-26</v>
      </c>
      <c r="R1207">
        <v>0</v>
      </c>
      <c r="S1207">
        <v>6.497236</v>
      </c>
      <c r="T1207">
        <v>1</v>
      </c>
      <c r="U1207">
        <v>0</v>
      </c>
    </row>
    <row r="1208" spans="1:21" x14ac:dyDescent="0.35">
      <c r="A1208">
        <v>1</v>
      </c>
      <c r="B1208">
        <f t="shared" si="61"/>
        <v>1207</v>
      </c>
      <c r="C1208" t="s">
        <v>53</v>
      </c>
      <c r="D1208">
        <v>59</v>
      </c>
      <c r="E1208">
        <v>2008</v>
      </c>
      <c r="F1208">
        <v>1100</v>
      </c>
      <c r="G1208" s="12">
        <v>1600000</v>
      </c>
      <c r="H1208" s="12">
        <v>0</v>
      </c>
      <c r="I1208">
        <v>0</v>
      </c>
      <c r="J1208">
        <v>1</v>
      </c>
      <c r="K1208">
        <v>0</v>
      </c>
      <c r="L1208" s="11">
        <v>35361</v>
      </c>
      <c r="M1208" s="12">
        <v>1996</v>
      </c>
      <c r="N1208">
        <v>1</v>
      </c>
      <c r="O1208" s="12">
        <f t="shared" si="60"/>
        <v>12</v>
      </c>
      <c r="P1208">
        <v>2033</v>
      </c>
      <c r="Q1208">
        <v>-25</v>
      </c>
      <c r="R1208">
        <v>0</v>
      </c>
      <c r="S1208">
        <v>6.9244579999999996</v>
      </c>
      <c r="T1208">
        <v>1</v>
      </c>
      <c r="U1208">
        <v>0</v>
      </c>
    </row>
    <row r="1209" spans="1:21" x14ac:dyDescent="0.35">
      <c r="A1209">
        <v>1</v>
      </c>
      <c r="B1209">
        <f t="shared" si="61"/>
        <v>1208</v>
      </c>
      <c r="C1209" t="s">
        <v>53</v>
      </c>
      <c r="D1209">
        <v>59</v>
      </c>
      <c r="E1209">
        <v>2009</v>
      </c>
      <c r="F1209">
        <v>1100</v>
      </c>
      <c r="G1209" s="12">
        <v>1600000</v>
      </c>
      <c r="H1209" s="12">
        <v>0</v>
      </c>
      <c r="I1209">
        <v>0</v>
      </c>
      <c r="J1209">
        <v>1</v>
      </c>
      <c r="K1209">
        <v>0</v>
      </c>
      <c r="L1209" s="11">
        <v>35361</v>
      </c>
      <c r="M1209" s="12">
        <v>1996</v>
      </c>
      <c r="N1209">
        <v>1</v>
      </c>
      <c r="O1209" s="12">
        <f t="shared" si="60"/>
        <v>13</v>
      </c>
      <c r="P1209">
        <v>2033</v>
      </c>
      <c r="Q1209">
        <v>-24</v>
      </c>
      <c r="R1209">
        <v>0</v>
      </c>
      <c r="S1209">
        <v>6.709117</v>
      </c>
      <c r="T1209">
        <v>1</v>
      </c>
      <c r="U1209">
        <v>0</v>
      </c>
    </row>
    <row r="1210" spans="1:21" x14ac:dyDescent="0.35">
      <c r="A1210">
        <v>1</v>
      </c>
      <c r="B1210">
        <f t="shared" si="61"/>
        <v>1209</v>
      </c>
      <c r="C1210" t="s">
        <v>53</v>
      </c>
      <c r="D1210">
        <v>59</v>
      </c>
      <c r="E1210">
        <v>2010</v>
      </c>
      <c r="F1210">
        <v>1100</v>
      </c>
      <c r="G1210" s="12">
        <v>1700000</v>
      </c>
      <c r="H1210" s="12">
        <v>0</v>
      </c>
      <c r="I1210">
        <v>0</v>
      </c>
      <c r="J1210">
        <v>1</v>
      </c>
      <c r="K1210">
        <v>0</v>
      </c>
      <c r="L1210" s="11">
        <v>35361</v>
      </c>
      <c r="M1210" s="12">
        <v>1996</v>
      </c>
      <c r="N1210">
        <v>1</v>
      </c>
      <c r="O1210" s="12">
        <f t="shared" si="60"/>
        <v>14</v>
      </c>
      <c r="P1210">
        <v>2033</v>
      </c>
      <c r="Q1210">
        <v>-23</v>
      </c>
      <c r="R1210">
        <v>0</v>
      </c>
      <c r="S1210">
        <v>6.5006089999999999</v>
      </c>
      <c r="T1210">
        <v>1</v>
      </c>
      <c r="U1210">
        <v>0</v>
      </c>
    </row>
    <row r="1211" spans="1:21" x14ac:dyDescent="0.35">
      <c r="A1211">
        <v>1</v>
      </c>
      <c r="B1211">
        <f t="shared" si="61"/>
        <v>1210</v>
      </c>
      <c r="C1211" t="s">
        <v>53</v>
      </c>
      <c r="D1211">
        <v>59</v>
      </c>
      <c r="E1211">
        <v>2011</v>
      </c>
      <c r="F1211">
        <v>1000</v>
      </c>
      <c r="G1211" s="12">
        <v>1700000</v>
      </c>
      <c r="H1211" s="12">
        <v>0</v>
      </c>
      <c r="I1211">
        <v>0</v>
      </c>
      <c r="J1211">
        <v>1</v>
      </c>
      <c r="K1211">
        <v>0</v>
      </c>
      <c r="L1211" s="11">
        <v>35361</v>
      </c>
      <c r="M1211" s="12">
        <v>1996</v>
      </c>
      <c r="N1211">
        <v>1</v>
      </c>
      <c r="O1211" s="12">
        <f t="shared" si="60"/>
        <v>15</v>
      </c>
      <c r="P1211">
        <v>2033</v>
      </c>
      <c r="Q1211">
        <v>-22</v>
      </c>
      <c r="R1211">
        <v>0</v>
      </c>
      <c r="S1211">
        <v>5.7261860000000002</v>
      </c>
      <c r="T1211">
        <v>1</v>
      </c>
      <c r="U1211">
        <v>0</v>
      </c>
    </row>
    <row r="1212" spans="1:21" x14ac:dyDescent="0.35">
      <c r="A1212">
        <v>1</v>
      </c>
      <c r="B1212">
        <f t="shared" si="61"/>
        <v>1211</v>
      </c>
      <c r="C1212" t="s">
        <v>53</v>
      </c>
      <c r="D1212">
        <v>59</v>
      </c>
      <c r="E1212">
        <v>2012</v>
      </c>
      <c r="F1212">
        <v>1000</v>
      </c>
      <c r="G1212" s="12">
        <v>1800000</v>
      </c>
      <c r="H1212" s="12">
        <v>0</v>
      </c>
      <c r="I1212">
        <v>0</v>
      </c>
      <c r="J1212">
        <v>1</v>
      </c>
      <c r="K1212">
        <v>0</v>
      </c>
      <c r="L1212" s="11">
        <v>35361</v>
      </c>
      <c r="M1212" s="12">
        <v>1996</v>
      </c>
      <c r="N1212">
        <v>1</v>
      </c>
      <c r="O1212" s="12">
        <f t="shared" si="60"/>
        <v>16</v>
      </c>
      <c r="P1212">
        <v>2033</v>
      </c>
      <c r="Q1212">
        <v>-21</v>
      </c>
      <c r="R1212">
        <v>0</v>
      </c>
      <c r="S1212">
        <v>5.5490050000000002</v>
      </c>
      <c r="T1212">
        <v>1</v>
      </c>
      <c r="U1212">
        <v>0</v>
      </c>
    </row>
    <row r="1213" spans="1:21" x14ac:dyDescent="0.35">
      <c r="A1213">
        <v>1</v>
      </c>
      <c r="B1213">
        <f t="shared" si="61"/>
        <v>1212</v>
      </c>
      <c r="C1213" t="s">
        <v>53</v>
      </c>
      <c r="D1213">
        <v>59</v>
      </c>
      <c r="E1213">
        <v>2013</v>
      </c>
      <c r="F1213">
        <v>1000</v>
      </c>
      <c r="G1213" s="12">
        <v>1900000</v>
      </c>
      <c r="H1213" s="12">
        <v>0</v>
      </c>
      <c r="I1213">
        <v>0</v>
      </c>
      <c r="J1213">
        <v>1</v>
      </c>
      <c r="K1213">
        <v>0</v>
      </c>
      <c r="L1213" s="11">
        <v>35361</v>
      </c>
      <c r="M1213" s="12">
        <v>1996</v>
      </c>
      <c r="N1213">
        <v>1</v>
      </c>
      <c r="O1213" s="12">
        <f t="shared" si="60"/>
        <v>17</v>
      </c>
      <c r="P1213">
        <v>2033</v>
      </c>
      <c r="Q1213">
        <v>-20</v>
      </c>
      <c r="R1213">
        <v>0</v>
      </c>
      <c r="S1213">
        <v>5.3782990000000002</v>
      </c>
      <c r="T1213">
        <v>1</v>
      </c>
      <c r="U1213">
        <v>0</v>
      </c>
    </row>
    <row r="1214" spans="1:21" x14ac:dyDescent="0.35">
      <c r="A1214">
        <v>1</v>
      </c>
      <c r="B1214">
        <f t="shared" si="61"/>
        <v>1213</v>
      </c>
      <c r="C1214" t="s">
        <v>53</v>
      </c>
      <c r="D1214">
        <v>59</v>
      </c>
      <c r="E1214">
        <v>2014</v>
      </c>
      <c r="F1214">
        <v>1000</v>
      </c>
      <c r="G1214" s="12">
        <v>1900000</v>
      </c>
      <c r="H1214" s="12">
        <v>0</v>
      </c>
      <c r="I1214">
        <v>0</v>
      </c>
      <c r="J1214">
        <v>1</v>
      </c>
      <c r="K1214">
        <v>0</v>
      </c>
      <c r="L1214" s="11">
        <v>35361</v>
      </c>
      <c r="M1214" s="12">
        <v>1996</v>
      </c>
      <c r="N1214">
        <v>1</v>
      </c>
      <c r="O1214" s="12">
        <f t="shared" si="60"/>
        <v>18</v>
      </c>
      <c r="P1214">
        <v>2033</v>
      </c>
      <c r="Q1214">
        <v>-19</v>
      </c>
      <c r="R1214">
        <v>0</v>
      </c>
      <c r="S1214">
        <v>5.2141669999999998</v>
      </c>
      <c r="T1214">
        <v>1</v>
      </c>
      <c r="U1214">
        <v>0</v>
      </c>
    </row>
    <row r="1215" spans="1:21" x14ac:dyDescent="0.35">
      <c r="A1215">
        <v>1</v>
      </c>
      <c r="B1215">
        <f t="shared" si="61"/>
        <v>1214</v>
      </c>
      <c r="C1215" t="s">
        <v>53</v>
      </c>
      <c r="D1215">
        <v>59</v>
      </c>
      <c r="E1215">
        <v>2015</v>
      </c>
      <c r="F1215">
        <v>1100</v>
      </c>
      <c r="G1215" s="12">
        <v>2000000</v>
      </c>
      <c r="H1215" s="12">
        <v>0</v>
      </c>
      <c r="I1215">
        <v>0</v>
      </c>
      <c r="J1215">
        <v>1</v>
      </c>
      <c r="K1215">
        <v>0</v>
      </c>
      <c r="L1215" s="11">
        <v>35361</v>
      </c>
      <c r="M1215" s="12">
        <v>1996</v>
      </c>
      <c r="N1215">
        <v>1</v>
      </c>
      <c r="O1215" s="12">
        <f t="shared" si="60"/>
        <v>19</v>
      </c>
      <c r="P1215">
        <v>2033</v>
      </c>
      <c r="Q1215">
        <v>-18</v>
      </c>
      <c r="R1215">
        <v>0</v>
      </c>
      <c r="S1215">
        <v>5.5623259999999997</v>
      </c>
      <c r="T1215">
        <v>1</v>
      </c>
      <c r="U1215">
        <v>0</v>
      </c>
    </row>
    <row r="1216" spans="1:21" x14ac:dyDescent="0.35">
      <c r="A1216">
        <v>1</v>
      </c>
      <c r="B1216">
        <f t="shared" si="61"/>
        <v>1215</v>
      </c>
      <c r="C1216" t="s">
        <v>53</v>
      </c>
      <c r="D1216">
        <v>59</v>
      </c>
      <c r="E1216">
        <v>2016</v>
      </c>
      <c r="F1216">
        <v>1100</v>
      </c>
      <c r="G1216" s="12">
        <v>2000000</v>
      </c>
      <c r="H1216" s="12">
        <v>0</v>
      </c>
      <c r="I1216">
        <v>0</v>
      </c>
      <c r="J1216">
        <v>1</v>
      </c>
      <c r="K1216">
        <v>0</v>
      </c>
      <c r="L1216" s="11">
        <v>35361</v>
      </c>
      <c r="M1216" s="12">
        <v>1996</v>
      </c>
      <c r="N1216">
        <v>1</v>
      </c>
      <c r="O1216" s="12">
        <f t="shared" si="60"/>
        <v>20</v>
      </c>
      <c r="P1216">
        <v>2033</v>
      </c>
      <c r="Q1216">
        <v>-17</v>
      </c>
      <c r="R1216">
        <v>0</v>
      </c>
      <c r="S1216">
        <v>5.3961220000000001</v>
      </c>
      <c r="T1216">
        <v>1</v>
      </c>
      <c r="U1216">
        <v>0</v>
      </c>
    </row>
    <row r="1217" spans="1:21" x14ac:dyDescent="0.35">
      <c r="A1217">
        <v>1</v>
      </c>
      <c r="B1217">
        <f t="shared" si="61"/>
        <v>1216</v>
      </c>
      <c r="C1217" t="s">
        <v>54</v>
      </c>
      <c r="D1217">
        <v>60</v>
      </c>
      <c r="E1217">
        <v>1990</v>
      </c>
      <c r="F1217">
        <v>100</v>
      </c>
      <c r="G1217" s="12">
        <v>4800000</v>
      </c>
      <c r="H1217" s="12">
        <v>0</v>
      </c>
      <c r="I1217">
        <v>0</v>
      </c>
      <c r="J1217">
        <v>0</v>
      </c>
      <c r="K1217">
        <v>0</v>
      </c>
      <c r="L1217" s="11">
        <v>36691</v>
      </c>
      <c r="M1217" s="12">
        <v>2000</v>
      </c>
      <c r="N1217">
        <v>0</v>
      </c>
      <c r="O1217" s="12">
        <f t="shared" si="60"/>
        <v>-10</v>
      </c>
      <c r="P1217">
        <v>2000</v>
      </c>
      <c r="Q1217">
        <v>-10</v>
      </c>
      <c r="R1217">
        <v>0</v>
      </c>
      <c r="S1217">
        <v>0.2082466</v>
      </c>
      <c r="T1217">
        <v>0</v>
      </c>
      <c r="U1217">
        <v>0</v>
      </c>
    </row>
    <row r="1218" spans="1:21" x14ac:dyDescent="0.35">
      <c r="A1218">
        <v>1</v>
      </c>
      <c r="B1218">
        <f t="shared" si="61"/>
        <v>1217</v>
      </c>
      <c r="C1218" t="s">
        <v>54</v>
      </c>
      <c r="D1218">
        <v>60</v>
      </c>
      <c r="E1218">
        <v>1991</v>
      </c>
      <c r="F1218">
        <v>100</v>
      </c>
      <c r="G1218" s="12">
        <v>4800000</v>
      </c>
      <c r="H1218" s="12">
        <v>0</v>
      </c>
      <c r="I1218">
        <v>0</v>
      </c>
      <c r="J1218">
        <v>0</v>
      </c>
      <c r="K1218">
        <v>0</v>
      </c>
      <c r="L1218" s="11">
        <v>36691</v>
      </c>
      <c r="M1218" s="12">
        <v>2000</v>
      </c>
      <c r="N1218">
        <v>0</v>
      </c>
      <c r="O1218" s="12">
        <f t="shared" si="60"/>
        <v>-9</v>
      </c>
      <c r="P1218">
        <v>2000</v>
      </c>
      <c r="Q1218">
        <v>-9</v>
      </c>
      <c r="R1218">
        <v>0</v>
      </c>
      <c r="S1218">
        <v>0.20678669999999999</v>
      </c>
      <c r="T1218">
        <v>0</v>
      </c>
      <c r="U1218">
        <v>0</v>
      </c>
    </row>
    <row r="1219" spans="1:21" x14ac:dyDescent="0.35">
      <c r="A1219">
        <v>1</v>
      </c>
      <c r="B1219">
        <f t="shared" si="61"/>
        <v>1218</v>
      </c>
      <c r="C1219" t="s">
        <v>54</v>
      </c>
      <c r="D1219">
        <v>60</v>
      </c>
      <c r="E1219">
        <v>1992</v>
      </c>
      <c r="F1219">
        <v>100</v>
      </c>
      <c r="G1219" s="12">
        <v>4900000</v>
      </c>
      <c r="H1219" s="12">
        <v>0</v>
      </c>
      <c r="I1219">
        <v>0</v>
      </c>
      <c r="J1219">
        <v>0</v>
      </c>
      <c r="K1219">
        <v>0</v>
      </c>
      <c r="L1219" s="11">
        <v>36691</v>
      </c>
      <c r="M1219" s="12">
        <v>2000</v>
      </c>
      <c r="N1219">
        <v>0</v>
      </c>
      <c r="O1219" s="12">
        <f t="shared" ref="O1219:O1282" si="62">E1219-M1219</f>
        <v>-8</v>
      </c>
      <c r="P1219">
        <v>2000</v>
      </c>
      <c r="Q1219">
        <v>-8</v>
      </c>
      <c r="R1219">
        <v>0</v>
      </c>
      <c r="S1219">
        <v>0.20519129999999999</v>
      </c>
      <c r="T1219">
        <v>0</v>
      </c>
      <c r="U1219">
        <v>0</v>
      </c>
    </row>
    <row r="1220" spans="1:21" x14ac:dyDescent="0.35">
      <c r="A1220">
        <v>1</v>
      </c>
      <c r="B1220">
        <f t="shared" ref="B1220:B1283" si="63">B1219+1</f>
        <v>1219</v>
      </c>
      <c r="C1220" t="s">
        <v>54</v>
      </c>
      <c r="D1220">
        <v>60</v>
      </c>
      <c r="E1220">
        <v>1993</v>
      </c>
      <c r="F1220">
        <v>100</v>
      </c>
      <c r="G1220" s="12">
        <v>4900000</v>
      </c>
      <c r="H1220" s="12">
        <v>0</v>
      </c>
      <c r="I1220">
        <v>0</v>
      </c>
      <c r="J1220">
        <v>0</v>
      </c>
      <c r="K1220">
        <v>0</v>
      </c>
      <c r="L1220" s="11">
        <v>36691</v>
      </c>
      <c r="M1220" s="12">
        <v>2000</v>
      </c>
      <c r="N1220">
        <v>0</v>
      </c>
      <c r="O1220" s="12">
        <f t="shared" si="62"/>
        <v>-7</v>
      </c>
      <c r="P1220">
        <v>2000</v>
      </c>
      <c r="Q1220">
        <v>-7</v>
      </c>
      <c r="R1220">
        <v>0</v>
      </c>
      <c r="S1220">
        <v>0.20362040000000001</v>
      </c>
      <c r="T1220">
        <v>0</v>
      </c>
      <c r="U1220">
        <v>0</v>
      </c>
    </row>
    <row r="1221" spans="1:21" x14ac:dyDescent="0.35">
      <c r="A1221">
        <v>1</v>
      </c>
      <c r="B1221">
        <f t="shared" si="63"/>
        <v>1220</v>
      </c>
      <c r="C1221" t="s">
        <v>54</v>
      </c>
      <c r="D1221">
        <v>60</v>
      </c>
      <c r="E1221">
        <v>1994</v>
      </c>
      <c r="F1221">
        <v>100</v>
      </c>
      <c r="G1221" s="12">
        <v>4900000</v>
      </c>
      <c r="H1221" s="12">
        <v>0</v>
      </c>
      <c r="I1221">
        <v>0</v>
      </c>
      <c r="J1221">
        <v>0</v>
      </c>
      <c r="K1221">
        <v>0</v>
      </c>
      <c r="L1221" s="11">
        <v>36691</v>
      </c>
      <c r="M1221" s="12">
        <v>2000</v>
      </c>
      <c r="N1221">
        <v>0</v>
      </c>
      <c r="O1221" s="12">
        <f t="shared" si="62"/>
        <v>-6</v>
      </c>
      <c r="P1221">
        <v>2000</v>
      </c>
      <c r="Q1221">
        <v>-6</v>
      </c>
      <c r="R1221">
        <v>0</v>
      </c>
      <c r="S1221">
        <v>0.2056936</v>
      </c>
      <c r="T1221">
        <v>0</v>
      </c>
      <c r="U1221">
        <v>0</v>
      </c>
    </row>
    <row r="1222" spans="1:21" x14ac:dyDescent="0.35">
      <c r="A1222">
        <v>1</v>
      </c>
      <c r="B1222">
        <f t="shared" si="63"/>
        <v>1221</v>
      </c>
      <c r="C1222" t="s">
        <v>54</v>
      </c>
      <c r="D1222">
        <v>60</v>
      </c>
      <c r="E1222">
        <v>1995</v>
      </c>
      <c r="F1222">
        <v>100</v>
      </c>
      <c r="G1222" s="12">
        <v>4700000</v>
      </c>
      <c r="H1222" s="12">
        <v>0</v>
      </c>
      <c r="I1222">
        <v>0</v>
      </c>
      <c r="J1222">
        <v>0</v>
      </c>
      <c r="K1222">
        <v>0</v>
      </c>
      <c r="L1222" s="11">
        <v>36691</v>
      </c>
      <c r="M1222" s="12">
        <v>2000</v>
      </c>
      <c r="N1222">
        <v>0</v>
      </c>
      <c r="O1222" s="12">
        <f t="shared" si="62"/>
        <v>-5</v>
      </c>
      <c r="P1222">
        <v>2000</v>
      </c>
      <c r="Q1222">
        <v>-5</v>
      </c>
      <c r="R1222">
        <v>0</v>
      </c>
      <c r="S1222">
        <v>0.2112378</v>
      </c>
      <c r="T1222">
        <v>0</v>
      </c>
      <c r="U1222">
        <v>0</v>
      </c>
    </row>
    <row r="1223" spans="1:21" x14ac:dyDescent="0.35">
      <c r="A1223">
        <v>1</v>
      </c>
      <c r="B1223">
        <f t="shared" si="63"/>
        <v>1222</v>
      </c>
      <c r="C1223" t="s">
        <v>54</v>
      </c>
      <c r="D1223">
        <v>60</v>
      </c>
      <c r="E1223">
        <v>1996</v>
      </c>
      <c r="F1223">
        <v>100</v>
      </c>
      <c r="G1223" s="12">
        <v>4600000</v>
      </c>
      <c r="H1223" s="12">
        <v>0</v>
      </c>
      <c r="I1223">
        <v>0</v>
      </c>
      <c r="J1223">
        <v>0</v>
      </c>
      <c r="K1223">
        <v>0</v>
      </c>
      <c r="L1223" s="11">
        <v>36691</v>
      </c>
      <c r="M1223" s="12">
        <v>2000</v>
      </c>
      <c r="N1223">
        <v>0</v>
      </c>
      <c r="O1223" s="12">
        <f t="shared" si="62"/>
        <v>-4</v>
      </c>
      <c r="P1223">
        <v>2000</v>
      </c>
      <c r="Q1223">
        <v>-4</v>
      </c>
      <c r="R1223">
        <v>0</v>
      </c>
      <c r="S1223">
        <v>0.2166331</v>
      </c>
      <c r="T1223">
        <v>0</v>
      </c>
      <c r="U1223">
        <v>0</v>
      </c>
    </row>
    <row r="1224" spans="1:21" x14ac:dyDescent="0.35">
      <c r="A1224">
        <v>1</v>
      </c>
      <c r="B1224">
        <f t="shared" si="63"/>
        <v>1223</v>
      </c>
      <c r="C1224" t="s">
        <v>54</v>
      </c>
      <c r="D1224">
        <v>60</v>
      </c>
      <c r="E1224">
        <v>1997</v>
      </c>
      <c r="F1224">
        <v>100</v>
      </c>
      <c r="G1224" s="12">
        <v>4500000</v>
      </c>
      <c r="H1224" s="12">
        <v>0</v>
      </c>
      <c r="I1224">
        <v>0</v>
      </c>
      <c r="J1224">
        <v>0</v>
      </c>
      <c r="K1224">
        <v>0</v>
      </c>
      <c r="L1224" s="11">
        <v>36691</v>
      </c>
      <c r="M1224" s="12">
        <v>2000</v>
      </c>
      <c r="N1224">
        <v>0</v>
      </c>
      <c r="O1224" s="12">
        <f t="shared" si="62"/>
        <v>-3</v>
      </c>
      <c r="P1224">
        <v>2000</v>
      </c>
      <c r="Q1224">
        <v>-3</v>
      </c>
      <c r="R1224">
        <v>0</v>
      </c>
      <c r="S1224">
        <v>0.2206726</v>
      </c>
      <c r="T1224">
        <v>0</v>
      </c>
      <c r="U1224">
        <v>0</v>
      </c>
    </row>
    <row r="1225" spans="1:21" x14ac:dyDescent="0.35">
      <c r="A1225">
        <v>1</v>
      </c>
      <c r="B1225">
        <f t="shared" si="63"/>
        <v>1224</v>
      </c>
      <c r="C1225" t="s">
        <v>54</v>
      </c>
      <c r="D1225">
        <v>60</v>
      </c>
      <c r="E1225">
        <v>1998</v>
      </c>
      <c r="F1225">
        <v>100</v>
      </c>
      <c r="G1225" s="12">
        <v>4500000</v>
      </c>
      <c r="H1225" s="12">
        <v>0</v>
      </c>
      <c r="I1225">
        <v>0</v>
      </c>
      <c r="J1225">
        <v>0</v>
      </c>
      <c r="K1225">
        <v>0</v>
      </c>
      <c r="L1225" s="11">
        <v>36691</v>
      </c>
      <c r="M1225" s="12">
        <v>2000</v>
      </c>
      <c r="N1225">
        <v>0</v>
      </c>
      <c r="O1225" s="12">
        <f t="shared" si="62"/>
        <v>-2</v>
      </c>
      <c r="P1225">
        <v>2000</v>
      </c>
      <c r="Q1225">
        <v>-2</v>
      </c>
      <c r="R1225">
        <v>0</v>
      </c>
      <c r="S1225">
        <v>0.2228512</v>
      </c>
      <c r="T1225">
        <v>0</v>
      </c>
      <c r="U1225">
        <v>0</v>
      </c>
    </row>
    <row r="1226" spans="1:21" x14ac:dyDescent="0.35">
      <c r="A1226">
        <v>1</v>
      </c>
      <c r="B1226">
        <f t="shared" si="63"/>
        <v>1225</v>
      </c>
      <c r="C1226" t="s">
        <v>54</v>
      </c>
      <c r="D1226">
        <v>60</v>
      </c>
      <c r="E1226">
        <v>1999</v>
      </c>
      <c r="F1226">
        <v>100</v>
      </c>
      <c r="G1226" s="12">
        <v>4500000</v>
      </c>
      <c r="H1226" s="12">
        <v>0</v>
      </c>
      <c r="I1226">
        <v>0</v>
      </c>
      <c r="J1226">
        <v>0</v>
      </c>
      <c r="K1226">
        <v>0</v>
      </c>
      <c r="L1226" s="11">
        <v>36691</v>
      </c>
      <c r="M1226" s="12">
        <v>2000</v>
      </c>
      <c r="N1226">
        <v>0</v>
      </c>
      <c r="O1226" s="12">
        <f t="shared" si="62"/>
        <v>-1</v>
      </c>
      <c r="P1226">
        <v>2000</v>
      </c>
      <c r="Q1226">
        <v>-1</v>
      </c>
      <c r="R1226">
        <v>0</v>
      </c>
      <c r="S1226">
        <v>0.22459290000000001</v>
      </c>
      <c r="T1226">
        <v>0</v>
      </c>
      <c r="U1226">
        <v>0</v>
      </c>
    </row>
    <row r="1227" spans="1:21" x14ac:dyDescent="0.35">
      <c r="A1227">
        <v>1</v>
      </c>
      <c r="B1227">
        <f t="shared" si="63"/>
        <v>1226</v>
      </c>
      <c r="C1227" t="s">
        <v>54</v>
      </c>
      <c r="D1227">
        <v>60</v>
      </c>
      <c r="E1227">
        <v>2000</v>
      </c>
      <c r="F1227">
        <v>100</v>
      </c>
      <c r="G1227" s="12">
        <v>4400000</v>
      </c>
      <c r="H1227" s="12">
        <v>0</v>
      </c>
      <c r="I1227">
        <v>0</v>
      </c>
      <c r="J1227">
        <v>0</v>
      </c>
      <c r="K1227">
        <v>0</v>
      </c>
      <c r="L1227" s="11">
        <v>36691</v>
      </c>
      <c r="M1227" s="12">
        <v>2000</v>
      </c>
      <c r="N1227">
        <v>1</v>
      </c>
      <c r="O1227" s="12">
        <f t="shared" si="62"/>
        <v>0</v>
      </c>
      <c r="P1227">
        <v>2000</v>
      </c>
      <c r="Q1227">
        <v>0</v>
      </c>
      <c r="R1227">
        <v>1</v>
      </c>
      <c r="S1227">
        <v>0.22633139999999999</v>
      </c>
      <c r="T1227">
        <v>0</v>
      </c>
      <c r="U1227">
        <v>0</v>
      </c>
    </row>
    <row r="1228" spans="1:21" x14ac:dyDescent="0.35">
      <c r="A1228">
        <v>1</v>
      </c>
      <c r="B1228">
        <f t="shared" si="63"/>
        <v>1227</v>
      </c>
      <c r="C1228" t="s">
        <v>54</v>
      </c>
      <c r="D1228">
        <v>60</v>
      </c>
      <c r="E1228">
        <v>2001</v>
      </c>
      <c r="F1228">
        <v>200</v>
      </c>
      <c r="G1228" s="12">
        <v>4400000</v>
      </c>
      <c r="H1228" s="12">
        <v>0</v>
      </c>
      <c r="I1228">
        <v>0</v>
      </c>
      <c r="J1228">
        <v>0</v>
      </c>
      <c r="K1228">
        <v>0</v>
      </c>
      <c r="L1228" s="11">
        <v>36691</v>
      </c>
      <c r="M1228" s="12">
        <v>2000</v>
      </c>
      <c r="N1228">
        <v>1</v>
      </c>
      <c r="O1228" s="12">
        <f t="shared" si="62"/>
        <v>1</v>
      </c>
      <c r="P1228">
        <v>2000</v>
      </c>
      <c r="Q1228">
        <v>1</v>
      </c>
      <c r="R1228">
        <v>1</v>
      </c>
      <c r="S1228">
        <v>0.45595479999999999</v>
      </c>
      <c r="T1228">
        <v>0</v>
      </c>
      <c r="U1228">
        <v>0</v>
      </c>
    </row>
    <row r="1229" spans="1:21" x14ac:dyDescent="0.35">
      <c r="A1229">
        <v>1</v>
      </c>
      <c r="B1229">
        <f t="shared" si="63"/>
        <v>1228</v>
      </c>
      <c r="C1229" t="s">
        <v>54</v>
      </c>
      <c r="D1229">
        <v>60</v>
      </c>
      <c r="E1229">
        <v>2002</v>
      </c>
      <c r="F1229">
        <v>200</v>
      </c>
      <c r="G1229" s="12">
        <v>4400000</v>
      </c>
      <c r="H1229" s="12">
        <v>0</v>
      </c>
      <c r="I1229">
        <v>0</v>
      </c>
      <c r="J1229">
        <v>0</v>
      </c>
      <c r="K1229">
        <v>0</v>
      </c>
      <c r="L1229" s="11">
        <v>36691</v>
      </c>
      <c r="M1229" s="12">
        <v>2000</v>
      </c>
      <c r="N1229">
        <v>1</v>
      </c>
      <c r="O1229" s="12">
        <f t="shared" si="62"/>
        <v>2</v>
      </c>
      <c r="P1229">
        <v>2000</v>
      </c>
      <c r="Q1229">
        <v>2</v>
      </c>
      <c r="R1229">
        <v>1</v>
      </c>
      <c r="S1229">
        <v>0.45903139999999998</v>
      </c>
      <c r="T1229">
        <v>0</v>
      </c>
      <c r="U1229">
        <v>0</v>
      </c>
    </row>
    <row r="1230" spans="1:21" x14ac:dyDescent="0.35">
      <c r="A1230">
        <v>1</v>
      </c>
      <c r="B1230">
        <f t="shared" si="63"/>
        <v>1229</v>
      </c>
      <c r="C1230" t="s">
        <v>54</v>
      </c>
      <c r="D1230">
        <v>60</v>
      </c>
      <c r="E1230">
        <v>2003</v>
      </c>
      <c r="F1230">
        <v>200</v>
      </c>
      <c r="G1230" s="12">
        <v>4300000</v>
      </c>
      <c r="H1230" s="12">
        <v>0</v>
      </c>
      <c r="I1230">
        <v>0</v>
      </c>
      <c r="J1230">
        <v>0</v>
      </c>
      <c r="K1230">
        <v>0</v>
      </c>
      <c r="L1230" s="11">
        <v>36691</v>
      </c>
      <c r="M1230" s="12">
        <v>2000</v>
      </c>
      <c r="N1230">
        <v>1</v>
      </c>
      <c r="O1230" s="12">
        <f t="shared" si="62"/>
        <v>3</v>
      </c>
      <c r="P1230">
        <v>2000</v>
      </c>
      <c r="Q1230">
        <v>3</v>
      </c>
      <c r="R1230">
        <v>1</v>
      </c>
      <c r="S1230">
        <v>0.46500809999999998</v>
      </c>
      <c r="T1230">
        <v>0</v>
      </c>
      <c r="U1230">
        <v>0</v>
      </c>
    </row>
    <row r="1231" spans="1:21" x14ac:dyDescent="0.35">
      <c r="A1231">
        <v>1</v>
      </c>
      <c r="B1231">
        <f t="shared" si="63"/>
        <v>1230</v>
      </c>
      <c r="C1231" t="s">
        <v>54</v>
      </c>
      <c r="D1231">
        <v>60</v>
      </c>
      <c r="E1231">
        <v>2004</v>
      </c>
      <c r="F1231">
        <v>200</v>
      </c>
      <c r="G1231" s="12">
        <v>4200000</v>
      </c>
      <c r="H1231" s="12">
        <v>0</v>
      </c>
      <c r="I1231">
        <v>0</v>
      </c>
      <c r="J1231">
        <v>0</v>
      </c>
      <c r="K1231">
        <v>0</v>
      </c>
      <c r="L1231" s="11">
        <v>36691</v>
      </c>
      <c r="M1231" s="12">
        <v>2000</v>
      </c>
      <c r="N1231">
        <v>1</v>
      </c>
      <c r="O1231" s="12">
        <f t="shared" si="62"/>
        <v>4</v>
      </c>
      <c r="P1231">
        <v>2000</v>
      </c>
      <c r="Q1231">
        <v>4</v>
      </c>
      <c r="R1231">
        <v>1</v>
      </c>
      <c r="S1231">
        <v>0.47114250000000002</v>
      </c>
      <c r="T1231">
        <v>0</v>
      </c>
      <c r="U1231">
        <v>0</v>
      </c>
    </row>
    <row r="1232" spans="1:21" x14ac:dyDescent="0.35">
      <c r="A1232">
        <v>1</v>
      </c>
      <c r="B1232">
        <f t="shared" si="63"/>
        <v>1231</v>
      </c>
      <c r="C1232" t="s">
        <v>54</v>
      </c>
      <c r="D1232">
        <v>60</v>
      </c>
      <c r="E1232">
        <v>2005</v>
      </c>
      <c r="F1232">
        <v>200</v>
      </c>
      <c r="G1232" s="12">
        <v>4200000</v>
      </c>
      <c r="H1232" s="12">
        <v>0</v>
      </c>
      <c r="I1232">
        <v>0</v>
      </c>
      <c r="J1232">
        <v>0</v>
      </c>
      <c r="K1232">
        <v>0</v>
      </c>
      <c r="L1232" s="11">
        <v>36691</v>
      </c>
      <c r="M1232" s="12">
        <v>2000</v>
      </c>
      <c r="N1232">
        <v>1</v>
      </c>
      <c r="O1232" s="12">
        <f t="shared" si="62"/>
        <v>5</v>
      </c>
      <c r="P1232">
        <v>2000</v>
      </c>
      <c r="Q1232">
        <v>5</v>
      </c>
      <c r="R1232">
        <v>1</v>
      </c>
      <c r="S1232">
        <v>0.477327</v>
      </c>
      <c r="T1232">
        <v>0</v>
      </c>
      <c r="U1232">
        <v>0</v>
      </c>
    </row>
    <row r="1233" spans="1:21" x14ac:dyDescent="0.35">
      <c r="A1233">
        <v>1</v>
      </c>
      <c r="B1233">
        <f t="shared" si="63"/>
        <v>1232</v>
      </c>
      <c r="C1233" t="s">
        <v>54</v>
      </c>
      <c r="D1233">
        <v>60</v>
      </c>
      <c r="E1233">
        <v>2006</v>
      </c>
      <c r="F1233">
        <v>200</v>
      </c>
      <c r="G1233" s="12">
        <v>4100000</v>
      </c>
      <c r="H1233" s="12">
        <v>0</v>
      </c>
      <c r="I1233">
        <v>0</v>
      </c>
      <c r="J1233">
        <v>0</v>
      </c>
      <c r="K1233">
        <v>0</v>
      </c>
      <c r="L1233" s="11">
        <v>36691</v>
      </c>
      <c r="M1233" s="12">
        <v>2000</v>
      </c>
      <c r="N1233">
        <v>1</v>
      </c>
      <c r="O1233" s="12">
        <f t="shared" si="62"/>
        <v>6</v>
      </c>
      <c r="P1233">
        <v>2000</v>
      </c>
      <c r="Q1233">
        <v>6</v>
      </c>
      <c r="R1233">
        <v>1</v>
      </c>
      <c r="S1233">
        <v>0.48355900000000002</v>
      </c>
      <c r="T1233">
        <v>0</v>
      </c>
      <c r="U1233">
        <v>0</v>
      </c>
    </row>
    <row r="1234" spans="1:21" x14ac:dyDescent="0.35">
      <c r="A1234">
        <v>1</v>
      </c>
      <c r="B1234">
        <f t="shared" si="63"/>
        <v>1233</v>
      </c>
      <c r="C1234" t="s">
        <v>54</v>
      </c>
      <c r="D1234">
        <v>60</v>
      </c>
      <c r="E1234">
        <v>2007</v>
      </c>
      <c r="F1234">
        <v>200</v>
      </c>
      <c r="G1234" s="12">
        <v>4100000</v>
      </c>
      <c r="H1234" s="12">
        <v>0</v>
      </c>
      <c r="I1234">
        <v>0</v>
      </c>
      <c r="J1234">
        <v>0</v>
      </c>
      <c r="K1234">
        <v>0</v>
      </c>
      <c r="L1234" s="11">
        <v>36691</v>
      </c>
      <c r="M1234" s="12">
        <v>2000</v>
      </c>
      <c r="N1234">
        <v>1</v>
      </c>
      <c r="O1234" s="12">
        <f t="shared" si="62"/>
        <v>7</v>
      </c>
      <c r="P1234">
        <v>2000</v>
      </c>
      <c r="Q1234">
        <v>7</v>
      </c>
      <c r="R1234">
        <v>1</v>
      </c>
      <c r="S1234">
        <v>0.4899559</v>
      </c>
      <c r="T1234">
        <v>0</v>
      </c>
      <c r="U1234">
        <v>0</v>
      </c>
    </row>
    <row r="1235" spans="1:21" x14ac:dyDescent="0.35">
      <c r="A1235">
        <v>1</v>
      </c>
      <c r="B1235">
        <f t="shared" si="63"/>
        <v>1234</v>
      </c>
      <c r="C1235" t="s">
        <v>54</v>
      </c>
      <c r="D1235">
        <v>60</v>
      </c>
      <c r="E1235">
        <v>2008</v>
      </c>
      <c r="F1235">
        <v>200</v>
      </c>
      <c r="G1235" s="12">
        <v>4000000</v>
      </c>
      <c r="H1235" s="12">
        <v>0</v>
      </c>
      <c r="I1235">
        <v>0</v>
      </c>
      <c r="J1235">
        <v>0</v>
      </c>
      <c r="K1235">
        <v>0</v>
      </c>
      <c r="L1235" s="11">
        <v>36691</v>
      </c>
      <c r="M1235" s="12">
        <v>2000</v>
      </c>
      <c r="N1235">
        <v>1</v>
      </c>
      <c r="O1235" s="12">
        <f t="shared" si="62"/>
        <v>8</v>
      </c>
      <c r="P1235">
        <v>2000</v>
      </c>
      <c r="Q1235">
        <v>8</v>
      </c>
      <c r="R1235">
        <v>1</v>
      </c>
      <c r="S1235">
        <v>0.49627789999999999</v>
      </c>
      <c r="T1235">
        <v>0</v>
      </c>
      <c r="U1235">
        <v>0</v>
      </c>
    </row>
    <row r="1236" spans="1:21" x14ac:dyDescent="0.35">
      <c r="A1236">
        <v>1</v>
      </c>
      <c r="B1236">
        <f t="shared" si="63"/>
        <v>1235</v>
      </c>
      <c r="C1236" t="s">
        <v>54</v>
      </c>
      <c r="D1236">
        <v>60</v>
      </c>
      <c r="E1236">
        <v>2009</v>
      </c>
      <c r="F1236">
        <v>200</v>
      </c>
      <c r="G1236" s="12">
        <v>4000000</v>
      </c>
      <c r="H1236" s="12">
        <v>0</v>
      </c>
      <c r="I1236">
        <v>0</v>
      </c>
      <c r="J1236">
        <v>0</v>
      </c>
      <c r="K1236">
        <v>0</v>
      </c>
      <c r="L1236" s="11">
        <v>36691</v>
      </c>
      <c r="M1236" s="12">
        <v>2000</v>
      </c>
      <c r="N1236">
        <v>1</v>
      </c>
      <c r="O1236" s="12">
        <f t="shared" si="62"/>
        <v>9</v>
      </c>
      <c r="P1236">
        <v>2000</v>
      </c>
      <c r="Q1236">
        <v>9</v>
      </c>
      <c r="R1236">
        <v>1</v>
      </c>
      <c r="S1236">
        <v>0.50276520000000002</v>
      </c>
      <c r="T1236">
        <v>0</v>
      </c>
      <c r="U1236">
        <v>0</v>
      </c>
    </row>
    <row r="1237" spans="1:21" x14ac:dyDescent="0.35">
      <c r="A1237">
        <v>1</v>
      </c>
      <c r="B1237">
        <f t="shared" si="63"/>
        <v>1236</v>
      </c>
      <c r="C1237" t="s">
        <v>54</v>
      </c>
      <c r="D1237">
        <v>60</v>
      </c>
      <c r="E1237">
        <v>2010</v>
      </c>
      <c r="F1237">
        <v>500</v>
      </c>
      <c r="G1237" s="12">
        <v>3900000</v>
      </c>
      <c r="H1237" s="12">
        <v>0</v>
      </c>
      <c r="I1237">
        <v>0</v>
      </c>
      <c r="J1237">
        <v>0</v>
      </c>
      <c r="K1237">
        <v>0</v>
      </c>
      <c r="L1237" s="11">
        <v>36691</v>
      </c>
      <c r="M1237" s="12">
        <v>2000</v>
      </c>
      <c r="N1237">
        <v>1</v>
      </c>
      <c r="O1237" s="12">
        <f t="shared" si="62"/>
        <v>10</v>
      </c>
      <c r="P1237">
        <v>2000</v>
      </c>
      <c r="Q1237">
        <v>10</v>
      </c>
      <c r="R1237">
        <v>1</v>
      </c>
      <c r="S1237">
        <v>1.2735609999999999</v>
      </c>
      <c r="T1237">
        <v>0</v>
      </c>
      <c r="U1237">
        <v>0</v>
      </c>
    </row>
    <row r="1238" spans="1:21" x14ac:dyDescent="0.35">
      <c r="A1238">
        <v>1</v>
      </c>
      <c r="B1238">
        <f t="shared" si="63"/>
        <v>1237</v>
      </c>
      <c r="C1238" t="s">
        <v>54</v>
      </c>
      <c r="D1238">
        <v>60</v>
      </c>
      <c r="E1238">
        <v>2011</v>
      </c>
      <c r="F1238">
        <v>500</v>
      </c>
      <c r="G1238" s="12">
        <v>3900000</v>
      </c>
      <c r="H1238" s="12">
        <v>0</v>
      </c>
      <c r="I1238">
        <v>0</v>
      </c>
      <c r="J1238">
        <v>0</v>
      </c>
      <c r="K1238">
        <v>0</v>
      </c>
      <c r="L1238" s="11">
        <v>36691</v>
      </c>
      <c r="M1238" s="12">
        <v>2000</v>
      </c>
      <c r="N1238">
        <v>1</v>
      </c>
      <c r="O1238" s="12">
        <f t="shared" si="62"/>
        <v>11</v>
      </c>
      <c r="P1238">
        <v>2000</v>
      </c>
      <c r="Q1238">
        <v>11</v>
      </c>
      <c r="R1238">
        <v>1</v>
      </c>
      <c r="S1238">
        <v>1.2903230000000001</v>
      </c>
      <c r="T1238">
        <v>0</v>
      </c>
      <c r="U1238">
        <v>0</v>
      </c>
    </row>
    <row r="1239" spans="1:21" x14ac:dyDescent="0.35">
      <c r="A1239">
        <v>1</v>
      </c>
      <c r="B1239">
        <f t="shared" si="63"/>
        <v>1238</v>
      </c>
      <c r="C1239" t="s">
        <v>54</v>
      </c>
      <c r="D1239">
        <v>60</v>
      </c>
      <c r="E1239">
        <v>2012</v>
      </c>
      <c r="F1239">
        <v>500</v>
      </c>
      <c r="G1239" s="12">
        <v>3800000</v>
      </c>
      <c r="H1239" s="12">
        <v>0</v>
      </c>
      <c r="I1239">
        <v>0</v>
      </c>
      <c r="J1239">
        <v>0</v>
      </c>
      <c r="K1239">
        <v>0</v>
      </c>
      <c r="L1239" s="11">
        <v>36691</v>
      </c>
      <c r="M1239" s="12">
        <v>2000</v>
      </c>
      <c r="N1239">
        <v>1</v>
      </c>
      <c r="O1239" s="12">
        <f t="shared" si="62"/>
        <v>12</v>
      </c>
      <c r="P1239">
        <v>2000</v>
      </c>
      <c r="Q1239">
        <v>12</v>
      </c>
      <c r="R1239">
        <v>1</v>
      </c>
      <c r="S1239">
        <v>1.3071900000000001</v>
      </c>
      <c r="T1239">
        <v>0</v>
      </c>
      <c r="U1239">
        <v>0</v>
      </c>
    </row>
    <row r="1240" spans="1:21" x14ac:dyDescent="0.35">
      <c r="A1240">
        <v>1</v>
      </c>
      <c r="B1240">
        <f t="shared" si="63"/>
        <v>1239</v>
      </c>
      <c r="C1240" t="s">
        <v>54</v>
      </c>
      <c r="D1240">
        <v>60</v>
      </c>
      <c r="E1240">
        <v>2013</v>
      </c>
      <c r="F1240">
        <v>500</v>
      </c>
      <c r="G1240" s="12">
        <v>3800000</v>
      </c>
      <c r="H1240" s="12">
        <v>0</v>
      </c>
      <c r="I1240">
        <v>0</v>
      </c>
      <c r="J1240">
        <v>0</v>
      </c>
      <c r="K1240">
        <v>0</v>
      </c>
      <c r="L1240" s="11">
        <v>36691</v>
      </c>
      <c r="M1240" s="12">
        <v>2000</v>
      </c>
      <c r="N1240">
        <v>1</v>
      </c>
      <c r="O1240" s="12">
        <f t="shared" si="62"/>
        <v>13</v>
      </c>
      <c r="P1240">
        <v>2000</v>
      </c>
      <c r="Q1240">
        <v>13</v>
      </c>
      <c r="R1240">
        <v>1</v>
      </c>
      <c r="S1240">
        <v>1.3241529999999999</v>
      </c>
      <c r="T1240">
        <v>0</v>
      </c>
      <c r="U1240">
        <v>0</v>
      </c>
    </row>
    <row r="1241" spans="1:21" x14ac:dyDescent="0.35">
      <c r="A1241">
        <v>1</v>
      </c>
      <c r="B1241">
        <f t="shared" si="63"/>
        <v>1240</v>
      </c>
      <c r="C1241" t="s">
        <v>54</v>
      </c>
      <c r="D1241">
        <v>60</v>
      </c>
      <c r="E1241">
        <v>2014</v>
      </c>
      <c r="F1241">
        <v>500</v>
      </c>
      <c r="G1241" s="12">
        <v>3700000</v>
      </c>
      <c r="H1241" s="12">
        <v>0</v>
      </c>
      <c r="I1241">
        <v>0</v>
      </c>
      <c r="J1241">
        <v>0</v>
      </c>
      <c r="K1241">
        <v>0</v>
      </c>
      <c r="L1241" s="11">
        <v>36691</v>
      </c>
      <c r="M1241" s="12">
        <v>2000</v>
      </c>
      <c r="N1241">
        <v>1</v>
      </c>
      <c r="O1241" s="12">
        <f t="shared" si="62"/>
        <v>14</v>
      </c>
      <c r="P1241">
        <v>2000</v>
      </c>
      <c r="Q1241">
        <v>14</v>
      </c>
      <c r="R1241">
        <v>1</v>
      </c>
      <c r="S1241">
        <v>1.3415619999999999</v>
      </c>
      <c r="T1241">
        <v>0</v>
      </c>
      <c r="U1241">
        <v>0</v>
      </c>
    </row>
    <row r="1242" spans="1:21" x14ac:dyDescent="0.35">
      <c r="A1242">
        <v>1</v>
      </c>
      <c r="B1242">
        <f t="shared" si="63"/>
        <v>1241</v>
      </c>
      <c r="C1242" t="s">
        <v>54</v>
      </c>
      <c r="D1242">
        <v>60</v>
      </c>
      <c r="E1242">
        <v>2015</v>
      </c>
      <c r="F1242">
        <v>500</v>
      </c>
      <c r="G1242" s="12">
        <v>3700000</v>
      </c>
      <c r="H1242" s="12">
        <v>0</v>
      </c>
      <c r="I1242">
        <v>0</v>
      </c>
      <c r="J1242">
        <v>0</v>
      </c>
      <c r="K1242">
        <v>0</v>
      </c>
      <c r="L1242" s="11">
        <v>36691</v>
      </c>
      <c r="M1242" s="12">
        <v>2000</v>
      </c>
      <c r="N1242">
        <v>1</v>
      </c>
      <c r="O1242" s="12">
        <f t="shared" si="62"/>
        <v>15</v>
      </c>
      <c r="P1242">
        <v>2000</v>
      </c>
      <c r="Q1242">
        <v>15</v>
      </c>
      <c r="R1242">
        <v>1</v>
      </c>
      <c r="S1242">
        <v>1.345135</v>
      </c>
      <c r="T1242">
        <v>0</v>
      </c>
      <c r="U1242">
        <v>0</v>
      </c>
    </row>
    <row r="1243" spans="1:21" x14ac:dyDescent="0.35">
      <c r="A1243">
        <v>1</v>
      </c>
      <c r="B1243">
        <f t="shared" si="63"/>
        <v>1242</v>
      </c>
      <c r="C1243" t="s">
        <v>54</v>
      </c>
      <c r="D1243">
        <v>60</v>
      </c>
      <c r="E1243">
        <v>2016</v>
      </c>
      <c r="F1243">
        <v>500</v>
      </c>
      <c r="G1243" s="12">
        <v>3700000</v>
      </c>
      <c r="H1243" s="12">
        <v>0</v>
      </c>
      <c r="I1243">
        <v>0</v>
      </c>
      <c r="J1243">
        <v>0</v>
      </c>
      <c r="K1243">
        <v>0</v>
      </c>
      <c r="L1243" s="11">
        <v>36691</v>
      </c>
      <c r="M1243" s="12">
        <v>2000</v>
      </c>
      <c r="N1243">
        <v>1</v>
      </c>
      <c r="O1243" s="12">
        <f t="shared" si="62"/>
        <v>16</v>
      </c>
      <c r="P1243">
        <v>2000</v>
      </c>
      <c r="Q1243">
        <v>16</v>
      </c>
      <c r="R1243">
        <v>1</v>
      </c>
      <c r="S1243">
        <v>1.344339</v>
      </c>
      <c r="T1243">
        <v>0</v>
      </c>
      <c r="U1243">
        <v>0</v>
      </c>
    </row>
    <row r="1244" spans="1:21" x14ac:dyDescent="0.35">
      <c r="A1244">
        <v>1</v>
      </c>
      <c r="B1244">
        <f t="shared" si="63"/>
        <v>1243</v>
      </c>
      <c r="C1244" t="s">
        <v>56</v>
      </c>
      <c r="D1244">
        <v>62</v>
      </c>
      <c r="E1244">
        <v>1990</v>
      </c>
      <c r="F1244">
        <v>2000</v>
      </c>
      <c r="G1244" s="12">
        <v>15000000</v>
      </c>
      <c r="H1244" s="12">
        <v>0</v>
      </c>
      <c r="I1244">
        <v>0</v>
      </c>
      <c r="J1244">
        <v>0</v>
      </c>
      <c r="K1244">
        <v>1</v>
      </c>
      <c r="L1244" s="11">
        <v>34700</v>
      </c>
      <c r="M1244" s="12">
        <v>1995</v>
      </c>
      <c r="N1244">
        <v>0</v>
      </c>
      <c r="O1244" s="12">
        <f t="shared" si="62"/>
        <v>-5</v>
      </c>
      <c r="P1244">
        <v>2000</v>
      </c>
      <c r="Q1244">
        <v>-10</v>
      </c>
      <c r="R1244">
        <v>0</v>
      </c>
      <c r="S1244">
        <v>1.3672169999999999</v>
      </c>
      <c r="T1244">
        <v>0</v>
      </c>
      <c r="U1244">
        <v>0</v>
      </c>
    </row>
    <row r="1245" spans="1:21" x14ac:dyDescent="0.35">
      <c r="A1245">
        <v>1</v>
      </c>
      <c r="B1245">
        <f t="shared" si="63"/>
        <v>1244</v>
      </c>
      <c r="C1245" t="s">
        <v>56</v>
      </c>
      <c r="D1245">
        <v>62</v>
      </c>
      <c r="E1245">
        <v>1991</v>
      </c>
      <c r="F1245">
        <v>3200</v>
      </c>
      <c r="G1245" s="12">
        <v>15000000</v>
      </c>
      <c r="H1245" s="12">
        <v>0</v>
      </c>
      <c r="I1245">
        <v>0</v>
      </c>
      <c r="J1245">
        <v>0</v>
      </c>
      <c r="K1245">
        <v>1</v>
      </c>
      <c r="L1245" s="11">
        <v>34700</v>
      </c>
      <c r="M1245" s="12">
        <v>1995</v>
      </c>
      <c r="N1245">
        <v>0</v>
      </c>
      <c r="O1245" s="12">
        <f t="shared" si="62"/>
        <v>-4</v>
      </c>
      <c r="P1245">
        <v>2000</v>
      </c>
      <c r="Q1245">
        <v>-9</v>
      </c>
      <c r="R1245">
        <v>0</v>
      </c>
      <c r="S1245">
        <v>2.1277279999999998</v>
      </c>
      <c r="T1245">
        <v>0</v>
      </c>
      <c r="U1245">
        <v>0</v>
      </c>
    </row>
    <row r="1246" spans="1:21" x14ac:dyDescent="0.35">
      <c r="A1246">
        <v>1</v>
      </c>
      <c r="B1246">
        <f t="shared" si="63"/>
        <v>1245</v>
      </c>
      <c r="C1246" t="s">
        <v>56</v>
      </c>
      <c r="D1246">
        <v>62</v>
      </c>
      <c r="E1246">
        <v>1992</v>
      </c>
      <c r="F1246">
        <v>4800</v>
      </c>
      <c r="G1246" s="12">
        <v>15000000</v>
      </c>
      <c r="H1246" s="12">
        <v>0</v>
      </c>
      <c r="I1246">
        <v>0</v>
      </c>
      <c r="J1246">
        <v>0</v>
      </c>
      <c r="K1246">
        <v>1</v>
      </c>
      <c r="L1246" s="11">
        <v>34700</v>
      </c>
      <c r="M1246" s="12">
        <v>1995</v>
      </c>
      <c r="N1246">
        <v>0</v>
      </c>
      <c r="O1246" s="12">
        <f t="shared" si="62"/>
        <v>-3</v>
      </c>
      <c r="P1246">
        <v>2000</v>
      </c>
      <c r="Q1246">
        <v>-8</v>
      </c>
      <c r="R1246">
        <v>0</v>
      </c>
      <c r="S1246">
        <v>3.1040130000000001</v>
      </c>
      <c r="T1246">
        <v>0</v>
      </c>
      <c r="U1246">
        <v>0</v>
      </c>
    </row>
    <row r="1247" spans="1:21" x14ac:dyDescent="0.35">
      <c r="A1247">
        <v>1</v>
      </c>
      <c r="B1247">
        <f t="shared" si="63"/>
        <v>1246</v>
      </c>
      <c r="C1247" t="s">
        <v>56</v>
      </c>
      <c r="D1247">
        <v>62</v>
      </c>
      <c r="E1247">
        <v>1993</v>
      </c>
      <c r="F1247">
        <v>6900</v>
      </c>
      <c r="G1247" s="12">
        <v>16000000</v>
      </c>
      <c r="H1247" s="12">
        <v>0</v>
      </c>
      <c r="I1247">
        <v>0</v>
      </c>
      <c r="J1247">
        <v>0</v>
      </c>
      <c r="K1247">
        <v>1</v>
      </c>
      <c r="L1247" s="11">
        <v>34700</v>
      </c>
      <c r="M1247" s="12">
        <v>1995</v>
      </c>
      <c r="N1247">
        <v>0</v>
      </c>
      <c r="O1247" s="12">
        <f t="shared" si="62"/>
        <v>-2</v>
      </c>
      <c r="P1247">
        <v>2000</v>
      </c>
      <c r="Q1247">
        <v>-7</v>
      </c>
      <c r="R1247">
        <v>0</v>
      </c>
      <c r="S1247">
        <v>4.3405969999999998</v>
      </c>
      <c r="T1247">
        <v>0</v>
      </c>
      <c r="U1247">
        <v>0</v>
      </c>
    </row>
    <row r="1248" spans="1:21" x14ac:dyDescent="0.35">
      <c r="A1248">
        <v>1</v>
      </c>
      <c r="B1248">
        <f t="shared" si="63"/>
        <v>1247</v>
      </c>
      <c r="C1248" t="s">
        <v>56</v>
      </c>
      <c r="D1248">
        <v>62</v>
      </c>
      <c r="E1248">
        <v>1994</v>
      </c>
      <c r="F1248">
        <v>9500</v>
      </c>
      <c r="G1248" s="12">
        <v>16000000</v>
      </c>
      <c r="H1248" s="12">
        <v>0</v>
      </c>
      <c r="I1248">
        <v>0</v>
      </c>
      <c r="J1248">
        <v>0</v>
      </c>
      <c r="K1248">
        <v>1</v>
      </c>
      <c r="L1248" s="11">
        <v>34700</v>
      </c>
      <c r="M1248" s="12">
        <v>1995</v>
      </c>
      <c r="N1248">
        <v>0</v>
      </c>
      <c r="O1248" s="12">
        <f t="shared" si="62"/>
        <v>-1</v>
      </c>
      <c r="P1248">
        <v>2000</v>
      </c>
      <c r="Q1248">
        <v>-6</v>
      </c>
      <c r="R1248">
        <v>0</v>
      </c>
      <c r="S1248">
        <v>5.8174520000000003</v>
      </c>
      <c r="T1248">
        <v>0</v>
      </c>
      <c r="U1248">
        <v>0</v>
      </c>
    </row>
    <row r="1249" spans="1:21" x14ac:dyDescent="0.35">
      <c r="A1249">
        <v>1</v>
      </c>
      <c r="B1249">
        <f t="shared" si="63"/>
        <v>1248</v>
      </c>
      <c r="C1249" t="s">
        <v>56</v>
      </c>
      <c r="D1249">
        <v>62</v>
      </c>
      <c r="E1249">
        <v>1995</v>
      </c>
      <c r="F1249">
        <v>13000</v>
      </c>
      <c r="G1249" s="12">
        <v>17000000</v>
      </c>
      <c r="H1249" s="12">
        <v>0</v>
      </c>
      <c r="I1249">
        <v>0</v>
      </c>
      <c r="J1249">
        <v>0</v>
      </c>
      <c r="K1249">
        <v>1</v>
      </c>
      <c r="L1249" s="11">
        <v>34700</v>
      </c>
      <c r="M1249" s="12">
        <v>1995</v>
      </c>
      <c r="N1249">
        <v>1</v>
      </c>
      <c r="O1249" s="12">
        <f t="shared" si="62"/>
        <v>0</v>
      </c>
      <c r="P1249">
        <v>2000</v>
      </c>
      <c r="Q1249">
        <v>-5</v>
      </c>
      <c r="R1249">
        <v>0</v>
      </c>
      <c r="S1249">
        <v>7.7563469999999999</v>
      </c>
      <c r="T1249">
        <v>0</v>
      </c>
      <c r="U1249">
        <v>1</v>
      </c>
    </row>
    <row r="1250" spans="1:21" x14ac:dyDescent="0.35">
      <c r="A1250">
        <v>1</v>
      </c>
      <c r="B1250">
        <f t="shared" si="63"/>
        <v>1249</v>
      </c>
      <c r="C1250" t="s">
        <v>56</v>
      </c>
      <c r="D1250">
        <v>62</v>
      </c>
      <c r="E1250">
        <v>1996</v>
      </c>
      <c r="F1250">
        <v>16000</v>
      </c>
      <c r="G1250" s="12">
        <v>17000000</v>
      </c>
      <c r="H1250" s="12">
        <v>0</v>
      </c>
      <c r="I1250">
        <v>0</v>
      </c>
      <c r="J1250">
        <v>0</v>
      </c>
      <c r="K1250">
        <v>1</v>
      </c>
      <c r="L1250" s="11">
        <v>34700</v>
      </c>
      <c r="M1250" s="12">
        <v>1995</v>
      </c>
      <c r="N1250">
        <v>1</v>
      </c>
      <c r="O1250" s="12">
        <f t="shared" si="62"/>
        <v>1</v>
      </c>
      <c r="P1250">
        <v>2000</v>
      </c>
      <c r="Q1250">
        <v>-4</v>
      </c>
      <c r="R1250">
        <v>0</v>
      </c>
      <c r="S1250">
        <v>9.3101160000000007</v>
      </c>
      <c r="T1250">
        <v>0</v>
      </c>
      <c r="U1250">
        <v>1</v>
      </c>
    </row>
    <row r="1251" spans="1:21" x14ac:dyDescent="0.35">
      <c r="A1251">
        <v>1</v>
      </c>
      <c r="B1251">
        <f t="shared" si="63"/>
        <v>1250</v>
      </c>
      <c r="C1251" t="s">
        <v>56</v>
      </c>
      <c r="D1251">
        <v>62</v>
      </c>
      <c r="E1251">
        <v>1997</v>
      </c>
      <c r="F1251">
        <v>19000</v>
      </c>
      <c r="G1251" s="12">
        <v>18000000</v>
      </c>
      <c r="H1251" s="12">
        <v>0</v>
      </c>
      <c r="I1251">
        <v>0</v>
      </c>
      <c r="J1251">
        <v>0</v>
      </c>
      <c r="K1251">
        <v>1</v>
      </c>
      <c r="L1251" s="11">
        <v>34700</v>
      </c>
      <c r="M1251" s="12">
        <v>1995</v>
      </c>
      <c r="N1251">
        <v>1</v>
      </c>
      <c r="O1251" s="12">
        <f t="shared" si="62"/>
        <v>2</v>
      </c>
      <c r="P1251">
        <v>2000</v>
      </c>
      <c r="Q1251">
        <v>-3</v>
      </c>
      <c r="R1251">
        <v>0</v>
      </c>
      <c r="S1251">
        <v>10.790050000000001</v>
      </c>
      <c r="T1251">
        <v>0</v>
      </c>
      <c r="U1251">
        <v>1</v>
      </c>
    </row>
    <row r="1252" spans="1:21" x14ac:dyDescent="0.35">
      <c r="A1252">
        <v>1</v>
      </c>
      <c r="B1252">
        <f t="shared" si="63"/>
        <v>1251</v>
      </c>
      <c r="C1252" t="s">
        <v>56</v>
      </c>
      <c r="D1252">
        <v>62</v>
      </c>
      <c r="E1252">
        <v>1998</v>
      </c>
      <c r="F1252">
        <v>23000</v>
      </c>
      <c r="G1252" s="12">
        <v>18000000</v>
      </c>
      <c r="H1252" s="12">
        <v>0</v>
      </c>
      <c r="I1252">
        <v>0</v>
      </c>
      <c r="J1252">
        <v>0</v>
      </c>
      <c r="K1252">
        <v>1</v>
      </c>
      <c r="L1252" s="11">
        <v>34700</v>
      </c>
      <c r="M1252" s="12">
        <v>1995</v>
      </c>
      <c r="N1252">
        <v>1</v>
      </c>
      <c r="O1252" s="12">
        <f t="shared" si="62"/>
        <v>3</v>
      </c>
      <c r="P1252">
        <v>2000</v>
      </c>
      <c r="Q1252">
        <v>-2</v>
      </c>
      <c r="R1252">
        <v>0</v>
      </c>
      <c r="S1252">
        <v>12.75192</v>
      </c>
      <c r="T1252">
        <v>0</v>
      </c>
      <c r="U1252">
        <v>1</v>
      </c>
    </row>
    <row r="1253" spans="1:21" x14ac:dyDescent="0.35">
      <c r="A1253">
        <v>1</v>
      </c>
      <c r="B1253">
        <f t="shared" si="63"/>
        <v>1252</v>
      </c>
      <c r="C1253" t="s">
        <v>56</v>
      </c>
      <c r="D1253">
        <v>62</v>
      </c>
      <c r="E1253">
        <v>1999</v>
      </c>
      <c r="F1253">
        <v>26000</v>
      </c>
      <c r="G1253" s="12">
        <v>18000000</v>
      </c>
      <c r="H1253" s="12">
        <v>0</v>
      </c>
      <c r="I1253">
        <v>0</v>
      </c>
      <c r="J1253">
        <v>0</v>
      </c>
      <c r="K1253">
        <v>1</v>
      </c>
      <c r="L1253" s="11">
        <v>34700</v>
      </c>
      <c r="M1253" s="12">
        <v>1995</v>
      </c>
      <c r="N1253">
        <v>1</v>
      </c>
      <c r="O1253" s="12">
        <f t="shared" si="62"/>
        <v>4</v>
      </c>
      <c r="P1253">
        <v>2000</v>
      </c>
      <c r="Q1253">
        <v>-1</v>
      </c>
      <c r="R1253">
        <v>0</v>
      </c>
      <c r="S1253">
        <v>14.07108</v>
      </c>
      <c r="T1253">
        <v>0</v>
      </c>
      <c r="U1253">
        <v>1</v>
      </c>
    </row>
    <row r="1254" spans="1:21" x14ac:dyDescent="0.35">
      <c r="A1254">
        <v>1</v>
      </c>
      <c r="B1254">
        <f t="shared" si="63"/>
        <v>1253</v>
      </c>
      <c r="C1254" t="s">
        <v>56</v>
      </c>
      <c r="D1254">
        <v>62</v>
      </c>
      <c r="E1254">
        <v>2000</v>
      </c>
      <c r="F1254">
        <v>29000</v>
      </c>
      <c r="G1254" s="12">
        <v>19000000</v>
      </c>
      <c r="H1254" s="12">
        <v>0</v>
      </c>
      <c r="I1254">
        <v>0</v>
      </c>
      <c r="J1254">
        <v>0</v>
      </c>
      <c r="K1254">
        <v>1</v>
      </c>
      <c r="L1254" s="11">
        <v>34700</v>
      </c>
      <c r="M1254" s="12">
        <v>1995</v>
      </c>
      <c r="N1254">
        <v>1</v>
      </c>
      <c r="O1254" s="12">
        <f t="shared" si="62"/>
        <v>5</v>
      </c>
      <c r="P1254">
        <v>2000</v>
      </c>
      <c r="Q1254">
        <v>0</v>
      </c>
      <c r="R1254">
        <v>1</v>
      </c>
      <c r="S1254">
        <v>15.31251</v>
      </c>
      <c r="T1254">
        <v>0</v>
      </c>
      <c r="U1254">
        <v>1</v>
      </c>
    </row>
    <row r="1255" spans="1:21" x14ac:dyDescent="0.35">
      <c r="A1255">
        <v>1</v>
      </c>
      <c r="B1255">
        <f t="shared" si="63"/>
        <v>1254</v>
      </c>
      <c r="C1255" t="s">
        <v>56</v>
      </c>
      <c r="D1255">
        <v>62</v>
      </c>
      <c r="E1255">
        <v>2001</v>
      </c>
      <c r="F1255">
        <v>31000</v>
      </c>
      <c r="G1255" s="12">
        <v>19000000</v>
      </c>
      <c r="H1255" s="12">
        <v>0</v>
      </c>
      <c r="I1255">
        <v>0</v>
      </c>
      <c r="J1255">
        <v>0</v>
      </c>
      <c r="K1255">
        <v>1</v>
      </c>
      <c r="L1255" s="11">
        <v>34700</v>
      </c>
      <c r="M1255" s="12">
        <v>1995</v>
      </c>
      <c r="N1255">
        <v>1</v>
      </c>
      <c r="O1255" s="12">
        <f t="shared" si="62"/>
        <v>6</v>
      </c>
      <c r="P1255">
        <v>2000</v>
      </c>
      <c r="Q1255">
        <v>1</v>
      </c>
      <c r="R1255">
        <v>1</v>
      </c>
      <c r="S1255">
        <v>15.96161</v>
      </c>
      <c r="T1255">
        <v>0</v>
      </c>
      <c r="U1255">
        <v>1</v>
      </c>
    </row>
    <row r="1256" spans="1:21" x14ac:dyDescent="0.35">
      <c r="A1256">
        <v>1</v>
      </c>
      <c r="B1256">
        <f t="shared" si="63"/>
        <v>1255</v>
      </c>
      <c r="C1256" t="s">
        <v>56</v>
      </c>
      <c r="D1256">
        <v>62</v>
      </c>
      <c r="E1256">
        <v>2002</v>
      </c>
      <c r="F1256">
        <v>33000</v>
      </c>
      <c r="G1256" s="12">
        <v>20000000</v>
      </c>
      <c r="H1256" s="12">
        <v>0</v>
      </c>
      <c r="I1256">
        <v>0</v>
      </c>
      <c r="J1256">
        <v>0</v>
      </c>
      <c r="K1256">
        <v>1</v>
      </c>
      <c r="L1256" s="11">
        <v>34700</v>
      </c>
      <c r="M1256" s="12">
        <v>1995</v>
      </c>
      <c r="N1256">
        <v>1</v>
      </c>
      <c r="O1256" s="12">
        <f t="shared" si="62"/>
        <v>7</v>
      </c>
      <c r="P1256">
        <v>2000</v>
      </c>
      <c r="Q1256">
        <v>2</v>
      </c>
      <c r="R1256">
        <v>1</v>
      </c>
      <c r="S1256">
        <v>16.56251</v>
      </c>
      <c r="T1256">
        <v>0</v>
      </c>
      <c r="U1256">
        <v>1</v>
      </c>
    </row>
    <row r="1257" spans="1:21" x14ac:dyDescent="0.35">
      <c r="A1257">
        <v>1</v>
      </c>
      <c r="B1257">
        <f t="shared" si="63"/>
        <v>1256</v>
      </c>
      <c r="C1257" t="s">
        <v>56</v>
      </c>
      <c r="D1257">
        <v>62</v>
      </c>
      <c r="E1257">
        <v>2003</v>
      </c>
      <c r="F1257">
        <v>34000</v>
      </c>
      <c r="G1257" s="12">
        <v>20000000</v>
      </c>
      <c r="H1257" s="12">
        <v>0</v>
      </c>
      <c r="I1257">
        <v>0</v>
      </c>
      <c r="J1257">
        <v>0</v>
      </c>
      <c r="K1257">
        <v>1</v>
      </c>
      <c r="L1257" s="11">
        <v>34700</v>
      </c>
      <c r="M1257" s="12">
        <v>1995</v>
      </c>
      <c r="N1257">
        <v>1</v>
      </c>
      <c r="O1257" s="12">
        <f t="shared" si="62"/>
        <v>8</v>
      </c>
      <c r="P1257">
        <v>2000</v>
      </c>
      <c r="Q1257">
        <v>3</v>
      </c>
      <c r="R1257">
        <v>1</v>
      </c>
      <c r="S1257">
        <v>16.628530000000001</v>
      </c>
      <c r="T1257">
        <v>0</v>
      </c>
      <c r="U1257">
        <v>1</v>
      </c>
    </row>
    <row r="1258" spans="1:21" x14ac:dyDescent="0.35">
      <c r="A1258">
        <v>1</v>
      </c>
      <c r="B1258">
        <f t="shared" si="63"/>
        <v>1257</v>
      </c>
      <c r="C1258" t="s">
        <v>56</v>
      </c>
      <c r="D1258">
        <v>62</v>
      </c>
      <c r="E1258">
        <v>2004</v>
      </c>
      <c r="F1258">
        <v>35000</v>
      </c>
      <c r="G1258" s="12">
        <v>21000000</v>
      </c>
      <c r="H1258" s="12">
        <v>0</v>
      </c>
      <c r="I1258">
        <v>0</v>
      </c>
      <c r="J1258">
        <v>0</v>
      </c>
      <c r="K1258">
        <v>1</v>
      </c>
      <c r="L1258" s="11">
        <v>34700</v>
      </c>
      <c r="M1258" s="12">
        <v>1995</v>
      </c>
      <c r="N1258">
        <v>1</v>
      </c>
      <c r="O1258" s="12">
        <f t="shared" si="62"/>
        <v>9</v>
      </c>
      <c r="P1258">
        <v>2000</v>
      </c>
      <c r="Q1258">
        <v>4</v>
      </c>
      <c r="R1258">
        <v>1</v>
      </c>
      <c r="S1258">
        <v>16.67736</v>
      </c>
      <c r="T1258">
        <v>0</v>
      </c>
      <c r="U1258">
        <v>1</v>
      </c>
    </row>
    <row r="1259" spans="1:21" x14ac:dyDescent="0.35">
      <c r="A1259">
        <v>1</v>
      </c>
      <c r="B1259">
        <f t="shared" si="63"/>
        <v>1258</v>
      </c>
      <c r="C1259" t="s">
        <v>56</v>
      </c>
      <c r="D1259">
        <v>62</v>
      </c>
      <c r="E1259">
        <v>2005</v>
      </c>
      <c r="F1259">
        <v>34000</v>
      </c>
      <c r="G1259" s="12">
        <v>22000000</v>
      </c>
      <c r="H1259" s="12">
        <v>1</v>
      </c>
      <c r="I1259">
        <v>0</v>
      </c>
      <c r="J1259">
        <v>0</v>
      </c>
      <c r="K1259">
        <v>1</v>
      </c>
      <c r="L1259" s="11">
        <v>34700</v>
      </c>
      <c r="M1259" s="12">
        <v>1995</v>
      </c>
      <c r="N1259">
        <v>1</v>
      </c>
      <c r="O1259" s="12">
        <f t="shared" si="62"/>
        <v>10</v>
      </c>
      <c r="P1259">
        <v>2000</v>
      </c>
      <c r="Q1259">
        <v>5</v>
      </c>
      <c r="R1259">
        <v>1</v>
      </c>
      <c r="S1259">
        <v>15.783110000000001</v>
      </c>
      <c r="T1259">
        <v>0</v>
      </c>
      <c r="U1259">
        <v>1</v>
      </c>
    </row>
    <row r="1260" spans="1:21" x14ac:dyDescent="0.35">
      <c r="A1260">
        <v>1</v>
      </c>
      <c r="B1260">
        <f t="shared" si="63"/>
        <v>1259</v>
      </c>
      <c r="C1260" t="s">
        <v>56</v>
      </c>
      <c r="D1260">
        <v>62</v>
      </c>
      <c r="E1260">
        <v>2006</v>
      </c>
      <c r="F1260">
        <v>33000</v>
      </c>
      <c r="G1260" s="12">
        <v>22000000</v>
      </c>
      <c r="H1260" s="12">
        <v>0</v>
      </c>
      <c r="I1260">
        <v>0</v>
      </c>
      <c r="J1260">
        <v>0</v>
      </c>
      <c r="K1260">
        <v>1</v>
      </c>
      <c r="L1260" s="11">
        <v>34700</v>
      </c>
      <c r="M1260" s="12">
        <v>1995</v>
      </c>
      <c r="N1260">
        <v>1</v>
      </c>
      <c r="O1260" s="12">
        <f t="shared" si="62"/>
        <v>11</v>
      </c>
      <c r="P1260">
        <v>2000</v>
      </c>
      <c r="Q1260">
        <v>6</v>
      </c>
      <c r="R1260">
        <v>1</v>
      </c>
      <c r="S1260">
        <v>14.92306</v>
      </c>
      <c r="T1260">
        <v>0</v>
      </c>
      <c r="U1260">
        <v>1</v>
      </c>
    </row>
    <row r="1261" spans="1:21" x14ac:dyDescent="0.35">
      <c r="A1261">
        <v>1</v>
      </c>
      <c r="B1261">
        <f t="shared" si="63"/>
        <v>1260</v>
      </c>
      <c r="C1261" t="s">
        <v>56</v>
      </c>
      <c r="D1261">
        <v>62</v>
      </c>
      <c r="E1261">
        <v>2007</v>
      </c>
      <c r="F1261">
        <v>32000</v>
      </c>
      <c r="G1261" s="12">
        <v>23000000</v>
      </c>
      <c r="H1261" s="12">
        <v>0</v>
      </c>
      <c r="I1261">
        <v>0</v>
      </c>
      <c r="J1261">
        <v>0</v>
      </c>
      <c r="K1261">
        <v>1</v>
      </c>
      <c r="L1261" s="11">
        <v>34700</v>
      </c>
      <c r="M1261" s="12">
        <v>1995</v>
      </c>
      <c r="N1261">
        <v>1</v>
      </c>
      <c r="O1261" s="12">
        <f t="shared" si="62"/>
        <v>12</v>
      </c>
      <c r="P1261">
        <v>2000</v>
      </c>
      <c r="Q1261">
        <v>7</v>
      </c>
      <c r="R1261">
        <v>1</v>
      </c>
      <c r="S1261">
        <v>14.096780000000001</v>
      </c>
      <c r="T1261">
        <v>0</v>
      </c>
      <c r="U1261">
        <v>1</v>
      </c>
    </row>
    <row r="1262" spans="1:21" x14ac:dyDescent="0.35">
      <c r="A1262">
        <v>1</v>
      </c>
      <c r="B1262">
        <f t="shared" si="63"/>
        <v>1261</v>
      </c>
      <c r="C1262" t="s">
        <v>56</v>
      </c>
      <c r="D1262">
        <v>62</v>
      </c>
      <c r="E1262">
        <v>2008</v>
      </c>
      <c r="F1262">
        <v>30000</v>
      </c>
      <c r="G1262" s="12">
        <v>23000000</v>
      </c>
      <c r="H1262" s="12">
        <v>0</v>
      </c>
      <c r="I1262">
        <v>0</v>
      </c>
      <c r="J1262">
        <v>0</v>
      </c>
      <c r="K1262">
        <v>1</v>
      </c>
      <c r="L1262" s="11">
        <v>34700</v>
      </c>
      <c r="M1262" s="12">
        <v>1995</v>
      </c>
      <c r="N1262">
        <v>1</v>
      </c>
      <c r="O1262" s="12">
        <f t="shared" si="62"/>
        <v>13</v>
      </c>
      <c r="P1262">
        <v>2000</v>
      </c>
      <c r="Q1262">
        <v>8</v>
      </c>
      <c r="R1262">
        <v>1</v>
      </c>
      <c r="S1262">
        <v>12.876289999999999</v>
      </c>
      <c r="T1262">
        <v>0</v>
      </c>
      <c r="U1262">
        <v>1</v>
      </c>
    </row>
    <row r="1263" spans="1:21" x14ac:dyDescent="0.35">
      <c r="A1263">
        <v>1</v>
      </c>
      <c r="B1263">
        <f t="shared" si="63"/>
        <v>1262</v>
      </c>
      <c r="C1263" t="s">
        <v>56</v>
      </c>
      <c r="D1263">
        <v>62</v>
      </c>
      <c r="E1263">
        <v>2009</v>
      </c>
      <c r="F1263">
        <v>27000</v>
      </c>
      <c r="G1263" s="12">
        <v>24000000</v>
      </c>
      <c r="H1263" s="12">
        <v>0</v>
      </c>
      <c r="I1263">
        <v>0</v>
      </c>
      <c r="J1263">
        <v>0</v>
      </c>
      <c r="K1263">
        <v>1</v>
      </c>
      <c r="L1263" s="11">
        <v>34700</v>
      </c>
      <c r="M1263" s="12">
        <v>1995</v>
      </c>
      <c r="N1263">
        <v>1</v>
      </c>
      <c r="O1263" s="12">
        <f t="shared" si="62"/>
        <v>14</v>
      </c>
      <c r="P1263">
        <v>2000</v>
      </c>
      <c r="Q1263">
        <v>9</v>
      </c>
      <c r="R1263">
        <v>1</v>
      </c>
      <c r="S1263">
        <v>11.295260000000001</v>
      </c>
      <c r="T1263">
        <v>0</v>
      </c>
      <c r="U1263">
        <v>1</v>
      </c>
    </row>
    <row r="1264" spans="1:21" x14ac:dyDescent="0.35">
      <c r="A1264">
        <v>1</v>
      </c>
      <c r="B1264">
        <f t="shared" si="63"/>
        <v>1263</v>
      </c>
      <c r="C1264" t="s">
        <v>56</v>
      </c>
      <c r="D1264">
        <v>62</v>
      </c>
      <c r="E1264">
        <v>2010</v>
      </c>
      <c r="F1264">
        <v>25000</v>
      </c>
      <c r="G1264" s="12">
        <v>25000000</v>
      </c>
      <c r="H1264" s="12">
        <v>0</v>
      </c>
      <c r="I1264">
        <v>0</v>
      </c>
      <c r="J1264">
        <v>0</v>
      </c>
      <c r="K1264">
        <v>1</v>
      </c>
      <c r="L1264" s="11">
        <v>34700</v>
      </c>
      <c r="M1264" s="12">
        <v>1995</v>
      </c>
      <c r="N1264">
        <v>1</v>
      </c>
      <c r="O1264" s="12">
        <f t="shared" si="62"/>
        <v>15</v>
      </c>
      <c r="P1264">
        <v>2000</v>
      </c>
      <c r="Q1264">
        <v>10</v>
      </c>
      <c r="R1264">
        <v>1</v>
      </c>
      <c r="S1264">
        <v>10.19904</v>
      </c>
      <c r="T1264">
        <v>0</v>
      </c>
      <c r="U1264">
        <v>1</v>
      </c>
    </row>
    <row r="1265" spans="1:21" x14ac:dyDescent="0.35">
      <c r="A1265">
        <v>1</v>
      </c>
      <c r="B1265">
        <f t="shared" si="63"/>
        <v>1264</v>
      </c>
      <c r="C1265" t="s">
        <v>56</v>
      </c>
      <c r="D1265">
        <v>62</v>
      </c>
      <c r="E1265">
        <v>2011</v>
      </c>
      <c r="F1265">
        <v>22000</v>
      </c>
      <c r="G1265" s="12">
        <v>25000000</v>
      </c>
      <c r="H1265" s="12">
        <v>0</v>
      </c>
      <c r="I1265">
        <v>0</v>
      </c>
      <c r="J1265">
        <v>0</v>
      </c>
      <c r="K1265">
        <v>1</v>
      </c>
      <c r="L1265" s="11">
        <v>34700</v>
      </c>
      <c r="M1265" s="12">
        <v>1995</v>
      </c>
      <c r="N1265">
        <v>1</v>
      </c>
      <c r="O1265" s="12">
        <f t="shared" si="62"/>
        <v>16</v>
      </c>
      <c r="P1265">
        <v>2000</v>
      </c>
      <c r="Q1265">
        <v>11</v>
      </c>
      <c r="R1265">
        <v>1</v>
      </c>
      <c r="S1265">
        <v>8.7573360000000005</v>
      </c>
      <c r="T1265">
        <v>0</v>
      </c>
      <c r="U1265">
        <v>1</v>
      </c>
    </row>
    <row r="1266" spans="1:21" x14ac:dyDescent="0.35">
      <c r="A1266">
        <v>1</v>
      </c>
      <c r="B1266">
        <f t="shared" si="63"/>
        <v>1265</v>
      </c>
      <c r="C1266" t="s">
        <v>56</v>
      </c>
      <c r="D1266">
        <v>62</v>
      </c>
      <c r="E1266">
        <v>2012</v>
      </c>
      <c r="F1266">
        <v>19000</v>
      </c>
      <c r="G1266" s="12">
        <v>26000000</v>
      </c>
      <c r="H1266" s="12">
        <v>0</v>
      </c>
      <c r="I1266">
        <v>0</v>
      </c>
      <c r="J1266">
        <v>0</v>
      </c>
      <c r="K1266">
        <v>1</v>
      </c>
      <c r="L1266" s="11">
        <v>34700</v>
      </c>
      <c r="M1266" s="12">
        <v>1995</v>
      </c>
      <c r="N1266">
        <v>1</v>
      </c>
      <c r="O1266" s="12">
        <f t="shared" si="62"/>
        <v>17</v>
      </c>
      <c r="P1266">
        <v>2000</v>
      </c>
      <c r="Q1266">
        <v>12</v>
      </c>
      <c r="R1266">
        <v>1</v>
      </c>
      <c r="S1266">
        <v>7.3835009999999999</v>
      </c>
      <c r="T1266">
        <v>0</v>
      </c>
      <c r="U1266">
        <v>1</v>
      </c>
    </row>
    <row r="1267" spans="1:21" x14ac:dyDescent="0.35">
      <c r="A1267">
        <v>1</v>
      </c>
      <c r="B1267">
        <f t="shared" si="63"/>
        <v>1266</v>
      </c>
      <c r="C1267" t="s">
        <v>56</v>
      </c>
      <c r="D1267">
        <v>62</v>
      </c>
      <c r="E1267">
        <v>2013</v>
      </c>
      <c r="F1267">
        <v>18000</v>
      </c>
      <c r="G1267" s="12">
        <v>26000000</v>
      </c>
      <c r="H1267" s="12">
        <v>0</v>
      </c>
      <c r="I1267">
        <v>0</v>
      </c>
      <c r="J1267">
        <v>0</v>
      </c>
      <c r="K1267">
        <v>1</v>
      </c>
      <c r="L1267" s="11">
        <v>34700</v>
      </c>
      <c r="M1267" s="12">
        <v>1995</v>
      </c>
      <c r="N1267">
        <v>1</v>
      </c>
      <c r="O1267" s="12">
        <f t="shared" si="62"/>
        <v>18</v>
      </c>
      <c r="P1267">
        <v>2000</v>
      </c>
      <c r="Q1267">
        <v>13</v>
      </c>
      <c r="R1267">
        <v>1</v>
      </c>
      <c r="S1267">
        <v>6.8320920000000003</v>
      </c>
      <c r="T1267">
        <v>0</v>
      </c>
      <c r="U1267">
        <v>1</v>
      </c>
    </row>
    <row r="1268" spans="1:21" x14ac:dyDescent="0.35">
      <c r="A1268">
        <v>1</v>
      </c>
      <c r="B1268">
        <f t="shared" si="63"/>
        <v>1267</v>
      </c>
      <c r="C1268" t="s">
        <v>56</v>
      </c>
      <c r="D1268">
        <v>62</v>
      </c>
      <c r="E1268">
        <v>2014</v>
      </c>
      <c r="F1268">
        <v>17000</v>
      </c>
      <c r="G1268" s="12">
        <v>27000000</v>
      </c>
      <c r="H1268" s="12">
        <v>0</v>
      </c>
      <c r="I1268">
        <v>0</v>
      </c>
      <c r="J1268">
        <v>0</v>
      </c>
      <c r="K1268">
        <v>1</v>
      </c>
      <c r="L1268" s="11">
        <v>34700</v>
      </c>
      <c r="M1268" s="12">
        <v>1995</v>
      </c>
      <c r="N1268">
        <v>1</v>
      </c>
      <c r="O1268" s="12">
        <f t="shared" si="62"/>
        <v>19</v>
      </c>
      <c r="P1268">
        <v>2000</v>
      </c>
      <c r="Q1268">
        <v>14</v>
      </c>
      <c r="R1268">
        <v>1</v>
      </c>
      <c r="S1268">
        <v>6.3050379999999997</v>
      </c>
      <c r="T1268">
        <v>0</v>
      </c>
      <c r="U1268">
        <v>1</v>
      </c>
    </row>
    <row r="1269" spans="1:21" x14ac:dyDescent="0.35">
      <c r="A1269">
        <v>1</v>
      </c>
      <c r="B1269">
        <f t="shared" si="63"/>
        <v>1268</v>
      </c>
      <c r="C1269" t="s">
        <v>56</v>
      </c>
      <c r="D1269">
        <v>62</v>
      </c>
      <c r="E1269">
        <v>2015</v>
      </c>
      <c r="F1269">
        <v>16000</v>
      </c>
      <c r="G1269" s="12">
        <v>28000000</v>
      </c>
      <c r="H1269" s="12">
        <v>0</v>
      </c>
      <c r="I1269">
        <v>0</v>
      </c>
      <c r="J1269">
        <v>0</v>
      </c>
      <c r="K1269">
        <v>1</v>
      </c>
      <c r="L1269" s="11">
        <v>34700</v>
      </c>
      <c r="M1269" s="12">
        <v>1995</v>
      </c>
      <c r="N1269">
        <v>1</v>
      </c>
      <c r="O1269" s="12">
        <f t="shared" si="62"/>
        <v>20</v>
      </c>
      <c r="P1269">
        <v>2000</v>
      </c>
      <c r="Q1269">
        <v>15</v>
      </c>
      <c r="R1269">
        <v>1</v>
      </c>
      <c r="S1269">
        <v>5.8007119999999999</v>
      </c>
      <c r="T1269">
        <v>0</v>
      </c>
      <c r="U1269">
        <v>1</v>
      </c>
    </row>
    <row r="1270" spans="1:21" x14ac:dyDescent="0.35">
      <c r="A1270">
        <v>1</v>
      </c>
      <c r="B1270">
        <f t="shared" si="63"/>
        <v>1269</v>
      </c>
      <c r="C1270" t="s">
        <v>56</v>
      </c>
      <c r="D1270">
        <v>62</v>
      </c>
      <c r="E1270">
        <v>2016</v>
      </c>
      <c r="F1270">
        <v>15000</v>
      </c>
      <c r="G1270" s="12">
        <v>28000000</v>
      </c>
      <c r="H1270" s="12">
        <v>0</v>
      </c>
      <c r="I1270">
        <v>0</v>
      </c>
      <c r="J1270">
        <v>0</v>
      </c>
      <c r="K1270">
        <v>1</v>
      </c>
      <c r="L1270" s="11">
        <v>34700</v>
      </c>
      <c r="M1270" s="12">
        <v>1995</v>
      </c>
      <c r="N1270">
        <v>1</v>
      </c>
      <c r="O1270" s="12">
        <f t="shared" si="62"/>
        <v>21</v>
      </c>
      <c r="P1270">
        <v>2000</v>
      </c>
      <c r="Q1270">
        <v>16</v>
      </c>
      <c r="R1270">
        <v>1</v>
      </c>
      <c r="S1270">
        <v>5.3178799999999997</v>
      </c>
      <c r="T1270">
        <v>0</v>
      </c>
      <c r="U1270">
        <v>1</v>
      </c>
    </row>
    <row r="1271" spans="1:21" x14ac:dyDescent="0.35">
      <c r="A1271">
        <v>1</v>
      </c>
      <c r="B1271">
        <f t="shared" si="63"/>
        <v>1270</v>
      </c>
      <c r="C1271" t="s">
        <v>59</v>
      </c>
      <c r="D1271">
        <v>64</v>
      </c>
      <c r="E1271">
        <v>1990</v>
      </c>
      <c r="F1271">
        <v>100</v>
      </c>
      <c r="G1271" s="12">
        <v>9300000</v>
      </c>
      <c r="H1271" s="12">
        <v>0</v>
      </c>
      <c r="I1271">
        <v>0</v>
      </c>
      <c r="J1271">
        <v>0</v>
      </c>
      <c r="K1271">
        <v>1</v>
      </c>
      <c r="L1271" s="11">
        <v>34901</v>
      </c>
      <c r="M1271" s="12">
        <v>1995</v>
      </c>
      <c r="N1271">
        <v>0</v>
      </c>
      <c r="O1271" s="12">
        <f t="shared" si="62"/>
        <v>-5</v>
      </c>
      <c r="P1271">
        <v>2000</v>
      </c>
      <c r="Q1271">
        <v>-10</v>
      </c>
      <c r="R1271">
        <v>0</v>
      </c>
      <c r="S1271">
        <v>0.1079469</v>
      </c>
      <c r="T1271">
        <v>0</v>
      </c>
      <c r="U1271">
        <v>0</v>
      </c>
    </row>
    <row r="1272" spans="1:21" x14ac:dyDescent="0.35">
      <c r="A1272">
        <v>1</v>
      </c>
      <c r="B1272">
        <f t="shared" si="63"/>
        <v>1271</v>
      </c>
      <c r="C1272" t="s">
        <v>59</v>
      </c>
      <c r="D1272">
        <v>64</v>
      </c>
      <c r="E1272">
        <v>1991</v>
      </c>
      <c r="F1272">
        <v>100</v>
      </c>
      <c r="G1272" s="12">
        <v>9500000</v>
      </c>
      <c r="H1272" s="12">
        <v>0</v>
      </c>
      <c r="I1272">
        <v>0</v>
      </c>
      <c r="J1272">
        <v>0</v>
      </c>
      <c r="K1272">
        <v>1</v>
      </c>
      <c r="L1272" s="11">
        <v>34901</v>
      </c>
      <c r="M1272" s="12">
        <v>1995</v>
      </c>
      <c r="N1272">
        <v>0</v>
      </c>
      <c r="O1272" s="12">
        <f t="shared" si="62"/>
        <v>-4</v>
      </c>
      <c r="P1272">
        <v>2000</v>
      </c>
      <c r="Q1272">
        <v>-9</v>
      </c>
      <c r="R1272">
        <v>0</v>
      </c>
      <c r="S1272">
        <v>0.1054489</v>
      </c>
      <c r="T1272">
        <v>0</v>
      </c>
      <c r="U1272">
        <v>0</v>
      </c>
    </row>
    <row r="1273" spans="1:21" x14ac:dyDescent="0.35">
      <c r="A1273">
        <v>1</v>
      </c>
      <c r="B1273">
        <f t="shared" si="63"/>
        <v>1272</v>
      </c>
      <c r="C1273" t="s">
        <v>59</v>
      </c>
      <c r="D1273">
        <v>64</v>
      </c>
      <c r="E1273">
        <v>1992</v>
      </c>
      <c r="F1273">
        <v>100</v>
      </c>
      <c r="G1273" s="12">
        <v>9700000</v>
      </c>
      <c r="H1273" s="12">
        <v>0</v>
      </c>
      <c r="I1273">
        <v>0</v>
      </c>
      <c r="J1273">
        <v>0</v>
      </c>
      <c r="K1273">
        <v>1</v>
      </c>
      <c r="L1273" s="11">
        <v>34901</v>
      </c>
      <c r="M1273" s="12">
        <v>1995</v>
      </c>
      <c r="N1273">
        <v>0</v>
      </c>
      <c r="O1273" s="12">
        <f t="shared" si="62"/>
        <v>-3</v>
      </c>
      <c r="P1273">
        <v>2000</v>
      </c>
      <c r="Q1273">
        <v>-8</v>
      </c>
      <c r="R1273">
        <v>0</v>
      </c>
      <c r="S1273">
        <v>0.1030021</v>
      </c>
      <c r="T1273">
        <v>0</v>
      </c>
      <c r="U1273">
        <v>0</v>
      </c>
    </row>
    <row r="1274" spans="1:21" x14ac:dyDescent="0.35">
      <c r="A1274">
        <v>1</v>
      </c>
      <c r="B1274">
        <f t="shared" si="63"/>
        <v>1273</v>
      </c>
      <c r="C1274" t="s">
        <v>59</v>
      </c>
      <c r="D1274">
        <v>64</v>
      </c>
      <c r="E1274">
        <v>1993</v>
      </c>
      <c r="F1274">
        <v>100</v>
      </c>
      <c r="G1274" s="12">
        <v>9900000</v>
      </c>
      <c r="H1274" s="12">
        <v>0</v>
      </c>
      <c r="I1274">
        <v>0</v>
      </c>
      <c r="J1274">
        <v>0</v>
      </c>
      <c r="K1274">
        <v>1</v>
      </c>
      <c r="L1274" s="11">
        <v>34901</v>
      </c>
      <c r="M1274" s="12">
        <v>1995</v>
      </c>
      <c r="N1274">
        <v>0</v>
      </c>
      <c r="O1274" s="12">
        <f t="shared" si="62"/>
        <v>-2</v>
      </c>
      <c r="P1274">
        <v>2000</v>
      </c>
      <c r="Q1274">
        <v>-7</v>
      </c>
      <c r="R1274">
        <v>0</v>
      </c>
      <c r="S1274">
        <v>0.1006169</v>
      </c>
      <c r="T1274">
        <v>0</v>
      </c>
      <c r="U1274">
        <v>0</v>
      </c>
    </row>
    <row r="1275" spans="1:21" x14ac:dyDescent="0.35">
      <c r="A1275">
        <v>1</v>
      </c>
      <c r="B1275">
        <f t="shared" si="63"/>
        <v>1274</v>
      </c>
      <c r="C1275" t="s">
        <v>59</v>
      </c>
      <c r="D1275">
        <v>64</v>
      </c>
      <c r="E1275">
        <v>1994</v>
      </c>
      <c r="F1275">
        <v>100</v>
      </c>
      <c r="G1275" s="12">
        <v>10000000</v>
      </c>
      <c r="H1275" s="12">
        <v>0</v>
      </c>
      <c r="I1275">
        <v>0</v>
      </c>
      <c r="J1275">
        <v>0</v>
      </c>
      <c r="K1275">
        <v>1</v>
      </c>
      <c r="L1275" s="11">
        <v>34901</v>
      </c>
      <c r="M1275" s="12">
        <v>1995</v>
      </c>
      <c r="N1275">
        <v>0</v>
      </c>
      <c r="O1275" s="12">
        <f t="shared" si="62"/>
        <v>-1</v>
      </c>
      <c r="P1275">
        <v>2000</v>
      </c>
      <c r="Q1275">
        <v>-6</v>
      </c>
      <c r="R1275">
        <v>0</v>
      </c>
      <c r="S1275">
        <v>9.8306199999999996E-2</v>
      </c>
      <c r="T1275">
        <v>0</v>
      </c>
      <c r="U1275">
        <v>0</v>
      </c>
    </row>
    <row r="1276" spans="1:21" x14ac:dyDescent="0.35">
      <c r="A1276">
        <v>1</v>
      </c>
      <c r="B1276">
        <f t="shared" si="63"/>
        <v>1275</v>
      </c>
      <c r="C1276" t="s">
        <v>59</v>
      </c>
      <c r="D1276">
        <v>64</v>
      </c>
      <c r="E1276">
        <v>1995</v>
      </c>
      <c r="F1276">
        <v>100</v>
      </c>
      <c r="G1276" s="12">
        <v>10000000</v>
      </c>
      <c r="H1276" s="12">
        <v>0</v>
      </c>
      <c r="I1276">
        <v>0</v>
      </c>
      <c r="J1276">
        <v>0</v>
      </c>
      <c r="K1276">
        <v>1</v>
      </c>
      <c r="L1276" s="11">
        <v>34901</v>
      </c>
      <c r="M1276" s="12">
        <v>1995</v>
      </c>
      <c r="N1276">
        <v>1</v>
      </c>
      <c r="O1276" s="12">
        <f t="shared" si="62"/>
        <v>0</v>
      </c>
      <c r="P1276">
        <v>2000</v>
      </c>
      <c r="Q1276">
        <v>-5</v>
      </c>
      <c r="R1276">
        <v>0</v>
      </c>
      <c r="S1276">
        <v>9.6075400000000005E-2</v>
      </c>
      <c r="T1276">
        <v>0</v>
      </c>
      <c r="U1276">
        <v>1</v>
      </c>
    </row>
    <row r="1277" spans="1:21" x14ac:dyDescent="0.35">
      <c r="A1277">
        <v>1</v>
      </c>
      <c r="B1277">
        <f t="shared" si="63"/>
        <v>1276</v>
      </c>
      <c r="C1277" t="s">
        <v>59</v>
      </c>
      <c r="D1277">
        <v>64</v>
      </c>
      <c r="E1277">
        <v>1996</v>
      </c>
      <c r="F1277">
        <v>100</v>
      </c>
      <c r="G1277" s="12">
        <v>11000000</v>
      </c>
      <c r="H1277" s="12">
        <v>0</v>
      </c>
      <c r="I1277">
        <v>0</v>
      </c>
      <c r="J1277">
        <v>0</v>
      </c>
      <c r="K1277">
        <v>1</v>
      </c>
      <c r="L1277" s="11">
        <v>34901</v>
      </c>
      <c r="M1277" s="12">
        <v>1995</v>
      </c>
      <c r="N1277">
        <v>1</v>
      </c>
      <c r="O1277" s="12">
        <f t="shared" si="62"/>
        <v>1</v>
      </c>
      <c r="P1277">
        <v>2000</v>
      </c>
      <c r="Q1277">
        <v>-4</v>
      </c>
      <c r="R1277">
        <v>0</v>
      </c>
      <c r="S1277">
        <v>9.3925999999999996E-2</v>
      </c>
      <c r="T1277">
        <v>0</v>
      </c>
      <c r="U1277">
        <v>1</v>
      </c>
    </row>
    <row r="1278" spans="1:21" x14ac:dyDescent="0.35">
      <c r="A1278">
        <v>1</v>
      </c>
      <c r="B1278">
        <f t="shared" si="63"/>
        <v>1277</v>
      </c>
      <c r="C1278" t="s">
        <v>59</v>
      </c>
      <c r="D1278">
        <v>64</v>
      </c>
      <c r="E1278">
        <v>1997</v>
      </c>
      <c r="F1278">
        <v>200</v>
      </c>
      <c r="G1278" s="12">
        <v>11000000</v>
      </c>
      <c r="H1278" s="12">
        <v>0</v>
      </c>
      <c r="I1278">
        <v>0</v>
      </c>
      <c r="J1278">
        <v>0</v>
      </c>
      <c r="K1278">
        <v>1</v>
      </c>
      <c r="L1278" s="11">
        <v>34901</v>
      </c>
      <c r="M1278" s="12">
        <v>1995</v>
      </c>
      <c r="N1278">
        <v>1</v>
      </c>
      <c r="O1278" s="12">
        <f t="shared" si="62"/>
        <v>2</v>
      </c>
      <c r="P1278">
        <v>2000</v>
      </c>
      <c r="Q1278">
        <v>-3</v>
      </c>
      <c r="R1278">
        <v>0</v>
      </c>
      <c r="S1278">
        <v>0.18369460000000001</v>
      </c>
      <c r="T1278">
        <v>0</v>
      </c>
      <c r="U1278">
        <v>1</v>
      </c>
    </row>
    <row r="1279" spans="1:21" x14ac:dyDescent="0.35">
      <c r="A1279">
        <v>1</v>
      </c>
      <c r="B1279">
        <f t="shared" si="63"/>
        <v>1278</v>
      </c>
      <c r="C1279" t="s">
        <v>59</v>
      </c>
      <c r="D1279">
        <v>64</v>
      </c>
      <c r="E1279">
        <v>1998</v>
      </c>
      <c r="F1279">
        <v>200</v>
      </c>
      <c r="G1279" s="12">
        <v>11000000</v>
      </c>
      <c r="H1279" s="12">
        <v>0</v>
      </c>
      <c r="I1279">
        <v>0</v>
      </c>
      <c r="J1279">
        <v>0</v>
      </c>
      <c r="K1279">
        <v>1</v>
      </c>
      <c r="L1279" s="11">
        <v>34901</v>
      </c>
      <c r="M1279" s="12">
        <v>1995</v>
      </c>
      <c r="N1279">
        <v>1</v>
      </c>
      <c r="O1279" s="12">
        <f t="shared" si="62"/>
        <v>3</v>
      </c>
      <c r="P1279">
        <v>2000</v>
      </c>
      <c r="Q1279">
        <v>-2</v>
      </c>
      <c r="R1279">
        <v>0</v>
      </c>
      <c r="S1279">
        <v>0.17963799999999999</v>
      </c>
      <c r="T1279">
        <v>0</v>
      </c>
      <c r="U1279">
        <v>1</v>
      </c>
    </row>
    <row r="1280" spans="1:21" x14ac:dyDescent="0.35">
      <c r="A1280">
        <v>1</v>
      </c>
      <c r="B1280">
        <f t="shared" si="63"/>
        <v>1279</v>
      </c>
      <c r="C1280" t="s">
        <v>59</v>
      </c>
      <c r="D1280">
        <v>64</v>
      </c>
      <c r="E1280">
        <v>1999</v>
      </c>
      <c r="F1280">
        <v>500</v>
      </c>
      <c r="G1280" s="12">
        <v>11000000</v>
      </c>
      <c r="H1280" s="12">
        <v>0</v>
      </c>
      <c r="I1280">
        <v>0</v>
      </c>
      <c r="J1280">
        <v>0</v>
      </c>
      <c r="K1280">
        <v>1</v>
      </c>
      <c r="L1280" s="11">
        <v>34901</v>
      </c>
      <c r="M1280" s="12">
        <v>1995</v>
      </c>
      <c r="N1280">
        <v>1</v>
      </c>
      <c r="O1280" s="12">
        <f t="shared" si="62"/>
        <v>4</v>
      </c>
      <c r="P1280">
        <v>2000</v>
      </c>
      <c r="Q1280">
        <v>-1</v>
      </c>
      <c r="R1280">
        <v>0</v>
      </c>
      <c r="S1280">
        <v>0.43908940000000002</v>
      </c>
      <c r="T1280">
        <v>0</v>
      </c>
      <c r="U1280">
        <v>1</v>
      </c>
    </row>
    <row r="1281" spans="1:21" x14ac:dyDescent="0.35">
      <c r="A1281">
        <v>1</v>
      </c>
      <c r="B1281">
        <f t="shared" si="63"/>
        <v>1280</v>
      </c>
      <c r="C1281" t="s">
        <v>59</v>
      </c>
      <c r="D1281">
        <v>64</v>
      </c>
      <c r="E1281">
        <v>2000</v>
      </c>
      <c r="F1281">
        <v>500</v>
      </c>
      <c r="G1281" s="12">
        <v>12000000</v>
      </c>
      <c r="H1281" s="12">
        <v>0</v>
      </c>
      <c r="I1281">
        <v>0</v>
      </c>
      <c r="J1281">
        <v>0</v>
      </c>
      <c r="K1281">
        <v>1</v>
      </c>
      <c r="L1281" s="11">
        <v>34901</v>
      </c>
      <c r="M1281" s="12">
        <v>1995</v>
      </c>
      <c r="N1281">
        <v>1</v>
      </c>
      <c r="O1281" s="12">
        <f t="shared" si="62"/>
        <v>5</v>
      </c>
      <c r="P1281">
        <v>2000</v>
      </c>
      <c r="Q1281">
        <v>0</v>
      </c>
      <c r="R1281">
        <v>1</v>
      </c>
      <c r="S1281">
        <v>0.42915720000000002</v>
      </c>
      <c r="T1281">
        <v>0</v>
      </c>
      <c r="U1281">
        <v>1</v>
      </c>
    </row>
    <row r="1282" spans="1:21" x14ac:dyDescent="0.35">
      <c r="A1282">
        <v>1</v>
      </c>
      <c r="B1282">
        <f t="shared" si="63"/>
        <v>1281</v>
      </c>
      <c r="C1282" t="s">
        <v>59</v>
      </c>
      <c r="D1282">
        <v>64</v>
      </c>
      <c r="E1282">
        <v>2001</v>
      </c>
      <c r="F1282">
        <v>500</v>
      </c>
      <c r="G1282" s="12">
        <v>12000000</v>
      </c>
      <c r="H1282" s="12">
        <v>0</v>
      </c>
      <c r="I1282">
        <v>0</v>
      </c>
      <c r="J1282">
        <v>0</v>
      </c>
      <c r="K1282">
        <v>1</v>
      </c>
      <c r="L1282" s="11">
        <v>34901</v>
      </c>
      <c r="M1282" s="12">
        <v>1995</v>
      </c>
      <c r="N1282">
        <v>1</v>
      </c>
      <c r="O1282" s="12">
        <f t="shared" si="62"/>
        <v>6</v>
      </c>
      <c r="P1282">
        <v>2000</v>
      </c>
      <c r="Q1282">
        <v>1</v>
      </c>
      <c r="R1282">
        <v>1</v>
      </c>
      <c r="S1282">
        <v>0.41928910000000003</v>
      </c>
      <c r="T1282">
        <v>0</v>
      </c>
      <c r="U1282">
        <v>1</v>
      </c>
    </row>
    <row r="1283" spans="1:21" x14ac:dyDescent="0.35">
      <c r="A1283">
        <v>1</v>
      </c>
      <c r="B1283">
        <f t="shared" si="63"/>
        <v>1282</v>
      </c>
      <c r="C1283" t="s">
        <v>59</v>
      </c>
      <c r="D1283">
        <v>64</v>
      </c>
      <c r="E1283">
        <v>2002</v>
      </c>
      <c r="F1283">
        <v>1000</v>
      </c>
      <c r="G1283" s="12">
        <v>12000000</v>
      </c>
      <c r="H1283" s="12">
        <v>0</v>
      </c>
      <c r="I1283">
        <v>0</v>
      </c>
      <c r="J1283">
        <v>0</v>
      </c>
      <c r="K1283">
        <v>1</v>
      </c>
      <c r="L1283" s="11">
        <v>34901</v>
      </c>
      <c r="M1283" s="12">
        <v>1995</v>
      </c>
      <c r="N1283">
        <v>1</v>
      </c>
      <c r="O1283" s="12">
        <f t="shared" ref="O1283:O1346" si="64">E1283-M1283</f>
        <v>7</v>
      </c>
      <c r="P1283">
        <v>2000</v>
      </c>
      <c r="Q1283">
        <v>2</v>
      </c>
      <c r="R1283">
        <v>1</v>
      </c>
      <c r="S1283">
        <v>0.81907810000000003</v>
      </c>
      <c r="T1283">
        <v>0</v>
      </c>
      <c r="U1283">
        <v>1</v>
      </c>
    </row>
    <row r="1284" spans="1:21" x14ac:dyDescent="0.35">
      <c r="A1284">
        <v>1</v>
      </c>
      <c r="B1284">
        <f t="shared" ref="B1284:B1347" si="65">B1283+1</f>
        <v>1283</v>
      </c>
      <c r="C1284" t="s">
        <v>59</v>
      </c>
      <c r="D1284">
        <v>64</v>
      </c>
      <c r="E1284">
        <v>2003</v>
      </c>
      <c r="F1284">
        <v>1000</v>
      </c>
      <c r="G1284" s="12">
        <v>13000000</v>
      </c>
      <c r="H1284" s="12">
        <v>0</v>
      </c>
      <c r="I1284">
        <v>0</v>
      </c>
      <c r="J1284">
        <v>0</v>
      </c>
      <c r="K1284">
        <v>1</v>
      </c>
      <c r="L1284" s="11">
        <v>34901</v>
      </c>
      <c r="M1284" s="12">
        <v>1995</v>
      </c>
      <c r="N1284">
        <v>1</v>
      </c>
      <c r="O1284" s="12">
        <f t="shared" si="64"/>
        <v>8</v>
      </c>
      <c r="P1284">
        <v>2000</v>
      </c>
      <c r="Q1284">
        <v>3</v>
      </c>
      <c r="R1284">
        <v>1</v>
      </c>
      <c r="S1284">
        <v>0.79996940000000005</v>
      </c>
      <c r="T1284">
        <v>0</v>
      </c>
      <c r="U1284">
        <v>1</v>
      </c>
    </row>
    <row r="1285" spans="1:21" x14ac:dyDescent="0.35">
      <c r="A1285">
        <v>1</v>
      </c>
      <c r="B1285">
        <f t="shared" si="65"/>
        <v>1284</v>
      </c>
      <c r="C1285" t="s">
        <v>59</v>
      </c>
      <c r="D1285">
        <v>64</v>
      </c>
      <c r="E1285">
        <v>2004</v>
      </c>
      <c r="F1285">
        <v>1000</v>
      </c>
      <c r="G1285" s="12">
        <v>13000000</v>
      </c>
      <c r="H1285" s="12">
        <v>0</v>
      </c>
      <c r="I1285">
        <v>0</v>
      </c>
      <c r="J1285">
        <v>0</v>
      </c>
      <c r="K1285">
        <v>1</v>
      </c>
      <c r="L1285" s="11">
        <v>34901</v>
      </c>
      <c r="M1285" s="12">
        <v>1995</v>
      </c>
      <c r="N1285">
        <v>1</v>
      </c>
      <c r="O1285" s="12">
        <f t="shared" si="64"/>
        <v>9</v>
      </c>
      <c r="P1285">
        <v>2000</v>
      </c>
      <c r="Q1285">
        <v>4</v>
      </c>
      <c r="R1285">
        <v>1</v>
      </c>
      <c r="S1285">
        <v>0.78143779999999996</v>
      </c>
      <c r="T1285">
        <v>0</v>
      </c>
      <c r="U1285">
        <v>1</v>
      </c>
    </row>
    <row r="1286" spans="1:21" x14ac:dyDescent="0.35">
      <c r="A1286">
        <v>1</v>
      </c>
      <c r="B1286">
        <f t="shared" si="65"/>
        <v>1285</v>
      </c>
      <c r="C1286" t="s">
        <v>59</v>
      </c>
      <c r="D1286">
        <v>64</v>
      </c>
      <c r="E1286">
        <v>2005</v>
      </c>
      <c r="F1286">
        <v>1000</v>
      </c>
      <c r="G1286" s="12">
        <v>13000000</v>
      </c>
      <c r="H1286" s="12">
        <v>0</v>
      </c>
      <c r="I1286">
        <v>0</v>
      </c>
      <c r="J1286">
        <v>0</v>
      </c>
      <c r="K1286">
        <v>1</v>
      </c>
      <c r="L1286" s="11">
        <v>34901</v>
      </c>
      <c r="M1286" s="12">
        <v>1995</v>
      </c>
      <c r="N1286">
        <v>1</v>
      </c>
      <c r="O1286" s="12">
        <f t="shared" si="64"/>
        <v>10</v>
      </c>
      <c r="P1286">
        <v>2000</v>
      </c>
      <c r="Q1286">
        <v>5</v>
      </c>
      <c r="R1286">
        <v>1</v>
      </c>
      <c r="S1286">
        <v>0.76359030000000006</v>
      </c>
      <c r="T1286">
        <v>0</v>
      </c>
      <c r="U1286">
        <v>1</v>
      </c>
    </row>
    <row r="1287" spans="1:21" x14ac:dyDescent="0.35">
      <c r="A1287">
        <v>1</v>
      </c>
      <c r="B1287">
        <f t="shared" si="65"/>
        <v>1286</v>
      </c>
      <c r="C1287" t="s">
        <v>59</v>
      </c>
      <c r="D1287">
        <v>64</v>
      </c>
      <c r="E1287">
        <v>2006</v>
      </c>
      <c r="F1287">
        <v>1000</v>
      </c>
      <c r="G1287" s="12">
        <v>13000000</v>
      </c>
      <c r="H1287" s="12">
        <v>0</v>
      </c>
      <c r="I1287">
        <v>0</v>
      </c>
      <c r="J1287">
        <v>0</v>
      </c>
      <c r="K1287">
        <v>1</v>
      </c>
      <c r="L1287" s="11">
        <v>34901</v>
      </c>
      <c r="M1287" s="12">
        <v>1995</v>
      </c>
      <c r="N1287">
        <v>1</v>
      </c>
      <c r="O1287" s="12">
        <f t="shared" si="64"/>
        <v>11</v>
      </c>
      <c r="P1287">
        <v>2000</v>
      </c>
      <c r="Q1287">
        <v>6</v>
      </c>
      <c r="R1287">
        <v>1</v>
      </c>
      <c r="S1287">
        <v>0.74643530000000002</v>
      </c>
      <c r="T1287">
        <v>0</v>
      </c>
      <c r="U1287">
        <v>1</v>
      </c>
    </row>
    <row r="1288" spans="1:21" x14ac:dyDescent="0.35">
      <c r="A1288">
        <v>1</v>
      </c>
      <c r="B1288">
        <f t="shared" si="65"/>
        <v>1287</v>
      </c>
      <c r="C1288" t="s">
        <v>59</v>
      </c>
      <c r="D1288">
        <v>64</v>
      </c>
      <c r="E1288">
        <v>2007</v>
      </c>
      <c r="F1288">
        <v>1000</v>
      </c>
      <c r="G1288" s="12">
        <v>14000000</v>
      </c>
      <c r="H1288" s="12">
        <v>0</v>
      </c>
      <c r="I1288">
        <v>0</v>
      </c>
      <c r="J1288">
        <v>0</v>
      </c>
      <c r="K1288">
        <v>1</v>
      </c>
      <c r="L1288" s="11">
        <v>34901</v>
      </c>
      <c r="M1288" s="12">
        <v>1995</v>
      </c>
      <c r="N1288">
        <v>1</v>
      </c>
      <c r="O1288" s="12">
        <f t="shared" si="64"/>
        <v>12</v>
      </c>
      <c r="P1288">
        <v>2000</v>
      </c>
      <c r="Q1288">
        <v>7</v>
      </c>
      <c r="R1288">
        <v>1</v>
      </c>
      <c r="S1288">
        <v>0.72991170000000005</v>
      </c>
      <c r="T1288">
        <v>0</v>
      </c>
      <c r="U1288">
        <v>1</v>
      </c>
    </row>
    <row r="1289" spans="1:21" x14ac:dyDescent="0.35">
      <c r="A1289">
        <v>1</v>
      </c>
      <c r="B1289">
        <f t="shared" si="65"/>
        <v>1288</v>
      </c>
      <c r="C1289" t="s">
        <v>59</v>
      </c>
      <c r="D1289">
        <v>64</v>
      </c>
      <c r="E1289">
        <v>2008</v>
      </c>
      <c r="F1289">
        <v>1000</v>
      </c>
      <c r="G1289" s="12">
        <v>14000000</v>
      </c>
      <c r="H1289" s="12">
        <v>0</v>
      </c>
      <c r="I1289">
        <v>0</v>
      </c>
      <c r="J1289">
        <v>0</v>
      </c>
      <c r="K1289">
        <v>1</v>
      </c>
      <c r="L1289" s="11">
        <v>34901</v>
      </c>
      <c r="M1289" s="12">
        <v>1995</v>
      </c>
      <c r="N1289">
        <v>1</v>
      </c>
      <c r="O1289" s="12">
        <f t="shared" si="64"/>
        <v>13</v>
      </c>
      <c r="P1289">
        <v>2000</v>
      </c>
      <c r="Q1289">
        <v>8</v>
      </c>
      <c r="R1289">
        <v>1</v>
      </c>
      <c r="S1289">
        <v>0.71396110000000002</v>
      </c>
      <c r="T1289">
        <v>0</v>
      </c>
      <c r="U1289">
        <v>1</v>
      </c>
    </row>
    <row r="1290" spans="1:21" x14ac:dyDescent="0.35">
      <c r="A1290">
        <v>1</v>
      </c>
      <c r="B1290">
        <f t="shared" si="65"/>
        <v>1289</v>
      </c>
      <c r="C1290" t="s">
        <v>59</v>
      </c>
      <c r="D1290">
        <v>64</v>
      </c>
      <c r="E1290">
        <v>2009</v>
      </c>
      <c r="F1290">
        <v>1000</v>
      </c>
      <c r="G1290" s="12">
        <v>14000000</v>
      </c>
      <c r="H1290" s="12">
        <v>0</v>
      </c>
      <c r="I1290">
        <v>0</v>
      </c>
      <c r="J1290">
        <v>0</v>
      </c>
      <c r="K1290">
        <v>1</v>
      </c>
      <c r="L1290" s="11">
        <v>34901</v>
      </c>
      <c r="M1290" s="12">
        <v>1995</v>
      </c>
      <c r="N1290">
        <v>1</v>
      </c>
      <c r="O1290" s="12">
        <f t="shared" si="64"/>
        <v>14</v>
      </c>
      <c r="P1290">
        <v>2000</v>
      </c>
      <c r="Q1290">
        <v>9</v>
      </c>
      <c r="R1290">
        <v>1</v>
      </c>
      <c r="S1290">
        <v>0.69850900000000005</v>
      </c>
      <c r="T1290">
        <v>0</v>
      </c>
      <c r="U1290">
        <v>1</v>
      </c>
    </row>
    <row r="1291" spans="1:21" x14ac:dyDescent="0.35">
      <c r="A1291">
        <v>1</v>
      </c>
      <c r="B1291">
        <f t="shared" si="65"/>
        <v>1290</v>
      </c>
      <c r="C1291" t="s">
        <v>59</v>
      </c>
      <c r="D1291">
        <v>64</v>
      </c>
      <c r="E1291">
        <v>2010</v>
      </c>
      <c r="F1291">
        <v>1000</v>
      </c>
      <c r="G1291" s="12">
        <v>15000000</v>
      </c>
      <c r="H1291" s="12">
        <v>0</v>
      </c>
      <c r="I1291">
        <v>0</v>
      </c>
      <c r="J1291">
        <v>0</v>
      </c>
      <c r="K1291">
        <v>1</v>
      </c>
      <c r="L1291" s="11">
        <v>34901</v>
      </c>
      <c r="M1291" s="12">
        <v>1995</v>
      </c>
      <c r="N1291">
        <v>1</v>
      </c>
      <c r="O1291" s="12">
        <f t="shared" si="64"/>
        <v>15</v>
      </c>
      <c r="P1291">
        <v>2000</v>
      </c>
      <c r="Q1291">
        <v>10</v>
      </c>
      <c r="R1291">
        <v>1</v>
      </c>
      <c r="S1291">
        <v>0.68350750000000005</v>
      </c>
      <c r="T1291">
        <v>0</v>
      </c>
      <c r="U1291">
        <v>1</v>
      </c>
    </row>
    <row r="1292" spans="1:21" x14ac:dyDescent="0.35">
      <c r="A1292">
        <v>1</v>
      </c>
      <c r="B1292">
        <f t="shared" si="65"/>
        <v>1291</v>
      </c>
      <c r="C1292" t="s">
        <v>59</v>
      </c>
      <c r="D1292">
        <v>64</v>
      </c>
      <c r="E1292">
        <v>2011</v>
      </c>
      <c r="F1292">
        <v>1000</v>
      </c>
      <c r="G1292" s="12">
        <v>15000000</v>
      </c>
      <c r="H1292" s="12">
        <v>0</v>
      </c>
      <c r="I1292">
        <v>0</v>
      </c>
      <c r="J1292">
        <v>0</v>
      </c>
      <c r="K1292">
        <v>1</v>
      </c>
      <c r="L1292" s="11">
        <v>34901</v>
      </c>
      <c r="M1292" s="12">
        <v>1995</v>
      </c>
      <c r="N1292">
        <v>1</v>
      </c>
      <c r="O1292" s="12">
        <f t="shared" si="64"/>
        <v>16</v>
      </c>
      <c r="P1292">
        <v>2000</v>
      </c>
      <c r="Q1292">
        <v>11</v>
      </c>
      <c r="R1292">
        <v>1</v>
      </c>
      <c r="S1292">
        <v>0.66894469999999995</v>
      </c>
      <c r="T1292">
        <v>0</v>
      </c>
      <c r="U1292">
        <v>1</v>
      </c>
    </row>
    <row r="1293" spans="1:21" x14ac:dyDescent="0.35">
      <c r="A1293">
        <v>1</v>
      </c>
      <c r="B1293">
        <f t="shared" si="65"/>
        <v>1292</v>
      </c>
      <c r="C1293" t="s">
        <v>59</v>
      </c>
      <c r="D1293">
        <v>64</v>
      </c>
      <c r="E1293">
        <v>2012</v>
      </c>
      <c r="F1293">
        <v>1000</v>
      </c>
      <c r="G1293" s="12">
        <v>15000000</v>
      </c>
      <c r="H1293" s="12">
        <v>0</v>
      </c>
      <c r="I1293">
        <v>0</v>
      </c>
      <c r="J1293">
        <v>0</v>
      </c>
      <c r="K1293">
        <v>1</v>
      </c>
      <c r="L1293" s="11">
        <v>34901</v>
      </c>
      <c r="M1293" s="12">
        <v>1995</v>
      </c>
      <c r="N1293">
        <v>1</v>
      </c>
      <c r="O1293" s="12">
        <f t="shared" si="64"/>
        <v>17</v>
      </c>
      <c r="P1293">
        <v>2000</v>
      </c>
      <c r="Q1293">
        <v>12</v>
      </c>
      <c r="R1293">
        <v>1</v>
      </c>
      <c r="S1293">
        <v>0.65483360000000002</v>
      </c>
      <c r="T1293">
        <v>0</v>
      </c>
      <c r="U1293">
        <v>1</v>
      </c>
    </row>
    <row r="1294" spans="1:21" x14ac:dyDescent="0.35">
      <c r="A1294">
        <v>1</v>
      </c>
      <c r="B1294">
        <f t="shared" si="65"/>
        <v>1293</v>
      </c>
      <c r="C1294" t="s">
        <v>59</v>
      </c>
      <c r="D1294">
        <v>64</v>
      </c>
      <c r="E1294">
        <v>2013</v>
      </c>
      <c r="F1294">
        <v>1000</v>
      </c>
      <c r="G1294" s="12">
        <v>16000000</v>
      </c>
      <c r="H1294" s="12">
        <v>0</v>
      </c>
      <c r="I1294">
        <v>0</v>
      </c>
      <c r="J1294">
        <v>0</v>
      </c>
      <c r="K1294">
        <v>1</v>
      </c>
      <c r="L1294" s="11">
        <v>34901</v>
      </c>
      <c r="M1294" s="12">
        <v>1995</v>
      </c>
      <c r="N1294">
        <v>1</v>
      </c>
      <c r="O1294" s="12">
        <f t="shared" si="64"/>
        <v>18</v>
      </c>
      <c r="P1294">
        <v>2000</v>
      </c>
      <c r="Q1294">
        <v>13</v>
      </c>
      <c r="R1294">
        <v>1</v>
      </c>
      <c r="S1294">
        <v>0.64118120000000001</v>
      </c>
      <c r="T1294">
        <v>0</v>
      </c>
      <c r="U1294">
        <v>1</v>
      </c>
    </row>
    <row r="1295" spans="1:21" x14ac:dyDescent="0.35">
      <c r="A1295">
        <v>1</v>
      </c>
      <c r="B1295">
        <f t="shared" si="65"/>
        <v>1294</v>
      </c>
      <c r="C1295" t="s">
        <v>59</v>
      </c>
      <c r="D1295">
        <v>64</v>
      </c>
      <c r="E1295">
        <v>2014</v>
      </c>
      <c r="F1295">
        <v>1000</v>
      </c>
      <c r="G1295" s="12">
        <v>16000000</v>
      </c>
      <c r="H1295" s="12">
        <v>0</v>
      </c>
      <c r="I1295">
        <v>0</v>
      </c>
      <c r="J1295">
        <v>0</v>
      </c>
      <c r="K1295">
        <v>1</v>
      </c>
      <c r="L1295" s="11">
        <v>34901</v>
      </c>
      <c r="M1295" s="12">
        <v>1995</v>
      </c>
      <c r="N1295">
        <v>1</v>
      </c>
      <c r="O1295" s="12">
        <f t="shared" si="64"/>
        <v>19</v>
      </c>
      <c r="P1295">
        <v>2000</v>
      </c>
      <c r="Q1295">
        <v>14</v>
      </c>
      <c r="R1295">
        <v>1</v>
      </c>
      <c r="S1295">
        <v>0.62800029999999996</v>
      </c>
      <c r="T1295">
        <v>0</v>
      </c>
      <c r="U1295">
        <v>1</v>
      </c>
    </row>
    <row r="1296" spans="1:21" x14ac:dyDescent="0.35">
      <c r="A1296">
        <v>1</v>
      </c>
      <c r="B1296">
        <f t="shared" si="65"/>
        <v>1295</v>
      </c>
      <c r="C1296" t="s">
        <v>59</v>
      </c>
      <c r="D1296">
        <v>64</v>
      </c>
      <c r="E1296">
        <v>2015</v>
      </c>
      <c r="F1296">
        <v>1300</v>
      </c>
      <c r="G1296" s="12">
        <v>16000000</v>
      </c>
      <c r="H1296" s="12">
        <v>0</v>
      </c>
      <c r="I1296">
        <v>0</v>
      </c>
      <c r="J1296">
        <v>0</v>
      </c>
      <c r="K1296">
        <v>1</v>
      </c>
      <c r="L1296" s="11">
        <v>34901</v>
      </c>
      <c r="M1296" s="12">
        <v>1995</v>
      </c>
      <c r="N1296">
        <v>1</v>
      </c>
      <c r="O1296" s="12">
        <f t="shared" si="64"/>
        <v>20</v>
      </c>
      <c r="P1296">
        <v>2000</v>
      </c>
      <c r="Q1296">
        <v>15</v>
      </c>
      <c r="R1296">
        <v>1</v>
      </c>
      <c r="S1296">
        <v>0.79988040000000005</v>
      </c>
      <c r="T1296">
        <v>0</v>
      </c>
      <c r="U1296">
        <v>1</v>
      </c>
    </row>
    <row r="1297" spans="1:21" x14ac:dyDescent="0.35">
      <c r="A1297">
        <v>1</v>
      </c>
      <c r="B1297">
        <f t="shared" si="65"/>
        <v>1296</v>
      </c>
      <c r="C1297" t="s">
        <v>59</v>
      </c>
      <c r="D1297">
        <v>64</v>
      </c>
      <c r="E1297">
        <v>2016</v>
      </c>
      <c r="F1297">
        <v>1600</v>
      </c>
      <c r="G1297" s="12">
        <v>17000000</v>
      </c>
      <c r="H1297" s="12">
        <v>0</v>
      </c>
      <c r="I1297">
        <v>0</v>
      </c>
      <c r="J1297">
        <v>0</v>
      </c>
      <c r="K1297">
        <v>1</v>
      </c>
      <c r="L1297" s="11">
        <v>34901</v>
      </c>
      <c r="M1297" s="12">
        <v>1995</v>
      </c>
      <c r="N1297">
        <v>1</v>
      </c>
      <c r="O1297" s="12">
        <f t="shared" si="64"/>
        <v>21</v>
      </c>
      <c r="P1297">
        <v>2000</v>
      </c>
      <c r="Q1297">
        <v>16</v>
      </c>
      <c r="R1297">
        <v>1</v>
      </c>
      <c r="S1297">
        <v>0.96487440000000002</v>
      </c>
      <c r="T1297">
        <v>0</v>
      </c>
      <c r="U1297">
        <v>1</v>
      </c>
    </row>
    <row r="1298" spans="1:21" x14ac:dyDescent="0.35">
      <c r="A1298">
        <v>1</v>
      </c>
      <c r="B1298">
        <f t="shared" si="65"/>
        <v>1297</v>
      </c>
      <c r="C1298" t="s">
        <v>60</v>
      </c>
      <c r="D1298">
        <v>65</v>
      </c>
      <c r="E1298">
        <v>1990</v>
      </c>
      <c r="F1298">
        <v>1000</v>
      </c>
      <c r="G1298" s="12">
        <v>6000000</v>
      </c>
      <c r="H1298" s="12">
        <v>0</v>
      </c>
      <c r="I1298">
        <v>0</v>
      </c>
      <c r="J1298">
        <v>1</v>
      </c>
      <c r="K1298">
        <v>0</v>
      </c>
      <c r="L1298" s="11">
        <v>34997</v>
      </c>
      <c r="M1298" s="12">
        <v>1995</v>
      </c>
      <c r="N1298">
        <v>0</v>
      </c>
      <c r="O1298" s="12">
        <f t="shared" si="64"/>
        <v>-5</v>
      </c>
      <c r="P1298">
        <v>2033</v>
      </c>
      <c r="Q1298">
        <v>-43</v>
      </c>
      <c r="R1298">
        <v>0</v>
      </c>
      <c r="S1298">
        <v>1.6553290000000001</v>
      </c>
      <c r="T1298">
        <v>0</v>
      </c>
      <c r="U1298">
        <v>0</v>
      </c>
    </row>
    <row r="1299" spans="1:21" x14ac:dyDescent="0.35">
      <c r="A1299">
        <v>1</v>
      </c>
      <c r="B1299">
        <f t="shared" si="65"/>
        <v>1298</v>
      </c>
      <c r="C1299" t="s">
        <v>60</v>
      </c>
      <c r="D1299">
        <v>65</v>
      </c>
      <c r="E1299">
        <v>1991</v>
      </c>
      <c r="F1299">
        <v>1200</v>
      </c>
      <c r="G1299" s="12">
        <v>6400000</v>
      </c>
      <c r="H1299" s="12">
        <v>0</v>
      </c>
      <c r="I1299">
        <v>0</v>
      </c>
      <c r="J1299">
        <v>1</v>
      </c>
      <c r="K1299">
        <v>0</v>
      </c>
      <c r="L1299" s="11">
        <v>34997</v>
      </c>
      <c r="M1299" s="12">
        <v>1995</v>
      </c>
      <c r="N1299">
        <v>0</v>
      </c>
      <c r="O1299" s="12">
        <f t="shared" si="64"/>
        <v>-4</v>
      </c>
      <c r="P1299">
        <v>2033</v>
      </c>
      <c r="Q1299">
        <v>-42</v>
      </c>
      <c r="R1299">
        <v>0</v>
      </c>
      <c r="S1299">
        <v>1.8825510000000001</v>
      </c>
      <c r="T1299">
        <v>0</v>
      </c>
      <c r="U1299">
        <v>0</v>
      </c>
    </row>
    <row r="1300" spans="1:21" x14ac:dyDescent="0.35">
      <c r="A1300">
        <v>1</v>
      </c>
      <c r="B1300">
        <f t="shared" si="65"/>
        <v>1299</v>
      </c>
      <c r="C1300" t="s">
        <v>60</v>
      </c>
      <c r="D1300">
        <v>65</v>
      </c>
      <c r="E1300">
        <v>1992</v>
      </c>
      <c r="F1300">
        <v>1600</v>
      </c>
      <c r="G1300" s="12">
        <v>6800000</v>
      </c>
      <c r="H1300" s="12">
        <v>0</v>
      </c>
      <c r="I1300">
        <v>0</v>
      </c>
      <c r="J1300">
        <v>1</v>
      </c>
      <c r="K1300">
        <v>0</v>
      </c>
      <c r="L1300" s="11">
        <v>34997</v>
      </c>
      <c r="M1300" s="12">
        <v>1995</v>
      </c>
      <c r="N1300">
        <v>0</v>
      </c>
      <c r="O1300" s="12">
        <f t="shared" si="64"/>
        <v>-3</v>
      </c>
      <c r="P1300">
        <v>2033</v>
      </c>
      <c r="Q1300">
        <v>-41</v>
      </c>
      <c r="R1300">
        <v>0</v>
      </c>
      <c r="S1300">
        <v>2.3672710000000001</v>
      </c>
      <c r="T1300">
        <v>0</v>
      </c>
      <c r="U1300">
        <v>0</v>
      </c>
    </row>
    <row r="1301" spans="1:21" x14ac:dyDescent="0.35">
      <c r="A1301">
        <v>1</v>
      </c>
      <c r="B1301">
        <f t="shared" si="65"/>
        <v>1300</v>
      </c>
      <c r="C1301" t="s">
        <v>60</v>
      </c>
      <c r="D1301">
        <v>65</v>
      </c>
      <c r="E1301">
        <v>1993</v>
      </c>
      <c r="F1301">
        <v>2100</v>
      </c>
      <c r="G1301" s="12">
        <v>7200000</v>
      </c>
      <c r="H1301" s="12">
        <v>0</v>
      </c>
      <c r="I1301">
        <v>0</v>
      </c>
      <c r="J1301">
        <v>1</v>
      </c>
      <c r="K1301">
        <v>0</v>
      </c>
      <c r="L1301" s="11">
        <v>34997</v>
      </c>
      <c r="M1301" s="12">
        <v>1995</v>
      </c>
      <c r="N1301">
        <v>0</v>
      </c>
      <c r="O1301" s="12">
        <f t="shared" si="64"/>
        <v>-2</v>
      </c>
      <c r="P1301">
        <v>2033</v>
      </c>
      <c r="Q1301">
        <v>-40</v>
      </c>
      <c r="R1301">
        <v>0</v>
      </c>
      <c r="S1301">
        <v>2.9316360000000001</v>
      </c>
      <c r="T1301">
        <v>0</v>
      </c>
      <c r="U1301">
        <v>0</v>
      </c>
    </row>
    <row r="1302" spans="1:21" x14ac:dyDescent="0.35">
      <c r="A1302">
        <v>1</v>
      </c>
      <c r="B1302">
        <f t="shared" si="65"/>
        <v>1301</v>
      </c>
      <c r="C1302" t="s">
        <v>60</v>
      </c>
      <c r="D1302">
        <v>65</v>
      </c>
      <c r="E1302">
        <v>1994</v>
      </c>
      <c r="F1302">
        <v>2600</v>
      </c>
      <c r="G1302" s="12">
        <v>7500000</v>
      </c>
      <c r="H1302" s="12">
        <v>0</v>
      </c>
      <c r="I1302">
        <v>0</v>
      </c>
      <c r="J1302">
        <v>1</v>
      </c>
      <c r="K1302">
        <v>0</v>
      </c>
      <c r="L1302" s="11">
        <v>34997</v>
      </c>
      <c r="M1302" s="12">
        <v>1995</v>
      </c>
      <c r="N1302">
        <v>0</v>
      </c>
      <c r="O1302" s="12">
        <f t="shared" si="64"/>
        <v>-1</v>
      </c>
      <c r="P1302">
        <v>2033</v>
      </c>
      <c r="Q1302">
        <v>-39</v>
      </c>
      <c r="R1302">
        <v>0</v>
      </c>
      <c r="S1302">
        <v>3.4463149999999998</v>
      </c>
      <c r="T1302">
        <v>0</v>
      </c>
      <c r="U1302">
        <v>0</v>
      </c>
    </row>
    <row r="1303" spans="1:21" x14ac:dyDescent="0.35">
      <c r="A1303">
        <v>1</v>
      </c>
      <c r="B1303">
        <f t="shared" si="65"/>
        <v>1302</v>
      </c>
      <c r="C1303" t="s">
        <v>60</v>
      </c>
      <c r="D1303">
        <v>65</v>
      </c>
      <c r="E1303">
        <v>1995</v>
      </c>
      <c r="F1303">
        <v>3200</v>
      </c>
      <c r="G1303" s="12">
        <v>7900000</v>
      </c>
      <c r="H1303" s="12">
        <v>0</v>
      </c>
      <c r="I1303">
        <v>0</v>
      </c>
      <c r="J1303">
        <v>1</v>
      </c>
      <c r="K1303">
        <v>0</v>
      </c>
      <c r="L1303" s="11">
        <v>34997</v>
      </c>
      <c r="M1303" s="12">
        <v>1995</v>
      </c>
      <c r="N1303">
        <v>1</v>
      </c>
      <c r="O1303" s="12">
        <f t="shared" si="64"/>
        <v>0</v>
      </c>
      <c r="P1303">
        <v>2033</v>
      </c>
      <c r="Q1303">
        <v>-38</v>
      </c>
      <c r="R1303">
        <v>0</v>
      </c>
      <c r="S1303">
        <v>4.0654680000000001</v>
      </c>
      <c r="T1303">
        <v>1</v>
      </c>
      <c r="U1303">
        <v>0</v>
      </c>
    </row>
    <row r="1304" spans="1:21" x14ac:dyDescent="0.35">
      <c r="A1304">
        <v>1</v>
      </c>
      <c r="B1304">
        <f t="shared" si="65"/>
        <v>1303</v>
      </c>
      <c r="C1304" t="s">
        <v>60</v>
      </c>
      <c r="D1304">
        <v>65</v>
      </c>
      <c r="E1304">
        <v>1996</v>
      </c>
      <c r="F1304">
        <v>3800</v>
      </c>
      <c r="G1304" s="12">
        <v>8100000</v>
      </c>
      <c r="H1304" s="12">
        <v>0</v>
      </c>
      <c r="I1304">
        <v>0</v>
      </c>
      <c r="J1304">
        <v>1</v>
      </c>
      <c r="K1304">
        <v>0</v>
      </c>
      <c r="L1304" s="11">
        <v>34997</v>
      </c>
      <c r="M1304" s="12">
        <v>1995</v>
      </c>
      <c r="N1304">
        <v>1</v>
      </c>
      <c r="O1304" s="12">
        <f t="shared" si="64"/>
        <v>1</v>
      </c>
      <c r="P1304">
        <v>2033</v>
      </c>
      <c r="Q1304">
        <v>-37</v>
      </c>
      <c r="R1304">
        <v>0</v>
      </c>
      <c r="S1304">
        <v>4.67258</v>
      </c>
      <c r="T1304">
        <v>1</v>
      </c>
      <c r="U1304">
        <v>0</v>
      </c>
    </row>
    <row r="1305" spans="1:21" x14ac:dyDescent="0.35">
      <c r="A1305">
        <v>1</v>
      </c>
      <c r="B1305">
        <f t="shared" si="65"/>
        <v>1304</v>
      </c>
      <c r="C1305" t="s">
        <v>60</v>
      </c>
      <c r="D1305">
        <v>65</v>
      </c>
      <c r="E1305">
        <v>1997</v>
      </c>
      <c r="F1305">
        <v>4400</v>
      </c>
      <c r="G1305" s="12">
        <v>8300000</v>
      </c>
      <c r="H1305" s="12">
        <v>0</v>
      </c>
      <c r="I1305">
        <v>0</v>
      </c>
      <c r="J1305">
        <v>1</v>
      </c>
      <c r="K1305">
        <v>0</v>
      </c>
      <c r="L1305" s="11">
        <v>34997</v>
      </c>
      <c r="M1305" s="12">
        <v>1995</v>
      </c>
      <c r="N1305">
        <v>1</v>
      </c>
      <c r="O1305" s="12">
        <f t="shared" si="64"/>
        <v>2</v>
      </c>
      <c r="P1305">
        <v>2033</v>
      </c>
      <c r="Q1305">
        <v>-36</v>
      </c>
      <c r="R1305">
        <v>0</v>
      </c>
      <c r="S1305">
        <v>5.2770520000000003</v>
      </c>
      <c r="T1305">
        <v>1</v>
      </c>
      <c r="U1305">
        <v>0</v>
      </c>
    </row>
    <row r="1306" spans="1:21" x14ac:dyDescent="0.35">
      <c r="A1306">
        <v>1</v>
      </c>
      <c r="B1306">
        <f t="shared" si="65"/>
        <v>1305</v>
      </c>
      <c r="C1306" t="s">
        <v>60</v>
      </c>
      <c r="D1306">
        <v>65</v>
      </c>
      <c r="E1306">
        <v>1998</v>
      </c>
      <c r="F1306">
        <v>4900</v>
      </c>
      <c r="G1306" s="12">
        <v>8500000</v>
      </c>
      <c r="H1306" s="12">
        <v>0</v>
      </c>
      <c r="I1306">
        <v>0</v>
      </c>
      <c r="J1306">
        <v>1</v>
      </c>
      <c r="K1306">
        <v>0</v>
      </c>
      <c r="L1306" s="11">
        <v>34997</v>
      </c>
      <c r="M1306" s="12">
        <v>1995</v>
      </c>
      <c r="N1306">
        <v>1</v>
      </c>
      <c r="O1306" s="12">
        <f t="shared" si="64"/>
        <v>3</v>
      </c>
      <c r="P1306">
        <v>2033</v>
      </c>
      <c r="Q1306">
        <v>-35</v>
      </c>
      <c r="R1306">
        <v>0</v>
      </c>
      <c r="S1306">
        <v>5.7624709999999997</v>
      </c>
      <c r="T1306">
        <v>1</v>
      </c>
      <c r="U1306">
        <v>0</v>
      </c>
    </row>
    <row r="1307" spans="1:21" x14ac:dyDescent="0.35">
      <c r="A1307">
        <v>1</v>
      </c>
      <c r="B1307">
        <f t="shared" si="65"/>
        <v>1306</v>
      </c>
      <c r="C1307" t="s">
        <v>60</v>
      </c>
      <c r="D1307">
        <v>65</v>
      </c>
      <c r="E1307">
        <v>1999</v>
      </c>
      <c r="F1307">
        <v>5400</v>
      </c>
      <c r="G1307" s="12">
        <v>8700000</v>
      </c>
      <c r="H1307" s="12">
        <v>0</v>
      </c>
      <c r="I1307">
        <v>0</v>
      </c>
      <c r="J1307">
        <v>1</v>
      </c>
      <c r="K1307">
        <v>0</v>
      </c>
      <c r="L1307" s="11">
        <v>34997</v>
      </c>
      <c r="M1307" s="12">
        <v>1995</v>
      </c>
      <c r="N1307">
        <v>1</v>
      </c>
      <c r="O1307" s="12">
        <f t="shared" si="64"/>
        <v>4</v>
      </c>
      <c r="P1307">
        <v>2033</v>
      </c>
      <c r="Q1307">
        <v>-34</v>
      </c>
      <c r="R1307">
        <v>0</v>
      </c>
      <c r="S1307">
        <v>6.240056</v>
      </c>
      <c r="T1307">
        <v>1</v>
      </c>
      <c r="U1307">
        <v>0</v>
      </c>
    </row>
    <row r="1308" spans="1:21" x14ac:dyDescent="0.35">
      <c r="A1308">
        <v>1</v>
      </c>
      <c r="B1308">
        <f t="shared" si="65"/>
        <v>1307</v>
      </c>
      <c r="C1308" t="s">
        <v>60</v>
      </c>
      <c r="D1308">
        <v>65</v>
      </c>
      <c r="E1308">
        <v>2000</v>
      </c>
      <c r="F1308">
        <v>5800</v>
      </c>
      <c r="G1308" s="12">
        <v>8800000</v>
      </c>
      <c r="H1308" s="12">
        <v>0</v>
      </c>
      <c r="I1308">
        <v>0</v>
      </c>
      <c r="J1308">
        <v>1</v>
      </c>
      <c r="K1308">
        <v>0</v>
      </c>
      <c r="L1308" s="11">
        <v>34997</v>
      </c>
      <c r="M1308" s="12">
        <v>1995</v>
      </c>
      <c r="N1308">
        <v>1</v>
      </c>
      <c r="O1308" s="12">
        <f t="shared" si="64"/>
        <v>5</v>
      </c>
      <c r="P1308">
        <v>2033</v>
      </c>
      <c r="Q1308">
        <v>-33</v>
      </c>
      <c r="R1308">
        <v>0</v>
      </c>
      <c r="S1308">
        <v>6.5845149999999997</v>
      </c>
      <c r="T1308">
        <v>1</v>
      </c>
      <c r="U1308">
        <v>0</v>
      </c>
    </row>
    <row r="1309" spans="1:21" x14ac:dyDescent="0.35">
      <c r="A1309">
        <v>1</v>
      </c>
      <c r="B1309">
        <f t="shared" si="65"/>
        <v>1308</v>
      </c>
      <c r="C1309" t="s">
        <v>60</v>
      </c>
      <c r="D1309">
        <v>65</v>
      </c>
      <c r="E1309">
        <v>2001</v>
      </c>
      <c r="F1309">
        <v>6200</v>
      </c>
      <c r="G1309" s="12">
        <v>9000000</v>
      </c>
      <c r="H1309" s="12">
        <v>0</v>
      </c>
      <c r="I1309">
        <v>0</v>
      </c>
      <c r="J1309">
        <v>1</v>
      </c>
      <c r="K1309">
        <v>0</v>
      </c>
      <c r="L1309" s="11">
        <v>34997</v>
      </c>
      <c r="M1309" s="12">
        <v>1995</v>
      </c>
      <c r="N1309">
        <v>1</v>
      </c>
      <c r="O1309" s="12">
        <f t="shared" si="64"/>
        <v>6</v>
      </c>
      <c r="P1309">
        <v>2033</v>
      </c>
      <c r="Q1309">
        <v>-32</v>
      </c>
      <c r="R1309">
        <v>0</v>
      </c>
      <c r="S1309">
        <v>6.9110509999999996</v>
      </c>
      <c r="T1309">
        <v>1</v>
      </c>
      <c r="U1309">
        <v>0</v>
      </c>
    </row>
    <row r="1310" spans="1:21" x14ac:dyDescent="0.35">
      <c r="A1310">
        <v>1</v>
      </c>
      <c r="B1310">
        <f t="shared" si="65"/>
        <v>1309</v>
      </c>
      <c r="C1310" t="s">
        <v>60</v>
      </c>
      <c r="D1310">
        <v>65</v>
      </c>
      <c r="E1310">
        <v>2002</v>
      </c>
      <c r="F1310">
        <v>6500</v>
      </c>
      <c r="G1310" s="12">
        <v>9100000</v>
      </c>
      <c r="H1310" s="12">
        <v>0</v>
      </c>
      <c r="I1310">
        <v>0</v>
      </c>
      <c r="J1310">
        <v>1</v>
      </c>
      <c r="K1310">
        <v>0</v>
      </c>
      <c r="L1310" s="11">
        <v>34997</v>
      </c>
      <c r="M1310" s="12">
        <v>1995</v>
      </c>
      <c r="N1310">
        <v>1</v>
      </c>
      <c r="O1310" s="12">
        <f t="shared" si="64"/>
        <v>7</v>
      </c>
      <c r="P1310">
        <v>2033</v>
      </c>
      <c r="Q1310">
        <v>-31</v>
      </c>
      <c r="R1310">
        <v>0</v>
      </c>
      <c r="S1310">
        <v>7.113664</v>
      </c>
      <c r="T1310">
        <v>1</v>
      </c>
      <c r="U1310">
        <v>0</v>
      </c>
    </row>
    <row r="1311" spans="1:21" x14ac:dyDescent="0.35">
      <c r="A1311">
        <v>1</v>
      </c>
      <c r="B1311">
        <f t="shared" si="65"/>
        <v>1310</v>
      </c>
      <c r="C1311" t="s">
        <v>60</v>
      </c>
      <c r="D1311">
        <v>65</v>
      </c>
      <c r="E1311">
        <v>2003</v>
      </c>
      <c r="F1311">
        <v>6700</v>
      </c>
      <c r="G1311" s="12">
        <v>9300000</v>
      </c>
      <c r="H1311" s="12">
        <v>0</v>
      </c>
      <c r="I1311">
        <v>0</v>
      </c>
      <c r="J1311">
        <v>1</v>
      </c>
      <c r="K1311">
        <v>0</v>
      </c>
      <c r="L1311" s="11">
        <v>34997</v>
      </c>
      <c r="M1311" s="12">
        <v>1995</v>
      </c>
      <c r="N1311">
        <v>1</v>
      </c>
      <c r="O1311" s="12">
        <f t="shared" si="64"/>
        <v>8</v>
      </c>
      <c r="P1311">
        <v>2033</v>
      </c>
      <c r="Q1311">
        <v>-30</v>
      </c>
      <c r="R1311">
        <v>0</v>
      </c>
      <c r="S1311">
        <v>7.1966809999999999</v>
      </c>
      <c r="T1311">
        <v>1</v>
      </c>
      <c r="U1311">
        <v>0</v>
      </c>
    </row>
    <row r="1312" spans="1:21" x14ac:dyDescent="0.35">
      <c r="A1312">
        <v>1</v>
      </c>
      <c r="B1312">
        <f t="shared" si="65"/>
        <v>1311</v>
      </c>
      <c r="C1312" t="s">
        <v>60</v>
      </c>
      <c r="D1312">
        <v>65</v>
      </c>
      <c r="E1312">
        <v>2004</v>
      </c>
      <c r="F1312">
        <v>6900</v>
      </c>
      <c r="G1312" s="12">
        <v>9500000</v>
      </c>
      <c r="H1312" s="12">
        <v>0</v>
      </c>
      <c r="I1312">
        <v>0</v>
      </c>
      <c r="J1312">
        <v>1</v>
      </c>
      <c r="K1312">
        <v>0</v>
      </c>
      <c r="L1312" s="11">
        <v>34997</v>
      </c>
      <c r="M1312" s="12">
        <v>1995</v>
      </c>
      <c r="N1312">
        <v>1</v>
      </c>
      <c r="O1312" s="12">
        <f t="shared" si="64"/>
        <v>9</v>
      </c>
      <c r="P1312">
        <v>2033</v>
      </c>
      <c r="Q1312">
        <v>-29</v>
      </c>
      <c r="R1312">
        <v>0</v>
      </c>
      <c r="S1312">
        <v>7.2706359999999997</v>
      </c>
      <c r="T1312">
        <v>1</v>
      </c>
      <c r="U1312">
        <v>0</v>
      </c>
    </row>
    <row r="1313" spans="1:21" x14ac:dyDescent="0.35">
      <c r="A1313">
        <v>1</v>
      </c>
      <c r="B1313">
        <f t="shared" si="65"/>
        <v>1312</v>
      </c>
      <c r="C1313" t="s">
        <v>60</v>
      </c>
      <c r="D1313">
        <v>65</v>
      </c>
      <c r="E1313">
        <v>2005</v>
      </c>
      <c r="F1313">
        <v>7000</v>
      </c>
      <c r="G1313" s="12">
        <v>9700000</v>
      </c>
      <c r="H1313" s="12">
        <v>0</v>
      </c>
      <c r="I1313">
        <v>0</v>
      </c>
      <c r="J1313">
        <v>1</v>
      </c>
      <c r="K1313">
        <v>0</v>
      </c>
      <c r="L1313" s="11">
        <v>34997</v>
      </c>
      <c r="M1313" s="12">
        <v>1995</v>
      </c>
      <c r="N1313">
        <v>1</v>
      </c>
      <c r="O1313" s="12">
        <f t="shared" si="64"/>
        <v>10</v>
      </c>
      <c r="P1313">
        <v>2033</v>
      </c>
      <c r="Q1313">
        <v>-28</v>
      </c>
      <c r="R1313">
        <v>0</v>
      </c>
      <c r="S1313">
        <v>7.2315959999999997</v>
      </c>
      <c r="T1313">
        <v>1</v>
      </c>
      <c r="U1313">
        <v>0</v>
      </c>
    </row>
    <row r="1314" spans="1:21" x14ac:dyDescent="0.35">
      <c r="A1314">
        <v>1</v>
      </c>
      <c r="B1314">
        <f t="shared" si="65"/>
        <v>1313</v>
      </c>
      <c r="C1314" t="s">
        <v>60</v>
      </c>
      <c r="D1314">
        <v>65</v>
      </c>
      <c r="E1314">
        <v>2006</v>
      </c>
      <c r="F1314">
        <v>6900</v>
      </c>
      <c r="G1314" s="12">
        <v>9900000</v>
      </c>
      <c r="H1314" s="12">
        <v>0</v>
      </c>
      <c r="I1314">
        <v>0</v>
      </c>
      <c r="J1314">
        <v>1</v>
      </c>
      <c r="K1314">
        <v>0</v>
      </c>
      <c r="L1314" s="11">
        <v>34997</v>
      </c>
      <c r="M1314" s="12">
        <v>1995</v>
      </c>
      <c r="N1314">
        <v>1</v>
      </c>
      <c r="O1314" s="12">
        <f t="shared" si="64"/>
        <v>11</v>
      </c>
      <c r="P1314">
        <v>2033</v>
      </c>
      <c r="Q1314">
        <v>-27</v>
      </c>
      <c r="R1314">
        <v>0</v>
      </c>
      <c r="S1314">
        <v>6.9827959999999996</v>
      </c>
      <c r="T1314">
        <v>1</v>
      </c>
      <c r="U1314">
        <v>0</v>
      </c>
    </row>
    <row r="1315" spans="1:21" x14ac:dyDescent="0.35">
      <c r="A1315">
        <v>1</v>
      </c>
      <c r="B1315">
        <f t="shared" si="65"/>
        <v>1314</v>
      </c>
      <c r="C1315" t="s">
        <v>60</v>
      </c>
      <c r="D1315">
        <v>65</v>
      </c>
      <c r="E1315">
        <v>2007</v>
      </c>
      <c r="F1315">
        <v>6400</v>
      </c>
      <c r="G1315" s="12">
        <v>10000000</v>
      </c>
      <c r="H1315" s="12">
        <v>0</v>
      </c>
      <c r="I1315">
        <v>0</v>
      </c>
      <c r="J1315">
        <v>1</v>
      </c>
      <c r="K1315">
        <v>0</v>
      </c>
      <c r="L1315" s="11">
        <v>34997</v>
      </c>
      <c r="M1315" s="12">
        <v>1995</v>
      </c>
      <c r="N1315">
        <v>1</v>
      </c>
      <c r="O1315" s="12">
        <f t="shared" si="64"/>
        <v>12</v>
      </c>
      <c r="P1315">
        <v>2033</v>
      </c>
      <c r="Q1315">
        <v>-26</v>
      </c>
      <c r="R1315">
        <v>0</v>
      </c>
      <c r="S1315">
        <v>6.3386880000000003</v>
      </c>
      <c r="T1315">
        <v>1</v>
      </c>
      <c r="U1315">
        <v>0</v>
      </c>
    </row>
    <row r="1316" spans="1:21" x14ac:dyDescent="0.35">
      <c r="A1316">
        <v>1</v>
      </c>
      <c r="B1316">
        <f t="shared" si="65"/>
        <v>1315</v>
      </c>
      <c r="C1316" t="s">
        <v>60</v>
      </c>
      <c r="D1316">
        <v>65</v>
      </c>
      <c r="E1316">
        <v>2008</v>
      </c>
      <c r="F1316">
        <v>6400</v>
      </c>
      <c r="G1316" s="12">
        <v>10000000</v>
      </c>
      <c r="H1316" s="12">
        <v>0</v>
      </c>
      <c r="I1316">
        <v>0</v>
      </c>
      <c r="J1316">
        <v>1</v>
      </c>
      <c r="K1316">
        <v>0</v>
      </c>
      <c r="L1316" s="11">
        <v>34997</v>
      </c>
      <c r="M1316" s="12">
        <v>1995</v>
      </c>
      <c r="N1316">
        <v>1</v>
      </c>
      <c r="O1316" s="12">
        <f t="shared" si="64"/>
        <v>13</v>
      </c>
      <c r="P1316">
        <v>2033</v>
      </c>
      <c r="Q1316">
        <v>-25</v>
      </c>
      <c r="R1316">
        <v>0</v>
      </c>
      <c r="S1316">
        <v>6.1996630000000001</v>
      </c>
      <c r="T1316">
        <v>1</v>
      </c>
      <c r="U1316">
        <v>0</v>
      </c>
    </row>
    <row r="1317" spans="1:21" x14ac:dyDescent="0.35">
      <c r="A1317">
        <v>1</v>
      </c>
      <c r="B1317">
        <f t="shared" si="65"/>
        <v>1316</v>
      </c>
      <c r="C1317" t="s">
        <v>60</v>
      </c>
      <c r="D1317">
        <v>65</v>
      </c>
      <c r="E1317">
        <v>2009</v>
      </c>
      <c r="F1317">
        <v>5900</v>
      </c>
      <c r="G1317" s="12">
        <v>11000000</v>
      </c>
      <c r="H1317" s="12">
        <v>0</v>
      </c>
      <c r="I1317">
        <v>0</v>
      </c>
      <c r="J1317">
        <v>1</v>
      </c>
      <c r="K1317">
        <v>0</v>
      </c>
      <c r="L1317" s="11">
        <v>34997</v>
      </c>
      <c r="M1317" s="12">
        <v>1995</v>
      </c>
      <c r="N1317">
        <v>1</v>
      </c>
      <c r="O1317" s="12">
        <f t="shared" si="64"/>
        <v>14</v>
      </c>
      <c r="P1317">
        <v>2033</v>
      </c>
      <c r="Q1317">
        <v>-24</v>
      </c>
      <c r="R1317">
        <v>0</v>
      </c>
      <c r="S1317">
        <v>5.5889610000000003</v>
      </c>
      <c r="T1317">
        <v>1</v>
      </c>
      <c r="U1317">
        <v>0</v>
      </c>
    </row>
    <row r="1318" spans="1:21" x14ac:dyDescent="0.35">
      <c r="A1318">
        <v>1</v>
      </c>
      <c r="B1318">
        <f t="shared" si="65"/>
        <v>1317</v>
      </c>
      <c r="C1318" t="s">
        <v>60</v>
      </c>
      <c r="D1318">
        <v>65</v>
      </c>
      <c r="E1318">
        <v>2010</v>
      </c>
      <c r="F1318">
        <v>5200</v>
      </c>
      <c r="G1318" s="12">
        <v>11000000</v>
      </c>
      <c r="H1318" s="12">
        <v>0</v>
      </c>
      <c r="I1318">
        <v>0</v>
      </c>
      <c r="J1318">
        <v>1</v>
      </c>
      <c r="K1318">
        <v>0</v>
      </c>
      <c r="L1318" s="11">
        <v>34997</v>
      </c>
      <c r="M1318" s="12">
        <v>1995</v>
      </c>
      <c r="N1318">
        <v>1</v>
      </c>
      <c r="O1318" s="12">
        <f t="shared" si="64"/>
        <v>15</v>
      </c>
      <c r="P1318">
        <v>2033</v>
      </c>
      <c r="Q1318">
        <v>-23</v>
      </c>
      <c r="R1318">
        <v>0</v>
      </c>
      <c r="S1318">
        <v>4.8174149999999996</v>
      </c>
      <c r="T1318">
        <v>1</v>
      </c>
      <c r="U1318">
        <v>0</v>
      </c>
    </row>
    <row r="1319" spans="1:21" x14ac:dyDescent="0.35">
      <c r="A1319">
        <v>1</v>
      </c>
      <c r="B1319">
        <f t="shared" si="65"/>
        <v>1318</v>
      </c>
      <c r="C1319" t="s">
        <v>60</v>
      </c>
      <c r="D1319">
        <v>65</v>
      </c>
      <c r="E1319">
        <v>2011</v>
      </c>
      <c r="F1319">
        <v>5000</v>
      </c>
      <c r="G1319" s="12">
        <v>11000000</v>
      </c>
      <c r="H1319" s="12">
        <v>0</v>
      </c>
      <c r="I1319">
        <v>0</v>
      </c>
      <c r="J1319">
        <v>1</v>
      </c>
      <c r="K1319">
        <v>0</v>
      </c>
      <c r="L1319" s="11">
        <v>34997</v>
      </c>
      <c r="M1319" s="12">
        <v>1995</v>
      </c>
      <c r="N1319">
        <v>1</v>
      </c>
      <c r="O1319" s="12">
        <f t="shared" si="64"/>
        <v>16</v>
      </c>
      <c r="P1319">
        <v>2033</v>
      </c>
      <c r="Q1319">
        <v>-22</v>
      </c>
      <c r="R1319">
        <v>0</v>
      </c>
      <c r="S1319">
        <v>4.5309679999999997</v>
      </c>
      <c r="T1319">
        <v>1</v>
      </c>
      <c r="U1319">
        <v>0</v>
      </c>
    </row>
    <row r="1320" spans="1:21" x14ac:dyDescent="0.35">
      <c r="A1320">
        <v>1</v>
      </c>
      <c r="B1320">
        <f t="shared" si="65"/>
        <v>1319</v>
      </c>
      <c r="C1320" t="s">
        <v>60</v>
      </c>
      <c r="D1320">
        <v>65</v>
      </c>
      <c r="E1320">
        <v>2012</v>
      </c>
      <c r="F1320">
        <v>5000</v>
      </c>
      <c r="G1320" s="12">
        <v>11000000</v>
      </c>
      <c r="H1320" s="12">
        <v>0</v>
      </c>
      <c r="I1320">
        <v>0</v>
      </c>
      <c r="J1320">
        <v>1</v>
      </c>
      <c r="K1320">
        <v>0</v>
      </c>
      <c r="L1320" s="11">
        <v>34997</v>
      </c>
      <c r="M1320" s="12">
        <v>1995</v>
      </c>
      <c r="N1320">
        <v>1</v>
      </c>
      <c r="O1320" s="12">
        <f t="shared" si="64"/>
        <v>17</v>
      </c>
      <c r="P1320">
        <v>2033</v>
      </c>
      <c r="Q1320">
        <v>-21</v>
      </c>
      <c r="R1320">
        <v>0</v>
      </c>
      <c r="S1320">
        <v>4.4320469999999998</v>
      </c>
      <c r="T1320">
        <v>1</v>
      </c>
      <c r="U1320">
        <v>0</v>
      </c>
    </row>
    <row r="1321" spans="1:21" x14ac:dyDescent="0.35">
      <c r="A1321">
        <v>1</v>
      </c>
      <c r="B1321">
        <f t="shared" si="65"/>
        <v>1320</v>
      </c>
      <c r="C1321" t="s">
        <v>60</v>
      </c>
      <c r="D1321">
        <v>65</v>
      </c>
      <c r="E1321">
        <v>2013</v>
      </c>
      <c r="F1321">
        <v>4700</v>
      </c>
      <c r="G1321" s="12">
        <v>12000000</v>
      </c>
      <c r="H1321" s="12">
        <v>0</v>
      </c>
      <c r="I1321">
        <v>0</v>
      </c>
      <c r="J1321">
        <v>1</v>
      </c>
      <c r="K1321">
        <v>0</v>
      </c>
      <c r="L1321" s="11">
        <v>34997</v>
      </c>
      <c r="M1321" s="12">
        <v>1995</v>
      </c>
      <c r="N1321">
        <v>1</v>
      </c>
      <c r="O1321" s="12">
        <f t="shared" si="64"/>
        <v>18</v>
      </c>
      <c r="P1321">
        <v>2033</v>
      </c>
      <c r="Q1321">
        <v>-20</v>
      </c>
      <c r="R1321">
        <v>0</v>
      </c>
      <c r="S1321">
        <v>4.0739850000000004</v>
      </c>
      <c r="T1321">
        <v>1</v>
      </c>
      <c r="U1321">
        <v>0</v>
      </c>
    </row>
    <row r="1322" spans="1:21" x14ac:dyDescent="0.35">
      <c r="A1322">
        <v>1</v>
      </c>
      <c r="B1322">
        <f t="shared" si="65"/>
        <v>1321</v>
      </c>
      <c r="C1322" t="s">
        <v>60</v>
      </c>
      <c r="D1322">
        <v>65</v>
      </c>
      <c r="E1322">
        <v>2014</v>
      </c>
      <c r="F1322">
        <v>5300</v>
      </c>
      <c r="G1322" s="12">
        <v>12000000</v>
      </c>
      <c r="H1322" s="12">
        <v>0</v>
      </c>
      <c r="I1322">
        <v>0</v>
      </c>
      <c r="J1322">
        <v>1</v>
      </c>
      <c r="K1322">
        <v>0</v>
      </c>
      <c r="L1322" s="11">
        <v>34997</v>
      </c>
      <c r="M1322" s="12">
        <v>1995</v>
      </c>
      <c r="N1322">
        <v>1</v>
      </c>
      <c r="O1322" s="12">
        <f t="shared" si="64"/>
        <v>19</v>
      </c>
      <c r="P1322">
        <v>2033</v>
      </c>
      <c r="Q1322">
        <v>-19</v>
      </c>
      <c r="R1322">
        <v>0</v>
      </c>
      <c r="S1322">
        <v>4.4894290000000003</v>
      </c>
      <c r="T1322">
        <v>1</v>
      </c>
      <c r="U1322">
        <v>0</v>
      </c>
    </row>
    <row r="1323" spans="1:21" x14ac:dyDescent="0.35">
      <c r="A1323">
        <v>1</v>
      </c>
      <c r="B1323">
        <f t="shared" si="65"/>
        <v>1322</v>
      </c>
      <c r="C1323" t="s">
        <v>60</v>
      </c>
      <c r="D1323">
        <v>65</v>
      </c>
      <c r="E1323">
        <v>2015</v>
      </c>
      <c r="F1323">
        <v>5600</v>
      </c>
      <c r="G1323" s="12">
        <v>12000000</v>
      </c>
      <c r="H1323" s="12">
        <v>0</v>
      </c>
      <c r="I1323">
        <v>0</v>
      </c>
      <c r="J1323">
        <v>1</v>
      </c>
      <c r="K1323">
        <v>0</v>
      </c>
      <c r="L1323" s="11">
        <v>34997</v>
      </c>
      <c r="M1323" s="12">
        <v>1995</v>
      </c>
      <c r="N1323">
        <v>1</v>
      </c>
      <c r="O1323" s="12">
        <f t="shared" si="64"/>
        <v>20</v>
      </c>
      <c r="P1323">
        <v>2033</v>
      </c>
      <c r="Q1323">
        <v>-18</v>
      </c>
      <c r="R1323">
        <v>0</v>
      </c>
      <c r="S1323">
        <v>4.6313399999999998</v>
      </c>
      <c r="T1323">
        <v>1</v>
      </c>
      <c r="U1323">
        <v>0</v>
      </c>
    </row>
    <row r="1324" spans="1:21" x14ac:dyDescent="0.35">
      <c r="A1324">
        <v>1</v>
      </c>
      <c r="B1324">
        <f t="shared" si="65"/>
        <v>1323</v>
      </c>
      <c r="C1324" t="s">
        <v>60</v>
      </c>
      <c r="D1324">
        <v>65</v>
      </c>
      <c r="E1324">
        <v>2016</v>
      </c>
      <c r="F1324">
        <v>5800</v>
      </c>
      <c r="G1324" s="12">
        <v>12000000</v>
      </c>
      <c r="H1324" s="12">
        <v>0</v>
      </c>
      <c r="I1324">
        <v>0</v>
      </c>
      <c r="J1324">
        <v>1</v>
      </c>
      <c r="K1324">
        <v>0</v>
      </c>
      <c r="L1324" s="11">
        <v>34997</v>
      </c>
      <c r="M1324" s="12">
        <v>1995</v>
      </c>
      <c r="N1324">
        <v>1</v>
      </c>
      <c r="O1324" s="12">
        <f t="shared" si="64"/>
        <v>21</v>
      </c>
      <c r="P1324">
        <v>2033</v>
      </c>
      <c r="Q1324">
        <v>-17</v>
      </c>
      <c r="R1324">
        <v>0</v>
      </c>
      <c r="S1324">
        <v>4.6789569999999996</v>
      </c>
      <c r="T1324">
        <v>1</v>
      </c>
      <c r="U1324">
        <v>0</v>
      </c>
    </row>
    <row r="1325" spans="1:21" x14ac:dyDescent="0.35">
      <c r="A1325">
        <v>1</v>
      </c>
      <c r="B1325">
        <f t="shared" si="65"/>
        <v>1324</v>
      </c>
      <c r="C1325" t="s">
        <v>61</v>
      </c>
      <c r="D1325">
        <v>66</v>
      </c>
      <c r="E1325">
        <v>1990</v>
      </c>
      <c r="F1325">
        <v>100</v>
      </c>
      <c r="G1325" s="12">
        <v>1000000</v>
      </c>
      <c r="H1325" s="12">
        <v>0</v>
      </c>
      <c r="I1325">
        <v>0</v>
      </c>
      <c r="J1325">
        <v>1</v>
      </c>
      <c r="K1325">
        <v>0</v>
      </c>
      <c r="L1325" s="11">
        <v>34850</v>
      </c>
      <c r="M1325" s="12">
        <v>1995</v>
      </c>
      <c r="N1325">
        <v>0</v>
      </c>
      <c r="O1325" s="12">
        <f t="shared" si="64"/>
        <v>-5</v>
      </c>
      <c r="P1325">
        <v>2033</v>
      </c>
      <c r="Q1325">
        <v>-43</v>
      </c>
      <c r="R1325">
        <v>0</v>
      </c>
      <c r="S1325">
        <v>0.987869</v>
      </c>
      <c r="T1325">
        <v>0</v>
      </c>
      <c r="U1325">
        <v>0</v>
      </c>
    </row>
    <row r="1326" spans="1:21" x14ac:dyDescent="0.35">
      <c r="A1326">
        <v>1</v>
      </c>
      <c r="B1326">
        <f t="shared" si="65"/>
        <v>1325</v>
      </c>
      <c r="C1326" t="s">
        <v>61</v>
      </c>
      <c r="D1326">
        <v>66</v>
      </c>
      <c r="E1326">
        <v>1991</v>
      </c>
      <c r="F1326">
        <v>100</v>
      </c>
      <c r="G1326" s="12">
        <v>1000000</v>
      </c>
      <c r="H1326" s="12">
        <v>0</v>
      </c>
      <c r="I1326">
        <v>0</v>
      </c>
      <c r="J1326">
        <v>1</v>
      </c>
      <c r="K1326">
        <v>0</v>
      </c>
      <c r="L1326" s="11">
        <v>34850</v>
      </c>
      <c r="M1326" s="12">
        <v>1995</v>
      </c>
      <c r="N1326">
        <v>0</v>
      </c>
      <c r="O1326" s="12">
        <f t="shared" si="64"/>
        <v>-4</v>
      </c>
      <c r="P1326">
        <v>2033</v>
      </c>
      <c r="Q1326">
        <v>-42</v>
      </c>
      <c r="R1326">
        <v>0</v>
      </c>
      <c r="S1326">
        <v>0.96417609999999998</v>
      </c>
      <c r="T1326">
        <v>0</v>
      </c>
      <c r="U1326">
        <v>0</v>
      </c>
    </row>
    <row r="1327" spans="1:21" x14ac:dyDescent="0.35">
      <c r="A1327">
        <v>1</v>
      </c>
      <c r="B1327">
        <f t="shared" si="65"/>
        <v>1326</v>
      </c>
      <c r="C1327" t="s">
        <v>61</v>
      </c>
      <c r="D1327">
        <v>66</v>
      </c>
      <c r="E1327">
        <v>1992</v>
      </c>
      <c r="F1327">
        <v>100</v>
      </c>
      <c r="G1327" s="12">
        <v>1100000</v>
      </c>
      <c r="H1327" s="12">
        <v>0</v>
      </c>
      <c r="I1327">
        <v>0</v>
      </c>
      <c r="J1327">
        <v>1</v>
      </c>
      <c r="K1327">
        <v>0</v>
      </c>
      <c r="L1327" s="11">
        <v>34850</v>
      </c>
      <c r="M1327" s="12">
        <v>1995</v>
      </c>
      <c r="N1327">
        <v>0</v>
      </c>
      <c r="O1327" s="12">
        <f t="shared" si="64"/>
        <v>-3</v>
      </c>
      <c r="P1327">
        <v>2033</v>
      </c>
      <c r="Q1327">
        <v>-41</v>
      </c>
      <c r="R1327">
        <v>0</v>
      </c>
      <c r="S1327">
        <v>0.94091080000000005</v>
      </c>
      <c r="T1327">
        <v>0</v>
      </c>
      <c r="U1327">
        <v>0</v>
      </c>
    </row>
    <row r="1328" spans="1:21" x14ac:dyDescent="0.35">
      <c r="A1328">
        <v>1</v>
      </c>
      <c r="B1328">
        <f t="shared" si="65"/>
        <v>1327</v>
      </c>
      <c r="C1328" t="s">
        <v>61</v>
      </c>
      <c r="D1328">
        <v>66</v>
      </c>
      <c r="E1328">
        <v>1993</v>
      </c>
      <c r="F1328">
        <v>100</v>
      </c>
      <c r="G1328" s="12">
        <v>1100000</v>
      </c>
      <c r="H1328" s="12">
        <v>0</v>
      </c>
      <c r="I1328">
        <v>0</v>
      </c>
      <c r="J1328">
        <v>1</v>
      </c>
      <c r="K1328">
        <v>0</v>
      </c>
      <c r="L1328" s="11">
        <v>34850</v>
      </c>
      <c r="M1328" s="12">
        <v>1995</v>
      </c>
      <c r="N1328">
        <v>0</v>
      </c>
      <c r="O1328" s="12">
        <f t="shared" si="64"/>
        <v>-2</v>
      </c>
      <c r="P1328">
        <v>2033</v>
      </c>
      <c r="Q1328">
        <v>-40</v>
      </c>
      <c r="R1328">
        <v>0</v>
      </c>
      <c r="S1328">
        <v>0.91863720000000004</v>
      </c>
      <c r="T1328">
        <v>0</v>
      </c>
      <c r="U1328">
        <v>0</v>
      </c>
    </row>
    <row r="1329" spans="1:21" x14ac:dyDescent="0.35">
      <c r="A1329">
        <v>1</v>
      </c>
      <c r="B1329">
        <f t="shared" si="65"/>
        <v>1328</v>
      </c>
      <c r="C1329" t="s">
        <v>61</v>
      </c>
      <c r="D1329">
        <v>66</v>
      </c>
      <c r="E1329">
        <v>1994</v>
      </c>
      <c r="F1329">
        <v>200</v>
      </c>
      <c r="G1329" s="12">
        <v>1100000</v>
      </c>
      <c r="H1329" s="12">
        <v>0</v>
      </c>
      <c r="I1329">
        <v>0</v>
      </c>
      <c r="J1329">
        <v>1</v>
      </c>
      <c r="K1329">
        <v>0</v>
      </c>
      <c r="L1329" s="11">
        <v>34850</v>
      </c>
      <c r="M1329" s="12">
        <v>1995</v>
      </c>
      <c r="N1329">
        <v>0</v>
      </c>
      <c r="O1329" s="12">
        <f t="shared" si="64"/>
        <v>-1</v>
      </c>
      <c r="P1329">
        <v>2033</v>
      </c>
      <c r="Q1329">
        <v>-39</v>
      </c>
      <c r="R1329">
        <v>0</v>
      </c>
      <c r="S1329">
        <v>1.7960719999999999</v>
      </c>
      <c r="T1329">
        <v>0</v>
      </c>
      <c r="U1329">
        <v>0</v>
      </c>
    </row>
    <row r="1330" spans="1:21" x14ac:dyDescent="0.35">
      <c r="A1330">
        <v>1</v>
      </c>
      <c r="B1330">
        <f t="shared" si="65"/>
        <v>1329</v>
      </c>
      <c r="C1330" t="s">
        <v>61</v>
      </c>
      <c r="D1330">
        <v>66</v>
      </c>
      <c r="E1330">
        <v>1995</v>
      </c>
      <c r="F1330">
        <v>200</v>
      </c>
      <c r="G1330" s="12">
        <v>1100000</v>
      </c>
      <c r="H1330" s="12">
        <v>0</v>
      </c>
      <c r="I1330">
        <v>0</v>
      </c>
      <c r="J1330">
        <v>1</v>
      </c>
      <c r="K1330">
        <v>0</v>
      </c>
      <c r="L1330" s="11">
        <v>34850</v>
      </c>
      <c r="M1330" s="12">
        <v>1995</v>
      </c>
      <c r="N1330">
        <v>1</v>
      </c>
      <c r="O1330" s="12">
        <f t="shared" si="64"/>
        <v>0</v>
      </c>
      <c r="P1330">
        <v>2033</v>
      </c>
      <c r="Q1330">
        <v>-38</v>
      </c>
      <c r="R1330">
        <v>0</v>
      </c>
      <c r="S1330">
        <v>1.758826</v>
      </c>
      <c r="T1330">
        <v>1</v>
      </c>
      <c r="U1330">
        <v>0</v>
      </c>
    </row>
    <row r="1331" spans="1:21" x14ac:dyDescent="0.35">
      <c r="A1331">
        <v>1</v>
      </c>
      <c r="B1331">
        <f t="shared" si="65"/>
        <v>1330</v>
      </c>
      <c r="C1331" t="s">
        <v>61</v>
      </c>
      <c r="D1331">
        <v>66</v>
      </c>
      <c r="E1331">
        <v>1996</v>
      </c>
      <c r="F1331">
        <v>500</v>
      </c>
      <c r="G1331" s="12">
        <v>1200000</v>
      </c>
      <c r="H1331" s="12">
        <v>0</v>
      </c>
      <c r="I1331">
        <v>0</v>
      </c>
      <c r="J1331">
        <v>1</v>
      </c>
      <c r="K1331">
        <v>0</v>
      </c>
      <c r="L1331" s="11">
        <v>34850</v>
      </c>
      <c r="M1331" s="12">
        <v>1995</v>
      </c>
      <c r="N1331">
        <v>1</v>
      </c>
      <c r="O1331" s="12">
        <f t="shared" si="64"/>
        <v>1</v>
      </c>
      <c r="P1331">
        <v>2033</v>
      </c>
      <c r="Q1331">
        <v>-37</v>
      </c>
      <c r="R1331">
        <v>0</v>
      </c>
      <c r="S1331">
        <v>4.3138399999999999</v>
      </c>
      <c r="T1331">
        <v>1</v>
      </c>
      <c r="U1331">
        <v>0</v>
      </c>
    </row>
    <row r="1332" spans="1:21" x14ac:dyDescent="0.35">
      <c r="A1332">
        <v>1</v>
      </c>
      <c r="B1332">
        <f t="shared" si="65"/>
        <v>1331</v>
      </c>
      <c r="C1332" t="s">
        <v>61</v>
      </c>
      <c r="D1332">
        <v>66</v>
      </c>
      <c r="E1332">
        <v>1997</v>
      </c>
      <c r="F1332">
        <v>500</v>
      </c>
      <c r="G1332" s="12">
        <v>1200000</v>
      </c>
      <c r="H1332" s="12">
        <v>0</v>
      </c>
      <c r="I1332">
        <v>0</v>
      </c>
      <c r="J1332">
        <v>1</v>
      </c>
      <c r="K1332">
        <v>0</v>
      </c>
      <c r="L1332" s="11">
        <v>34850</v>
      </c>
      <c r="M1332" s="12">
        <v>1995</v>
      </c>
      <c r="N1332">
        <v>1</v>
      </c>
      <c r="O1332" s="12">
        <f t="shared" si="64"/>
        <v>2</v>
      </c>
      <c r="P1332">
        <v>2033</v>
      </c>
      <c r="Q1332">
        <v>-36</v>
      </c>
      <c r="R1332">
        <v>0</v>
      </c>
      <c r="S1332">
        <v>4.2382689999999998</v>
      </c>
      <c r="T1332">
        <v>1</v>
      </c>
      <c r="U1332">
        <v>0</v>
      </c>
    </row>
    <row r="1333" spans="1:21" x14ac:dyDescent="0.35">
      <c r="A1333">
        <v>1</v>
      </c>
      <c r="B1333">
        <f t="shared" si="65"/>
        <v>1332</v>
      </c>
      <c r="C1333" t="s">
        <v>61</v>
      </c>
      <c r="D1333">
        <v>66</v>
      </c>
      <c r="E1333">
        <v>1998</v>
      </c>
      <c r="F1333">
        <v>500</v>
      </c>
      <c r="G1333" s="12">
        <v>1200000</v>
      </c>
      <c r="H1333" s="12">
        <v>0</v>
      </c>
      <c r="I1333">
        <v>0</v>
      </c>
      <c r="J1333">
        <v>1</v>
      </c>
      <c r="K1333">
        <v>0</v>
      </c>
      <c r="L1333" s="11">
        <v>34850</v>
      </c>
      <c r="M1333" s="12">
        <v>1995</v>
      </c>
      <c r="N1333">
        <v>1</v>
      </c>
      <c r="O1333" s="12">
        <f t="shared" si="64"/>
        <v>3</v>
      </c>
      <c r="P1333">
        <v>2033</v>
      </c>
      <c r="Q1333">
        <v>-35</v>
      </c>
      <c r="R1333">
        <v>0</v>
      </c>
      <c r="S1333">
        <v>4.1669619999999998</v>
      </c>
      <c r="T1333">
        <v>1</v>
      </c>
      <c r="U1333">
        <v>0</v>
      </c>
    </row>
    <row r="1334" spans="1:21" x14ac:dyDescent="0.35">
      <c r="A1334">
        <v>1</v>
      </c>
      <c r="B1334">
        <f t="shared" si="65"/>
        <v>1333</v>
      </c>
      <c r="C1334" t="s">
        <v>61</v>
      </c>
      <c r="D1334">
        <v>66</v>
      </c>
      <c r="E1334">
        <v>1999</v>
      </c>
      <c r="F1334">
        <v>500</v>
      </c>
      <c r="G1334" s="12">
        <v>1200000</v>
      </c>
      <c r="H1334" s="12">
        <v>0</v>
      </c>
      <c r="I1334">
        <v>0</v>
      </c>
      <c r="J1334">
        <v>1</v>
      </c>
      <c r="K1334">
        <v>0</v>
      </c>
      <c r="L1334" s="11">
        <v>34850</v>
      </c>
      <c r="M1334" s="12">
        <v>1995</v>
      </c>
      <c r="N1334">
        <v>1</v>
      </c>
      <c r="O1334" s="12">
        <f t="shared" si="64"/>
        <v>4</v>
      </c>
      <c r="P1334">
        <v>2033</v>
      </c>
      <c r="Q1334">
        <v>-34</v>
      </c>
      <c r="R1334">
        <v>0</v>
      </c>
      <c r="S1334">
        <v>4.0956950000000001</v>
      </c>
      <c r="T1334">
        <v>1</v>
      </c>
      <c r="U1334">
        <v>0</v>
      </c>
    </row>
    <row r="1335" spans="1:21" x14ac:dyDescent="0.35">
      <c r="A1335">
        <v>1</v>
      </c>
      <c r="B1335">
        <f t="shared" si="65"/>
        <v>1334</v>
      </c>
      <c r="C1335" t="s">
        <v>61</v>
      </c>
      <c r="D1335">
        <v>66</v>
      </c>
      <c r="E1335">
        <v>2000</v>
      </c>
      <c r="F1335">
        <v>1000</v>
      </c>
      <c r="G1335" s="12">
        <v>1200000</v>
      </c>
      <c r="H1335" s="12">
        <v>0</v>
      </c>
      <c r="I1335">
        <v>0</v>
      </c>
      <c r="J1335">
        <v>1</v>
      </c>
      <c r="K1335">
        <v>0</v>
      </c>
      <c r="L1335" s="11">
        <v>34850</v>
      </c>
      <c r="M1335" s="12">
        <v>1995</v>
      </c>
      <c r="N1335">
        <v>1</v>
      </c>
      <c r="O1335" s="12">
        <f t="shared" si="64"/>
        <v>5</v>
      </c>
      <c r="P1335">
        <v>2033</v>
      </c>
      <c r="Q1335">
        <v>-33</v>
      </c>
      <c r="R1335">
        <v>0</v>
      </c>
      <c r="S1335">
        <v>8.043571</v>
      </c>
      <c r="T1335">
        <v>1</v>
      </c>
      <c r="U1335">
        <v>0</v>
      </c>
    </row>
    <row r="1336" spans="1:21" x14ac:dyDescent="0.35">
      <c r="A1336">
        <v>1</v>
      </c>
      <c r="B1336">
        <f t="shared" si="65"/>
        <v>1335</v>
      </c>
      <c r="C1336" t="s">
        <v>61</v>
      </c>
      <c r="D1336">
        <v>66</v>
      </c>
      <c r="E1336">
        <v>2001</v>
      </c>
      <c r="F1336">
        <v>1000</v>
      </c>
      <c r="G1336" s="12">
        <v>1300000</v>
      </c>
      <c r="H1336" s="12">
        <v>0</v>
      </c>
      <c r="I1336">
        <v>0</v>
      </c>
      <c r="J1336">
        <v>1</v>
      </c>
      <c r="K1336">
        <v>0</v>
      </c>
      <c r="L1336" s="11">
        <v>34850</v>
      </c>
      <c r="M1336" s="12">
        <v>1995</v>
      </c>
      <c r="N1336">
        <v>1</v>
      </c>
      <c r="O1336" s="12">
        <f t="shared" si="64"/>
        <v>6</v>
      </c>
      <c r="P1336">
        <v>2033</v>
      </c>
      <c r="Q1336">
        <v>-32</v>
      </c>
      <c r="R1336">
        <v>0</v>
      </c>
      <c r="S1336">
        <v>7.8894719999999996</v>
      </c>
      <c r="T1336">
        <v>1</v>
      </c>
      <c r="U1336">
        <v>0</v>
      </c>
    </row>
    <row r="1337" spans="1:21" x14ac:dyDescent="0.35">
      <c r="A1337">
        <v>1</v>
      </c>
      <c r="B1337">
        <f t="shared" si="65"/>
        <v>1336</v>
      </c>
      <c r="C1337" t="s">
        <v>61</v>
      </c>
      <c r="D1337">
        <v>66</v>
      </c>
      <c r="E1337">
        <v>2002</v>
      </c>
      <c r="F1337">
        <v>1000</v>
      </c>
      <c r="G1337" s="12">
        <v>1300000</v>
      </c>
      <c r="H1337" s="12">
        <v>0</v>
      </c>
      <c r="I1337">
        <v>0</v>
      </c>
      <c r="J1337">
        <v>1</v>
      </c>
      <c r="K1337">
        <v>0</v>
      </c>
      <c r="L1337" s="11">
        <v>34850</v>
      </c>
      <c r="M1337" s="12">
        <v>1995</v>
      </c>
      <c r="N1337">
        <v>1</v>
      </c>
      <c r="O1337" s="12">
        <f t="shared" si="64"/>
        <v>7</v>
      </c>
      <c r="P1337">
        <v>2033</v>
      </c>
      <c r="Q1337">
        <v>-31</v>
      </c>
      <c r="R1337">
        <v>0</v>
      </c>
      <c r="S1337">
        <v>7.7308250000000003</v>
      </c>
      <c r="T1337">
        <v>1</v>
      </c>
      <c r="U1337">
        <v>0</v>
      </c>
    </row>
    <row r="1338" spans="1:21" x14ac:dyDescent="0.35">
      <c r="A1338">
        <v>1</v>
      </c>
      <c r="B1338">
        <f t="shared" si="65"/>
        <v>1337</v>
      </c>
      <c r="C1338" t="s">
        <v>61</v>
      </c>
      <c r="D1338">
        <v>66</v>
      </c>
      <c r="E1338">
        <v>2003</v>
      </c>
      <c r="F1338">
        <v>1200</v>
      </c>
      <c r="G1338" s="12">
        <v>1300000</v>
      </c>
      <c r="H1338" s="12">
        <v>0</v>
      </c>
      <c r="I1338">
        <v>0</v>
      </c>
      <c r="J1338">
        <v>1</v>
      </c>
      <c r="K1338">
        <v>0</v>
      </c>
      <c r="L1338" s="11">
        <v>34850</v>
      </c>
      <c r="M1338" s="12">
        <v>1995</v>
      </c>
      <c r="N1338">
        <v>1</v>
      </c>
      <c r="O1338" s="12">
        <f t="shared" si="64"/>
        <v>8</v>
      </c>
      <c r="P1338">
        <v>2033</v>
      </c>
      <c r="Q1338">
        <v>-30</v>
      </c>
      <c r="R1338">
        <v>0</v>
      </c>
      <c r="S1338">
        <v>9.0826390000000004</v>
      </c>
      <c r="T1338">
        <v>1</v>
      </c>
      <c r="U1338">
        <v>0</v>
      </c>
    </row>
    <row r="1339" spans="1:21" x14ac:dyDescent="0.35">
      <c r="A1339">
        <v>1</v>
      </c>
      <c r="B1339">
        <f t="shared" si="65"/>
        <v>1338</v>
      </c>
      <c r="C1339" t="s">
        <v>61</v>
      </c>
      <c r="D1339">
        <v>66</v>
      </c>
      <c r="E1339">
        <v>2004</v>
      </c>
      <c r="F1339">
        <v>1500</v>
      </c>
      <c r="G1339" s="12">
        <v>1400000</v>
      </c>
      <c r="H1339" s="12">
        <v>0</v>
      </c>
      <c r="I1339">
        <v>0</v>
      </c>
      <c r="J1339">
        <v>1</v>
      </c>
      <c r="K1339">
        <v>0</v>
      </c>
      <c r="L1339" s="11">
        <v>34850</v>
      </c>
      <c r="M1339" s="12">
        <v>1995</v>
      </c>
      <c r="N1339">
        <v>1</v>
      </c>
      <c r="O1339" s="12">
        <f t="shared" si="64"/>
        <v>9</v>
      </c>
      <c r="P1339">
        <v>2033</v>
      </c>
      <c r="Q1339">
        <v>-29</v>
      </c>
      <c r="R1339">
        <v>0</v>
      </c>
      <c r="S1339">
        <v>11.108269999999999</v>
      </c>
      <c r="T1339">
        <v>1</v>
      </c>
      <c r="U1339">
        <v>0</v>
      </c>
    </row>
    <row r="1340" spans="1:21" x14ac:dyDescent="0.35">
      <c r="A1340">
        <v>1</v>
      </c>
      <c r="B1340">
        <f t="shared" si="65"/>
        <v>1339</v>
      </c>
      <c r="C1340" t="s">
        <v>61</v>
      </c>
      <c r="D1340">
        <v>66</v>
      </c>
      <c r="E1340">
        <v>2005</v>
      </c>
      <c r="F1340">
        <v>1700</v>
      </c>
      <c r="G1340" s="12">
        <v>1400000</v>
      </c>
      <c r="H1340" s="12">
        <v>0</v>
      </c>
      <c r="I1340">
        <v>0</v>
      </c>
      <c r="J1340">
        <v>1</v>
      </c>
      <c r="K1340">
        <v>0</v>
      </c>
      <c r="L1340" s="11">
        <v>34850</v>
      </c>
      <c r="M1340" s="12">
        <v>1995</v>
      </c>
      <c r="N1340">
        <v>1</v>
      </c>
      <c r="O1340" s="12">
        <f t="shared" si="64"/>
        <v>10</v>
      </c>
      <c r="P1340">
        <v>2033</v>
      </c>
      <c r="Q1340">
        <v>-28</v>
      </c>
      <c r="R1340">
        <v>0</v>
      </c>
      <c r="S1340">
        <v>12.311360000000001</v>
      </c>
      <c r="T1340">
        <v>1</v>
      </c>
      <c r="U1340">
        <v>0</v>
      </c>
    </row>
    <row r="1341" spans="1:21" x14ac:dyDescent="0.35">
      <c r="A1341">
        <v>1</v>
      </c>
      <c r="B1341">
        <f t="shared" si="65"/>
        <v>1340</v>
      </c>
      <c r="C1341" t="s">
        <v>61</v>
      </c>
      <c r="D1341">
        <v>66</v>
      </c>
      <c r="E1341">
        <v>2006</v>
      </c>
      <c r="F1341">
        <v>2000</v>
      </c>
      <c r="G1341" s="12">
        <v>1400000</v>
      </c>
      <c r="H1341" s="12">
        <v>0</v>
      </c>
      <c r="I1341">
        <v>0</v>
      </c>
      <c r="J1341">
        <v>1</v>
      </c>
      <c r="K1341">
        <v>0</v>
      </c>
      <c r="L1341" s="11">
        <v>34850</v>
      </c>
      <c r="M1341" s="12">
        <v>1995</v>
      </c>
      <c r="N1341">
        <v>1</v>
      </c>
      <c r="O1341" s="12">
        <f t="shared" si="64"/>
        <v>11</v>
      </c>
      <c r="P1341">
        <v>2033</v>
      </c>
      <c r="Q1341">
        <v>-27</v>
      </c>
      <c r="R1341">
        <v>0</v>
      </c>
      <c r="S1341">
        <v>14.1576</v>
      </c>
      <c r="T1341">
        <v>1</v>
      </c>
      <c r="U1341">
        <v>0</v>
      </c>
    </row>
    <row r="1342" spans="1:21" x14ac:dyDescent="0.35">
      <c r="A1342">
        <v>1</v>
      </c>
      <c r="B1342">
        <f t="shared" si="65"/>
        <v>1341</v>
      </c>
      <c r="C1342" t="s">
        <v>61</v>
      </c>
      <c r="D1342">
        <v>66</v>
      </c>
      <c r="E1342">
        <v>2007</v>
      </c>
      <c r="F1342">
        <v>2100</v>
      </c>
      <c r="G1342" s="12">
        <v>1400000</v>
      </c>
      <c r="H1342" s="12">
        <v>0</v>
      </c>
      <c r="I1342">
        <v>0</v>
      </c>
      <c r="J1342">
        <v>1</v>
      </c>
      <c r="K1342">
        <v>0</v>
      </c>
      <c r="L1342" s="11">
        <v>34850</v>
      </c>
      <c r="M1342" s="12">
        <v>1995</v>
      </c>
      <c r="N1342">
        <v>1</v>
      </c>
      <c r="O1342" s="12">
        <f t="shared" si="64"/>
        <v>12</v>
      </c>
      <c r="P1342">
        <v>2033</v>
      </c>
      <c r="Q1342">
        <v>-26</v>
      </c>
      <c r="R1342">
        <v>0</v>
      </c>
      <c r="S1342">
        <v>14.523239999999999</v>
      </c>
      <c r="T1342">
        <v>1</v>
      </c>
      <c r="U1342">
        <v>0</v>
      </c>
    </row>
    <row r="1343" spans="1:21" x14ac:dyDescent="0.35">
      <c r="A1343">
        <v>1</v>
      </c>
      <c r="B1343">
        <f t="shared" si="65"/>
        <v>1342</v>
      </c>
      <c r="C1343" t="s">
        <v>61</v>
      </c>
      <c r="D1343">
        <v>66</v>
      </c>
      <c r="E1343">
        <v>2008</v>
      </c>
      <c r="F1343">
        <v>2200</v>
      </c>
      <c r="G1343" s="12">
        <v>1500000</v>
      </c>
      <c r="H1343" s="12">
        <v>0</v>
      </c>
      <c r="I1343">
        <v>0</v>
      </c>
      <c r="J1343">
        <v>1</v>
      </c>
      <c r="K1343">
        <v>0</v>
      </c>
      <c r="L1343" s="11">
        <v>34850</v>
      </c>
      <c r="M1343" s="12">
        <v>1995</v>
      </c>
      <c r="N1343">
        <v>1</v>
      </c>
      <c r="O1343" s="12">
        <f t="shared" si="64"/>
        <v>13</v>
      </c>
      <c r="P1343">
        <v>2033</v>
      </c>
      <c r="Q1343">
        <v>-25</v>
      </c>
      <c r="R1343">
        <v>0</v>
      </c>
      <c r="S1343">
        <v>14.85642</v>
      </c>
      <c r="T1343">
        <v>1</v>
      </c>
      <c r="U1343">
        <v>0</v>
      </c>
    </row>
    <row r="1344" spans="1:21" x14ac:dyDescent="0.35">
      <c r="A1344">
        <v>1</v>
      </c>
      <c r="B1344">
        <f t="shared" si="65"/>
        <v>1343</v>
      </c>
      <c r="C1344" t="s">
        <v>61</v>
      </c>
      <c r="D1344">
        <v>66</v>
      </c>
      <c r="E1344">
        <v>2009</v>
      </c>
      <c r="F1344">
        <v>2200</v>
      </c>
      <c r="G1344" s="12">
        <v>1500000</v>
      </c>
      <c r="H1344" s="12">
        <v>0</v>
      </c>
      <c r="I1344">
        <v>0</v>
      </c>
      <c r="J1344">
        <v>1</v>
      </c>
      <c r="K1344">
        <v>0</v>
      </c>
      <c r="L1344" s="11">
        <v>34850</v>
      </c>
      <c r="M1344" s="12">
        <v>1995</v>
      </c>
      <c r="N1344">
        <v>1</v>
      </c>
      <c r="O1344" s="12">
        <f t="shared" si="64"/>
        <v>14</v>
      </c>
      <c r="P1344">
        <v>2033</v>
      </c>
      <c r="Q1344">
        <v>-24</v>
      </c>
      <c r="R1344">
        <v>0</v>
      </c>
      <c r="S1344">
        <v>14.49803</v>
      </c>
      <c r="T1344">
        <v>1</v>
      </c>
      <c r="U1344">
        <v>0</v>
      </c>
    </row>
    <row r="1345" spans="1:21" x14ac:dyDescent="0.35">
      <c r="A1345">
        <v>1</v>
      </c>
      <c r="B1345">
        <f t="shared" si="65"/>
        <v>1344</v>
      </c>
      <c r="C1345" t="s">
        <v>61</v>
      </c>
      <c r="D1345">
        <v>66</v>
      </c>
      <c r="E1345">
        <v>2010</v>
      </c>
      <c r="F1345">
        <v>2300</v>
      </c>
      <c r="G1345" s="12">
        <v>1600000</v>
      </c>
      <c r="H1345" s="12">
        <v>0</v>
      </c>
      <c r="I1345">
        <v>0</v>
      </c>
      <c r="J1345">
        <v>1</v>
      </c>
      <c r="K1345">
        <v>0</v>
      </c>
      <c r="L1345" s="11">
        <v>34850</v>
      </c>
      <c r="M1345" s="12">
        <v>1995</v>
      </c>
      <c r="N1345">
        <v>1</v>
      </c>
      <c r="O1345" s="12">
        <f t="shared" si="64"/>
        <v>15</v>
      </c>
      <c r="P1345">
        <v>2033</v>
      </c>
      <c r="Q1345">
        <v>-23</v>
      </c>
      <c r="R1345">
        <v>0</v>
      </c>
      <c r="S1345">
        <v>14.782629999999999</v>
      </c>
      <c r="T1345">
        <v>1</v>
      </c>
      <c r="U1345">
        <v>0</v>
      </c>
    </row>
    <row r="1346" spans="1:21" x14ac:dyDescent="0.35">
      <c r="A1346">
        <v>1</v>
      </c>
      <c r="B1346">
        <f t="shared" si="65"/>
        <v>1345</v>
      </c>
      <c r="C1346" t="s">
        <v>61</v>
      </c>
      <c r="D1346">
        <v>66</v>
      </c>
      <c r="E1346">
        <v>2011</v>
      </c>
      <c r="F1346">
        <v>2400</v>
      </c>
      <c r="G1346" s="12">
        <v>1600000</v>
      </c>
      <c r="H1346" s="12">
        <v>0</v>
      </c>
      <c r="I1346">
        <v>0</v>
      </c>
      <c r="J1346">
        <v>1</v>
      </c>
      <c r="K1346">
        <v>0</v>
      </c>
      <c r="L1346" s="11">
        <v>34850</v>
      </c>
      <c r="M1346" s="12">
        <v>1995</v>
      </c>
      <c r="N1346">
        <v>1</v>
      </c>
      <c r="O1346" s="12">
        <f t="shared" si="64"/>
        <v>16</v>
      </c>
      <c r="P1346">
        <v>2033</v>
      </c>
      <c r="Q1346">
        <v>-22</v>
      </c>
      <c r="R1346">
        <v>0</v>
      </c>
      <c r="S1346">
        <v>15.03614</v>
      </c>
      <c r="T1346">
        <v>1</v>
      </c>
      <c r="U1346">
        <v>0</v>
      </c>
    </row>
    <row r="1347" spans="1:21" x14ac:dyDescent="0.35">
      <c r="A1347">
        <v>1</v>
      </c>
      <c r="B1347">
        <f t="shared" si="65"/>
        <v>1346</v>
      </c>
      <c r="C1347" t="s">
        <v>61</v>
      </c>
      <c r="D1347">
        <v>66</v>
      </c>
      <c r="E1347">
        <v>2012</v>
      </c>
      <c r="F1347">
        <v>2300</v>
      </c>
      <c r="G1347" s="12">
        <v>1600000</v>
      </c>
      <c r="H1347" s="12">
        <v>0</v>
      </c>
      <c r="I1347">
        <v>0</v>
      </c>
      <c r="J1347">
        <v>1</v>
      </c>
      <c r="K1347">
        <v>0</v>
      </c>
      <c r="L1347" s="11">
        <v>34850</v>
      </c>
      <c r="M1347" s="12">
        <v>1995</v>
      </c>
      <c r="N1347">
        <v>1</v>
      </c>
      <c r="O1347" s="12">
        <f t="shared" ref="O1347:O1410" si="66">E1347-M1347</f>
        <v>17</v>
      </c>
      <c r="P1347">
        <v>2033</v>
      </c>
      <c r="Q1347">
        <v>-21</v>
      </c>
      <c r="R1347">
        <v>0</v>
      </c>
      <c r="S1347">
        <v>14.040319999999999</v>
      </c>
      <c r="T1347">
        <v>1</v>
      </c>
      <c r="U1347">
        <v>0</v>
      </c>
    </row>
    <row r="1348" spans="1:21" x14ac:dyDescent="0.35">
      <c r="A1348">
        <v>1</v>
      </c>
      <c r="B1348">
        <f t="shared" ref="B1348:B1411" si="67">B1347+1</f>
        <v>1347</v>
      </c>
      <c r="C1348" t="s">
        <v>61</v>
      </c>
      <c r="D1348">
        <v>66</v>
      </c>
      <c r="E1348">
        <v>2013</v>
      </c>
      <c r="F1348">
        <v>2100</v>
      </c>
      <c r="G1348" s="12">
        <v>1700000</v>
      </c>
      <c r="H1348" s="12">
        <v>0</v>
      </c>
      <c r="I1348">
        <v>0</v>
      </c>
      <c r="J1348">
        <v>1</v>
      </c>
      <c r="K1348">
        <v>0</v>
      </c>
      <c r="L1348" s="11">
        <v>34850</v>
      </c>
      <c r="M1348" s="12">
        <v>1995</v>
      </c>
      <c r="N1348">
        <v>1</v>
      </c>
      <c r="O1348" s="12">
        <f t="shared" si="66"/>
        <v>18</v>
      </c>
      <c r="P1348">
        <v>2033</v>
      </c>
      <c r="Q1348">
        <v>-20</v>
      </c>
      <c r="R1348">
        <v>0</v>
      </c>
      <c r="S1348">
        <v>12.48889</v>
      </c>
      <c r="T1348">
        <v>1</v>
      </c>
      <c r="U1348">
        <v>0</v>
      </c>
    </row>
    <row r="1349" spans="1:21" x14ac:dyDescent="0.35">
      <c r="A1349">
        <v>1</v>
      </c>
      <c r="B1349">
        <f t="shared" si="67"/>
        <v>1348</v>
      </c>
      <c r="C1349" t="s">
        <v>61</v>
      </c>
      <c r="D1349">
        <v>66</v>
      </c>
      <c r="E1349">
        <v>2014</v>
      </c>
      <c r="F1349">
        <v>2200</v>
      </c>
      <c r="G1349" s="12">
        <v>1700000</v>
      </c>
      <c r="H1349" s="12">
        <v>0</v>
      </c>
      <c r="I1349">
        <v>0</v>
      </c>
      <c r="J1349">
        <v>1</v>
      </c>
      <c r="K1349">
        <v>0</v>
      </c>
      <c r="L1349" s="11">
        <v>34850</v>
      </c>
      <c r="M1349" s="12">
        <v>1995</v>
      </c>
      <c r="N1349">
        <v>1</v>
      </c>
      <c r="O1349" s="12">
        <f t="shared" si="66"/>
        <v>19</v>
      </c>
      <c r="P1349">
        <v>2033</v>
      </c>
      <c r="Q1349">
        <v>-19</v>
      </c>
      <c r="R1349">
        <v>0</v>
      </c>
      <c r="S1349">
        <v>12.74813</v>
      </c>
      <c r="T1349">
        <v>1</v>
      </c>
      <c r="U1349">
        <v>0</v>
      </c>
    </row>
    <row r="1350" spans="1:21" x14ac:dyDescent="0.35">
      <c r="A1350">
        <v>1</v>
      </c>
      <c r="B1350">
        <f t="shared" si="67"/>
        <v>1349</v>
      </c>
      <c r="C1350" t="s">
        <v>61</v>
      </c>
      <c r="D1350">
        <v>66</v>
      </c>
      <c r="E1350">
        <v>2015</v>
      </c>
      <c r="F1350">
        <v>2200</v>
      </c>
      <c r="G1350" s="12">
        <v>1800000</v>
      </c>
      <c r="H1350" s="12">
        <v>0</v>
      </c>
      <c r="I1350">
        <v>0</v>
      </c>
      <c r="J1350">
        <v>1</v>
      </c>
      <c r="K1350">
        <v>0</v>
      </c>
      <c r="L1350" s="11">
        <v>34850</v>
      </c>
      <c r="M1350" s="12">
        <v>1995</v>
      </c>
      <c r="N1350">
        <v>1</v>
      </c>
      <c r="O1350" s="12">
        <f t="shared" si="66"/>
        <v>20</v>
      </c>
      <c r="P1350">
        <v>2033</v>
      </c>
      <c r="Q1350">
        <v>-18</v>
      </c>
      <c r="R1350">
        <v>0</v>
      </c>
      <c r="S1350">
        <v>12.425689999999999</v>
      </c>
      <c r="T1350">
        <v>1</v>
      </c>
      <c r="U1350">
        <v>0</v>
      </c>
    </row>
    <row r="1351" spans="1:21" x14ac:dyDescent="0.35">
      <c r="A1351">
        <v>1</v>
      </c>
      <c r="B1351">
        <f t="shared" si="67"/>
        <v>1350</v>
      </c>
      <c r="C1351" t="s">
        <v>61</v>
      </c>
      <c r="D1351">
        <v>66</v>
      </c>
      <c r="E1351">
        <v>2016</v>
      </c>
      <c r="F1351">
        <v>2000</v>
      </c>
      <c r="G1351" s="12">
        <v>1800000</v>
      </c>
      <c r="H1351" s="12">
        <v>0</v>
      </c>
      <c r="I1351">
        <v>0</v>
      </c>
      <c r="J1351">
        <v>1</v>
      </c>
      <c r="K1351">
        <v>0</v>
      </c>
      <c r="L1351" s="11">
        <v>34850</v>
      </c>
      <c r="M1351" s="12">
        <v>1995</v>
      </c>
      <c r="N1351">
        <v>1</v>
      </c>
      <c r="O1351" s="12">
        <f t="shared" si="66"/>
        <v>21</v>
      </c>
      <c r="P1351">
        <v>2033</v>
      </c>
      <c r="Q1351">
        <v>-17</v>
      </c>
      <c r="R1351">
        <v>0</v>
      </c>
      <c r="S1351">
        <v>11.01505</v>
      </c>
      <c r="T1351">
        <v>1</v>
      </c>
      <c r="U1351">
        <v>0</v>
      </c>
    </row>
    <row r="1352" spans="1:21" x14ac:dyDescent="0.35">
      <c r="A1352">
        <v>1</v>
      </c>
      <c r="B1352">
        <f t="shared" si="67"/>
        <v>1351</v>
      </c>
      <c r="C1352" t="s">
        <v>62</v>
      </c>
      <c r="D1352">
        <v>67</v>
      </c>
      <c r="E1352">
        <v>1990</v>
      </c>
      <c r="F1352">
        <v>100</v>
      </c>
      <c r="G1352" s="12">
        <v>743309</v>
      </c>
      <c r="H1352" s="12">
        <v>0</v>
      </c>
      <c r="I1352">
        <v>0</v>
      </c>
      <c r="J1352">
        <v>0</v>
      </c>
      <c r="K1352">
        <v>0</v>
      </c>
      <c r="L1352" s="11">
        <v>34700</v>
      </c>
      <c r="M1352" s="12">
        <v>1995</v>
      </c>
      <c r="N1352">
        <v>0</v>
      </c>
      <c r="O1352" s="12">
        <f t="shared" si="66"/>
        <v>-5</v>
      </c>
      <c r="P1352">
        <v>1995</v>
      </c>
      <c r="Q1352">
        <v>-5</v>
      </c>
      <c r="R1352">
        <v>0</v>
      </c>
      <c r="S1352">
        <v>1.3453349999999999</v>
      </c>
      <c r="T1352">
        <v>0</v>
      </c>
      <c r="U1352">
        <v>0</v>
      </c>
    </row>
    <row r="1353" spans="1:21" x14ac:dyDescent="0.35">
      <c r="A1353">
        <v>1</v>
      </c>
      <c r="B1353">
        <f t="shared" si="67"/>
        <v>1352</v>
      </c>
      <c r="C1353" t="s">
        <v>62</v>
      </c>
      <c r="D1353">
        <v>67</v>
      </c>
      <c r="E1353">
        <v>1991</v>
      </c>
      <c r="F1353">
        <v>100</v>
      </c>
      <c r="G1353" s="12">
        <v>744289</v>
      </c>
      <c r="H1353" s="12">
        <v>0</v>
      </c>
      <c r="I1353">
        <v>0</v>
      </c>
      <c r="J1353">
        <v>0</v>
      </c>
      <c r="K1353">
        <v>0</v>
      </c>
      <c r="L1353" s="11">
        <v>34700</v>
      </c>
      <c r="M1353" s="12">
        <v>1995</v>
      </c>
      <c r="N1353">
        <v>0</v>
      </c>
      <c r="O1353" s="12">
        <f t="shared" si="66"/>
        <v>-4</v>
      </c>
      <c r="P1353">
        <v>1995</v>
      </c>
      <c r="Q1353">
        <v>-4</v>
      </c>
      <c r="R1353">
        <v>0</v>
      </c>
      <c r="S1353">
        <v>1.343564</v>
      </c>
      <c r="T1353">
        <v>0</v>
      </c>
      <c r="U1353">
        <v>0</v>
      </c>
    </row>
    <row r="1354" spans="1:21" x14ac:dyDescent="0.35">
      <c r="A1354">
        <v>1</v>
      </c>
      <c r="B1354">
        <f t="shared" si="67"/>
        <v>1353</v>
      </c>
      <c r="C1354" t="s">
        <v>62</v>
      </c>
      <c r="D1354">
        <v>67</v>
      </c>
      <c r="E1354">
        <v>1992</v>
      </c>
      <c r="F1354">
        <v>100</v>
      </c>
      <c r="G1354" s="12">
        <v>748134</v>
      </c>
      <c r="H1354" s="12">
        <v>0</v>
      </c>
      <c r="I1354">
        <v>0</v>
      </c>
      <c r="J1354">
        <v>0</v>
      </c>
      <c r="K1354">
        <v>0</v>
      </c>
      <c r="L1354" s="11">
        <v>34700</v>
      </c>
      <c r="M1354" s="12">
        <v>1995</v>
      </c>
      <c r="N1354">
        <v>0</v>
      </c>
      <c r="O1354" s="12">
        <f t="shared" si="66"/>
        <v>-3</v>
      </c>
      <c r="P1354">
        <v>1995</v>
      </c>
      <c r="Q1354">
        <v>-3</v>
      </c>
      <c r="R1354">
        <v>0</v>
      </c>
      <c r="S1354">
        <v>1.336659</v>
      </c>
      <c r="T1354">
        <v>0</v>
      </c>
      <c r="U1354">
        <v>0</v>
      </c>
    </row>
    <row r="1355" spans="1:21" x14ac:dyDescent="0.35">
      <c r="A1355">
        <v>1</v>
      </c>
      <c r="B1355">
        <f t="shared" si="67"/>
        <v>1354</v>
      </c>
      <c r="C1355" t="s">
        <v>62</v>
      </c>
      <c r="D1355">
        <v>67</v>
      </c>
      <c r="E1355">
        <v>1993</v>
      </c>
      <c r="F1355">
        <v>100</v>
      </c>
      <c r="G1355" s="12">
        <v>753484</v>
      </c>
      <c r="H1355" s="12">
        <v>0</v>
      </c>
      <c r="I1355">
        <v>0</v>
      </c>
      <c r="J1355">
        <v>0</v>
      </c>
      <c r="K1355">
        <v>0</v>
      </c>
      <c r="L1355" s="11">
        <v>34700</v>
      </c>
      <c r="M1355" s="12">
        <v>1995</v>
      </c>
      <c r="N1355">
        <v>0</v>
      </c>
      <c r="O1355" s="12">
        <f t="shared" si="66"/>
        <v>-2</v>
      </c>
      <c r="P1355">
        <v>1995</v>
      </c>
      <c r="Q1355">
        <v>-2</v>
      </c>
      <c r="R1355">
        <v>0</v>
      </c>
      <c r="S1355">
        <v>1.3271679999999999</v>
      </c>
      <c r="T1355">
        <v>0</v>
      </c>
      <c r="U1355">
        <v>0</v>
      </c>
    </row>
    <row r="1356" spans="1:21" x14ac:dyDescent="0.35">
      <c r="A1356">
        <v>1</v>
      </c>
      <c r="B1356">
        <f t="shared" si="67"/>
        <v>1355</v>
      </c>
      <c r="C1356" t="s">
        <v>62</v>
      </c>
      <c r="D1356">
        <v>67</v>
      </c>
      <c r="E1356">
        <v>1994</v>
      </c>
      <c r="F1356">
        <v>100</v>
      </c>
      <c r="G1356" s="12">
        <v>758342</v>
      </c>
      <c r="H1356" s="12">
        <v>0</v>
      </c>
      <c r="I1356">
        <v>0</v>
      </c>
      <c r="J1356">
        <v>0</v>
      </c>
      <c r="K1356">
        <v>0</v>
      </c>
      <c r="L1356" s="11">
        <v>34700</v>
      </c>
      <c r="M1356" s="12">
        <v>1995</v>
      </c>
      <c r="N1356">
        <v>0</v>
      </c>
      <c r="O1356" s="12">
        <f t="shared" si="66"/>
        <v>-1</v>
      </c>
      <c r="P1356">
        <v>1995</v>
      </c>
      <c r="Q1356">
        <v>-1</v>
      </c>
      <c r="R1356">
        <v>0</v>
      </c>
      <c r="S1356">
        <v>1.3186659999999999</v>
      </c>
      <c r="T1356">
        <v>0</v>
      </c>
      <c r="U1356">
        <v>0</v>
      </c>
    </row>
    <row r="1357" spans="1:21" x14ac:dyDescent="0.35">
      <c r="A1357">
        <v>1</v>
      </c>
      <c r="B1357">
        <f t="shared" si="67"/>
        <v>1356</v>
      </c>
      <c r="C1357" t="s">
        <v>62</v>
      </c>
      <c r="D1357">
        <v>67</v>
      </c>
      <c r="E1357">
        <v>1995</v>
      </c>
      <c r="F1357">
        <v>100</v>
      </c>
      <c r="G1357" s="12">
        <v>761291</v>
      </c>
      <c r="H1357" s="12">
        <v>0</v>
      </c>
      <c r="I1357">
        <v>0</v>
      </c>
      <c r="J1357">
        <v>0</v>
      </c>
      <c r="K1357">
        <v>0</v>
      </c>
      <c r="L1357" s="11">
        <v>34700</v>
      </c>
      <c r="M1357" s="12">
        <v>1995</v>
      </c>
      <c r="N1357">
        <v>1</v>
      </c>
      <c r="O1357" s="12">
        <f t="shared" si="66"/>
        <v>0</v>
      </c>
      <c r="P1357">
        <v>1995</v>
      </c>
      <c r="Q1357">
        <v>0</v>
      </c>
      <c r="R1357">
        <v>1</v>
      </c>
      <c r="S1357">
        <v>1.313558</v>
      </c>
      <c r="T1357">
        <v>0</v>
      </c>
      <c r="U1357">
        <v>0</v>
      </c>
    </row>
    <row r="1358" spans="1:21" x14ac:dyDescent="0.35">
      <c r="A1358">
        <v>1</v>
      </c>
      <c r="B1358">
        <f t="shared" si="67"/>
        <v>1357</v>
      </c>
      <c r="C1358" t="s">
        <v>62</v>
      </c>
      <c r="D1358">
        <v>67</v>
      </c>
      <c r="E1358">
        <v>1996</v>
      </c>
      <c r="F1358">
        <v>100</v>
      </c>
      <c r="G1358" s="12">
        <v>761861</v>
      </c>
      <c r="H1358" s="12">
        <v>0</v>
      </c>
      <c r="I1358">
        <v>0</v>
      </c>
      <c r="J1358">
        <v>0</v>
      </c>
      <c r="K1358">
        <v>0</v>
      </c>
      <c r="L1358" s="11">
        <v>34700</v>
      </c>
      <c r="M1358" s="12">
        <v>1995</v>
      </c>
      <c r="N1358">
        <v>1</v>
      </c>
      <c r="O1358" s="12">
        <f t="shared" si="66"/>
        <v>1</v>
      </c>
      <c r="P1358">
        <v>1995</v>
      </c>
      <c r="Q1358">
        <v>1</v>
      </c>
      <c r="R1358">
        <v>1</v>
      </c>
      <c r="S1358">
        <v>1.312575</v>
      </c>
      <c r="T1358">
        <v>0</v>
      </c>
      <c r="U1358">
        <v>0</v>
      </c>
    </row>
    <row r="1359" spans="1:21" x14ac:dyDescent="0.35">
      <c r="A1359">
        <v>1</v>
      </c>
      <c r="B1359">
        <f t="shared" si="67"/>
        <v>1358</v>
      </c>
      <c r="C1359" t="s">
        <v>62</v>
      </c>
      <c r="D1359">
        <v>67</v>
      </c>
      <c r="E1359">
        <v>1997</v>
      </c>
      <c r="F1359">
        <v>100</v>
      </c>
      <c r="G1359" s="12">
        <v>760510</v>
      </c>
      <c r="H1359" s="12">
        <v>0</v>
      </c>
      <c r="I1359">
        <v>0</v>
      </c>
      <c r="J1359">
        <v>0</v>
      </c>
      <c r="K1359">
        <v>0</v>
      </c>
      <c r="L1359" s="11">
        <v>34700</v>
      </c>
      <c r="M1359" s="12">
        <v>1995</v>
      </c>
      <c r="N1359">
        <v>1</v>
      </c>
      <c r="O1359" s="12">
        <f t="shared" si="66"/>
        <v>2</v>
      </c>
      <c r="P1359">
        <v>1995</v>
      </c>
      <c r="Q1359">
        <v>2</v>
      </c>
      <c r="R1359">
        <v>1</v>
      </c>
      <c r="S1359">
        <v>1.314907</v>
      </c>
      <c r="T1359">
        <v>0</v>
      </c>
      <c r="U1359">
        <v>0</v>
      </c>
    </row>
    <row r="1360" spans="1:21" x14ac:dyDescent="0.35">
      <c r="A1360">
        <v>1</v>
      </c>
      <c r="B1360">
        <f t="shared" si="67"/>
        <v>1359</v>
      </c>
      <c r="C1360" t="s">
        <v>62</v>
      </c>
      <c r="D1360">
        <v>67</v>
      </c>
      <c r="E1360">
        <v>1998</v>
      </c>
      <c r="F1360">
        <v>100</v>
      </c>
      <c r="G1360" s="12">
        <v>757952</v>
      </c>
      <c r="H1360" s="12">
        <v>0</v>
      </c>
      <c r="I1360">
        <v>0</v>
      </c>
      <c r="J1360">
        <v>0</v>
      </c>
      <c r="K1360">
        <v>0</v>
      </c>
      <c r="L1360" s="11">
        <v>34700</v>
      </c>
      <c r="M1360" s="12">
        <v>1995</v>
      </c>
      <c r="N1360">
        <v>1</v>
      </c>
      <c r="O1360" s="12">
        <f t="shared" si="66"/>
        <v>3</v>
      </c>
      <c r="P1360">
        <v>1995</v>
      </c>
      <c r="Q1360">
        <v>3</v>
      </c>
      <c r="R1360">
        <v>1</v>
      </c>
      <c r="S1360">
        <v>1.319345</v>
      </c>
      <c r="T1360">
        <v>0</v>
      </c>
      <c r="U1360">
        <v>0</v>
      </c>
    </row>
    <row r="1361" spans="1:21" x14ac:dyDescent="0.35">
      <c r="A1361">
        <v>1</v>
      </c>
      <c r="B1361">
        <f t="shared" si="67"/>
        <v>1360</v>
      </c>
      <c r="C1361" t="s">
        <v>62</v>
      </c>
      <c r="D1361">
        <v>67</v>
      </c>
      <c r="E1361">
        <v>1999</v>
      </c>
      <c r="F1361">
        <v>100</v>
      </c>
      <c r="G1361" s="12">
        <v>755278</v>
      </c>
      <c r="H1361" s="12">
        <v>0</v>
      </c>
      <c r="I1361">
        <v>0</v>
      </c>
      <c r="J1361">
        <v>0</v>
      </c>
      <c r="K1361">
        <v>0</v>
      </c>
      <c r="L1361" s="11">
        <v>34700</v>
      </c>
      <c r="M1361" s="12">
        <v>1995</v>
      </c>
      <c r="N1361">
        <v>1</v>
      </c>
      <c r="O1361" s="12">
        <f t="shared" si="66"/>
        <v>4</v>
      </c>
      <c r="P1361">
        <v>1995</v>
      </c>
      <c r="Q1361">
        <v>4</v>
      </c>
      <c r="R1361">
        <v>1</v>
      </c>
      <c r="S1361">
        <v>1.3240160000000001</v>
      </c>
      <c r="T1361">
        <v>0</v>
      </c>
      <c r="U1361">
        <v>0</v>
      </c>
    </row>
    <row r="1362" spans="1:21" x14ac:dyDescent="0.35">
      <c r="A1362">
        <v>1</v>
      </c>
      <c r="B1362">
        <f t="shared" si="67"/>
        <v>1361</v>
      </c>
      <c r="C1362" t="s">
        <v>62</v>
      </c>
      <c r="D1362">
        <v>67</v>
      </c>
      <c r="E1362">
        <v>2000</v>
      </c>
      <c r="F1362">
        <v>200</v>
      </c>
      <c r="G1362" s="12">
        <v>753301</v>
      </c>
      <c r="H1362" s="12">
        <v>0</v>
      </c>
      <c r="I1362">
        <v>0</v>
      </c>
      <c r="J1362">
        <v>0</v>
      </c>
      <c r="K1362">
        <v>0</v>
      </c>
      <c r="L1362" s="11">
        <v>34700</v>
      </c>
      <c r="M1362" s="12">
        <v>1995</v>
      </c>
      <c r="N1362">
        <v>1</v>
      </c>
      <c r="O1362" s="12">
        <f t="shared" si="66"/>
        <v>5</v>
      </c>
      <c r="P1362">
        <v>1995</v>
      </c>
      <c r="Q1362">
        <v>5</v>
      </c>
      <c r="R1362">
        <v>1</v>
      </c>
      <c r="S1362">
        <v>2.6549809999999998</v>
      </c>
      <c r="T1362">
        <v>0</v>
      </c>
      <c r="U1362">
        <v>0</v>
      </c>
    </row>
    <row r="1363" spans="1:21" x14ac:dyDescent="0.35">
      <c r="A1363">
        <v>1</v>
      </c>
      <c r="B1363">
        <f t="shared" si="67"/>
        <v>1362</v>
      </c>
      <c r="C1363" t="s">
        <v>62</v>
      </c>
      <c r="D1363">
        <v>67</v>
      </c>
      <c r="E1363">
        <v>2001</v>
      </c>
      <c r="F1363">
        <v>200</v>
      </c>
      <c r="G1363" s="12">
        <v>752263</v>
      </c>
      <c r="H1363" s="12">
        <v>0</v>
      </c>
      <c r="I1363">
        <v>0</v>
      </c>
      <c r="J1363">
        <v>0</v>
      </c>
      <c r="K1363">
        <v>0</v>
      </c>
      <c r="L1363" s="11">
        <v>34700</v>
      </c>
      <c r="M1363" s="12">
        <v>1995</v>
      </c>
      <c r="N1363">
        <v>1</v>
      </c>
      <c r="O1363" s="12">
        <f t="shared" si="66"/>
        <v>6</v>
      </c>
      <c r="P1363">
        <v>1995</v>
      </c>
      <c r="Q1363">
        <v>6</v>
      </c>
      <c r="R1363">
        <v>1</v>
      </c>
      <c r="S1363">
        <v>2.6586449999999999</v>
      </c>
      <c r="T1363">
        <v>0</v>
      </c>
      <c r="U1363">
        <v>0</v>
      </c>
    </row>
    <row r="1364" spans="1:21" x14ac:dyDescent="0.35">
      <c r="A1364">
        <v>1</v>
      </c>
      <c r="B1364">
        <f t="shared" si="67"/>
        <v>1363</v>
      </c>
      <c r="C1364" t="s">
        <v>62</v>
      </c>
      <c r="D1364">
        <v>67</v>
      </c>
      <c r="E1364">
        <v>2002</v>
      </c>
      <c r="F1364">
        <v>200</v>
      </c>
      <c r="G1364" s="12">
        <v>751884</v>
      </c>
      <c r="H1364" s="12">
        <v>0</v>
      </c>
      <c r="I1364">
        <v>0</v>
      </c>
      <c r="J1364">
        <v>0</v>
      </c>
      <c r="K1364">
        <v>0</v>
      </c>
      <c r="L1364" s="11">
        <v>34700</v>
      </c>
      <c r="M1364" s="12">
        <v>1995</v>
      </c>
      <c r="N1364">
        <v>1</v>
      </c>
      <c r="O1364" s="12">
        <f t="shared" si="66"/>
        <v>7</v>
      </c>
      <c r="P1364">
        <v>1995</v>
      </c>
      <c r="Q1364">
        <v>7</v>
      </c>
      <c r="R1364">
        <v>1</v>
      </c>
      <c r="S1364">
        <v>2.6599849999999998</v>
      </c>
      <c r="T1364">
        <v>0</v>
      </c>
      <c r="U1364">
        <v>0</v>
      </c>
    </row>
    <row r="1365" spans="1:21" x14ac:dyDescent="0.35">
      <c r="A1365">
        <v>1</v>
      </c>
      <c r="B1365">
        <f t="shared" si="67"/>
        <v>1364</v>
      </c>
      <c r="C1365" t="s">
        <v>62</v>
      </c>
      <c r="D1365">
        <v>67</v>
      </c>
      <c r="E1365">
        <v>2003</v>
      </c>
      <c r="F1365">
        <v>200</v>
      </c>
      <c r="G1365" s="12">
        <v>751857</v>
      </c>
      <c r="H1365" s="12">
        <v>0</v>
      </c>
      <c r="I1365">
        <v>0</v>
      </c>
      <c r="J1365">
        <v>0</v>
      </c>
      <c r="K1365">
        <v>0</v>
      </c>
      <c r="L1365" s="11">
        <v>34700</v>
      </c>
      <c r="M1365" s="12">
        <v>1995</v>
      </c>
      <c r="N1365">
        <v>1</v>
      </c>
      <c r="O1365" s="12">
        <f t="shared" si="66"/>
        <v>8</v>
      </c>
      <c r="P1365">
        <v>1995</v>
      </c>
      <c r="Q1365">
        <v>8</v>
      </c>
      <c r="R1365">
        <v>1</v>
      </c>
      <c r="S1365">
        <v>2.6600799999999998</v>
      </c>
      <c r="T1365">
        <v>0</v>
      </c>
      <c r="U1365">
        <v>0</v>
      </c>
    </row>
    <row r="1366" spans="1:21" x14ac:dyDescent="0.35">
      <c r="A1366">
        <v>1</v>
      </c>
      <c r="B1366">
        <f t="shared" si="67"/>
        <v>1365</v>
      </c>
      <c r="C1366" t="s">
        <v>62</v>
      </c>
      <c r="D1366">
        <v>67</v>
      </c>
      <c r="E1366">
        <v>2004</v>
      </c>
      <c r="F1366">
        <v>200</v>
      </c>
      <c r="G1366" s="12">
        <v>751652</v>
      </c>
      <c r="H1366" s="12">
        <v>0</v>
      </c>
      <c r="I1366">
        <v>0</v>
      </c>
      <c r="J1366">
        <v>0</v>
      </c>
      <c r="K1366">
        <v>0</v>
      </c>
      <c r="L1366" s="11">
        <v>34700</v>
      </c>
      <c r="M1366" s="12">
        <v>1995</v>
      </c>
      <c r="N1366">
        <v>1</v>
      </c>
      <c r="O1366" s="12">
        <f t="shared" si="66"/>
        <v>9</v>
      </c>
      <c r="P1366">
        <v>1995</v>
      </c>
      <c r="Q1366">
        <v>9</v>
      </c>
      <c r="R1366">
        <v>1</v>
      </c>
      <c r="S1366">
        <v>2.660806</v>
      </c>
      <c r="T1366">
        <v>0</v>
      </c>
      <c r="U1366">
        <v>0</v>
      </c>
    </row>
    <row r="1367" spans="1:21" x14ac:dyDescent="0.35">
      <c r="A1367">
        <v>1</v>
      </c>
      <c r="B1367">
        <f t="shared" si="67"/>
        <v>1366</v>
      </c>
      <c r="C1367" t="s">
        <v>62</v>
      </c>
      <c r="D1367">
        <v>67</v>
      </c>
      <c r="E1367">
        <v>2005</v>
      </c>
      <c r="F1367">
        <v>200</v>
      </c>
      <c r="G1367" s="12">
        <v>750946</v>
      </c>
      <c r="H1367" s="12">
        <v>0</v>
      </c>
      <c r="I1367">
        <v>0</v>
      </c>
      <c r="J1367">
        <v>0</v>
      </c>
      <c r="K1367">
        <v>0</v>
      </c>
      <c r="L1367" s="11">
        <v>34700</v>
      </c>
      <c r="M1367" s="12">
        <v>1995</v>
      </c>
      <c r="N1367">
        <v>1</v>
      </c>
      <c r="O1367" s="12">
        <f t="shared" si="66"/>
        <v>10</v>
      </c>
      <c r="P1367">
        <v>1995</v>
      </c>
      <c r="Q1367">
        <v>10</v>
      </c>
      <c r="R1367">
        <v>1</v>
      </c>
      <c r="S1367">
        <v>2.6633070000000001</v>
      </c>
      <c r="T1367">
        <v>0</v>
      </c>
      <c r="U1367">
        <v>0</v>
      </c>
    </row>
    <row r="1368" spans="1:21" x14ac:dyDescent="0.35">
      <c r="A1368">
        <v>1</v>
      </c>
      <c r="B1368">
        <f t="shared" si="67"/>
        <v>1367</v>
      </c>
      <c r="C1368" t="s">
        <v>62</v>
      </c>
      <c r="D1368">
        <v>67</v>
      </c>
      <c r="E1368">
        <v>2006</v>
      </c>
      <c r="F1368">
        <v>200</v>
      </c>
      <c r="G1368" s="12">
        <v>749601</v>
      </c>
      <c r="H1368" s="12">
        <v>0</v>
      </c>
      <c r="I1368">
        <v>0</v>
      </c>
      <c r="J1368">
        <v>0</v>
      </c>
      <c r="K1368">
        <v>0</v>
      </c>
      <c r="L1368" s="11">
        <v>34700</v>
      </c>
      <c r="M1368" s="12">
        <v>1995</v>
      </c>
      <c r="N1368">
        <v>1</v>
      </c>
      <c r="O1368" s="12">
        <f t="shared" si="66"/>
        <v>11</v>
      </c>
      <c r="P1368">
        <v>1995</v>
      </c>
      <c r="Q1368">
        <v>11</v>
      </c>
      <c r="R1368">
        <v>1</v>
      </c>
      <c r="S1368">
        <v>2.6680860000000002</v>
      </c>
      <c r="T1368">
        <v>0</v>
      </c>
      <c r="U1368">
        <v>0</v>
      </c>
    </row>
    <row r="1369" spans="1:21" x14ac:dyDescent="0.35">
      <c r="A1369">
        <v>1</v>
      </c>
      <c r="B1369">
        <f t="shared" si="67"/>
        <v>1368</v>
      </c>
      <c r="C1369" t="s">
        <v>62</v>
      </c>
      <c r="D1369">
        <v>67</v>
      </c>
      <c r="E1369">
        <v>2007</v>
      </c>
      <c r="F1369">
        <v>100</v>
      </c>
      <c r="G1369" s="12">
        <v>747869</v>
      </c>
      <c r="H1369" s="12">
        <v>0</v>
      </c>
      <c r="I1369">
        <v>0</v>
      </c>
      <c r="J1369">
        <v>0</v>
      </c>
      <c r="K1369">
        <v>0</v>
      </c>
      <c r="L1369" s="11">
        <v>34700</v>
      </c>
      <c r="M1369" s="12">
        <v>1995</v>
      </c>
      <c r="N1369">
        <v>1</v>
      </c>
      <c r="O1369" s="12">
        <f t="shared" si="66"/>
        <v>12</v>
      </c>
      <c r="P1369">
        <v>1995</v>
      </c>
      <c r="Q1369">
        <v>12</v>
      </c>
      <c r="R1369">
        <v>1</v>
      </c>
      <c r="S1369">
        <v>1.3371329999999999</v>
      </c>
      <c r="T1369">
        <v>0</v>
      </c>
      <c r="U1369">
        <v>0</v>
      </c>
    </row>
    <row r="1370" spans="1:21" x14ac:dyDescent="0.35">
      <c r="A1370">
        <v>1</v>
      </c>
      <c r="B1370">
        <f t="shared" si="67"/>
        <v>1369</v>
      </c>
      <c r="C1370" t="s">
        <v>62</v>
      </c>
      <c r="D1370">
        <v>67</v>
      </c>
      <c r="E1370">
        <v>2008</v>
      </c>
      <c r="F1370">
        <v>100</v>
      </c>
      <c r="G1370" s="12">
        <v>746314</v>
      </c>
      <c r="H1370" s="12">
        <v>0</v>
      </c>
      <c r="I1370">
        <v>0</v>
      </c>
      <c r="J1370">
        <v>0</v>
      </c>
      <c r="K1370">
        <v>0</v>
      </c>
      <c r="L1370" s="11">
        <v>34700</v>
      </c>
      <c r="M1370" s="12">
        <v>1995</v>
      </c>
      <c r="N1370">
        <v>1</v>
      </c>
      <c r="O1370" s="12">
        <f t="shared" si="66"/>
        <v>13</v>
      </c>
      <c r="P1370">
        <v>1995</v>
      </c>
      <c r="Q1370">
        <v>13</v>
      </c>
      <c r="R1370">
        <v>1</v>
      </c>
      <c r="S1370">
        <v>1.3399190000000001</v>
      </c>
      <c r="T1370">
        <v>0</v>
      </c>
      <c r="U1370">
        <v>0</v>
      </c>
    </row>
    <row r="1371" spans="1:21" x14ac:dyDescent="0.35">
      <c r="A1371">
        <v>1</v>
      </c>
      <c r="B1371">
        <f t="shared" si="67"/>
        <v>1370</v>
      </c>
      <c r="C1371" t="s">
        <v>62</v>
      </c>
      <c r="D1371">
        <v>67</v>
      </c>
      <c r="E1371">
        <v>2009</v>
      </c>
      <c r="F1371">
        <v>100</v>
      </c>
      <c r="G1371" s="12">
        <v>745693</v>
      </c>
      <c r="H1371" s="12">
        <v>0</v>
      </c>
      <c r="I1371">
        <v>0</v>
      </c>
      <c r="J1371">
        <v>0</v>
      </c>
      <c r="K1371">
        <v>0</v>
      </c>
      <c r="L1371" s="11">
        <v>34700</v>
      </c>
      <c r="M1371" s="12">
        <v>1995</v>
      </c>
      <c r="N1371">
        <v>1</v>
      </c>
      <c r="O1371" s="12">
        <f t="shared" si="66"/>
        <v>14</v>
      </c>
      <c r="P1371">
        <v>1995</v>
      </c>
      <c r="Q1371">
        <v>14</v>
      </c>
      <c r="R1371">
        <v>1</v>
      </c>
      <c r="S1371">
        <v>1.3410340000000001</v>
      </c>
      <c r="T1371">
        <v>0</v>
      </c>
      <c r="U1371">
        <v>0</v>
      </c>
    </row>
    <row r="1372" spans="1:21" x14ac:dyDescent="0.35">
      <c r="A1372">
        <v>1</v>
      </c>
      <c r="B1372">
        <f t="shared" si="67"/>
        <v>1371</v>
      </c>
      <c r="C1372" t="s">
        <v>62</v>
      </c>
      <c r="D1372">
        <v>67</v>
      </c>
      <c r="E1372">
        <v>2010</v>
      </c>
      <c r="F1372">
        <v>100</v>
      </c>
      <c r="G1372" s="12">
        <v>746556</v>
      </c>
      <c r="H1372" s="12">
        <v>0</v>
      </c>
      <c r="I1372">
        <v>0</v>
      </c>
      <c r="J1372">
        <v>0</v>
      </c>
      <c r="K1372">
        <v>0</v>
      </c>
      <c r="L1372" s="11">
        <v>34700</v>
      </c>
      <c r="M1372" s="12">
        <v>1995</v>
      </c>
      <c r="N1372">
        <v>1</v>
      </c>
      <c r="O1372" s="12">
        <f t="shared" si="66"/>
        <v>15</v>
      </c>
      <c r="P1372">
        <v>1995</v>
      </c>
      <c r="Q1372">
        <v>15</v>
      </c>
      <c r="R1372">
        <v>1</v>
      </c>
      <c r="S1372">
        <v>1.3394839999999999</v>
      </c>
      <c r="T1372">
        <v>0</v>
      </c>
      <c r="U1372">
        <v>0</v>
      </c>
    </row>
    <row r="1373" spans="1:21" x14ac:dyDescent="0.35">
      <c r="A1373">
        <v>1</v>
      </c>
      <c r="B1373">
        <f t="shared" si="67"/>
        <v>1372</v>
      </c>
      <c r="C1373" t="s">
        <v>62</v>
      </c>
      <c r="D1373">
        <v>67</v>
      </c>
      <c r="E1373">
        <v>2011</v>
      </c>
      <c r="F1373">
        <v>200</v>
      </c>
      <c r="G1373" s="12">
        <v>749100</v>
      </c>
      <c r="H1373" s="12">
        <v>0</v>
      </c>
      <c r="I1373">
        <v>0</v>
      </c>
      <c r="J1373">
        <v>0</v>
      </c>
      <c r="K1373">
        <v>0</v>
      </c>
      <c r="L1373" s="11">
        <v>34700</v>
      </c>
      <c r="M1373" s="12">
        <v>1995</v>
      </c>
      <c r="N1373">
        <v>1</v>
      </c>
      <c r="O1373" s="12">
        <f t="shared" si="66"/>
        <v>16</v>
      </c>
      <c r="P1373">
        <v>1995</v>
      </c>
      <c r="Q1373">
        <v>16</v>
      </c>
      <c r="R1373">
        <v>1</v>
      </c>
      <c r="S1373">
        <v>2.6698710000000001</v>
      </c>
      <c r="T1373">
        <v>0</v>
      </c>
      <c r="U1373">
        <v>0</v>
      </c>
    </row>
    <row r="1374" spans="1:21" x14ac:dyDescent="0.35">
      <c r="A1374">
        <v>1</v>
      </c>
      <c r="B1374">
        <f t="shared" si="67"/>
        <v>1373</v>
      </c>
      <c r="C1374" t="s">
        <v>62</v>
      </c>
      <c r="D1374">
        <v>67</v>
      </c>
      <c r="E1374">
        <v>2012</v>
      </c>
      <c r="F1374">
        <v>200</v>
      </c>
      <c r="G1374" s="12">
        <v>753091</v>
      </c>
      <c r="H1374" s="12">
        <v>0</v>
      </c>
      <c r="I1374">
        <v>0</v>
      </c>
      <c r="J1374">
        <v>0</v>
      </c>
      <c r="K1374">
        <v>0</v>
      </c>
      <c r="L1374" s="11">
        <v>34700</v>
      </c>
      <c r="M1374" s="12">
        <v>1995</v>
      </c>
      <c r="N1374">
        <v>1</v>
      </c>
      <c r="O1374" s="12">
        <f t="shared" si="66"/>
        <v>17</v>
      </c>
      <c r="P1374">
        <v>1995</v>
      </c>
      <c r="Q1374">
        <v>17</v>
      </c>
      <c r="R1374">
        <v>1</v>
      </c>
      <c r="S1374">
        <v>2.6557219999999999</v>
      </c>
      <c r="T1374">
        <v>0</v>
      </c>
      <c r="U1374">
        <v>0</v>
      </c>
    </row>
    <row r="1375" spans="1:21" x14ac:dyDescent="0.35">
      <c r="A1375">
        <v>1</v>
      </c>
      <c r="B1375">
        <f t="shared" si="67"/>
        <v>1374</v>
      </c>
      <c r="C1375" t="s">
        <v>62</v>
      </c>
      <c r="D1375">
        <v>67</v>
      </c>
      <c r="E1375">
        <v>2013</v>
      </c>
      <c r="F1375">
        <v>200</v>
      </c>
      <c r="G1375" s="12">
        <v>758081</v>
      </c>
      <c r="H1375" s="12">
        <v>0</v>
      </c>
      <c r="I1375">
        <v>0</v>
      </c>
      <c r="J1375">
        <v>0</v>
      </c>
      <c r="K1375">
        <v>0</v>
      </c>
      <c r="L1375" s="11">
        <v>34700</v>
      </c>
      <c r="M1375" s="12">
        <v>1995</v>
      </c>
      <c r="N1375">
        <v>1</v>
      </c>
      <c r="O1375" s="12">
        <f t="shared" si="66"/>
        <v>18</v>
      </c>
      <c r="P1375">
        <v>1995</v>
      </c>
      <c r="Q1375">
        <v>18</v>
      </c>
      <c r="R1375">
        <v>1</v>
      </c>
      <c r="S1375">
        <v>2.6382409999999998</v>
      </c>
      <c r="T1375">
        <v>0</v>
      </c>
      <c r="U1375">
        <v>0</v>
      </c>
    </row>
    <row r="1376" spans="1:21" x14ac:dyDescent="0.35">
      <c r="A1376">
        <v>1</v>
      </c>
      <c r="B1376">
        <f t="shared" si="67"/>
        <v>1375</v>
      </c>
      <c r="C1376" t="s">
        <v>62</v>
      </c>
      <c r="D1376">
        <v>67</v>
      </c>
      <c r="E1376">
        <v>2014</v>
      </c>
      <c r="F1376">
        <v>200</v>
      </c>
      <c r="G1376" s="12">
        <v>763393</v>
      </c>
      <c r="H1376" s="12">
        <v>0</v>
      </c>
      <c r="I1376">
        <v>0</v>
      </c>
      <c r="J1376">
        <v>0</v>
      </c>
      <c r="K1376">
        <v>0</v>
      </c>
      <c r="L1376" s="11">
        <v>34700</v>
      </c>
      <c r="M1376" s="12">
        <v>1995</v>
      </c>
      <c r="N1376">
        <v>1</v>
      </c>
      <c r="O1376" s="12">
        <f t="shared" si="66"/>
        <v>19</v>
      </c>
      <c r="P1376">
        <v>1995</v>
      </c>
      <c r="Q1376">
        <v>19</v>
      </c>
      <c r="R1376">
        <v>1</v>
      </c>
      <c r="S1376">
        <v>2.6198830000000002</v>
      </c>
      <c r="T1376">
        <v>0</v>
      </c>
      <c r="U1376">
        <v>0</v>
      </c>
    </row>
    <row r="1377" spans="1:21" x14ac:dyDescent="0.35">
      <c r="A1377">
        <v>1</v>
      </c>
      <c r="B1377">
        <f t="shared" si="67"/>
        <v>1376</v>
      </c>
      <c r="C1377" t="s">
        <v>62</v>
      </c>
      <c r="D1377">
        <v>67</v>
      </c>
      <c r="E1377">
        <v>2015</v>
      </c>
      <c r="F1377">
        <v>200</v>
      </c>
      <c r="G1377" s="12">
        <v>768514</v>
      </c>
      <c r="H1377" s="12">
        <v>0</v>
      </c>
      <c r="I1377">
        <v>0</v>
      </c>
      <c r="J1377">
        <v>0</v>
      </c>
      <c r="K1377">
        <v>0</v>
      </c>
      <c r="L1377" s="11">
        <v>34700</v>
      </c>
      <c r="M1377" s="12">
        <v>1995</v>
      </c>
      <c r="N1377">
        <v>1</v>
      </c>
      <c r="O1377" s="12">
        <f t="shared" si="66"/>
        <v>20</v>
      </c>
      <c r="P1377">
        <v>1995</v>
      </c>
      <c r="Q1377">
        <v>20</v>
      </c>
      <c r="R1377">
        <v>1</v>
      </c>
      <c r="S1377">
        <v>2.6024250000000002</v>
      </c>
      <c r="T1377">
        <v>0</v>
      </c>
      <c r="U1377">
        <v>0</v>
      </c>
    </row>
    <row r="1378" spans="1:21" x14ac:dyDescent="0.35">
      <c r="A1378">
        <v>1</v>
      </c>
      <c r="B1378">
        <f t="shared" si="67"/>
        <v>1377</v>
      </c>
      <c r="C1378" t="s">
        <v>62</v>
      </c>
      <c r="D1378">
        <v>67</v>
      </c>
      <c r="E1378">
        <v>2016</v>
      </c>
      <c r="F1378">
        <v>200</v>
      </c>
      <c r="G1378" s="12">
        <v>773303</v>
      </c>
      <c r="H1378" s="12">
        <v>0</v>
      </c>
      <c r="I1378">
        <v>0</v>
      </c>
      <c r="J1378">
        <v>0</v>
      </c>
      <c r="K1378">
        <v>0</v>
      </c>
      <c r="L1378" s="11">
        <v>34700</v>
      </c>
      <c r="M1378" s="12">
        <v>1995</v>
      </c>
      <c r="N1378">
        <v>1</v>
      </c>
      <c r="O1378" s="12">
        <f t="shared" si="66"/>
        <v>21</v>
      </c>
      <c r="P1378">
        <v>1995</v>
      </c>
      <c r="Q1378">
        <v>21</v>
      </c>
      <c r="R1378">
        <v>1</v>
      </c>
      <c r="S1378">
        <v>2.5863079999999998</v>
      </c>
      <c r="T1378">
        <v>0</v>
      </c>
      <c r="U1378">
        <v>0</v>
      </c>
    </row>
    <row r="1379" spans="1:21" x14ac:dyDescent="0.35">
      <c r="A1379">
        <v>1</v>
      </c>
      <c r="B1379">
        <f t="shared" si="67"/>
        <v>1378</v>
      </c>
      <c r="C1379" t="s">
        <v>63</v>
      </c>
      <c r="D1379">
        <v>68</v>
      </c>
      <c r="E1379">
        <v>1990</v>
      </c>
      <c r="F1379">
        <v>4500</v>
      </c>
      <c r="G1379" s="12">
        <v>7100000</v>
      </c>
      <c r="H1379" s="12">
        <v>0</v>
      </c>
      <c r="I1379">
        <v>0</v>
      </c>
      <c r="J1379">
        <v>1</v>
      </c>
      <c r="K1379">
        <v>0</v>
      </c>
      <c r="L1379" s="11">
        <v>35094</v>
      </c>
      <c r="M1379" s="12">
        <v>1996</v>
      </c>
      <c r="N1379">
        <v>0</v>
      </c>
      <c r="O1379" s="12">
        <f t="shared" si="66"/>
        <v>-6</v>
      </c>
      <c r="P1379">
        <v>2033</v>
      </c>
      <c r="Q1379">
        <v>-43</v>
      </c>
      <c r="R1379">
        <v>0</v>
      </c>
      <c r="S1379">
        <v>6.3382670000000001</v>
      </c>
      <c r="T1379">
        <v>0</v>
      </c>
      <c r="U1379">
        <v>0</v>
      </c>
    </row>
    <row r="1380" spans="1:21" x14ac:dyDescent="0.35">
      <c r="A1380">
        <v>1</v>
      </c>
      <c r="B1380">
        <f t="shared" si="67"/>
        <v>1379</v>
      </c>
      <c r="C1380" t="s">
        <v>63</v>
      </c>
      <c r="D1380">
        <v>68</v>
      </c>
      <c r="E1380">
        <v>1991</v>
      </c>
      <c r="F1380">
        <v>5700</v>
      </c>
      <c r="G1380" s="12">
        <v>7200000</v>
      </c>
      <c r="H1380" s="12">
        <v>0</v>
      </c>
      <c r="I1380">
        <v>0</v>
      </c>
      <c r="J1380">
        <v>1</v>
      </c>
      <c r="K1380">
        <v>0</v>
      </c>
      <c r="L1380" s="11">
        <v>35094</v>
      </c>
      <c r="M1380" s="12">
        <v>1996</v>
      </c>
      <c r="N1380">
        <v>0</v>
      </c>
      <c r="O1380" s="12">
        <f t="shared" si="66"/>
        <v>-5</v>
      </c>
      <c r="P1380">
        <v>2033</v>
      </c>
      <c r="Q1380">
        <v>-42</v>
      </c>
      <c r="R1380">
        <v>0</v>
      </c>
      <c r="S1380">
        <v>7.869243</v>
      </c>
      <c r="T1380">
        <v>0</v>
      </c>
      <c r="U1380">
        <v>0</v>
      </c>
    </row>
    <row r="1381" spans="1:21" x14ac:dyDescent="0.35">
      <c r="A1381">
        <v>1</v>
      </c>
      <c r="B1381">
        <f t="shared" si="67"/>
        <v>1380</v>
      </c>
      <c r="C1381" t="s">
        <v>63</v>
      </c>
      <c r="D1381">
        <v>68</v>
      </c>
      <c r="E1381">
        <v>1992</v>
      </c>
      <c r="F1381">
        <v>6900</v>
      </c>
      <c r="G1381" s="12">
        <v>7400000</v>
      </c>
      <c r="H1381" s="12">
        <v>0</v>
      </c>
      <c r="I1381">
        <v>0</v>
      </c>
      <c r="J1381">
        <v>1</v>
      </c>
      <c r="K1381">
        <v>0</v>
      </c>
      <c r="L1381" s="11">
        <v>35094</v>
      </c>
      <c r="M1381" s="12">
        <v>1996</v>
      </c>
      <c r="N1381">
        <v>0</v>
      </c>
      <c r="O1381" s="12">
        <f t="shared" si="66"/>
        <v>-4</v>
      </c>
      <c r="P1381">
        <v>2033</v>
      </c>
      <c r="Q1381">
        <v>-41</v>
      </c>
      <c r="R1381">
        <v>0</v>
      </c>
      <c r="S1381">
        <v>9.3407649999999993</v>
      </c>
      <c r="T1381">
        <v>0</v>
      </c>
      <c r="U1381">
        <v>0</v>
      </c>
    </row>
    <row r="1382" spans="1:21" x14ac:dyDescent="0.35">
      <c r="A1382">
        <v>1</v>
      </c>
      <c r="B1382">
        <f t="shared" si="67"/>
        <v>1381</v>
      </c>
      <c r="C1382" t="s">
        <v>63</v>
      </c>
      <c r="D1382">
        <v>68</v>
      </c>
      <c r="E1382">
        <v>1993</v>
      </c>
      <c r="F1382">
        <v>8100</v>
      </c>
      <c r="G1382" s="12">
        <v>7500000</v>
      </c>
      <c r="H1382" s="12">
        <v>0</v>
      </c>
      <c r="I1382">
        <v>0</v>
      </c>
      <c r="J1382">
        <v>1</v>
      </c>
      <c r="K1382">
        <v>0</v>
      </c>
      <c r="L1382" s="11">
        <v>35094</v>
      </c>
      <c r="M1382" s="12">
        <v>1996</v>
      </c>
      <c r="N1382">
        <v>0</v>
      </c>
      <c r="O1382" s="12">
        <f t="shared" si="66"/>
        <v>-3</v>
      </c>
      <c r="P1382">
        <v>2033</v>
      </c>
      <c r="Q1382">
        <v>-40</v>
      </c>
      <c r="R1382">
        <v>0</v>
      </c>
      <c r="S1382">
        <v>10.75597</v>
      </c>
      <c r="T1382">
        <v>0</v>
      </c>
      <c r="U1382">
        <v>0</v>
      </c>
    </row>
    <row r="1383" spans="1:21" x14ac:dyDescent="0.35">
      <c r="A1383">
        <v>1</v>
      </c>
      <c r="B1383">
        <f t="shared" si="67"/>
        <v>1382</v>
      </c>
      <c r="C1383" t="s">
        <v>63</v>
      </c>
      <c r="D1383">
        <v>68</v>
      </c>
      <c r="E1383">
        <v>1994</v>
      </c>
      <c r="F1383">
        <v>9300</v>
      </c>
      <c r="G1383" s="12">
        <v>7700000</v>
      </c>
      <c r="H1383" s="12">
        <v>0</v>
      </c>
      <c r="I1383">
        <v>0</v>
      </c>
      <c r="J1383">
        <v>1</v>
      </c>
      <c r="K1383">
        <v>0</v>
      </c>
      <c r="L1383" s="11">
        <v>35094</v>
      </c>
      <c r="M1383" s="12">
        <v>1996</v>
      </c>
      <c r="N1383">
        <v>0</v>
      </c>
      <c r="O1383" s="12">
        <f t="shared" si="66"/>
        <v>-2</v>
      </c>
      <c r="P1383">
        <v>2033</v>
      </c>
      <c r="Q1383">
        <v>-39</v>
      </c>
      <c r="R1383">
        <v>0</v>
      </c>
      <c r="S1383">
        <v>12.1174</v>
      </c>
      <c r="T1383">
        <v>0</v>
      </c>
      <c r="U1383">
        <v>0</v>
      </c>
    </row>
    <row r="1384" spans="1:21" x14ac:dyDescent="0.35">
      <c r="A1384">
        <v>1</v>
      </c>
      <c r="B1384">
        <f t="shared" si="67"/>
        <v>1383</v>
      </c>
      <c r="C1384" t="s">
        <v>63</v>
      </c>
      <c r="D1384">
        <v>68</v>
      </c>
      <c r="E1384">
        <v>1995</v>
      </c>
      <c r="F1384">
        <v>10000</v>
      </c>
      <c r="G1384" s="12">
        <v>7800000</v>
      </c>
      <c r="H1384" s="12">
        <v>0</v>
      </c>
      <c r="I1384">
        <v>0</v>
      </c>
      <c r="J1384">
        <v>1</v>
      </c>
      <c r="K1384">
        <v>0</v>
      </c>
      <c r="L1384" s="11">
        <v>35094</v>
      </c>
      <c r="M1384" s="12">
        <v>1996</v>
      </c>
      <c r="N1384">
        <v>0</v>
      </c>
      <c r="O1384" s="12">
        <f t="shared" si="66"/>
        <v>-1</v>
      </c>
      <c r="P1384">
        <v>2033</v>
      </c>
      <c r="Q1384">
        <v>-38</v>
      </c>
      <c r="R1384">
        <v>0</v>
      </c>
      <c r="S1384">
        <v>12.788040000000001</v>
      </c>
      <c r="T1384">
        <v>0</v>
      </c>
      <c r="U1384">
        <v>0</v>
      </c>
    </row>
    <row r="1385" spans="1:21" x14ac:dyDescent="0.35">
      <c r="A1385">
        <v>1</v>
      </c>
      <c r="B1385">
        <f t="shared" si="67"/>
        <v>1384</v>
      </c>
      <c r="C1385" t="s">
        <v>63</v>
      </c>
      <c r="D1385">
        <v>68</v>
      </c>
      <c r="E1385">
        <v>1996</v>
      </c>
      <c r="F1385">
        <v>11000</v>
      </c>
      <c r="G1385" s="12">
        <v>8000000</v>
      </c>
      <c r="H1385" s="12">
        <v>0</v>
      </c>
      <c r="I1385">
        <v>0</v>
      </c>
      <c r="J1385">
        <v>1</v>
      </c>
      <c r="K1385">
        <v>0</v>
      </c>
      <c r="L1385" s="11">
        <v>35094</v>
      </c>
      <c r="M1385" s="12">
        <v>1996</v>
      </c>
      <c r="N1385">
        <v>1</v>
      </c>
      <c r="O1385" s="12">
        <f t="shared" si="66"/>
        <v>0</v>
      </c>
      <c r="P1385">
        <v>2033</v>
      </c>
      <c r="Q1385">
        <v>-37</v>
      </c>
      <c r="R1385">
        <v>0</v>
      </c>
      <c r="S1385">
        <v>13.80946</v>
      </c>
      <c r="T1385">
        <v>1</v>
      </c>
      <c r="U1385">
        <v>0</v>
      </c>
    </row>
    <row r="1386" spans="1:21" x14ac:dyDescent="0.35">
      <c r="A1386">
        <v>1</v>
      </c>
      <c r="B1386">
        <f t="shared" si="67"/>
        <v>1385</v>
      </c>
      <c r="C1386" t="s">
        <v>63</v>
      </c>
      <c r="D1386">
        <v>68</v>
      </c>
      <c r="E1386">
        <v>1997</v>
      </c>
      <c r="F1386">
        <v>12000</v>
      </c>
      <c r="G1386" s="12">
        <v>8100000</v>
      </c>
      <c r="H1386" s="12">
        <v>0</v>
      </c>
      <c r="I1386">
        <v>0</v>
      </c>
      <c r="J1386">
        <v>1</v>
      </c>
      <c r="K1386">
        <v>0</v>
      </c>
      <c r="L1386" s="11">
        <v>35094</v>
      </c>
      <c r="M1386" s="12">
        <v>1996</v>
      </c>
      <c r="N1386">
        <v>1</v>
      </c>
      <c r="O1386" s="12">
        <f t="shared" si="66"/>
        <v>1</v>
      </c>
      <c r="P1386">
        <v>2033</v>
      </c>
      <c r="Q1386">
        <v>-36</v>
      </c>
      <c r="R1386">
        <v>0</v>
      </c>
      <c r="S1386">
        <v>14.79299</v>
      </c>
      <c r="T1386">
        <v>1</v>
      </c>
      <c r="U1386">
        <v>0</v>
      </c>
    </row>
    <row r="1387" spans="1:21" x14ac:dyDescent="0.35">
      <c r="A1387">
        <v>1</v>
      </c>
      <c r="B1387">
        <f t="shared" si="67"/>
        <v>1386</v>
      </c>
      <c r="C1387" t="s">
        <v>63</v>
      </c>
      <c r="D1387">
        <v>68</v>
      </c>
      <c r="E1387">
        <v>1998</v>
      </c>
      <c r="F1387">
        <v>12000</v>
      </c>
      <c r="G1387" s="12">
        <v>8300000</v>
      </c>
      <c r="H1387" s="12">
        <v>0</v>
      </c>
      <c r="I1387">
        <v>0</v>
      </c>
      <c r="J1387">
        <v>1</v>
      </c>
      <c r="K1387">
        <v>0</v>
      </c>
      <c r="L1387" s="11">
        <v>35094</v>
      </c>
      <c r="M1387" s="12">
        <v>1996</v>
      </c>
      <c r="N1387">
        <v>1</v>
      </c>
      <c r="O1387" s="12">
        <f t="shared" si="66"/>
        <v>2</v>
      </c>
      <c r="P1387">
        <v>2033</v>
      </c>
      <c r="Q1387">
        <v>-35</v>
      </c>
      <c r="R1387">
        <v>0</v>
      </c>
      <c r="S1387">
        <v>14.53051</v>
      </c>
      <c r="T1387">
        <v>1</v>
      </c>
      <c r="U1387">
        <v>0</v>
      </c>
    </row>
    <row r="1388" spans="1:21" x14ac:dyDescent="0.35">
      <c r="A1388">
        <v>1</v>
      </c>
      <c r="B1388">
        <f t="shared" si="67"/>
        <v>1387</v>
      </c>
      <c r="C1388" t="s">
        <v>63</v>
      </c>
      <c r="D1388">
        <v>68</v>
      </c>
      <c r="E1388">
        <v>1999</v>
      </c>
      <c r="F1388">
        <v>12000</v>
      </c>
      <c r="G1388" s="12">
        <v>8400000</v>
      </c>
      <c r="H1388" s="12">
        <v>0</v>
      </c>
      <c r="I1388">
        <v>0</v>
      </c>
      <c r="J1388">
        <v>1</v>
      </c>
      <c r="K1388">
        <v>0</v>
      </c>
      <c r="L1388" s="11">
        <v>35094</v>
      </c>
      <c r="M1388" s="12">
        <v>1996</v>
      </c>
      <c r="N1388">
        <v>1</v>
      </c>
      <c r="O1388" s="12">
        <f t="shared" si="66"/>
        <v>3</v>
      </c>
      <c r="P1388">
        <v>2033</v>
      </c>
      <c r="Q1388">
        <v>-34</v>
      </c>
      <c r="R1388">
        <v>0</v>
      </c>
      <c r="S1388">
        <v>14.27824</v>
      </c>
      <c r="T1388">
        <v>1</v>
      </c>
      <c r="U1388">
        <v>0</v>
      </c>
    </row>
    <row r="1389" spans="1:21" x14ac:dyDescent="0.35">
      <c r="A1389">
        <v>1</v>
      </c>
      <c r="B1389">
        <f t="shared" si="67"/>
        <v>1388</v>
      </c>
      <c r="C1389" t="s">
        <v>63</v>
      </c>
      <c r="D1389">
        <v>68</v>
      </c>
      <c r="E1389">
        <v>2000</v>
      </c>
      <c r="F1389">
        <v>12000</v>
      </c>
      <c r="G1389" s="12">
        <v>8500000</v>
      </c>
      <c r="H1389" s="12">
        <v>0</v>
      </c>
      <c r="I1389">
        <v>0</v>
      </c>
      <c r="J1389">
        <v>1</v>
      </c>
      <c r="K1389">
        <v>0</v>
      </c>
      <c r="L1389" s="11">
        <v>35094</v>
      </c>
      <c r="M1389" s="12">
        <v>1996</v>
      </c>
      <c r="N1389">
        <v>1</v>
      </c>
      <c r="O1389" s="12">
        <f t="shared" si="66"/>
        <v>4</v>
      </c>
      <c r="P1389">
        <v>2033</v>
      </c>
      <c r="Q1389">
        <v>-33</v>
      </c>
      <c r="R1389">
        <v>0</v>
      </c>
      <c r="S1389">
        <v>14.0364</v>
      </c>
      <c r="T1389">
        <v>1</v>
      </c>
      <c r="U1389">
        <v>0</v>
      </c>
    </row>
    <row r="1390" spans="1:21" x14ac:dyDescent="0.35">
      <c r="A1390">
        <v>1</v>
      </c>
      <c r="B1390">
        <f t="shared" si="67"/>
        <v>1389</v>
      </c>
      <c r="C1390" t="s">
        <v>63</v>
      </c>
      <c r="D1390">
        <v>68</v>
      </c>
      <c r="E1390">
        <v>2001</v>
      </c>
      <c r="F1390">
        <v>12000</v>
      </c>
      <c r="G1390" s="12">
        <v>8700000</v>
      </c>
      <c r="H1390" s="12">
        <v>0</v>
      </c>
      <c r="I1390">
        <v>0</v>
      </c>
      <c r="J1390">
        <v>1</v>
      </c>
      <c r="K1390">
        <v>0</v>
      </c>
      <c r="L1390" s="11">
        <v>35094</v>
      </c>
      <c r="M1390" s="12">
        <v>1996</v>
      </c>
      <c r="N1390">
        <v>1</v>
      </c>
      <c r="O1390" s="12">
        <f t="shared" si="66"/>
        <v>5</v>
      </c>
      <c r="P1390">
        <v>2033</v>
      </c>
      <c r="Q1390">
        <v>-32</v>
      </c>
      <c r="R1390">
        <v>0</v>
      </c>
      <c r="S1390">
        <v>13.8049</v>
      </c>
      <c r="T1390">
        <v>1</v>
      </c>
      <c r="U1390">
        <v>0</v>
      </c>
    </row>
    <row r="1391" spans="1:21" x14ac:dyDescent="0.35">
      <c r="A1391">
        <v>1</v>
      </c>
      <c r="B1391">
        <f t="shared" si="67"/>
        <v>1390</v>
      </c>
      <c r="C1391" t="s">
        <v>63</v>
      </c>
      <c r="D1391">
        <v>68</v>
      </c>
      <c r="E1391">
        <v>2002</v>
      </c>
      <c r="F1391">
        <v>12000</v>
      </c>
      <c r="G1391" s="12">
        <v>8800000</v>
      </c>
      <c r="H1391" s="12">
        <v>0</v>
      </c>
      <c r="I1391">
        <v>0</v>
      </c>
      <c r="J1391">
        <v>1</v>
      </c>
      <c r="K1391">
        <v>0</v>
      </c>
      <c r="L1391" s="11">
        <v>35094</v>
      </c>
      <c r="M1391" s="12">
        <v>1996</v>
      </c>
      <c r="N1391">
        <v>1</v>
      </c>
      <c r="O1391" s="12">
        <f t="shared" si="66"/>
        <v>6</v>
      </c>
      <c r="P1391">
        <v>2033</v>
      </c>
      <c r="Q1391">
        <v>-31</v>
      </c>
      <c r="R1391">
        <v>0</v>
      </c>
      <c r="S1391">
        <v>13.582750000000001</v>
      </c>
      <c r="T1391">
        <v>1</v>
      </c>
      <c r="U1391">
        <v>0</v>
      </c>
    </row>
    <row r="1392" spans="1:21" x14ac:dyDescent="0.35">
      <c r="A1392">
        <v>1</v>
      </c>
      <c r="B1392">
        <f t="shared" si="67"/>
        <v>1391</v>
      </c>
      <c r="C1392" t="s">
        <v>63</v>
      </c>
      <c r="D1392">
        <v>68</v>
      </c>
      <c r="E1392">
        <v>2003</v>
      </c>
      <c r="F1392">
        <v>12000</v>
      </c>
      <c r="G1392" s="12">
        <v>9000000</v>
      </c>
      <c r="H1392" s="12">
        <v>0</v>
      </c>
      <c r="I1392">
        <v>0</v>
      </c>
      <c r="J1392">
        <v>1</v>
      </c>
      <c r="K1392">
        <v>0</v>
      </c>
      <c r="L1392" s="11">
        <v>35094</v>
      </c>
      <c r="M1392" s="12">
        <v>1996</v>
      </c>
      <c r="N1392">
        <v>1</v>
      </c>
      <c r="O1392" s="12">
        <f t="shared" si="66"/>
        <v>7</v>
      </c>
      <c r="P1392">
        <v>2033</v>
      </c>
      <c r="Q1392">
        <v>-30</v>
      </c>
      <c r="R1392">
        <v>0</v>
      </c>
      <c r="S1392">
        <v>13.36816</v>
      </c>
      <c r="T1392">
        <v>1</v>
      </c>
      <c r="U1392">
        <v>0</v>
      </c>
    </row>
    <row r="1393" spans="1:21" x14ac:dyDescent="0.35">
      <c r="A1393">
        <v>1</v>
      </c>
      <c r="B1393">
        <f t="shared" si="67"/>
        <v>1392</v>
      </c>
      <c r="C1393" t="s">
        <v>63</v>
      </c>
      <c r="D1393">
        <v>68</v>
      </c>
      <c r="E1393">
        <v>2004</v>
      </c>
      <c r="F1393">
        <v>11000</v>
      </c>
      <c r="G1393" s="12">
        <v>9100000</v>
      </c>
      <c r="H1393" s="12">
        <v>0</v>
      </c>
      <c r="I1393">
        <v>0</v>
      </c>
      <c r="J1393">
        <v>1</v>
      </c>
      <c r="K1393">
        <v>0</v>
      </c>
      <c r="L1393" s="11">
        <v>35094</v>
      </c>
      <c r="M1393" s="12">
        <v>1996</v>
      </c>
      <c r="N1393">
        <v>1</v>
      </c>
      <c r="O1393" s="12">
        <f t="shared" si="66"/>
        <v>8</v>
      </c>
      <c r="P1393">
        <v>2033</v>
      </c>
      <c r="Q1393">
        <v>-29</v>
      </c>
      <c r="R1393">
        <v>0</v>
      </c>
      <c r="S1393">
        <v>12.06249</v>
      </c>
      <c r="T1393">
        <v>1</v>
      </c>
      <c r="U1393">
        <v>0</v>
      </c>
    </row>
    <row r="1394" spans="1:21" x14ac:dyDescent="0.35">
      <c r="A1394">
        <v>1</v>
      </c>
      <c r="B1394">
        <f t="shared" si="67"/>
        <v>1393</v>
      </c>
      <c r="C1394" t="s">
        <v>63</v>
      </c>
      <c r="D1394">
        <v>68</v>
      </c>
      <c r="E1394">
        <v>2005</v>
      </c>
      <c r="F1394">
        <v>11000</v>
      </c>
      <c r="G1394" s="12">
        <v>9300000</v>
      </c>
      <c r="H1394" s="12">
        <v>0</v>
      </c>
      <c r="I1394">
        <v>0</v>
      </c>
      <c r="J1394">
        <v>1</v>
      </c>
      <c r="K1394">
        <v>0</v>
      </c>
      <c r="L1394" s="11">
        <v>35094</v>
      </c>
      <c r="M1394" s="12">
        <v>1996</v>
      </c>
      <c r="N1394">
        <v>1</v>
      </c>
      <c r="O1394" s="12">
        <f t="shared" si="66"/>
        <v>9</v>
      </c>
      <c r="P1394">
        <v>2033</v>
      </c>
      <c r="Q1394">
        <v>-28</v>
      </c>
      <c r="R1394">
        <v>0</v>
      </c>
      <c r="S1394">
        <v>11.87468</v>
      </c>
      <c r="T1394">
        <v>1</v>
      </c>
      <c r="U1394">
        <v>0</v>
      </c>
    </row>
    <row r="1395" spans="1:21" x14ac:dyDescent="0.35">
      <c r="A1395">
        <v>1</v>
      </c>
      <c r="B1395">
        <f t="shared" si="67"/>
        <v>1394</v>
      </c>
      <c r="C1395" t="s">
        <v>63</v>
      </c>
      <c r="D1395">
        <v>68</v>
      </c>
      <c r="E1395">
        <v>2006</v>
      </c>
      <c r="F1395">
        <v>9800</v>
      </c>
      <c r="G1395" s="12">
        <v>9400000</v>
      </c>
      <c r="H1395" s="12">
        <v>0</v>
      </c>
      <c r="I1395">
        <v>0</v>
      </c>
      <c r="J1395">
        <v>1</v>
      </c>
      <c r="K1395">
        <v>0</v>
      </c>
      <c r="L1395" s="11">
        <v>35094</v>
      </c>
      <c r="M1395" s="12">
        <v>1996</v>
      </c>
      <c r="N1395">
        <v>1</v>
      </c>
      <c r="O1395" s="12">
        <f t="shared" si="66"/>
        <v>10</v>
      </c>
      <c r="P1395">
        <v>2033</v>
      </c>
      <c r="Q1395">
        <v>-27</v>
      </c>
      <c r="R1395">
        <v>0</v>
      </c>
      <c r="S1395">
        <v>10.415050000000001</v>
      </c>
      <c r="T1395">
        <v>1</v>
      </c>
      <c r="U1395">
        <v>0</v>
      </c>
    </row>
    <row r="1396" spans="1:21" x14ac:dyDescent="0.35">
      <c r="A1396">
        <v>1</v>
      </c>
      <c r="B1396">
        <f t="shared" si="67"/>
        <v>1395</v>
      </c>
      <c r="C1396" t="s">
        <v>63</v>
      </c>
      <c r="D1396">
        <v>68</v>
      </c>
      <c r="E1396">
        <v>2007</v>
      </c>
      <c r="F1396">
        <v>8400</v>
      </c>
      <c r="G1396" s="12">
        <v>9600000</v>
      </c>
      <c r="H1396" s="12">
        <v>0</v>
      </c>
      <c r="I1396">
        <v>0</v>
      </c>
      <c r="J1396">
        <v>1</v>
      </c>
      <c r="K1396">
        <v>0</v>
      </c>
      <c r="L1396" s="11">
        <v>35094</v>
      </c>
      <c r="M1396" s="12">
        <v>1996</v>
      </c>
      <c r="N1396">
        <v>1</v>
      </c>
      <c r="O1396" s="12">
        <f t="shared" si="66"/>
        <v>11</v>
      </c>
      <c r="P1396">
        <v>2033</v>
      </c>
      <c r="Q1396">
        <v>-26</v>
      </c>
      <c r="R1396">
        <v>0</v>
      </c>
      <c r="S1396">
        <v>8.7894710000000007</v>
      </c>
      <c r="T1396">
        <v>1</v>
      </c>
      <c r="U1396">
        <v>0</v>
      </c>
    </row>
    <row r="1397" spans="1:21" x14ac:dyDescent="0.35">
      <c r="A1397">
        <v>1</v>
      </c>
      <c r="B1397">
        <f t="shared" si="67"/>
        <v>1396</v>
      </c>
      <c r="C1397" t="s">
        <v>63</v>
      </c>
      <c r="D1397">
        <v>68</v>
      </c>
      <c r="E1397">
        <v>2008</v>
      </c>
      <c r="F1397">
        <v>7400</v>
      </c>
      <c r="G1397" s="12">
        <v>9700000</v>
      </c>
      <c r="H1397" s="12">
        <v>0</v>
      </c>
      <c r="I1397">
        <v>0</v>
      </c>
      <c r="J1397">
        <v>1</v>
      </c>
      <c r="K1397">
        <v>0</v>
      </c>
      <c r="L1397" s="11">
        <v>35094</v>
      </c>
      <c r="M1397" s="12">
        <v>1996</v>
      </c>
      <c r="N1397">
        <v>1</v>
      </c>
      <c r="O1397" s="12">
        <f t="shared" si="66"/>
        <v>12</v>
      </c>
      <c r="P1397">
        <v>2033</v>
      </c>
      <c r="Q1397">
        <v>-25</v>
      </c>
      <c r="R1397">
        <v>0</v>
      </c>
      <c r="S1397">
        <v>7.6249130000000003</v>
      </c>
      <c r="T1397">
        <v>1</v>
      </c>
      <c r="U1397">
        <v>0</v>
      </c>
    </row>
    <row r="1398" spans="1:21" x14ac:dyDescent="0.35">
      <c r="A1398">
        <v>1</v>
      </c>
      <c r="B1398">
        <f t="shared" si="67"/>
        <v>1397</v>
      </c>
      <c r="C1398" t="s">
        <v>63</v>
      </c>
      <c r="D1398">
        <v>68</v>
      </c>
      <c r="E1398">
        <v>2009</v>
      </c>
      <c r="F1398">
        <v>6500</v>
      </c>
      <c r="G1398" s="12">
        <v>9900000</v>
      </c>
      <c r="H1398" s="12">
        <v>0</v>
      </c>
      <c r="I1398">
        <v>0</v>
      </c>
      <c r="J1398">
        <v>1</v>
      </c>
      <c r="K1398">
        <v>0</v>
      </c>
      <c r="L1398" s="11">
        <v>35094</v>
      </c>
      <c r="M1398" s="12">
        <v>1996</v>
      </c>
      <c r="N1398">
        <v>1</v>
      </c>
      <c r="O1398" s="12">
        <f t="shared" si="66"/>
        <v>13</v>
      </c>
      <c r="P1398">
        <v>2033</v>
      </c>
      <c r="Q1398">
        <v>-24</v>
      </c>
      <c r="R1398">
        <v>0</v>
      </c>
      <c r="S1398">
        <v>6.5970630000000003</v>
      </c>
      <c r="T1398">
        <v>1</v>
      </c>
      <c r="U1398">
        <v>0</v>
      </c>
    </row>
    <row r="1399" spans="1:21" x14ac:dyDescent="0.35">
      <c r="A1399">
        <v>1</v>
      </c>
      <c r="B1399">
        <f t="shared" si="67"/>
        <v>1398</v>
      </c>
      <c r="C1399" t="s">
        <v>63</v>
      </c>
      <c r="D1399">
        <v>68</v>
      </c>
      <c r="E1399">
        <v>2010</v>
      </c>
      <c r="F1399">
        <v>6100</v>
      </c>
      <c r="G1399" s="12">
        <v>10000000</v>
      </c>
      <c r="H1399" s="12">
        <v>0</v>
      </c>
      <c r="I1399">
        <v>0</v>
      </c>
      <c r="J1399">
        <v>1</v>
      </c>
      <c r="K1399">
        <v>0</v>
      </c>
      <c r="L1399" s="11">
        <v>35094</v>
      </c>
      <c r="M1399" s="12">
        <v>1996</v>
      </c>
      <c r="N1399">
        <v>1</v>
      </c>
      <c r="O1399" s="12">
        <f t="shared" si="66"/>
        <v>14</v>
      </c>
      <c r="P1399">
        <v>2033</v>
      </c>
      <c r="Q1399">
        <v>-23</v>
      </c>
      <c r="R1399">
        <v>0</v>
      </c>
      <c r="S1399">
        <v>6.1002340000000004</v>
      </c>
      <c r="T1399">
        <v>1</v>
      </c>
      <c r="U1399">
        <v>0</v>
      </c>
    </row>
    <row r="1400" spans="1:21" x14ac:dyDescent="0.35">
      <c r="A1400">
        <v>1</v>
      </c>
      <c r="B1400">
        <f t="shared" si="67"/>
        <v>1399</v>
      </c>
      <c r="C1400" t="s">
        <v>63</v>
      </c>
      <c r="D1400">
        <v>68</v>
      </c>
      <c r="E1400">
        <v>2011</v>
      </c>
      <c r="F1400">
        <v>6400</v>
      </c>
      <c r="G1400" s="12">
        <v>10000000</v>
      </c>
      <c r="H1400" s="12">
        <v>0</v>
      </c>
      <c r="I1400">
        <v>0</v>
      </c>
      <c r="J1400">
        <v>1</v>
      </c>
      <c r="K1400">
        <v>0</v>
      </c>
      <c r="L1400" s="11">
        <v>35094</v>
      </c>
      <c r="M1400" s="12">
        <v>1996</v>
      </c>
      <c r="N1400">
        <v>1</v>
      </c>
      <c r="O1400" s="12">
        <f t="shared" si="66"/>
        <v>15</v>
      </c>
      <c r="P1400">
        <v>2033</v>
      </c>
      <c r="Q1400">
        <v>-22</v>
      </c>
      <c r="R1400">
        <v>0</v>
      </c>
      <c r="S1400">
        <v>6.3084930000000004</v>
      </c>
      <c r="T1400">
        <v>1</v>
      </c>
      <c r="U1400">
        <v>0</v>
      </c>
    </row>
    <row r="1401" spans="1:21" x14ac:dyDescent="0.35">
      <c r="A1401">
        <v>1</v>
      </c>
      <c r="B1401">
        <f t="shared" si="67"/>
        <v>1400</v>
      </c>
      <c r="C1401" t="s">
        <v>63</v>
      </c>
      <c r="D1401">
        <v>68</v>
      </c>
      <c r="E1401">
        <v>2012</v>
      </c>
      <c r="F1401">
        <v>6200</v>
      </c>
      <c r="G1401" s="12">
        <v>10000000</v>
      </c>
      <c r="H1401" s="12">
        <v>0</v>
      </c>
      <c r="I1401">
        <v>0</v>
      </c>
      <c r="J1401">
        <v>1</v>
      </c>
      <c r="K1401">
        <v>0</v>
      </c>
      <c r="L1401" s="11">
        <v>35094</v>
      </c>
      <c r="M1401" s="12">
        <v>1996</v>
      </c>
      <c r="N1401">
        <v>1</v>
      </c>
      <c r="O1401" s="12">
        <f t="shared" si="66"/>
        <v>16</v>
      </c>
      <c r="P1401">
        <v>2033</v>
      </c>
      <c r="Q1401">
        <v>-21</v>
      </c>
      <c r="R1401">
        <v>0</v>
      </c>
      <c r="S1401">
        <v>6.0257300000000003</v>
      </c>
      <c r="T1401">
        <v>1</v>
      </c>
      <c r="U1401">
        <v>0</v>
      </c>
    </row>
    <row r="1402" spans="1:21" x14ac:dyDescent="0.35">
      <c r="A1402">
        <v>1</v>
      </c>
      <c r="B1402">
        <f t="shared" si="67"/>
        <v>1401</v>
      </c>
      <c r="C1402" t="s">
        <v>63</v>
      </c>
      <c r="D1402">
        <v>68</v>
      </c>
      <c r="E1402">
        <v>2013</v>
      </c>
      <c r="F1402">
        <v>5700</v>
      </c>
      <c r="G1402" s="12">
        <v>10000000</v>
      </c>
      <c r="H1402" s="12">
        <v>0</v>
      </c>
      <c r="I1402">
        <v>0</v>
      </c>
      <c r="J1402">
        <v>1</v>
      </c>
      <c r="K1402">
        <v>0</v>
      </c>
      <c r="L1402" s="11">
        <v>35094</v>
      </c>
      <c r="M1402" s="12">
        <v>1996</v>
      </c>
      <c r="N1402">
        <v>1</v>
      </c>
      <c r="O1402" s="12">
        <f t="shared" si="66"/>
        <v>17</v>
      </c>
      <c r="P1402">
        <v>2033</v>
      </c>
      <c r="Q1402">
        <v>-20</v>
      </c>
      <c r="R1402">
        <v>0</v>
      </c>
      <c r="S1402">
        <v>5.4640750000000002</v>
      </c>
      <c r="T1402">
        <v>1</v>
      </c>
      <c r="U1402">
        <v>0</v>
      </c>
    </row>
    <row r="1403" spans="1:21" x14ac:dyDescent="0.35">
      <c r="A1403">
        <v>1</v>
      </c>
      <c r="B1403">
        <f t="shared" si="67"/>
        <v>1402</v>
      </c>
      <c r="C1403" t="s">
        <v>63</v>
      </c>
      <c r="D1403">
        <v>68</v>
      </c>
      <c r="E1403">
        <v>2014</v>
      </c>
      <c r="F1403">
        <v>5100</v>
      </c>
      <c r="G1403" s="12">
        <v>11000000</v>
      </c>
      <c r="H1403" s="12">
        <v>0</v>
      </c>
      <c r="I1403">
        <v>0</v>
      </c>
      <c r="J1403">
        <v>1</v>
      </c>
      <c r="K1403">
        <v>0</v>
      </c>
      <c r="L1403" s="11">
        <v>35094</v>
      </c>
      <c r="M1403" s="12">
        <v>1996</v>
      </c>
      <c r="N1403">
        <v>1</v>
      </c>
      <c r="O1403" s="12">
        <f t="shared" si="66"/>
        <v>18</v>
      </c>
      <c r="P1403">
        <v>2033</v>
      </c>
      <c r="Q1403">
        <v>-19</v>
      </c>
      <c r="R1403">
        <v>0</v>
      </c>
      <c r="S1403">
        <v>4.8238510000000003</v>
      </c>
      <c r="T1403">
        <v>1</v>
      </c>
      <c r="U1403">
        <v>0</v>
      </c>
    </row>
    <row r="1404" spans="1:21" x14ac:dyDescent="0.35">
      <c r="A1404">
        <v>1</v>
      </c>
      <c r="B1404">
        <f t="shared" si="67"/>
        <v>1403</v>
      </c>
      <c r="C1404" t="s">
        <v>63</v>
      </c>
      <c r="D1404">
        <v>68</v>
      </c>
      <c r="E1404">
        <v>2015</v>
      </c>
      <c r="F1404">
        <v>4800</v>
      </c>
      <c r="G1404" s="12">
        <v>11000000</v>
      </c>
      <c r="H1404" s="12">
        <v>0</v>
      </c>
      <c r="I1404">
        <v>0</v>
      </c>
      <c r="J1404">
        <v>1</v>
      </c>
      <c r="K1404">
        <v>0</v>
      </c>
      <c r="L1404" s="11">
        <v>35094</v>
      </c>
      <c r="M1404" s="12">
        <v>1996</v>
      </c>
      <c r="N1404">
        <v>1</v>
      </c>
      <c r="O1404" s="12">
        <f t="shared" si="66"/>
        <v>19</v>
      </c>
      <c r="P1404">
        <v>2033</v>
      </c>
      <c r="Q1404">
        <v>-18</v>
      </c>
      <c r="R1404">
        <v>0</v>
      </c>
      <c r="S1404">
        <v>4.4813489999999998</v>
      </c>
      <c r="T1404">
        <v>1</v>
      </c>
      <c r="U1404">
        <v>0</v>
      </c>
    </row>
    <row r="1405" spans="1:21" x14ac:dyDescent="0.35">
      <c r="A1405">
        <v>1</v>
      </c>
      <c r="B1405">
        <f t="shared" si="67"/>
        <v>1404</v>
      </c>
      <c r="C1405" t="s">
        <v>63</v>
      </c>
      <c r="D1405">
        <v>68</v>
      </c>
      <c r="E1405">
        <v>2016</v>
      </c>
      <c r="F1405">
        <v>4600</v>
      </c>
      <c r="G1405" s="12">
        <v>11000000</v>
      </c>
      <c r="H1405" s="12">
        <v>0</v>
      </c>
      <c r="I1405">
        <v>0</v>
      </c>
      <c r="J1405">
        <v>1</v>
      </c>
      <c r="K1405">
        <v>0</v>
      </c>
      <c r="L1405" s="11">
        <v>35094</v>
      </c>
      <c r="M1405" s="12">
        <v>1996</v>
      </c>
      <c r="N1405">
        <v>1</v>
      </c>
      <c r="O1405" s="12">
        <f t="shared" si="66"/>
        <v>20</v>
      </c>
      <c r="P1405">
        <v>2033</v>
      </c>
      <c r="Q1405">
        <v>-17</v>
      </c>
      <c r="R1405">
        <v>0</v>
      </c>
      <c r="S1405">
        <v>4.2406740000000003</v>
      </c>
      <c r="T1405">
        <v>1</v>
      </c>
      <c r="U1405">
        <v>0</v>
      </c>
    </row>
    <row r="1406" spans="1:21" x14ac:dyDescent="0.35">
      <c r="A1406">
        <v>1</v>
      </c>
      <c r="B1406">
        <f t="shared" si="67"/>
        <v>1405</v>
      </c>
      <c r="C1406" t="s">
        <v>64</v>
      </c>
      <c r="D1406">
        <v>69</v>
      </c>
      <c r="E1406">
        <v>1990</v>
      </c>
      <c r="F1406">
        <v>500</v>
      </c>
      <c r="G1406" s="12">
        <v>5000000</v>
      </c>
      <c r="H1406" s="12">
        <v>0</v>
      </c>
      <c r="I1406">
        <v>0</v>
      </c>
      <c r="J1406">
        <v>0</v>
      </c>
      <c r="K1406">
        <v>1</v>
      </c>
      <c r="L1406" s="11">
        <v>34700</v>
      </c>
      <c r="M1406" s="12">
        <v>1995</v>
      </c>
      <c r="N1406">
        <v>0</v>
      </c>
      <c r="O1406" s="12">
        <f t="shared" si="66"/>
        <v>-5</v>
      </c>
      <c r="P1406">
        <v>2000</v>
      </c>
      <c r="Q1406">
        <v>-10</v>
      </c>
      <c r="R1406">
        <v>0</v>
      </c>
      <c r="S1406">
        <v>1.009015</v>
      </c>
      <c r="T1406">
        <v>0</v>
      </c>
      <c r="U1406">
        <v>0</v>
      </c>
    </row>
    <row r="1407" spans="1:21" x14ac:dyDescent="0.35">
      <c r="A1407">
        <v>1</v>
      </c>
      <c r="B1407">
        <f t="shared" si="67"/>
        <v>1406</v>
      </c>
      <c r="C1407" t="s">
        <v>64</v>
      </c>
      <c r="D1407">
        <v>69</v>
      </c>
      <c r="E1407">
        <v>1991</v>
      </c>
      <c r="F1407">
        <v>1000</v>
      </c>
      <c r="G1407" s="12">
        <v>5100000</v>
      </c>
      <c r="H1407" s="12">
        <v>0</v>
      </c>
      <c r="I1407">
        <v>0</v>
      </c>
      <c r="J1407">
        <v>0</v>
      </c>
      <c r="K1407">
        <v>1</v>
      </c>
      <c r="L1407" s="11">
        <v>34700</v>
      </c>
      <c r="M1407" s="12">
        <v>1995</v>
      </c>
      <c r="N1407">
        <v>0</v>
      </c>
      <c r="O1407" s="12">
        <f t="shared" si="66"/>
        <v>-4</v>
      </c>
      <c r="P1407">
        <v>2000</v>
      </c>
      <c r="Q1407">
        <v>-9</v>
      </c>
      <c r="R1407">
        <v>0</v>
      </c>
      <c r="S1407">
        <v>1.9608030000000001</v>
      </c>
      <c r="T1407">
        <v>0</v>
      </c>
      <c r="U1407">
        <v>0</v>
      </c>
    </row>
    <row r="1408" spans="1:21" x14ac:dyDescent="0.35">
      <c r="A1408">
        <v>1</v>
      </c>
      <c r="B1408">
        <f t="shared" si="67"/>
        <v>1407</v>
      </c>
      <c r="C1408" t="s">
        <v>64</v>
      </c>
      <c r="D1408">
        <v>69</v>
      </c>
      <c r="E1408">
        <v>1992</v>
      </c>
      <c r="F1408">
        <v>1000</v>
      </c>
      <c r="G1408" s="12">
        <v>5200000</v>
      </c>
      <c r="H1408" s="12">
        <v>0</v>
      </c>
      <c r="I1408">
        <v>0</v>
      </c>
      <c r="J1408">
        <v>0</v>
      </c>
      <c r="K1408">
        <v>1</v>
      </c>
      <c r="L1408" s="11">
        <v>34700</v>
      </c>
      <c r="M1408" s="12">
        <v>1995</v>
      </c>
      <c r="N1408">
        <v>0</v>
      </c>
      <c r="O1408" s="12">
        <f t="shared" si="66"/>
        <v>-3</v>
      </c>
      <c r="P1408">
        <v>2000</v>
      </c>
      <c r="Q1408">
        <v>-8</v>
      </c>
      <c r="R1408">
        <v>0</v>
      </c>
      <c r="S1408">
        <v>1.9055470000000001</v>
      </c>
      <c r="T1408">
        <v>0</v>
      </c>
      <c r="U1408">
        <v>0</v>
      </c>
    </row>
    <row r="1409" spans="1:21" x14ac:dyDescent="0.35">
      <c r="A1409">
        <v>1</v>
      </c>
      <c r="B1409">
        <f t="shared" si="67"/>
        <v>1408</v>
      </c>
      <c r="C1409" t="s">
        <v>64</v>
      </c>
      <c r="D1409">
        <v>69</v>
      </c>
      <c r="E1409">
        <v>1993</v>
      </c>
      <c r="F1409">
        <v>1000</v>
      </c>
      <c r="G1409" s="12">
        <v>5400000</v>
      </c>
      <c r="H1409" s="12">
        <v>0</v>
      </c>
      <c r="I1409">
        <v>0</v>
      </c>
      <c r="J1409">
        <v>0</v>
      </c>
      <c r="K1409">
        <v>1</v>
      </c>
      <c r="L1409" s="11">
        <v>34700</v>
      </c>
      <c r="M1409" s="12">
        <v>1995</v>
      </c>
      <c r="N1409">
        <v>0</v>
      </c>
      <c r="O1409" s="12">
        <f t="shared" si="66"/>
        <v>-2</v>
      </c>
      <c r="P1409">
        <v>2000</v>
      </c>
      <c r="Q1409">
        <v>-7</v>
      </c>
      <c r="R1409">
        <v>0</v>
      </c>
      <c r="S1409">
        <v>1.8522620000000001</v>
      </c>
      <c r="T1409">
        <v>0</v>
      </c>
      <c r="U1409">
        <v>0</v>
      </c>
    </row>
    <row r="1410" spans="1:21" x14ac:dyDescent="0.35">
      <c r="A1410">
        <v>1</v>
      </c>
      <c r="B1410">
        <f t="shared" si="67"/>
        <v>1409</v>
      </c>
      <c r="C1410" t="s">
        <v>64</v>
      </c>
      <c r="D1410">
        <v>69</v>
      </c>
      <c r="E1410">
        <v>1994</v>
      </c>
      <c r="F1410">
        <v>1100</v>
      </c>
      <c r="G1410" s="12">
        <v>5600000</v>
      </c>
      <c r="H1410" s="12">
        <v>0</v>
      </c>
      <c r="I1410">
        <v>0</v>
      </c>
      <c r="J1410">
        <v>0</v>
      </c>
      <c r="K1410">
        <v>1</v>
      </c>
      <c r="L1410" s="11">
        <v>34700</v>
      </c>
      <c r="M1410" s="12">
        <v>1995</v>
      </c>
      <c r="N1410">
        <v>0</v>
      </c>
      <c r="O1410" s="12">
        <f t="shared" si="66"/>
        <v>-1</v>
      </c>
      <c r="P1410">
        <v>2000</v>
      </c>
      <c r="Q1410">
        <v>-6</v>
      </c>
      <c r="R1410">
        <v>0</v>
      </c>
      <c r="S1410">
        <v>1.9810449999999999</v>
      </c>
      <c r="T1410">
        <v>0</v>
      </c>
      <c r="U1410">
        <v>0</v>
      </c>
    </row>
    <row r="1411" spans="1:21" x14ac:dyDescent="0.35">
      <c r="A1411">
        <v>1</v>
      </c>
      <c r="B1411">
        <f t="shared" si="67"/>
        <v>1410</v>
      </c>
      <c r="C1411" t="s">
        <v>64</v>
      </c>
      <c r="D1411">
        <v>69</v>
      </c>
      <c r="E1411">
        <v>1995</v>
      </c>
      <c r="F1411">
        <v>1300</v>
      </c>
      <c r="G1411" s="12">
        <v>5700000</v>
      </c>
      <c r="H1411" s="12">
        <v>0</v>
      </c>
      <c r="I1411">
        <v>0</v>
      </c>
      <c r="J1411">
        <v>0</v>
      </c>
      <c r="K1411">
        <v>1</v>
      </c>
      <c r="L1411" s="11">
        <v>34700</v>
      </c>
      <c r="M1411" s="12">
        <v>1995</v>
      </c>
      <c r="N1411">
        <v>1</v>
      </c>
      <c r="O1411" s="12">
        <f t="shared" ref="O1411:O1474" si="68">E1411-M1411</f>
        <v>0</v>
      </c>
      <c r="P1411">
        <v>2000</v>
      </c>
      <c r="Q1411">
        <v>-5</v>
      </c>
      <c r="R1411">
        <v>0</v>
      </c>
      <c r="S1411">
        <v>2.2770860000000002</v>
      </c>
      <c r="T1411">
        <v>0</v>
      </c>
      <c r="U1411">
        <v>1</v>
      </c>
    </row>
    <row r="1412" spans="1:21" x14ac:dyDescent="0.35">
      <c r="A1412">
        <v>1</v>
      </c>
      <c r="B1412">
        <f t="shared" ref="B1412:B1475" si="69">B1411+1</f>
        <v>1411</v>
      </c>
      <c r="C1412" t="s">
        <v>64</v>
      </c>
      <c r="D1412">
        <v>69</v>
      </c>
      <c r="E1412">
        <v>1996</v>
      </c>
      <c r="F1412">
        <v>1500</v>
      </c>
      <c r="G1412" s="12">
        <v>5900000</v>
      </c>
      <c r="H1412" s="12">
        <v>0</v>
      </c>
      <c r="I1412">
        <v>0</v>
      </c>
      <c r="J1412">
        <v>0</v>
      </c>
      <c r="K1412">
        <v>1</v>
      </c>
      <c r="L1412" s="11">
        <v>34700</v>
      </c>
      <c r="M1412" s="12">
        <v>1995</v>
      </c>
      <c r="N1412">
        <v>1</v>
      </c>
      <c r="O1412" s="12">
        <f t="shared" si="68"/>
        <v>1</v>
      </c>
      <c r="P1412">
        <v>2000</v>
      </c>
      <c r="Q1412">
        <v>-4</v>
      </c>
      <c r="R1412">
        <v>0</v>
      </c>
      <c r="S1412">
        <v>2.5563030000000002</v>
      </c>
      <c r="T1412">
        <v>0</v>
      </c>
      <c r="U1412">
        <v>1</v>
      </c>
    </row>
    <row r="1413" spans="1:21" x14ac:dyDescent="0.35">
      <c r="A1413">
        <v>1</v>
      </c>
      <c r="B1413">
        <f t="shared" si="69"/>
        <v>1412</v>
      </c>
      <c r="C1413" t="s">
        <v>64</v>
      </c>
      <c r="D1413">
        <v>69</v>
      </c>
      <c r="E1413">
        <v>1997</v>
      </c>
      <c r="F1413">
        <v>1700</v>
      </c>
      <c r="G1413" s="12">
        <v>6000000</v>
      </c>
      <c r="H1413" s="12">
        <v>0</v>
      </c>
      <c r="I1413">
        <v>0</v>
      </c>
      <c r="J1413">
        <v>0</v>
      </c>
      <c r="K1413">
        <v>1</v>
      </c>
      <c r="L1413" s="11">
        <v>34700</v>
      </c>
      <c r="M1413" s="12">
        <v>1995</v>
      </c>
      <c r="N1413">
        <v>1</v>
      </c>
      <c r="O1413" s="12">
        <f t="shared" si="68"/>
        <v>2</v>
      </c>
      <c r="P1413">
        <v>2000</v>
      </c>
      <c r="Q1413">
        <v>-3</v>
      </c>
      <c r="R1413">
        <v>0</v>
      </c>
      <c r="S1413">
        <v>2.81976</v>
      </c>
      <c r="T1413">
        <v>0</v>
      </c>
      <c r="U1413">
        <v>1</v>
      </c>
    </row>
    <row r="1414" spans="1:21" x14ac:dyDescent="0.35">
      <c r="A1414">
        <v>1</v>
      </c>
      <c r="B1414">
        <f t="shared" si="69"/>
        <v>1413</v>
      </c>
      <c r="C1414" t="s">
        <v>64</v>
      </c>
      <c r="D1414">
        <v>69</v>
      </c>
      <c r="E1414">
        <v>1998</v>
      </c>
      <c r="F1414">
        <v>1900</v>
      </c>
      <c r="G1414" s="12">
        <v>6200000</v>
      </c>
      <c r="H1414" s="12">
        <v>0</v>
      </c>
      <c r="I1414">
        <v>0</v>
      </c>
      <c r="J1414">
        <v>0</v>
      </c>
      <c r="K1414">
        <v>1</v>
      </c>
      <c r="L1414" s="11">
        <v>34700</v>
      </c>
      <c r="M1414" s="12">
        <v>1995</v>
      </c>
      <c r="N1414">
        <v>1</v>
      </c>
      <c r="O1414" s="12">
        <f t="shared" si="68"/>
        <v>3</v>
      </c>
      <c r="P1414">
        <v>2000</v>
      </c>
      <c r="Q1414">
        <v>-2</v>
      </c>
      <c r="R1414">
        <v>0</v>
      </c>
      <c r="S1414">
        <v>3.0684629999999999</v>
      </c>
      <c r="T1414">
        <v>0</v>
      </c>
      <c r="U1414">
        <v>1</v>
      </c>
    </row>
    <row r="1415" spans="1:21" x14ac:dyDescent="0.35">
      <c r="A1415">
        <v>1</v>
      </c>
      <c r="B1415">
        <f t="shared" si="69"/>
        <v>1414</v>
      </c>
      <c r="C1415" t="s">
        <v>64</v>
      </c>
      <c r="D1415">
        <v>69</v>
      </c>
      <c r="E1415">
        <v>1999</v>
      </c>
      <c r="F1415">
        <v>2100</v>
      </c>
      <c r="G1415" s="12">
        <v>6400000</v>
      </c>
      <c r="H1415" s="12">
        <v>0</v>
      </c>
      <c r="I1415">
        <v>0</v>
      </c>
      <c r="J1415">
        <v>0</v>
      </c>
      <c r="K1415">
        <v>1</v>
      </c>
      <c r="L1415" s="11">
        <v>34700</v>
      </c>
      <c r="M1415" s="12">
        <v>1995</v>
      </c>
      <c r="N1415">
        <v>1</v>
      </c>
      <c r="O1415" s="12">
        <f t="shared" si="68"/>
        <v>4</v>
      </c>
      <c r="P1415">
        <v>2000</v>
      </c>
      <c r="Q1415">
        <v>-1</v>
      </c>
      <c r="R1415">
        <v>0</v>
      </c>
      <c r="S1415">
        <v>3.3033299999999999</v>
      </c>
      <c r="T1415">
        <v>0</v>
      </c>
      <c r="U1415">
        <v>1</v>
      </c>
    </row>
    <row r="1416" spans="1:21" x14ac:dyDescent="0.35">
      <c r="A1416">
        <v>1</v>
      </c>
      <c r="B1416">
        <f t="shared" si="69"/>
        <v>1415</v>
      </c>
      <c r="C1416" t="s">
        <v>64</v>
      </c>
      <c r="D1416">
        <v>69</v>
      </c>
      <c r="E1416">
        <v>2000</v>
      </c>
      <c r="F1416">
        <v>2300</v>
      </c>
      <c r="G1416" s="12">
        <v>6500000</v>
      </c>
      <c r="H1416" s="12">
        <v>0</v>
      </c>
      <c r="I1416">
        <v>0</v>
      </c>
      <c r="J1416">
        <v>0</v>
      </c>
      <c r="K1416">
        <v>1</v>
      </c>
      <c r="L1416" s="11">
        <v>34700</v>
      </c>
      <c r="M1416" s="12">
        <v>1995</v>
      </c>
      <c r="N1416">
        <v>1</v>
      </c>
      <c r="O1416" s="12">
        <f t="shared" si="68"/>
        <v>5</v>
      </c>
      <c r="P1416">
        <v>2000</v>
      </c>
      <c r="Q1416">
        <v>0</v>
      </c>
      <c r="R1416">
        <v>1</v>
      </c>
      <c r="S1416">
        <v>3.5252919999999999</v>
      </c>
      <c r="T1416">
        <v>0</v>
      </c>
      <c r="U1416">
        <v>1</v>
      </c>
    </row>
    <row r="1417" spans="1:21" x14ac:dyDescent="0.35">
      <c r="A1417">
        <v>1</v>
      </c>
      <c r="B1417">
        <f t="shared" si="69"/>
        <v>1416</v>
      </c>
      <c r="C1417" t="s">
        <v>64</v>
      </c>
      <c r="D1417">
        <v>69</v>
      </c>
      <c r="E1417">
        <v>2001</v>
      </c>
      <c r="F1417">
        <v>2400</v>
      </c>
      <c r="G1417" s="12">
        <v>6700000</v>
      </c>
      <c r="H1417" s="12">
        <v>0</v>
      </c>
      <c r="I1417">
        <v>0</v>
      </c>
      <c r="J1417">
        <v>0</v>
      </c>
      <c r="K1417">
        <v>1</v>
      </c>
      <c r="L1417" s="11">
        <v>34700</v>
      </c>
      <c r="M1417" s="12">
        <v>1995</v>
      </c>
      <c r="N1417">
        <v>1</v>
      </c>
      <c r="O1417" s="12">
        <f t="shared" si="68"/>
        <v>6</v>
      </c>
      <c r="P1417">
        <v>2000</v>
      </c>
      <c r="Q1417">
        <v>1</v>
      </c>
      <c r="R1417">
        <v>1</v>
      </c>
      <c r="S1417">
        <v>3.5858029999999999</v>
      </c>
      <c r="T1417">
        <v>0</v>
      </c>
      <c r="U1417">
        <v>1</v>
      </c>
    </row>
    <row r="1418" spans="1:21" x14ac:dyDescent="0.35">
      <c r="A1418">
        <v>1</v>
      </c>
      <c r="B1418">
        <f t="shared" si="69"/>
        <v>1417</v>
      </c>
      <c r="C1418" t="s">
        <v>64</v>
      </c>
      <c r="D1418">
        <v>69</v>
      </c>
      <c r="E1418">
        <v>2002</v>
      </c>
      <c r="F1418">
        <v>2500</v>
      </c>
      <c r="G1418" s="12">
        <v>6900000</v>
      </c>
      <c r="H1418" s="12">
        <v>0</v>
      </c>
      <c r="I1418">
        <v>0</v>
      </c>
      <c r="J1418">
        <v>0</v>
      </c>
      <c r="K1418">
        <v>1</v>
      </c>
      <c r="L1418" s="11">
        <v>34700</v>
      </c>
      <c r="M1418" s="12">
        <v>1995</v>
      </c>
      <c r="N1418">
        <v>1</v>
      </c>
      <c r="O1418" s="12">
        <f t="shared" si="68"/>
        <v>7</v>
      </c>
      <c r="P1418">
        <v>2000</v>
      </c>
      <c r="Q1418">
        <v>2</v>
      </c>
      <c r="R1418">
        <v>1</v>
      </c>
      <c r="S1418">
        <v>3.6426379999999998</v>
      </c>
      <c r="T1418">
        <v>0</v>
      </c>
      <c r="U1418">
        <v>1</v>
      </c>
    </row>
    <row r="1419" spans="1:21" x14ac:dyDescent="0.35">
      <c r="A1419">
        <v>1</v>
      </c>
      <c r="B1419">
        <f t="shared" si="69"/>
        <v>1418</v>
      </c>
      <c r="C1419" t="s">
        <v>64</v>
      </c>
      <c r="D1419">
        <v>69</v>
      </c>
      <c r="E1419">
        <v>2003</v>
      </c>
      <c r="F1419">
        <v>2400</v>
      </c>
      <c r="G1419" s="12">
        <v>7000000</v>
      </c>
      <c r="H1419" s="12">
        <v>0</v>
      </c>
      <c r="I1419">
        <v>0</v>
      </c>
      <c r="J1419">
        <v>0</v>
      </c>
      <c r="K1419">
        <v>1</v>
      </c>
      <c r="L1419" s="11">
        <v>34700</v>
      </c>
      <c r="M1419" s="12">
        <v>1995</v>
      </c>
      <c r="N1419">
        <v>1</v>
      </c>
      <c r="O1419" s="12">
        <f t="shared" si="68"/>
        <v>8</v>
      </c>
      <c r="P1419">
        <v>2000</v>
      </c>
      <c r="Q1419">
        <v>3</v>
      </c>
      <c r="R1419">
        <v>1</v>
      </c>
      <c r="S1419">
        <v>3.412086</v>
      </c>
      <c r="T1419">
        <v>0</v>
      </c>
      <c r="U1419">
        <v>1</v>
      </c>
    </row>
    <row r="1420" spans="1:21" x14ac:dyDescent="0.35">
      <c r="A1420">
        <v>1</v>
      </c>
      <c r="B1420">
        <f t="shared" si="69"/>
        <v>1419</v>
      </c>
      <c r="C1420" t="s">
        <v>64</v>
      </c>
      <c r="D1420">
        <v>69</v>
      </c>
      <c r="E1420">
        <v>2004</v>
      </c>
      <c r="F1420">
        <v>2100</v>
      </c>
      <c r="G1420" s="12">
        <v>7200000</v>
      </c>
      <c r="H1420" s="12">
        <v>0</v>
      </c>
      <c r="I1420">
        <v>0</v>
      </c>
      <c r="J1420">
        <v>0</v>
      </c>
      <c r="K1420">
        <v>1</v>
      </c>
      <c r="L1420" s="11">
        <v>34700</v>
      </c>
      <c r="M1420" s="12">
        <v>1995</v>
      </c>
      <c r="N1420">
        <v>1</v>
      </c>
      <c r="O1420" s="12">
        <f t="shared" si="68"/>
        <v>9</v>
      </c>
      <c r="P1420">
        <v>2000</v>
      </c>
      <c r="Q1420">
        <v>4</v>
      </c>
      <c r="R1420">
        <v>1</v>
      </c>
      <c r="S1420">
        <v>2.9149850000000002</v>
      </c>
      <c r="T1420">
        <v>0</v>
      </c>
      <c r="U1420">
        <v>1</v>
      </c>
    </row>
    <row r="1421" spans="1:21" x14ac:dyDescent="0.35">
      <c r="A1421">
        <v>1</v>
      </c>
      <c r="B1421">
        <f t="shared" si="69"/>
        <v>1420</v>
      </c>
      <c r="C1421" t="s">
        <v>64</v>
      </c>
      <c r="D1421">
        <v>69</v>
      </c>
      <c r="E1421">
        <v>2005</v>
      </c>
      <c r="F1421">
        <v>2000</v>
      </c>
      <c r="G1421" s="12">
        <v>7400000</v>
      </c>
      <c r="H1421" s="12">
        <v>0</v>
      </c>
      <c r="I1421">
        <v>0</v>
      </c>
      <c r="J1421">
        <v>0</v>
      </c>
      <c r="K1421">
        <v>1</v>
      </c>
      <c r="L1421" s="11">
        <v>34700</v>
      </c>
      <c r="M1421" s="12">
        <v>1995</v>
      </c>
      <c r="N1421">
        <v>1</v>
      </c>
      <c r="O1421" s="12">
        <f t="shared" si="68"/>
        <v>10</v>
      </c>
      <c r="P1421">
        <v>2000</v>
      </c>
      <c r="Q1421">
        <v>5</v>
      </c>
      <c r="R1421">
        <v>1</v>
      </c>
      <c r="S1421">
        <v>2.7124419999999998</v>
      </c>
      <c r="T1421">
        <v>0</v>
      </c>
      <c r="U1421">
        <v>1</v>
      </c>
    </row>
    <row r="1422" spans="1:21" x14ac:dyDescent="0.35">
      <c r="A1422">
        <v>1</v>
      </c>
      <c r="B1422">
        <f t="shared" si="69"/>
        <v>1421</v>
      </c>
      <c r="C1422" t="s">
        <v>64</v>
      </c>
      <c r="D1422">
        <v>69</v>
      </c>
      <c r="E1422">
        <v>2006</v>
      </c>
      <c r="F1422">
        <v>1800</v>
      </c>
      <c r="G1422" s="12">
        <v>7500000</v>
      </c>
      <c r="H1422" s="12">
        <v>0</v>
      </c>
      <c r="I1422">
        <v>0</v>
      </c>
      <c r="J1422">
        <v>0</v>
      </c>
      <c r="K1422">
        <v>1</v>
      </c>
      <c r="L1422" s="11">
        <v>34700</v>
      </c>
      <c r="M1422" s="12">
        <v>1995</v>
      </c>
      <c r="N1422">
        <v>1</v>
      </c>
      <c r="O1422" s="12">
        <f t="shared" si="68"/>
        <v>11</v>
      </c>
      <c r="P1422">
        <v>2000</v>
      </c>
      <c r="Q1422">
        <v>6</v>
      </c>
      <c r="R1422">
        <v>1</v>
      </c>
      <c r="S1422">
        <v>2.3868230000000001</v>
      </c>
      <c r="T1422">
        <v>0</v>
      </c>
      <c r="U1422">
        <v>1</v>
      </c>
    </row>
    <row r="1423" spans="1:21" x14ac:dyDescent="0.35">
      <c r="A1423">
        <v>1</v>
      </c>
      <c r="B1423">
        <f t="shared" si="69"/>
        <v>1422</v>
      </c>
      <c r="C1423" t="s">
        <v>64</v>
      </c>
      <c r="D1423">
        <v>69</v>
      </c>
      <c r="E1423">
        <v>2007</v>
      </c>
      <c r="F1423">
        <v>1600</v>
      </c>
      <c r="G1423" s="12">
        <v>7700000</v>
      </c>
      <c r="H1423" s="12">
        <v>0</v>
      </c>
      <c r="I1423">
        <v>0</v>
      </c>
      <c r="J1423">
        <v>0</v>
      </c>
      <c r="K1423">
        <v>1</v>
      </c>
      <c r="L1423" s="11">
        <v>34700</v>
      </c>
      <c r="M1423" s="12">
        <v>1995</v>
      </c>
      <c r="N1423">
        <v>1</v>
      </c>
      <c r="O1423" s="12">
        <f t="shared" si="68"/>
        <v>12</v>
      </c>
      <c r="P1423">
        <v>2000</v>
      </c>
      <c r="Q1423">
        <v>7</v>
      </c>
      <c r="R1423">
        <v>1</v>
      </c>
      <c r="S1423">
        <v>2.0757729999999999</v>
      </c>
      <c r="T1423">
        <v>0</v>
      </c>
      <c r="U1423">
        <v>1</v>
      </c>
    </row>
    <row r="1424" spans="1:21" x14ac:dyDescent="0.35">
      <c r="A1424">
        <v>1</v>
      </c>
      <c r="B1424">
        <f t="shared" si="69"/>
        <v>1423</v>
      </c>
      <c r="C1424" t="s">
        <v>64</v>
      </c>
      <c r="D1424">
        <v>69</v>
      </c>
      <c r="E1424">
        <v>2008</v>
      </c>
      <c r="F1424">
        <v>1500</v>
      </c>
      <c r="G1424" s="12">
        <v>7900000</v>
      </c>
      <c r="H1424" s="12">
        <v>0</v>
      </c>
      <c r="I1424">
        <v>0</v>
      </c>
      <c r="J1424">
        <v>0</v>
      </c>
      <c r="K1424">
        <v>1</v>
      </c>
      <c r="L1424" s="11">
        <v>34700</v>
      </c>
      <c r="M1424" s="12">
        <v>1995</v>
      </c>
      <c r="N1424">
        <v>1</v>
      </c>
      <c r="O1424" s="12">
        <f t="shared" si="68"/>
        <v>13</v>
      </c>
      <c r="P1424">
        <v>2000</v>
      </c>
      <c r="Q1424">
        <v>8</v>
      </c>
      <c r="R1424">
        <v>1</v>
      </c>
      <c r="S1424">
        <v>1.9053290000000001</v>
      </c>
      <c r="T1424">
        <v>0</v>
      </c>
      <c r="U1424">
        <v>1</v>
      </c>
    </row>
    <row r="1425" spans="1:21" x14ac:dyDescent="0.35">
      <c r="A1425">
        <v>1</v>
      </c>
      <c r="B1425">
        <f t="shared" si="69"/>
        <v>1424</v>
      </c>
      <c r="C1425" t="s">
        <v>64</v>
      </c>
      <c r="D1425">
        <v>69</v>
      </c>
      <c r="E1425">
        <v>2009</v>
      </c>
      <c r="F1425">
        <v>1400</v>
      </c>
      <c r="G1425" s="12">
        <v>8000000</v>
      </c>
      <c r="H1425" s="12">
        <v>0</v>
      </c>
      <c r="I1425">
        <v>0</v>
      </c>
      <c r="J1425">
        <v>0</v>
      </c>
      <c r="K1425">
        <v>1</v>
      </c>
      <c r="L1425" s="11">
        <v>34700</v>
      </c>
      <c r="M1425" s="12">
        <v>1995</v>
      </c>
      <c r="N1425">
        <v>1</v>
      </c>
      <c r="O1425" s="12">
        <f t="shared" si="68"/>
        <v>14</v>
      </c>
      <c r="P1425">
        <v>2000</v>
      </c>
      <c r="Q1425">
        <v>9</v>
      </c>
      <c r="R1425">
        <v>1</v>
      </c>
      <c r="S1425">
        <v>1.7423729999999999</v>
      </c>
      <c r="T1425">
        <v>0</v>
      </c>
      <c r="U1425">
        <v>1</v>
      </c>
    </row>
    <row r="1426" spans="1:21" x14ac:dyDescent="0.35">
      <c r="A1426">
        <v>1</v>
      </c>
      <c r="B1426">
        <f t="shared" si="69"/>
        <v>1425</v>
      </c>
      <c r="C1426" t="s">
        <v>64</v>
      </c>
      <c r="D1426">
        <v>69</v>
      </c>
      <c r="E1426">
        <v>2010</v>
      </c>
      <c r="F1426">
        <v>1300</v>
      </c>
      <c r="G1426" s="12">
        <v>8200000</v>
      </c>
      <c r="H1426" s="12">
        <v>0</v>
      </c>
      <c r="I1426">
        <v>0</v>
      </c>
      <c r="J1426">
        <v>0</v>
      </c>
      <c r="K1426">
        <v>1</v>
      </c>
      <c r="L1426" s="11">
        <v>34700</v>
      </c>
      <c r="M1426" s="12">
        <v>1995</v>
      </c>
      <c r="N1426">
        <v>1</v>
      </c>
      <c r="O1426" s="12">
        <f t="shared" si="68"/>
        <v>15</v>
      </c>
      <c r="P1426">
        <v>2000</v>
      </c>
      <c r="Q1426">
        <v>10</v>
      </c>
      <c r="R1426">
        <v>1</v>
      </c>
      <c r="S1426">
        <v>1.586376</v>
      </c>
      <c r="T1426">
        <v>0</v>
      </c>
      <c r="U1426">
        <v>1</v>
      </c>
    </row>
    <row r="1427" spans="1:21" x14ac:dyDescent="0.35">
      <c r="A1427">
        <v>1</v>
      </c>
      <c r="B1427">
        <f t="shared" si="69"/>
        <v>1426</v>
      </c>
      <c r="C1427" t="s">
        <v>64</v>
      </c>
      <c r="D1427">
        <v>69</v>
      </c>
      <c r="E1427">
        <v>2011</v>
      </c>
      <c r="F1427">
        <v>1300</v>
      </c>
      <c r="G1427" s="12">
        <v>8400000</v>
      </c>
      <c r="H1427" s="12">
        <v>0</v>
      </c>
      <c r="I1427">
        <v>0</v>
      </c>
      <c r="J1427">
        <v>0</v>
      </c>
      <c r="K1427">
        <v>1</v>
      </c>
      <c r="L1427" s="11">
        <v>34700</v>
      </c>
      <c r="M1427" s="12">
        <v>1995</v>
      </c>
      <c r="N1427">
        <v>1</v>
      </c>
      <c r="O1427" s="12">
        <f t="shared" si="68"/>
        <v>16</v>
      </c>
      <c r="P1427">
        <v>2000</v>
      </c>
      <c r="Q1427">
        <v>11</v>
      </c>
      <c r="R1427">
        <v>1</v>
      </c>
      <c r="S1427">
        <v>1.5565880000000001</v>
      </c>
      <c r="T1427">
        <v>0</v>
      </c>
      <c r="U1427">
        <v>1</v>
      </c>
    </row>
    <row r="1428" spans="1:21" x14ac:dyDescent="0.35">
      <c r="A1428">
        <v>1</v>
      </c>
      <c r="B1428">
        <f t="shared" si="69"/>
        <v>1427</v>
      </c>
      <c r="C1428" t="s">
        <v>64</v>
      </c>
      <c r="D1428">
        <v>69</v>
      </c>
      <c r="E1428">
        <v>2012</v>
      </c>
      <c r="F1428">
        <v>1200</v>
      </c>
      <c r="G1428" s="12">
        <v>8500000</v>
      </c>
      <c r="H1428" s="12">
        <v>0</v>
      </c>
      <c r="I1428">
        <v>0</v>
      </c>
      <c r="J1428">
        <v>0</v>
      </c>
      <c r="K1428">
        <v>1</v>
      </c>
      <c r="L1428" s="11">
        <v>34700</v>
      </c>
      <c r="M1428" s="12">
        <v>1995</v>
      </c>
      <c r="N1428">
        <v>1</v>
      </c>
      <c r="O1428" s="12">
        <f t="shared" si="68"/>
        <v>17</v>
      </c>
      <c r="P1428">
        <v>2000</v>
      </c>
      <c r="Q1428">
        <v>12</v>
      </c>
      <c r="R1428">
        <v>1</v>
      </c>
      <c r="S1428">
        <v>1.410828</v>
      </c>
      <c r="T1428">
        <v>0</v>
      </c>
      <c r="U1428">
        <v>1</v>
      </c>
    </row>
    <row r="1429" spans="1:21" x14ac:dyDescent="0.35">
      <c r="A1429">
        <v>1</v>
      </c>
      <c r="B1429">
        <f t="shared" si="69"/>
        <v>1428</v>
      </c>
      <c r="C1429" t="s">
        <v>64</v>
      </c>
      <c r="D1429">
        <v>69</v>
      </c>
      <c r="E1429">
        <v>2013</v>
      </c>
      <c r="F1429">
        <v>1100</v>
      </c>
      <c r="G1429" s="12">
        <v>8700000</v>
      </c>
      <c r="H1429" s="12">
        <v>0</v>
      </c>
      <c r="I1429">
        <v>0</v>
      </c>
      <c r="J1429">
        <v>0</v>
      </c>
      <c r="K1429">
        <v>1</v>
      </c>
      <c r="L1429" s="11">
        <v>34700</v>
      </c>
      <c r="M1429" s="12">
        <v>1995</v>
      </c>
      <c r="N1429">
        <v>1</v>
      </c>
      <c r="O1429" s="12">
        <f t="shared" si="68"/>
        <v>18</v>
      </c>
      <c r="P1429">
        <v>2000</v>
      </c>
      <c r="Q1429">
        <v>13</v>
      </c>
      <c r="R1429">
        <v>1</v>
      </c>
      <c r="S1429">
        <v>1.2705329999999999</v>
      </c>
      <c r="T1429">
        <v>0</v>
      </c>
      <c r="U1429">
        <v>1</v>
      </c>
    </row>
    <row r="1430" spans="1:21" x14ac:dyDescent="0.35">
      <c r="A1430">
        <v>1</v>
      </c>
      <c r="B1430">
        <f t="shared" si="69"/>
        <v>1429</v>
      </c>
      <c r="C1430" t="s">
        <v>64</v>
      </c>
      <c r="D1430">
        <v>69</v>
      </c>
      <c r="E1430">
        <v>2014</v>
      </c>
      <c r="F1430">
        <v>1100</v>
      </c>
      <c r="G1430" s="12">
        <v>8800000</v>
      </c>
      <c r="H1430" s="12">
        <v>0</v>
      </c>
      <c r="I1430">
        <v>0</v>
      </c>
      <c r="J1430">
        <v>0</v>
      </c>
      <c r="K1430">
        <v>1</v>
      </c>
      <c r="L1430" s="11">
        <v>34700</v>
      </c>
      <c r="M1430" s="12">
        <v>1995</v>
      </c>
      <c r="N1430">
        <v>1</v>
      </c>
      <c r="O1430" s="12">
        <f t="shared" si="68"/>
        <v>19</v>
      </c>
      <c r="P1430">
        <v>2000</v>
      </c>
      <c r="Q1430">
        <v>14</v>
      </c>
      <c r="R1430">
        <v>1</v>
      </c>
      <c r="S1430">
        <v>1.2486919999999999</v>
      </c>
      <c r="T1430">
        <v>0</v>
      </c>
      <c r="U1430">
        <v>1</v>
      </c>
    </row>
    <row r="1431" spans="1:21" x14ac:dyDescent="0.35">
      <c r="A1431">
        <v>1</v>
      </c>
      <c r="B1431">
        <f t="shared" si="69"/>
        <v>1430</v>
      </c>
      <c r="C1431" t="s">
        <v>64</v>
      </c>
      <c r="D1431">
        <v>69</v>
      </c>
      <c r="E1431">
        <v>2015</v>
      </c>
      <c r="F1431">
        <v>1000</v>
      </c>
      <c r="G1431" s="12">
        <v>9000000</v>
      </c>
      <c r="H1431" s="12">
        <v>0</v>
      </c>
      <c r="I1431">
        <v>0</v>
      </c>
      <c r="J1431">
        <v>0</v>
      </c>
      <c r="K1431">
        <v>1</v>
      </c>
      <c r="L1431" s="11">
        <v>34700</v>
      </c>
      <c r="M1431" s="12">
        <v>1995</v>
      </c>
      <c r="N1431">
        <v>1</v>
      </c>
      <c r="O1431" s="12">
        <f t="shared" si="68"/>
        <v>20</v>
      </c>
      <c r="P1431">
        <v>2000</v>
      </c>
      <c r="Q1431">
        <v>15</v>
      </c>
      <c r="R1431">
        <v>1</v>
      </c>
      <c r="S1431">
        <v>1.1159680000000001</v>
      </c>
      <c r="T1431">
        <v>0</v>
      </c>
      <c r="U1431">
        <v>1</v>
      </c>
    </row>
    <row r="1432" spans="1:21" x14ac:dyDescent="0.35">
      <c r="A1432">
        <v>1</v>
      </c>
      <c r="B1432">
        <f t="shared" si="69"/>
        <v>1431</v>
      </c>
      <c r="C1432" t="s">
        <v>64</v>
      </c>
      <c r="D1432">
        <v>69</v>
      </c>
      <c r="E1432">
        <v>2016</v>
      </c>
      <c r="F1432">
        <v>1000</v>
      </c>
      <c r="G1432" s="12">
        <v>9100000</v>
      </c>
      <c r="H1432" s="12">
        <v>0</v>
      </c>
      <c r="I1432">
        <v>0</v>
      </c>
      <c r="J1432">
        <v>0</v>
      </c>
      <c r="K1432">
        <v>1</v>
      </c>
      <c r="L1432" s="11">
        <v>34700</v>
      </c>
      <c r="M1432" s="12">
        <v>1995</v>
      </c>
      <c r="N1432">
        <v>1</v>
      </c>
      <c r="O1432" s="12">
        <f t="shared" si="68"/>
        <v>21</v>
      </c>
      <c r="P1432">
        <v>2000</v>
      </c>
      <c r="Q1432">
        <v>16</v>
      </c>
      <c r="R1432">
        <v>1</v>
      </c>
      <c r="S1432">
        <v>1.09735</v>
      </c>
      <c r="T1432">
        <v>0</v>
      </c>
      <c r="U1432">
        <v>1</v>
      </c>
    </row>
    <row r="1433" spans="1:21" x14ac:dyDescent="0.35">
      <c r="A1433">
        <v>1</v>
      </c>
      <c r="B1433">
        <f t="shared" si="69"/>
        <v>1432</v>
      </c>
      <c r="C1433" t="s">
        <v>68</v>
      </c>
      <c r="D1433">
        <v>72</v>
      </c>
      <c r="E1433">
        <v>1990</v>
      </c>
      <c r="F1433">
        <v>2600</v>
      </c>
      <c r="G1433" s="12">
        <v>870000000</v>
      </c>
      <c r="H1433" s="12">
        <v>0</v>
      </c>
      <c r="I1433">
        <v>1</v>
      </c>
      <c r="J1433">
        <v>0</v>
      </c>
      <c r="K1433">
        <v>1</v>
      </c>
      <c r="L1433" s="11">
        <v>34700</v>
      </c>
      <c r="M1433" s="12">
        <v>1995</v>
      </c>
      <c r="N1433">
        <v>0</v>
      </c>
      <c r="O1433" s="12">
        <f t="shared" si="68"/>
        <v>-5</v>
      </c>
      <c r="P1433">
        <v>2005</v>
      </c>
      <c r="Q1433">
        <v>-15</v>
      </c>
      <c r="R1433">
        <v>0</v>
      </c>
      <c r="S1433">
        <v>2.9880500000000001E-2</v>
      </c>
      <c r="T1433">
        <v>0</v>
      </c>
      <c r="U1433">
        <v>0</v>
      </c>
    </row>
    <row r="1434" spans="1:21" x14ac:dyDescent="0.35">
      <c r="A1434">
        <v>1</v>
      </c>
      <c r="B1434">
        <f t="shared" si="69"/>
        <v>1433</v>
      </c>
      <c r="C1434" t="s">
        <v>68</v>
      </c>
      <c r="D1434">
        <v>72</v>
      </c>
      <c r="E1434">
        <v>1991</v>
      </c>
      <c r="F1434">
        <v>4200</v>
      </c>
      <c r="G1434" s="12">
        <v>890000000</v>
      </c>
      <c r="H1434" s="12">
        <v>0</v>
      </c>
      <c r="I1434">
        <v>1</v>
      </c>
      <c r="J1434">
        <v>0</v>
      </c>
      <c r="K1434">
        <v>1</v>
      </c>
      <c r="L1434" s="11">
        <v>34700</v>
      </c>
      <c r="M1434" s="12">
        <v>1995</v>
      </c>
      <c r="N1434">
        <v>0</v>
      </c>
      <c r="O1434" s="12">
        <f t="shared" si="68"/>
        <v>-4</v>
      </c>
      <c r="P1434">
        <v>2005</v>
      </c>
      <c r="Q1434">
        <v>-14</v>
      </c>
      <c r="R1434">
        <v>0</v>
      </c>
      <c r="S1434">
        <v>4.72944E-2</v>
      </c>
      <c r="T1434">
        <v>0</v>
      </c>
      <c r="U1434">
        <v>0</v>
      </c>
    </row>
    <row r="1435" spans="1:21" x14ac:dyDescent="0.35">
      <c r="A1435">
        <v>1</v>
      </c>
      <c r="B1435">
        <f t="shared" si="69"/>
        <v>1434</v>
      </c>
      <c r="C1435" t="s">
        <v>68</v>
      </c>
      <c r="D1435">
        <v>72</v>
      </c>
      <c r="E1435">
        <v>1992</v>
      </c>
      <c r="F1435">
        <v>6700</v>
      </c>
      <c r="G1435" s="12">
        <v>910000000</v>
      </c>
      <c r="H1435" s="12">
        <v>0</v>
      </c>
      <c r="I1435">
        <v>1</v>
      </c>
      <c r="J1435">
        <v>0</v>
      </c>
      <c r="K1435">
        <v>1</v>
      </c>
      <c r="L1435" s="11">
        <v>34700</v>
      </c>
      <c r="M1435" s="12">
        <v>1995</v>
      </c>
      <c r="N1435">
        <v>0</v>
      </c>
      <c r="O1435" s="12">
        <f t="shared" si="68"/>
        <v>-3</v>
      </c>
      <c r="P1435">
        <v>2005</v>
      </c>
      <c r="Q1435">
        <v>-13</v>
      </c>
      <c r="R1435">
        <v>0</v>
      </c>
      <c r="S1435">
        <v>7.3949699999999993E-2</v>
      </c>
      <c r="T1435">
        <v>0</v>
      </c>
      <c r="U1435">
        <v>0</v>
      </c>
    </row>
    <row r="1436" spans="1:21" x14ac:dyDescent="0.35">
      <c r="A1436">
        <v>1</v>
      </c>
      <c r="B1436">
        <f t="shared" si="69"/>
        <v>1435</v>
      </c>
      <c r="C1436" t="s">
        <v>68</v>
      </c>
      <c r="D1436">
        <v>72</v>
      </c>
      <c r="E1436">
        <v>1993</v>
      </c>
      <c r="F1436">
        <v>10000</v>
      </c>
      <c r="G1436" s="12">
        <v>920000000</v>
      </c>
      <c r="H1436" s="12">
        <v>0</v>
      </c>
      <c r="I1436">
        <v>1</v>
      </c>
      <c r="J1436">
        <v>0</v>
      </c>
      <c r="K1436">
        <v>1</v>
      </c>
      <c r="L1436" s="11">
        <v>34700</v>
      </c>
      <c r="M1436" s="12">
        <v>1995</v>
      </c>
      <c r="N1436">
        <v>0</v>
      </c>
      <c r="O1436" s="12">
        <f t="shared" si="68"/>
        <v>-2</v>
      </c>
      <c r="P1436">
        <v>2005</v>
      </c>
      <c r="Q1436">
        <v>-12</v>
      </c>
      <c r="R1436">
        <v>0</v>
      </c>
      <c r="S1436">
        <v>0.1082183</v>
      </c>
      <c r="T1436">
        <v>0</v>
      </c>
      <c r="U1436">
        <v>0</v>
      </c>
    </row>
    <row r="1437" spans="1:21" x14ac:dyDescent="0.35">
      <c r="A1437">
        <v>1</v>
      </c>
      <c r="B1437">
        <f t="shared" si="69"/>
        <v>1436</v>
      </c>
      <c r="C1437" t="s">
        <v>68</v>
      </c>
      <c r="D1437">
        <v>72</v>
      </c>
      <c r="E1437">
        <v>1994</v>
      </c>
      <c r="F1437">
        <v>15000</v>
      </c>
      <c r="G1437" s="12">
        <v>940000000</v>
      </c>
      <c r="H1437" s="12">
        <v>0</v>
      </c>
      <c r="I1437">
        <v>1</v>
      </c>
      <c r="J1437">
        <v>0</v>
      </c>
      <c r="K1437">
        <v>1</v>
      </c>
      <c r="L1437" s="11">
        <v>34700</v>
      </c>
      <c r="M1437" s="12">
        <v>1995</v>
      </c>
      <c r="N1437">
        <v>0</v>
      </c>
      <c r="O1437" s="12">
        <f t="shared" si="68"/>
        <v>-1</v>
      </c>
      <c r="P1437">
        <v>2005</v>
      </c>
      <c r="Q1437">
        <v>-11</v>
      </c>
      <c r="R1437">
        <v>0</v>
      </c>
      <c r="S1437">
        <v>0.15920110000000001</v>
      </c>
      <c r="T1437">
        <v>0</v>
      </c>
      <c r="U1437">
        <v>0</v>
      </c>
    </row>
    <row r="1438" spans="1:21" x14ac:dyDescent="0.35">
      <c r="A1438">
        <v>1</v>
      </c>
      <c r="B1438">
        <f t="shared" si="69"/>
        <v>1437</v>
      </c>
      <c r="C1438" t="s">
        <v>68</v>
      </c>
      <c r="D1438">
        <v>72</v>
      </c>
      <c r="E1438">
        <v>1995</v>
      </c>
      <c r="F1438">
        <v>22000</v>
      </c>
      <c r="G1438" s="12">
        <v>960000000</v>
      </c>
      <c r="H1438" s="12">
        <v>0</v>
      </c>
      <c r="I1438">
        <v>1</v>
      </c>
      <c r="J1438">
        <v>0</v>
      </c>
      <c r="K1438">
        <v>1</v>
      </c>
      <c r="L1438" s="11">
        <v>34700</v>
      </c>
      <c r="M1438" s="12">
        <v>1995</v>
      </c>
      <c r="N1438">
        <v>1</v>
      </c>
      <c r="O1438" s="12">
        <f t="shared" si="68"/>
        <v>0</v>
      </c>
      <c r="P1438">
        <v>2005</v>
      </c>
      <c r="Q1438">
        <v>-10</v>
      </c>
      <c r="R1438">
        <v>0</v>
      </c>
      <c r="S1438">
        <v>0.22905149999999999</v>
      </c>
      <c r="T1438">
        <v>0</v>
      </c>
      <c r="U1438">
        <v>1</v>
      </c>
    </row>
    <row r="1439" spans="1:21" x14ac:dyDescent="0.35">
      <c r="A1439">
        <v>1</v>
      </c>
      <c r="B1439">
        <f t="shared" si="69"/>
        <v>1438</v>
      </c>
      <c r="C1439" t="s">
        <v>68</v>
      </c>
      <c r="D1439">
        <v>72</v>
      </c>
      <c r="E1439">
        <v>1996</v>
      </c>
      <c r="F1439">
        <v>30000</v>
      </c>
      <c r="G1439" s="12">
        <v>980000000</v>
      </c>
      <c r="H1439" s="12">
        <v>0</v>
      </c>
      <c r="I1439">
        <v>1</v>
      </c>
      <c r="J1439">
        <v>0</v>
      </c>
      <c r="K1439">
        <v>1</v>
      </c>
      <c r="L1439" s="11">
        <v>34700</v>
      </c>
      <c r="M1439" s="12">
        <v>1995</v>
      </c>
      <c r="N1439">
        <v>1</v>
      </c>
      <c r="O1439" s="12">
        <f t="shared" si="68"/>
        <v>1</v>
      </c>
      <c r="P1439">
        <v>2005</v>
      </c>
      <c r="Q1439">
        <v>-9</v>
      </c>
      <c r="R1439">
        <v>0</v>
      </c>
      <c r="S1439">
        <v>0.30646859999999998</v>
      </c>
      <c r="T1439">
        <v>0</v>
      </c>
      <c r="U1439">
        <v>1</v>
      </c>
    </row>
    <row r="1440" spans="1:21" x14ac:dyDescent="0.35">
      <c r="A1440">
        <v>1</v>
      </c>
      <c r="B1440">
        <f t="shared" si="69"/>
        <v>1439</v>
      </c>
      <c r="C1440" t="s">
        <v>68</v>
      </c>
      <c r="D1440">
        <v>72</v>
      </c>
      <c r="E1440">
        <v>1997</v>
      </c>
      <c r="F1440">
        <v>41000</v>
      </c>
      <c r="G1440" s="12">
        <v>1000000000</v>
      </c>
      <c r="H1440" s="12">
        <v>0</v>
      </c>
      <c r="I1440">
        <v>1</v>
      </c>
      <c r="J1440">
        <v>0</v>
      </c>
      <c r="K1440">
        <v>1</v>
      </c>
      <c r="L1440" s="11">
        <v>34700</v>
      </c>
      <c r="M1440" s="12">
        <v>1995</v>
      </c>
      <c r="N1440">
        <v>1</v>
      </c>
      <c r="O1440" s="12">
        <f t="shared" si="68"/>
        <v>2</v>
      </c>
      <c r="P1440">
        <v>2005</v>
      </c>
      <c r="Q1440">
        <v>-8</v>
      </c>
      <c r="R1440">
        <v>0</v>
      </c>
      <c r="S1440">
        <v>0.4110666</v>
      </c>
      <c r="T1440">
        <v>0</v>
      </c>
      <c r="U1440">
        <v>1</v>
      </c>
    </row>
    <row r="1441" spans="1:21" x14ac:dyDescent="0.35">
      <c r="A1441">
        <v>1</v>
      </c>
      <c r="B1441">
        <f t="shared" si="69"/>
        <v>1440</v>
      </c>
      <c r="C1441" t="s">
        <v>68</v>
      </c>
      <c r="D1441">
        <v>72</v>
      </c>
      <c r="E1441">
        <v>1998</v>
      </c>
      <c r="F1441">
        <v>53000</v>
      </c>
      <c r="G1441" s="12">
        <v>1000000000</v>
      </c>
      <c r="H1441" s="12">
        <v>0</v>
      </c>
      <c r="I1441">
        <v>1</v>
      </c>
      <c r="J1441">
        <v>0</v>
      </c>
      <c r="K1441">
        <v>1</v>
      </c>
      <c r="L1441" s="11">
        <v>34700</v>
      </c>
      <c r="M1441" s="12">
        <v>1995</v>
      </c>
      <c r="N1441">
        <v>1</v>
      </c>
      <c r="O1441" s="12">
        <f t="shared" si="68"/>
        <v>3</v>
      </c>
      <c r="P1441">
        <v>2005</v>
      </c>
      <c r="Q1441">
        <v>-7</v>
      </c>
      <c r="R1441">
        <v>0</v>
      </c>
      <c r="S1441">
        <v>0.52166690000000004</v>
      </c>
      <c r="T1441">
        <v>0</v>
      </c>
      <c r="U1441">
        <v>1</v>
      </c>
    </row>
    <row r="1442" spans="1:21" x14ac:dyDescent="0.35">
      <c r="A1442">
        <v>1</v>
      </c>
      <c r="B1442">
        <f t="shared" si="69"/>
        <v>1441</v>
      </c>
      <c r="C1442" t="s">
        <v>68</v>
      </c>
      <c r="D1442">
        <v>72</v>
      </c>
      <c r="E1442">
        <v>1999</v>
      </c>
      <c r="F1442">
        <v>67000</v>
      </c>
      <c r="G1442" s="12">
        <v>1000000000</v>
      </c>
      <c r="H1442" s="12">
        <v>0</v>
      </c>
      <c r="I1442">
        <v>1</v>
      </c>
      <c r="J1442">
        <v>0</v>
      </c>
      <c r="K1442">
        <v>1</v>
      </c>
      <c r="L1442" s="11">
        <v>34700</v>
      </c>
      <c r="M1442" s="12">
        <v>1995</v>
      </c>
      <c r="N1442">
        <v>1</v>
      </c>
      <c r="O1442" s="12">
        <f t="shared" si="68"/>
        <v>4</v>
      </c>
      <c r="P1442">
        <v>2005</v>
      </c>
      <c r="Q1442">
        <v>-6</v>
      </c>
      <c r="R1442">
        <v>0</v>
      </c>
      <c r="S1442">
        <v>0.64763130000000002</v>
      </c>
      <c r="T1442">
        <v>0</v>
      </c>
      <c r="U1442">
        <v>1</v>
      </c>
    </row>
    <row r="1443" spans="1:21" x14ac:dyDescent="0.35">
      <c r="A1443">
        <v>1</v>
      </c>
      <c r="B1443">
        <f t="shared" si="69"/>
        <v>1442</v>
      </c>
      <c r="C1443" t="s">
        <v>68</v>
      </c>
      <c r="D1443">
        <v>72</v>
      </c>
      <c r="E1443">
        <v>2000</v>
      </c>
      <c r="F1443">
        <v>82000</v>
      </c>
      <c r="G1443" s="12">
        <v>1100000000</v>
      </c>
      <c r="H1443" s="12">
        <v>0</v>
      </c>
      <c r="I1443">
        <v>1</v>
      </c>
      <c r="J1443">
        <v>0</v>
      </c>
      <c r="K1443">
        <v>1</v>
      </c>
      <c r="L1443" s="11">
        <v>34700</v>
      </c>
      <c r="M1443" s="12">
        <v>1995</v>
      </c>
      <c r="N1443">
        <v>1</v>
      </c>
      <c r="O1443" s="12">
        <f t="shared" si="68"/>
        <v>5</v>
      </c>
      <c r="P1443">
        <v>2005</v>
      </c>
      <c r="Q1443">
        <v>-5</v>
      </c>
      <c r="R1443">
        <v>0</v>
      </c>
      <c r="S1443">
        <v>0.77868979999999999</v>
      </c>
      <c r="T1443">
        <v>0</v>
      </c>
      <c r="U1443">
        <v>1</v>
      </c>
    </row>
    <row r="1444" spans="1:21" x14ac:dyDescent="0.35">
      <c r="A1444">
        <v>1</v>
      </c>
      <c r="B1444">
        <f t="shared" si="69"/>
        <v>1443</v>
      </c>
      <c r="C1444" t="s">
        <v>68</v>
      </c>
      <c r="D1444">
        <v>72</v>
      </c>
      <c r="E1444">
        <v>2001</v>
      </c>
      <c r="F1444">
        <v>97000</v>
      </c>
      <c r="G1444" s="12">
        <v>1100000000</v>
      </c>
      <c r="H1444" s="12">
        <v>0</v>
      </c>
      <c r="I1444">
        <v>1</v>
      </c>
      <c r="J1444">
        <v>0</v>
      </c>
      <c r="K1444">
        <v>1</v>
      </c>
      <c r="L1444" s="11">
        <v>34700</v>
      </c>
      <c r="M1444" s="12">
        <v>1995</v>
      </c>
      <c r="N1444">
        <v>1</v>
      </c>
      <c r="O1444" s="12">
        <f t="shared" si="68"/>
        <v>6</v>
      </c>
      <c r="P1444">
        <v>2005</v>
      </c>
      <c r="Q1444">
        <v>-4</v>
      </c>
      <c r="R1444">
        <v>0</v>
      </c>
      <c r="S1444">
        <v>0.90529170000000003</v>
      </c>
      <c r="T1444">
        <v>0</v>
      </c>
      <c r="U1444">
        <v>1</v>
      </c>
    </row>
    <row r="1445" spans="1:21" x14ac:dyDescent="0.35">
      <c r="A1445">
        <v>1</v>
      </c>
      <c r="B1445">
        <f t="shared" si="69"/>
        <v>1444</v>
      </c>
      <c r="C1445" t="s">
        <v>68</v>
      </c>
      <c r="D1445">
        <v>72</v>
      </c>
      <c r="E1445">
        <v>2002</v>
      </c>
      <c r="F1445">
        <v>110000</v>
      </c>
      <c r="G1445" s="12">
        <v>1100000000</v>
      </c>
      <c r="H1445" s="12">
        <v>0</v>
      </c>
      <c r="I1445">
        <v>1</v>
      </c>
      <c r="J1445">
        <v>0</v>
      </c>
      <c r="K1445">
        <v>1</v>
      </c>
      <c r="L1445" s="11">
        <v>34700</v>
      </c>
      <c r="M1445" s="12">
        <v>1995</v>
      </c>
      <c r="N1445">
        <v>1</v>
      </c>
      <c r="O1445" s="12">
        <f t="shared" si="68"/>
        <v>7</v>
      </c>
      <c r="P1445">
        <v>2005</v>
      </c>
      <c r="Q1445">
        <v>-3</v>
      </c>
      <c r="R1445">
        <v>0</v>
      </c>
      <c r="S1445">
        <v>1.0093529999999999</v>
      </c>
      <c r="T1445">
        <v>0</v>
      </c>
      <c r="U1445">
        <v>1</v>
      </c>
    </row>
    <row r="1446" spans="1:21" x14ac:dyDescent="0.35">
      <c r="A1446">
        <v>1</v>
      </c>
      <c r="B1446">
        <f t="shared" si="69"/>
        <v>1445</v>
      </c>
      <c r="C1446" t="s">
        <v>68</v>
      </c>
      <c r="D1446">
        <v>72</v>
      </c>
      <c r="E1446">
        <v>2003</v>
      </c>
      <c r="F1446">
        <v>130000</v>
      </c>
      <c r="G1446" s="12">
        <v>1100000000</v>
      </c>
      <c r="H1446" s="12">
        <v>0</v>
      </c>
      <c r="I1446">
        <v>1</v>
      </c>
      <c r="J1446">
        <v>0</v>
      </c>
      <c r="K1446">
        <v>1</v>
      </c>
      <c r="L1446" s="11">
        <v>34700</v>
      </c>
      <c r="M1446" s="12">
        <v>1995</v>
      </c>
      <c r="N1446">
        <v>1</v>
      </c>
      <c r="O1446" s="12">
        <f t="shared" si="68"/>
        <v>8</v>
      </c>
      <c r="P1446">
        <v>2005</v>
      </c>
      <c r="Q1446">
        <v>-2</v>
      </c>
      <c r="R1446">
        <v>0</v>
      </c>
      <c r="S1446">
        <v>1.1732560000000001</v>
      </c>
      <c r="T1446">
        <v>0</v>
      </c>
      <c r="U1446">
        <v>1</v>
      </c>
    </row>
    <row r="1447" spans="1:21" x14ac:dyDescent="0.35">
      <c r="A1447">
        <v>1</v>
      </c>
      <c r="B1447">
        <f t="shared" si="69"/>
        <v>1446</v>
      </c>
      <c r="C1447" t="s">
        <v>68</v>
      </c>
      <c r="D1447">
        <v>72</v>
      </c>
      <c r="E1447">
        <v>2004</v>
      </c>
      <c r="F1447">
        <v>140000</v>
      </c>
      <c r="G1447" s="12">
        <v>1100000000</v>
      </c>
      <c r="H1447" s="12">
        <v>0</v>
      </c>
      <c r="I1447">
        <v>1</v>
      </c>
      <c r="J1447">
        <v>0</v>
      </c>
      <c r="K1447">
        <v>1</v>
      </c>
      <c r="L1447" s="11">
        <v>34700</v>
      </c>
      <c r="M1447" s="12">
        <v>1995</v>
      </c>
      <c r="N1447">
        <v>1</v>
      </c>
      <c r="O1447" s="12">
        <f t="shared" si="68"/>
        <v>9</v>
      </c>
      <c r="P1447">
        <v>2005</v>
      </c>
      <c r="Q1447">
        <v>-1</v>
      </c>
      <c r="R1447">
        <v>0</v>
      </c>
      <c r="S1447">
        <v>1.2431890000000001</v>
      </c>
      <c r="T1447">
        <v>0</v>
      </c>
      <c r="U1447">
        <v>1</v>
      </c>
    </row>
    <row r="1448" spans="1:21" x14ac:dyDescent="0.35">
      <c r="A1448">
        <v>1</v>
      </c>
      <c r="B1448">
        <f t="shared" si="69"/>
        <v>1447</v>
      </c>
      <c r="C1448" t="s">
        <v>68</v>
      </c>
      <c r="D1448">
        <v>72</v>
      </c>
      <c r="E1448">
        <v>2005</v>
      </c>
      <c r="F1448">
        <v>150000</v>
      </c>
      <c r="G1448" s="12">
        <v>1100000000</v>
      </c>
      <c r="H1448" s="12">
        <v>0</v>
      </c>
      <c r="I1448">
        <v>1</v>
      </c>
      <c r="J1448">
        <v>0</v>
      </c>
      <c r="K1448">
        <v>1</v>
      </c>
      <c r="L1448" s="11">
        <v>34700</v>
      </c>
      <c r="M1448" s="12">
        <v>1995</v>
      </c>
      <c r="N1448">
        <v>1</v>
      </c>
      <c r="O1448" s="12">
        <f t="shared" si="68"/>
        <v>10</v>
      </c>
      <c r="P1448">
        <v>2005</v>
      </c>
      <c r="Q1448">
        <v>0</v>
      </c>
      <c r="R1448">
        <v>1</v>
      </c>
      <c r="S1448">
        <v>1.311053</v>
      </c>
      <c r="T1448">
        <v>0</v>
      </c>
      <c r="U1448">
        <v>1</v>
      </c>
    </row>
    <row r="1449" spans="1:21" x14ac:dyDescent="0.35">
      <c r="A1449">
        <v>1</v>
      </c>
      <c r="B1449">
        <f t="shared" si="69"/>
        <v>1448</v>
      </c>
      <c r="C1449" t="s">
        <v>68</v>
      </c>
      <c r="D1449">
        <v>72</v>
      </c>
      <c r="E1449">
        <v>2006</v>
      </c>
      <c r="F1449">
        <v>150000</v>
      </c>
      <c r="G1449" s="12">
        <v>1200000000</v>
      </c>
      <c r="H1449" s="12">
        <v>0</v>
      </c>
      <c r="I1449">
        <v>1</v>
      </c>
      <c r="J1449">
        <v>0</v>
      </c>
      <c r="K1449">
        <v>1</v>
      </c>
      <c r="L1449" s="11">
        <v>34700</v>
      </c>
      <c r="M1449" s="12">
        <v>1995</v>
      </c>
      <c r="N1449">
        <v>1</v>
      </c>
      <c r="O1449" s="12">
        <f t="shared" si="68"/>
        <v>11</v>
      </c>
      <c r="P1449">
        <v>2005</v>
      </c>
      <c r="Q1449">
        <v>1</v>
      </c>
      <c r="R1449">
        <v>1</v>
      </c>
      <c r="S1449">
        <v>1.290902</v>
      </c>
      <c r="T1449">
        <v>0</v>
      </c>
      <c r="U1449">
        <v>1</v>
      </c>
    </row>
    <row r="1450" spans="1:21" x14ac:dyDescent="0.35">
      <c r="A1450">
        <v>1</v>
      </c>
      <c r="B1450">
        <f t="shared" si="69"/>
        <v>1449</v>
      </c>
      <c r="C1450" t="s">
        <v>68</v>
      </c>
      <c r="D1450">
        <v>72</v>
      </c>
      <c r="E1450">
        <v>2007</v>
      </c>
      <c r="F1450">
        <v>150000</v>
      </c>
      <c r="G1450" s="12">
        <v>1200000000</v>
      </c>
      <c r="H1450" s="12">
        <v>0</v>
      </c>
      <c r="I1450">
        <v>1</v>
      </c>
      <c r="J1450">
        <v>0</v>
      </c>
      <c r="K1450">
        <v>1</v>
      </c>
      <c r="L1450" s="11">
        <v>34700</v>
      </c>
      <c r="M1450" s="12">
        <v>1995</v>
      </c>
      <c r="N1450">
        <v>1</v>
      </c>
      <c r="O1450" s="12">
        <f t="shared" si="68"/>
        <v>12</v>
      </c>
      <c r="P1450">
        <v>2005</v>
      </c>
      <c r="Q1450">
        <v>2</v>
      </c>
      <c r="R1450">
        <v>1</v>
      </c>
      <c r="S1450">
        <v>1.27153</v>
      </c>
      <c r="T1450">
        <v>0</v>
      </c>
      <c r="U1450">
        <v>1</v>
      </c>
    </row>
    <row r="1451" spans="1:21" x14ac:dyDescent="0.35">
      <c r="A1451">
        <v>1</v>
      </c>
      <c r="B1451">
        <f t="shared" si="69"/>
        <v>1450</v>
      </c>
      <c r="C1451" t="s">
        <v>68</v>
      </c>
      <c r="D1451">
        <v>72</v>
      </c>
      <c r="E1451">
        <v>2008</v>
      </c>
      <c r="F1451">
        <v>140000</v>
      </c>
      <c r="G1451" s="12">
        <v>1200000000</v>
      </c>
      <c r="H1451" s="12">
        <v>0</v>
      </c>
      <c r="I1451">
        <v>1</v>
      </c>
      <c r="J1451">
        <v>0</v>
      </c>
      <c r="K1451">
        <v>1</v>
      </c>
      <c r="L1451" s="11">
        <v>34700</v>
      </c>
      <c r="M1451" s="12">
        <v>1995</v>
      </c>
      <c r="N1451">
        <v>1</v>
      </c>
      <c r="O1451" s="12">
        <f t="shared" si="68"/>
        <v>13</v>
      </c>
      <c r="P1451">
        <v>2005</v>
      </c>
      <c r="Q1451">
        <v>3</v>
      </c>
      <c r="R1451">
        <v>1</v>
      </c>
      <c r="S1451">
        <v>1.1694469999999999</v>
      </c>
      <c r="T1451">
        <v>0</v>
      </c>
      <c r="U1451">
        <v>1</v>
      </c>
    </row>
    <row r="1452" spans="1:21" x14ac:dyDescent="0.35">
      <c r="A1452">
        <v>1</v>
      </c>
      <c r="B1452">
        <f t="shared" si="69"/>
        <v>1451</v>
      </c>
      <c r="C1452" t="s">
        <v>68</v>
      </c>
      <c r="D1452">
        <v>72</v>
      </c>
      <c r="E1452">
        <v>2009</v>
      </c>
      <c r="F1452">
        <v>130000</v>
      </c>
      <c r="G1452" s="12">
        <v>1200000000</v>
      </c>
      <c r="H1452" s="12">
        <v>0</v>
      </c>
      <c r="I1452">
        <v>1</v>
      </c>
      <c r="J1452">
        <v>0</v>
      </c>
      <c r="K1452">
        <v>1</v>
      </c>
      <c r="L1452" s="11">
        <v>34700</v>
      </c>
      <c r="M1452" s="12">
        <v>1995</v>
      </c>
      <c r="N1452">
        <v>1</v>
      </c>
      <c r="O1452" s="12">
        <f t="shared" si="68"/>
        <v>14</v>
      </c>
      <c r="P1452">
        <v>2005</v>
      </c>
      <c r="Q1452">
        <v>4</v>
      </c>
      <c r="R1452">
        <v>1</v>
      </c>
      <c r="S1452">
        <v>1.0706020000000001</v>
      </c>
      <c r="T1452">
        <v>0</v>
      </c>
      <c r="U1452">
        <v>1</v>
      </c>
    </row>
    <row r="1453" spans="1:21" x14ac:dyDescent="0.35">
      <c r="A1453">
        <v>1</v>
      </c>
      <c r="B1453">
        <f t="shared" si="69"/>
        <v>1452</v>
      </c>
      <c r="C1453" t="s">
        <v>68</v>
      </c>
      <c r="D1453">
        <v>72</v>
      </c>
      <c r="E1453">
        <v>2010</v>
      </c>
      <c r="F1453">
        <v>120000</v>
      </c>
      <c r="G1453" s="12">
        <v>1200000000</v>
      </c>
      <c r="H1453" s="12">
        <v>0</v>
      </c>
      <c r="I1453">
        <v>1</v>
      </c>
      <c r="J1453">
        <v>0</v>
      </c>
      <c r="K1453">
        <v>1</v>
      </c>
      <c r="L1453" s="11">
        <v>34700</v>
      </c>
      <c r="M1453" s="12">
        <v>1995</v>
      </c>
      <c r="N1453">
        <v>1</v>
      </c>
      <c r="O1453" s="12">
        <f t="shared" si="68"/>
        <v>15</v>
      </c>
      <c r="P1453">
        <v>2005</v>
      </c>
      <c r="Q1453">
        <v>5</v>
      </c>
      <c r="R1453">
        <v>1</v>
      </c>
      <c r="S1453">
        <v>0.97483249999999999</v>
      </c>
      <c r="T1453">
        <v>0</v>
      </c>
      <c r="U1453">
        <v>1</v>
      </c>
    </row>
    <row r="1454" spans="1:21" x14ac:dyDescent="0.35">
      <c r="A1454">
        <v>1</v>
      </c>
      <c r="B1454">
        <f t="shared" si="69"/>
        <v>1453</v>
      </c>
      <c r="C1454" t="s">
        <v>68</v>
      </c>
      <c r="D1454">
        <v>72</v>
      </c>
      <c r="E1454">
        <v>2011</v>
      </c>
      <c r="F1454">
        <v>100000</v>
      </c>
      <c r="G1454" s="12">
        <v>1200000000</v>
      </c>
      <c r="H1454" s="12">
        <v>0</v>
      </c>
      <c r="I1454">
        <v>1</v>
      </c>
      <c r="J1454">
        <v>0</v>
      </c>
      <c r="K1454">
        <v>1</v>
      </c>
      <c r="L1454" s="11">
        <v>34700</v>
      </c>
      <c r="M1454" s="12">
        <v>1995</v>
      </c>
      <c r="N1454">
        <v>1</v>
      </c>
      <c r="O1454" s="12">
        <f t="shared" si="68"/>
        <v>16</v>
      </c>
      <c r="P1454">
        <v>2005</v>
      </c>
      <c r="Q1454">
        <v>6</v>
      </c>
      <c r="R1454">
        <v>1</v>
      </c>
      <c r="S1454">
        <v>0.80177279999999995</v>
      </c>
      <c r="T1454">
        <v>0</v>
      </c>
      <c r="U1454">
        <v>1</v>
      </c>
    </row>
    <row r="1455" spans="1:21" x14ac:dyDescent="0.35">
      <c r="A1455">
        <v>1</v>
      </c>
      <c r="B1455">
        <f t="shared" si="69"/>
        <v>1454</v>
      </c>
      <c r="C1455" t="s">
        <v>68</v>
      </c>
      <c r="D1455">
        <v>72</v>
      </c>
      <c r="E1455">
        <v>2012</v>
      </c>
      <c r="F1455">
        <v>96000</v>
      </c>
      <c r="G1455" s="12">
        <v>1300000000</v>
      </c>
      <c r="H1455" s="12">
        <v>0</v>
      </c>
      <c r="I1455">
        <v>1</v>
      </c>
      <c r="J1455">
        <v>0</v>
      </c>
      <c r="K1455">
        <v>1</v>
      </c>
      <c r="L1455" s="11">
        <v>34700</v>
      </c>
      <c r="M1455" s="12">
        <v>1995</v>
      </c>
      <c r="N1455">
        <v>1</v>
      </c>
      <c r="O1455" s="12">
        <f t="shared" si="68"/>
        <v>17</v>
      </c>
      <c r="P1455">
        <v>2005</v>
      </c>
      <c r="Q1455">
        <v>7</v>
      </c>
      <c r="R1455">
        <v>1</v>
      </c>
      <c r="S1455">
        <v>0.76005540000000005</v>
      </c>
      <c r="T1455">
        <v>0</v>
      </c>
      <c r="U1455">
        <v>1</v>
      </c>
    </row>
    <row r="1456" spans="1:21" x14ac:dyDescent="0.35">
      <c r="A1456">
        <v>1</v>
      </c>
      <c r="B1456">
        <f t="shared" si="69"/>
        <v>1455</v>
      </c>
      <c r="C1456" t="s">
        <v>68</v>
      </c>
      <c r="D1456">
        <v>72</v>
      </c>
      <c r="E1456">
        <v>2013</v>
      </c>
      <c r="F1456">
        <v>88000</v>
      </c>
      <c r="G1456" s="12">
        <v>1300000000</v>
      </c>
      <c r="H1456" s="12">
        <v>0</v>
      </c>
      <c r="I1456">
        <v>1</v>
      </c>
      <c r="J1456">
        <v>0</v>
      </c>
      <c r="K1456">
        <v>1</v>
      </c>
      <c r="L1456" s="11">
        <v>34700</v>
      </c>
      <c r="M1456" s="12">
        <v>1995</v>
      </c>
      <c r="N1456">
        <v>1</v>
      </c>
      <c r="O1456" s="12">
        <f t="shared" si="68"/>
        <v>18</v>
      </c>
      <c r="P1456">
        <v>2005</v>
      </c>
      <c r="Q1456">
        <v>8</v>
      </c>
      <c r="R1456">
        <v>1</v>
      </c>
      <c r="S1456">
        <v>0.68827309999999997</v>
      </c>
      <c r="T1456">
        <v>0</v>
      </c>
      <c r="U1456">
        <v>1</v>
      </c>
    </row>
    <row r="1457" spans="1:21" x14ac:dyDescent="0.35">
      <c r="A1457">
        <v>1</v>
      </c>
      <c r="B1457">
        <f t="shared" si="69"/>
        <v>1456</v>
      </c>
      <c r="C1457" t="s">
        <v>68</v>
      </c>
      <c r="D1457">
        <v>72</v>
      </c>
      <c r="E1457">
        <v>2014</v>
      </c>
      <c r="F1457">
        <v>76000</v>
      </c>
      <c r="G1457" s="12">
        <v>1300000000</v>
      </c>
      <c r="H1457" s="12">
        <v>0</v>
      </c>
      <c r="I1457">
        <v>1</v>
      </c>
      <c r="J1457">
        <v>0</v>
      </c>
      <c r="K1457">
        <v>1</v>
      </c>
      <c r="L1457" s="11">
        <v>34700</v>
      </c>
      <c r="M1457" s="12">
        <v>1995</v>
      </c>
      <c r="N1457">
        <v>1</v>
      </c>
      <c r="O1457" s="12">
        <f t="shared" si="68"/>
        <v>19</v>
      </c>
      <c r="P1457">
        <v>2005</v>
      </c>
      <c r="Q1457">
        <v>9</v>
      </c>
      <c r="R1457">
        <v>1</v>
      </c>
      <c r="S1457">
        <v>0.58738999999999997</v>
      </c>
      <c r="T1457">
        <v>0</v>
      </c>
      <c r="U1457">
        <v>1</v>
      </c>
    </row>
    <row r="1458" spans="1:21" x14ac:dyDescent="0.35">
      <c r="A1458">
        <v>1</v>
      </c>
      <c r="B1458">
        <f t="shared" si="69"/>
        <v>1457</v>
      </c>
      <c r="C1458" t="s">
        <v>68</v>
      </c>
      <c r="D1458">
        <v>72</v>
      </c>
      <c r="E1458">
        <v>2015</v>
      </c>
      <c r="F1458">
        <v>68000</v>
      </c>
      <c r="G1458" s="12">
        <v>1300000000</v>
      </c>
      <c r="H1458" s="12">
        <v>0</v>
      </c>
      <c r="I1458">
        <v>1</v>
      </c>
      <c r="J1458">
        <v>0</v>
      </c>
      <c r="K1458">
        <v>1</v>
      </c>
      <c r="L1458" s="11">
        <v>34700</v>
      </c>
      <c r="M1458" s="12">
        <v>1995</v>
      </c>
      <c r="N1458">
        <v>1</v>
      </c>
      <c r="O1458" s="12">
        <f t="shared" si="68"/>
        <v>20</v>
      </c>
      <c r="P1458">
        <v>2005</v>
      </c>
      <c r="Q1458">
        <v>10</v>
      </c>
      <c r="R1458">
        <v>1</v>
      </c>
      <c r="S1458">
        <v>0.51945909999999995</v>
      </c>
      <c r="T1458">
        <v>0</v>
      </c>
      <c r="U1458">
        <v>1</v>
      </c>
    </row>
    <row r="1459" spans="1:21" x14ac:dyDescent="0.35">
      <c r="A1459">
        <v>1</v>
      </c>
      <c r="B1459">
        <f t="shared" si="69"/>
        <v>1458</v>
      </c>
      <c r="C1459" t="s">
        <v>68</v>
      </c>
      <c r="D1459">
        <v>72</v>
      </c>
      <c r="E1459">
        <v>2016</v>
      </c>
      <c r="F1459">
        <v>62000</v>
      </c>
      <c r="G1459" s="12">
        <v>1300000000</v>
      </c>
      <c r="H1459" s="12">
        <v>0</v>
      </c>
      <c r="I1459">
        <v>1</v>
      </c>
      <c r="J1459">
        <v>0</v>
      </c>
      <c r="K1459">
        <v>1</v>
      </c>
      <c r="L1459" s="11">
        <v>34700</v>
      </c>
      <c r="M1459" s="12">
        <v>1995</v>
      </c>
      <c r="N1459">
        <v>1</v>
      </c>
      <c r="O1459" s="12">
        <f t="shared" si="68"/>
        <v>21</v>
      </c>
      <c r="P1459">
        <v>2005</v>
      </c>
      <c r="Q1459">
        <v>11</v>
      </c>
      <c r="R1459">
        <v>1</v>
      </c>
      <c r="S1459">
        <v>0.4682173</v>
      </c>
      <c r="T1459">
        <v>0</v>
      </c>
      <c r="U1459">
        <v>1</v>
      </c>
    </row>
    <row r="1460" spans="1:21" x14ac:dyDescent="0.35">
      <c r="A1460">
        <v>1</v>
      </c>
      <c r="B1460">
        <f t="shared" si="69"/>
        <v>1459</v>
      </c>
      <c r="C1460" t="s">
        <v>69</v>
      </c>
      <c r="D1460">
        <v>73</v>
      </c>
      <c r="E1460">
        <v>1990</v>
      </c>
      <c r="F1460">
        <v>100</v>
      </c>
      <c r="G1460" s="12">
        <v>180000000</v>
      </c>
      <c r="H1460" s="12">
        <v>0</v>
      </c>
      <c r="I1460">
        <v>0</v>
      </c>
      <c r="J1460">
        <v>0</v>
      </c>
      <c r="K1460">
        <v>1</v>
      </c>
      <c r="L1460" s="11">
        <v>34700</v>
      </c>
      <c r="M1460" s="12">
        <v>1995</v>
      </c>
      <c r="N1460">
        <v>0</v>
      </c>
      <c r="O1460" s="12">
        <f t="shared" si="68"/>
        <v>-5</v>
      </c>
      <c r="P1460">
        <v>2000</v>
      </c>
      <c r="Q1460">
        <v>-10</v>
      </c>
      <c r="R1460">
        <v>0</v>
      </c>
      <c r="S1460">
        <v>5.5116000000000002E-3</v>
      </c>
      <c r="T1460">
        <v>0</v>
      </c>
      <c r="U1460">
        <v>0</v>
      </c>
    </row>
    <row r="1461" spans="1:21" x14ac:dyDescent="0.35">
      <c r="A1461">
        <v>1</v>
      </c>
      <c r="B1461">
        <f t="shared" si="69"/>
        <v>1460</v>
      </c>
      <c r="C1461" t="s">
        <v>69</v>
      </c>
      <c r="D1461">
        <v>73</v>
      </c>
      <c r="E1461">
        <v>1991</v>
      </c>
      <c r="F1461">
        <v>100</v>
      </c>
      <c r="G1461" s="12">
        <v>180000000</v>
      </c>
      <c r="H1461" s="12">
        <v>0</v>
      </c>
      <c r="I1461">
        <v>0</v>
      </c>
      <c r="J1461">
        <v>0</v>
      </c>
      <c r="K1461">
        <v>1</v>
      </c>
      <c r="L1461" s="11">
        <v>34700</v>
      </c>
      <c r="M1461" s="12">
        <v>1995</v>
      </c>
      <c r="N1461">
        <v>0</v>
      </c>
      <c r="O1461" s="12">
        <f t="shared" si="68"/>
        <v>-4</v>
      </c>
      <c r="P1461">
        <v>2000</v>
      </c>
      <c r="Q1461">
        <v>-9</v>
      </c>
      <c r="R1461">
        <v>0</v>
      </c>
      <c r="S1461">
        <v>5.4165999999999997E-3</v>
      </c>
      <c r="T1461">
        <v>0</v>
      </c>
      <c r="U1461">
        <v>0</v>
      </c>
    </row>
    <row r="1462" spans="1:21" x14ac:dyDescent="0.35">
      <c r="A1462">
        <v>1</v>
      </c>
      <c r="B1462">
        <f t="shared" si="69"/>
        <v>1461</v>
      </c>
      <c r="C1462" t="s">
        <v>69</v>
      </c>
      <c r="D1462">
        <v>73</v>
      </c>
      <c r="E1462">
        <v>1992</v>
      </c>
      <c r="F1462">
        <v>100</v>
      </c>
      <c r="G1462" s="12">
        <v>190000000</v>
      </c>
      <c r="H1462" s="12">
        <v>0</v>
      </c>
      <c r="I1462">
        <v>0</v>
      </c>
      <c r="J1462">
        <v>0</v>
      </c>
      <c r="K1462">
        <v>1</v>
      </c>
      <c r="L1462" s="11">
        <v>34700</v>
      </c>
      <c r="M1462" s="12">
        <v>1995</v>
      </c>
      <c r="N1462">
        <v>0</v>
      </c>
      <c r="O1462" s="12">
        <f t="shared" si="68"/>
        <v>-3</v>
      </c>
      <c r="P1462">
        <v>2000</v>
      </c>
      <c r="Q1462">
        <v>-8</v>
      </c>
      <c r="R1462">
        <v>0</v>
      </c>
      <c r="S1462">
        <v>5.3258000000000003E-3</v>
      </c>
      <c r="T1462">
        <v>0</v>
      </c>
      <c r="U1462">
        <v>0</v>
      </c>
    </row>
    <row r="1463" spans="1:21" x14ac:dyDescent="0.35">
      <c r="A1463">
        <v>1</v>
      </c>
      <c r="B1463">
        <f t="shared" si="69"/>
        <v>1462</v>
      </c>
      <c r="C1463" t="s">
        <v>69</v>
      </c>
      <c r="D1463">
        <v>73</v>
      </c>
      <c r="E1463">
        <v>1993</v>
      </c>
      <c r="F1463">
        <v>100</v>
      </c>
      <c r="G1463" s="12">
        <v>190000000</v>
      </c>
      <c r="H1463" s="12">
        <v>0</v>
      </c>
      <c r="I1463">
        <v>0</v>
      </c>
      <c r="J1463">
        <v>0</v>
      </c>
      <c r="K1463">
        <v>1</v>
      </c>
      <c r="L1463" s="11">
        <v>34700</v>
      </c>
      <c r="M1463" s="12">
        <v>1995</v>
      </c>
      <c r="N1463">
        <v>0</v>
      </c>
      <c r="O1463" s="12">
        <f t="shared" si="68"/>
        <v>-2</v>
      </c>
      <c r="P1463">
        <v>2000</v>
      </c>
      <c r="Q1463">
        <v>-7</v>
      </c>
      <c r="R1463">
        <v>0</v>
      </c>
      <c r="S1463">
        <v>5.2389000000000003E-3</v>
      </c>
      <c r="T1463">
        <v>0</v>
      </c>
      <c r="U1463">
        <v>0</v>
      </c>
    </row>
    <row r="1464" spans="1:21" x14ac:dyDescent="0.35">
      <c r="A1464">
        <v>1</v>
      </c>
      <c r="B1464">
        <f t="shared" si="69"/>
        <v>1463</v>
      </c>
      <c r="C1464" t="s">
        <v>69</v>
      </c>
      <c r="D1464">
        <v>73</v>
      </c>
      <c r="E1464">
        <v>1994</v>
      </c>
      <c r="F1464">
        <v>100</v>
      </c>
      <c r="G1464" s="12">
        <v>190000000</v>
      </c>
      <c r="H1464" s="12">
        <v>0</v>
      </c>
      <c r="I1464">
        <v>0</v>
      </c>
      <c r="J1464">
        <v>0</v>
      </c>
      <c r="K1464">
        <v>1</v>
      </c>
      <c r="L1464" s="11">
        <v>34700</v>
      </c>
      <c r="M1464" s="12">
        <v>1995</v>
      </c>
      <c r="N1464">
        <v>0</v>
      </c>
      <c r="O1464" s="12">
        <f t="shared" si="68"/>
        <v>-1</v>
      </c>
      <c r="P1464">
        <v>2000</v>
      </c>
      <c r="Q1464">
        <v>-6</v>
      </c>
      <c r="R1464">
        <v>0</v>
      </c>
      <c r="S1464">
        <v>5.1561000000000003E-3</v>
      </c>
      <c r="T1464">
        <v>0</v>
      </c>
      <c r="U1464">
        <v>0</v>
      </c>
    </row>
    <row r="1465" spans="1:21" x14ac:dyDescent="0.35">
      <c r="A1465">
        <v>1</v>
      </c>
      <c r="B1465">
        <f t="shared" si="69"/>
        <v>1464</v>
      </c>
      <c r="C1465" t="s">
        <v>69</v>
      </c>
      <c r="D1465">
        <v>73</v>
      </c>
      <c r="E1465">
        <v>1995</v>
      </c>
      <c r="F1465">
        <v>100</v>
      </c>
      <c r="G1465" s="12">
        <v>200000000</v>
      </c>
      <c r="H1465" s="12">
        <v>0</v>
      </c>
      <c r="I1465">
        <v>0</v>
      </c>
      <c r="J1465">
        <v>0</v>
      </c>
      <c r="K1465">
        <v>1</v>
      </c>
      <c r="L1465" s="11">
        <v>34700</v>
      </c>
      <c r="M1465" s="12">
        <v>1995</v>
      </c>
      <c r="N1465">
        <v>1</v>
      </c>
      <c r="O1465" s="12">
        <f t="shared" si="68"/>
        <v>0</v>
      </c>
      <c r="P1465">
        <v>2000</v>
      </c>
      <c r="Q1465">
        <v>-5</v>
      </c>
      <c r="R1465">
        <v>0</v>
      </c>
      <c r="S1465">
        <v>5.0771999999999996E-3</v>
      </c>
      <c r="T1465">
        <v>0</v>
      </c>
      <c r="U1465">
        <v>1</v>
      </c>
    </row>
    <row r="1466" spans="1:21" x14ac:dyDescent="0.35">
      <c r="A1466">
        <v>1</v>
      </c>
      <c r="B1466">
        <f t="shared" si="69"/>
        <v>1465</v>
      </c>
      <c r="C1466" t="s">
        <v>69</v>
      </c>
      <c r="D1466">
        <v>73</v>
      </c>
      <c r="E1466">
        <v>1996</v>
      </c>
      <c r="F1466">
        <v>200</v>
      </c>
      <c r="G1466" s="12">
        <v>200000000</v>
      </c>
      <c r="H1466" s="12">
        <v>0</v>
      </c>
      <c r="I1466">
        <v>0</v>
      </c>
      <c r="J1466">
        <v>0</v>
      </c>
      <c r="K1466">
        <v>1</v>
      </c>
      <c r="L1466" s="11">
        <v>34700</v>
      </c>
      <c r="M1466" s="12">
        <v>1995</v>
      </c>
      <c r="N1466">
        <v>1</v>
      </c>
      <c r="O1466" s="12">
        <f t="shared" si="68"/>
        <v>1</v>
      </c>
      <c r="P1466">
        <v>2000</v>
      </c>
      <c r="Q1466">
        <v>-4</v>
      </c>
      <c r="R1466">
        <v>0</v>
      </c>
      <c r="S1466">
        <v>1.0004300000000001E-2</v>
      </c>
      <c r="T1466">
        <v>0</v>
      </c>
      <c r="U1466">
        <v>1</v>
      </c>
    </row>
    <row r="1467" spans="1:21" x14ac:dyDescent="0.35">
      <c r="A1467">
        <v>1</v>
      </c>
      <c r="B1467">
        <f t="shared" si="69"/>
        <v>1466</v>
      </c>
      <c r="C1467" t="s">
        <v>69</v>
      </c>
      <c r="D1467">
        <v>73</v>
      </c>
      <c r="E1467">
        <v>1997</v>
      </c>
      <c r="F1467">
        <v>500</v>
      </c>
      <c r="G1467" s="12">
        <v>200000000</v>
      </c>
      <c r="H1467" s="12">
        <v>0</v>
      </c>
      <c r="I1467">
        <v>0</v>
      </c>
      <c r="J1467">
        <v>0</v>
      </c>
      <c r="K1467">
        <v>1</v>
      </c>
      <c r="L1467" s="11">
        <v>34700</v>
      </c>
      <c r="M1467" s="12">
        <v>1995</v>
      </c>
      <c r="N1467">
        <v>1</v>
      </c>
      <c r="O1467" s="12">
        <f t="shared" si="68"/>
        <v>2</v>
      </c>
      <c r="P1467">
        <v>2000</v>
      </c>
      <c r="Q1467">
        <v>-3</v>
      </c>
      <c r="R1467">
        <v>0</v>
      </c>
      <c r="S1467">
        <v>2.4651599999999999E-2</v>
      </c>
      <c r="T1467">
        <v>0</v>
      </c>
      <c r="U1467">
        <v>1</v>
      </c>
    </row>
    <row r="1468" spans="1:21" x14ac:dyDescent="0.35">
      <c r="A1468">
        <v>1</v>
      </c>
      <c r="B1468">
        <f t="shared" si="69"/>
        <v>1467</v>
      </c>
      <c r="C1468" t="s">
        <v>69</v>
      </c>
      <c r="D1468">
        <v>73</v>
      </c>
      <c r="E1468">
        <v>1998</v>
      </c>
      <c r="F1468">
        <v>1000</v>
      </c>
      <c r="G1468" s="12">
        <v>210000000</v>
      </c>
      <c r="H1468" s="12">
        <v>0</v>
      </c>
      <c r="I1468">
        <v>0</v>
      </c>
      <c r="J1468">
        <v>0</v>
      </c>
      <c r="K1468">
        <v>1</v>
      </c>
      <c r="L1468" s="11">
        <v>34700</v>
      </c>
      <c r="M1468" s="12">
        <v>1995</v>
      </c>
      <c r="N1468">
        <v>1</v>
      </c>
      <c r="O1468" s="12">
        <f t="shared" si="68"/>
        <v>3</v>
      </c>
      <c r="P1468">
        <v>2000</v>
      </c>
      <c r="Q1468">
        <v>-2</v>
      </c>
      <c r="R1468">
        <v>0</v>
      </c>
      <c r="S1468">
        <v>4.8610800000000003E-2</v>
      </c>
      <c r="T1468">
        <v>0</v>
      </c>
      <c r="U1468">
        <v>1</v>
      </c>
    </row>
    <row r="1469" spans="1:21" x14ac:dyDescent="0.35">
      <c r="A1469">
        <v>1</v>
      </c>
      <c r="B1469">
        <f t="shared" si="69"/>
        <v>1468</v>
      </c>
      <c r="C1469" t="s">
        <v>69</v>
      </c>
      <c r="D1469">
        <v>73</v>
      </c>
      <c r="E1469">
        <v>1999</v>
      </c>
      <c r="F1469">
        <v>1000</v>
      </c>
      <c r="G1469" s="12">
        <v>210000000</v>
      </c>
      <c r="H1469" s="12">
        <v>0</v>
      </c>
      <c r="I1469">
        <v>0</v>
      </c>
      <c r="J1469">
        <v>0</v>
      </c>
      <c r="K1469">
        <v>1</v>
      </c>
      <c r="L1469" s="11">
        <v>34700</v>
      </c>
      <c r="M1469" s="12">
        <v>1995</v>
      </c>
      <c r="N1469">
        <v>1</v>
      </c>
      <c r="O1469" s="12">
        <f t="shared" si="68"/>
        <v>4</v>
      </c>
      <c r="P1469">
        <v>2000</v>
      </c>
      <c r="Q1469">
        <v>-1</v>
      </c>
      <c r="R1469">
        <v>0</v>
      </c>
      <c r="S1469">
        <v>4.7935800000000001E-2</v>
      </c>
      <c r="T1469">
        <v>0</v>
      </c>
      <c r="U1469">
        <v>1</v>
      </c>
    </row>
    <row r="1470" spans="1:21" x14ac:dyDescent="0.35">
      <c r="A1470">
        <v>1</v>
      </c>
      <c r="B1470">
        <f t="shared" si="69"/>
        <v>1469</v>
      </c>
      <c r="C1470" t="s">
        <v>69</v>
      </c>
      <c r="D1470">
        <v>73</v>
      </c>
      <c r="E1470">
        <v>2000</v>
      </c>
      <c r="F1470">
        <v>1600</v>
      </c>
      <c r="G1470" s="12">
        <v>210000000</v>
      </c>
      <c r="H1470" s="12">
        <v>0</v>
      </c>
      <c r="I1470">
        <v>0</v>
      </c>
      <c r="J1470">
        <v>0</v>
      </c>
      <c r="K1470">
        <v>1</v>
      </c>
      <c r="L1470" s="11">
        <v>34700</v>
      </c>
      <c r="M1470" s="12">
        <v>1995</v>
      </c>
      <c r="N1470">
        <v>1</v>
      </c>
      <c r="O1470" s="12">
        <f t="shared" si="68"/>
        <v>5</v>
      </c>
      <c r="P1470">
        <v>2000</v>
      </c>
      <c r="Q1470">
        <v>0</v>
      </c>
      <c r="R1470">
        <v>1</v>
      </c>
      <c r="S1470">
        <v>7.56357E-2</v>
      </c>
      <c r="T1470">
        <v>0</v>
      </c>
      <c r="U1470">
        <v>1</v>
      </c>
    </row>
    <row r="1471" spans="1:21" x14ac:dyDescent="0.35">
      <c r="A1471">
        <v>1</v>
      </c>
      <c r="B1471">
        <f t="shared" si="69"/>
        <v>1470</v>
      </c>
      <c r="C1471" t="s">
        <v>69</v>
      </c>
      <c r="D1471">
        <v>73</v>
      </c>
      <c r="E1471">
        <v>2001</v>
      </c>
      <c r="F1471">
        <v>2400</v>
      </c>
      <c r="G1471" s="12">
        <v>210000000</v>
      </c>
      <c r="H1471" s="12">
        <v>0</v>
      </c>
      <c r="I1471">
        <v>0</v>
      </c>
      <c r="J1471">
        <v>0</v>
      </c>
      <c r="K1471">
        <v>1</v>
      </c>
      <c r="L1471" s="11">
        <v>34700</v>
      </c>
      <c r="M1471" s="12">
        <v>1995</v>
      </c>
      <c r="N1471">
        <v>1</v>
      </c>
      <c r="O1471" s="12">
        <f t="shared" si="68"/>
        <v>6</v>
      </c>
      <c r="P1471">
        <v>2000</v>
      </c>
      <c r="Q1471">
        <v>1</v>
      </c>
      <c r="R1471">
        <v>1</v>
      </c>
      <c r="S1471">
        <v>0.1118847</v>
      </c>
      <c r="T1471">
        <v>0</v>
      </c>
      <c r="U1471">
        <v>1</v>
      </c>
    </row>
    <row r="1472" spans="1:21" x14ac:dyDescent="0.35">
      <c r="A1472">
        <v>1</v>
      </c>
      <c r="B1472">
        <f t="shared" si="69"/>
        <v>1471</v>
      </c>
      <c r="C1472" t="s">
        <v>69</v>
      </c>
      <c r="D1472">
        <v>73</v>
      </c>
      <c r="E1472">
        <v>2002</v>
      </c>
      <c r="F1472">
        <v>3400</v>
      </c>
      <c r="G1472" s="12">
        <v>220000000</v>
      </c>
      <c r="H1472" s="12">
        <v>0</v>
      </c>
      <c r="I1472">
        <v>0</v>
      </c>
      <c r="J1472">
        <v>0</v>
      </c>
      <c r="K1472">
        <v>1</v>
      </c>
      <c r="L1472" s="11">
        <v>34700</v>
      </c>
      <c r="M1472" s="12">
        <v>1995</v>
      </c>
      <c r="N1472">
        <v>1</v>
      </c>
      <c r="O1472" s="12">
        <f t="shared" si="68"/>
        <v>7</v>
      </c>
      <c r="P1472">
        <v>2000</v>
      </c>
      <c r="Q1472">
        <v>2</v>
      </c>
      <c r="R1472">
        <v>1</v>
      </c>
      <c r="S1472">
        <v>0.15631600000000001</v>
      </c>
      <c r="T1472">
        <v>0</v>
      </c>
      <c r="U1472">
        <v>1</v>
      </c>
    </row>
    <row r="1473" spans="1:21" x14ac:dyDescent="0.35">
      <c r="A1473">
        <v>1</v>
      </c>
      <c r="B1473">
        <f t="shared" si="69"/>
        <v>1472</v>
      </c>
      <c r="C1473" t="s">
        <v>69</v>
      </c>
      <c r="D1473">
        <v>73</v>
      </c>
      <c r="E1473">
        <v>2003</v>
      </c>
      <c r="F1473">
        <v>4800</v>
      </c>
      <c r="G1473" s="12">
        <v>220000000</v>
      </c>
      <c r="H1473" s="12">
        <v>0</v>
      </c>
      <c r="I1473">
        <v>0</v>
      </c>
      <c r="J1473">
        <v>0</v>
      </c>
      <c r="K1473">
        <v>1</v>
      </c>
      <c r="L1473" s="11">
        <v>34700</v>
      </c>
      <c r="M1473" s="12">
        <v>1995</v>
      </c>
      <c r="N1473">
        <v>1</v>
      </c>
      <c r="O1473" s="12">
        <f t="shared" si="68"/>
        <v>8</v>
      </c>
      <c r="P1473">
        <v>2000</v>
      </c>
      <c r="Q1473">
        <v>3</v>
      </c>
      <c r="R1473">
        <v>1</v>
      </c>
      <c r="S1473">
        <v>0.21764240000000001</v>
      </c>
      <c r="T1473">
        <v>0</v>
      </c>
      <c r="U1473">
        <v>1</v>
      </c>
    </row>
    <row r="1474" spans="1:21" x14ac:dyDescent="0.35">
      <c r="A1474">
        <v>1</v>
      </c>
      <c r="B1474">
        <f t="shared" si="69"/>
        <v>1473</v>
      </c>
      <c r="C1474" t="s">
        <v>69</v>
      </c>
      <c r="D1474">
        <v>73</v>
      </c>
      <c r="E1474">
        <v>2004</v>
      </c>
      <c r="F1474">
        <v>6600</v>
      </c>
      <c r="G1474" s="12">
        <v>220000000</v>
      </c>
      <c r="H1474" s="12">
        <v>0</v>
      </c>
      <c r="I1474">
        <v>0</v>
      </c>
      <c r="J1474">
        <v>0</v>
      </c>
      <c r="K1474">
        <v>1</v>
      </c>
      <c r="L1474" s="11">
        <v>34700</v>
      </c>
      <c r="M1474" s="12">
        <v>1995</v>
      </c>
      <c r="N1474">
        <v>1</v>
      </c>
      <c r="O1474" s="12">
        <f t="shared" si="68"/>
        <v>9</v>
      </c>
      <c r="P1474">
        <v>2000</v>
      </c>
      <c r="Q1474">
        <v>4</v>
      </c>
      <c r="R1474">
        <v>1</v>
      </c>
      <c r="S1474">
        <v>0.29515059999999999</v>
      </c>
      <c r="T1474">
        <v>0</v>
      </c>
      <c r="U1474">
        <v>1</v>
      </c>
    </row>
    <row r="1475" spans="1:21" x14ac:dyDescent="0.35">
      <c r="A1475">
        <v>1</v>
      </c>
      <c r="B1475">
        <f t="shared" si="69"/>
        <v>1474</v>
      </c>
      <c r="C1475" t="s">
        <v>69</v>
      </c>
      <c r="D1475">
        <v>73</v>
      </c>
      <c r="E1475">
        <v>2005</v>
      </c>
      <c r="F1475">
        <v>8800</v>
      </c>
      <c r="G1475" s="12">
        <v>230000000</v>
      </c>
      <c r="H1475" s="12">
        <v>1</v>
      </c>
      <c r="I1475">
        <v>0</v>
      </c>
      <c r="J1475">
        <v>0</v>
      </c>
      <c r="K1475">
        <v>1</v>
      </c>
      <c r="L1475" s="11">
        <v>34700</v>
      </c>
      <c r="M1475" s="12">
        <v>1995</v>
      </c>
      <c r="N1475">
        <v>1</v>
      </c>
      <c r="O1475" s="12">
        <f t="shared" ref="O1475:O1538" si="70">E1475-M1475</f>
        <v>10</v>
      </c>
      <c r="P1475">
        <v>2000</v>
      </c>
      <c r="Q1475">
        <v>5</v>
      </c>
      <c r="R1475">
        <v>1</v>
      </c>
      <c r="S1475">
        <v>0.38815640000000001</v>
      </c>
      <c r="T1475">
        <v>0</v>
      </c>
      <c r="U1475">
        <v>1</v>
      </c>
    </row>
    <row r="1476" spans="1:21" x14ac:dyDescent="0.35">
      <c r="A1476">
        <v>1</v>
      </c>
      <c r="B1476">
        <f t="shared" ref="B1476:B1539" si="71">B1475+1</f>
        <v>1475</v>
      </c>
      <c r="C1476" t="s">
        <v>69</v>
      </c>
      <c r="D1476">
        <v>73</v>
      </c>
      <c r="E1476">
        <v>2006</v>
      </c>
      <c r="F1476">
        <v>11000</v>
      </c>
      <c r="G1476" s="12">
        <v>230000000</v>
      </c>
      <c r="H1476" s="12">
        <v>0</v>
      </c>
      <c r="I1476">
        <v>0</v>
      </c>
      <c r="J1476">
        <v>0</v>
      </c>
      <c r="K1476">
        <v>1</v>
      </c>
      <c r="L1476" s="11">
        <v>34700</v>
      </c>
      <c r="M1476" s="12">
        <v>1995</v>
      </c>
      <c r="N1476">
        <v>1</v>
      </c>
      <c r="O1476" s="12">
        <f t="shared" si="70"/>
        <v>11</v>
      </c>
      <c r="P1476">
        <v>2000</v>
      </c>
      <c r="Q1476">
        <v>6</v>
      </c>
      <c r="R1476">
        <v>1</v>
      </c>
      <c r="S1476">
        <v>0.47859760000000001</v>
      </c>
      <c r="T1476">
        <v>0</v>
      </c>
      <c r="U1476">
        <v>1</v>
      </c>
    </row>
    <row r="1477" spans="1:21" x14ac:dyDescent="0.35">
      <c r="A1477">
        <v>1</v>
      </c>
      <c r="B1477">
        <f t="shared" si="71"/>
        <v>1476</v>
      </c>
      <c r="C1477" t="s">
        <v>69</v>
      </c>
      <c r="D1477">
        <v>73</v>
      </c>
      <c r="E1477">
        <v>2007</v>
      </c>
      <c r="F1477">
        <v>13000</v>
      </c>
      <c r="G1477" s="12">
        <v>230000000</v>
      </c>
      <c r="H1477" s="12">
        <v>0</v>
      </c>
      <c r="I1477">
        <v>0</v>
      </c>
      <c r="J1477">
        <v>0</v>
      </c>
      <c r="K1477">
        <v>1</v>
      </c>
      <c r="L1477" s="11">
        <v>34700</v>
      </c>
      <c r="M1477" s="12">
        <v>1995</v>
      </c>
      <c r="N1477">
        <v>1</v>
      </c>
      <c r="O1477" s="12">
        <f t="shared" si="70"/>
        <v>12</v>
      </c>
      <c r="P1477">
        <v>2000</v>
      </c>
      <c r="Q1477">
        <v>7</v>
      </c>
      <c r="R1477">
        <v>1</v>
      </c>
      <c r="S1477">
        <v>0.55796590000000001</v>
      </c>
      <c r="T1477">
        <v>0</v>
      </c>
      <c r="U1477">
        <v>1</v>
      </c>
    </row>
    <row r="1478" spans="1:21" x14ac:dyDescent="0.35">
      <c r="A1478">
        <v>1</v>
      </c>
      <c r="B1478">
        <f t="shared" si="71"/>
        <v>1477</v>
      </c>
      <c r="C1478" t="s">
        <v>69</v>
      </c>
      <c r="D1478">
        <v>73</v>
      </c>
      <c r="E1478">
        <v>2008</v>
      </c>
      <c r="F1478">
        <v>16000</v>
      </c>
      <c r="G1478" s="12">
        <v>240000000</v>
      </c>
      <c r="H1478" s="12">
        <v>0</v>
      </c>
      <c r="I1478">
        <v>0</v>
      </c>
      <c r="J1478">
        <v>0</v>
      </c>
      <c r="K1478">
        <v>1</v>
      </c>
      <c r="L1478" s="11">
        <v>34700</v>
      </c>
      <c r="M1478" s="12">
        <v>1995</v>
      </c>
      <c r="N1478">
        <v>1</v>
      </c>
      <c r="O1478" s="12">
        <f t="shared" si="70"/>
        <v>13</v>
      </c>
      <c r="P1478">
        <v>2000</v>
      </c>
      <c r="Q1478">
        <v>8</v>
      </c>
      <c r="R1478">
        <v>1</v>
      </c>
      <c r="S1478">
        <v>0.67750880000000002</v>
      </c>
      <c r="T1478">
        <v>0</v>
      </c>
      <c r="U1478">
        <v>1</v>
      </c>
    </row>
    <row r="1479" spans="1:21" x14ac:dyDescent="0.35">
      <c r="A1479">
        <v>1</v>
      </c>
      <c r="B1479">
        <f t="shared" si="71"/>
        <v>1478</v>
      </c>
      <c r="C1479" t="s">
        <v>69</v>
      </c>
      <c r="D1479">
        <v>73</v>
      </c>
      <c r="E1479">
        <v>2009</v>
      </c>
      <c r="F1479">
        <v>20000</v>
      </c>
      <c r="G1479" s="12">
        <v>240000000</v>
      </c>
      <c r="H1479" s="12">
        <v>0</v>
      </c>
      <c r="I1479">
        <v>0</v>
      </c>
      <c r="J1479">
        <v>0</v>
      </c>
      <c r="K1479">
        <v>1</v>
      </c>
      <c r="L1479" s="11">
        <v>34700</v>
      </c>
      <c r="M1479" s="12">
        <v>1995</v>
      </c>
      <c r="N1479">
        <v>1</v>
      </c>
      <c r="O1479" s="12">
        <f t="shared" si="70"/>
        <v>14</v>
      </c>
      <c r="P1479">
        <v>2000</v>
      </c>
      <c r="Q1479">
        <v>9</v>
      </c>
      <c r="R1479">
        <v>1</v>
      </c>
      <c r="S1479">
        <v>0.83562959999999997</v>
      </c>
      <c r="T1479">
        <v>0</v>
      </c>
      <c r="U1479">
        <v>1</v>
      </c>
    </row>
    <row r="1480" spans="1:21" x14ac:dyDescent="0.35">
      <c r="A1480">
        <v>1</v>
      </c>
      <c r="B1480">
        <f t="shared" si="71"/>
        <v>1479</v>
      </c>
      <c r="C1480" t="s">
        <v>69</v>
      </c>
      <c r="D1480">
        <v>73</v>
      </c>
      <c r="E1480">
        <v>2010</v>
      </c>
      <c r="F1480">
        <v>23000</v>
      </c>
      <c r="G1480" s="12">
        <v>240000000</v>
      </c>
      <c r="H1480" s="12">
        <v>0</v>
      </c>
      <c r="I1480">
        <v>0</v>
      </c>
      <c r="J1480">
        <v>0</v>
      </c>
      <c r="K1480">
        <v>1</v>
      </c>
      <c r="L1480" s="11">
        <v>34700</v>
      </c>
      <c r="M1480" s="12">
        <v>1995</v>
      </c>
      <c r="N1480">
        <v>1</v>
      </c>
      <c r="O1480" s="12">
        <f t="shared" si="70"/>
        <v>15</v>
      </c>
      <c r="P1480">
        <v>2000</v>
      </c>
      <c r="Q1480">
        <v>10</v>
      </c>
      <c r="R1480">
        <v>1</v>
      </c>
      <c r="S1480">
        <v>0.94835930000000002</v>
      </c>
      <c r="T1480">
        <v>0</v>
      </c>
      <c r="U1480">
        <v>1</v>
      </c>
    </row>
    <row r="1481" spans="1:21" x14ac:dyDescent="0.35">
      <c r="A1481">
        <v>1</v>
      </c>
      <c r="B1481">
        <f t="shared" si="71"/>
        <v>1480</v>
      </c>
      <c r="C1481" t="s">
        <v>69</v>
      </c>
      <c r="D1481">
        <v>73</v>
      </c>
      <c r="E1481">
        <v>2011</v>
      </c>
      <c r="F1481">
        <v>26000</v>
      </c>
      <c r="G1481" s="12">
        <v>250000000</v>
      </c>
      <c r="H1481" s="12">
        <v>0</v>
      </c>
      <c r="I1481">
        <v>0</v>
      </c>
      <c r="J1481">
        <v>0</v>
      </c>
      <c r="K1481">
        <v>1</v>
      </c>
      <c r="L1481" s="11">
        <v>34700</v>
      </c>
      <c r="M1481" s="12">
        <v>1995</v>
      </c>
      <c r="N1481">
        <v>1</v>
      </c>
      <c r="O1481" s="12">
        <f t="shared" si="70"/>
        <v>16</v>
      </c>
      <c r="P1481">
        <v>2000</v>
      </c>
      <c r="Q1481">
        <v>11</v>
      </c>
      <c r="R1481">
        <v>1</v>
      </c>
      <c r="S1481">
        <v>1.0581689999999999</v>
      </c>
      <c r="T1481">
        <v>0</v>
      </c>
      <c r="U1481">
        <v>1</v>
      </c>
    </row>
    <row r="1482" spans="1:21" x14ac:dyDescent="0.35">
      <c r="A1482">
        <v>1</v>
      </c>
      <c r="B1482">
        <f t="shared" si="71"/>
        <v>1481</v>
      </c>
      <c r="C1482" t="s">
        <v>69</v>
      </c>
      <c r="D1482">
        <v>73</v>
      </c>
      <c r="E1482">
        <v>2012</v>
      </c>
      <c r="F1482">
        <v>30000</v>
      </c>
      <c r="G1482" s="12">
        <v>250000000</v>
      </c>
      <c r="H1482" s="12">
        <v>0</v>
      </c>
      <c r="I1482">
        <v>0</v>
      </c>
      <c r="J1482">
        <v>0</v>
      </c>
      <c r="K1482">
        <v>1</v>
      </c>
      <c r="L1482" s="11">
        <v>34700</v>
      </c>
      <c r="M1482" s="12">
        <v>1995</v>
      </c>
      <c r="N1482">
        <v>1</v>
      </c>
      <c r="O1482" s="12">
        <f t="shared" si="70"/>
        <v>17</v>
      </c>
      <c r="P1482">
        <v>2000</v>
      </c>
      <c r="Q1482">
        <v>12</v>
      </c>
      <c r="R1482">
        <v>1</v>
      </c>
      <c r="S1482">
        <v>1.205384</v>
      </c>
      <c r="T1482">
        <v>0</v>
      </c>
      <c r="U1482">
        <v>1</v>
      </c>
    </row>
    <row r="1483" spans="1:21" x14ac:dyDescent="0.35">
      <c r="A1483">
        <v>1</v>
      </c>
      <c r="B1483">
        <f t="shared" si="71"/>
        <v>1482</v>
      </c>
      <c r="C1483" t="s">
        <v>69</v>
      </c>
      <c r="D1483">
        <v>73</v>
      </c>
      <c r="E1483">
        <v>2013</v>
      </c>
      <c r="F1483">
        <v>33000</v>
      </c>
      <c r="G1483" s="12">
        <v>250000000</v>
      </c>
      <c r="H1483" s="12">
        <v>0</v>
      </c>
      <c r="I1483">
        <v>0</v>
      </c>
      <c r="J1483">
        <v>0</v>
      </c>
      <c r="K1483">
        <v>1</v>
      </c>
      <c r="L1483" s="11">
        <v>34700</v>
      </c>
      <c r="M1483" s="12">
        <v>1995</v>
      </c>
      <c r="N1483">
        <v>1</v>
      </c>
      <c r="O1483" s="12">
        <f t="shared" si="70"/>
        <v>18</v>
      </c>
      <c r="P1483">
        <v>2000</v>
      </c>
      <c r="Q1483">
        <v>13</v>
      </c>
      <c r="R1483">
        <v>1</v>
      </c>
      <c r="S1483">
        <v>1.309356</v>
      </c>
      <c r="T1483">
        <v>0</v>
      </c>
      <c r="U1483">
        <v>1</v>
      </c>
    </row>
    <row r="1484" spans="1:21" x14ac:dyDescent="0.35">
      <c r="A1484">
        <v>1</v>
      </c>
      <c r="B1484">
        <f t="shared" si="71"/>
        <v>1483</v>
      </c>
      <c r="C1484" t="s">
        <v>69</v>
      </c>
      <c r="D1484">
        <v>73</v>
      </c>
      <c r="E1484">
        <v>2014</v>
      </c>
      <c r="F1484">
        <v>35000</v>
      </c>
      <c r="G1484" s="12">
        <v>260000000</v>
      </c>
      <c r="H1484" s="12">
        <v>0</v>
      </c>
      <c r="I1484">
        <v>0</v>
      </c>
      <c r="J1484">
        <v>0</v>
      </c>
      <c r="K1484">
        <v>1</v>
      </c>
      <c r="L1484" s="11">
        <v>34700</v>
      </c>
      <c r="M1484" s="12">
        <v>1995</v>
      </c>
      <c r="N1484">
        <v>1</v>
      </c>
      <c r="O1484" s="12">
        <f t="shared" si="70"/>
        <v>19</v>
      </c>
      <c r="P1484">
        <v>2000</v>
      </c>
      <c r="Q1484">
        <v>14</v>
      </c>
      <c r="R1484">
        <v>1</v>
      </c>
      <c r="S1484">
        <v>1.3718440000000001</v>
      </c>
      <c r="T1484">
        <v>0</v>
      </c>
      <c r="U1484">
        <v>1</v>
      </c>
    </row>
    <row r="1485" spans="1:21" x14ac:dyDescent="0.35">
      <c r="A1485">
        <v>1</v>
      </c>
      <c r="B1485">
        <f t="shared" si="71"/>
        <v>1484</v>
      </c>
      <c r="C1485" t="s">
        <v>69</v>
      </c>
      <c r="D1485">
        <v>73</v>
      </c>
      <c r="E1485">
        <v>2015</v>
      </c>
      <c r="F1485">
        <v>37000</v>
      </c>
      <c r="G1485" s="12">
        <v>260000000</v>
      </c>
      <c r="H1485" s="12">
        <v>0</v>
      </c>
      <c r="I1485">
        <v>0</v>
      </c>
      <c r="J1485">
        <v>0</v>
      </c>
      <c r="K1485">
        <v>1</v>
      </c>
      <c r="L1485" s="11">
        <v>34700</v>
      </c>
      <c r="M1485" s="12">
        <v>1995</v>
      </c>
      <c r="N1485">
        <v>1</v>
      </c>
      <c r="O1485" s="12">
        <f t="shared" si="70"/>
        <v>20</v>
      </c>
      <c r="P1485">
        <v>2000</v>
      </c>
      <c r="Q1485">
        <v>15</v>
      </c>
      <c r="R1485">
        <v>1</v>
      </c>
      <c r="S1485">
        <v>1.433208</v>
      </c>
      <c r="T1485">
        <v>0</v>
      </c>
      <c r="U1485">
        <v>1</v>
      </c>
    </row>
    <row r="1486" spans="1:21" x14ac:dyDescent="0.35">
      <c r="A1486">
        <v>1</v>
      </c>
      <c r="B1486">
        <f t="shared" si="71"/>
        <v>1485</v>
      </c>
      <c r="C1486" t="s">
        <v>69</v>
      </c>
      <c r="D1486">
        <v>73</v>
      </c>
      <c r="E1486">
        <v>2016</v>
      </c>
      <c r="F1486">
        <v>38000</v>
      </c>
      <c r="G1486" s="12">
        <v>260000000</v>
      </c>
      <c r="H1486" s="12">
        <v>0</v>
      </c>
      <c r="I1486">
        <v>0</v>
      </c>
      <c r="J1486">
        <v>0</v>
      </c>
      <c r="K1486">
        <v>1</v>
      </c>
      <c r="L1486" s="11">
        <v>34700</v>
      </c>
      <c r="M1486" s="12">
        <v>1995</v>
      </c>
      <c r="N1486">
        <v>1</v>
      </c>
      <c r="O1486" s="12">
        <f t="shared" si="70"/>
        <v>21</v>
      </c>
      <c r="P1486">
        <v>2000</v>
      </c>
      <c r="Q1486">
        <v>16</v>
      </c>
      <c r="R1486">
        <v>1</v>
      </c>
      <c r="S1486">
        <v>1.455295</v>
      </c>
      <c r="T1486">
        <v>0</v>
      </c>
      <c r="U1486">
        <v>1</v>
      </c>
    </row>
    <row r="1487" spans="1:21" x14ac:dyDescent="0.35">
      <c r="A1487">
        <v>1</v>
      </c>
      <c r="B1487">
        <f t="shared" si="71"/>
        <v>1486</v>
      </c>
      <c r="C1487" t="s">
        <v>1622</v>
      </c>
      <c r="D1487">
        <v>74</v>
      </c>
      <c r="E1487">
        <v>1990</v>
      </c>
      <c r="F1487">
        <v>200</v>
      </c>
      <c r="G1487" s="12">
        <v>56000000</v>
      </c>
      <c r="H1487" s="12">
        <v>0</v>
      </c>
      <c r="I1487">
        <v>0</v>
      </c>
      <c r="J1487">
        <v>0</v>
      </c>
      <c r="K1487">
        <v>1</v>
      </c>
      <c r="L1487" s="11"/>
      <c r="M1487" s="12"/>
      <c r="N1487">
        <v>0</v>
      </c>
      <c r="O1487" s="12">
        <f t="shared" si="70"/>
        <v>1990</v>
      </c>
      <c r="R1487">
        <v>0</v>
      </c>
      <c r="S1487">
        <v>3.5570600000000001E-2</v>
      </c>
      <c r="T1487">
        <v>0</v>
      </c>
      <c r="U1487">
        <v>0</v>
      </c>
    </row>
    <row r="1488" spans="1:21" x14ac:dyDescent="0.35">
      <c r="A1488">
        <v>1</v>
      </c>
      <c r="B1488">
        <f t="shared" si="71"/>
        <v>1487</v>
      </c>
      <c r="C1488" t="s">
        <v>1622</v>
      </c>
      <c r="D1488">
        <v>74</v>
      </c>
      <c r="E1488">
        <v>1991</v>
      </c>
      <c r="F1488">
        <v>200</v>
      </c>
      <c r="G1488" s="12">
        <v>57000000</v>
      </c>
      <c r="H1488" s="12">
        <v>0</v>
      </c>
      <c r="I1488">
        <v>0</v>
      </c>
      <c r="J1488">
        <v>0</v>
      </c>
      <c r="K1488">
        <v>1</v>
      </c>
      <c r="L1488" s="11"/>
      <c r="M1488" s="12"/>
      <c r="N1488">
        <v>0</v>
      </c>
      <c r="O1488" s="12">
        <f t="shared" si="70"/>
        <v>1991</v>
      </c>
      <c r="R1488">
        <v>0</v>
      </c>
      <c r="S1488">
        <v>3.4858E-2</v>
      </c>
      <c r="T1488">
        <v>0</v>
      </c>
      <c r="U1488">
        <v>0</v>
      </c>
    </row>
    <row r="1489" spans="1:21" x14ac:dyDescent="0.35">
      <c r="A1489">
        <v>1</v>
      </c>
      <c r="B1489">
        <f t="shared" si="71"/>
        <v>1488</v>
      </c>
      <c r="C1489" t="s">
        <v>1622</v>
      </c>
      <c r="D1489">
        <v>74</v>
      </c>
      <c r="E1489">
        <v>1992</v>
      </c>
      <c r="F1489">
        <v>200</v>
      </c>
      <c r="G1489" s="12">
        <v>58000000</v>
      </c>
      <c r="H1489" s="12">
        <v>0</v>
      </c>
      <c r="I1489">
        <v>0</v>
      </c>
      <c r="J1489">
        <v>0</v>
      </c>
      <c r="K1489">
        <v>1</v>
      </c>
      <c r="L1489" s="11"/>
      <c r="M1489" s="12"/>
      <c r="N1489">
        <v>0</v>
      </c>
      <c r="O1489" s="12">
        <f t="shared" si="70"/>
        <v>1992</v>
      </c>
      <c r="R1489">
        <v>0</v>
      </c>
      <c r="S1489">
        <v>3.4328400000000002E-2</v>
      </c>
      <c r="T1489">
        <v>0</v>
      </c>
      <c r="U1489">
        <v>0</v>
      </c>
    </row>
    <row r="1490" spans="1:21" x14ac:dyDescent="0.35">
      <c r="A1490">
        <v>1</v>
      </c>
      <c r="B1490">
        <f t="shared" si="71"/>
        <v>1489</v>
      </c>
      <c r="C1490" t="s">
        <v>1622</v>
      </c>
      <c r="D1490">
        <v>74</v>
      </c>
      <c r="E1490">
        <v>1993</v>
      </c>
      <c r="F1490">
        <v>200</v>
      </c>
      <c r="G1490" s="12">
        <v>59000000</v>
      </c>
      <c r="H1490" s="12">
        <v>0</v>
      </c>
      <c r="I1490">
        <v>0</v>
      </c>
      <c r="J1490">
        <v>0</v>
      </c>
      <c r="K1490">
        <v>1</v>
      </c>
      <c r="L1490" s="11"/>
      <c r="M1490" s="12"/>
      <c r="N1490">
        <v>0</v>
      </c>
      <c r="O1490" s="12">
        <f t="shared" si="70"/>
        <v>1993</v>
      </c>
      <c r="R1490">
        <v>0</v>
      </c>
      <c r="S1490">
        <v>3.39034E-2</v>
      </c>
      <c r="T1490">
        <v>0</v>
      </c>
      <c r="U1490">
        <v>0</v>
      </c>
    </row>
    <row r="1491" spans="1:21" x14ac:dyDescent="0.35">
      <c r="A1491">
        <v>1</v>
      </c>
      <c r="B1491">
        <f t="shared" si="71"/>
        <v>1490</v>
      </c>
      <c r="C1491" t="s">
        <v>1622</v>
      </c>
      <c r="D1491">
        <v>74</v>
      </c>
      <c r="E1491">
        <v>1994</v>
      </c>
      <c r="F1491">
        <v>500</v>
      </c>
      <c r="G1491" s="12">
        <v>60000000</v>
      </c>
      <c r="H1491" s="12">
        <v>0</v>
      </c>
      <c r="I1491">
        <v>0</v>
      </c>
      <c r="J1491">
        <v>0</v>
      </c>
      <c r="K1491">
        <v>1</v>
      </c>
      <c r="L1491" s="11"/>
      <c r="M1491" s="12"/>
      <c r="N1491">
        <v>0</v>
      </c>
      <c r="O1491" s="12">
        <f t="shared" si="70"/>
        <v>1994</v>
      </c>
      <c r="R1491">
        <v>0</v>
      </c>
      <c r="S1491">
        <v>8.3716899999999997E-2</v>
      </c>
      <c r="T1491">
        <v>0</v>
      </c>
      <c r="U1491">
        <v>0</v>
      </c>
    </row>
    <row r="1492" spans="1:21" x14ac:dyDescent="0.35">
      <c r="A1492">
        <v>1</v>
      </c>
      <c r="B1492">
        <f t="shared" si="71"/>
        <v>1491</v>
      </c>
      <c r="C1492" t="s">
        <v>1622</v>
      </c>
      <c r="D1492">
        <v>74</v>
      </c>
      <c r="E1492">
        <v>1995</v>
      </c>
      <c r="F1492">
        <v>500</v>
      </c>
      <c r="G1492" s="12">
        <v>61000000</v>
      </c>
      <c r="H1492" s="12">
        <v>0</v>
      </c>
      <c r="I1492">
        <v>0</v>
      </c>
      <c r="J1492">
        <v>0</v>
      </c>
      <c r="K1492">
        <v>1</v>
      </c>
      <c r="L1492" s="11"/>
      <c r="M1492" s="12"/>
      <c r="N1492">
        <v>0</v>
      </c>
      <c r="O1492" s="12">
        <f t="shared" si="70"/>
        <v>1995</v>
      </c>
      <c r="R1492">
        <v>0</v>
      </c>
      <c r="S1492">
        <v>8.2541400000000001E-2</v>
      </c>
      <c r="T1492">
        <v>0</v>
      </c>
      <c r="U1492">
        <v>0</v>
      </c>
    </row>
    <row r="1493" spans="1:21" x14ac:dyDescent="0.35">
      <c r="A1493">
        <v>1</v>
      </c>
      <c r="B1493">
        <f t="shared" si="71"/>
        <v>1492</v>
      </c>
      <c r="C1493" t="s">
        <v>1622</v>
      </c>
      <c r="D1493">
        <v>74</v>
      </c>
      <c r="E1493">
        <v>1996</v>
      </c>
      <c r="F1493">
        <v>500</v>
      </c>
      <c r="G1493" s="12">
        <v>62000000</v>
      </c>
      <c r="H1493" s="12">
        <v>0</v>
      </c>
      <c r="I1493">
        <v>0</v>
      </c>
      <c r="J1493">
        <v>0</v>
      </c>
      <c r="K1493">
        <v>1</v>
      </c>
      <c r="L1493" s="11"/>
      <c r="M1493" s="12"/>
      <c r="N1493">
        <v>0</v>
      </c>
      <c r="O1493" s="12">
        <f t="shared" si="70"/>
        <v>1996</v>
      </c>
      <c r="R1493">
        <v>0</v>
      </c>
      <c r="S1493">
        <v>8.1191100000000002E-2</v>
      </c>
      <c r="T1493">
        <v>0</v>
      </c>
      <c r="U1493">
        <v>0</v>
      </c>
    </row>
    <row r="1494" spans="1:21" x14ac:dyDescent="0.35">
      <c r="A1494">
        <v>1</v>
      </c>
      <c r="B1494">
        <f t="shared" si="71"/>
        <v>1493</v>
      </c>
      <c r="C1494" t="s">
        <v>1622</v>
      </c>
      <c r="D1494">
        <v>74</v>
      </c>
      <c r="E1494">
        <v>1997</v>
      </c>
      <c r="F1494">
        <v>500</v>
      </c>
      <c r="G1494" s="12">
        <v>63000000</v>
      </c>
      <c r="H1494" s="12">
        <v>0</v>
      </c>
      <c r="I1494">
        <v>0</v>
      </c>
      <c r="J1494">
        <v>0</v>
      </c>
      <c r="K1494">
        <v>1</v>
      </c>
      <c r="L1494" s="11"/>
      <c r="M1494" s="12"/>
      <c r="N1494">
        <v>0</v>
      </c>
      <c r="O1494" s="12">
        <f t="shared" si="70"/>
        <v>1997</v>
      </c>
      <c r="R1494">
        <v>0</v>
      </c>
      <c r="S1494">
        <v>7.9731399999999994E-2</v>
      </c>
      <c r="T1494">
        <v>0</v>
      </c>
      <c r="U1494">
        <v>0</v>
      </c>
    </row>
    <row r="1495" spans="1:21" x14ac:dyDescent="0.35">
      <c r="A1495">
        <v>1</v>
      </c>
      <c r="B1495">
        <f t="shared" si="71"/>
        <v>1494</v>
      </c>
      <c r="C1495" t="s">
        <v>1622</v>
      </c>
      <c r="D1495">
        <v>74</v>
      </c>
      <c r="E1495">
        <v>1998</v>
      </c>
      <c r="F1495">
        <v>500</v>
      </c>
      <c r="G1495" s="12">
        <v>64000000</v>
      </c>
      <c r="H1495" s="12">
        <v>0</v>
      </c>
      <c r="I1495">
        <v>0</v>
      </c>
      <c r="J1495">
        <v>0</v>
      </c>
      <c r="K1495">
        <v>1</v>
      </c>
      <c r="L1495" s="11"/>
      <c r="M1495" s="12"/>
      <c r="N1495">
        <v>0</v>
      </c>
      <c r="O1495" s="12">
        <f t="shared" si="70"/>
        <v>1998</v>
      </c>
      <c r="R1495">
        <v>0</v>
      </c>
      <c r="S1495">
        <v>7.8246499999999997E-2</v>
      </c>
      <c r="T1495">
        <v>0</v>
      </c>
      <c r="U1495">
        <v>0</v>
      </c>
    </row>
    <row r="1496" spans="1:21" x14ac:dyDescent="0.35">
      <c r="A1496">
        <v>1</v>
      </c>
      <c r="B1496">
        <f t="shared" si="71"/>
        <v>1495</v>
      </c>
      <c r="C1496" t="s">
        <v>1622</v>
      </c>
      <c r="D1496">
        <v>74</v>
      </c>
      <c r="E1496">
        <v>1999</v>
      </c>
      <c r="F1496">
        <v>500</v>
      </c>
      <c r="G1496" s="12">
        <v>65000000</v>
      </c>
      <c r="H1496" s="12">
        <v>0</v>
      </c>
      <c r="I1496">
        <v>0</v>
      </c>
      <c r="J1496">
        <v>0</v>
      </c>
      <c r="K1496">
        <v>1</v>
      </c>
      <c r="L1496" s="11"/>
      <c r="M1496" s="12"/>
      <c r="N1496">
        <v>0</v>
      </c>
      <c r="O1496" s="12">
        <f t="shared" si="70"/>
        <v>1999</v>
      </c>
      <c r="R1496">
        <v>0</v>
      </c>
      <c r="S1496">
        <v>7.6849000000000001E-2</v>
      </c>
      <c r="T1496">
        <v>0</v>
      </c>
      <c r="U1496">
        <v>0</v>
      </c>
    </row>
    <row r="1497" spans="1:21" x14ac:dyDescent="0.35">
      <c r="A1497">
        <v>1</v>
      </c>
      <c r="B1497">
        <f t="shared" si="71"/>
        <v>1496</v>
      </c>
      <c r="C1497" t="s">
        <v>1622</v>
      </c>
      <c r="D1497">
        <v>74</v>
      </c>
      <c r="E1497">
        <v>2000</v>
      </c>
      <c r="F1497">
        <v>1000</v>
      </c>
      <c r="G1497" s="12">
        <v>66000000</v>
      </c>
      <c r="H1497" s="12">
        <v>0</v>
      </c>
      <c r="I1497">
        <v>0</v>
      </c>
      <c r="J1497">
        <v>0</v>
      </c>
      <c r="K1497">
        <v>1</v>
      </c>
      <c r="L1497" s="11"/>
      <c r="M1497" s="12"/>
      <c r="N1497">
        <v>0</v>
      </c>
      <c r="O1497" s="12">
        <f t="shared" si="70"/>
        <v>2000</v>
      </c>
      <c r="R1497">
        <v>0</v>
      </c>
      <c r="S1497">
        <v>0.15121309999999999</v>
      </c>
      <c r="T1497">
        <v>0</v>
      </c>
      <c r="U1497">
        <v>0</v>
      </c>
    </row>
    <row r="1498" spans="1:21" x14ac:dyDescent="0.35">
      <c r="A1498">
        <v>1</v>
      </c>
      <c r="B1498">
        <f t="shared" si="71"/>
        <v>1497</v>
      </c>
      <c r="C1498" t="s">
        <v>1622</v>
      </c>
      <c r="D1498">
        <v>74</v>
      </c>
      <c r="E1498">
        <v>2001</v>
      </c>
      <c r="F1498">
        <v>1000</v>
      </c>
      <c r="G1498" s="12">
        <v>67000000</v>
      </c>
      <c r="H1498" s="12">
        <v>0</v>
      </c>
      <c r="I1498">
        <v>0</v>
      </c>
      <c r="J1498">
        <v>0</v>
      </c>
      <c r="K1498">
        <v>1</v>
      </c>
      <c r="L1498" s="11"/>
      <c r="M1498" s="12"/>
      <c r="N1498">
        <v>0</v>
      </c>
      <c r="O1498" s="12">
        <f t="shared" si="70"/>
        <v>2001</v>
      </c>
      <c r="R1498">
        <v>0</v>
      </c>
      <c r="S1498">
        <v>0.14903930000000001</v>
      </c>
      <c r="T1498">
        <v>0</v>
      </c>
      <c r="U1498">
        <v>0</v>
      </c>
    </row>
    <row r="1499" spans="1:21" x14ac:dyDescent="0.35">
      <c r="A1499">
        <v>1</v>
      </c>
      <c r="B1499">
        <f t="shared" si="71"/>
        <v>1498</v>
      </c>
      <c r="C1499" t="s">
        <v>1622</v>
      </c>
      <c r="D1499">
        <v>74</v>
      </c>
      <c r="E1499">
        <v>2002</v>
      </c>
      <c r="F1499">
        <v>1000</v>
      </c>
      <c r="G1499" s="12">
        <v>68000000</v>
      </c>
      <c r="H1499" s="12">
        <v>0</v>
      </c>
      <c r="I1499">
        <v>0</v>
      </c>
      <c r="J1499">
        <v>0</v>
      </c>
      <c r="K1499">
        <v>1</v>
      </c>
      <c r="L1499" s="11"/>
      <c r="M1499" s="12"/>
      <c r="N1499">
        <v>0</v>
      </c>
      <c r="O1499" s="12">
        <f t="shared" si="70"/>
        <v>2002</v>
      </c>
      <c r="R1499">
        <v>0</v>
      </c>
      <c r="S1499">
        <v>0.1470949</v>
      </c>
      <c r="T1499">
        <v>0</v>
      </c>
      <c r="U1499">
        <v>0</v>
      </c>
    </row>
    <row r="1500" spans="1:21" x14ac:dyDescent="0.35">
      <c r="A1500">
        <v>1</v>
      </c>
      <c r="B1500">
        <f t="shared" si="71"/>
        <v>1499</v>
      </c>
      <c r="C1500" t="s">
        <v>1622</v>
      </c>
      <c r="D1500">
        <v>74</v>
      </c>
      <c r="E1500">
        <v>2003</v>
      </c>
      <c r="F1500">
        <v>1100</v>
      </c>
      <c r="G1500" s="12">
        <v>69000000</v>
      </c>
      <c r="H1500" s="12">
        <v>0</v>
      </c>
      <c r="I1500">
        <v>0</v>
      </c>
      <c r="J1500">
        <v>0</v>
      </c>
      <c r="K1500">
        <v>1</v>
      </c>
      <c r="L1500" s="11"/>
      <c r="M1500" s="12"/>
      <c r="N1500">
        <v>0</v>
      </c>
      <c r="O1500" s="12">
        <f t="shared" si="70"/>
        <v>2003</v>
      </c>
      <c r="R1500">
        <v>0</v>
      </c>
      <c r="S1500">
        <v>0.1598542</v>
      </c>
      <c r="T1500">
        <v>0</v>
      </c>
      <c r="U1500">
        <v>0</v>
      </c>
    </row>
    <row r="1501" spans="1:21" x14ac:dyDescent="0.35">
      <c r="A1501">
        <v>1</v>
      </c>
      <c r="B1501">
        <f t="shared" si="71"/>
        <v>1500</v>
      </c>
      <c r="C1501" t="s">
        <v>1622</v>
      </c>
      <c r="D1501">
        <v>74</v>
      </c>
      <c r="E1501">
        <v>2004</v>
      </c>
      <c r="F1501">
        <v>1400</v>
      </c>
      <c r="G1501" s="12">
        <v>70000000</v>
      </c>
      <c r="H1501" s="12">
        <v>0</v>
      </c>
      <c r="I1501">
        <v>0</v>
      </c>
      <c r="J1501">
        <v>0</v>
      </c>
      <c r="K1501">
        <v>1</v>
      </c>
      <c r="L1501" s="11"/>
      <c r="M1501" s="12"/>
      <c r="N1501">
        <v>0</v>
      </c>
      <c r="O1501" s="12">
        <f t="shared" si="70"/>
        <v>2004</v>
      </c>
      <c r="R1501">
        <v>0</v>
      </c>
      <c r="S1501">
        <v>0.2011</v>
      </c>
      <c r="T1501">
        <v>0</v>
      </c>
      <c r="U1501">
        <v>0</v>
      </c>
    </row>
    <row r="1502" spans="1:21" x14ac:dyDescent="0.35">
      <c r="A1502">
        <v>1</v>
      </c>
      <c r="B1502">
        <f t="shared" si="71"/>
        <v>1501</v>
      </c>
      <c r="C1502" t="s">
        <v>1622</v>
      </c>
      <c r="D1502">
        <v>74</v>
      </c>
      <c r="E1502">
        <v>2005</v>
      </c>
      <c r="F1502">
        <v>1700</v>
      </c>
      <c r="G1502" s="12">
        <v>70000000</v>
      </c>
      <c r="H1502" s="12">
        <v>0</v>
      </c>
      <c r="I1502">
        <v>0</v>
      </c>
      <c r="J1502">
        <v>0</v>
      </c>
      <c r="K1502">
        <v>1</v>
      </c>
      <c r="L1502" s="11"/>
      <c r="M1502" s="12"/>
      <c r="N1502">
        <v>0</v>
      </c>
      <c r="O1502" s="12">
        <f t="shared" si="70"/>
        <v>2005</v>
      </c>
      <c r="R1502">
        <v>0</v>
      </c>
      <c r="S1502">
        <v>0.24140249999999999</v>
      </c>
      <c r="T1502">
        <v>0</v>
      </c>
      <c r="U1502">
        <v>0</v>
      </c>
    </row>
    <row r="1503" spans="1:21" x14ac:dyDescent="0.35">
      <c r="A1503">
        <v>1</v>
      </c>
      <c r="B1503">
        <f t="shared" si="71"/>
        <v>1502</v>
      </c>
      <c r="C1503" t="s">
        <v>1622</v>
      </c>
      <c r="D1503">
        <v>74</v>
      </c>
      <c r="E1503">
        <v>2006</v>
      </c>
      <c r="F1503">
        <v>2100</v>
      </c>
      <c r="G1503" s="12">
        <v>71000000</v>
      </c>
      <c r="H1503" s="12">
        <v>0</v>
      </c>
      <c r="I1503">
        <v>0</v>
      </c>
      <c r="J1503">
        <v>0</v>
      </c>
      <c r="K1503">
        <v>1</v>
      </c>
      <c r="L1503" s="11"/>
      <c r="M1503" s="12"/>
      <c r="N1503">
        <v>0</v>
      </c>
      <c r="O1503" s="12">
        <f t="shared" si="70"/>
        <v>2006</v>
      </c>
      <c r="R1503">
        <v>0</v>
      </c>
      <c r="S1503">
        <v>0.29482839999999999</v>
      </c>
      <c r="T1503">
        <v>0</v>
      </c>
      <c r="U1503">
        <v>0</v>
      </c>
    </row>
    <row r="1504" spans="1:21" x14ac:dyDescent="0.35">
      <c r="A1504">
        <v>1</v>
      </c>
      <c r="B1504">
        <f t="shared" si="71"/>
        <v>1503</v>
      </c>
      <c r="C1504" t="s">
        <v>1622</v>
      </c>
      <c r="D1504">
        <v>74</v>
      </c>
      <c r="E1504">
        <v>2007</v>
      </c>
      <c r="F1504">
        <v>2400</v>
      </c>
      <c r="G1504" s="12">
        <v>72000000</v>
      </c>
      <c r="H1504" s="12">
        <v>0</v>
      </c>
      <c r="I1504">
        <v>0</v>
      </c>
      <c r="J1504">
        <v>0</v>
      </c>
      <c r="K1504">
        <v>1</v>
      </c>
      <c r="L1504" s="11"/>
      <c r="M1504" s="12"/>
      <c r="N1504">
        <v>0</v>
      </c>
      <c r="O1504" s="12">
        <f t="shared" si="70"/>
        <v>2007</v>
      </c>
      <c r="R1504">
        <v>0</v>
      </c>
      <c r="S1504">
        <v>0.33318940000000002</v>
      </c>
      <c r="T1504">
        <v>0</v>
      </c>
      <c r="U1504">
        <v>0</v>
      </c>
    </row>
    <row r="1505" spans="1:21" x14ac:dyDescent="0.35">
      <c r="A1505">
        <v>1</v>
      </c>
      <c r="B1505">
        <f t="shared" si="71"/>
        <v>1504</v>
      </c>
      <c r="C1505" t="s">
        <v>1622</v>
      </c>
      <c r="D1505">
        <v>74</v>
      </c>
      <c r="E1505">
        <v>2008</v>
      </c>
      <c r="F1505">
        <v>2700</v>
      </c>
      <c r="G1505" s="12">
        <v>73000000</v>
      </c>
      <c r="H1505" s="12">
        <v>0</v>
      </c>
      <c r="I1505">
        <v>0</v>
      </c>
      <c r="J1505">
        <v>0</v>
      </c>
      <c r="K1505">
        <v>1</v>
      </c>
      <c r="L1505" s="11"/>
      <c r="M1505" s="12"/>
      <c r="N1505">
        <v>0</v>
      </c>
      <c r="O1505" s="12">
        <f t="shared" si="70"/>
        <v>2008</v>
      </c>
      <c r="R1505">
        <v>0</v>
      </c>
      <c r="S1505">
        <v>0.37064730000000001</v>
      </c>
      <c r="T1505">
        <v>0</v>
      </c>
      <c r="U1505">
        <v>0</v>
      </c>
    </row>
    <row r="1506" spans="1:21" x14ac:dyDescent="0.35">
      <c r="A1506">
        <v>1</v>
      </c>
      <c r="B1506">
        <f t="shared" si="71"/>
        <v>1505</v>
      </c>
      <c r="C1506" t="s">
        <v>1622</v>
      </c>
      <c r="D1506">
        <v>74</v>
      </c>
      <c r="E1506">
        <v>2009</v>
      </c>
      <c r="F1506">
        <v>3000</v>
      </c>
      <c r="G1506" s="12">
        <v>74000000</v>
      </c>
      <c r="H1506" s="12">
        <v>0</v>
      </c>
      <c r="I1506">
        <v>0</v>
      </c>
      <c r="J1506">
        <v>0</v>
      </c>
      <c r="K1506">
        <v>1</v>
      </c>
      <c r="L1506" s="11"/>
      <c r="M1506" s="12"/>
      <c r="N1506">
        <v>0</v>
      </c>
      <c r="O1506" s="12">
        <f t="shared" si="70"/>
        <v>2009</v>
      </c>
      <c r="R1506">
        <v>0</v>
      </c>
      <c r="S1506">
        <v>0.40712429999999999</v>
      </c>
      <c r="T1506">
        <v>0</v>
      </c>
      <c r="U1506">
        <v>0</v>
      </c>
    </row>
    <row r="1507" spans="1:21" x14ac:dyDescent="0.35">
      <c r="A1507">
        <v>1</v>
      </c>
      <c r="B1507">
        <f t="shared" si="71"/>
        <v>1506</v>
      </c>
      <c r="C1507" t="s">
        <v>1622</v>
      </c>
      <c r="D1507">
        <v>74</v>
      </c>
      <c r="E1507">
        <v>2010</v>
      </c>
      <c r="F1507">
        <v>3300</v>
      </c>
      <c r="G1507" s="12">
        <v>75000000</v>
      </c>
      <c r="H1507" s="12">
        <v>0</v>
      </c>
      <c r="I1507">
        <v>0</v>
      </c>
      <c r="J1507">
        <v>0</v>
      </c>
      <c r="K1507">
        <v>1</v>
      </c>
      <c r="L1507" s="11"/>
      <c r="M1507" s="12"/>
      <c r="N1507">
        <v>0</v>
      </c>
      <c r="O1507" s="12">
        <f t="shared" si="70"/>
        <v>2010</v>
      </c>
      <c r="R1507">
        <v>0</v>
      </c>
      <c r="S1507">
        <v>0.442552</v>
      </c>
      <c r="T1507">
        <v>0</v>
      </c>
      <c r="U1507">
        <v>0</v>
      </c>
    </row>
    <row r="1508" spans="1:21" x14ac:dyDescent="0.35">
      <c r="A1508">
        <v>1</v>
      </c>
      <c r="B1508">
        <f t="shared" si="71"/>
        <v>1507</v>
      </c>
      <c r="C1508" t="s">
        <v>1622</v>
      </c>
      <c r="D1508">
        <v>74</v>
      </c>
      <c r="E1508">
        <v>2011</v>
      </c>
      <c r="F1508">
        <v>3600</v>
      </c>
      <c r="G1508" s="12">
        <v>75000000</v>
      </c>
      <c r="H1508" s="12">
        <v>0</v>
      </c>
      <c r="I1508">
        <v>0</v>
      </c>
      <c r="J1508">
        <v>0</v>
      </c>
      <c r="K1508">
        <v>1</v>
      </c>
      <c r="L1508" s="11"/>
      <c r="M1508" s="12"/>
      <c r="N1508">
        <v>0</v>
      </c>
      <c r="O1508" s="12">
        <f t="shared" si="70"/>
        <v>2011</v>
      </c>
      <c r="R1508">
        <v>0</v>
      </c>
      <c r="S1508">
        <v>0.47687439999999998</v>
      </c>
      <c r="T1508">
        <v>0</v>
      </c>
      <c r="U1508">
        <v>0</v>
      </c>
    </row>
    <row r="1509" spans="1:21" x14ac:dyDescent="0.35">
      <c r="A1509">
        <v>1</v>
      </c>
      <c r="B1509">
        <f t="shared" si="71"/>
        <v>1508</v>
      </c>
      <c r="C1509" t="s">
        <v>1622</v>
      </c>
      <c r="D1509">
        <v>74</v>
      </c>
      <c r="E1509">
        <v>2012</v>
      </c>
      <c r="F1509">
        <v>3800</v>
      </c>
      <c r="G1509" s="12">
        <v>76000000</v>
      </c>
      <c r="H1509" s="12">
        <v>0</v>
      </c>
      <c r="I1509">
        <v>0</v>
      </c>
      <c r="J1509">
        <v>0</v>
      </c>
      <c r="K1509">
        <v>1</v>
      </c>
      <c r="L1509" s="11"/>
      <c r="M1509" s="12"/>
      <c r="N1509">
        <v>0</v>
      </c>
      <c r="O1509" s="12">
        <f t="shared" si="70"/>
        <v>2012</v>
      </c>
      <c r="R1509">
        <v>0</v>
      </c>
      <c r="S1509">
        <v>0.49703370000000002</v>
      </c>
      <c r="T1509">
        <v>0</v>
      </c>
      <c r="U1509">
        <v>0</v>
      </c>
    </row>
    <row r="1510" spans="1:21" x14ac:dyDescent="0.35">
      <c r="A1510">
        <v>1</v>
      </c>
      <c r="B1510">
        <f t="shared" si="71"/>
        <v>1509</v>
      </c>
      <c r="C1510" t="s">
        <v>1622</v>
      </c>
      <c r="D1510">
        <v>74</v>
      </c>
      <c r="E1510">
        <v>2013</v>
      </c>
      <c r="F1510">
        <v>3900</v>
      </c>
      <c r="G1510" s="12">
        <v>77000000</v>
      </c>
      <c r="H1510" s="12">
        <v>0</v>
      </c>
      <c r="I1510">
        <v>0</v>
      </c>
      <c r="J1510">
        <v>0</v>
      </c>
      <c r="K1510">
        <v>1</v>
      </c>
      <c r="L1510" s="11"/>
      <c r="M1510" s="12"/>
      <c r="N1510">
        <v>0</v>
      </c>
      <c r="O1510" s="12">
        <f t="shared" si="70"/>
        <v>2013</v>
      </c>
      <c r="R1510">
        <v>0</v>
      </c>
      <c r="S1510">
        <v>0.50364569999999997</v>
      </c>
      <c r="T1510">
        <v>0</v>
      </c>
      <c r="U1510">
        <v>0</v>
      </c>
    </row>
    <row r="1511" spans="1:21" x14ac:dyDescent="0.35">
      <c r="A1511">
        <v>1</v>
      </c>
      <c r="B1511">
        <f t="shared" si="71"/>
        <v>1510</v>
      </c>
      <c r="C1511" t="s">
        <v>1622</v>
      </c>
      <c r="D1511">
        <v>74</v>
      </c>
      <c r="E1511">
        <v>2014</v>
      </c>
      <c r="F1511">
        <v>4000</v>
      </c>
      <c r="G1511" s="12">
        <v>78000000</v>
      </c>
      <c r="H1511" s="12">
        <v>0</v>
      </c>
      <c r="I1511">
        <v>0</v>
      </c>
      <c r="J1511">
        <v>0</v>
      </c>
      <c r="K1511">
        <v>1</v>
      </c>
      <c r="L1511" s="11"/>
      <c r="M1511" s="12"/>
      <c r="N1511">
        <v>0</v>
      </c>
      <c r="O1511" s="12">
        <f t="shared" si="70"/>
        <v>2014</v>
      </c>
      <c r="R1511">
        <v>0</v>
      </c>
      <c r="S1511">
        <v>0.51013189999999997</v>
      </c>
      <c r="T1511">
        <v>0</v>
      </c>
      <c r="U1511">
        <v>0</v>
      </c>
    </row>
    <row r="1512" spans="1:21" x14ac:dyDescent="0.35">
      <c r="A1512">
        <v>1</v>
      </c>
      <c r="B1512">
        <f t="shared" si="71"/>
        <v>1511</v>
      </c>
      <c r="C1512" t="s">
        <v>1622</v>
      </c>
      <c r="D1512">
        <v>74</v>
      </c>
      <c r="E1512">
        <v>2015</v>
      </c>
      <c r="F1512">
        <v>4000</v>
      </c>
      <c r="G1512" s="12">
        <v>79000000</v>
      </c>
      <c r="H1512" s="12">
        <v>0</v>
      </c>
      <c r="I1512">
        <v>0</v>
      </c>
      <c r="J1512">
        <v>0</v>
      </c>
      <c r="K1512">
        <v>1</v>
      </c>
      <c r="L1512" s="11"/>
      <c r="M1512" s="12"/>
      <c r="N1512">
        <v>0</v>
      </c>
      <c r="O1512" s="12">
        <f t="shared" si="70"/>
        <v>2015</v>
      </c>
      <c r="R1512">
        <v>0</v>
      </c>
      <c r="S1512">
        <v>0.50402919999999996</v>
      </c>
      <c r="T1512">
        <v>0</v>
      </c>
      <c r="U1512">
        <v>0</v>
      </c>
    </row>
    <row r="1513" spans="1:21" x14ac:dyDescent="0.35">
      <c r="A1513">
        <v>1</v>
      </c>
      <c r="B1513">
        <f t="shared" si="71"/>
        <v>1512</v>
      </c>
      <c r="C1513" t="s">
        <v>1622</v>
      </c>
      <c r="D1513">
        <v>74</v>
      </c>
      <c r="E1513">
        <v>2016</v>
      </c>
      <c r="F1513">
        <v>4000</v>
      </c>
      <c r="G1513" s="12">
        <v>80000000</v>
      </c>
      <c r="H1513" s="12">
        <v>0</v>
      </c>
      <c r="I1513">
        <v>0</v>
      </c>
      <c r="J1513">
        <v>0</v>
      </c>
      <c r="K1513">
        <v>1</v>
      </c>
      <c r="L1513" s="11"/>
      <c r="M1513" s="12"/>
      <c r="N1513">
        <v>0</v>
      </c>
      <c r="O1513" s="12">
        <f t="shared" si="70"/>
        <v>2016</v>
      </c>
      <c r="R1513">
        <v>0</v>
      </c>
      <c r="S1513">
        <v>0.4982721</v>
      </c>
      <c r="T1513">
        <v>0</v>
      </c>
      <c r="U1513">
        <v>0</v>
      </c>
    </row>
    <row r="1514" spans="1:21" x14ac:dyDescent="0.35">
      <c r="A1514">
        <v>1</v>
      </c>
      <c r="B1514">
        <f t="shared" si="71"/>
        <v>1513</v>
      </c>
      <c r="C1514" t="s">
        <v>73</v>
      </c>
      <c r="D1514">
        <v>78</v>
      </c>
      <c r="E1514">
        <v>1990</v>
      </c>
      <c r="F1514">
        <v>200</v>
      </c>
      <c r="G1514" s="12">
        <v>2400000</v>
      </c>
      <c r="H1514" s="12">
        <v>0</v>
      </c>
      <c r="I1514">
        <v>0</v>
      </c>
      <c r="J1514">
        <v>0</v>
      </c>
      <c r="K1514">
        <v>0</v>
      </c>
      <c r="L1514" s="11">
        <v>34767</v>
      </c>
      <c r="M1514" s="12">
        <v>1995</v>
      </c>
      <c r="N1514">
        <v>0</v>
      </c>
      <c r="O1514" s="12">
        <f t="shared" si="70"/>
        <v>-5</v>
      </c>
      <c r="P1514">
        <v>1995</v>
      </c>
      <c r="Q1514">
        <v>-5</v>
      </c>
      <c r="R1514">
        <v>0</v>
      </c>
      <c r="S1514">
        <v>0.82500019999999996</v>
      </c>
      <c r="T1514">
        <v>0</v>
      </c>
      <c r="U1514">
        <v>0</v>
      </c>
    </row>
    <row r="1515" spans="1:21" x14ac:dyDescent="0.35">
      <c r="A1515">
        <v>1</v>
      </c>
      <c r="B1515">
        <f t="shared" si="71"/>
        <v>1514</v>
      </c>
      <c r="C1515" t="s">
        <v>73</v>
      </c>
      <c r="D1515">
        <v>78</v>
      </c>
      <c r="E1515">
        <v>1991</v>
      </c>
      <c r="F1515">
        <v>200</v>
      </c>
      <c r="G1515" s="12">
        <v>2400000</v>
      </c>
      <c r="H1515" s="12">
        <v>0</v>
      </c>
      <c r="I1515">
        <v>0</v>
      </c>
      <c r="J1515">
        <v>0</v>
      </c>
      <c r="K1515">
        <v>0</v>
      </c>
      <c r="L1515" s="11">
        <v>34767</v>
      </c>
      <c r="M1515" s="12">
        <v>1995</v>
      </c>
      <c r="N1515">
        <v>0</v>
      </c>
      <c r="O1515" s="12">
        <f t="shared" si="70"/>
        <v>-4</v>
      </c>
      <c r="P1515">
        <v>1995</v>
      </c>
      <c r="Q1515">
        <v>-4</v>
      </c>
      <c r="R1515">
        <v>0</v>
      </c>
      <c r="S1515">
        <v>0.81843480000000002</v>
      </c>
      <c r="T1515">
        <v>0</v>
      </c>
      <c r="U1515">
        <v>0</v>
      </c>
    </row>
    <row r="1516" spans="1:21" x14ac:dyDescent="0.35">
      <c r="A1516">
        <v>1</v>
      </c>
      <c r="B1516">
        <f t="shared" si="71"/>
        <v>1515</v>
      </c>
      <c r="C1516" t="s">
        <v>73</v>
      </c>
      <c r="D1516">
        <v>78</v>
      </c>
      <c r="E1516">
        <v>1992</v>
      </c>
      <c r="F1516">
        <v>500</v>
      </c>
      <c r="G1516" s="12">
        <v>2500000</v>
      </c>
      <c r="H1516" s="12">
        <v>0</v>
      </c>
      <c r="I1516">
        <v>0</v>
      </c>
      <c r="J1516">
        <v>0</v>
      </c>
      <c r="K1516">
        <v>0</v>
      </c>
      <c r="L1516" s="11">
        <v>34767</v>
      </c>
      <c r="M1516" s="12">
        <v>1995</v>
      </c>
      <c r="N1516">
        <v>0</v>
      </c>
      <c r="O1516" s="12">
        <f t="shared" si="70"/>
        <v>-3</v>
      </c>
      <c r="P1516">
        <v>1995</v>
      </c>
      <c r="Q1516">
        <v>-3</v>
      </c>
      <c r="R1516">
        <v>0</v>
      </c>
      <c r="S1516">
        <v>2.0280999999999998</v>
      </c>
      <c r="T1516">
        <v>0</v>
      </c>
      <c r="U1516">
        <v>0</v>
      </c>
    </row>
    <row r="1517" spans="1:21" x14ac:dyDescent="0.35">
      <c r="A1517">
        <v>1</v>
      </c>
      <c r="B1517">
        <f t="shared" si="71"/>
        <v>1516</v>
      </c>
      <c r="C1517" t="s">
        <v>73</v>
      </c>
      <c r="D1517">
        <v>78</v>
      </c>
      <c r="E1517">
        <v>1993</v>
      </c>
      <c r="F1517">
        <v>500</v>
      </c>
      <c r="G1517" s="12">
        <v>2500000</v>
      </c>
      <c r="H1517" s="12">
        <v>0</v>
      </c>
      <c r="I1517">
        <v>0</v>
      </c>
      <c r="J1517">
        <v>0</v>
      </c>
      <c r="K1517">
        <v>0</v>
      </c>
      <c r="L1517" s="11">
        <v>34767</v>
      </c>
      <c r="M1517" s="12">
        <v>1995</v>
      </c>
      <c r="N1517">
        <v>0</v>
      </c>
      <c r="O1517" s="12">
        <f t="shared" si="70"/>
        <v>-2</v>
      </c>
      <c r="P1517">
        <v>1995</v>
      </c>
      <c r="Q1517">
        <v>-2</v>
      </c>
      <c r="R1517">
        <v>0</v>
      </c>
      <c r="S1517">
        <v>2.0090150000000002</v>
      </c>
      <c r="T1517">
        <v>0</v>
      </c>
      <c r="U1517">
        <v>0</v>
      </c>
    </row>
    <row r="1518" spans="1:21" x14ac:dyDescent="0.35">
      <c r="A1518">
        <v>1</v>
      </c>
      <c r="B1518">
        <f t="shared" si="71"/>
        <v>1517</v>
      </c>
      <c r="C1518" t="s">
        <v>73</v>
      </c>
      <c r="D1518">
        <v>78</v>
      </c>
      <c r="E1518">
        <v>1994</v>
      </c>
      <c r="F1518">
        <v>1000</v>
      </c>
      <c r="G1518" s="12">
        <v>2500000</v>
      </c>
      <c r="H1518" s="12">
        <v>0</v>
      </c>
      <c r="I1518">
        <v>0</v>
      </c>
      <c r="J1518">
        <v>0</v>
      </c>
      <c r="K1518">
        <v>0</v>
      </c>
      <c r="L1518" s="11">
        <v>34767</v>
      </c>
      <c r="M1518" s="12">
        <v>1995</v>
      </c>
      <c r="N1518">
        <v>0</v>
      </c>
      <c r="O1518" s="12">
        <f t="shared" si="70"/>
        <v>-1</v>
      </c>
      <c r="P1518">
        <v>1995</v>
      </c>
      <c r="Q1518">
        <v>-1</v>
      </c>
      <c r="R1518">
        <v>0</v>
      </c>
      <c r="S1518">
        <v>3.9792299999999998</v>
      </c>
      <c r="T1518">
        <v>0</v>
      </c>
      <c r="U1518">
        <v>0</v>
      </c>
    </row>
    <row r="1519" spans="1:21" x14ac:dyDescent="0.35">
      <c r="A1519">
        <v>1</v>
      </c>
      <c r="B1519">
        <f t="shared" si="71"/>
        <v>1518</v>
      </c>
      <c r="C1519" t="s">
        <v>73</v>
      </c>
      <c r="D1519">
        <v>78</v>
      </c>
      <c r="E1519">
        <v>1995</v>
      </c>
      <c r="F1519">
        <v>1000</v>
      </c>
      <c r="G1519" s="12">
        <v>2500000</v>
      </c>
      <c r="H1519" s="12">
        <v>0</v>
      </c>
      <c r="I1519">
        <v>0</v>
      </c>
      <c r="J1519">
        <v>0</v>
      </c>
      <c r="K1519">
        <v>0</v>
      </c>
      <c r="L1519" s="11">
        <v>34767</v>
      </c>
      <c r="M1519" s="12">
        <v>1995</v>
      </c>
      <c r="N1519">
        <v>1</v>
      </c>
      <c r="O1519" s="12">
        <f t="shared" si="70"/>
        <v>0</v>
      </c>
      <c r="P1519">
        <v>1995</v>
      </c>
      <c r="Q1519">
        <v>0</v>
      </c>
      <c r="R1519">
        <v>1</v>
      </c>
      <c r="S1519">
        <v>3.9409800000000001</v>
      </c>
      <c r="T1519">
        <v>0</v>
      </c>
      <c r="U1519">
        <v>0</v>
      </c>
    </row>
    <row r="1520" spans="1:21" x14ac:dyDescent="0.35">
      <c r="A1520">
        <v>1</v>
      </c>
      <c r="B1520">
        <f t="shared" si="71"/>
        <v>1519</v>
      </c>
      <c r="C1520" t="s">
        <v>73</v>
      </c>
      <c r="D1520">
        <v>78</v>
      </c>
      <c r="E1520">
        <v>1996</v>
      </c>
      <c r="F1520">
        <v>1000</v>
      </c>
      <c r="G1520" s="12">
        <v>2600000</v>
      </c>
      <c r="H1520" s="12">
        <v>0</v>
      </c>
      <c r="I1520">
        <v>0</v>
      </c>
      <c r="J1520">
        <v>0</v>
      </c>
      <c r="K1520">
        <v>0</v>
      </c>
      <c r="L1520" s="11">
        <v>34767</v>
      </c>
      <c r="M1520" s="12">
        <v>1995</v>
      </c>
      <c r="N1520">
        <v>1</v>
      </c>
      <c r="O1520" s="12">
        <f t="shared" si="70"/>
        <v>1</v>
      </c>
      <c r="P1520">
        <v>1995</v>
      </c>
      <c r="Q1520">
        <v>1</v>
      </c>
      <c r="R1520">
        <v>1</v>
      </c>
      <c r="S1520">
        <v>3.9032110000000002</v>
      </c>
      <c r="T1520">
        <v>0</v>
      </c>
      <c r="U1520">
        <v>0</v>
      </c>
    </row>
    <row r="1521" spans="1:21" x14ac:dyDescent="0.35">
      <c r="A1521">
        <v>1</v>
      </c>
      <c r="B1521">
        <f t="shared" si="71"/>
        <v>1520</v>
      </c>
      <c r="C1521" t="s">
        <v>73</v>
      </c>
      <c r="D1521">
        <v>78</v>
      </c>
      <c r="E1521">
        <v>1997</v>
      </c>
      <c r="F1521">
        <v>1200</v>
      </c>
      <c r="G1521" s="12">
        <v>2600000</v>
      </c>
      <c r="H1521" s="12">
        <v>0</v>
      </c>
      <c r="I1521">
        <v>0</v>
      </c>
      <c r="J1521">
        <v>0</v>
      </c>
      <c r="K1521">
        <v>0</v>
      </c>
      <c r="L1521" s="11">
        <v>34767</v>
      </c>
      <c r="M1521" s="12">
        <v>1995</v>
      </c>
      <c r="N1521">
        <v>1</v>
      </c>
      <c r="O1521" s="12">
        <f t="shared" si="70"/>
        <v>2</v>
      </c>
      <c r="P1521">
        <v>1995</v>
      </c>
      <c r="Q1521">
        <v>2</v>
      </c>
      <c r="R1521">
        <v>1</v>
      </c>
      <c r="S1521">
        <v>4.6388879999999997</v>
      </c>
      <c r="T1521">
        <v>0</v>
      </c>
      <c r="U1521">
        <v>0</v>
      </c>
    </row>
    <row r="1522" spans="1:21" x14ac:dyDescent="0.35">
      <c r="A1522">
        <v>1</v>
      </c>
      <c r="B1522">
        <f t="shared" si="71"/>
        <v>1521</v>
      </c>
      <c r="C1522" t="s">
        <v>73</v>
      </c>
      <c r="D1522">
        <v>78</v>
      </c>
      <c r="E1522">
        <v>1998</v>
      </c>
      <c r="F1522">
        <v>1400</v>
      </c>
      <c r="G1522" s="12">
        <v>2600000</v>
      </c>
      <c r="H1522" s="12">
        <v>0</v>
      </c>
      <c r="I1522">
        <v>0</v>
      </c>
      <c r="J1522">
        <v>0</v>
      </c>
      <c r="K1522">
        <v>0</v>
      </c>
      <c r="L1522" s="11">
        <v>34767</v>
      </c>
      <c r="M1522" s="12">
        <v>1995</v>
      </c>
      <c r="N1522">
        <v>1</v>
      </c>
      <c r="O1522" s="12">
        <f t="shared" si="70"/>
        <v>3</v>
      </c>
      <c r="P1522">
        <v>1995</v>
      </c>
      <c r="Q1522">
        <v>3</v>
      </c>
      <c r="R1522">
        <v>1</v>
      </c>
      <c r="S1522">
        <v>5.3611769999999996</v>
      </c>
      <c r="T1522">
        <v>0</v>
      </c>
      <c r="U1522">
        <v>0</v>
      </c>
    </row>
    <row r="1523" spans="1:21" x14ac:dyDescent="0.35">
      <c r="A1523">
        <v>1</v>
      </c>
      <c r="B1523">
        <f t="shared" si="71"/>
        <v>1522</v>
      </c>
      <c r="C1523" t="s">
        <v>73</v>
      </c>
      <c r="D1523">
        <v>78</v>
      </c>
      <c r="E1523">
        <v>1999</v>
      </c>
      <c r="F1523">
        <v>1600</v>
      </c>
      <c r="G1523" s="12">
        <v>2600000</v>
      </c>
      <c r="H1523" s="12">
        <v>0</v>
      </c>
      <c r="I1523">
        <v>0</v>
      </c>
      <c r="J1523">
        <v>0</v>
      </c>
      <c r="K1523">
        <v>0</v>
      </c>
      <c r="L1523" s="11">
        <v>34767</v>
      </c>
      <c r="M1523" s="12">
        <v>1995</v>
      </c>
      <c r="N1523">
        <v>1</v>
      </c>
      <c r="O1523" s="12">
        <f t="shared" si="70"/>
        <v>4</v>
      </c>
      <c r="P1523">
        <v>1995</v>
      </c>
      <c r="Q1523">
        <v>4</v>
      </c>
      <c r="R1523">
        <v>1</v>
      </c>
      <c r="S1523">
        <v>6.0723779999999996</v>
      </c>
      <c r="T1523">
        <v>0</v>
      </c>
      <c r="U1523">
        <v>0</v>
      </c>
    </row>
    <row r="1524" spans="1:21" x14ac:dyDescent="0.35">
      <c r="A1524">
        <v>1</v>
      </c>
      <c r="B1524">
        <f t="shared" si="71"/>
        <v>1523</v>
      </c>
      <c r="C1524" t="s">
        <v>73</v>
      </c>
      <c r="D1524">
        <v>78</v>
      </c>
      <c r="E1524">
        <v>2000</v>
      </c>
      <c r="F1524">
        <v>1700</v>
      </c>
      <c r="G1524" s="12">
        <v>2700000</v>
      </c>
      <c r="H1524" s="12">
        <v>0</v>
      </c>
      <c r="I1524">
        <v>0</v>
      </c>
      <c r="J1524">
        <v>0</v>
      </c>
      <c r="K1524">
        <v>0</v>
      </c>
      <c r="L1524" s="11">
        <v>34767</v>
      </c>
      <c r="M1524" s="12">
        <v>1995</v>
      </c>
      <c r="N1524">
        <v>1</v>
      </c>
      <c r="O1524" s="12">
        <f t="shared" si="70"/>
        <v>5</v>
      </c>
      <c r="P1524">
        <v>1995</v>
      </c>
      <c r="Q1524">
        <v>5</v>
      </c>
      <c r="R1524">
        <v>1</v>
      </c>
      <c r="S1524">
        <v>6.3985209999999997</v>
      </c>
      <c r="T1524">
        <v>0</v>
      </c>
      <c r="U1524">
        <v>0</v>
      </c>
    </row>
    <row r="1525" spans="1:21" x14ac:dyDescent="0.35">
      <c r="A1525">
        <v>1</v>
      </c>
      <c r="B1525">
        <f t="shared" si="71"/>
        <v>1524</v>
      </c>
      <c r="C1525" t="s">
        <v>73</v>
      </c>
      <c r="D1525">
        <v>78</v>
      </c>
      <c r="E1525">
        <v>2001</v>
      </c>
      <c r="F1525">
        <v>1900</v>
      </c>
      <c r="G1525" s="12">
        <v>2700000</v>
      </c>
      <c r="H1525" s="12">
        <v>0</v>
      </c>
      <c r="I1525">
        <v>0</v>
      </c>
      <c r="J1525">
        <v>0</v>
      </c>
      <c r="K1525">
        <v>0</v>
      </c>
      <c r="L1525" s="11">
        <v>34767</v>
      </c>
      <c r="M1525" s="12">
        <v>1995</v>
      </c>
      <c r="N1525">
        <v>1</v>
      </c>
      <c r="O1525" s="12">
        <f t="shared" si="70"/>
        <v>6</v>
      </c>
      <c r="P1525">
        <v>1995</v>
      </c>
      <c r="Q1525">
        <v>6</v>
      </c>
      <c r="R1525">
        <v>1</v>
      </c>
      <c r="S1525">
        <v>7.0974680000000001</v>
      </c>
      <c r="T1525">
        <v>0</v>
      </c>
      <c r="U1525">
        <v>0</v>
      </c>
    </row>
    <row r="1526" spans="1:21" x14ac:dyDescent="0.35">
      <c r="A1526">
        <v>1</v>
      </c>
      <c r="B1526">
        <f t="shared" si="71"/>
        <v>1525</v>
      </c>
      <c r="C1526" t="s">
        <v>73</v>
      </c>
      <c r="D1526">
        <v>78</v>
      </c>
      <c r="E1526">
        <v>2002</v>
      </c>
      <c r="F1526">
        <v>2000</v>
      </c>
      <c r="G1526" s="12">
        <v>2700000</v>
      </c>
      <c r="H1526" s="12">
        <v>0</v>
      </c>
      <c r="I1526">
        <v>0</v>
      </c>
      <c r="J1526">
        <v>0</v>
      </c>
      <c r="K1526">
        <v>0</v>
      </c>
      <c r="L1526" s="11">
        <v>34767</v>
      </c>
      <c r="M1526" s="12">
        <v>1995</v>
      </c>
      <c r="N1526">
        <v>1</v>
      </c>
      <c r="O1526" s="12">
        <f t="shared" si="70"/>
        <v>7</v>
      </c>
      <c r="P1526">
        <v>1995</v>
      </c>
      <c r="Q1526">
        <v>7</v>
      </c>
      <c r="R1526">
        <v>1</v>
      </c>
      <c r="S1526">
        <v>7.4199219999999997</v>
      </c>
      <c r="T1526">
        <v>0</v>
      </c>
      <c r="U1526">
        <v>0</v>
      </c>
    </row>
    <row r="1527" spans="1:21" x14ac:dyDescent="0.35">
      <c r="A1527">
        <v>1</v>
      </c>
      <c r="B1527">
        <f t="shared" si="71"/>
        <v>1526</v>
      </c>
      <c r="C1527" t="s">
        <v>73</v>
      </c>
      <c r="D1527">
        <v>78</v>
      </c>
      <c r="E1527">
        <v>2003</v>
      </c>
      <c r="F1527">
        <v>2100</v>
      </c>
      <c r="G1527" s="12">
        <v>2700000</v>
      </c>
      <c r="H1527" s="12">
        <v>0</v>
      </c>
      <c r="I1527">
        <v>0</v>
      </c>
      <c r="J1527">
        <v>0</v>
      </c>
      <c r="K1527">
        <v>0</v>
      </c>
      <c r="L1527" s="11">
        <v>34767</v>
      </c>
      <c r="M1527" s="12">
        <v>1995</v>
      </c>
      <c r="N1527">
        <v>1</v>
      </c>
      <c r="O1527" s="12">
        <f t="shared" si="70"/>
        <v>8</v>
      </c>
      <c r="P1527">
        <v>1995</v>
      </c>
      <c r="Q1527">
        <v>8</v>
      </c>
      <c r="R1527">
        <v>1</v>
      </c>
      <c r="S1527">
        <v>7.7419039999999999</v>
      </c>
      <c r="T1527">
        <v>0</v>
      </c>
      <c r="U1527">
        <v>0</v>
      </c>
    </row>
    <row r="1528" spans="1:21" x14ac:dyDescent="0.35">
      <c r="A1528">
        <v>1</v>
      </c>
      <c r="B1528">
        <f t="shared" si="71"/>
        <v>1527</v>
      </c>
      <c r="C1528" t="s">
        <v>73</v>
      </c>
      <c r="D1528">
        <v>78</v>
      </c>
      <c r="E1528">
        <v>2004</v>
      </c>
      <c r="F1528">
        <v>2100</v>
      </c>
      <c r="G1528" s="12">
        <v>2700000</v>
      </c>
      <c r="H1528" s="12">
        <v>0</v>
      </c>
      <c r="I1528">
        <v>0</v>
      </c>
      <c r="J1528">
        <v>0</v>
      </c>
      <c r="K1528">
        <v>0</v>
      </c>
      <c r="L1528" s="11">
        <v>34767</v>
      </c>
      <c r="M1528" s="12">
        <v>1995</v>
      </c>
      <c r="N1528">
        <v>1</v>
      </c>
      <c r="O1528" s="12">
        <f t="shared" si="70"/>
        <v>9</v>
      </c>
      <c r="P1528">
        <v>1995</v>
      </c>
      <c r="Q1528">
        <v>9</v>
      </c>
      <c r="R1528">
        <v>1</v>
      </c>
      <c r="S1528">
        <v>7.6957550000000001</v>
      </c>
      <c r="T1528">
        <v>0</v>
      </c>
      <c r="U1528">
        <v>0</v>
      </c>
    </row>
    <row r="1529" spans="1:21" x14ac:dyDescent="0.35">
      <c r="A1529">
        <v>1</v>
      </c>
      <c r="B1529">
        <f t="shared" si="71"/>
        <v>1528</v>
      </c>
      <c r="C1529" t="s">
        <v>73</v>
      </c>
      <c r="D1529">
        <v>78</v>
      </c>
      <c r="E1529">
        <v>2005</v>
      </c>
      <c r="F1529">
        <v>2100</v>
      </c>
      <c r="G1529" s="12">
        <v>2700000</v>
      </c>
      <c r="H1529" s="12">
        <v>0</v>
      </c>
      <c r="I1529">
        <v>0</v>
      </c>
      <c r="J1529">
        <v>0</v>
      </c>
      <c r="K1529">
        <v>0</v>
      </c>
      <c r="L1529" s="11">
        <v>34767</v>
      </c>
      <c r="M1529" s="12">
        <v>1995</v>
      </c>
      <c r="N1529">
        <v>1</v>
      </c>
      <c r="O1529" s="12">
        <f t="shared" si="70"/>
        <v>10</v>
      </c>
      <c r="P1529">
        <v>1995</v>
      </c>
      <c r="Q1529">
        <v>10</v>
      </c>
      <c r="R1529">
        <v>1</v>
      </c>
      <c r="S1529">
        <v>7.6511849999999999</v>
      </c>
      <c r="T1529">
        <v>0</v>
      </c>
      <c r="U1529">
        <v>0</v>
      </c>
    </row>
    <row r="1530" spans="1:21" x14ac:dyDescent="0.35">
      <c r="A1530">
        <v>1</v>
      </c>
      <c r="B1530">
        <f t="shared" si="71"/>
        <v>1529</v>
      </c>
      <c r="C1530" t="s">
        <v>73</v>
      </c>
      <c r="D1530">
        <v>78</v>
      </c>
      <c r="E1530">
        <v>2006</v>
      </c>
      <c r="F1530">
        <v>1800</v>
      </c>
      <c r="G1530" s="12">
        <v>2800000</v>
      </c>
      <c r="H1530" s="12">
        <v>0</v>
      </c>
      <c r="I1530">
        <v>0</v>
      </c>
      <c r="J1530">
        <v>0</v>
      </c>
      <c r="K1530">
        <v>0</v>
      </c>
      <c r="L1530" s="11">
        <v>34767</v>
      </c>
      <c r="M1530" s="12">
        <v>1995</v>
      </c>
      <c r="N1530">
        <v>1</v>
      </c>
      <c r="O1530" s="12">
        <f t="shared" si="70"/>
        <v>11</v>
      </c>
      <c r="P1530">
        <v>1995</v>
      </c>
      <c r="Q1530">
        <v>11</v>
      </c>
      <c r="R1530">
        <v>1</v>
      </c>
      <c r="S1530">
        <v>6.5210800000000004</v>
      </c>
      <c r="T1530">
        <v>0</v>
      </c>
      <c r="U1530">
        <v>0</v>
      </c>
    </row>
    <row r="1531" spans="1:21" x14ac:dyDescent="0.35">
      <c r="A1531">
        <v>1</v>
      </c>
      <c r="B1531">
        <f t="shared" si="71"/>
        <v>1530</v>
      </c>
      <c r="C1531" t="s">
        <v>73</v>
      </c>
      <c r="D1531">
        <v>78</v>
      </c>
      <c r="E1531">
        <v>2007</v>
      </c>
      <c r="F1531">
        <v>1800</v>
      </c>
      <c r="G1531" s="12">
        <v>2800000</v>
      </c>
      <c r="H1531" s="12">
        <v>0</v>
      </c>
      <c r="I1531">
        <v>0</v>
      </c>
      <c r="J1531">
        <v>0</v>
      </c>
      <c r="K1531">
        <v>0</v>
      </c>
      <c r="L1531" s="11">
        <v>34767</v>
      </c>
      <c r="M1531" s="12">
        <v>1995</v>
      </c>
      <c r="N1531">
        <v>1</v>
      </c>
      <c r="O1531" s="12">
        <f t="shared" si="70"/>
        <v>12</v>
      </c>
      <c r="P1531">
        <v>1995</v>
      </c>
      <c r="Q1531">
        <v>12</v>
      </c>
      <c r="R1531">
        <v>1</v>
      </c>
      <c r="S1531">
        <v>6.4853949999999996</v>
      </c>
      <c r="T1531">
        <v>0</v>
      </c>
      <c r="U1531">
        <v>0</v>
      </c>
    </row>
    <row r="1532" spans="1:21" x14ac:dyDescent="0.35">
      <c r="A1532">
        <v>1</v>
      </c>
      <c r="B1532">
        <f t="shared" si="71"/>
        <v>1531</v>
      </c>
      <c r="C1532" t="s">
        <v>73</v>
      </c>
      <c r="D1532">
        <v>78</v>
      </c>
      <c r="E1532">
        <v>2008</v>
      </c>
      <c r="F1532">
        <v>1600</v>
      </c>
      <c r="G1532" s="12">
        <v>2800000</v>
      </c>
      <c r="H1532" s="12">
        <v>0</v>
      </c>
      <c r="I1532">
        <v>0</v>
      </c>
      <c r="J1532">
        <v>0</v>
      </c>
      <c r="K1532">
        <v>0</v>
      </c>
      <c r="L1532" s="11">
        <v>34767</v>
      </c>
      <c r="M1532" s="12">
        <v>1995</v>
      </c>
      <c r="N1532">
        <v>1</v>
      </c>
      <c r="O1532" s="12">
        <f t="shared" si="70"/>
        <v>13</v>
      </c>
      <c r="P1532">
        <v>1995</v>
      </c>
      <c r="Q1532">
        <v>13</v>
      </c>
      <c r="R1532">
        <v>1</v>
      </c>
      <c r="S1532">
        <v>5.7345160000000002</v>
      </c>
      <c r="T1532">
        <v>0</v>
      </c>
      <c r="U1532">
        <v>0</v>
      </c>
    </row>
    <row r="1533" spans="1:21" x14ac:dyDescent="0.35">
      <c r="A1533">
        <v>1</v>
      </c>
      <c r="B1533">
        <f t="shared" si="71"/>
        <v>1532</v>
      </c>
      <c r="C1533" t="s">
        <v>73</v>
      </c>
      <c r="D1533">
        <v>78</v>
      </c>
      <c r="E1533">
        <v>2009</v>
      </c>
      <c r="F1533">
        <v>1500</v>
      </c>
      <c r="G1533" s="12">
        <v>2800000</v>
      </c>
      <c r="H1533" s="12">
        <v>0</v>
      </c>
      <c r="I1533">
        <v>0</v>
      </c>
      <c r="J1533">
        <v>0</v>
      </c>
      <c r="K1533">
        <v>0</v>
      </c>
      <c r="L1533" s="11">
        <v>34767</v>
      </c>
      <c r="M1533" s="12">
        <v>1995</v>
      </c>
      <c r="N1533">
        <v>1</v>
      </c>
      <c r="O1533" s="12">
        <f t="shared" si="70"/>
        <v>14</v>
      </c>
      <c r="P1533">
        <v>1995</v>
      </c>
      <c r="Q1533">
        <v>14</v>
      </c>
      <c r="R1533">
        <v>1</v>
      </c>
      <c r="S1533">
        <v>5.3493440000000003</v>
      </c>
      <c r="T1533">
        <v>0</v>
      </c>
      <c r="U1533">
        <v>0</v>
      </c>
    </row>
    <row r="1534" spans="1:21" x14ac:dyDescent="0.35">
      <c r="A1534">
        <v>1</v>
      </c>
      <c r="B1534">
        <f t="shared" si="71"/>
        <v>1533</v>
      </c>
      <c r="C1534" t="s">
        <v>73</v>
      </c>
      <c r="D1534">
        <v>78</v>
      </c>
      <c r="E1534">
        <v>2010</v>
      </c>
      <c r="F1534">
        <v>1400</v>
      </c>
      <c r="G1534" s="12">
        <v>2800000</v>
      </c>
      <c r="H1534" s="12">
        <v>0</v>
      </c>
      <c r="I1534">
        <v>0</v>
      </c>
      <c r="J1534">
        <v>0</v>
      </c>
      <c r="K1534">
        <v>0</v>
      </c>
      <c r="L1534" s="11">
        <v>34767</v>
      </c>
      <c r="M1534" s="12">
        <v>1995</v>
      </c>
      <c r="N1534">
        <v>1</v>
      </c>
      <c r="O1534" s="12">
        <f t="shared" si="70"/>
        <v>15</v>
      </c>
      <c r="P1534">
        <v>1995</v>
      </c>
      <c r="Q1534">
        <v>15</v>
      </c>
      <c r="R1534">
        <v>1</v>
      </c>
      <c r="S1534">
        <v>4.9694560000000001</v>
      </c>
      <c r="T1534">
        <v>0</v>
      </c>
      <c r="U1534">
        <v>0</v>
      </c>
    </row>
    <row r="1535" spans="1:21" x14ac:dyDescent="0.35">
      <c r="A1535">
        <v>1</v>
      </c>
      <c r="B1535">
        <f t="shared" si="71"/>
        <v>1534</v>
      </c>
      <c r="C1535" t="s">
        <v>73</v>
      </c>
      <c r="D1535">
        <v>78</v>
      </c>
      <c r="E1535">
        <v>2011</v>
      </c>
      <c r="F1535">
        <v>1400</v>
      </c>
      <c r="G1535" s="12">
        <v>2800000</v>
      </c>
      <c r="H1535" s="12">
        <v>0</v>
      </c>
      <c r="I1535">
        <v>0</v>
      </c>
      <c r="J1535">
        <v>0</v>
      </c>
      <c r="K1535">
        <v>0</v>
      </c>
      <c r="L1535" s="11">
        <v>34767</v>
      </c>
      <c r="M1535" s="12">
        <v>1995</v>
      </c>
      <c r="N1535">
        <v>1</v>
      </c>
      <c r="O1535" s="12">
        <f t="shared" si="70"/>
        <v>16</v>
      </c>
      <c r="P1535">
        <v>1995</v>
      </c>
      <c r="Q1535">
        <v>16</v>
      </c>
      <c r="R1535">
        <v>1</v>
      </c>
      <c r="S1535">
        <v>4.947883</v>
      </c>
      <c r="T1535">
        <v>0</v>
      </c>
      <c r="U1535">
        <v>0</v>
      </c>
    </row>
    <row r="1536" spans="1:21" x14ac:dyDescent="0.35">
      <c r="A1536">
        <v>1</v>
      </c>
      <c r="B1536">
        <f t="shared" si="71"/>
        <v>1535</v>
      </c>
      <c r="C1536" t="s">
        <v>73</v>
      </c>
      <c r="D1536">
        <v>78</v>
      </c>
      <c r="E1536">
        <v>2012</v>
      </c>
      <c r="F1536">
        <v>1400</v>
      </c>
      <c r="G1536" s="12">
        <v>2800000</v>
      </c>
      <c r="H1536" s="12">
        <v>0</v>
      </c>
      <c r="I1536">
        <v>0</v>
      </c>
      <c r="J1536">
        <v>0</v>
      </c>
      <c r="K1536">
        <v>0</v>
      </c>
      <c r="L1536" s="11">
        <v>34767</v>
      </c>
      <c r="M1536" s="12">
        <v>1995</v>
      </c>
      <c r="N1536">
        <v>1</v>
      </c>
      <c r="O1536" s="12">
        <f t="shared" si="70"/>
        <v>17</v>
      </c>
      <c r="P1536">
        <v>1995</v>
      </c>
      <c r="Q1536">
        <v>17</v>
      </c>
      <c r="R1536">
        <v>1</v>
      </c>
      <c r="S1536">
        <v>4.9278560000000002</v>
      </c>
      <c r="T1536">
        <v>0</v>
      </c>
      <c r="U1536">
        <v>0</v>
      </c>
    </row>
    <row r="1537" spans="1:21" x14ac:dyDescent="0.35">
      <c r="A1537">
        <v>1</v>
      </c>
      <c r="B1537">
        <f t="shared" si="71"/>
        <v>1536</v>
      </c>
      <c r="C1537" t="s">
        <v>73</v>
      </c>
      <c r="D1537">
        <v>78</v>
      </c>
      <c r="E1537">
        <v>2013</v>
      </c>
      <c r="F1537">
        <v>1300</v>
      </c>
      <c r="G1537" s="12">
        <v>2900000</v>
      </c>
      <c r="H1537" s="12">
        <v>0</v>
      </c>
      <c r="I1537">
        <v>0</v>
      </c>
      <c r="J1537">
        <v>0</v>
      </c>
      <c r="K1537">
        <v>0</v>
      </c>
      <c r="L1537" s="11">
        <v>34767</v>
      </c>
      <c r="M1537" s="12">
        <v>1995</v>
      </c>
      <c r="N1537">
        <v>1</v>
      </c>
      <c r="O1537" s="12">
        <f t="shared" si="70"/>
        <v>18</v>
      </c>
      <c r="P1537">
        <v>1995</v>
      </c>
      <c r="Q1537">
        <v>18</v>
      </c>
      <c r="R1537">
        <v>1</v>
      </c>
      <c r="S1537">
        <v>4.5585129999999996</v>
      </c>
      <c r="T1537">
        <v>0</v>
      </c>
      <c r="U1537">
        <v>0</v>
      </c>
    </row>
    <row r="1538" spans="1:21" x14ac:dyDescent="0.35">
      <c r="A1538">
        <v>1</v>
      </c>
      <c r="B1538">
        <f t="shared" si="71"/>
        <v>1537</v>
      </c>
      <c r="C1538" t="s">
        <v>73</v>
      </c>
      <c r="D1538">
        <v>78</v>
      </c>
      <c r="E1538">
        <v>2014</v>
      </c>
      <c r="F1538">
        <v>1200</v>
      </c>
      <c r="G1538" s="12">
        <v>2900000</v>
      </c>
      <c r="H1538" s="12">
        <v>0</v>
      </c>
      <c r="I1538">
        <v>0</v>
      </c>
      <c r="J1538">
        <v>0</v>
      </c>
      <c r="K1538">
        <v>0</v>
      </c>
      <c r="L1538" s="11">
        <v>34767</v>
      </c>
      <c r="M1538" s="12">
        <v>1995</v>
      </c>
      <c r="N1538">
        <v>1</v>
      </c>
      <c r="O1538" s="12">
        <f t="shared" si="70"/>
        <v>19</v>
      </c>
      <c r="P1538">
        <v>1995</v>
      </c>
      <c r="Q1538">
        <v>19</v>
      </c>
      <c r="R1538">
        <v>1</v>
      </c>
      <c r="S1538">
        <v>4.1927450000000004</v>
      </c>
      <c r="T1538">
        <v>0</v>
      </c>
      <c r="U1538">
        <v>0</v>
      </c>
    </row>
    <row r="1539" spans="1:21" x14ac:dyDescent="0.35">
      <c r="A1539">
        <v>1</v>
      </c>
      <c r="B1539">
        <f t="shared" si="71"/>
        <v>1538</v>
      </c>
      <c r="C1539" t="s">
        <v>73</v>
      </c>
      <c r="D1539">
        <v>78</v>
      </c>
      <c r="E1539">
        <v>2015</v>
      </c>
      <c r="F1539">
        <v>1300</v>
      </c>
      <c r="G1539" s="12">
        <v>2900000</v>
      </c>
      <c r="H1539" s="12">
        <v>0</v>
      </c>
      <c r="I1539">
        <v>0</v>
      </c>
      <c r="J1539">
        <v>0</v>
      </c>
      <c r="K1539">
        <v>0</v>
      </c>
      <c r="L1539" s="11">
        <v>34767</v>
      </c>
      <c r="M1539" s="12">
        <v>1995</v>
      </c>
      <c r="N1539">
        <v>1</v>
      </c>
      <c r="O1539" s="12">
        <f t="shared" ref="O1539:O1602" si="72">E1539-M1539</f>
        <v>20</v>
      </c>
      <c r="P1539">
        <v>1995</v>
      </c>
      <c r="Q1539">
        <v>20</v>
      </c>
      <c r="R1539">
        <v>1</v>
      </c>
      <c r="S1539">
        <v>4.526567</v>
      </c>
      <c r="T1539">
        <v>0</v>
      </c>
      <c r="U1539">
        <v>0</v>
      </c>
    </row>
    <row r="1540" spans="1:21" x14ac:dyDescent="0.35">
      <c r="A1540">
        <v>1</v>
      </c>
      <c r="B1540">
        <f t="shared" ref="B1540:B1603" si="73">B1539+1</f>
        <v>1539</v>
      </c>
      <c r="C1540" t="s">
        <v>73</v>
      </c>
      <c r="D1540">
        <v>78</v>
      </c>
      <c r="E1540">
        <v>2016</v>
      </c>
      <c r="F1540">
        <v>1300</v>
      </c>
      <c r="G1540" s="12">
        <v>2900000</v>
      </c>
      <c r="H1540" s="12">
        <v>0</v>
      </c>
      <c r="I1540">
        <v>0</v>
      </c>
      <c r="J1540">
        <v>0</v>
      </c>
      <c r="K1540">
        <v>0</v>
      </c>
      <c r="L1540" s="11">
        <v>34767</v>
      </c>
      <c r="M1540" s="12">
        <v>1995</v>
      </c>
      <c r="N1540">
        <v>1</v>
      </c>
      <c r="O1540" s="12">
        <f t="shared" si="72"/>
        <v>21</v>
      </c>
      <c r="P1540">
        <v>1995</v>
      </c>
      <c r="Q1540">
        <v>21</v>
      </c>
      <c r="R1540">
        <v>1</v>
      </c>
      <c r="S1540">
        <v>4.5117659999999997</v>
      </c>
      <c r="T1540">
        <v>0</v>
      </c>
      <c r="U1540">
        <v>0</v>
      </c>
    </row>
    <row r="1541" spans="1:21" x14ac:dyDescent="0.35">
      <c r="A1541">
        <v>1</v>
      </c>
      <c r="B1541">
        <f t="shared" si="73"/>
        <v>1540</v>
      </c>
      <c r="C1541" t="s">
        <v>75</v>
      </c>
      <c r="D1541">
        <v>80</v>
      </c>
      <c r="E1541">
        <v>1990</v>
      </c>
      <c r="F1541">
        <v>100</v>
      </c>
      <c r="G1541" s="12">
        <v>3600000</v>
      </c>
      <c r="H1541" s="12">
        <v>0</v>
      </c>
      <c r="I1541">
        <v>0</v>
      </c>
      <c r="J1541">
        <v>0</v>
      </c>
      <c r="K1541">
        <v>1</v>
      </c>
      <c r="L1541" s="11">
        <v>36627</v>
      </c>
      <c r="M1541" s="12">
        <v>2000</v>
      </c>
      <c r="N1541">
        <v>0</v>
      </c>
      <c r="O1541" s="12">
        <f t="shared" si="72"/>
        <v>-10</v>
      </c>
      <c r="P1541">
        <v>2000</v>
      </c>
      <c r="Q1541">
        <v>-10</v>
      </c>
      <c r="R1541">
        <v>0</v>
      </c>
      <c r="S1541">
        <v>0.28085300000000002</v>
      </c>
      <c r="T1541">
        <v>0</v>
      </c>
      <c r="U1541">
        <v>0</v>
      </c>
    </row>
    <row r="1542" spans="1:21" x14ac:dyDescent="0.35">
      <c r="A1542">
        <v>1</v>
      </c>
      <c r="B1542">
        <f t="shared" si="73"/>
        <v>1541</v>
      </c>
      <c r="C1542" t="s">
        <v>75</v>
      </c>
      <c r="D1542">
        <v>80</v>
      </c>
      <c r="E1542">
        <v>1991</v>
      </c>
      <c r="F1542">
        <v>100</v>
      </c>
      <c r="G1542" s="12">
        <v>3800000</v>
      </c>
      <c r="H1542" s="12">
        <v>0</v>
      </c>
      <c r="I1542">
        <v>0</v>
      </c>
      <c r="J1542">
        <v>0</v>
      </c>
      <c r="K1542">
        <v>1</v>
      </c>
      <c r="L1542" s="11">
        <v>36627</v>
      </c>
      <c r="M1542" s="12">
        <v>2000</v>
      </c>
      <c r="N1542">
        <v>0</v>
      </c>
      <c r="O1542" s="12">
        <f t="shared" si="72"/>
        <v>-9</v>
      </c>
      <c r="P1542">
        <v>2000</v>
      </c>
      <c r="Q1542">
        <v>-9</v>
      </c>
      <c r="R1542">
        <v>0</v>
      </c>
      <c r="S1542">
        <v>0.26642280000000002</v>
      </c>
      <c r="T1542">
        <v>0</v>
      </c>
      <c r="U1542">
        <v>0</v>
      </c>
    </row>
    <row r="1543" spans="1:21" x14ac:dyDescent="0.35">
      <c r="A1543">
        <v>1</v>
      </c>
      <c r="B1543">
        <f t="shared" si="73"/>
        <v>1542</v>
      </c>
      <c r="C1543" t="s">
        <v>75</v>
      </c>
      <c r="D1543">
        <v>80</v>
      </c>
      <c r="E1543">
        <v>1992</v>
      </c>
      <c r="F1543">
        <v>100</v>
      </c>
      <c r="G1543" s="12">
        <v>4000000</v>
      </c>
      <c r="H1543" s="12">
        <v>0</v>
      </c>
      <c r="I1543">
        <v>0</v>
      </c>
      <c r="J1543">
        <v>0</v>
      </c>
      <c r="K1543">
        <v>1</v>
      </c>
      <c r="L1543" s="11">
        <v>36627</v>
      </c>
      <c r="M1543" s="12">
        <v>2000</v>
      </c>
      <c r="N1543">
        <v>0</v>
      </c>
      <c r="O1543" s="12">
        <f t="shared" si="72"/>
        <v>-8</v>
      </c>
      <c r="P1543">
        <v>2000</v>
      </c>
      <c r="Q1543">
        <v>-8</v>
      </c>
      <c r="R1543">
        <v>0</v>
      </c>
      <c r="S1543">
        <v>0.25200359999999999</v>
      </c>
      <c r="T1543">
        <v>0</v>
      </c>
      <c r="U1543">
        <v>0</v>
      </c>
    </row>
    <row r="1544" spans="1:21" x14ac:dyDescent="0.35">
      <c r="A1544">
        <v>1</v>
      </c>
      <c r="B1544">
        <f t="shared" si="73"/>
        <v>1543</v>
      </c>
      <c r="C1544" t="s">
        <v>75</v>
      </c>
      <c r="D1544">
        <v>80</v>
      </c>
      <c r="E1544">
        <v>1993</v>
      </c>
      <c r="F1544">
        <v>100</v>
      </c>
      <c r="G1544" s="12">
        <v>4200000</v>
      </c>
      <c r="H1544" s="12">
        <v>0</v>
      </c>
      <c r="I1544">
        <v>0</v>
      </c>
      <c r="J1544">
        <v>0</v>
      </c>
      <c r="K1544">
        <v>1</v>
      </c>
      <c r="L1544" s="11">
        <v>36627</v>
      </c>
      <c r="M1544" s="12">
        <v>2000</v>
      </c>
      <c r="N1544">
        <v>0</v>
      </c>
      <c r="O1544" s="12">
        <f t="shared" si="72"/>
        <v>-7</v>
      </c>
      <c r="P1544">
        <v>2000</v>
      </c>
      <c r="Q1544">
        <v>-7</v>
      </c>
      <c r="R1544">
        <v>0</v>
      </c>
      <c r="S1544">
        <v>0.23869589999999999</v>
      </c>
      <c r="T1544">
        <v>0</v>
      </c>
      <c r="U1544">
        <v>0</v>
      </c>
    </row>
    <row r="1545" spans="1:21" x14ac:dyDescent="0.35">
      <c r="A1545">
        <v>1</v>
      </c>
      <c r="B1545">
        <f t="shared" si="73"/>
        <v>1544</v>
      </c>
      <c r="C1545" t="s">
        <v>75</v>
      </c>
      <c r="D1545">
        <v>80</v>
      </c>
      <c r="E1545">
        <v>1994</v>
      </c>
      <c r="F1545">
        <v>100</v>
      </c>
      <c r="G1545" s="12">
        <v>4400000</v>
      </c>
      <c r="H1545" s="12">
        <v>0</v>
      </c>
      <c r="I1545">
        <v>0</v>
      </c>
      <c r="J1545">
        <v>0</v>
      </c>
      <c r="K1545">
        <v>1</v>
      </c>
      <c r="L1545" s="11">
        <v>36627</v>
      </c>
      <c r="M1545" s="12">
        <v>2000</v>
      </c>
      <c r="N1545">
        <v>0</v>
      </c>
      <c r="O1545" s="12">
        <f t="shared" si="72"/>
        <v>-6</v>
      </c>
      <c r="P1545">
        <v>2000</v>
      </c>
      <c r="Q1545">
        <v>-6</v>
      </c>
      <c r="R1545">
        <v>0</v>
      </c>
      <c r="S1545">
        <v>0.22748199999999999</v>
      </c>
      <c r="T1545">
        <v>0</v>
      </c>
      <c r="U1545">
        <v>0</v>
      </c>
    </row>
    <row r="1546" spans="1:21" x14ac:dyDescent="0.35">
      <c r="A1546">
        <v>1</v>
      </c>
      <c r="B1546">
        <f t="shared" si="73"/>
        <v>1545</v>
      </c>
      <c r="C1546" t="s">
        <v>75</v>
      </c>
      <c r="D1546">
        <v>80</v>
      </c>
      <c r="E1546">
        <v>1995</v>
      </c>
      <c r="F1546">
        <v>100</v>
      </c>
      <c r="G1546" s="12">
        <v>4600000</v>
      </c>
      <c r="H1546" s="12">
        <v>0</v>
      </c>
      <c r="I1546">
        <v>0</v>
      </c>
      <c r="J1546">
        <v>0</v>
      </c>
      <c r="K1546">
        <v>1</v>
      </c>
      <c r="L1546" s="11">
        <v>36627</v>
      </c>
      <c r="M1546" s="12">
        <v>2000</v>
      </c>
      <c r="N1546">
        <v>0</v>
      </c>
      <c r="O1546" s="12">
        <f t="shared" si="72"/>
        <v>-5</v>
      </c>
      <c r="P1546">
        <v>2000</v>
      </c>
      <c r="Q1546">
        <v>-5</v>
      </c>
      <c r="R1546">
        <v>0</v>
      </c>
      <c r="S1546">
        <v>0.2186794</v>
      </c>
      <c r="T1546">
        <v>0</v>
      </c>
      <c r="U1546">
        <v>0</v>
      </c>
    </row>
    <row r="1547" spans="1:21" x14ac:dyDescent="0.35">
      <c r="A1547">
        <v>1</v>
      </c>
      <c r="B1547">
        <f t="shared" si="73"/>
        <v>1546</v>
      </c>
      <c r="C1547" t="s">
        <v>75</v>
      </c>
      <c r="D1547">
        <v>80</v>
      </c>
      <c r="E1547">
        <v>1996</v>
      </c>
      <c r="F1547">
        <v>100</v>
      </c>
      <c r="G1547" s="12">
        <v>4700000</v>
      </c>
      <c r="H1547" s="12">
        <v>0</v>
      </c>
      <c r="I1547">
        <v>0</v>
      </c>
      <c r="J1547">
        <v>0</v>
      </c>
      <c r="K1547">
        <v>1</v>
      </c>
      <c r="L1547" s="11">
        <v>36627</v>
      </c>
      <c r="M1547" s="12">
        <v>2000</v>
      </c>
      <c r="N1547">
        <v>0</v>
      </c>
      <c r="O1547" s="12">
        <f t="shared" si="72"/>
        <v>-4</v>
      </c>
      <c r="P1547">
        <v>2000</v>
      </c>
      <c r="Q1547">
        <v>-4</v>
      </c>
      <c r="R1547">
        <v>0</v>
      </c>
      <c r="S1547">
        <v>0.2120273</v>
      </c>
      <c r="T1547">
        <v>0</v>
      </c>
      <c r="U1547">
        <v>0</v>
      </c>
    </row>
    <row r="1548" spans="1:21" x14ac:dyDescent="0.35">
      <c r="A1548">
        <v>1</v>
      </c>
      <c r="B1548">
        <f t="shared" si="73"/>
        <v>1547</v>
      </c>
      <c r="C1548" t="s">
        <v>75</v>
      </c>
      <c r="D1548">
        <v>80</v>
      </c>
      <c r="E1548">
        <v>1997</v>
      </c>
      <c r="F1548">
        <v>100</v>
      </c>
      <c r="G1548" s="12">
        <v>4800000</v>
      </c>
      <c r="H1548" s="12">
        <v>0</v>
      </c>
      <c r="I1548">
        <v>0</v>
      </c>
      <c r="J1548">
        <v>0</v>
      </c>
      <c r="K1548">
        <v>1</v>
      </c>
      <c r="L1548" s="11">
        <v>36627</v>
      </c>
      <c r="M1548" s="12">
        <v>2000</v>
      </c>
      <c r="N1548">
        <v>0</v>
      </c>
      <c r="O1548" s="12">
        <f t="shared" si="72"/>
        <v>-3</v>
      </c>
      <c r="P1548">
        <v>2000</v>
      </c>
      <c r="Q1548">
        <v>-3</v>
      </c>
      <c r="R1548">
        <v>0</v>
      </c>
      <c r="S1548">
        <v>0.20694219999999999</v>
      </c>
      <c r="T1548">
        <v>0</v>
      </c>
      <c r="U1548">
        <v>0</v>
      </c>
    </row>
    <row r="1549" spans="1:21" x14ac:dyDescent="0.35">
      <c r="A1549">
        <v>1</v>
      </c>
      <c r="B1549">
        <f t="shared" si="73"/>
        <v>1548</v>
      </c>
      <c r="C1549" t="s">
        <v>75</v>
      </c>
      <c r="D1549">
        <v>80</v>
      </c>
      <c r="E1549">
        <v>1998</v>
      </c>
      <c r="F1549">
        <v>100</v>
      </c>
      <c r="G1549" s="12">
        <v>4900000</v>
      </c>
      <c r="H1549" s="12">
        <v>0</v>
      </c>
      <c r="I1549">
        <v>0</v>
      </c>
      <c r="J1549">
        <v>0</v>
      </c>
      <c r="K1549">
        <v>1</v>
      </c>
      <c r="L1549" s="11">
        <v>36627</v>
      </c>
      <c r="M1549" s="12">
        <v>2000</v>
      </c>
      <c r="N1549">
        <v>0</v>
      </c>
      <c r="O1549" s="12">
        <f t="shared" si="72"/>
        <v>-2</v>
      </c>
      <c r="P1549">
        <v>2000</v>
      </c>
      <c r="Q1549">
        <v>-2</v>
      </c>
      <c r="R1549">
        <v>0</v>
      </c>
      <c r="S1549">
        <v>0.20292569999999999</v>
      </c>
      <c r="T1549">
        <v>0</v>
      </c>
      <c r="U1549">
        <v>0</v>
      </c>
    </row>
    <row r="1550" spans="1:21" x14ac:dyDescent="0.35">
      <c r="A1550">
        <v>1</v>
      </c>
      <c r="B1550">
        <f t="shared" si="73"/>
        <v>1549</v>
      </c>
      <c r="C1550" t="s">
        <v>75</v>
      </c>
      <c r="D1550">
        <v>80</v>
      </c>
      <c r="E1550">
        <v>1999</v>
      </c>
      <c r="F1550">
        <v>100</v>
      </c>
      <c r="G1550" s="12">
        <v>5000000</v>
      </c>
      <c r="H1550" s="12">
        <v>0</v>
      </c>
      <c r="I1550">
        <v>0</v>
      </c>
      <c r="J1550">
        <v>0</v>
      </c>
      <c r="K1550">
        <v>1</v>
      </c>
      <c r="L1550" s="11">
        <v>36627</v>
      </c>
      <c r="M1550" s="12">
        <v>2000</v>
      </c>
      <c r="N1550">
        <v>0</v>
      </c>
      <c r="O1550" s="12">
        <f t="shared" si="72"/>
        <v>-1</v>
      </c>
      <c r="P1550">
        <v>2000</v>
      </c>
      <c r="Q1550">
        <v>-1</v>
      </c>
      <c r="R1550">
        <v>0</v>
      </c>
      <c r="S1550">
        <v>0.19940579999999999</v>
      </c>
      <c r="T1550">
        <v>0</v>
      </c>
      <c r="U1550">
        <v>0</v>
      </c>
    </row>
    <row r="1551" spans="1:21" x14ac:dyDescent="0.35">
      <c r="A1551">
        <v>1</v>
      </c>
      <c r="B1551">
        <f t="shared" si="73"/>
        <v>1550</v>
      </c>
      <c r="C1551" t="s">
        <v>75</v>
      </c>
      <c r="D1551">
        <v>80</v>
      </c>
      <c r="E1551">
        <v>2000</v>
      </c>
      <c r="F1551">
        <v>100</v>
      </c>
      <c r="G1551" s="12">
        <v>5100000</v>
      </c>
      <c r="H1551" s="12">
        <v>0</v>
      </c>
      <c r="I1551">
        <v>0</v>
      </c>
      <c r="J1551">
        <v>0</v>
      </c>
      <c r="K1551">
        <v>1</v>
      </c>
      <c r="L1551" s="11">
        <v>36627</v>
      </c>
      <c r="M1551" s="12">
        <v>2000</v>
      </c>
      <c r="N1551">
        <v>1</v>
      </c>
      <c r="O1551" s="12">
        <f t="shared" si="72"/>
        <v>0</v>
      </c>
      <c r="P1551">
        <v>2000</v>
      </c>
      <c r="Q1551">
        <v>0</v>
      </c>
      <c r="R1551">
        <v>1</v>
      </c>
      <c r="S1551">
        <v>0.1959582</v>
      </c>
      <c r="T1551">
        <v>0</v>
      </c>
      <c r="U1551">
        <v>1</v>
      </c>
    </row>
    <row r="1552" spans="1:21" x14ac:dyDescent="0.35">
      <c r="A1552">
        <v>1</v>
      </c>
      <c r="B1552">
        <f t="shared" si="73"/>
        <v>1551</v>
      </c>
      <c r="C1552" t="s">
        <v>75</v>
      </c>
      <c r="D1552">
        <v>80</v>
      </c>
      <c r="E1552">
        <v>2001</v>
      </c>
      <c r="F1552">
        <v>100</v>
      </c>
      <c r="G1552" s="12">
        <v>5200000</v>
      </c>
      <c r="H1552" s="12">
        <v>0</v>
      </c>
      <c r="I1552">
        <v>0</v>
      </c>
      <c r="J1552">
        <v>0</v>
      </c>
      <c r="K1552">
        <v>1</v>
      </c>
      <c r="L1552" s="11">
        <v>36627</v>
      </c>
      <c r="M1552" s="12">
        <v>2000</v>
      </c>
      <c r="N1552">
        <v>1</v>
      </c>
      <c r="O1552" s="12">
        <f t="shared" si="72"/>
        <v>1</v>
      </c>
      <c r="P1552">
        <v>2000</v>
      </c>
      <c r="Q1552">
        <v>1</v>
      </c>
      <c r="R1552">
        <v>1</v>
      </c>
      <c r="S1552">
        <v>0.192549</v>
      </c>
      <c r="T1552">
        <v>0</v>
      </c>
      <c r="U1552">
        <v>1</v>
      </c>
    </row>
    <row r="1553" spans="1:21" x14ac:dyDescent="0.35">
      <c r="A1553">
        <v>1</v>
      </c>
      <c r="B1553">
        <f t="shared" si="73"/>
        <v>1552</v>
      </c>
      <c r="C1553" t="s">
        <v>75</v>
      </c>
      <c r="D1553">
        <v>80</v>
      </c>
      <c r="E1553">
        <v>2002</v>
      </c>
      <c r="F1553">
        <v>100</v>
      </c>
      <c r="G1553" s="12">
        <v>5300000</v>
      </c>
      <c r="H1553" s="12">
        <v>0</v>
      </c>
      <c r="I1553">
        <v>0</v>
      </c>
      <c r="J1553">
        <v>0</v>
      </c>
      <c r="K1553">
        <v>1</v>
      </c>
      <c r="L1553" s="11">
        <v>36627</v>
      </c>
      <c r="M1553" s="12">
        <v>2000</v>
      </c>
      <c r="N1553">
        <v>1</v>
      </c>
      <c r="O1553" s="12">
        <f t="shared" si="72"/>
        <v>2</v>
      </c>
      <c r="P1553">
        <v>2000</v>
      </c>
      <c r="Q1553">
        <v>2</v>
      </c>
      <c r="R1553">
        <v>1</v>
      </c>
      <c r="S1553">
        <v>0.18912570000000001</v>
      </c>
      <c r="T1553">
        <v>0</v>
      </c>
      <c r="U1553">
        <v>1</v>
      </c>
    </row>
    <row r="1554" spans="1:21" x14ac:dyDescent="0.35">
      <c r="A1554">
        <v>1</v>
      </c>
      <c r="B1554">
        <f t="shared" si="73"/>
        <v>1553</v>
      </c>
      <c r="C1554" t="s">
        <v>75</v>
      </c>
      <c r="D1554">
        <v>80</v>
      </c>
      <c r="E1554">
        <v>2003</v>
      </c>
      <c r="F1554">
        <v>100</v>
      </c>
      <c r="G1554" s="12">
        <v>5400000</v>
      </c>
      <c r="H1554" s="12">
        <v>0</v>
      </c>
      <c r="I1554">
        <v>0</v>
      </c>
      <c r="J1554">
        <v>0</v>
      </c>
      <c r="K1554">
        <v>1</v>
      </c>
      <c r="L1554" s="11">
        <v>36627</v>
      </c>
      <c r="M1554" s="12">
        <v>2000</v>
      </c>
      <c r="N1554">
        <v>1</v>
      </c>
      <c r="O1554" s="12">
        <f t="shared" si="72"/>
        <v>3</v>
      </c>
      <c r="P1554">
        <v>2000</v>
      </c>
      <c r="Q1554">
        <v>3</v>
      </c>
      <c r="R1554">
        <v>1</v>
      </c>
      <c r="S1554">
        <v>0.18529590000000001</v>
      </c>
      <c r="T1554">
        <v>0</v>
      </c>
      <c r="U1554">
        <v>1</v>
      </c>
    </row>
    <row r="1555" spans="1:21" x14ac:dyDescent="0.35">
      <c r="A1555">
        <v>1</v>
      </c>
      <c r="B1555">
        <f t="shared" si="73"/>
        <v>1554</v>
      </c>
      <c r="C1555" t="s">
        <v>75</v>
      </c>
      <c r="D1555">
        <v>80</v>
      </c>
      <c r="E1555">
        <v>2004</v>
      </c>
      <c r="F1555">
        <v>100</v>
      </c>
      <c r="G1555" s="12">
        <v>5500000</v>
      </c>
      <c r="H1555" s="12">
        <v>0</v>
      </c>
      <c r="I1555">
        <v>0</v>
      </c>
      <c r="J1555">
        <v>0</v>
      </c>
      <c r="K1555">
        <v>1</v>
      </c>
      <c r="L1555" s="11">
        <v>36627</v>
      </c>
      <c r="M1555" s="12">
        <v>2000</v>
      </c>
      <c r="N1555">
        <v>1</v>
      </c>
      <c r="O1555" s="12">
        <f t="shared" si="72"/>
        <v>4</v>
      </c>
      <c r="P1555">
        <v>2000</v>
      </c>
      <c r="Q1555">
        <v>4</v>
      </c>
      <c r="R1555">
        <v>1</v>
      </c>
      <c r="S1555">
        <v>0.18064910000000001</v>
      </c>
      <c r="T1555">
        <v>0</v>
      </c>
      <c r="U1555">
        <v>1</v>
      </c>
    </row>
    <row r="1556" spans="1:21" x14ac:dyDescent="0.35">
      <c r="A1556">
        <v>1</v>
      </c>
      <c r="B1556">
        <f t="shared" si="73"/>
        <v>1555</v>
      </c>
      <c r="C1556" t="s">
        <v>75</v>
      </c>
      <c r="D1556">
        <v>80</v>
      </c>
      <c r="E1556">
        <v>2005</v>
      </c>
      <c r="F1556">
        <v>100</v>
      </c>
      <c r="G1556" s="12">
        <v>5700000</v>
      </c>
      <c r="H1556" s="12">
        <v>0</v>
      </c>
      <c r="I1556">
        <v>0</v>
      </c>
      <c r="J1556">
        <v>0</v>
      </c>
      <c r="K1556">
        <v>1</v>
      </c>
      <c r="L1556" s="11">
        <v>36627</v>
      </c>
      <c r="M1556" s="12">
        <v>2000</v>
      </c>
      <c r="N1556">
        <v>1</v>
      </c>
      <c r="O1556" s="12">
        <f t="shared" si="72"/>
        <v>5</v>
      </c>
      <c r="P1556">
        <v>2000</v>
      </c>
      <c r="Q1556">
        <v>5</v>
      </c>
      <c r="R1556">
        <v>1</v>
      </c>
      <c r="S1556">
        <v>0.1750053</v>
      </c>
      <c r="T1556">
        <v>0</v>
      </c>
      <c r="U1556">
        <v>1</v>
      </c>
    </row>
    <row r="1557" spans="1:21" x14ac:dyDescent="0.35">
      <c r="A1557">
        <v>1</v>
      </c>
      <c r="B1557">
        <f t="shared" si="73"/>
        <v>1556</v>
      </c>
      <c r="C1557" t="s">
        <v>75</v>
      </c>
      <c r="D1557">
        <v>80</v>
      </c>
      <c r="E1557">
        <v>2006</v>
      </c>
      <c r="F1557">
        <v>100</v>
      </c>
      <c r="G1557" s="12">
        <v>5900000</v>
      </c>
      <c r="H1557" s="12">
        <v>0</v>
      </c>
      <c r="I1557">
        <v>0</v>
      </c>
      <c r="J1557">
        <v>0</v>
      </c>
      <c r="K1557">
        <v>1</v>
      </c>
      <c r="L1557" s="11">
        <v>36627</v>
      </c>
      <c r="M1557" s="12">
        <v>2000</v>
      </c>
      <c r="N1557">
        <v>1</v>
      </c>
      <c r="O1557" s="12">
        <f t="shared" si="72"/>
        <v>6</v>
      </c>
      <c r="P1557">
        <v>2000</v>
      </c>
      <c r="Q1557">
        <v>6</v>
      </c>
      <c r="R1557">
        <v>1</v>
      </c>
      <c r="S1557">
        <v>0.16851379999999999</v>
      </c>
      <c r="T1557">
        <v>0</v>
      </c>
      <c r="U1557">
        <v>1</v>
      </c>
    </row>
    <row r="1558" spans="1:21" x14ac:dyDescent="0.35">
      <c r="A1558">
        <v>1</v>
      </c>
      <c r="B1558">
        <f t="shared" si="73"/>
        <v>1557</v>
      </c>
      <c r="C1558" t="s">
        <v>75</v>
      </c>
      <c r="D1558">
        <v>80</v>
      </c>
      <c r="E1558">
        <v>2007</v>
      </c>
      <c r="F1558">
        <v>100</v>
      </c>
      <c r="G1558" s="12">
        <v>6200000</v>
      </c>
      <c r="H1558" s="12">
        <v>0</v>
      </c>
      <c r="I1558">
        <v>0</v>
      </c>
      <c r="J1558">
        <v>0</v>
      </c>
      <c r="K1558">
        <v>1</v>
      </c>
      <c r="L1558" s="11">
        <v>36627</v>
      </c>
      <c r="M1558" s="12">
        <v>2000</v>
      </c>
      <c r="N1558">
        <v>1</v>
      </c>
      <c r="O1558" s="12">
        <f t="shared" si="72"/>
        <v>7</v>
      </c>
      <c r="P1558">
        <v>2000</v>
      </c>
      <c r="Q1558">
        <v>7</v>
      </c>
      <c r="R1558">
        <v>1</v>
      </c>
      <c r="S1558">
        <v>0.16146769999999999</v>
      </c>
      <c r="T1558">
        <v>0</v>
      </c>
      <c r="U1558">
        <v>1</v>
      </c>
    </row>
    <row r="1559" spans="1:21" x14ac:dyDescent="0.35">
      <c r="A1559">
        <v>1</v>
      </c>
      <c r="B1559">
        <f t="shared" si="73"/>
        <v>1558</v>
      </c>
      <c r="C1559" t="s">
        <v>75</v>
      </c>
      <c r="D1559">
        <v>80</v>
      </c>
      <c r="E1559">
        <v>2008</v>
      </c>
      <c r="F1559">
        <v>100</v>
      </c>
      <c r="G1559" s="12">
        <v>6500000</v>
      </c>
      <c r="H1559" s="12">
        <v>0</v>
      </c>
      <c r="I1559">
        <v>0</v>
      </c>
      <c r="J1559">
        <v>0</v>
      </c>
      <c r="K1559">
        <v>1</v>
      </c>
      <c r="L1559" s="11">
        <v>36627</v>
      </c>
      <c r="M1559" s="12">
        <v>2000</v>
      </c>
      <c r="N1559">
        <v>1</v>
      </c>
      <c r="O1559" s="12">
        <f t="shared" si="72"/>
        <v>8</v>
      </c>
      <c r="P1559">
        <v>2000</v>
      </c>
      <c r="Q1559">
        <v>8</v>
      </c>
      <c r="R1559">
        <v>1</v>
      </c>
      <c r="S1559">
        <v>0.15408740000000001</v>
      </c>
      <c r="T1559">
        <v>0</v>
      </c>
      <c r="U1559">
        <v>1</v>
      </c>
    </row>
    <row r="1560" spans="1:21" x14ac:dyDescent="0.35">
      <c r="A1560">
        <v>1</v>
      </c>
      <c r="B1560">
        <f t="shared" si="73"/>
        <v>1559</v>
      </c>
      <c r="C1560" t="s">
        <v>75</v>
      </c>
      <c r="D1560">
        <v>80</v>
      </c>
      <c r="E1560">
        <v>2009</v>
      </c>
      <c r="F1560">
        <v>100</v>
      </c>
      <c r="G1560" s="12">
        <v>6800000</v>
      </c>
      <c r="H1560" s="12">
        <v>0</v>
      </c>
      <c r="I1560">
        <v>0</v>
      </c>
      <c r="J1560">
        <v>0</v>
      </c>
      <c r="K1560">
        <v>1</v>
      </c>
      <c r="L1560" s="11">
        <v>36627</v>
      </c>
      <c r="M1560" s="12">
        <v>2000</v>
      </c>
      <c r="N1560">
        <v>1</v>
      </c>
      <c r="O1560" s="12">
        <f t="shared" si="72"/>
        <v>9</v>
      </c>
      <c r="P1560">
        <v>2000</v>
      </c>
      <c r="Q1560">
        <v>9</v>
      </c>
      <c r="R1560">
        <v>1</v>
      </c>
      <c r="S1560">
        <v>0.1466036</v>
      </c>
      <c r="T1560">
        <v>0</v>
      </c>
      <c r="U1560">
        <v>1</v>
      </c>
    </row>
    <row r="1561" spans="1:21" x14ac:dyDescent="0.35">
      <c r="A1561">
        <v>1</v>
      </c>
      <c r="B1561">
        <f t="shared" si="73"/>
        <v>1560</v>
      </c>
      <c r="C1561" t="s">
        <v>75</v>
      </c>
      <c r="D1561">
        <v>80</v>
      </c>
      <c r="E1561">
        <v>2010</v>
      </c>
      <c r="F1561">
        <v>100</v>
      </c>
      <c r="G1561" s="12">
        <v>7200000</v>
      </c>
      <c r="H1561" s="12">
        <v>0</v>
      </c>
      <c r="I1561">
        <v>0</v>
      </c>
      <c r="J1561">
        <v>0</v>
      </c>
      <c r="K1561">
        <v>1</v>
      </c>
      <c r="L1561" s="11">
        <v>36627</v>
      </c>
      <c r="M1561" s="12">
        <v>2000</v>
      </c>
      <c r="N1561">
        <v>1</v>
      </c>
      <c r="O1561" s="12">
        <f t="shared" si="72"/>
        <v>10</v>
      </c>
      <c r="P1561">
        <v>2000</v>
      </c>
      <c r="Q1561">
        <v>10</v>
      </c>
      <c r="R1561">
        <v>1</v>
      </c>
      <c r="S1561">
        <v>0.1392294</v>
      </c>
      <c r="T1561">
        <v>0</v>
      </c>
      <c r="U1561">
        <v>1</v>
      </c>
    </row>
    <row r="1562" spans="1:21" x14ac:dyDescent="0.35">
      <c r="A1562">
        <v>1</v>
      </c>
      <c r="B1562">
        <f t="shared" si="73"/>
        <v>1561</v>
      </c>
      <c r="C1562" t="s">
        <v>75</v>
      </c>
      <c r="D1562">
        <v>80</v>
      </c>
      <c r="E1562">
        <v>2011</v>
      </c>
      <c r="F1562">
        <v>100</v>
      </c>
      <c r="G1562" s="12">
        <v>7600000</v>
      </c>
      <c r="H1562" s="12">
        <v>0</v>
      </c>
      <c r="I1562">
        <v>0</v>
      </c>
      <c r="J1562">
        <v>0</v>
      </c>
      <c r="K1562">
        <v>1</v>
      </c>
      <c r="L1562" s="11">
        <v>36627</v>
      </c>
      <c r="M1562" s="12">
        <v>2000</v>
      </c>
      <c r="N1562">
        <v>1</v>
      </c>
      <c r="O1562" s="12">
        <f t="shared" si="72"/>
        <v>11</v>
      </c>
      <c r="P1562">
        <v>2000</v>
      </c>
      <c r="Q1562">
        <v>11</v>
      </c>
      <c r="R1562">
        <v>1</v>
      </c>
      <c r="S1562">
        <v>0.1320142</v>
      </c>
      <c r="T1562">
        <v>0</v>
      </c>
      <c r="U1562">
        <v>1</v>
      </c>
    </row>
    <row r="1563" spans="1:21" x14ac:dyDescent="0.35">
      <c r="A1563">
        <v>1</v>
      </c>
      <c r="B1563">
        <f t="shared" si="73"/>
        <v>1562</v>
      </c>
      <c r="C1563" t="s">
        <v>75</v>
      </c>
      <c r="D1563">
        <v>80</v>
      </c>
      <c r="E1563">
        <v>2012</v>
      </c>
      <c r="F1563">
        <v>100</v>
      </c>
      <c r="G1563" s="12">
        <v>8000000</v>
      </c>
      <c r="H1563" s="12">
        <v>0</v>
      </c>
      <c r="I1563">
        <v>0</v>
      </c>
      <c r="J1563">
        <v>0</v>
      </c>
      <c r="K1563">
        <v>1</v>
      </c>
      <c r="L1563" s="11">
        <v>36627</v>
      </c>
      <c r="M1563" s="12">
        <v>2000</v>
      </c>
      <c r="N1563">
        <v>1</v>
      </c>
      <c r="O1563" s="12">
        <f t="shared" si="72"/>
        <v>12</v>
      </c>
      <c r="P1563">
        <v>2000</v>
      </c>
      <c r="Q1563">
        <v>12</v>
      </c>
      <c r="R1563">
        <v>1</v>
      </c>
      <c r="S1563">
        <v>0.12511620000000001</v>
      </c>
      <c r="T1563">
        <v>0</v>
      </c>
      <c r="U1563">
        <v>1</v>
      </c>
    </row>
    <row r="1564" spans="1:21" x14ac:dyDescent="0.35">
      <c r="A1564">
        <v>1</v>
      </c>
      <c r="B1564">
        <f t="shared" si="73"/>
        <v>1563</v>
      </c>
      <c r="C1564" t="s">
        <v>75</v>
      </c>
      <c r="D1564">
        <v>80</v>
      </c>
      <c r="E1564">
        <v>2013</v>
      </c>
      <c r="F1564">
        <v>100</v>
      </c>
      <c r="G1564" s="12">
        <v>8400000</v>
      </c>
      <c r="H1564" s="12">
        <v>0</v>
      </c>
      <c r="I1564">
        <v>0</v>
      </c>
      <c r="J1564">
        <v>0</v>
      </c>
      <c r="K1564">
        <v>1</v>
      </c>
      <c r="L1564" s="11">
        <v>36627</v>
      </c>
      <c r="M1564" s="12">
        <v>2000</v>
      </c>
      <c r="N1564">
        <v>1</v>
      </c>
      <c r="O1564" s="12">
        <f t="shared" si="72"/>
        <v>13</v>
      </c>
      <c r="P1564">
        <v>2000</v>
      </c>
      <c r="Q1564">
        <v>13</v>
      </c>
      <c r="R1564">
        <v>1</v>
      </c>
      <c r="S1564">
        <v>0.11885709999999999</v>
      </c>
      <c r="T1564">
        <v>0</v>
      </c>
      <c r="U1564">
        <v>1</v>
      </c>
    </row>
    <row r="1565" spans="1:21" x14ac:dyDescent="0.35">
      <c r="A1565">
        <v>1</v>
      </c>
      <c r="B1565">
        <f t="shared" si="73"/>
        <v>1564</v>
      </c>
      <c r="C1565" t="s">
        <v>75</v>
      </c>
      <c r="D1565">
        <v>80</v>
      </c>
      <c r="E1565">
        <v>2014</v>
      </c>
      <c r="F1565">
        <v>100</v>
      </c>
      <c r="G1565" s="12">
        <v>8800000</v>
      </c>
      <c r="H1565" s="12">
        <v>0</v>
      </c>
      <c r="I1565">
        <v>0</v>
      </c>
      <c r="J1565">
        <v>0</v>
      </c>
      <c r="K1565">
        <v>1</v>
      </c>
      <c r="L1565" s="11">
        <v>36627</v>
      </c>
      <c r="M1565" s="12">
        <v>2000</v>
      </c>
      <c r="N1565">
        <v>1</v>
      </c>
      <c r="O1565" s="12">
        <f t="shared" si="72"/>
        <v>14</v>
      </c>
      <c r="P1565">
        <v>2000</v>
      </c>
      <c r="Q1565">
        <v>14</v>
      </c>
      <c r="R1565">
        <v>1</v>
      </c>
      <c r="S1565">
        <v>0.1135163</v>
      </c>
      <c r="T1565">
        <v>0</v>
      </c>
      <c r="U1565">
        <v>1</v>
      </c>
    </row>
    <row r="1566" spans="1:21" x14ac:dyDescent="0.35">
      <c r="A1566">
        <v>1</v>
      </c>
      <c r="B1566">
        <f t="shared" si="73"/>
        <v>1565</v>
      </c>
      <c r="C1566" t="s">
        <v>75</v>
      </c>
      <c r="D1566">
        <v>80</v>
      </c>
      <c r="E1566">
        <v>2015</v>
      </c>
      <c r="F1566">
        <v>100</v>
      </c>
      <c r="G1566" s="12">
        <v>9200000</v>
      </c>
      <c r="H1566" s="12">
        <v>0</v>
      </c>
      <c r="I1566">
        <v>0</v>
      </c>
      <c r="J1566">
        <v>0</v>
      </c>
      <c r="K1566">
        <v>1</v>
      </c>
      <c r="L1566" s="11">
        <v>36627</v>
      </c>
      <c r="M1566" s="12">
        <v>2000</v>
      </c>
      <c r="N1566">
        <v>1</v>
      </c>
      <c r="O1566" s="12">
        <f t="shared" si="72"/>
        <v>15</v>
      </c>
      <c r="P1566">
        <v>2000</v>
      </c>
      <c r="Q1566">
        <v>15</v>
      </c>
      <c r="R1566">
        <v>1</v>
      </c>
      <c r="S1566">
        <v>0.1091786</v>
      </c>
      <c r="T1566">
        <v>0</v>
      </c>
      <c r="U1566">
        <v>1</v>
      </c>
    </row>
    <row r="1567" spans="1:21" x14ac:dyDescent="0.35">
      <c r="A1567">
        <v>1</v>
      </c>
      <c r="B1567">
        <f t="shared" si="73"/>
        <v>1566</v>
      </c>
      <c r="C1567" t="s">
        <v>75</v>
      </c>
      <c r="D1567">
        <v>80</v>
      </c>
      <c r="E1567">
        <v>2016</v>
      </c>
      <c r="F1567">
        <v>100</v>
      </c>
      <c r="G1567" s="12">
        <v>9500000</v>
      </c>
      <c r="H1567" s="12">
        <v>0</v>
      </c>
      <c r="I1567">
        <v>0</v>
      </c>
      <c r="J1567">
        <v>0</v>
      </c>
      <c r="K1567">
        <v>1</v>
      </c>
      <c r="L1567" s="11">
        <v>36627</v>
      </c>
      <c r="M1567" s="12">
        <v>2000</v>
      </c>
      <c r="N1567">
        <v>1</v>
      </c>
      <c r="O1567" s="12">
        <f t="shared" si="72"/>
        <v>16</v>
      </c>
      <c r="P1567">
        <v>2000</v>
      </c>
      <c r="Q1567">
        <v>16</v>
      </c>
      <c r="R1567">
        <v>1</v>
      </c>
      <c r="S1567">
        <v>0.10575519999999999</v>
      </c>
      <c r="T1567">
        <v>0</v>
      </c>
      <c r="U1567">
        <v>1</v>
      </c>
    </row>
    <row r="1568" spans="1:21" x14ac:dyDescent="0.35">
      <c r="A1568">
        <v>1</v>
      </c>
      <c r="B1568">
        <f t="shared" si="73"/>
        <v>1567</v>
      </c>
      <c r="C1568" t="s">
        <v>76</v>
      </c>
      <c r="D1568">
        <v>81</v>
      </c>
      <c r="E1568">
        <v>1990</v>
      </c>
      <c r="F1568">
        <v>100</v>
      </c>
      <c r="G1568" s="12">
        <v>16000000</v>
      </c>
      <c r="H1568" s="12">
        <v>0</v>
      </c>
      <c r="I1568">
        <v>0</v>
      </c>
      <c r="J1568">
        <v>0</v>
      </c>
      <c r="K1568">
        <v>0</v>
      </c>
      <c r="L1568" s="11">
        <v>42338</v>
      </c>
      <c r="M1568" s="12">
        <v>2015</v>
      </c>
      <c r="N1568">
        <v>0</v>
      </c>
      <c r="O1568" s="12">
        <f t="shared" si="72"/>
        <v>-25</v>
      </c>
      <c r="P1568">
        <v>2015</v>
      </c>
      <c r="Q1568">
        <v>-25</v>
      </c>
      <c r="R1568">
        <v>0</v>
      </c>
      <c r="S1568">
        <v>6.1169599999999998E-2</v>
      </c>
      <c r="T1568">
        <v>0</v>
      </c>
      <c r="U1568">
        <v>0</v>
      </c>
    </row>
    <row r="1569" spans="1:21" x14ac:dyDescent="0.35">
      <c r="A1569">
        <v>1</v>
      </c>
      <c r="B1569">
        <f t="shared" si="73"/>
        <v>1568</v>
      </c>
      <c r="C1569" t="s">
        <v>76</v>
      </c>
      <c r="D1569">
        <v>81</v>
      </c>
      <c r="E1569">
        <v>1991</v>
      </c>
      <c r="F1569">
        <v>100</v>
      </c>
      <c r="G1569" s="12">
        <v>16000000</v>
      </c>
      <c r="H1569" s="12">
        <v>0</v>
      </c>
      <c r="I1569">
        <v>0</v>
      </c>
      <c r="J1569">
        <v>0</v>
      </c>
      <c r="K1569">
        <v>0</v>
      </c>
      <c r="L1569" s="11">
        <v>42338</v>
      </c>
      <c r="M1569" s="12">
        <v>2015</v>
      </c>
      <c r="N1569">
        <v>0</v>
      </c>
      <c r="O1569" s="12">
        <f t="shared" si="72"/>
        <v>-24</v>
      </c>
      <c r="P1569">
        <v>2015</v>
      </c>
      <c r="Q1569">
        <v>-24</v>
      </c>
      <c r="R1569">
        <v>0</v>
      </c>
      <c r="S1569">
        <v>6.0788399999999999E-2</v>
      </c>
      <c r="T1569">
        <v>0</v>
      </c>
      <c r="U1569">
        <v>0</v>
      </c>
    </row>
    <row r="1570" spans="1:21" x14ac:dyDescent="0.35">
      <c r="A1570">
        <v>1</v>
      </c>
      <c r="B1570">
        <f t="shared" si="73"/>
        <v>1569</v>
      </c>
      <c r="C1570" t="s">
        <v>76</v>
      </c>
      <c r="D1570">
        <v>81</v>
      </c>
      <c r="E1570">
        <v>1992</v>
      </c>
      <c r="F1570">
        <v>100</v>
      </c>
      <c r="G1570" s="12">
        <v>16000000</v>
      </c>
      <c r="H1570" s="12">
        <v>0</v>
      </c>
      <c r="I1570">
        <v>0</v>
      </c>
      <c r="J1570">
        <v>0</v>
      </c>
      <c r="K1570">
        <v>0</v>
      </c>
      <c r="L1570" s="11">
        <v>42338</v>
      </c>
      <c r="M1570" s="12">
        <v>2015</v>
      </c>
      <c r="N1570">
        <v>0</v>
      </c>
      <c r="O1570" s="12">
        <f t="shared" si="72"/>
        <v>-23</v>
      </c>
      <c r="P1570">
        <v>2015</v>
      </c>
      <c r="Q1570">
        <v>-23</v>
      </c>
      <c r="R1570">
        <v>0</v>
      </c>
      <c r="S1570">
        <v>6.0830599999999999E-2</v>
      </c>
      <c r="T1570">
        <v>0</v>
      </c>
      <c r="U1570">
        <v>0</v>
      </c>
    </row>
    <row r="1571" spans="1:21" x14ac:dyDescent="0.35">
      <c r="A1571">
        <v>1</v>
      </c>
      <c r="B1571">
        <f t="shared" si="73"/>
        <v>1570</v>
      </c>
      <c r="C1571" t="s">
        <v>76</v>
      </c>
      <c r="D1571">
        <v>81</v>
      </c>
      <c r="E1571">
        <v>1993</v>
      </c>
      <c r="F1571">
        <v>100</v>
      </c>
      <c r="G1571" s="12">
        <v>16000000</v>
      </c>
      <c r="H1571" s="12">
        <v>0</v>
      </c>
      <c r="I1571">
        <v>0</v>
      </c>
      <c r="J1571">
        <v>0</v>
      </c>
      <c r="K1571">
        <v>0</v>
      </c>
      <c r="L1571" s="11">
        <v>42338</v>
      </c>
      <c r="M1571" s="12">
        <v>2015</v>
      </c>
      <c r="N1571">
        <v>0</v>
      </c>
      <c r="O1571" s="12">
        <f t="shared" si="72"/>
        <v>-22</v>
      </c>
      <c r="P1571">
        <v>2015</v>
      </c>
      <c r="Q1571">
        <v>-22</v>
      </c>
      <c r="R1571">
        <v>0</v>
      </c>
      <c r="S1571">
        <v>6.1235400000000002E-2</v>
      </c>
      <c r="T1571">
        <v>0</v>
      </c>
      <c r="U1571">
        <v>0</v>
      </c>
    </row>
    <row r="1572" spans="1:21" x14ac:dyDescent="0.35">
      <c r="A1572">
        <v>1</v>
      </c>
      <c r="B1572">
        <f t="shared" si="73"/>
        <v>1571</v>
      </c>
      <c r="C1572" t="s">
        <v>76</v>
      </c>
      <c r="D1572">
        <v>81</v>
      </c>
      <c r="E1572">
        <v>1994</v>
      </c>
      <c r="F1572">
        <v>100</v>
      </c>
      <c r="G1572" s="12">
        <v>16000000</v>
      </c>
      <c r="H1572" s="12">
        <v>0</v>
      </c>
      <c r="I1572">
        <v>0</v>
      </c>
      <c r="J1572">
        <v>0</v>
      </c>
      <c r="K1572">
        <v>0</v>
      </c>
      <c r="L1572" s="11">
        <v>42338</v>
      </c>
      <c r="M1572" s="12">
        <v>2015</v>
      </c>
      <c r="N1572">
        <v>0</v>
      </c>
      <c r="O1572" s="12">
        <f t="shared" si="72"/>
        <v>-21</v>
      </c>
      <c r="P1572">
        <v>2015</v>
      </c>
      <c r="Q1572">
        <v>-21</v>
      </c>
      <c r="R1572">
        <v>0</v>
      </c>
      <c r="S1572">
        <v>6.2130299999999999E-2</v>
      </c>
      <c r="T1572">
        <v>0</v>
      </c>
      <c r="U1572">
        <v>0</v>
      </c>
    </row>
    <row r="1573" spans="1:21" x14ac:dyDescent="0.35">
      <c r="A1573">
        <v>1</v>
      </c>
      <c r="B1573">
        <f t="shared" si="73"/>
        <v>1572</v>
      </c>
      <c r="C1573" t="s">
        <v>76</v>
      </c>
      <c r="D1573">
        <v>81</v>
      </c>
      <c r="E1573">
        <v>1995</v>
      </c>
      <c r="F1573">
        <v>100</v>
      </c>
      <c r="G1573" s="12">
        <v>16000000</v>
      </c>
      <c r="H1573" s="12">
        <v>0</v>
      </c>
      <c r="I1573">
        <v>0</v>
      </c>
      <c r="J1573">
        <v>0</v>
      </c>
      <c r="K1573">
        <v>0</v>
      </c>
      <c r="L1573" s="11">
        <v>42338</v>
      </c>
      <c r="M1573" s="12">
        <v>2015</v>
      </c>
      <c r="N1573">
        <v>0</v>
      </c>
      <c r="O1573" s="12">
        <f t="shared" si="72"/>
        <v>-20</v>
      </c>
      <c r="P1573">
        <v>2015</v>
      </c>
      <c r="Q1573">
        <v>-20</v>
      </c>
      <c r="R1573">
        <v>0</v>
      </c>
      <c r="S1573">
        <v>6.3228599999999996E-2</v>
      </c>
      <c r="T1573">
        <v>0</v>
      </c>
      <c r="U1573">
        <v>0</v>
      </c>
    </row>
    <row r="1574" spans="1:21" x14ac:dyDescent="0.35">
      <c r="A1574">
        <v>1</v>
      </c>
      <c r="B1574">
        <f t="shared" si="73"/>
        <v>1573</v>
      </c>
      <c r="C1574" t="s">
        <v>76</v>
      </c>
      <c r="D1574">
        <v>81</v>
      </c>
      <c r="E1574">
        <v>1996</v>
      </c>
      <c r="F1574">
        <v>100</v>
      </c>
      <c r="G1574" s="12">
        <v>16000000</v>
      </c>
      <c r="H1574" s="12">
        <v>0</v>
      </c>
      <c r="I1574">
        <v>0</v>
      </c>
      <c r="J1574">
        <v>0</v>
      </c>
      <c r="K1574">
        <v>0</v>
      </c>
      <c r="L1574" s="11">
        <v>42338</v>
      </c>
      <c r="M1574" s="12">
        <v>2015</v>
      </c>
      <c r="N1574">
        <v>0</v>
      </c>
      <c r="O1574" s="12">
        <f t="shared" si="72"/>
        <v>-19</v>
      </c>
      <c r="P1574">
        <v>2015</v>
      </c>
      <c r="Q1574">
        <v>-19</v>
      </c>
      <c r="R1574">
        <v>0</v>
      </c>
      <c r="S1574">
        <v>6.4193500000000001E-2</v>
      </c>
      <c r="T1574">
        <v>0</v>
      </c>
      <c r="U1574">
        <v>0</v>
      </c>
    </row>
    <row r="1575" spans="1:21" x14ac:dyDescent="0.35">
      <c r="A1575">
        <v>1</v>
      </c>
      <c r="B1575">
        <f t="shared" si="73"/>
        <v>1574</v>
      </c>
      <c r="C1575" t="s">
        <v>76</v>
      </c>
      <c r="D1575">
        <v>81</v>
      </c>
      <c r="E1575">
        <v>1997</v>
      </c>
      <c r="F1575">
        <v>100</v>
      </c>
      <c r="G1575" s="12">
        <v>15000000</v>
      </c>
      <c r="H1575" s="12">
        <v>0</v>
      </c>
      <c r="I1575">
        <v>0</v>
      </c>
      <c r="J1575">
        <v>0</v>
      </c>
      <c r="K1575">
        <v>0</v>
      </c>
      <c r="L1575" s="11">
        <v>42338</v>
      </c>
      <c r="M1575" s="12">
        <v>2015</v>
      </c>
      <c r="N1575">
        <v>0</v>
      </c>
      <c r="O1575" s="12">
        <f t="shared" si="72"/>
        <v>-18</v>
      </c>
      <c r="P1575">
        <v>2015</v>
      </c>
      <c r="Q1575">
        <v>-18</v>
      </c>
      <c r="R1575">
        <v>0</v>
      </c>
      <c r="S1575">
        <v>6.5215800000000004E-2</v>
      </c>
      <c r="T1575">
        <v>0</v>
      </c>
      <c r="U1575">
        <v>0</v>
      </c>
    </row>
    <row r="1576" spans="1:21" x14ac:dyDescent="0.35">
      <c r="A1576">
        <v>1</v>
      </c>
      <c r="B1576">
        <f t="shared" si="73"/>
        <v>1575</v>
      </c>
      <c r="C1576" t="s">
        <v>76</v>
      </c>
      <c r="D1576">
        <v>81</v>
      </c>
      <c r="E1576">
        <v>1998</v>
      </c>
      <c r="F1576">
        <v>100</v>
      </c>
      <c r="G1576" s="12">
        <v>15000000</v>
      </c>
      <c r="H1576" s="12">
        <v>0</v>
      </c>
      <c r="I1576">
        <v>0</v>
      </c>
      <c r="J1576">
        <v>0</v>
      </c>
      <c r="K1576">
        <v>0</v>
      </c>
      <c r="L1576" s="11">
        <v>42338</v>
      </c>
      <c r="M1576" s="12">
        <v>2015</v>
      </c>
      <c r="N1576">
        <v>0</v>
      </c>
      <c r="O1576" s="12">
        <f t="shared" si="72"/>
        <v>-17</v>
      </c>
      <c r="P1576">
        <v>2015</v>
      </c>
      <c r="Q1576">
        <v>-17</v>
      </c>
      <c r="R1576">
        <v>0</v>
      </c>
      <c r="S1576">
        <v>6.6351300000000002E-2</v>
      </c>
      <c r="T1576">
        <v>0</v>
      </c>
      <c r="U1576">
        <v>0</v>
      </c>
    </row>
    <row r="1577" spans="1:21" x14ac:dyDescent="0.35">
      <c r="A1577">
        <v>1</v>
      </c>
      <c r="B1577">
        <f t="shared" si="73"/>
        <v>1576</v>
      </c>
      <c r="C1577" t="s">
        <v>76</v>
      </c>
      <c r="D1577">
        <v>81</v>
      </c>
      <c r="E1577">
        <v>1999</v>
      </c>
      <c r="F1577">
        <v>100</v>
      </c>
      <c r="G1577" s="12">
        <v>15000000</v>
      </c>
      <c r="H1577" s="12">
        <v>0</v>
      </c>
      <c r="I1577">
        <v>0</v>
      </c>
      <c r="J1577">
        <v>0</v>
      </c>
      <c r="K1577">
        <v>0</v>
      </c>
      <c r="L1577" s="11">
        <v>42338</v>
      </c>
      <c r="M1577" s="12">
        <v>2015</v>
      </c>
      <c r="N1577">
        <v>0</v>
      </c>
      <c r="O1577" s="12">
        <f t="shared" si="72"/>
        <v>-16</v>
      </c>
      <c r="P1577">
        <v>2015</v>
      </c>
      <c r="Q1577">
        <v>-16</v>
      </c>
      <c r="R1577">
        <v>0</v>
      </c>
      <c r="S1577">
        <v>6.6986299999999999E-2</v>
      </c>
      <c r="T1577">
        <v>0</v>
      </c>
      <c r="U1577">
        <v>0</v>
      </c>
    </row>
    <row r="1578" spans="1:21" x14ac:dyDescent="0.35">
      <c r="A1578">
        <v>1</v>
      </c>
      <c r="B1578">
        <f t="shared" si="73"/>
        <v>1577</v>
      </c>
      <c r="C1578" t="s">
        <v>76</v>
      </c>
      <c r="D1578">
        <v>81</v>
      </c>
      <c r="E1578">
        <v>2000</v>
      </c>
      <c r="F1578">
        <v>200</v>
      </c>
      <c r="G1578" s="12">
        <v>15000000</v>
      </c>
      <c r="H1578" s="12">
        <v>0</v>
      </c>
      <c r="I1578">
        <v>0</v>
      </c>
      <c r="J1578">
        <v>0</v>
      </c>
      <c r="K1578">
        <v>0</v>
      </c>
      <c r="L1578" s="11">
        <v>42338</v>
      </c>
      <c r="M1578" s="12">
        <v>2015</v>
      </c>
      <c r="N1578">
        <v>0</v>
      </c>
      <c r="O1578" s="12">
        <f t="shared" si="72"/>
        <v>-15</v>
      </c>
      <c r="P1578">
        <v>2015</v>
      </c>
      <c r="Q1578">
        <v>-15</v>
      </c>
      <c r="R1578">
        <v>0</v>
      </c>
      <c r="S1578">
        <v>0.13437589999999999</v>
      </c>
      <c r="T1578">
        <v>0</v>
      </c>
      <c r="U1578">
        <v>0</v>
      </c>
    </row>
    <row r="1579" spans="1:21" x14ac:dyDescent="0.35">
      <c r="A1579">
        <v>1</v>
      </c>
      <c r="B1579">
        <f t="shared" si="73"/>
        <v>1578</v>
      </c>
      <c r="C1579" t="s">
        <v>76</v>
      </c>
      <c r="D1579">
        <v>81</v>
      </c>
      <c r="E1579">
        <v>2001</v>
      </c>
      <c r="F1579">
        <v>200</v>
      </c>
      <c r="G1579" s="12">
        <v>15000000</v>
      </c>
      <c r="H1579" s="12">
        <v>0</v>
      </c>
      <c r="I1579">
        <v>0</v>
      </c>
      <c r="J1579">
        <v>0</v>
      </c>
      <c r="K1579">
        <v>0</v>
      </c>
      <c r="L1579" s="11">
        <v>42338</v>
      </c>
      <c r="M1579" s="12">
        <v>2015</v>
      </c>
      <c r="N1579">
        <v>0</v>
      </c>
      <c r="O1579" s="12">
        <f t="shared" si="72"/>
        <v>-14</v>
      </c>
      <c r="P1579">
        <v>2015</v>
      </c>
      <c r="Q1579">
        <v>-14</v>
      </c>
      <c r="R1579">
        <v>0</v>
      </c>
      <c r="S1579">
        <v>0.13460459999999999</v>
      </c>
      <c r="T1579">
        <v>0</v>
      </c>
      <c r="U1579">
        <v>0</v>
      </c>
    </row>
    <row r="1580" spans="1:21" x14ac:dyDescent="0.35">
      <c r="A1580">
        <v>1</v>
      </c>
      <c r="B1580">
        <f t="shared" si="73"/>
        <v>1579</v>
      </c>
      <c r="C1580" t="s">
        <v>76</v>
      </c>
      <c r="D1580">
        <v>81</v>
      </c>
      <c r="E1580">
        <v>2002</v>
      </c>
      <c r="F1580">
        <v>200</v>
      </c>
      <c r="G1580" s="12">
        <v>15000000</v>
      </c>
      <c r="H1580" s="12">
        <v>0</v>
      </c>
      <c r="I1580">
        <v>0</v>
      </c>
      <c r="J1580">
        <v>0</v>
      </c>
      <c r="K1580">
        <v>0</v>
      </c>
      <c r="L1580" s="11">
        <v>42338</v>
      </c>
      <c r="M1580" s="12">
        <v>2015</v>
      </c>
      <c r="N1580">
        <v>0</v>
      </c>
      <c r="O1580" s="12">
        <f t="shared" si="72"/>
        <v>-13</v>
      </c>
      <c r="P1580">
        <v>2015</v>
      </c>
      <c r="Q1580">
        <v>-13</v>
      </c>
      <c r="R1580">
        <v>0</v>
      </c>
      <c r="S1580">
        <v>0.134599</v>
      </c>
      <c r="T1580">
        <v>0</v>
      </c>
      <c r="U1580">
        <v>0</v>
      </c>
    </row>
    <row r="1581" spans="1:21" x14ac:dyDescent="0.35">
      <c r="A1581">
        <v>1</v>
      </c>
      <c r="B1581">
        <f t="shared" si="73"/>
        <v>1580</v>
      </c>
      <c r="C1581" t="s">
        <v>76</v>
      </c>
      <c r="D1581">
        <v>81</v>
      </c>
      <c r="E1581">
        <v>2003</v>
      </c>
      <c r="F1581">
        <v>500</v>
      </c>
      <c r="G1581" s="12">
        <v>15000000</v>
      </c>
      <c r="H1581" s="12">
        <v>0</v>
      </c>
      <c r="I1581">
        <v>0</v>
      </c>
      <c r="J1581">
        <v>0</v>
      </c>
      <c r="K1581">
        <v>0</v>
      </c>
      <c r="L1581" s="11">
        <v>42338</v>
      </c>
      <c r="M1581" s="12">
        <v>2015</v>
      </c>
      <c r="N1581">
        <v>0</v>
      </c>
      <c r="O1581" s="12">
        <f t="shared" si="72"/>
        <v>-12</v>
      </c>
      <c r="P1581">
        <v>2015</v>
      </c>
      <c r="Q1581">
        <v>-12</v>
      </c>
      <c r="R1581">
        <v>0</v>
      </c>
      <c r="S1581">
        <v>0.33536749999999999</v>
      </c>
      <c r="T1581">
        <v>0</v>
      </c>
      <c r="U1581">
        <v>0</v>
      </c>
    </row>
    <row r="1582" spans="1:21" x14ac:dyDescent="0.35">
      <c r="A1582">
        <v>1</v>
      </c>
      <c r="B1582">
        <f t="shared" si="73"/>
        <v>1581</v>
      </c>
      <c r="C1582" t="s">
        <v>76</v>
      </c>
      <c r="D1582">
        <v>81</v>
      </c>
      <c r="E1582">
        <v>2004</v>
      </c>
      <c r="F1582">
        <v>500</v>
      </c>
      <c r="G1582" s="12">
        <v>15000000</v>
      </c>
      <c r="H1582" s="12">
        <v>0</v>
      </c>
      <c r="I1582">
        <v>0</v>
      </c>
      <c r="J1582">
        <v>0</v>
      </c>
      <c r="K1582">
        <v>0</v>
      </c>
      <c r="L1582" s="11">
        <v>42338</v>
      </c>
      <c r="M1582" s="12">
        <v>2015</v>
      </c>
      <c r="N1582">
        <v>0</v>
      </c>
      <c r="O1582" s="12">
        <f t="shared" si="72"/>
        <v>-11</v>
      </c>
      <c r="P1582">
        <v>2015</v>
      </c>
      <c r="Q1582">
        <v>-11</v>
      </c>
      <c r="R1582">
        <v>0</v>
      </c>
      <c r="S1582">
        <v>0.33304499999999998</v>
      </c>
      <c r="T1582">
        <v>0</v>
      </c>
      <c r="U1582">
        <v>0</v>
      </c>
    </row>
    <row r="1583" spans="1:21" x14ac:dyDescent="0.35">
      <c r="A1583">
        <v>1</v>
      </c>
      <c r="B1583">
        <f t="shared" si="73"/>
        <v>1582</v>
      </c>
      <c r="C1583" t="s">
        <v>76</v>
      </c>
      <c r="D1583">
        <v>81</v>
      </c>
      <c r="E1583">
        <v>2005</v>
      </c>
      <c r="F1583">
        <v>500</v>
      </c>
      <c r="G1583" s="12">
        <v>15000000</v>
      </c>
      <c r="H1583" s="12">
        <v>0</v>
      </c>
      <c r="I1583">
        <v>0</v>
      </c>
      <c r="J1583">
        <v>0</v>
      </c>
      <c r="K1583">
        <v>0</v>
      </c>
      <c r="L1583" s="11">
        <v>42338</v>
      </c>
      <c r="M1583" s="12">
        <v>2015</v>
      </c>
      <c r="N1583">
        <v>0</v>
      </c>
      <c r="O1583" s="12">
        <f t="shared" si="72"/>
        <v>-10</v>
      </c>
      <c r="P1583">
        <v>2015</v>
      </c>
      <c r="Q1583">
        <v>-10</v>
      </c>
      <c r="R1583">
        <v>0</v>
      </c>
      <c r="S1583">
        <v>0.33009769999999999</v>
      </c>
      <c r="T1583">
        <v>0</v>
      </c>
      <c r="U1583">
        <v>0</v>
      </c>
    </row>
    <row r="1584" spans="1:21" x14ac:dyDescent="0.35">
      <c r="A1584">
        <v>1</v>
      </c>
      <c r="B1584">
        <f t="shared" si="73"/>
        <v>1583</v>
      </c>
      <c r="C1584" t="s">
        <v>76</v>
      </c>
      <c r="D1584">
        <v>81</v>
      </c>
      <c r="E1584">
        <v>2006</v>
      </c>
      <c r="F1584">
        <v>500</v>
      </c>
      <c r="G1584" s="12">
        <v>15000000</v>
      </c>
      <c r="H1584" s="12">
        <v>0</v>
      </c>
      <c r="I1584">
        <v>0</v>
      </c>
      <c r="J1584">
        <v>0</v>
      </c>
      <c r="K1584">
        <v>0</v>
      </c>
      <c r="L1584" s="11">
        <v>42338</v>
      </c>
      <c r="M1584" s="12">
        <v>2015</v>
      </c>
      <c r="N1584">
        <v>0</v>
      </c>
      <c r="O1584" s="12">
        <f t="shared" si="72"/>
        <v>-9</v>
      </c>
      <c r="P1584">
        <v>2015</v>
      </c>
      <c r="Q1584">
        <v>-9</v>
      </c>
      <c r="R1584">
        <v>0</v>
      </c>
      <c r="S1584">
        <v>0.32662479999999999</v>
      </c>
      <c r="T1584">
        <v>0</v>
      </c>
      <c r="U1584">
        <v>0</v>
      </c>
    </row>
    <row r="1585" spans="1:21" x14ac:dyDescent="0.35">
      <c r="A1585">
        <v>1</v>
      </c>
      <c r="B1585">
        <f t="shared" si="73"/>
        <v>1584</v>
      </c>
      <c r="C1585" t="s">
        <v>76</v>
      </c>
      <c r="D1585">
        <v>81</v>
      </c>
      <c r="E1585">
        <v>2007</v>
      </c>
      <c r="F1585">
        <v>500</v>
      </c>
      <c r="G1585" s="12">
        <v>15000000</v>
      </c>
      <c r="H1585" s="12">
        <v>0</v>
      </c>
      <c r="I1585">
        <v>0</v>
      </c>
      <c r="J1585">
        <v>0</v>
      </c>
      <c r="K1585">
        <v>0</v>
      </c>
      <c r="L1585" s="11">
        <v>42338</v>
      </c>
      <c r="M1585" s="12">
        <v>2015</v>
      </c>
      <c r="N1585">
        <v>0</v>
      </c>
      <c r="O1585" s="12">
        <f t="shared" si="72"/>
        <v>-8</v>
      </c>
      <c r="P1585">
        <v>2015</v>
      </c>
      <c r="Q1585">
        <v>-8</v>
      </c>
      <c r="R1585">
        <v>0</v>
      </c>
      <c r="S1585">
        <v>0.32290999999999997</v>
      </c>
      <c r="T1585">
        <v>0</v>
      </c>
      <c r="U1585">
        <v>0</v>
      </c>
    </row>
    <row r="1586" spans="1:21" x14ac:dyDescent="0.35">
      <c r="A1586">
        <v>1</v>
      </c>
      <c r="B1586">
        <f t="shared" si="73"/>
        <v>1585</v>
      </c>
      <c r="C1586" t="s">
        <v>76</v>
      </c>
      <c r="D1586">
        <v>81</v>
      </c>
      <c r="E1586">
        <v>2008</v>
      </c>
      <c r="F1586">
        <v>500</v>
      </c>
      <c r="G1586" s="12">
        <v>16000000</v>
      </c>
      <c r="H1586" s="12">
        <v>0</v>
      </c>
      <c r="I1586">
        <v>0</v>
      </c>
      <c r="J1586">
        <v>0</v>
      </c>
      <c r="K1586">
        <v>0</v>
      </c>
      <c r="L1586" s="11">
        <v>42338</v>
      </c>
      <c r="M1586" s="12">
        <v>2015</v>
      </c>
      <c r="N1586">
        <v>0</v>
      </c>
      <c r="O1586" s="12">
        <f t="shared" si="72"/>
        <v>-7</v>
      </c>
      <c r="P1586">
        <v>2015</v>
      </c>
      <c r="Q1586">
        <v>-7</v>
      </c>
      <c r="R1586">
        <v>0</v>
      </c>
      <c r="S1586">
        <v>0.31899959999999999</v>
      </c>
      <c r="T1586">
        <v>0</v>
      </c>
      <c r="U1586">
        <v>0</v>
      </c>
    </row>
    <row r="1587" spans="1:21" x14ac:dyDescent="0.35">
      <c r="A1587">
        <v>1</v>
      </c>
      <c r="B1587">
        <f t="shared" si="73"/>
        <v>1586</v>
      </c>
      <c r="C1587" t="s">
        <v>76</v>
      </c>
      <c r="D1587">
        <v>81</v>
      </c>
      <c r="E1587">
        <v>2009</v>
      </c>
      <c r="F1587">
        <v>1000</v>
      </c>
      <c r="G1587" s="12">
        <v>16000000</v>
      </c>
      <c r="H1587" s="12">
        <v>0</v>
      </c>
      <c r="I1587">
        <v>0</v>
      </c>
      <c r="J1587">
        <v>0</v>
      </c>
      <c r="K1587">
        <v>0</v>
      </c>
      <c r="L1587" s="11">
        <v>42338</v>
      </c>
      <c r="M1587" s="12">
        <v>2015</v>
      </c>
      <c r="N1587">
        <v>0</v>
      </c>
      <c r="O1587" s="12">
        <f t="shared" si="72"/>
        <v>-6</v>
      </c>
      <c r="P1587">
        <v>2015</v>
      </c>
      <c r="Q1587">
        <v>-6</v>
      </c>
      <c r="R1587">
        <v>0</v>
      </c>
      <c r="S1587">
        <v>0.6213997</v>
      </c>
      <c r="T1587">
        <v>0</v>
      </c>
      <c r="U1587">
        <v>0</v>
      </c>
    </row>
    <row r="1588" spans="1:21" x14ac:dyDescent="0.35">
      <c r="A1588">
        <v>1</v>
      </c>
      <c r="B1588">
        <f t="shared" si="73"/>
        <v>1587</v>
      </c>
      <c r="C1588" t="s">
        <v>76</v>
      </c>
      <c r="D1588">
        <v>81</v>
      </c>
      <c r="E1588">
        <v>2010</v>
      </c>
      <c r="F1588">
        <v>1000</v>
      </c>
      <c r="G1588" s="12">
        <v>16000000</v>
      </c>
      <c r="H1588" s="12">
        <v>0</v>
      </c>
      <c r="I1588">
        <v>0</v>
      </c>
      <c r="J1588">
        <v>0</v>
      </c>
      <c r="K1588">
        <v>0</v>
      </c>
      <c r="L1588" s="11">
        <v>42338</v>
      </c>
      <c r="M1588" s="12">
        <v>2015</v>
      </c>
      <c r="N1588">
        <v>0</v>
      </c>
      <c r="O1588" s="12">
        <f t="shared" si="72"/>
        <v>-5</v>
      </c>
      <c r="P1588">
        <v>2015</v>
      </c>
      <c r="Q1588">
        <v>-5</v>
      </c>
      <c r="R1588">
        <v>0</v>
      </c>
      <c r="S1588">
        <v>0.6126857</v>
      </c>
      <c r="T1588">
        <v>0</v>
      </c>
      <c r="U1588">
        <v>0</v>
      </c>
    </row>
    <row r="1589" spans="1:21" x14ac:dyDescent="0.35">
      <c r="A1589">
        <v>1</v>
      </c>
      <c r="B1589">
        <f t="shared" si="73"/>
        <v>1588</v>
      </c>
      <c r="C1589" t="s">
        <v>76</v>
      </c>
      <c r="D1589">
        <v>81</v>
      </c>
      <c r="E1589">
        <v>2011</v>
      </c>
      <c r="F1589">
        <v>1000</v>
      </c>
      <c r="G1589" s="12">
        <v>17000000</v>
      </c>
      <c r="H1589" s="12">
        <v>0</v>
      </c>
      <c r="I1589">
        <v>0</v>
      </c>
      <c r="J1589">
        <v>0</v>
      </c>
      <c r="K1589">
        <v>0</v>
      </c>
      <c r="L1589" s="11">
        <v>42338</v>
      </c>
      <c r="M1589" s="12">
        <v>2015</v>
      </c>
      <c r="N1589">
        <v>0</v>
      </c>
      <c r="O1589" s="12">
        <f t="shared" si="72"/>
        <v>-4</v>
      </c>
      <c r="P1589">
        <v>2015</v>
      </c>
      <c r="Q1589">
        <v>-4</v>
      </c>
      <c r="R1589">
        <v>0</v>
      </c>
      <c r="S1589">
        <v>0.60398879999999999</v>
      </c>
      <c r="T1589">
        <v>0</v>
      </c>
      <c r="U1589">
        <v>0</v>
      </c>
    </row>
    <row r="1590" spans="1:21" x14ac:dyDescent="0.35">
      <c r="A1590">
        <v>1</v>
      </c>
      <c r="B1590">
        <f t="shared" si="73"/>
        <v>1589</v>
      </c>
      <c r="C1590" t="s">
        <v>76</v>
      </c>
      <c r="D1590">
        <v>81</v>
      </c>
      <c r="E1590">
        <v>2012</v>
      </c>
      <c r="F1590">
        <v>1000</v>
      </c>
      <c r="G1590" s="12">
        <v>17000000</v>
      </c>
      <c r="H1590" s="12">
        <v>0</v>
      </c>
      <c r="I1590">
        <v>0</v>
      </c>
      <c r="J1590">
        <v>0</v>
      </c>
      <c r="K1590">
        <v>0</v>
      </c>
      <c r="L1590" s="11">
        <v>42338</v>
      </c>
      <c r="M1590" s="12">
        <v>2015</v>
      </c>
      <c r="N1590">
        <v>0</v>
      </c>
      <c r="O1590" s="12">
        <f t="shared" si="72"/>
        <v>-3</v>
      </c>
      <c r="P1590">
        <v>2015</v>
      </c>
      <c r="Q1590">
        <v>-3</v>
      </c>
      <c r="R1590">
        <v>0</v>
      </c>
      <c r="S1590">
        <v>0.59554209999999996</v>
      </c>
      <c r="T1590">
        <v>0</v>
      </c>
      <c r="U1590">
        <v>0</v>
      </c>
    </row>
    <row r="1591" spans="1:21" x14ac:dyDescent="0.35">
      <c r="A1591">
        <v>1</v>
      </c>
      <c r="B1591">
        <f t="shared" si="73"/>
        <v>1590</v>
      </c>
      <c r="C1591" t="s">
        <v>76</v>
      </c>
      <c r="D1591">
        <v>81</v>
      </c>
      <c r="E1591">
        <v>2013</v>
      </c>
      <c r="F1591">
        <v>1000</v>
      </c>
      <c r="G1591" s="12">
        <v>17000000</v>
      </c>
      <c r="H1591" s="12">
        <v>0</v>
      </c>
      <c r="I1591">
        <v>0</v>
      </c>
      <c r="J1591">
        <v>0</v>
      </c>
      <c r="K1591">
        <v>0</v>
      </c>
      <c r="L1591" s="11">
        <v>42338</v>
      </c>
      <c r="M1591" s="12">
        <v>2015</v>
      </c>
      <c r="N1591">
        <v>0</v>
      </c>
      <c r="O1591" s="12">
        <f t="shared" si="72"/>
        <v>-2</v>
      </c>
      <c r="P1591">
        <v>2015</v>
      </c>
      <c r="Q1591">
        <v>-2</v>
      </c>
      <c r="R1591">
        <v>0</v>
      </c>
      <c r="S1591">
        <v>0.58701720000000002</v>
      </c>
      <c r="T1591">
        <v>0</v>
      </c>
      <c r="U1591">
        <v>0</v>
      </c>
    </row>
    <row r="1592" spans="1:21" x14ac:dyDescent="0.35">
      <c r="A1592">
        <v>1</v>
      </c>
      <c r="B1592">
        <f t="shared" si="73"/>
        <v>1591</v>
      </c>
      <c r="C1592" t="s">
        <v>76</v>
      </c>
      <c r="D1592">
        <v>81</v>
      </c>
      <c r="E1592">
        <v>2014</v>
      </c>
      <c r="F1592">
        <v>1000</v>
      </c>
      <c r="G1592" s="12">
        <v>17000000</v>
      </c>
      <c r="H1592" s="12">
        <v>0</v>
      </c>
      <c r="I1592">
        <v>0</v>
      </c>
      <c r="J1592">
        <v>0</v>
      </c>
      <c r="K1592">
        <v>0</v>
      </c>
      <c r="L1592" s="11">
        <v>42338</v>
      </c>
      <c r="M1592" s="12">
        <v>2015</v>
      </c>
      <c r="N1592">
        <v>0</v>
      </c>
      <c r="O1592" s="12">
        <f t="shared" si="72"/>
        <v>-1</v>
      </c>
      <c r="P1592">
        <v>2015</v>
      </c>
      <c r="Q1592">
        <v>-1</v>
      </c>
      <c r="R1592">
        <v>0</v>
      </c>
      <c r="S1592">
        <v>0.57839490000000005</v>
      </c>
      <c r="T1592">
        <v>0</v>
      </c>
      <c r="U1592">
        <v>0</v>
      </c>
    </row>
    <row r="1593" spans="1:21" x14ac:dyDescent="0.35">
      <c r="A1593">
        <v>1</v>
      </c>
      <c r="B1593">
        <f t="shared" si="73"/>
        <v>1592</v>
      </c>
      <c r="C1593" t="s">
        <v>76</v>
      </c>
      <c r="D1593">
        <v>81</v>
      </c>
      <c r="E1593">
        <v>2015</v>
      </c>
      <c r="F1593">
        <v>1000</v>
      </c>
      <c r="G1593" s="12">
        <v>18000000</v>
      </c>
      <c r="H1593" s="12">
        <v>0</v>
      </c>
      <c r="I1593">
        <v>0</v>
      </c>
      <c r="J1593">
        <v>0</v>
      </c>
      <c r="K1593">
        <v>0</v>
      </c>
      <c r="L1593" s="11">
        <v>42338</v>
      </c>
      <c r="M1593" s="12">
        <v>2015</v>
      </c>
      <c r="N1593">
        <v>1</v>
      </c>
      <c r="O1593" s="12">
        <f t="shared" si="72"/>
        <v>0</v>
      </c>
      <c r="P1593">
        <v>2015</v>
      </c>
      <c r="Q1593">
        <v>0</v>
      </c>
      <c r="R1593">
        <v>1</v>
      </c>
      <c r="S1593">
        <v>0.56999140000000004</v>
      </c>
      <c r="T1593">
        <v>0</v>
      </c>
      <c r="U1593">
        <v>0</v>
      </c>
    </row>
    <row r="1594" spans="1:21" x14ac:dyDescent="0.35">
      <c r="A1594">
        <v>1</v>
      </c>
      <c r="B1594">
        <f t="shared" si="73"/>
        <v>1593</v>
      </c>
      <c r="C1594" t="s">
        <v>76</v>
      </c>
      <c r="D1594">
        <v>81</v>
      </c>
      <c r="E1594">
        <v>2016</v>
      </c>
      <c r="F1594">
        <v>1000</v>
      </c>
      <c r="G1594" s="12">
        <v>18000000</v>
      </c>
      <c r="H1594" s="12">
        <v>0</v>
      </c>
      <c r="I1594">
        <v>0</v>
      </c>
      <c r="J1594">
        <v>0</v>
      </c>
      <c r="K1594">
        <v>0</v>
      </c>
      <c r="L1594" s="11">
        <v>42338</v>
      </c>
      <c r="M1594" s="12">
        <v>2015</v>
      </c>
      <c r="N1594">
        <v>1</v>
      </c>
      <c r="O1594" s="12">
        <f t="shared" si="72"/>
        <v>1</v>
      </c>
      <c r="P1594">
        <v>2015</v>
      </c>
      <c r="Q1594">
        <v>1</v>
      </c>
      <c r="R1594">
        <v>1</v>
      </c>
      <c r="S1594">
        <v>0.56189140000000004</v>
      </c>
      <c r="T1594">
        <v>0</v>
      </c>
      <c r="U1594">
        <v>0</v>
      </c>
    </row>
    <row r="1595" spans="1:21" x14ac:dyDescent="0.35">
      <c r="A1595">
        <v>1</v>
      </c>
      <c r="B1595">
        <f t="shared" si="73"/>
        <v>1594</v>
      </c>
      <c r="C1595" t="s">
        <v>77</v>
      </c>
      <c r="D1595">
        <v>82</v>
      </c>
      <c r="E1595">
        <v>1990</v>
      </c>
      <c r="F1595">
        <v>20000</v>
      </c>
      <c r="G1595" s="12">
        <v>23000000</v>
      </c>
      <c r="H1595" s="12">
        <v>0</v>
      </c>
      <c r="I1595">
        <v>0</v>
      </c>
      <c r="J1595">
        <v>0</v>
      </c>
      <c r="K1595">
        <v>1</v>
      </c>
      <c r="L1595" s="11">
        <v>34700</v>
      </c>
      <c r="M1595" s="12">
        <v>1995</v>
      </c>
      <c r="N1595">
        <v>0</v>
      </c>
      <c r="O1595" s="12">
        <f t="shared" si="72"/>
        <v>-5</v>
      </c>
      <c r="P1595">
        <v>2000</v>
      </c>
      <c r="Q1595">
        <v>-10</v>
      </c>
      <c r="R1595">
        <v>0</v>
      </c>
      <c r="S1595">
        <v>8.5460930000000008</v>
      </c>
      <c r="T1595">
        <v>0</v>
      </c>
      <c r="U1595">
        <v>0</v>
      </c>
    </row>
    <row r="1596" spans="1:21" x14ac:dyDescent="0.35">
      <c r="A1596">
        <v>1</v>
      </c>
      <c r="B1596">
        <f t="shared" si="73"/>
        <v>1595</v>
      </c>
      <c r="C1596" t="s">
        <v>77</v>
      </c>
      <c r="D1596">
        <v>82</v>
      </c>
      <c r="E1596">
        <v>1991</v>
      </c>
      <c r="F1596">
        <v>26000</v>
      </c>
      <c r="G1596" s="12">
        <v>24000000</v>
      </c>
      <c r="H1596" s="12">
        <v>0</v>
      </c>
      <c r="I1596">
        <v>0</v>
      </c>
      <c r="J1596">
        <v>0</v>
      </c>
      <c r="K1596">
        <v>1</v>
      </c>
      <c r="L1596" s="11">
        <v>34700</v>
      </c>
      <c r="M1596" s="12">
        <v>1995</v>
      </c>
      <c r="N1596">
        <v>0</v>
      </c>
      <c r="O1596" s="12">
        <f t="shared" si="72"/>
        <v>-4</v>
      </c>
      <c r="P1596">
        <v>2000</v>
      </c>
      <c r="Q1596">
        <v>-9</v>
      </c>
      <c r="R1596">
        <v>0</v>
      </c>
      <c r="S1596">
        <v>10.75287</v>
      </c>
      <c r="T1596">
        <v>0</v>
      </c>
      <c r="U1596">
        <v>0</v>
      </c>
    </row>
    <row r="1597" spans="1:21" x14ac:dyDescent="0.35">
      <c r="A1597">
        <v>1</v>
      </c>
      <c r="B1597">
        <f t="shared" si="73"/>
        <v>1596</v>
      </c>
      <c r="C1597" t="s">
        <v>77</v>
      </c>
      <c r="D1597">
        <v>82</v>
      </c>
      <c r="E1597">
        <v>1992</v>
      </c>
      <c r="F1597">
        <v>35000</v>
      </c>
      <c r="G1597" s="12">
        <v>25000000</v>
      </c>
      <c r="H1597" s="12">
        <v>0</v>
      </c>
      <c r="I1597">
        <v>0</v>
      </c>
      <c r="J1597">
        <v>0</v>
      </c>
      <c r="K1597">
        <v>1</v>
      </c>
      <c r="L1597" s="11">
        <v>34700</v>
      </c>
      <c r="M1597" s="12">
        <v>1995</v>
      </c>
      <c r="N1597">
        <v>0</v>
      </c>
      <c r="O1597" s="12">
        <f t="shared" si="72"/>
        <v>-3</v>
      </c>
      <c r="P1597">
        <v>2000</v>
      </c>
      <c r="Q1597">
        <v>-8</v>
      </c>
      <c r="R1597">
        <v>0</v>
      </c>
      <c r="S1597">
        <v>14.02022</v>
      </c>
      <c r="T1597">
        <v>0</v>
      </c>
      <c r="U1597">
        <v>0</v>
      </c>
    </row>
    <row r="1598" spans="1:21" x14ac:dyDescent="0.35">
      <c r="A1598">
        <v>1</v>
      </c>
      <c r="B1598">
        <f t="shared" si="73"/>
        <v>1597</v>
      </c>
      <c r="C1598" t="s">
        <v>77</v>
      </c>
      <c r="D1598">
        <v>82</v>
      </c>
      <c r="E1598">
        <v>1993</v>
      </c>
      <c r="F1598">
        <v>44000</v>
      </c>
      <c r="G1598" s="12">
        <v>26000000</v>
      </c>
      <c r="H1598" s="12">
        <v>0</v>
      </c>
      <c r="I1598">
        <v>0</v>
      </c>
      <c r="J1598">
        <v>0</v>
      </c>
      <c r="K1598">
        <v>1</v>
      </c>
      <c r="L1598" s="11">
        <v>34700</v>
      </c>
      <c r="M1598" s="12">
        <v>1995</v>
      </c>
      <c r="N1598">
        <v>0</v>
      </c>
      <c r="O1598" s="12">
        <f t="shared" si="72"/>
        <v>-2</v>
      </c>
      <c r="P1598">
        <v>2000</v>
      </c>
      <c r="Q1598">
        <v>-7</v>
      </c>
      <c r="R1598">
        <v>0</v>
      </c>
      <c r="S1598">
        <v>17.08465</v>
      </c>
      <c r="T1598">
        <v>0</v>
      </c>
      <c r="U1598">
        <v>0</v>
      </c>
    </row>
    <row r="1599" spans="1:21" x14ac:dyDescent="0.35">
      <c r="A1599">
        <v>1</v>
      </c>
      <c r="B1599">
        <f t="shared" si="73"/>
        <v>1598</v>
      </c>
      <c r="C1599" t="s">
        <v>77</v>
      </c>
      <c r="D1599">
        <v>82</v>
      </c>
      <c r="E1599">
        <v>1994</v>
      </c>
      <c r="F1599">
        <v>55000</v>
      </c>
      <c r="G1599" s="12">
        <v>27000000</v>
      </c>
      <c r="H1599" s="12">
        <v>0</v>
      </c>
      <c r="I1599">
        <v>0</v>
      </c>
      <c r="J1599">
        <v>0</v>
      </c>
      <c r="K1599">
        <v>1</v>
      </c>
      <c r="L1599" s="11">
        <v>34700</v>
      </c>
      <c r="M1599" s="12">
        <v>1995</v>
      </c>
      <c r="N1599">
        <v>0</v>
      </c>
      <c r="O1599" s="12">
        <f t="shared" si="72"/>
        <v>-1</v>
      </c>
      <c r="P1599">
        <v>2000</v>
      </c>
      <c r="Q1599">
        <v>-6</v>
      </c>
      <c r="R1599">
        <v>0</v>
      </c>
      <c r="S1599">
        <v>20.716809999999999</v>
      </c>
      <c r="T1599">
        <v>0</v>
      </c>
      <c r="U1599">
        <v>0</v>
      </c>
    </row>
    <row r="1600" spans="1:21" x14ac:dyDescent="0.35">
      <c r="A1600">
        <v>1</v>
      </c>
      <c r="B1600">
        <f t="shared" si="73"/>
        <v>1599</v>
      </c>
      <c r="C1600" t="s">
        <v>77</v>
      </c>
      <c r="D1600">
        <v>82</v>
      </c>
      <c r="E1600">
        <v>1995</v>
      </c>
      <c r="F1600">
        <v>66000</v>
      </c>
      <c r="G1600" s="12">
        <v>27000000</v>
      </c>
      <c r="H1600" s="12">
        <v>0</v>
      </c>
      <c r="I1600">
        <v>0</v>
      </c>
      <c r="J1600">
        <v>0</v>
      </c>
      <c r="K1600">
        <v>1</v>
      </c>
      <c r="L1600" s="11">
        <v>34700</v>
      </c>
      <c r="M1600" s="12">
        <v>1995</v>
      </c>
      <c r="N1600">
        <v>1</v>
      </c>
      <c r="O1600" s="12">
        <f t="shared" si="72"/>
        <v>0</v>
      </c>
      <c r="P1600">
        <v>2000</v>
      </c>
      <c r="Q1600">
        <v>-5</v>
      </c>
      <c r="R1600">
        <v>0</v>
      </c>
      <c r="S1600">
        <v>24.13475</v>
      </c>
      <c r="T1600">
        <v>0</v>
      </c>
      <c r="U1600">
        <v>1</v>
      </c>
    </row>
    <row r="1601" spans="1:21" x14ac:dyDescent="0.35">
      <c r="A1601">
        <v>1</v>
      </c>
      <c r="B1601">
        <f t="shared" si="73"/>
        <v>1600</v>
      </c>
      <c r="C1601" t="s">
        <v>77</v>
      </c>
      <c r="D1601">
        <v>82</v>
      </c>
      <c r="E1601">
        <v>1996</v>
      </c>
      <c r="F1601">
        <v>78000</v>
      </c>
      <c r="G1601" s="12">
        <v>28000000</v>
      </c>
      <c r="H1601" s="12">
        <v>0</v>
      </c>
      <c r="I1601">
        <v>0</v>
      </c>
      <c r="J1601">
        <v>0</v>
      </c>
      <c r="K1601">
        <v>1</v>
      </c>
      <c r="L1601" s="11">
        <v>34700</v>
      </c>
      <c r="M1601" s="12">
        <v>1995</v>
      </c>
      <c r="N1601">
        <v>1</v>
      </c>
      <c r="O1601" s="12">
        <f t="shared" si="72"/>
        <v>1</v>
      </c>
      <c r="P1601">
        <v>2000</v>
      </c>
      <c r="Q1601">
        <v>-4</v>
      </c>
      <c r="R1601">
        <v>0</v>
      </c>
      <c r="S1601">
        <v>27.710930000000001</v>
      </c>
      <c r="T1601">
        <v>0</v>
      </c>
      <c r="U1601">
        <v>1</v>
      </c>
    </row>
    <row r="1602" spans="1:21" x14ac:dyDescent="0.35">
      <c r="A1602">
        <v>1</v>
      </c>
      <c r="B1602">
        <f t="shared" si="73"/>
        <v>1601</v>
      </c>
      <c r="C1602" t="s">
        <v>77</v>
      </c>
      <c r="D1602">
        <v>82</v>
      </c>
      <c r="E1602">
        <v>1997</v>
      </c>
      <c r="F1602">
        <v>89000</v>
      </c>
      <c r="G1602" s="12">
        <v>29000000</v>
      </c>
      <c r="H1602" s="12">
        <v>0</v>
      </c>
      <c r="I1602">
        <v>0</v>
      </c>
      <c r="J1602">
        <v>0</v>
      </c>
      <c r="K1602">
        <v>1</v>
      </c>
      <c r="L1602" s="11">
        <v>34700</v>
      </c>
      <c r="M1602" s="12">
        <v>1995</v>
      </c>
      <c r="N1602">
        <v>1</v>
      </c>
      <c r="O1602" s="12">
        <f t="shared" si="72"/>
        <v>2</v>
      </c>
      <c r="P1602">
        <v>2000</v>
      </c>
      <c r="Q1602">
        <v>-3</v>
      </c>
      <c r="R1602">
        <v>0</v>
      </c>
      <c r="S1602">
        <v>30.738289999999999</v>
      </c>
      <c r="T1602">
        <v>0</v>
      </c>
      <c r="U1602">
        <v>1</v>
      </c>
    </row>
    <row r="1603" spans="1:21" x14ac:dyDescent="0.35">
      <c r="A1603">
        <v>1</v>
      </c>
      <c r="B1603">
        <f t="shared" si="73"/>
        <v>1602</v>
      </c>
      <c r="C1603" t="s">
        <v>77</v>
      </c>
      <c r="D1603">
        <v>82</v>
      </c>
      <c r="E1603">
        <v>1998</v>
      </c>
      <c r="F1603">
        <v>100000</v>
      </c>
      <c r="G1603" s="12">
        <v>30000000</v>
      </c>
      <c r="H1603" s="12">
        <v>0</v>
      </c>
      <c r="I1603">
        <v>0</v>
      </c>
      <c r="J1603">
        <v>0</v>
      </c>
      <c r="K1603">
        <v>1</v>
      </c>
      <c r="L1603" s="11">
        <v>34700</v>
      </c>
      <c r="M1603" s="12">
        <v>1995</v>
      </c>
      <c r="N1603">
        <v>1</v>
      </c>
      <c r="O1603" s="12">
        <f t="shared" ref="O1603:O1666" si="74">E1603-M1603</f>
        <v>3</v>
      </c>
      <c r="P1603">
        <v>2000</v>
      </c>
      <c r="Q1603">
        <v>-2</v>
      </c>
      <c r="R1603">
        <v>0</v>
      </c>
      <c r="S1603">
        <v>33.591090000000001</v>
      </c>
      <c r="T1603">
        <v>0</v>
      </c>
      <c r="U1603">
        <v>1</v>
      </c>
    </row>
    <row r="1604" spans="1:21" x14ac:dyDescent="0.35">
      <c r="A1604">
        <v>1</v>
      </c>
      <c r="B1604">
        <f t="shared" ref="B1604:B1667" si="75">B1603+1</f>
        <v>1603</v>
      </c>
      <c r="C1604" t="s">
        <v>77</v>
      </c>
      <c r="D1604">
        <v>82</v>
      </c>
      <c r="E1604">
        <v>1999</v>
      </c>
      <c r="F1604">
        <v>110000</v>
      </c>
      <c r="G1604" s="12">
        <v>31000000</v>
      </c>
      <c r="H1604" s="12">
        <v>0</v>
      </c>
      <c r="I1604">
        <v>0</v>
      </c>
      <c r="J1604">
        <v>0</v>
      </c>
      <c r="K1604">
        <v>1</v>
      </c>
      <c r="L1604" s="11">
        <v>34700</v>
      </c>
      <c r="M1604" s="12">
        <v>1995</v>
      </c>
      <c r="N1604">
        <v>1</v>
      </c>
      <c r="O1604" s="12">
        <f t="shared" si="74"/>
        <v>4</v>
      </c>
      <c r="P1604">
        <v>2000</v>
      </c>
      <c r="Q1604">
        <v>-1</v>
      </c>
      <c r="R1604">
        <v>0</v>
      </c>
      <c r="S1604">
        <v>35.947249999999997</v>
      </c>
      <c r="T1604">
        <v>0</v>
      </c>
      <c r="U1604">
        <v>1</v>
      </c>
    </row>
    <row r="1605" spans="1:21" x14ac:dyDescent="0.35">
      <c r="A1605">
        <v>1</v>
      </c>
      <c r="B1605">
        <f t="shared" si="75"/>
        <v>1604</v>
      </c>
      <c r="C1605" t="s">
        <v>77</v>
      </c>
      <c r="D1605">
        <v>82</v>
      </c>
      <c r="E1605">
        <v>2000</v>
      </c>
      <c r="F1605">
        <v>120000</v>
      </c>
      <c r="G1605" s="12">
        <v>31000000</v>
      </c>
      <c r="H1605" s="12">
        <v>0</v>
      </c>
      <c r="I1605">
        <v>0</v>
      </c>
      <c r="J1605">
        <v>0</v>
      </c>
      <c r="K1605">
        <v>1</v>
      </c>
      <c r="L1605" s="11">
        <v>34700</v>
      </c>
      <c r="M1605" s="12">
        <v>1995</v>
      </c>
      <c r="N1605">
        <v>1</v>
      </c>
      <c r="O1605" s="12">
        <f t="shared" si="74"/>
        <v>5</v>
      </c>
      <c r="P1605">
        <v>2000</v>
      </c>
      <c r="Q1605">
        <v>0</v>
      </c>
      <c r="R1605">
        <v>1</v>
      </c>
      <c r="S1605">
        <v>38.15522</v>
      </c>
      <c r="T1605">
        <v>0</v>
      </c>
      <c r="U1605">
        <v>1</v>
      </c>
    </row>
    <row r="1606" spans="1:21" x14ac:dyDescent="0.35">
      <c r="A1606">
        <v>1</v>
      </c>
      <c r="B1606">
        <f t="shared" si="75"/>
        <v>1605</v>
      </c>
      <c r="C1606" t="s">
        <v>77</v>
      </c>
      <c r="D1606">
        <v>82</v>
      </c>
      <c r="E1606">
        <v>2001</v>
      </c>
      <c r="F1606">
        <v>130000</v>
      </c>
      <c r="G1606" s="12">
        <v>32000000</v>
      </c>
      <c r="H1606" s="12">
        <v>0</v>
      </c>
      <c r="I1606">
        <v>0</v>
      </c>
      <c r="J1606">
        <v>0</v>
      </c>
      <c r="K1606">
        <v>1</v>
      </c>
      <c r="L1606" s="11">
        <v>34700</v>
      </c>
      <c r="M1606" s="12">
        <v>1995</v>
      </c>
      <c r="N1606">
        <v>1</v>
      </c>
      <c r="O1606" s="12">
        <f t="shared" si="74"/>
        <v>6</v>
      </c>
      <c r="P1606">
        <v>2000</v>
      </c>
      <c r="Q1606">
        <v>1</v>
      </c>
      <c r="R1606">
        <v>1</v>
      </c>
      <c r="S1606">
        <v>40.220930000000003</v>
      </c>
      <c r="T1606">
        <v>0</v>
      </c>
      <c r="U1606">
        <v>1</v>
      </c>
    </row>
    <row r="1607" spans="1:21" x14ac:dyDescent="0.35">
      <c r="A1607">
        <v>1</v>
      </c>
      <c r="B1607">
        <f t="shared" si="75"/>
        <v>1606</v>
      </c>
      <c r="C1607" t="s">
        <v>77</v>
      </c>
      <c r="D1607">
        <v>82</v>
      </c>
      <c r="E1607">
        <v>2002</v>
      </c>
      <c r="F1607">
        <v>130000</v>
      </c>
      <c r="G1607" s="12">
        <v>33000000</v>
      </c>
      <c r="H1607" s="12">
        <v>0</v>
      </c>
      <c r="I1607">
        <v>0</v>
      </c>
      <c r="J1607">
        <v>0</v>
      </c>
      <c r="K1607">
        <v>1</v>
      </c>
      <c r="L1607" s="11">
        <v>34700</v>
      </c>
      <c r="M1607" s="12">
        <v>1995</v>
      </c>
      <c r="N1607">
        <v>1</v>
      </c>
      <c r="O1607" s="12">
        <f t="shared" si="74"/>
        <v>7</v>
      </c>
      <c r="P1607">
        <v>2000</v>
      </c>
      <c r="Q1607">
        <v>2</v>
      </c>
      <c r="R1607">
        <v>1</v>
      </c>
      <c r="S1607">
        <v>39.14011</v>
      </c>
      <c r="T1607">
        <v>0</v>
      </c>
      <c r="U1607">
        <v>1</v>
      </c>
    </row>
    <row r="1608" spans="1:21" x14ac:dyDescent="0.35">
      <c r="A1608">
        <v>1</v>
      </c>
      <c r="B1608">
        <f t="shared" si="75"/>
        <v>1607</v>
      </c>
      <c r="C1608" t="s">
        <v>77</v>
      </c>
      <c r="D1608">
        <v>82</v>
      </c>
      <c r="E1608">
        <v>2003</v>
      </c>
      <c r="F1608">
        <v>130000</v>
      </c>
      <c r="G1608" s="12">
        <v>34000000</v>
      </c>
      <c r="H1608" s="12">
        <v>0</v>
      </c>
      <c r="I1608">
        <v>0</v>
      </c>
      <c r="J1608">
        <v>0</v>
      </c>
      <c r="K1608">
        <v>1</v>
      </c>
      <c r="L1608" s="11">
        <v>34700</v>
      </c>
      <c r="M1608" s="12">
        <v>1995</v>
      </c>
      <c r="N1608">
        <v>1</v>
      </c>
      <c r="O1608" s="12">
        <f t="shared" si="74"/>
        <v>8</v>
      </c>
      <c r="P1608">
        <v>2000</v>
      </c>
      <c r="Q1608">
        <v>3</v>
      </c>
      <c r="R1608">
        <v>1</v>
      </c>
      <c r="S1608">
        <v>38.088709999999999</v>
      </c>
      <c r="T1608">
        <v>0</v>
      </c>
      <c r="U1608">
        <v>1</v>
      </c>
    </row>
    <row r="1609" spans="1:21" x14ac:dyDescent="0.35">
      <c r="A1609">
        <v>1</v>
      </c>
      <c r="B1609">
        <f t="shared" si="75"/>
        <v>1608</v>
      </c>
      <c r="C1609" t="s">
        <v>77</v>
      </c>
      <c r="D1609">
        <v>82</v>
      </c>
      <c r="E1609">
        <v>2004</v>
      </c>
      <c r="F1609">
        <v>130000</v>
      </c>
      <c r="G1609" s="12">
        <v>35000000</v>
      </c>
      <c r="H1609" s="12">
        <v>0</v>
      </c>
      <c r="I1609">
        <v>0</v>
      </c>
      <c r="J1609">
        <v>0</v>
      </c>
      <c r="K1609">
        <v>1</v>
      </c>
      <c r="L1609" s="11">
        <v>34700</v>
      </c>
      <c r="M1609" s="12">
        <v>1995</v>
      </c>
      <c r="N1609">
        <v>1</v>
      </c>
      <c r="O1609" s="12">
        <f t="shared" si="74"/>
        <v>9</v>
      </c>
      <c r="P1609">
        <v>2000</v>
      </c>
      <c r="Q1609">
        <v>4</v>
      </c>
      <c r="R1609">
        <v>1</v>
      </c>
      <c r="S1609">
        <v>37.063510000000001</v>
      </c>
      <c r="T1609">
        <v>0</v>
      </c>
      <c r="U1609">
        <v>1</v>
      </c>
    </row>
    <row r="1610" spans="1:21" x14ac:dyDescent="0.35">
      <c r="A1610">
        <v>1</v>
      </c>
      <c r="B1610">
        <f t="shared" si="75"/>
        <v>1609</v>
      </c>
      <c r="C1610" t="s">
        <v>77</v>
      </c>
      <c r="D1610">
        <v>82</v>
      </c>
      <c r="E1610">
        <v>2005</v>
      </c>
      <c r="F1610">
        <v>130000</v>
      </c>
      <c r="G1610" s="12">
        <v>36000000</v>
      </c>
      <c r="H1610" s="12">
        <v>0</v>
      </c>
      <c r="I1610">
        <v>0</v>
      </c>
      <c r="J1610">
        <v>0</v>
      </c>
      <c r="K1610">
        <v>1</v>
      </c>
      <c r="L1610" s="11">
        <v>34700</v>
      </c>
      <c r="M1610" s="12">
        <v>1995</v>
      </c>
      <c r="N1610">
        <v>1</v>
      </c>
      <c r="O1610" s="12">
        <f t="shared" si="74"/>
        <v>10</v>
      </c>
      <c r="P1610">
        <v>2000</v>
      </c>
      <c r="Q1610">
        <v>5</v>
      </c>
      <c r="R1610">
        <v>1</v>
      </c>
      <c r="S1610">
        <v>36.062739999999998</v>
      </c>
      <c r="T1610">
        <v>0</v>
      </c>
      <c r="U1610">
        <v>1</v>
      </c>
    </row>
    <row r="1611" spans="1:21" x14ac:dyDescent="0.35">
      <c r="A1611">
        <v>1</v>
      </c>
      <c r="B1611">
        <f t="shared" si="75"/>
        <v>1610</v>
      </c>
      <c r="C1611" t="s">
        <v>77</v>
      </c>
      <c r="D1611">
        <v>82</v>
      </c>
      <c r="E1611">
        <v>2006</v>
      </c>
      <c r="F1611">
        <v>120000</v>
      </c>
      <c r="G1611" s="12">
        <v>37000000</v>
      </c>
      <c r="H1611" s="12">
        <v>0</v>
      </c>
      <c r="I1611">
        <v>0</v>
      </c>
      <c r="J1611">
        <v>0</v>
      </c>
      <c r="K1611">
        <v>1</v>
      </c>
      <c r="L1611" s="11">
        <v>34700</v>
      </c>
      <c r="M1611" s="12">
        <v>1995</v>
      </c>
      <c r="N1611">
        <v>1</v>
      </c>
      <c r="O1611" s="12">
        <f t="shared" si="74"/>
        <v>11</v>
      </c>
      <c r="P1611">
        <v>2000</v>
      </c>
      <c r="Q1611">
        <v>6</v>
      </c>
      <c r="R1611">
        <v>1</v>
      </c>
      <c r="S1611">
        <v>32.386870000000002</v>
      </c>
      <c r="T1611">
        <v>0</v>
      </c>
      <c r="U1611">
        <v>1</v>
      </c>
    </row>
    <row r="1612" spans="1:21" x14ac:dyDescent="0.35">
      <c r="A1612">
        <v>1</v>
      </c>
      <c r="B1612">
        <f t="shared" si="75"/>
        <v>1611</v>
      </c>
      <c r="C1612" t="s">
        <v>77</v>
      </c>
      <c r="D1612">
        <v>82</v>
      </c>
      <c r="E1612">
        <v>2007</v>
      </c>
      <c r="F1612">
        <v>99000</v>
      </c>
      <c r="G1612" s="12">
        <v>38000000</v>
      </c>
      <c r="H1612" s="12">
        <v>0</v>
      </c>
      <c r="I1612">
        <v>0</v>
      </c>
      <c r="J1612">
        <v>0</v>
      </c>
      <c r="K1612">
        <v>1</v>
      </c>
      <c r="L1612" s="11">
        <v>34700</v>
      </c>
      <c r="M1612" s="12">
        <v>1995</v>
      </c>
      <c r="N1612">
        <v>1</v>
      </c>
      <c r="O1612" s="12">
        <f t="shared" si="74"/>
        <v>12</v>
      </c>
      <c r="P1612">
        <v>2000</v>
      </c>
      <c r="Q1612">
        <v>7</v>
      </c>
      <c r="R1612">
        <v>1</v>
      </c>
      <c r="S1612">
        <v>25.993870000000001</v>
      </c>
      <c r="T1612">
        <v>0</v>
      </c>
      <c r="U1612">
        <v>1</v>
      </c>
    </row>
    <row r="1613" spans="1:21" x14ac:dyDescent="0.35">
      <c r="A1613">
        <v>1</v>
      </c>
      <c r="B1613">
        <f t="shared" si="75"/>
        <v>1612</v>
      </c>
      <c r="C1613" t="s">
        <v>77</v>
      </c>
      <c r="D1613">
        <v>82</v>
      </c>
      <c r="E1613">
        <v>2008</v>
      </c>
      <c r="F1613">
        <v>86000</v>
      </c>
      <c r="G1613" s="12">
        <v>39000000</v>
      </c>
      <c r="H1613" s="12">
        <v>0</v>
      </c>
      <c r="I1613">
        <v>0</v>
      </c>
      <c r="J1613">
        <v>0</v>
      </c>
      <c r="K1613">
        <v>1</v>
      </c>
      <c r="L1613" s="11">
        <v>34700</v>
      </c>
      <c r="M1613" s="12">
        <v>1995</v>
      </c>
      <c r="N1613">
        <v>1</v>
      </c>
      <c r="O1613" s="12">
        <f t="shared" si="74"/>
        <v>13</v>
      </c>
      <c r="P1613">
        <v>2000</v>
      </c>
      <c r="Q1613">
        <v>8</v>
      </c>
      <c r="R1613">
        <v>1</v>
      </c>
      <c r="S1613">
        <v>21.967680000000001</v>
      </c>
      <c r="T1613">
        <v>0</v>
      </c>
      <c r="U1613">
        <v>1</v>
      </c>
    </row>
    <row r="1614" spans="1:21" x14ac:dyDescent="0.35">
      <c r="A1614">
        <v>1</v>
      </c>
      <c r="B1614">
        <f t="shared" si="75"/>
        <v>1613</v>
      </c>
      <c r="C1614" t="s">
        <v>77</v>
      </c>
      <c r="D1614">
        <v>82</v>
      </c>
      <c r="E1614">
        <v>2009</v>
      </c>
      <c r="F1614">
        <v>74000</v>
      </c>
      <c r="G1614" s="12">
        <v>40000000</v>
      </c>
      <c r="H1614" s="12">
        <v>0</v>
      </c>
      <c r="I1614">
        <v>0</v>
      </c>
      <c r="J1614">
        <v>0</v>
      </c>
      <c r="K1614">
        <v>1</v>
      </c>
      <c r="L1614" s="11">
        <v>34700</v>
      </c>
      <c r="M1614" s="12">
        <v>1995</v>
      </c>
      <c r="N1614">
        <v>1</v>
      </c>
      <c r="O1614" s="12">
        <f t="shared" si="74"/>
        <v>14</v>
      </c>
      <c r="P1614">
        <v>2000</v>
      </c>
      <c r="Q1614">
        <v>9</v>
      </c>
      <c r="R1614">
        <v>1</v>
      </c>
      <c r="S1614">
        <v>18.390940000000001</v>
      </c>
      <c r="T1614">
        <v>0</v>
      </c>
      <c r="U1614">
        <v>1</v>
      </c>
    </row>
    <row r="1615" spans="1:21" x14ac:dyDescent="0.35">
      <c r="A1615">
        <v>1</v>
      </c>
      <c r="B1615">
        <f t="shared" si="75"/>
        <v>1614</v>
      </c>
      <c r="C1615" t="s">
        <v>77</v>
      </c>
      <c r="D1615">
        <v>82</v>
      </c>
      <c r="E1615">
        <v>2010</v>
      </c>
      <c r="F1615">
        <v>64000</v>
      </c>
      <c r="G1615" s="12">
        <v>41000000</v>
      </c>
      <c r="H1615" s="12">
        <v>0</v>
      </c>
      <c r="I1615">
        <v>0</v>
      </c>
      <c r="J1615">
        <v>0</v>
      </c>
      <c r="K1615">
        <v>1</v>
      </c>
      <c r="L1615" s="11">
        <v>34700</v>
      </c>
      <c r="M1615" s="12">
        <v>1995</v>
      </c>
      <c r="N1615">
        <v>1</v>
      </c>
      <c r="O1615" s="12">
        <f t="shared" si="74"/>
        <v>15</v>
      </c>
      <c r="P1615">
        <v>2000</v>
      </c>
      <c r="Q1615">
        <v>10</v>
      </c>
      <c r="R1615">
        <v>1</v>
      </c>
      <c r="S1615">
        <v>15.47757</v>
      </c>
      <c r="T1615">
        <v>0</v>
      </c>
      <c r="U1615">
        <v>1</v>
      </c>
    </row>
    <row r="1616" spans="1:21" x14ac:dyDescent="0.35">
      <c r="A1616">
        <v>1</v>
      </c>
      <c r="B1616">
        <f t="shared" si="75"/>
        <v>1615</v>
      </c>
      <c r="C1616" t="s">
        <v>77</v>
      </c>
      <c r="D1616">
        <v>82</v>
      </c>
      <c r="E1616">
        <v>2011</v>
      </c>
      <c r="F1616">
        <v>57000</v>
      </c>
      <c r="G1616" s="12">
        <v>42000000</v>
      </c>
      <c r="H1616" s="12">
        <v>0</v>
      </c>
      <c r="I1616">
        <v>0</v>
      </c>
      <c r="J1616">
        <v>0</v>
      </c>
      <c r="K1616">
        <v>1</v>
      </c>
      <c r="L1616" s="11">
        <v>34700</v>
      </c>
      <c r="M1616" s="12">
        <v>1995</v>
      </c>
      <c r="N1616">
        <v>1</v>
      </c>
      <c r="O1616" s="12">
        <f t="shared" si="74"/>
        <v>16</v>
      </c>
      <c r="P1616">
        <v>2000</v>
      </c>
      <c r="Q1616">
        <v>11</v>
      </c>
      <c r="R1616">
        <v>1</v>
      </c>
      <c r="S1616">
        <v>13.41592</v>
      </c>
      <c r="T1616">
        <v>0</v>
      </c>
      <c r="U1616">
        <v>1</v>
      </c>
    </row>
    <row r="1617" spans="1:21" x14ac:dyDescent="0.35">
      <c r="A1617">
        <v>1</v>
      </c>
      <c r="B1617">
        <f t="shared" si="75"/>
        <v>1616</v>
      </c>
      <c r="C1617" t="s">
        <v>77</v>
      </c>
      <c r="D1617">
        <v>82</v>
      </c>
      <c r="E1617">
        <v>2012</v>
      </c>
      <c r="F1617">
        <v>49000</v>
      </c>
      <c r="G1617" s="12">
        <v>44000000</v>
      </c>
      <c r="H1617" s="12">
        <v>0</v>
      </c>
      <c r="I1617">
        <v>0</v>
      </c>
      <c r="J1617">
        <v>0</v>
      </c>
      <c r="K1617">
        <v>1</v>
      </c>
      <c r="L1617" s="11">
        <v>34700</v>
      </c>
      <c r="M1617" s="12">
        <v>1995</v>
      </c>
      <c r="N1617">
        <v>1</v>
      </c>
      <c r="O1617" s="12">
        <f t="shared" si="74"/>
        <v>17</v>
      </c>
      <c r="P1617">
        <v>2000</v>
      </c>
      <c r="Q1617">
        <v>12</v>
      </c>
      <c r="R1617">
        <v>1</v>
      </c>
      <c r="S1617">
        <v>11.22653</v>
      </c>
      <c r="T1617">
        <v>0</v>
      </c>
      <c r="U1617">
        <v>1</v>
      </c>
    </row>
    <row r="1618" spans="1:21" x14ac:dyDescent="0.35">
      <c r="A1618">
        <v>1</v>
      </c>
      <c r="B1618">
        <f t="shared" si="75"/>
        <v>1617</v>
      </c>
      <c r="C1618" t="s">
        <v>77</v>
      </c>
      <c r="D1618">
        <v>82</v>
      </c>
      <c r="E1618">
        <v>2013</v>
      </c>
      <c r="F1618">
        <v>48000</v>
      </c>
      <c r="G1618" s="12">
        <v>45000000</v>
      </c>
      <c r="H1618" s="12">
        <v>0</v>
      </c>
      <c r="I1618">
        <v>0</v>
      </c>
      <c r="J1618">
        <v>0</v>
      </c>
      <c r="K1618">
        <v>1</v>
      </c>
      <c r="L1618" s="11">
        <v>34700</v>
      </c>
      <c r="M1618" s="12">
        <v>1995</v>
      </c>
      <c r="N1618">
        <v>1</v>
      </c>
      <c r="O1618" s="12">
        <f t="shared" si="74"/>
        <v>18</v>
      </c>
      <c r="P1618">
        <v>2000</v>
      </c>
      <c r="Q1618">
        <v>13</v>
      </c>
      <c r="R1618">
        <v>1</v>
      </c>
      <c r="S1618">
        <v>10.70787</v>
      </c>
      <c r="T1618">
        <v>0</v>
      </c>
      <c r="U1618">
        <v>1</v>
      </c>
    </row>
    <row r="1619" spans="1:21" x14ac:dyDescent="0.35">
      <c r="A1619">
        <v>1</v>
      </c>
      <c r="B1619">
        <f t="shared" si="75"/>
        <v>1618</v>
      </c>
      <c r="C1619" t="s">
        <v>77</v>
      </c>
      <c r="D1619">
        <v>82</v>
      </c>
      <c r="E1619">
        <v>2014</v>
      </c>
      <c r="F1619">
        <v>47000</v>
      </c>
      <c r="G1619" s="12">
        <v>46000000</v>
      </c>
      <c r="H1619" s="12">
        <v>0</v>
      </c>
      <c r="I1619">
        <v>0</v>
      </c>
      <c r="J1619">
        <v>0</v>
      </c>
      <c r="K1619">
        <v>1</v>
      </c>
      <c r="L1619" s="11">
        <v>34700</v>
      </c>
      <c r="M1619" s="12">
        <v>1995</v>
      </c>
      <c r="N1619">
        <v>1</v>
      </c>
      <c r="O1619" s="12">
        <f t="shared" si="74"/>
        <v>19</v>
      </c>
      <c r="P1619">
        <v>2000</v>
      </c>
      <c r="Q1619">
        <v>14</v>
      </c>
      <c r="R1619">
        <v>1</v>
      </c>
      <c r="S1619">
        <v>10.212009999999999</v>
      </c>
      <c r="T1619">
        <v>0</v>
      </c>
      <c r="U1619">
        <v>1</v>
      </c>
    </row>
    <row r="1620" spans="1:21" x14ac:dyDescent="0.35">
      <c r="A1620">
        <v>1</v>
      </c>
      <c r="B1620">
        <f t="shared" si="75"/>
        <v>1619</v>
      </c>
      <c r="C1620" t="s">
        <v>77</v>
      </c>
      <c r="D1620">
        <v>82</v>
      </c>
      <c r="E1620">
        <v>2015</v>
      </c>
      <c r="F1620">
        <v>43000</v>
      </c>
      <c r="G1620" s="12">
        <v>47000000</v>
      </c>
      <c r="H1620" s="12">
        <v>0</v>
      </c>
      <c r="I1620">
        <v>0</v>
      </c>
      <c r="J1620">
        <v>0</v>
      </c>
      <c r="K1620">
        <v>1</v>
      </c>
      <c r="L1620" s="11">
        <v>34700</v>
      </c>
      <c r="M1620" s="12">
        <v>1995</v>
      </c>
      <c r="N1620">
        <v>1</v>
      </c>
      <c r="O1620" s="12">
        <f t="shared" si="74"/>
        <v>20</v>
      </c>
      <c r="P1620">
        <v>2000</v>
      </c>
      <c r="Q1620">
        <v>15</v>
      </c>
      <c r="R1620">
        <v>1</v>
      </c>
      <c r="S1620">
        <v>9.1031759999999995</v>
      </c>
      <c r="T1620">
        <v>0</v>
      </c>
      <c r="U1620">
        <v>1</v>
      </c>
    </row>
    <row r="1621" spans="1:21" x14ac:dyDescent="0.35">
      <c r="A1621">
        <v>1</v>
      </c>
      <c r="B1621">
        <f t="shared" si="75"/>
        <v>1620</v>
      </c>
      <c r="C1621" t="s">
        <v>77</v>
      </c>
      <c r="D1621">
        <v>82</v>
      </c>
      <c r="E1621">
        <v>2016</v>
      </c>
      <c r="F1621">
        <v>36000</v>
      </c>
      <c r="G1621" s="12">
        <v>48000000</v>
      </c>
      <c r="H1621" s="12">
        <v>0</v>
      </c>
      <c r="I1621">
        <v>0</v>
      </c>
      <c r="J1621">
        <v>0</v>
      </c>
      <c r="K1621">
        <v>1</v>
      </c>
      <c r="L1621" s="11">
        <v>34700</v>
      </c>
      <c r="M1621" s="12">
        <v>1995</v>
      </c>
      <c r="N1621">
        <v>1</v>
      </c>
      <c r="O1621" s="12">
        <f t="shared" si="74"/>
        <v>21</v>
      </c>
      <c r="P1621">
        <v>2000</v>
      </c>
      <c r="Q1621">
        <v>16</v>
      </c>
      <c r="R1621">
        <v>1</v>
      </c>
      <c r="S1621">
        <v>7.4285670000000001</v>
      </c>
      <c r="T1621">
        <v>0</v>
      </c>
      <c r="U1621">
        <v>1</v>
      </c>
    </row>
    <row r="1622" spans="1:21" x14ac:dyDescent="0.35">
      <c r="A1622">
        <v>1</v>
      </c>
      <c r="B1622">
        <f t="shared" si="75"/>
        <v>1621</v>
      </c>
      <c r="C1622" t="s">
        <v>79</v>
      </c>
      <c r="D1622">
        <v>84</v>
      </c>
      <c r="E1622">
        <v>1990</v>
      </c>
      <c r="F1622">
        <v>100</v>
      </c>
      <c r="G1622" s="12">
        <v>4400000</v>
      </c>
      <c r="H1622" s="12">
        <v>0</v>
      </c>
      <c r="I1622">
        <v>0</v>
      </c>
      <c r="J1622">
        <v>0</v>
      </c>
      <c r="K1622">
        <v>0</v>
      </c>
      <c r="L1622" s="11">
        <v>36149</v>
      </c>
      <c r="M1622" s="12">
        <v>1998</v>
      </c>
      <c r="N1622">
        <v>0</v>
      </c>
      <c r="O1622" s="12">
        <f t="shared" si="74"/>
        <v>-8</v>
      </c>
      <c r="P1622">
        <v>1998</v>
      </c>
      <c r="Q1622">
        <v>-8</v>
      </c>
      <c r="R1622">
        <v>0</v>
      </c>
      <c r="S1622">
        <v>0.22772819999999999</v>
      </c>
      <c r="T1622">
        <v>0</v>
      </c>
      <c r="U1622">
        <v>0</v>
      </c>
    </row>
    <row r="1623" spans="1:21" x14ac:dyDescent="0.35">
      <c r="A1623">
        <v>1</v>
      </c>
      <c r="B1623">
        <f t="shared" si="75"/>
        <v>1622</v>
      </c>
      <c r="C1623" t="s">
        <v>79</v>
      </c>
      <c r="D1623">
        <v>84</v>
      </c>
      <c r="E1623">
        <v>1991</v>
      </c>
      <c r="F1623">
        <v>100</v>
      </c>
      <c r="G1623" s="12">
        <v>4500000</v>
      </c>
      <c r="H1623" s="12">
        <v>0</v>
      </c>
      <c r="I1623">
        <v>0</v>
      </c>
      <c r="J1623">
        <v>0</v>
      </c>
      <c r="K1623">
        <v>0</v>
      </c>
      <c r="L1623" s="11">
        <v>36149</v>
      </c>
      <c r="M1623" s="12">
        <v>1998</v>
      </c>
      <c r="N1623">
        <v>0</v>
      </c>
      <c r="O1623" s="12">
        <f t="shared" si="74"/>
        <v>-7</v>
      </c>
      <c r="P1623">
        <v>1998</v>
      </c>
      <c r="Q1623">
        <v>-7</v>
      </c>
      <c r="R1623">
        <v>0</v>
      </c>
      <c r="S1623">
        <v>0.22403439999999999</v>
      </c>
      <c r="T1623">
        <v>0</v>
      </c>
      <c r="U1623">
        <v>0</v>
      </c>
    </row>
    <row r="1624" spans="1:21" x14ac:dyDescent="0.35">
      <c r="A1624">
        <v>1</v>
      </c>
      <c r="B1624">
        <f t="shared" si="75"/>
        <v>1623</v>
      </c>
      <c r="C1624" t="s">
        <v>79</v>
      </c>
      <c r="D1624">
        <v>84</v>
      </c>
      <c r="E1624">
        <v>1992</v>
      </c>
      <c r="F1624">
        <v>100</v>
      </c>
      <c r="G1624" s="12">
        <v>4500000</v>
      </c>
      <c r="H1624" s="12">
        <v>0</v>
      </c>
      <c r="I1624">
        <v>0</v>
      </c>
      <c r="J1624">
        <v>0</v>
      </c>
      <c r="K1624">
        <v>0</v>
      </c>
      <c r="L1624" s="11">
        <v>36149</v>
      </c>
      <c r="M1624" s="12">
        <v>1998</v>
      </c>
      <c r="N1624">
        <v>0</v>
      </c>
      <c r="O1624" s="12">
        <f t="shared" si="74"/>
        <v>-6</v>
      </c>
      <c r="P1624">
        <v>1998</v>
      </c>
      <c r="Q1624">
        <v>-6</v>
      </c>
      <c r="R1624">
        <v>0</v>
      </c>
      <c r="S1624">
        <v>0.2214643</v>
      </c>
      <c r="T1624">
        <v>0</v>
      </c>
      <c r="U1624">
        <v>0</v>
      </c>
    </row>
    <row r="1625" spans="1:21" x14ac:dyDescent="0.35">
      <c r="A1625">
        <v>1</v>
      </c>
      <c r="B1625">
        <f t="shared" si="75"/>
        <v>1624</v>
      </c>
      <c r="C1625" t="s">
        <v>79</v>
      </c>
      <c r="D1625">
        <v>84</v>
      </c>
      <c r="E1625">
        <v>1993</v>
      </c>
      <c r="F1625">
        <v>100</v>
      </c>
      <c r="G1625" s="12">
        <v>4500000</v>
      </c>
      <c r="H1625" s="12">
        <v>0</v>
      </c>
      <c r="I1625">
        <v>0</v>
      </c>
      <c r="J1625">
        <v>0</v>
      </c>
      <c r="K1625">
        <v>0</v>
      </c>
      <c r="L1625" s="11">
        <v>36149</v>
      </c>
      <c r="M1625" s="12">
        <v>1998</v>
      </c>
      <c r="N1625">
        <v>0</v>
      </c>
      <c r="O1625" s="12">
        <f t="shared" si="74"/>
        <v>-5</v>
      </c>
      <c r="P1625">
        <v>1998</v>
      </c>
      <c r="Q1625">
        <v>-5</v>
      </c>
      <c r="R1625">
        <v>0</v>
      </c>
      <c r="S1625">
        <v>0.2214006</v>
      </c>
      <c r="T1625">
        <v>0</v>
      </c>
      <c r="U1625">
        <v>0</v>
      </c>
    </row>
    <row r="1626" spans="1:21" x14ac:dyDescent="0.35">
      <c r="A1626">
        <v>1</v>
      </c>
      <c r="B1626">
        <f t="shared" si="75"/>
        <v>1625</v>
      </c>
      <c r="C1626" t="s">
        <v>79</v>
      </c>
      <c r="D1626">
        <v>84</v>
      </c>
      <c r="E1626">
        <v>1994</v>
      </c>
      <c r="F1626">
        <v>100</v>
      </c>
      <c r="G1626" s="12">
        <v>4500000</v>
      </c>
      <c r="H1626" s="12">
        <v>0</v>
      </c>
      <c r="I1626">
        <v>0</v>
      </c>
      <c r="J1626">
        <v>0</v>
      </c>
      <c r="K1626">
        <v>0</v>
      </c>
      <c r="L1626" s="11">
        <v>36149</v>
      </c>
      <c r="M1626" s="12">
        <v>1998</v>
      </c>
      <c r="N1626">
        <v>0</v>
      </c>
      <c r="O1626" s="12">
        <f t="shared" si="74"/>
        <v>-4</v>
      </c>
      <c r="P1626">
        <v>1998</v>
      </c>
      <c r="Q1626">
        <v>-4</v>
      </c>
      <c r="R1626">
        <v>0</v>
      </c>
      <c r="S1626">
        <v>0.22147900000000001</v>
      </c>
      <c r="T1626">
        <v>0</v>
      </c>
      <c r="U1626">
        <v>0</v>
      </c>
    </row>
    <row r="1627" spans="1:21" x14ac:dyDescent="0.35">
      <c r="A1627">
        <v>1</v>
      </c>
      <c r="B1627">
        <f t="shared" si="75"/>
        <v>1626</v>
      </c>
      <c r="C1627" t="s">
        <v>79</v>
      </c>
      <c r="D1627">
        <v>84</v>
      </c>
      <c r="E1627">
        <v>1995</v>
      </c>
      <c r="F1627">
        <v>100</v>
      </c>
      <c r="G1627" s="12">
        <v>4600000</v>
      </c>
      <c r="H1627" s="12">
        <v>0</v>
      </c>
      <c r="I1627">
        <v>0</v>
      </c>
      <c r="J1627">
        <v>0</v>
      </c>
      <c r="K1627">
        <v>0</v>
      </c>
      <c r="L1627" s="11">
        <v>36149</v>
      </c>
      <c r="M1627" s="12">
        <v>1998</v>
      </c>
      <c r="N1627">
        <v>0</v>
      </c>
      <c r="O1627" s="12">
        <f t="shared" si="74"/>
        <v>-3</v>
      </c>
      <c r="P1627">
        <v>1998</v>
      </c>
      <c r="Q1627">
        <v>-3</v>
      </c>
      <c r="R1627">
        <v>0</v>
      </c>
      <c r="S1627">
        <v>0.219279</v>
      </c>
      <c r="T1627">
        <v>0</v>
      </c>
      <c r="U1627">
        <v>0</v>
      </c>
    </row>
    <row r="1628" spans="1:21" x14ac:dyDescent="0.35">
      <c r="A1628">
        <v>1</v>
      </c>
      <c r="B1628">
        <f t="shared" si="75"/>
        <v>1627</v>
      </c>
      <c r="C1628" t="s">
        <v>79</v>
      </c>
      <c r="D1628">
        <v>84</v>
      </c>
      <c r="E1628">
        <v>1996</v>
      </c>
      <c r="F1628">
        <v>100</v>
      </c>
      <c r="G1628" s="12">
        <v>4600000</v>
      </c>
      <c r="H1628" s="12">
        <v>0</v>
      </c>
      <c r="I1628">
        <v>0</v>
      </c>
      <c r="J1628">
        <v>0</v>
      </c>
      <c r="K1628">
        <v>0</v>
      </c>
      <c r="L1628" s="11">
        <v>36149</v>
      </c>
      <c r="M1628" s="12">
        <v>1998</v>
      </c>
      <c r="N1628">
        <v>0</v>
      </c>
      <c r="O1628" s="12">
        <f t="shared" si="74"/>
        <v>-2</v>
      </c>
      <c r="P1628">
        <v>1998</v>
      </c>
      <c r="Q1628">
        <v>-2</v>
      </c>
      <c r="R1628">
        <v>0</v>
      </c>
      <c r="S1628">
        <v>0.21605740000000001</v>
      </c>
      <c r="T1628">
        <v>0</v>
      </c>
      <c r="U1628">
        <v>0</v>
      </c>
    </row>
    <row r="1629" spans="1:21" x14ac:dyDescent="0.35">
      <c r="A1629">
        <v>1</v>
      </c>
      <c r="B1629">
        <f t="shared" si="75"/>
        <v>1628</v>
      </c>
      <c r="C1629" t="s">
        <v>79</v>
      </c>
      <c r="D1629">
        <v>84</v>
      </c>
      <c r="E1629">
        <v>1997</v>
      </c>
      <c r="F1629">
        <v>100</v>
      </c>
      <c r="G1629" s="12">
        <v>4700000</v>
      </c>
      <c r="H1629" s="12">
        <v>0</v>
      </c>
      <c r="I1629">
        <v>0</v>
      </c>
      <c r="J1629">
        <v>0</v>
      </c>
      <c r="K1629">
        <v>0</v>
      </c>
      <c r="L1629" s="11">
        <v>36149</v>
      </c>
      <c r="M1629" s="12">
        <v>1998</v>
      </c>
      <c r="N1629">
        <v>0</v>
      </c>
      <c r="O1629" s="12">
        <f t="shared" si="74"/>
        <v>-1</v>
      </c>
      <c r="P1629">
        <v>1998</v>
      </c>
      <c r="Q1629">
        <v>-1</v>
      </c>
      <c r="R1629">
        <v>0</v>
      </c>
      <c r="S1629">
        <v>0.21292910000000001</v>
      </c>
      <c r="T1629">
        <v>0</v>
      </c>
      <c r="U1629">
        <v>0</v>
      </c>
    </row>
    <row r="1630" spans="1:21" x14ac:dyDescent="0.35">
      <c r="A1630">
        <v>1</v>
      </c>
      <c r="B1630">
        <f t="shared" si="75"/>
        <v>1629</v>
      </c>
      <c r="C1630" t="s">
        <v>79</v>
      </c>
      <c r="D1630">
        <v>84</v>
      </c>
      <c r="E1630">
        <v>1998</v>
      </c>
      <c r="F1630">
        <v>100</v>
      </c>
      <c r="G1630" s="12">
        <v>4800000</v>
      </c>
      <c r="H1630" s="12">
        <v>0</v>
      </c>
      <c r="I1630">
        <v>0</v>
      </c>
      <c r="J1630">
        <v>0</v>
      </c>
      <c r="K1630">
        <v>0</v>
      </c>
      <c r="L1630" s="11">
        <v>36149</v>
      </c>
      <c r="M1630" s="12">
        <v>1998</v>
      </c>
      <c r="N1630">
        <v>1</v>
      </c>
      <c r="O1630" s="12">
        <f t="shared" si="74"/>
        <v>0</v>
      </c>
      <c r="P1630">
        <v>1998</v>
      </c>
      <c r="Q1630">
        <v>0</v>
      </c>
      <c r="R1630">
        <v>1</v>
      </c>
      <c r="S1630">
        <v>0.2096876</v>
      </c>
      <c r="T1630">
        <v>0</v>
      </c>
      <c r="U1630">
        <v>0</v>
      </c>
    </row>
    <row r="1631" spans="1:21" x14ac:dyDescent="0.35">
      <c r="A1631">
        <v>1</v>
      </c>
      <c r="B1631">
        <f t="shared" si="75"/>
        <v>1630</v>
      </c>
      <c r="C1631" t="s">
        <v>79</v>
      </c>
      <c r="D1631">
        <v>84</v>
      </c>
      <c r="E1631">
        <v>1999</v>
      </c>
      <c r="F1631">
        <v>100</v>
      </c>
      <c r="G1631" s="12">
        <v>4800000</v>
      </c>
      <c r="H1631" s="12">
        <v>0</v>
      </c>
      <c r="I1631">
        <v>0</v>
      </c>
      <c r="J1631">
        <v>0</v>
      </c>
      <c r="K1631">
        <v>0</v>
      </c>
      <c r="L1631" s="11">
        <v>36149</v>
      </c>
      <c r="M1631" s="12">
        <v>1998</v>
      </c>
      <c r="N1631">
        <v>1</v>
      </c>
      <c r="O1631" s="12">
        <f t="shared" si="74"/>
        <v>1</v>
      </c>
      <c r="P1631">
        <v>1998</v>
      </c>
      <c r="Q1631">
        <v>1</v>
      </c>
      <c r="R1631">
        <v>1</v>
      </c>
      <c r="S1631">
        <v>0.20659449999999999</v>
      </c>
      <c r="T1631">
        <v>0</v>
      </c>
      <c r="U1631">
        <v>0</v>
      </c>
    </row>
    <row r="1632" spans="1:21" x14ac:dyDescent="0.35">
      <c r="A1632">
        <v>1</v>
      </c>
      <c r="B1632">
        <f t="shared" si="75"/>
        <v>1631</v>
      </c>
      <c r="C1632" t="s">
        <v>79</v>
      </c>
      <c r="D1632">
        <v>84</v>
      </c>
      <c r="E1632">
        <v>2000</v>
      </c>
      <c r="F1632">
        <v>100</v>
      </c>
      <c r="G1632" s="12">
        <v>4900000</v>
      </c>
      <c r="H1632" s="12">
        <v>0</v>
      </c>
      <c r="I1632">
        <v>0</v>
      </c>
      <c r="J1632">
        <v>0</v>
      </c>
      <c r="K1632">
        <v>0</v>
      </c>
      <c r="L1632" s="11">
        <v>36149</v>
      </c>
      <c r="M1632" s="12">
        <v>1998</v>
      </c>
      <c r="N1632">
        <v>1</v>
      </c>
      <c r="O1632" s="12">
        <f t="shared" si="74"/>
        <v>2</v>
      </c>
      <c r="P1632">
        <v>1998</v>
      </c>
      <c r="Q1632">
        <v>2</v>
      </c>
      <c r="R1632">
        <v>1</v>
      </c>
      <c r="S1632">
        <v>0.2041483</v>
      </c>
      <c r="T1632">
        <v>0</v>
      </c>
      <c r="U1632">
        <v>0</v>
      </c>
    </row>
    <row r="1633" spans="1:21" x14ac:dyDescent="0.35">
      <c r="A1633">
        <v>1</v>
      </c>
      <c r="B1633">
        <f t="shared" si="75"/>
        <v>1632</v>
      </c>
      <c r="C1633" t="s">
        <v>79</v>
      </c>
      <c r="D1633">
        <v>84</v>
      </c>
      <c r="E1633">
        <v>2001</v>
      </c>
      <c r="F1633">
        <v>100</v>
      </c>
      <c r="G1633" s="12">
        <v>4900000</v>
      </c>
      <c r="H1633" s="12">
        <v>0</v>
      </c>
      <c r="I1633">
        <v>0</v>
      </c>
      <c r="J1633">
        <v>0</v>
      </c>
      <c r="K1633">
        <v>0</v>
      </c>
      <c r="L1633" s="11">
        <v>36149</v>
      </c>
      <c r="M1633" s="12">
        <v>1998</v>
      </c>
      <c r="N1633">
        <v>1</v>
      </c>
      <c r="O1633" s="12">
        <f t="shared" si="74"/>
        <v>3</v>
      </c>
      <c r="P1633">
        <v>1998</v>
      </c>
      <c r="Q1633">
        <v>3</v>
      </c>
      <c r="R1633">
        <v>1</v>
      </c>
      <c r="S1633">
        <v>0.20222039999999999</v>
      </c>
      <c r="T1633">
        <v>0</v>
      </c>
      <c r="U1633">
        <v>0</v>
      </c>
    </row>
    <row r="1634" spans="1:21" x14ac:dyDescent="0.35">
      <c r="A1634">
        <v>1</v>
      </c>
      <c r="B1634">
        <f t="shared" si="75"/>
        <v>1633</v>
      </c>
      <c r="C1634" t="s">
        <v>79</v>
      </c>
      <c r="D1634">
        <v>84</v>
      </c>
      <c r="E1634">
        <v>2002</v>
      </c>
      <c r="F1634">
        <v>100</v>
      </c>
      <c r="G1634" s="12">
        <v>5000000</v>
      </c>
      <c r="H1634" s="12">
        <v>0</v>
      </c>
      <c r="I1634">
        <v>0</v>
      </c>
      <c r="J1634">
        <v>0</v>
      </c>
      <c r="K1634">
        <v>0</v>
      </c>
      <c r="L1634" s="11">
        <v>36149</v>
      </c>
      <c r="M1634" s="12">
        <v>1998</v>
      </c>
      <c r="N1634">
        <v>1</v>
      </c>
      <c r="O1634" s="12">
        <f t="shared" si="74"/>
        <v>4</v>
      </c>
      <c r="P1634">
        <v>1998</v>
      </c>
      <c r="Q1634">
        <v>4</v>
      </c>
      <c r="R1634">
        <v>1</v>
      </c>
      <c r="S1634">
        <v>0.20037269999999999</v>
      </c>
      <c r="T1634">
        <v>0</v>
      </c>
      <c r="U1634">
        <v>0</v>
      </c>
    </row>
    <row r="1635" spans="1:21" x14ac:dyDescent="0.35">
      <c r="A1635">
        <v>1</v>
      </c>
      <c r="B1635">
        <f t="shared" si="75"/>
        <v>1634</v>
      </c>
      <c r="C1635" t="s">
        <v>79</v>
      </c>
      <c r="D1635">
        <v>84</v>
      </c>
      <c r="E1635">
        <v>2003</v>
      </c>
      <c r="F1635">
        <v>100</v>
      </c>
      <c r="G1635" s="12">
        <v>5000000</v>
      </c>
      <c r="H1635" s="12">
        <v>0</v>
      </c>
      <c r="I1635">
        <v>0</v>
      </c>
      <c r="J1635">
        <v>0</v>
      </c>
      <c r="K1635">
        <v>0</v>
      </c>
      <c r="L1635" s="11">
        <v>36149</v>
      </c>
      <c r="M1635" s="12">
        <v>1998</v>
      </c>
      <c r="N1635">
        <v>1</v>
      </c>
      <c r="O1635" s="12">
        <f t="shared" si="74"/>
        <v>5</v>
      </c>
      <c r="P1635">
        <v>1998</v>
      </c>
      <c r="Q1635">
        <v>5</v>
      </c>
      <c r="R1635">
        <v>1</v>
      </c>
      <c r="S1635">
        <v>0.19828290000000001</v>
      </c>
      <c r="T1635">
        <v>0</v>
      </c>
      <c r="U1635">
        <v>0</v>
      </c>
    </row>
    <row r="1636" spans="1:21" x14ac:dyDescent="0.35">
      <c r="A1636">
        <v>1</v>
      </c>
      <c r="B1636">
        <f t="shared" si="75"/>
        <v>1635</v>
      </c>
      <c r="C1636" t="s">
        <v>79</v>
      </c>
      <c r="D1636">
        <v>84</v>
      </c>
      <c r="E1636">
        <v>2004</v>
      </c>
      <c r="F1636">
        <v>100</v>
      </c>
      <c r="G1636" s="12">
        <v>5100000</v>
      </c>
      <c r="H1636" s="12">
        <v>0</v>
      </c>
      <c r="I1636">
        <v>0</v>
      </c>
      <c r="J1636">
        <v>0</v>
      </c>
      <c r="K1636">
        <v>0</v>
      </c>
      <c r="L1636" s="11">
        <v>36149</v>
      </c>
      <c r="M1636" s="12">
        <v>1998</v>
      </c>
      <c r="N1636">
        <v>1</v>
      </c>
      <c r="O1636" s="12">
        <f t="shared" si="74"/>
        <v>6</v>
      </c>
      <c r="P1636">
        <v>1998</v>
      </c>
      <c r="Q1636">
        <v>6</v>
      </c>
      <c r="R1636">
        <v>1</v>
      </c>
      <c r="S1636">
        <v>0.19589790000000001</v>
      </c>
      <c r="T1636">
        <v>0</v>
      </c>
      <c r="U1636">
        <v>0</v>
      </c>
    </row>
    <row r="1637" spans="1:21" x14ac:dyDescent="0.35">
      <c r="A1637">
        <v>1</v>
      </c>
      <c r="B1637">
        <f t="shared" si="75"/>
        <v>1636</v>
      </c>
      <c r="C1637" t="s">
        <v>79</v>
      </c>
      <c r="D1637">
        <v>84</v>
      </c>
      <c r="E1637">
        <v>2005</v>
      </c>
      <c r="F1637">
        <v>200</v>
      </c>
      <c r="G1637" s="12">
        <v>5200000</v>
      </c>
      <c r="H1637" s="12">
        <v>0</v>
      </c>
      <c r="I1637">
        <v>0</v>
      </c>
      <c r="J1637">
        <v>0</v>
      </c>
      <c r="K1637">
        <v>0</v>
      </c>
      <c r="L1637" s="11">
        <v>36149</v>
      </c>
      <c r="M1637" s="12">
        <v>1998</v>
      </c>
      <c r="N1637">
        <v>1</v>
      </c>
      <c r="O1637" s="12">
        <f t="shared" si="74"/>
        <v>7</v>
      </c>
      <c r="P1637">
        <v>1998</v>
      </c>
      <c r="Q1637">
        <v>7</v>
      </c>
      <c r="R1637">
        <v>1</v>
      </c>
      <c r="S1637">
        <v>0.38740170000000002</v>
      </c>
      <c r="T1637">
        <v>0</v>
      </c>
      <c r="U1637">
        <v>0</v>
      </c>
    </row>
    <row r="1638" spans="1:21" x14ac:dyDescent="0.35">
      <c r="A1638">
        <v>1</v>
      </c>
      <c r="B1638">
        <f t="shared" si="75"/>
        <v>1637</v>
      </c>
      <c r="C1638" t="s">
        <v>79</v>
      </c>
      <c r="D1638">
        <v>84</v>
      </c>
      <c r="E1638">
        <v>2006</v>
      </c>
      <c r="F1638">
        <v>200</v>
      </c>
      <c r="G1638" s="12">
        <v>5200000</v>
      </c>
      <c r="H1638" s="12">
        <v>0</v>
      </c>
      <c r="I1638">
        <v>0</v>
      </c>
      <c r="J1638">
        <v>0</v>
      </c>
      <c r="K1638">
        <v>0</v>
      </c>
      <c r="L1638" s="11">
        <v>36149</v>
      </c>
      <c r="M1638" s="12">
        <v>1998</v>
      </c>
      <c r="N1638">
        <v>1</v>
      </c>
      <c r="O1638" s="12">
        <f t="shared" si="74"/>
        <v>8</v>
      </c>
      <c r="P1638">
        <v>1998</v>
      </c>
      <c r="Q1638">
        <v>8</v>
      </c>
      <c r="R1638">
        <v>1</v>
      </c>
      <c r="S1638">
        <v>0.38325920000000002</v>
      </c>
      <c r="T1638">
        <v>0</v>
      </c>
      <c r="U1638">
        <v>0</v>
      </c>
    </row>
    <row r="1639" spans="1:21" x14ac:dyDescent="0.35">
      <c r="A1639">
        <v>1</v>
      </c>
      <c r="B1639">
        <f t="shared" si="75"/>
        <v>1638</v>
      </c>
      <c r="C1639" t="s">
        <v>79</v>
      </c>
      <c r="D1639">
        <v>84</v>
      </c>
      <c r="E1639">
        <v>2007</v>
      </c>
      <c r="F1639">
        <v>200</v>
      </c>
      <c r="G1639" s="12">
        <v>5300000</v>
      </c>
      <c r="H1639" s="12">
        <v>0</v>
      </c>
      <c r="I1639">
        <v>0</v>
      </c>
      <c r="J1639">
        <v>0</v>
      </c>
      <c r="K1639">
        <v>0</v>
      </c>
      <c r="L1639" s="11">
        <v>36149</v>
      </c>
      <c r="M1639" s="12">
        <v>1998</v>
      </c>
      <c r="N1639">
        <v>1</v>
      </c>
      <c r="O1639" s="12">
        <f t="shared" si="74"/>
        <v>9</v>
      </c>
      <c r="P1639">
        <v>1998</v>
      </c>
      <c r="Q1639">
        <v>9</v>
      </c>
      <c r="R1639">
        <v>1</v>
      </c>
      <c r="S1639">
        <v>0.37962190000000001</v>
      </c>
      <c r="T1639">
        <v>0</v>
      </c>
      <c r="U1639">
        <v>0</v>
      </c>
    </row>
    <row r="1640" spans="1:21" x14ac:dyDescent="0.35">
      <c r="A1640">
        <v>1</v>
      </c>
      <c r="B1640">
        <f t="shared" si="75"/>
        <v>1639</v>
      </c>
      <c r="C1640" t="s">
        <v>79</v>
      </c>
      <c r="D1640">
        <v>84</v>
      </c>
      <c r="E1640">
        <v>2008</v>
      </c>
      <c r="F1640">
        <v>200</v>
      </c>
      <c r="G1640" s="12">
        <v>5300000</v>
      </c>
      <c r="H1640" s="12">
        <v>0</v>
      </c>
      <c r="I1640">
        <v>0</v>
      </c>
      <c r="J1640">
        <v>0</v>
      </c>
      <c r="K1640">
        <v>0</v>
      </c>
      <c r="L1640" s="11">
        <v>36149</v>
      </c>
      <c r="M1640" s="12">
        <v>1998</v>
      </c>
      <c r="N1640">
        <v>1</v>
      </c>
      <c r="O1640" s="12">
        <f t="shared" si="74"/>
        <v>10</v>
      </c>
      <c r="P1640">
        <v>1998</v>
      </c>
      <c r="Q1640">
        <v>10</v>
      </c>
      <c r="R1640">
        <v>1</v>
      </c>
      <c r="S1640">
        <v>0.37603170000000002</v>
      </c>
      <c r="T1640">
        <v>0</v>
      </c>
      <c r="U1640">
        <v>0</v>
      </c>
    </row>
    <row r="1641" spans="1:21" x14ac:dyDescent="0.35">
      <c r="A1641">
        <v>1</v>
      </c>
      <c r="B1641">
        <f t="shared" si="75"/>
        <v>1640</v>
      </c>
      <c r="C1641" t="s">
        <v>79</v>
      </c>
      <c r="D1641">
        <v>84</v>
      </c>
      <c r="E1641">
        <v>2009</v>
      </c>
      <c r="F1641">
        <v>200</v>
      </c>
      <c r="G1641" s="12">
        <v>5400000</v>
      </c>
      <c r="H1641" s="12">
        <v>0</v>
      </c>
      <c r="I1641">
        <v>0</v>
      </c>
      <c r="J1641">
        <v>0</v>
      </c>
      <c r="K1641">
        <v>0</v>
      </c>
      <c r="L1641" s="11">
        <v>36149</v>
      </c>
      <c r="M1641" s="12">
        <v>1998</v>
      </c>
      <c r="N1641">
        <v>1</v>
      </c>
      <c r="O1641" s="12">
        <f t="shared" si="74"/>
        <v>11</v>
      </c>
      <c r="P1641">
        <v>1998</v>
      </c>
      <c r="Q1641">
        <v>11</v>
      </c>
      <c r="R1641">
        <v>1</v>
      </c>
      <c r="S1641">
        <v>0.3715193</v>
      </c>
      <c r="T1641">
        <v>0</v>
      </c>
      <c r="U1641">
        <v>0</v>
      </c>
    </row>
    <row r="1642" spans="1:21" x14ac:dyDescent="0.35">
      <c r="A1642">
        <v>1</v>
      </c>
      <c r="B1642">
        <f t="shared" si="75"/>
        <v>1641</v>
      </c>
      <c r="C1642" t="s">
        <v>79</v>
      </c>
      <c r="D1642">
        <v>84</v>
      </c>
      <c r="E1642">
        <v>2010</v>
      </c>
      <c r="F1642">
        <v>200</v>
      </c>
      <c r="G1642" s="12">
        <v>5400000</v>
      </c>
      <c r="H1642" s="12">
        <v>0</v>
      </c>
      <c r="I1642">
        <v>0</v>
      </c>
      <c r="J1642">
        <v>0</v>
      </c>
      <c r="K1642">
        <v>0</v>
      </c>
      <c r="L1642" s="11">
        <v>36149</v>
      </c>
      <c r="M1642" s="12">
        <v>1998</v>
      </c>
      <c r="N1642">
        <v>1</v>
      </c>
      <c r="O1642" s="12">
        <f t="shared" si="74"/>
        <v>12</v>
      </c>
      <c r="P1642">
        <v>1998</v>
      </c>
      <c r="Q1642">
        <v>12</v>
      </c>
      <c r="R1642">
        <v>1</v>
      </c>
      <c r="S1642">
        <v>0.36711389999999999</v>
      </c>
      <c r="T1642">
        <v>0</v>
      </c>
      <c r="U1642">
        <v>0</v>
      </c>
    </row>
    <row r="1643" spans="1:21" x14ac:dyDescent="0.35">
      <c r="A1643">
        <v>1</v>
      </c>
      <c r="B1643">
        <f t="shared" si="75"/>
        <v>1642</v>
      </c>
      <c r="C1643" t="s">
        <v>79</v>
      </c>
      <c r="D1643">
        <v>84</v>
      </c>
      <c r="E1643">
        <v>2011</v>
      </c>
      <c r="F1643">
        <v>500</v>
      </c>
      <c r="G1643" s="12">
        <v>5500000</v>
      </c>
      <c r="H1643" s="12">
        <v>0</v>
      </c>
      <c r="I1643">
        <v>0</v>
      </c>
      <c r="J1643">
        <v>0</v>
      </c>
      <c r="K1643">
        <v>0</v>
      </c>
      <c r="L1643" s="11">
        <v>36149</v>
      </c>
      <c r="M1643" s="12">
        <v>1998</v>
      </c>
      <c r="N1643">
        <v>1</v>
      </c>
      <c r="O1643" s="12">
        <f t="shared" si="74"/>
        <v>13</v>
      </c>
      <c r="P1643">
        <v>1998</v>
      </c>
      <c r="Q1643">
        <v>13</v>
      </c>
      <c r="R1643">
        <v>1</v>
      </c>
      <c r="S1643">
        <v>0.90668409999999999</v>
      </c>
      <c r="T1643">
        <v>0</v>
      </c>
      <c r="U1643">
        <v>0</v>
      </c>
    </row>
    <row r="1644" spans="1:21" x14ac:dyDescent="0.35">
      <c r="A1644">
        <v>1</v>
      </c>
      <c r="B1644">
        <f t="shared" si="75"/>
        <v>1643</v>
      </c>
      <c r="C1644" t="s">
        <v>79</v>
      </c>
      <c r="D1644">
        <v>84</v>
      </c>
      <c r="E1644">
        <v>2012</v>
      </c>
      <c r="F1644">
        <v>500</v>
      </c>
      <c r="G1644" s="12">
        <v>5600000</v>
      </c>
      <c r="H1644" s="12">
        <v>0</v>
      </c>
      <c r="I1644">
        <v>0</v>
      </c>
      <c r="J1644">
        <v>0</v>
      </c>
      <c r="K1644">
        <v>0</v>
      </c>
      <c r="L1644" s="11">
        <v>36149</v>
      </c>
      <c r="M1644" s="12">
        <v>1998</v>
      </c>
      <c r="N1644">
        <v>1</v>
      </c>
      <c r="O1644" s="12">
        <f t="shared" si="74"/>
        <v>14</v>
      </c>
      <c r="P1644">
        <v>1998</v>
      </c>
      <c r="Q1644">
        <v>14</v>
      </c>
      <c r="R1644">
        <v>1</v>
      </c>
      <c r="S1644">
        <v>0.89171060000000002</v>
      </c>
      <c r="T1644">
        <v>0</v>
      </c>
      <c r="U1644">
        <v>0</v>
      </c>
    </row>
    <row r="1645" spans="1:21" x14ac:dyDescent="0.35">
      <c r="A1645">
        <v>1</v>
      </c>
      <c r="B1645">
        <f t="shared" si="75"/>
        <v>1644</v>
      </c>
      <c r="C1645" t="s">
        <v>79</v>
      </c>
      <c r="D1645">
        <v>84</v>
      </c>
      <c r="E1645">
        <v>2013</v>
      </c>
      <c r="F1645">
        <v>500</v>
      </c>
      <c r="G1645" s="12">
        <v>5700000</v>
      </c>
      <c r="H1645" s="12">
        <v>0</v>
      </c>
      <c r="I1645">
        <v>0</v>
      </c>
      <c r="J1645">
        <v>0</v>
      </c>
      <c r="K1645">
        <v>0</v>
      </c>
      <c r="L1645" s="11">
        <v>36149</v>
      </c>
      <c r="M1645" s="12">
        <v>1998</v>
      </c>
      <c r="N1645">
        <v>1</v>
      </c>
      <c r="O1645" s="12">
        <f t="shared" si="74"/>
        <v>15</v>
      </c>
      <c r="P1645">
        <v>1998</v>
      </c>
      <c r="Q1645">
        <v>15</v>
      </c>
      <c r="R1645">
        <v>1</v>
      </c>
      <c r="S1645">
        <v>0.87418700000000005</v>
      </c>
      <c r="T1645">
        <v>0</v>
      </c>
      <c r="U1645">
        <v>0</v>
      </c>
    </row>
    <row r="1646" spans="1:21" x14ac:dyDescent="0.35">
      <c r="A1646">
        <v>1</v>
      </c>
      <c r="B1646">
        <f t="shared" si="75"/>
        <v>1645</v>
      </c>
      <c r="C1646" t="s">
        <v>79</v>
      </c>
      <c r="D1646">
        <v>84</v>
      </c>
      <c r="E1646">
        <v>2014</v>
      </c>
      <c r="F1646">
        <v>500</v>
      </c>
      <c r="G1646" s="12">
        <v>5800000</v>
      </c>
      <c r="H1646" s="12">
        <v>0</v>
      </c>
      <c r="I1646">
        <v>0</v>
      </c>
      <c r="J1646">
        <v>0</v>
      </c>
      <c r="K1646">
        <v>0</v>
      </c>
      <c r="L1646" s="11">
        <v>36149</v>
      </c>
      <c r="M1646" s="12">
        <v>1998</v>
      </c>
      <c r="N1646">
        <v>1</v>
      </c>
      <c r="O1646" s="12">
        <f t="shared" si="74"/>
        <v>16</v>
      </c>
      <c r="P1646">
        <v>1998</v>
      </c>
      <c r="Q1646">
        <v>16</v>
      </c>
      <c r="R1646">
        <v>1</v>
      </c>
      <c r="S1646">
        <v>0.85682460000000005</v>
      </c>
      <c r="T1646">
        <v>0</v>
      </c>
      <c r="U1646">
        <v>0</v>
      </c>
    </row>
    <row r="1647" spans="1:21" x14ac:dyDescent="0.35">
      <c r="A1647">
        <v>1</v>
      </c>
      <c r="B1647">
        <f t="shared" si="75"/>
        <v>1646</v>
      </c>
      <c r="C1647" t="s">
        <v>79</v>
      </c>
      <c r="D1647">
        <v>84</v>
      </c>
      <c r="E1647">
        <v>2015</v>
      </c>
      <c r="F1647">
        <v>500</v>
      </c>
      <c r="G1647" s="12">
        <v>6000000</v>
      </c>
      <c r="H1647" s="12">
        <v>0</v>
      </c>
      <c r="I1647">
        <v>0</v>
      </c>
      <c r="J1647">
        <v>0</v>
      </c>
      <c r="K1647">
        <v>0</v>
      </c>
      <c r="L1647" s="11">
        <v>36149</v>
      </c>
      <c r="M1647" s="12">
        <v>1998</v>
      </c>
      <c r="N1647">
        <v>1</v>
      </c>
      <c r="O1647" s="12">
        <f t="shared" si="74"/>
        <v>17</v>
      </c>
      <c r="P1647">
        <v>1998</v>
      </c>
      <c r="Q1647">
        <v>17</v>
      </c>
      <c r="R1647">
        <v>1</v>
      </c>
      <c r="S1647">
        <v>0.83936270000000002</v>
      </c>
      <c r="T1647">
        <v>0</v>
      </c>
      <c r="U1647">
        <v>0</v>
      </c>
    </row>
    <row r="1648" spans="1:21" x14ac:dyDescent="0.35">
      <c r="A1648">
        <v>1</v>
      </c>
      <c r="B1648">
        <f t="shared" si="75"/>
        <v>1647</v>
      </c>
      <c r="C1648" t="s">
        <v>79</v>
      </c>
      <c r="D1648">
        <v>84</v>
      </c>
      <c r="E1648">
        <v>2016</v>
      </c>
      <c r="F1648">
        <v>500</v>
      </c>
      <c r="G1648" s="12">
        <v>6100000</v>
      </c>
      <c r="H1648" s="12">
        <v>0</v>
      </c>
      <c r="I1648">
        <v>0</v>
      </c>
      <c r="J1648">
        <v>0</v>
      </c>
      <c r="K1648">
        <v>0</v>
      </c>
      <c r="L1648" s="11">
        <v>36149</v>
      </c>
      <c r="M1648" s="12">
        <v>1998</v>
      </c>
      <c r="N1648">
        <v>1</v>
      </c>
      <c r="O1648" s="12">
        <f t="shared" si="74"/>
        <v>18</v>
      </c>
      <c r="P1648">
        <v>1998</v>
      </c>
      <c r="Q1648">
        <v>18</v>
      </c>
      <c r="R1648">
        <v>1</v>
      </c>
      <c r="S1648">
        <v>0.82200340000000005</v>
      </c>
      <c r="T1648">
        <v>0</v>
      </c>
      <c r="U1648">
        <v>0</v>
      </c>
    </row>
    <row r="1649" spans="1:21" x14ac:dyDescent="0.35">
      <c r="A1649">
        <v>1</v>
      </c>
      <c r="B1649">
        <f t="shared" si="75"/>
        <v>1648</v>
      </c>
      <c r="C1649" t="s">
        <v>1806</v>
      </c>
      <c r="D1649">
        <v>85</v>
      </c>
      <c r="E1649">
        <v>1990</v>
      </c>
      <c r="F1649">
        <v>100</v>
      </c>
      <c r="G1649" s="12">
        <v>4300000</v>
      </c>
      <c r="H1649" s="12">
        <v>0</v>
      </c>
      <c r="I1649">
        <v>0</v>
      </c>
      <c r="J1649">
        <v>1</v>
      </c>
      <c r="K1649">
        <v>0</v>
      </c>
      <c r="L1649" s="11">
        <v>41307</v>
      </c>
      <c r="M1649" s="12">
        <v>2013</v>
      </c>
      <c r="N1649">
        <v>0</v>
      </c>
      <c r="O1649" s="12">
        <f t="shared" si="74"/>
        <v>-23</v>
      </c>
      <c r="P1649">
        <v>2033</v>
      </c>
      <c r="Q1649">
        <v>-43</v>
      </c>
      <c r="R1649">
        <v>0</v>
      </c>
      <c r="S1649">
        <v>0.23482600000000001</v>
      </c>
      <c r="T1649">
        <v>0</v>
      </c>
      <c r="U1649">
        <v>0</v>
      </c>
    </row>
    <row r="1650" spans="1:21" x14ac:dyDescent="0.35">
      <c r="A1650">
        <v>1</v>
      </c>
      <c r="B1650">
        <f t="shared" si="75"/>
        <v>1649</v>
      </c>
      <c r="C1650" t="s">
        <v>1806</v>
      </c>
      <c r="D1650">
        <v>85</v>
      </c>
      <c r="E1650">
        <v>1991</v>
      </c>
      <c r="F1650">
        <v>100</v>
      </c>
      <c r="G1650" s="12">
        <v>4400000</v>
      </c>
      <c r="H1650" s="12">
        <v>0</v>
      </c>
      <c r="I1650">
        <v>0</v>
      </c>
      <c r="J1650">
        <v>1</v>
      </c>
      <c r="K1650">
        <v>0</v>
      </c>
      <c r="L1650" s="11">
        <v>41307</v>
      </c>
      <c r="M1650" s="12">
        <v>2013</v>
      </c>
      <c r="N1650">
        <v>0</v>
      </c>
      <c r="O1650" s="12">
        <f t="shared" si="74"/>
        <v>-22</v>
      </c>
      <c r="P1650">
        <v>2033</v>
      </c>
      <c r="Q1650">
        <v>-42</v>
      </c>
      <c r="R1650">
        <v>0</v>
      </c>
      <c r="S1650">
        <v>0.2283067</v>
      </c>
      <c r="T1650">
        <v>0</v>
      </c>
      <c r="U1650">
        <v>0</v>
      </c>
    </row>
    <row r="1651" spans="1:21" x14ac:dyDescent="0.35">
      <c r="A1651">
        <v>1</v>
      </c>
      <c r="B1651">
        <f t="shared" si="75"/>
        <v>1650</v>
      </c>
      <c r="C1651" t="s">
        <v>1806</v>
      </c>
      <c r="D1651">
        <v>85</v>
      </c>
      <c r="E1651">
        <v>1992</v>
      </c>
      <c r="F1651">
        <v>100</v>
      </c>
      <c r="G1651" s="12">
        <v>4500000</v>
      </c>
      <c r="H1651" s="12">
        <v>0</v>
      </c>
      <c r="I1651">
        <v>0</v>
      </c>
      <c r="J1651">
        <v>1</v>
      </c>
      <c r="K1651">
        <v>0</v>
      </c>
      <c r="L1651" s="11">
        <v>41307</v>
      </c>
      <c r="M1651" s="12">
        <v>2013</v>
      </c>
      <c r="N1651">
        <v>0</v>
      </c>
      <c r="O1651" s="12">
        <f t="shared" si="74"/>
        <v>-21</v>
      </c>
      <c r="P1651">
        <v>2033</v>
      </c>
      <c r="Q1651">
        <v>-41</v>
      </c>
      <c r="R1651">
        <v>0</v>
      </c>
      <c r="S1651">
        <v>0.22210559999999999</v>
      </c>
      <c r="T1651">
        <v>0</v>
      </c>
      <c r="U1651">
        <v>0</v>
      </c>
    </row>
    <row r="1652" spans="1:21" x14ac:dyDescent="0.35">
      <c r="A1652">
        <v>1</v>
      </c>
      <c r="B1652">
        <f t="shared" si="75"/>
        <v>1651</v>
      </c>
      <c r="C1652" t="s">
        <v>1806</v>
      </c>
      <c r="D1652">
        <v>85</v>
      </c>
      <c r="E1652">
        <v>1993</v>
      </c>
      <c r="F1652">
        <v>100</v>
      </c>
      <c r="G1652" s="12">
        <v>4600000</v>
      </c>
      <c r="H1652" s="12">
        <v>0</v>
      </c>
      <c r="I1652">
        <v>0</v>
      </c>
      <c r="J1652">
        <v>1</v>
      </c>
      <c r="K1652">
        <v>0</v>
      </c>
      <c r="L1652" s="11">
        <v>41307</v>
      </c>
      <c r="M1652" s="12">
        <v>2013</v>
      </c>
      <c r="N1652">
        <v>0</v>
      </c>
      <c r="O1652" s="12">
        <f t="shared" si="74"/>
        <v>-20</v>
      </c>
      <c r="P1652">
        <v>2033</v>
      </c>
      <c r="Q1652">
        <v>-40</v>
      </c>
      <c r="R1652">
        <v>0</v>
      </c>
      <c r="S1652">
        <v>0.21629670000000001</v>
      </c>
      <c r="T1652">
        <v>0</v>
      </c>
      <c r="U1652">
        <v>0</v>
      </c>
    </row>
    <row r="1653" spans="1:21" x14ac:dyDescent="0.35">
      <c r="A1653">
        <v>1</v>
      </c>
      <c r="B1653">
        <f t="shared" si="75"/>
        <v>1652</v>
      </c>
      <c r="C1653" t="s">
        <v>1806</v>
      </c>
      <c r="D1653">
        <v>85</v>
      </c>
      <c r="E1653">
        <v>1994</v>
      </c>
      <c r="F1653">
        <v>100</v>
      </c>
      <c r="G1653" s="12">
        <v>4700000</v>
      </c>
      <c r="H1653" s="12">
        <v>0</v>
      </c>
      <c r="I1653">
        <v>0</v>
      </c>
      <c r="J1653">
        <v>1</v>
      </c>
      <c r="K1653">
        <v>0</v>
      </c>
      <c r="L1653" s="11">
        <v>41307</v>
      </c>
      <c r="M1653" s="12">
        <v>2013</v>
      </c>
      <c r="N1653">
        <v>0</v>
      </c>
      <c r="O1653" s="12">
        <f t="shared" si="74"/>
        <v>-19</v>
      </c>
      <c r="P1653">
        <v>2033</v>
      </c>
      <c r="Q1653">
        <v>-39</v>
      </c>
      <c r="R1653">
        <v>0</v>
      </c>
      <c r="S1653">
        <v>0.21095349999999999</v>
      </c>
      <c r="T1653">
        <v>0</v>
      </c>
      <c r="U1653">
        <v>0</v>
      </c>
    </row>
    <row r="1654" spans="1:21" x14ac:dyDescent="0.35">
      <c r="A1654">
        <v>1</v>
      </c>
      <c r="B1654">
        <f t="shared" si="75"/>
        <v>1653</v>
      </c>
      <c r="C1654" t="s">
        <v>1806</v>
      </c>
      <c r="D1654">
        <v>85</v>
      </c>
      <c r="E1654">
        <v>1995</v>
      </c>
      <c r="F1654">
        <v>100</v>
      </c>
      <c r="G1654" s="12">
        <v>4900000</v>
      </c>
      <c r="H1654" s="12">
        <v>0</v>
      </c>
      <c r="I1654">
        <v>0</v>
      </c>
      <c r="J1654">
        <v>1</v>
      </c>
      <c r="K1654">
        <v>0</v>
      </c>
      <c r="L1654" s="11">
        <v>41307</v>
      </c>
      <c r="M1654" s="12">
        <v>2013</v>
      </c>
      <c r="N1654">
        <v>0</v>
      </c>
      <c r="O1654" s="12">
        <f t="shared" si="74"/>
        <v>-18</v>
      </c>
      <c r="P1654">
        <v>2033</v>
      </c>
      <c r="Q1654">
        <v>-38</v>
      </c>
      <c r="R1654">
        <v>0</v>
      </c>
      <c r="S1654">
        <v>0.2061038</v>
      </c>
      <c r="T1654">
        <v>0</v>
      </c>
      <c r="U1654">
        <v>0</v>
      </c>
    </row>
    <row r="1655" spans="1:21" x14ac:dyDescent="0.35">
      <c r="A1655">
        <v>1</v>
      </c>
      <c r="B1655">
        <f t="shared" si="75"/>
        <v>1654</v>
      </c>
      <c r="C1655" t="s">
        <v>1806</v>
      </c>
      <c r="D1655">
        <v>85</v>
      </c>
      <c r="E1655">
        <v>1996</v>
      </c>
      <c r="F1655">
        <v>100</v>
      </c>
      <c r="G1655" s="12">
        <v>5000000</v>
      </c>
      <c r="H1655" s="12">
        <v>0</v>
      </c>
      <c r="I1655">
        <v>0</v>
      </c>
      <c r="J1655">
        <v>1</v>
      </c>
      <c r="K1655">
        <v>0</v>
      </c>
      <c r="L1655" s="11">
        <v>41307</v>
      </c>
      <c r="M1655" s="12">
        <v>2013</v>
      </c>
      <c r="N1655">
        <v>0</v>
      </c>
      <c r="O1655" s="12">
        <f t="shared" si="74"/>
        <v>-17</v>
      </c>
      <c r="P1655">
        <v>2033</v>
      </c>
      <c r="Q1655">
        <v>-37</v>
      </c>
      <c r="R1655">
        <v>0</v>
      </c>
      <c r="S1655">
        <v>0.20172760000000001</v>
      </c>
      <c r="T1655">
        <v>0</v>
      </c>
      <c r="U1655">
        <v>0</v>
      </c>
    </row>
    <row r="1656" spans="1:21" x14ac:dyDescent="0.35">
      <c r="A1656">
        <v>1</v>
      </c>
      <c r="B1656">
        <f t="shared" si="75"/>
        <v>1655</v>
      </c>
      <c r="C1656" t="s">
        <v>1806</v>
      </c>
      <c r="D1656">
        <v>85</v>
      </c>
      <c r="E1656">
        <v>1997</v>
      </c>
      <c r="F1656">
        <v>100</v>
      </c>
      <c r="G1656" s="12">
        <v>5100000</v>
      </c>
      <c r="H1656" s="12">
        <v>0</v>
      </c>
      <c r="I1656">
        <v>0</v>
      </c>
      <c r="J1656">
        <v>1</v>
      </c>
      <c r="K1656">
        <v>0</v>
      </c>
      <c r="L1656" s="11">
        <v>41307</v>
      </c>
      <c r="M1656" s="12">
        <v>2013</v>
      </c>
      <c r="N1656">
        <v>0</v>
      </c>
      <c r="O1656" s="12">
        <f t="shared" si="74"/>
        <v>-16</v>
      </c>
      <c r="P1656">
        <v>2033</v>
      </c>
      <c r="Q1656">
        <v>-36</v>
      </c>
      <c r="R1656">
        <v>0</v>
      </c>
      <c r="S1656">
        <v>0.19776450000000001</v>
      </c>
      <c r="T1656">
        <v>0</v>
      </c>
      <c r="U1656">
        <v>0</v>
      </c>
    </row>
    <row r="1657" spans="1:21" x14ac:dyDescent="0.35">
      <c r="A1657">
        <v>1</v>
      </c>
      <c r="B1657">
        <f t="shared" si="75"/>
        <v>1656</v>
      </c>
      <c r="C1657" t="s">
        <v>1806</v>
      </c>
      <c r="D1657">
        <v>85</v>
      </c>
      <c r="E1657">
        <v>1998</v>
      </c>
      <c r="F1657">
        <v>100</v>
      </c>
      <c r="G1657" s="12">
        <v>5200000</v>
      </c>
      <c r="H1657" s="12">
        <v>0</v>
      </c>
      <c r="I1657">
        <v>0</v>
      </c>
      <c r="J1657">
        <v>1</v>
      </c>
      <c r="K1657">
        <v>0</v>
      </c>
      <c r="L1657" s="11">
        <v>41307</v>
      </c>
      <c r="M1657" s="12">
        <v>2013</v>
      </c>
      <c r="N1657">
        <v>0</v>
      </c>
      <c r="O1657" s="12">
        <f t="shared" si="74"/>
        <v>-15</v>
      </c>
      <c r="P1657">
        <v>2033</v>
      </c>
      <c r="Q1657">
        <v>-35</v>
      </c>
      <c r="R1657">
        <v>0</v>
      </c>
      <c r="S1657">
        <v>0.19414600000000001</v>
      </c>
      <c r="T1657">
        <v>0</v>
      </c>
      <c r="U1657">
        <v>0</v>
      </c>
    </row>
    <row r="1658" spans="1:21" x14ac:dyDescent="0.35">
      <c r="A1658">
        <v>1</v>
      </c>
      <c r="B1658">
        <f t="shared" si="75"/>
        <v>1657</v>
      </c>
      <c r="C1658" t="s">
        <v>1806</v>
      </c>
      <c r="D1658">
        <v>85</v>
      </c>
      <c r="E1658">
        <v>1999</v>
      </c>
      <c r="F1658">
        <v>100</v>
      </c>
      <c r="G1658" s="12">
        <v>5200000</v>
      </c>
      <c r="H1658" s="12">
        <v>0</v>
      </c>
      <c r="I1658">
        <v>0</v>
      </c>
      <c r="J1658">
        <v>1</v>
      </c>
      <c r="K1658">
        <v>0</v>
      </c>
      <c r="L1658" s="11">
        <v>41307</v>
      </c>
      <c r="M1658" s="12">
        <v>2013</v>
      </c>
      <c r="N1658">
        <v>0</v>
      </c>
      <c r="O1658" s="12">
        <f t="shared" si="74"/>
        <v>-14</v>
      </c>
      <c r="P1658">
        <v>2033</v>
      </c>
      <c r="Q1658">
        <v>-34</v>
      </c>
      <c r="R1658">
        <v>0</v>
      </c>
      <c r="S1658">
        <v>0.19079289999999999</v>
      </c>
      <c r="T1658">
        <v>0</v>
      </c>
      <c r="U1658">
        <v>0</v>
      </c>
    </row>
    <row r="1659" spans="1:21" x14ac:dyDescent="0.35">
      <c r="A1659">
        <v>1</v>
      </c>
      <c r="B1659">
        <f t="shared" si="75"/>
        <v>1658</v>
      </c>
      <c r="C1659" t="s">
        <v>1806</v>
      </c>
      <c r="D1659">
        <v>85</v>
      </c>
      <c r="E1659">
        <v>2000</v>
      </c>
      <c r="F1659">
        <v>100</v>
      </c>
      <c r="G1659" s="12">
        <v>5300000</v>
      </c>
      <c r="H1659" s="12">
        <v>0</v>
      </c>
      <c r="I1659">
        <v>0</v>
      </c>
      <c r="J1659">
        <v>1</v>
      </c>
      <c r="K1659">
        <v>0</v>
      </c>
      <c r="L1659" s="11">
        <v>41307</v>
      </c>
      <c r="M1659" s="12">
        <v>2013</v>
      </c>
      <c r="N1659">
        <v>0</v>
      </c>
      <c r="O1659" s="12">
        <f t="shared" si="74"/>
        <v>-13</v>
      </c>
      <c r="P1659">
        <v>2033</v>
      </c>
      <c r="Q1659">
        <v>-33</v>
      </c>
      <c r="R1659">
        <v>0</v>
      </c>
      <c r="S1659">
        <v>0.1876418</v>
      </c>
      <c r="T1659">
        <v>0</v>
      </c>
      <c r="U1659">
        <v>0</v>
      </c>
    </row>
    <row r="1660" spans="1:21" x14ac:dyDescent="0.35">
      <c r="A1660">
        <v>1</v>
      </c>
      <c r="B1660">
        <f t="shared" si="75"/>
        <v>1659</v>
      </c>
      <c r="C1660" t="s">
        <v>1806</v>
      </c>
      <c r="D1660">
        <v>85</v>
      </c>
      <c r="E1660">
        <v>2001</v>
      </c>
      <c r="F1660">
        <v>100</v>
      </c>
      <c r="G1660" s="12">
        <v>5400000</v>
      </c>
      <c r="H1660" s="12">
        <v>0</v>
      </c>
      <c r="I1660">
        <v>0</v>
      </c>
      <c r="J1660">
        <v>1</v>
      </c>
      <c r="K1660">
        <v>0</v>
      </c>
      <c r="L1660" s="11">
        <v>41307</v>
      </c>
      <c r="M1660" s="12">
        <v>2013</v>
      </c>
      <c r="N1660">
        <v>0</v>
      </c>
      <c r="O1660" s="12">
        <f t="shared" si="74"/>
        <v>-12</v>
      </c>
      <c r="P1660">
        <v>2033</v>
      </c>
      <c r="Q1660">
        <v>-32</v>
      </c>
      <c r="R1660">
        <v>0</v>
      </c>
      <c r="S1660">
        <v>0.18468689999999999</v>
      </c>
      <c r="T1660">
        <v>0</v>
      </c>
      <c r="U1660">
        <v>0</v>
      </c>
    </row>
    <row r="1661" spans="1:21" x14ac:dyDescent="0.35">
      <c r="A1661">
        <v>1</v>
      </c>
      <c r="B1661">
        <f t="shared" si="75"/>
        <v>1660</v>
      </c>
      <c r="C1661" t="s">
        <v>1806</v>
      </c>
      <c r="D1661">
        <v>85</v>
      </c>
      <c r="E1661">
        <v>2002</v>
      </c>
      <c r="F1661">
        <v>100</v>
      </c>
      <c r="G1661" s="12">
        <v>5500000</v>
      </c>
      <c r="H1661" s="12">
        <v>0</v>
      </c>
      <c r="I1661">
        <v>0</v>
      </c>
      <c r="J1661">
        <v>1</v>
      </c>
      <c r="K1661">
        <v>0</v>
      </c>
      <c r="L1661" s="11">
        <v>41307</v>
      </c>
      <c r="M1661" s="12">
        <v>2013</v>
      </c>
      <c r="N1661">
        <v>0</v>
      </c>
      <c r="O1661" s="12">
        <f t="shared" si="74"/>
        <v>-11</v>
      </c>
      <c r="P1661">
        <v>2033</v>
      </c>
      <c r="Q1661">
        <v>-31</v>
      </c>
      <c r="R1661">
        <v>0</v>
      </c>
      <c r="S1661">
        <v>0.1819084</v>
      </c>
      <c r="T1661">
        <v>0</v>
      </c>
      <c r="U1661">
        <v>0</v>
      </c>
    </row>
    <row r="1662" spans="1:21" x14ac:dyDescent="0.35">
      <c r="A1662">
        <v>1</v>
      </c>
      <c r="B1662">
        <f t="shared" si="75"/>
        <v>1661</v>
      </c>
      <c r="C1662" t="s">
        <v>1806</v>
      </c>
      <c r="D1662">
        <v>85</v>
      </c>
      <c r="E1662">
        <v>2003</v>
      </c>
      <c r="F1662">
        <v>200</v>
      </c>
      <c r="G1662" s="12">
        <v>5600000</v>
      </c>
      <c r="H1662" s="12">
        <v>0</v>
      </c>
      <c r="I1662">
        <v>0</v>
      </c>
      <c r="J1662">
        <v>1</v>
      </c>
      <c r="K1662">
        <v>0</v>
      </c>
      <c r="L1662" s="11">
        <v>41307</v>
      </c>
      <c r="M1662" s="12">
        <v>2013</v>
      </c>
      <c r="N1662">
        <v>0</v>
      </c>
      <c r="O1662" s="12">
        <f t="shared" si="74"/>
        <v>-10</v>
      </c>
      <c r="P1662">
        <v>2033</v>
      </c>
      <c r="Q1662">
        <v>-30</v>
      </c>
      <c r="R1662">
        <v>0</v>
      </c>
      <c r="S1662">
        <v>0.35844500000000001</v>
      </c>
      <c r="T1662">
        <v>0</v>
      </c>
      <c r="U1662">
        <v>0</v>
      </c>
    </row>
    <row r="1663" spans="1:21" x14ac:dyDescent="0.35">
      <c r="A1663">
        <v>1</v>
      </c>
      <c r="B1663">
        <f t="shared" si="75"/>
        <v>1662</v>
      </c>
      <c r="C1663" t="s">
        <v>1806</v>
      </c>
      <c r="D1663">
        <v>85</v>
      </c>
      <c r="E1663">
        <v>2004</v>
      </c>
      <c r="F1663">
        <v>200</v>
      </c>
      <c r="G1663" s="12">
        <v>5700000</v>
      </c>
      <c r="H1663" s="12">
        <v>0</v>
      </c>
      <c r="I1663">
        <v>0</v>
      </c>
      <c r="J1663">
        <v>1</v>
      </c>
      <c r="K1663">
        <v>0</v>
      </c>
      <c r="L1663" s="11">
        <v>41307</v>
      </c>
      <c r="M1663" s="12">
        <v>2013</v>
      </c>
      <c r="N1663">
        <v>0</v>
      </c>
      <c r="O1663" s="12">
        <f t="shared" si="74"/>
        <v>-9</v>
      </c>
      <c r="P1663">
        <v>2033</v>
      </c>
      <c r="Q1663">
        <v>-29</v>
      </c>
      <c r="R1663">
        <v>0</v>
      </c>
      <c r="S1663">
        <v>0.35306959999999998</v>
      </c>
      <c r="T1663">
        <v>0</v>
      </c>
      <c r="U1663">
        <v>0</v>
      </c>
    </row>
    <row r="1664" spans="1:21" x14ac:dyDescent="0.35">
      <c r="A1664">
        <v>1</v>
      </c>
      <c r="B1664">
        <f t="shared" si="75"/>
        <v>1663</v>
      </c>
      <c r="C1664" t="s">
        <v>1806</v>
      </c>
      <c r="D1664">
        <v>85</v>
      </c>
      <c r="E1664">
        <v>2005</v>
      </c>
      <c r="F1664">
        <v>200</v>
      </c>
      <c r="G1664" s="12">
        <v>5800000</v>
      </c>
      <c r="H1664" s="12">
        <v>0</v>
      </c>
      <c r="I1664">
        <v>0</v>
      </c>
      <c r="J1664">
        <v>1</v>
      </c>
      <c r="K1664">
        <v>0</v>
      </c>
      <c r="L1664" s="11">
        <v>41307</v>
      </c>
      <c r="M1664" s="12">
        <v>2013</v>
      </c>
      <c r="N1664">
        <v>0</v>
      </c>
      <c r="O1664" s="12">
        <f t="shared" si="74"/>
        <v>-8</v>
      </c>
      <c r="P1664">
        <v>2033</v>
      </c>
      <c r="Q1664">
        <v>-28</v>
      </c>
      <c r="R1664">
        <v>0</v>
      </c>
      <c r="S1664">
        <v>0.34758270000000002</v>
      </c>
      <c r="T1664">
        <v>0</v>
      </c>
      <c r="U1664">
        <v>0</v>
      </c>
    </row>
    <row r="1665" spans="1:21" x14ac:dyDescent="0.35">
      <c r="A1665">
        <v>1</v>
      </c>
      <c r="B1665">
        <f t="shared" si="75"/>
        <v>1664</v>
      </c>
      <c r="C1665" t="s">
        <v>1806</v>
      </c>
      <c r="D1665">
        <v>85</v>
      </c>
      <c r="E1665">
        <v>2006</v>
      </c>
      <c r="F1665">
        <v>200</v>
      </c>
      <c r="G1665" s="12">
        <v>5800000</v>
      </c>
      <c r="H1665" s="12">
        <v>0</v>
      </c>
      <c r="I1665">
        <v>0</v>
      </c>
      <c r="J1665">
        <v>1</v>
      </c>
      <c r="K1665">
        <v>0</v>
      </c>
      <c r="L1665" s="11">
        <v>41307</v>
      </c>
      <c r="M1665" s="12">
        <v>2013</v>
      </c>
      <c r="N1665">
        <v>0</v>
      </c>
      <c r="O1665" s="12">
        <f t="shared" si="74"/>
        <v>-7</v>
      </c>
      <c r="P1665">
        <v>2033</v>
      </c>
      <c r="Q1665">
        <v>-27</v>
      </c>
      <c r="R1665">
        <v>0</v>
      </c>
      <c r="S1665">
        <v>0.341918</v>
      </c>
      <c r="T1665">
        <v>0</v>
      </c>
      <c r="U1665">
        <v>0</v>
      </c>
    </row>
    <row r="1666" spans="1:21" x14ac:dyDescent="0.35">
      <c r="A1666">
        <v>1</v>
      </c>
      <c r="B1666">
        <f t="shared" si="75"/>
        <v>1665</v>
      </c>
      <c r="C1666" t="s">
        <v>1806</v>
      </c>
      <c r="D1666">
        <v>85</v>
      </c>
      <c r="E1666">
        <v>2007</v>
      </c>
      <c r="F1666">
        <v>500</v>
      </c>
      <c r="G1666" s="12">
        <v>5900000</v>
      </c>
      <c r="H1666" s="12">
        <v>0</v>
      </c>
      <c r="I1666">
        <v>0</v>
      </c>
      <c r="J1666">
        <v>1</v>
      </c>
      <c r="K1666">
        <v>0</v>
      </c>
      <c r="L1666" s="11">
        <v>41307</v>
      </c>
      <c r="M1666" s="12">
        <v>2013</v>
      </c>
      <c r="N1666">
        <v>0</v>
      </c>
      <c r="O1666" s="12">
        <f t="shared" si="74"/>
        <v>-6</v>
      </c>
      <c r="P1666">
        <v>2033</v>
      </c>
      <c r="Q1666">
        <v>-26</v>
      </c>
      <c r="R1666">
        <v>0</v>
      </c>
      <c r="S1666">
        <v>0.84036619999999995</v>
      </c>
      <c r="T1666">
        <v>0</v>
      </c>
      <c r="U1666">
        <v>0</v>
      </c>
    </row>
    <row r="1667" spans="1:21" x14ac:dyDescent="0.35">
      <c r="A1667">
        <v>1</v>
      </c>
      <c r="B1667">
        <f t="shared" si="75"/>
        <v>1666</v>
      </c>
      <c r="C1667" t="s">
        <v>1806</v>
      </c>
      <c r="D1667">
        <v>85</v>
      </c>
      <c r="E1667">
        <v>2008</v>
      </c>
      <c r="F1667">
        <v>500</v>
      </c>
      <c r="G1667" s="12">
        <v>6100000</v>
      </c>
      <c r="H1667" s="12">
        <v>0</v>
      </c>
      <c r="I1667">
        <v>0</v>
      </c>
      <c r="J1667">
        <v>1</v>
      </c>
      <c r="K1667">
        <v>0</v>
      </c>
      <c r="L1667" s="11">
        <v>41307</v>
      </c>
      <c r="M1667" s="12">
        <v>2013</v>
      </c>
      <c r="N1667">
        <v>0</v>
      </c>
      <c r="O1667" s="12">
        <f t="shared" ref="O1667:O1730" si="76">E1667-M1667</f>
        <v>-5</v>
      </c>
      <c r="P1667">
        <v>2033</v>
      </c>
      <c r="Q1667">
        <v>-25</v>
      </c>
      <c r="R1667">
        <v>0</v>
      </c>
      <c r="S1667">
        <v>0.82614730000000003</v>
      </c>
      <c r="T1667">
        <v>0</v>
      </c>
      <c r="U1667">
        <v>0</v>
      </c>
    </row>
    <row r="1668" spans="1:21" x14ac:dyDescent="0.35">
      <c r="A1668">
        <v>1</v>
      </c>
      <c r="B1668">
        <f t="shared" ref="B1668:B1731" si="77">B1667+1</f>
        <v>1667</v>
      </c>
      <c r="C1668" t="s">
        <v>1806</v>
      </c>
      <c r="D1668">
        <v>85</v>
      </c>
      <c r="E1668">
        <v>2009</v>
      </c>
      <c r="F1668">
        <v>500</v>
      </c>
      <c r="G1668" s="12">
        <v>6200000</v>
      </c>
      <c r="H1668" s="12">
        <v>0</v>
      </c>
      <c r="I1668">
        <v>0</v>
      </c>
      <c r="J1668">
        <v>1</v>
      </c>
      <c r="K1668">
        <v>0</v>
      </c>
      <c r="L1668" s="11">
        <v>41307</v>
      </c>
      <c r="M1668" s="12">
        <v>2013</v>
      </c>
      <c r="N1668">
        <v>0</v>
      </c>
      <c r="O1668" s="12">
        <f t="shared" si="76"/>
        <v>-4</v>
      </c>
      <c r="P1668">
        <v>2033</v>
      </c>
      <c r="Q1668">
        <v>-24</v>
      </c>
      <c r="R1668">
        <v>0</v>
      </c>
      <c r="S1668">
        <v>0.81273910000000005</v>
      </c>
      <c r="T1668">
        <v>0</v>
      </c>
      <c r="U1668">
        <v>0</v>
      </c>
    </row>
    <row r="1669" spans="1:21" x14ac:dyDescent="0.35">
      <c r="A1669">
        <v>1</v>
      </c>
      <c r="B1669">
        <f t="shared" si="77"/>
        <v>1668</v>
      </c>
      <c r="C1669" t="s">
        <v>1806</v>
      </c>
      <c r="D1669">
        <v>85</v>
      </c>
      <c r="E1669">
        <v>2010</v>
      </c>
      <c r="F1669">
        <v>500</v>
      </c>
      <c r="G1669" s="12">
        <v>6200000</v>
      </c>
      <c r="H1669" s="12">
        <v>0</v>
      </c>
      <c r="I1669">
        <v>0</v>
      </c>
      <c r="J1669">
        <v>1</v>
      </c>
      <c r="K1669">
        <v>0</v>
      </c>
      <c r="L1669" s="11">
        <v>41307</v>
      </c>
      <c r="M1669" s="12">
        <v>2013</v>
      </c>
      <c r="N1669">
        <v>0</v>
      </c>
      <c r="O1669" s="12">
        <f t="shared" si="76"/>
        <v>-3</v>
      </c>
      <c r="P1669">
        <v>2033</v>
      </c>
      <c r="Q1669">
        <v>-23</v>
      </c>
      <c r="R1669">
        <v>0</v>
      </c>
      <c r="S1669">
        <v>0.8004772</v>
      </c>
      <c r="T1669">
        <v>0</v>
      </c>
      <c r="U1669">
        <v>0</v>
      </c>
    </row>
    <row r="1670" spans="1:21" x14ac:dyDescent="0.35">
      <c r="A1670">
        <v>1</v>
      </c>
      <c r="B1670">
        <f t="shared" si="77"/>
        <v>1669</v>
      </c>
      <c r="C1670" t="s">
        <v>1806</v>
      </c>
      <c r="D1670">
        <v>85</v>
      </c>
      <c r="E1670">
        <v>2011</v>
      </c>
      <c r="F1670">
        <v>500</v>
      </c>
      <c r="G1670" s="12">
        <v>6300000</v>
      </c>
      <c r="H1670" s="12">
        <v>0</v>
      </c>
      <c r="I1670">
        <v>0</v>
      </c>
      <c r="J1670">
        <v>1</v>
      </c>
      <c r="K1670">
        <v>0</v>
      </c>
      <c r="L1670" s="11">
        <v>41307</v>
      </c>
      <c r="M1670" s="12">
        <v>2013</v>
      </c>
      <c r="N1670">
        <v>0</v>
      </c>
      <c r="O1670" s="12">
        <f t="shared" si="76"/>
        <v>-2</v>
      </c>
      <c r="P1670">
        <v>2033</v>
      </c>
      <c r="Q1670">
        <v>-22</v>
      </c>
      <c r="R1670">
        <v>0</v>
      </c>
      <c r="S1670">
        <v>0.78945449999999995</v>
      </c>
      <c r="T1670">
        <v>0</v>
      </c>
      <c r="U1670">
        <v>0</v>
      </c>
    </row>
    <row r="1671" spans="1:21" x14ac:dyDescent="0.35">
      <c r="A1671">
        <v>1</v>
      </c>
      <c r="B1671">
        <f t="shared" si="77"/>
        <v>1670</v>
      </c>
      <c r="C1671" t="s">
        <v>1806</v>
      </c>
      <c r="D1671">
        <v>85</v>
      </c>
      <c r="E1671">
        <v>2012</v>
      </c>
      <c r="F1671">
        <v>500</v>
      </c>
      <c r="G1671" s="12">
        <v>6400000</v>
      </c>
      <c r="H1671" s="12">
        <v>0</v>
      </c>
      <c r="I1671">
        <v>0</v>
      </c>
      <c r="J1671">
        <v>1</v>
      </c>
      <c r="K1671">
        <v>0</v>
      </c>
      <c r="L1671" s="11">
        <v>41307</v>
      </c>
      <c r="M1671" s="12">
        <v>2013</v>
      </c>
      <c r="N1671">
        <v>0</v>
      </c>
      <c r="O1671" s="12">
        <f t="shared" si="76"/>
        <v>-1</v>
      </c>
      <c r="P1671">
        <v>2033</v>
      </c>
      <c r="Q1671">
        <v>-21</v>
      </c>
      <c r="R1671">
        <v>0</v>
      </c>
      <c r="S1671">
        <v>0.7794027</v>
      </c>
      <c r="T1671">
        <v>0</v>
      </c>
      <c r="U1671">
        <v>0</v>
      </c>
    </row>
    <row r="1672" spans="1:21" x14ac:dyDescent="0.35">
      <c r="A1672">
        <v>1</v>
      </c>
      <c r="B1672">
        <f t="shared" si="77"/>
        <v>1671</v>
      </c>
      <c r="C1672" t="s">
        <v>1806</v>
      </c>
      <c r="D1672">
        <v>85</v>
      </c>
      <c r="E1672">
        <v>2013</v>
      </c>
      <c r="F1672">
        <v>500</v>
      </c>
      <c r="G1672" s="12">
        <v>6500000</v>
      </c>
      <c r="H1672" s="12">
        <v>0</v>
      </c>
      <c r="I1672">
        <v>0</v>
      </c>
      <c r="J1672">
        <v>1</v>
      </c>
      <c r="K1672">
        <v>0</v>
      </c>
      <c r="L1672" s="11">
        <v>41307</v>
      </c>
      <c r="M1672" s="12">
        <v>2013</v>
      </c>
      <c r="N1672">
        <v>1</v>
      </c>
      <c r="O1672" s="12">
        <f t="shared" si="76"/>
        <v>0</v>
      </c>
      <c r="P1672">
        <v>2033</v>
      </c>
      <c r="Q1672">
        <v>-20</v>
      </c>
      <c r="R1672">
        <v>0</v>
      </c>
      <c r="S1672">
        <v>0.76987550000000005</v>
      </c>
      <c r="T1672">
        <v>1</v>
      </c>
      <c r="U1672">
        <v>0</v>
      </c>
    </row>
    <row r="1673" spans="1:21" x14ac:dyDescent="0.35">
      <c r="A1673">
        <v>1</v>
      </c>
      <c r="B1673">
        <f t="shared" si="77"/>
        <v>1672</v>
      </c>
      <c r="C1673" t="s">
        <v>1806</v>
      </c>
      <c r="D1673">
        <v>85</v>
      </c>
      <c r="E1673">
        <v>2014</v>
      </c>
      <c r="F1673">
        <v>500</v>
      </c>
      <c r="G1673" s="12">
        <v>6600000</v>
      </c>
      <c r="H1673" s="12">
        <v>0</v>
      </c>
      <c r="I1673">
        <v>0</v>
      </c>
      <c r="J1673">
        <v>1</v>
      </c>
      <c r="K1673">
        <v>0</v>
      </c>
      <c r="L1673" s="11">
        <v>41307</v>
      </c>
      <c r="M1673" s="12">
        <v>2013</v>
      </c>
      <c r="N1673">
        <v>1</v>
      </c>
      <c r="O1673" s="12">
        <f t="shared" si="76"/>
        <v>1</v>
      </c>
      <c r="P1673">
        <v>2033</v>
      </c>
      <c r="Q1673">
        <v>-19</v>
      </c>
      <c r="R1673">
        <v>0</v>
      </c>
      <c r="S1673">
        <v>0.76029469999999999</v>
      </c>
      <c r="T1673">
        <v>1</v>
      </c>
      <c r="U1673">
        <v>0</v>
      </c>
    </row>
    <row r="1674" spans="1:21" x14ac:dyDescent="0.35">
      <c r="A1674">
        <v>1</v>
      </c>
      <c r="B1674">
        <f t="shared" si="77"/>
        <v>1673</v>
      </c>
      <c r="C1674" t="s">
        <v>1806</v>
      </c>
      <c r="D1674">
        <v>85</v>
      </c>
      <c r="E1674">
        <v>2015</v>
      </c>
      <c r="F1674">
        <v>500</v>
      </c>
      <c r="G1674" s="12">
        <v>6700000</v>
      </c>
      <c r="H1674" s="12">
        <v>0</v>
      </c>
      <c r="I1674">
        <v>0</v>
      </c>
      <c r="J1674">
        <v>1</v>
      </c>
      <c r="K1674">
        <v>0</v>
      </c>
      <c r="L1674" s="11">
        <v>41307</v>
      </c>
      <c r="M1674" s="12">
        <v>2013</v>
      </c>
      <c r="N1674">
        <v>1</v>
      </c>
      <c r="O1674" s="12">
        <f t="shared" si="76"/>
        <v>2</v>
      </c>
      <c r="P1674">
        <v>2033</v>
      </c>
      <c r="Q1674">
        <v>-18</v>
      </c>
      <c r="R1674">
        <v>0</v>
      </c>
      <c r="S1674">
        <v>0.75030390000000002</v>
      </c>
      <c r="T1674">
        <v>1</v>
      </c>
      <c r="U1674">
        <v>0</v>
      </c>
    </row>
    <row r="1675" spans="1:21" x14ac:dyDescent="0.35">
      <c r="A1675">
        <v>1</v>
      </c>
      <c r="B1675">
        <f t="shared" si="77"/>
        <v>1674</v>
      </c>
      <c r="C1675" t="s">
        <v>1806</v>
      </c>
      <c r="D1675">
        <v>85</v>
      </c>
      <c r="E1675">
        <v>2016</v>
      </c>
      <c r="F1675">
        <v>500</v>
      </c>
      <c r="G1675" s="12">
        <v>6800000</v>
      </c>
      <c r="H1675" s="12">
        <v>0</v>
      </c>
      <c r="I1675">
        <v>0</v>
      </c>
      <c r="J1675">
        <v>1</v>
      </c>
      <c r="K1675">
        <v>0</v>
      </c>
      <c r="L1675" s="11">
        <v>41307</v>
      </c>
      <c r="M1675" s="12">
        <v>2013</v>
      </c>
      <c r="N1675">
        <v>1</v>
      </c>
      <c r="O1675" s="12">
        <f t="shared" si="76"/>
        <v>3</v>
      </c>
      <c r="P1675">
        <v>2033</v>
      </c>
      <c r="Q1675">
        <v>-17</v>
      </c>
      <c r="R1675">
        <v>0</v>
      </c>
      <c r="S1675">
        <v>0.73982519999999996</v>
      </c>
      <c r="T1675">
        <v>1</v>
      </c>
      <c r="U1675">
        <v>0</v>
      </c>
    </row>
    <row r="1676" spans="1:21" x14ac:dyDescent="0.35">
      <c r="A1676">
        <v>1</v>
      </c>
      <c r="B1676">
        <f t="shared" si="77"/>
        <v>1675</v>
      </c>
      <c r="C1676" t="s">
        <v>81</v>
      </c>
      <c r="D1676">
        <v>86</v>
      </c>
      <c r="E1676">
        <v>1990</v>
      </c>
      <c r="F1676">
        <v>100</v>
      </c>
      <c r="G1676" s="12">
        <v>2700000</v>
      </c>
      <c r="H1676" s="12">
        <v>0</v>
      </c>
      <c r="I1676">
        <v>0</v>
      </c>
      <c r="J1676">
        <v>0</v>
      </c>
      <c r="K1676">
        <v>0</v>
      </c>
      <c r="L1676" s="11">
        <v>36201</v>
      </c>
      <c r="M1676" s="12">
        <v>1999</v>
      </c>
      <c r="N1676">
        <v>0</v>
      </c>
      <c r="O1676" s="12">
        <f t="shared" si="76"/>
        <v>-9</v>
      </c>
      <c r="P1676">
        <v>1999</v>
      </c>
      <c r="Q1676">
        <v>-9</v>
      </c>
      <c r="R1676">
        <v>0</v>
      </c>
      <c r="S1676">
        <v>0.37549500000000002</v>
      </c>
      <c r="T1676">
        <v>0</v>
      </c>
      <c r="U1676">
        <v>0</v>
      </c>
    </row>
    <row r="1677" spans="1:21" x14ac:dyDescent="0.35">
      <c r="A1677">
        <v>1</v>
      </c>
      <c r="B1677">
        <f t="shared" si="77"/>
        <v>1676</v>
      </c>
      <c r="C1677" t="s">
        <v>81</v>
      </c>
      <c r="D1677">
        <v>86</v>
      </c>
      <c r="E1677">
        <v>1991</v>
      </c>
      <c r="F1677">
        <v>100</v>
      </c>
      <c r="G1677" s="12">
        <v>2700000</v>
      </c>
      <c r="H1677" s="12">
        <v>0</v>
      </c>
      <c r="I1677">
        <v>0</v>
      </c>
      <c r="J1677">
        <v>0</v>
      </c>
      <c r="K1677">
        <v>0</v>
      </c>
      <c r="L1677" s="11">
        <v>36201</v>
      </c>
      <c r="M1677" s="12">
        <v>1999</v>
      </c>
      <c r="N1677">
        <v>0</v>
      </c>
      <c r="O1677" s="12">
        <f t="shared" si="76"/>
        <v>-8</v>
      </c>
      <c r="P1677">
        <v>1999</v>
      </c>
      <c r="Q1677">
        <v>-8</v>
      </c>
      <c r="R1677">
        <v>0</v>
      </c>
      <c r="S1677">
        <v>0.37727579999999999</v>
      </c>
      <c r="T1677">
        <v>0</v>
      </c>
      <c r="U1677">
        <v>0</v>
      </c>
    </row>
    <row r="1678" spans="1:21" x14ac:dyDescent="0.35">
      <c r="A1678">
        <v>1</v>
      </c>
      <c r="B1678">
        <f t="shared" si="77"/>
        <v>1677</v>
      </c>
      <c r="C1678" t="s">
        <v>81</v>
      </c>
      <c r="D1678">
        <v>86</v>
      </c>
      <c r="E1678">
        <v>1992</v>
      </c>
      <c r="F1678">
        <v>100</v>
      </c>
      <c r="G1678" s="12">
        <v>2600000</v>
      </c>
      <c r="H1678" s="12">
        <v>0</v>
      </c>
      <c r="I1678">
        <v>0</v>
      </c>
      <c r="J1678">
        <v>0</v>
      </c>
      <c r="K1678">
        <v>0</v>
      </c>
      <c r="L1678" s="11">
        <v>36201</v>
      </c>
      <c r="M1678" s="12">
        <v>1999</v>
      </c>
      <c r="N1678">
        <v>0</v>
      </c>
      <c r="O1678" s="12">
        <f t="shared" si="76"/>
        <v>-7</v>
      </c>
      <c r="P1678">
        <v>1999</v>
      </c>
      <c r="Q1678">
        <v>-7</v>
      </c>
      <c r="R1678">
        <v>0</v>
      </c>
      <c r="S1678">
        <v>0.38250600000000001</v>
      </c>
      <c r="T1678">
        <v>0</v>
      </c>
      <c r="U1678">
        <v>0</v>
      </c>
    </row>
    <row r="1679" spans="1:21" x14ac:dyDescent="0.35">
      <c r="A1679">
        <v>1</v>
      </c>
      <c r="B1679">
        <f t="shared" si="77"/>
        <v>1678</v>
      </c>
      <c r="C1679" t="s">
        <v>81</v>
      </c>
      <c r="D1679">
        <v>86</v>
      </c>
      <c r="E1679">
        <v>1993</v>
      </c>
      <c r="F1679">
        <v>100</v>
      </c>
      <c r="G1679" s="12">
        <v>2600000</v>
      </c>
      <c r="H1679" s="12">
        <v>0</v>
      </c>
      <c r="I1679">
        <v>0</v>
      </c>
      <c r="J1679">
        <v>0</v>
      </c>
      <c r="K1679">
        <v>0</v>
      </c>
      <c r="L1679" s="11">
        <v>36201</v>
      </c>
      <c r="M1679" s="12">
        <v>1999</v>
      </c>
      <c r="N1679">
        <v>0</v>
      </c>
      <c r="O1679" s="12">
        <f t="shared" si="76"/>
        <v>-6</v>
      </c>
      <c r="P1679">
        <v>1999</v>
      </c>
      <c r="Q1679">
        <v>-6</v>
      </c>
      <c r="R1679">
        <v>0</v>
      </c>
      <c r="S1679">
        <v>0.39012360000000001</v>
      </c>
      <c r="T1679">
        <v>0</v>
      </c>
      <c r="U1679">
        <v>0</v>
      </c>
    </row>
    <row r="1680" spans="1:21" x14ac:dyDescent="0.35">
      <c r="A1680">
        <v>1</v>
      </c>
      <c r="B1680">
        <f t="shared" si="77"/>
        <v>1679</v>
      </c>
      <c r="C1680" t="s">
        <v>81</v>
      </c>
      <c r="D1680">
        <v>86</v>
      </c>
      <c r="E1680">
        <v>1994</v>
      </c>
      <c r="F1680">
        <v>100</v>
      </c>
      <c r="G1680" s="12">
        <v>2500000</v>
      </c>
      <c r="H1680" s="12">
        <v>0</v>
      </c>
      <c r="I1680">
        <v>0</v>
      </c>
      <c r="J1680">
        <v>0</v>
      </c>
      <c r="K1680">
        <v>0</v>
      </c>
      <c r="L1680" s="11">
        <v>36201</v>
      </c>
      <c r="M1680" s="12">
        <v>1999</v>
      </c>
      <c r="N1680">
        <v>0</v>
      </c>
      <c r="O1680" s="12">
        <f t="shared" si="76"/>
        <v>-5</v>
      </c>
      <c r="P1680">
        <v>1999</v>
      </c>
      <c r="Q1680">
        <v>-5</v>
      </c>
      <c r="R1680">
        <v>0</v>
      </c>
      <c r="S1680">
        <v>0.39670860000000002</v>
      </c>
      <c r="T1680">
        <v>0</v>
      </c>
      <c r="U1680">
        <v>0</v>
      </c>
    </row>
    <row r="1681" spans="1:21" x14ac:dyDescent="0.35">
      <c r="A1681">
        <v>1</v>
      </c>
      <c r="B1681">
        <f t="shared" si="77"/>
        <v>1680</v>
      </c>
      <c r="C1681" t="s">
        <v>81</v>
      </c>
      <c r="D1681">
        <v>86</v>
      </c>
      <c r="E1681">
        <v>1995</v>
      </c>
      <c r="F1681">
        <v>200</v>
      </c>
      <c r="G1681" s="12">
        <v>2500000</v>
      </c>
      <c r="H1681" s="12">
        <v>0</v>
      </c>
      <c r="I1681">
        <v>0</v>
      </c>
      <c r="J1681">
        <v>0</v>
      </c>
      <c r="K1681">
        <v>0</v>
      </c>
      <c r="L1681" s="11">
        <v>36201</v>
      </c>
      <c r="M1681" s="12">
        <v>1999</v>
      </c>
      <c r="N1681">
        <v>0</v>
      </c>
      <c r="O1681" s="12">
        <f t="shared" si="76"/>
        <v>-4</v>
      </c>
      <c r="P1681">
        <v>1999</v>
      </c>
      <c r="Q1681">
        <v>-4</v>
      </c>
      <c r="R1681">
        <v>0</v>
      </c>
      <c r="S1681">
        <v>0.80481080000000005</v>
      </c>
      <c r="T1681">
        <v>0</v>
      </c>
      <c r="U1681">
        <v>0</v>
      </c>
    </row>
    <row r="1682" spans="1:21" x14ac:dyDescent="0.35">
      <c r="A1682">
        <v>1</v>
      </c>
      <c r="B1682">
        <f t="shared" si="77"/>
        <v>1681</v>
      </c>
      <c r="C1682" t="s">
        <v>81</v>
      </c>
      <c r="D1682">
        <v>86</v>
      </c>
      <c r="E1682">
        <v>1996</v>
      </c>
      <c r="F1682">
        <v>200</v>
      </c>
      <c r="G1682" s="12">
        <v>2500000</v>
      </c>
      <c r="H1682" s="12">
        <v>0</v>
      </c>
      <c r="I1682">
        <v>0</v>
      </c>
      <c r="J1682">
        <v>0</v>
      </c>
      <c r="K1682">
        <v>0</v>
      </c>
      <c r="L1682" s="11">
        <v>36201</v>
      </c>
      <c r="M1682" s="12">
        <v>1999</v>
      </c>
      <c r="N1682">
        <v>0</v>
      </c>
      <c r="O1682" s="12">
        <f t="shared" si="76"/>
        <v>-3</v>
      </c>
      <c r="P1682">
        <v>1999</v>
      </c>
      <c r="Q1682">
        <v>-3</v>
      </c>
      <c r="R1682">
        <v>0</v>
      </c>
      <c r="S1682">
        <v>0.81392730000000002</v>
      </c>
      <c r="T1682">
        <v>0</v>
      </c>
      <c r="U1682">
        <v>0</v>
      </c>
    </row>
    <row r="1683" spans="1:21" x14ac:dyDescent="0.35">
      <c r="A1683">
        <v>1</v>
      </c>
      <c r="B1683">
        <f t="shared" si="77"/>
        <v>1682</v>
      </c>
      <c r="C1683" t="s">
        <v>81</v>
      </c>
      <c r="D1683">
        <v>86</v>
      </c>
      <c r="E1683">
        <v>1997</v>
      </c>
      <c r="F1683">
        <v>500</v>
      </c>
      <c r="G1683" s="12">
        <v>2400000</v>
      </c>
      <c r="H1683" s="12">
        <v>0</v>
      </c>
      <c r="I1683">
        <v>0</v>
      </c>
      <c r="J1683">
        <v>0</v>
      </c>
      <c r="K1683">
        <v>0</v>
      </c>
      <c r="L1683" s="11">
        <v>36201</v>
      </c>
      <c r="M1683" s="12">
        <v>1999</v>
      </c>
      <c r="N1683">
        <v>0</v>
      </c>
      <c r="O1683" s="12">
        <f t="shared" si="76"/>
        <v>-2</v>
      </c>
      <c r="P1683">
        <v>1999</v>
      </c>
      <c r="Q1683">
        <v>-2</v>
      </c>
      <c r="R1683">
        <v>0</v>
      </c>
      <c r="S1683">
        <v>2.055202</v>
      </c>
      <c r="T1683">
        <v>0</v>
      </c>
      <c r="U1683">
        <v>0</v>
      </c>
    </row>
    <row r="1684" spans="1:21" x14ac:dyDescent="0.35">
      <c r="A1684">
        <v>1</v>
      </c>
      <c r="B1684">
        <f t="shared" si="77"/>
        <v>1683</v>
      </c>
      <c r="C1684" t="s">
        <v>81</v>
      </c>
      <c r="D1684">
        <v>86</v>
      </c>
      <c r="E1684">
        <v>1998</v>
      </c>
      <c r="F1684">
        <v>500</v>
      </c>
      <c r="G1684" s="12">
        <v>2400000</v>
      </c>
      <c r="H1684" s="12">
        <v>0</v>
      </c>
      <c r="I1684">
        <v>0</v>
      </c>
      <c r="J1684">
        <v>0</v>
      </c>
      <c r="K1684">
        <v>0</v>
      </c>
      <c r="L1684" s="11">
        <v>36201</v>
      </c>
      <c r="M1684" s="12">
        <v>1999</v>
      </c>
      <c r="N1684">
        <v>0</v>
      </c>
      <c r="O1684" s="12">
        <f t="shared" si="76"/>
        <v>-1</v>
      </c>
      <c r="P1684">
        <v>1999</v>
      </c>
      <c r="Q1684">
        <v>-1</v>
      </c>
      <c r="R1684">
        <v>0</v>
      </c>
      <c r="S1684">
        <v>2.0746720000000001</v>
      </c>
      <c r="T1684">
        <v>0</v>
      </c>
      <c r="U1684">
        <v>0</v>
      </c>
    </row>
    <row r="1685" spans="1:21" x14ac:dyDescent="0.35">
      <c r="A1685">
        <v>1</v>
      </c>
      <c r="B1685">
        <f t="shared" si="77"/>
        <v>1684</v>
      </c>
      <c r="C1685" t="s">
        <v>81</v>
      </c>
      <c r="D1685">
        <v>86</v>
      </c>
      <c r="E1685">
        <v>1999</v>
      </c>
      <c r="F1685">
        <v>500</v>
      </c>
      <c r="G1685" s="12">
        <v>2400000</v>
      </c>
      <c r="H1685" s="12">
        <v>0</v>
      </c>
      <c r="I1685">
        <v>0</v>
      </c>
      <c r="J1685">
        <v>0</v>
      </c>
      <c r="K1685">
        <v>0</v>
      </c>
      <c r="L1685" s="11">
        <v>36201</v>
      </c>
      <c r="M1685" s="12">
        <v>1999</v>
      </c>
      <c r="N1685">
        <v>1</v>
      </c>
      <c r="O1685" s="12">
        <f t="shared" si="76"/>
        <v>0</v>
      </c>
      <c r="P1685">
        <v>1999</v>
      </c>
      <c r="Q1685">
        <v>0</v>
      </c>
      <c r="R1685">
        <v>1</v>
      </c>
      <c r="S1685">
        <v>2.091628</v>
      </c>
      <c r="T1685">
        <v>0</v>
      </c>
      <c r="U1685">
        <v>0</v>
      </c>
    </row>
    <row r="1686" spans="1:21" x14ac:dyDescent="0.35">
      <c r="A1686">
        <v>1</v>
      </c>
      <c r="B1686">
        <f t="shared" si="77"/>
        <v>1685</v>
      </c>
      <c r="C1686" t="s">
        <v>81</v>
      </c>
      <c r="D1686">
        <v>86</v>
      </c>
      <c r="E1686">
        <v>2000</v>
      </c>
      <c r="F1686">
        <v>500</v>
      </c>
      <c r="G1686" s="12">
        <v>2400000</v>
      </c>
      <c r="H1686" s="12">
        <v>0</v>
      </c>
      <c r="I1686">
        <v>0</v>
      </c>
      <c r="J1686">
        <v>0</v>
      </c>
      <c r="K1686">
        <v>0</v>
      </c>
      <c r="L1686" s="11">
        <v>36201</v>
      </c>
      <c r="M1686" s="12">
        <v>1999</v>
      </c>
      <c r="N1686">
        <v>1</v>
      </c>
      <c r="O1686" s="12">
        <f t="shared" si="76"/>
        <v>1</v>
      </c>
      <c r="P1686">
        <v>1999</v>
      </c>
      <c r="Q1686">
        <v>1</v>
      </c>
      <c r="R1686">
        <v>1</v>
      </c>
      <c r="S1686">
        <v>2.111888</v>
      </c>
      <c r="T1686">
        <v>0</v>
      </c>
      <c r="U1686">
        <v>0</v>
      </c>
    </row>
    <row r="1687" spans="1:21" x14ac:dyDescent="0.35">
      <c r="A1687">
        <v>1</v>
      </c>
      <c r="B1687">
        <f t="shared" si="77"/>
        <v>1686</v>
      </c>
      <c r="C1687" t="s">
        <v>81</v>
      </c>
      <c r="D1687">
        <v>86</v>
      </c>
      <c r="E1687">
        <v>2001</v>
      </c>
      <c r="F1687">
        <v>500</v>
      </c>
      <c r="G1687" s="12">
        <v>2300000</v>
      </c>
      <c r="H1687" s="12">
        <v>0</v>
      </c>
      <c r="I1687">
        <v>0</v>
      </c>
      <c r="J1687">
        <v>0</v>
      </c>
      <c r="K1687">
        <v>0</v>
      </c>
      <c r="L1687" s="11">
        <v>36201</v>
      </c>
      <c r="M1687" s="12">
        <v>1999</v>
      </c>
      <c r="N1687">
        <v>1</v>
      </c>
      <c r="O1687" s="12">
        <f t="shared" si="76"/>
        <v>2</v>
      </c>
      <c r="P1687">
        <v>1999</v>
      </c>
      <c r="Q1687">
        <v>2</v>
      </c>
      <c r="R1687">
        <v>1</v>
      </c>
      <c r="S1687">
        <v>2.1393390000000001</v>
      </c>
      <c r="T1687">
        <v>0</v>
      </c>
      <c r="U1687">
        <v>0</v>
      </c>
    </row>
    <row r="1688" spans="1:21" x14ac:dyDescent="0.35">
      <c r="A1688">
        <v>1</v>
      </c>
      <c r="B1688">
        <f t="shared" si="77"/>
        <v>1687</v>
      </c>
      <c r="C1688" t="s">
        <v>81</v>
      </c>
      <c r="D1688">
        <v>86</v>
      </c>
      <c r="E1688">
        <v>2002</v>
      </c>
      <c r="F1688">
        <v>500</v>
      </c>
      <c r="G1688" s="12">
        <v>2300000</v>
      </c>
      <c r="H1688" s="12">
        <v>0</v>
      </c>
      <c r="I1688">
        <v>0</v>
      </c>
      <c r="J1688">
        <v>0</v>
      </c>
      <c r="K1688">
        <v>0</v>
      </c>
      <c r="L1688" s="11">
        <v>36201</v>
      </c>
      <c r="M1688" s="12">
        <v>1999</v>
      </c>
      <c r="N1688">
        <v>1</v>
      </c>
      <c r="O1688" s="12">
        <f t="shared" si="76"/>
        <v>3</v>
      </c>
      <c r="P1688">
        <v>1999</v>
      </c>
      <c r="Q1688">
        <v>3</v>
      </c>
      <c r="R1688">
        <v>1</v>
      </c>
      <c r="S1688">
        <v>2.1643400000000002</v>
      </c>
      <c r="T1688">
        <v>0</v>
      </c>
      <c r="U1688">
        <v>0</v>
      </c>
    </row>
    <row r="1689" spans="1:21" x14ac:dyDescent="0.35">
      <c r="A1689">
        <v>1</v>
      </c>
      <c r="B1689">
        <f t="shared" si="77"/>
        <v>1688</v>
      </c>
      <c r="C1689" t="s">
        <v>81</v>
      </c>
      <c r="D1689">
        <v>86</v>
      </c>
      <c r="E1689">
        <v>2003</v>
      </c>
      <c r="F1689">
        <v>500</v>
      </c>
      <c r="G1689" s="12">
        <v>2300000</v>
      </c>
      <c r="H1689" s="12">
        <v>0</v>
      </c>
      <c r="I1689">
        <v>0</v>
      </c>
      <c r="J1689">
        <v>0</v>
      </c>
      <c r="K1689">
        <v>0</v>
      </c>
      <c r="L1689" s="11">
        <v>36201</v>
      </c>
      <c r="M1689" s="12">
        <v>1999</v>
      </c>
      <c r="N1689">
        <v>1</v>
      </c>
      <c r="O1689" s="12">
        <f t="shared" si="76"/>
        <v>4</v>
      </c>
      <c r="P1689">
        <v>1999</v>
      </c>
      <c r="Q1689">
        <v>4</v>
      </c>
      <c r="R1689">
        <v>1</v>
      </c>
      <c r="S1689">
        <v>2.1853579999999999</v>
      </c>
      <c r="T1689">
        <v>0</v>
      </c>
      <c r="U1689">
        <v>0</v>
      </c>
    </row>
    <row r="1690" spans="1:21" x14ac:dyDescent="0.35">
      <c r="A1690">
        <v>1</v>
      </c>
      <c r="B1690">
        <f t="shared" si="77"/>
        <v>1689</v>
      </c>
      <c r="C1690" t="s">
        <v>81</v>
      </c>
      <c r="D1690">
        <v>86</v>
      </c>
      <c r="E1690">
        <v>2004</v>
      </c>
      <c r="F1690">
        <v>500</v>
      </c>
      <c r="G1690" s="12">
        <v>2300000</v>
      </c>
      <c r="H1690" s="12">
        <v>0</v>
      </c>
      <c r="I1690">
        <v>0</v>
      </c>
      <c r="J1690">
        <v>0</v>
      </c>
      <c r="K1690">
        <v>0</v>
      </c>
      <c r="L1690" s="11">
        <v>36201</v>
      </c>
      <c r="M1690" s="12">
        <v>1999</v>
      </c>
      <c r="N1690">
        <v>1</v>
      </c>
      <c r="O1690" s="12">
        <f t="shared" si="76"/>
        <v>5</v>
      </c>
      <c r="P1690">
        <v>1999</v>
      </c>
      <c r="Q1690">
        <v>5</v>
      </c>
      <c r="R1690">
        <v>1</v>
      </c>
      <c r="S1690">
        <v>2.2093370000000001</v>
      </c>
      <c r="T1690">
        <v>0</v>
      </c>
      <c r="U1690">
        <v>0</v>
      </c>
    </row>
    <row r="1691" spans="1:21" x14ac:dyDescent="0.35">
      <c r="A1691">
        <v>1</v>
      </c>
      <c r="B1691">
        <f t="shared" si="77"/>
        <v>1690</v>
      </c>
      <c r="C1691" t="s">
        <v>81</v>
      </c>
      <c r="D1691">
        <v>86</v>
      </c>
      <c r="E1691">
        <v>2005</v>
      </c>
      <c r="F1691">
        <v>500</v>
      </c>
      <c r="G1691" s="12">
        <v>2200000</v>
      </c>
      <c r="H1691" s="12">
        <v>0</v>
      </c>
      <c r="I1691">
        <v>0</v>
      </c>
      <c r="J1691">
        <v>0</v>
      </c>
      <c r="K1691">
        <v>0</v>
      </c>
      <c r="L1691" s="11">
        <v>36201</v>
      </c>
      <c r="M1691" s="12">
        <v>1999</v>
      </c>
      <c r="N1691">
        <v>1</v>
      </c>
      <c r="O1691" s="12">
        <f t="shared" si="76"/>
        <v>6</v>
      </c>
      <c r="P1691">
        <v>1999</v>
      </c>
      <c r="Q1691">
        <v>6</v>
      </c>
      <c r="R1691">
        <v>1</v>
      </c>
      <c r="S1691">
        <v>2.2333400000000001</v>
      </c>
      <c r="T1691">
        <v>0</v>
      </c>
      <c r="U1691">
        <v>0</v>
      </c>
    </row>
    <row r="1692" spans="1:21" x14ac:dyDescent="0.35">
      <c r="A1692">
        <v>1</v>
      </c>
      <c r="B1692">
        <f t="shared" si="77"/>
        <v>1691</v>
      </c>
      <c r="C1692" t="s">
        <v>81</v>
      </c>
      <c r="D1692">
        <v>86</v>
      </c>
      <c r="E1692">
        <v>2006</v>
      </c>
      <c r="F1692">
        <v>500</v>
      </c>
      <c r="G1692" s="12">
        <v>2200000</v>
      </c>
      <c r="H1692" s="12">
        <v>0</v>
      </c>
      <c r="I1692">
        <v>0</v>
      </c>
      <c r="J1692">
        <v>0</v>
      </c>
      <c r="K1692">
        <v>0</v>
      </c>
      <c r="L1692" s="11">
        <v>36201</v>
      </c>
      <c r="M1692" s="12">
        <v>1999</v>
      </c>
      <c r="N1692">
        <v>1</v>
      </c>
      <c r="O1692" s="12">
        <f t="shared" si="76"/>
        <v>7</v>
      </c>
      <c r="P1692">
        <v>1999</v>
      </c>
      <c r="Q1692">
        <v>7</v>
      </c>
      <c r="R1692">
        <v>1</v>
      </c>
      <c r="S1692">
        <v>2.2539199999999999</v>
      </c>
      <c r="T1692">
        <v>0</v>
      </c>
      <c r="U1692">
        <v>0</v>
      </c>
    </row>
    <row r="1693" spans="1:21" x14ac:dyDescent="0.35">
      <c r="A1693">
        <v>1</v>
      </c>
      <c r="B1693">
        <f t="shared" si="77"/>
        <v>1692</v>
      </c>
      <c r="C1693" t="s">
        <v>81</v>
      </c>
      <c r="D1693">
        <v>86</v>
      </c>
      <c r="E1693">
        <v>2007</v>
      </c>
      <c r="F1693">
        <v>500</v>
      </c>
      <c r="G1693" s="12">
        <v>2200000</v>
      </c>
      <c r="H1693" s="12">
        <v>0</v>
      </c>
      <c r="I1693">
        <v>0</v>
      </c>
      <c r="J1693">
        <v>0</v>
      </c>
      <c r="K1693">
        <v>0</v>
      </c>
      <c r="L1693" s="11">
        <v>36201</v>
      </c>
      <c r="M1693" s="12">
        <v>1999</v>
      </c>
      <c r="N1693">
        <v>1</v>
      </c>
      <c r="O1693" s="12">
        <f t="shared" si="76"/>
        <v>8</v>
      </c>
      <c r="P1693">
        <v>1999</v>
      </c>
      <c r="Q1693">
        <v>8</v>
      </c>
      <c r="R1693">
        <v>1</v>
      </c>
      <c r="S1693">
        <v>2.272392</v>
      </c>
      <c r="T1693">
        <v>0</v>
      </c>
      <c r="U1693">
        <v>0</v>
      </c>
    </row>
    <row r="1694" spans="1:21" x14ac:dyDescent="0.35">
      <c r="A1694">
        <v>1</v>
      </c>
      <c r="B1694">
        <f t="shared" si="77"/>
        <v>1693</v>
      </c>
      <c r="C1694" t="s">
        <v>81</v>
      </c>
      <c r="D1694">
        <v>86</v>
      </c>
      <c r="E1694">
        <v>2008</v>
      </c>
      <c r="F1694">
        <v>500</v>
      </c>
      <c r="G1694" s="12">
        <v>2200000</v>
      </c>
      <c r="H1694" s="12">
        <v>0</v>
      </c>
      <c r="I1694">
        <v>0</v>
      </c>
      <c r="J1694">
        <v>0</v>
      </c>
      <c r="K1694">
        <v>0</v>
      </c>
      <c r="L1694" s="11">
        <v>36201</v>
      </c>
      <c r="M1694" s="12">
        <v>1999</v>
      </c>
      <c r="N1694">
        <v>1</v>
      </c>
      <c r="O1694" s="12">
        <f t="shared" si="76"/>
        <v>9</v>
      </c>
      <c r="P1694">
        <v>1999</v>
      </c>
      <c r="Q1694">
        <v>9</v>
      </c>
      <c r="R1694">
        <v>1</v>
      </c>
      <c r="S1694">
        <v>2.2963990000000001</v>
      </c>
      <c r="T1694">
        <v>0</v>
      </c>
      <c r="U1694">
        <v>0</v>
      </c>
    </row>
    <row r="1695" spans="1:21" x14ac:dyDescent="0.35">
      <c r="A1695">
        <v>1</v>
      </c>
      <c r="B1695">
        <f t="shared" si="77"/>
        <v>1694</v>
      </c>
      <c r="C1695" t="s">
        <v>81</v>
      </c>
      <c r="D1695">
        <v>86</v>
      </c>
      <c r="E1695">
        <v>2009</v>
      </c>
      <c r="F1695">
        <v>500</v>
      </c>
      <c r="G1695" s="12">
        <v>2100000</v>
      </c>
      <c r="H1695" s="12">
        <v>0</v>
      </c>
      <c r="I1695">
        <v>0</v>
      </c>
      <c r="J1695">
        <v>0</v>
      </c>
      <c r="K1695">
        <v>0</v>
      </c>
      <c r="L1695" s="11">
        <v>36201</v>
      </c>
      <c r="M1695" s="12">
        <v>1999</v>
      </c>
      <c r="N1695">
        <v>1</v>
      </c>
      <c r="O1695" s="12">
        <f t="shared" si="76"/>
        <v>10</v>
      </c>
      <c r="P1695">
        <v>1999</v>
      </c>
      <c r="Q1695">
        <v>10</v>
      </c>
      <c r="R1695">
        <v>1</v>
      </c>
      <c r="S1695">
        <v>2.3346279999999999</v>
      </c>
      <c r="T1695">
        <v>0</v>
      </c>
      <c r="U1695">
        <v>0</v>
      </c>
    </row>
    <row r="1696" spans="1:21" x14ac:dyDescent="0.35">
      <c r="A1696">
        <v>1</v>
      </c>
      <c r="B1696">
        <f t="shared" si="77"/>
        <v>1695</v>
      </c>
      <c r="C1696" t="s">
        <v>81</v>
      </c>
      <c r="D1696">
        <v>86</v>
      </c>
      <c r="E1696">
        <v>2010</v>
      </c>
      <c r="F1696">
        <v>500</v>
      </c>
      <c r="G1696" s="12">
        <v>2100000</v>
      </c>
      <c r="H1696" s="12">
        <v>0</v>
      </c>
      <c r="I1696">
        <v>0</v>
      </c>
      <c r="J1696">
        <v>0</v>
      </c>
      <c r="K1696">
        <v>0</v>
      </c>
      <c r="L1696" s="11">
        <v>36201</v>
      </c>
      <c r="M1696" s="12">
        <v>1999</v>
      </c>
      <c r="N1696">
        <v>1</v>
      </c>
      <c r="O1696" s="12">
        <f t="shared" si="76"/>
        <v>11</v>
      </c>
      <c r="P1696">
        <v>1999</v>
      </c>
      <c r="Q1696">
        <v>11</v>
      </c>
      <c r="R1696">
        <v>1</v>
      </c>
      <c r="S1696">
        <v>2.3837280000000001</v>
      </c>
      <c r="T1696">
        <v>0</v>
      </c>
      <c r="U1696">
        <v>0</v>
      </c>
    </row>
    <row r="1697" spans="1:21" x14ac:dyDescent="0.35">
      <c r="A1697">
        <v>1</v>
      </c>
      <c r="B1697">
        <f t="shared" si="77"/>
        <v>1696</v>
      </c>
      <c r="C1697" t="s">
        <v>81</v>
      </c>
      <c r="D1697">
        <v>86</v>
      </c>
      <c r="E1697">
        <v>2011</v>
      </c>
      <c r="F1697">
        <v>500</v>
      </c>
      <c r="G1697" s="12">
        <v>2100000</v>
      </c>
      <c r="H1697" s="12">
        <v>0</v>
      </c>
      <c r="I1697">
        <v>0</v>
      </c>
      <c r="J1697">
        <v>0</v>
      </c>
      <c r="K1697">
        <v>0</v>
      </c>
      <c r="L1697" s="11">
        <v>36201</v>
      </c>
      <c r="M1697" s="12">
        <v>1999</v>
      </c>
      <c r="N1697">
        <v>1</v>
      </c>
      <c r="O1697" s="12">
        <f t="shared" si="76"/>
        <v>12</v>
      </c>
      <c r="P1697">
        <v>1999</v>
      </c>
      <c r="Q1697">
        <v>12</v>
      </c>
      <c r="R1697">
        <v>1</v>
      </c>
      <c r="S1697">
        <v>2.427527</v>
      </c>
      <c r="T1697">
        <v>0</v>
      </c>
      <c r="U1697">
        <v>0</v>
      </c>
    </row>
    <row r="1698" spans="1:21" x14ac:dyDescent="0.35">
      <c r="A1698">
        <v>1</v>
      </c>
      <c r="B1698">
        <f t="shared" si="77"/>
        <v>1697</v>
      </c>
      <c r="C1698" t="s">
        <v>81</v>
      </c>
      <c r="D1698">
        <v>86</v>
      </c>
      <c r="E1698">
        <v>2012</v>
      </c>
      <c r="F1698">
        <v>500</v>
      </c>
      <c r="G1698" s="12">
        <v>2000000</v>
      </c>
      <c r="H1698" s="12">
        <v>0</v>
      </c>
      <c r="I1698">
        <v>0</v>
      </c>
      <c r="J1698">
        <v>0</v>
      </c>
      <c r="K1698">
        <v>0</v>
      </c>
      <c r="L1698" s="11">
        <v>36201</v>
      </c>
      <c r="M1698" s="12">
        <v>1999</v>
      </c>
      <c r="N1698">
        <v>1</v>
      </c>
      <c r="O1698" s="12">
        <f t="shared" si="76"/>
        <v>13</v>
      </c>
      <c r="P1698">
        <v>1999</v>
      </c>
      <c r="Q1698">
        <v>13</v>
      </c>
      <c r="R1698">
        <v>1</v>
      </c>
      <c r="S1698">
        <v>2.4578250000000001</v>
      </c>
      <c r="T1698">
        <v>0</v>
      </c>
      <c r="U1698">
        <v>0</v>
      </c>
    </row>
    <row r="1699" spans="1:21" x14ac:dyDescent="0.35">
      <c r="A1699">
        <v>1</v>
      </c>
      <c r="B1699">
        <f t="shared" si="77"/>
        <v>1698</v>
      </c>
      <c r="C1699" t="s">
        <v>81</v>
      </c>
      <c r="D1699">
        <v>86</v>
      </c>
      <c r="E1699">
        <v>2013</v>
      </c>
      <c r="F1699">
        <v>500</v>
      </c>
      <c r="G1699" s="12">
        <v>2000000</v>
      </c>
      <c r="H1699" s="12">
        <v>0</v>
      </c>
      <c r="I1699">
        <v>0</v>
      </c>
      <c r="J1699">
        <v>0</v>
      </c>
      <c r="K1699">
        <v>0</v>
      </c>
      <c r="L1699" s="11">
        <v>36201</v>
      </c>
      <c r="M1699" s="12">
        <v>1999</v>
      </c>
      <c r="N1699">
        <v>1</v>
      </c>
      <c r="O1699" s="12">
        <f t="shared" si="76"/>
        <v>14</v>
      </c>
      <c r="P1699">
        <v>1999</v>
      </c>
      <c r="Q1699">
        <v>14</v>
      </c>
      <c r="R1699">
        <v>1</v>
      </c>
      <c r="S1699">
        <v>2.4842909999999998</v>
      </c>
      <c r="T1699">
        <v>0</v>
      </c>
      <c r="U1699">
        <v>0</v>
      </c>
    </row>
    <row r="1700" spans="1:21" x14ac:dyDescent="0.35">
      <c r="A1700">
        <v>1</v>
      </c>
      <c r="B1700">
        <f t="shared" si="77"/>
        <v>1699</v>
      </c>
      <c r="C1700" t="s">
        <v>81</v>
      </c>
      <c r="D1700">
        <v>86</v>
      </c>
      <c r="E1700">
        <v>2014</v>
      </c>
      <c r="F1700">
        <v>500</v>
      </c>
      <c r="G1700" s="12">
        <v>2000000</v>
      </c>
      <c r="H1700" s="12">
        <v>0</v>
      </c>
      <c r="I1700">
        <v>0</v>
      </c>
      <c r="J1700">
        <v>0</v>
      </c>
      <c r="K1700">
        <v>0</v>
      </c>
      <c r="L1700" s="11">
        <v>36201</v>
      </c>
      <c r="M1700" s="12">
        <v>1999</v>
      </c>
      <c r="N1700">
        <v>1</v>
      </c>
      <c r="O1700" s="12">
        <f t="shared" si="76"/>
        <v>15</v>
      </c>
      <c r="P1700">
        <v>1999</v>
      </c>
      <c r="Q1700">
        <v>15</v>
      </c>
      <c r="R1700">
        <v>1</v>
      </c>
      <c r="S1700">
        <v>2.5077970000000001</v>
      </c>
      <c r="T1700">
        <v>0</v>
      </c>
      <c r="U1700">
        <v>0</v>
      </c>
    </row>
    <row r="1701" spans="1:21" x14ac:dyDescent="0.35">
      <c r="A1701">
        <v>1</v>
      </c>
      <c r="B1701">
        <f t="shared" si="77"/>
        <v>1700</v>
      </c>
      <c r="C1701" t="s">
        <v>81</v>
      </c>
      <c r="D1701">
        <v>86</v>
      </c>
      <c r="E1701">
        <v>2015</v>
      </c>
      <c r="F1701">
        <v>500</v>
      </c>
      <c r="G1701" s="12">
        <v>2000000</v>
      </c>
      <c r="H1701" s="12">
        <v>0</v>
      </c>
      <c r="I1701">
        <v>0</v>
      </c>
      <c r="J1701">
        <v>0</v>
      </c>
      <c r="K1701">
        <v>0</v>
      </c>
      <c r="L1701" s="11">
        <v>36201</v>
      </c>
      <c r="M1701" s="12">
        <v>1999</v>
      </c>
      <c r="N1701">
        <v>1</v>
      </c>
      <c r="O1701" s="12">
        <f t="shared" si="76"/>
        <v>16</v>
      </c>
      <c r="P1701">
        <v>1999</v>
      </c>
      <c r="Q1701">
        <v>16</v>
      </c>
      <c r="R1701">
        <v>1</v>
      </c>
      <c r="S1701">
        <v>2.52841</v>
      </c>
      <c r="T1701">
        <v>0</v>
      </c>
      <c r="U1701">
        <v>0</v>
      </c>
    </row>
    <row r="1702" spans="1:21" x14ac:dyDescent="0.35">
      <c r="A1702">
        <v>1</v>
      </c>
      <c r="B1702">
        <f t="shared" si="77"/>
        <v>1701</v>
      </c>
      <c r="C1702" t="s">
        <v>81</v>
      </c>
      <c r="D1702">
        <v>86</v>
      </c>
      <c r="E1702">
        <v>2016</v>
      </c>
      <c r="F1702">
        <v>500</v>
      </c>
      <c r="G1702" s="12">
        <v>2000000</v>
      </c>
      <c r="H1702" s="12">
        <v>0</v>
      </c>
      <c r="I1702">
        <v>0</v>
      </c>
      <c r="J1702">
        <v>0</v>
      </c>
      <c r="K1702">
        <v>0</v>
      </c>
      <c r="L1702" s="11">
        <v>36201</v>
      </c>
      <c r="M1702" s="12">
        <v>1999</v>
      </c>
      <c r="N1702">
        <v>1</v>
      </c>
      <c r="O1702" s="12">
        <f t="shared" si="76"/>
        <v>17</v>
      </c>
      <c r="P1702">
        <v>1999</v>
      </c>
      <c r="Q1702">
        <v>17</v>
      </c>
      <c r="R1702">
        <v>1</v>
      </c>
      <c r="S1702">
        <v>2.5504690000000001</v>
      </c>
      <c r="T1702">
        <v>0</v>
      </c>
      <c r="U1702">
        <v>0</v>
      </c>
    </row>
    <row r="1703" spans="1:21" x14ac:dyDescent="0.35">
      <c r="A1703">
        <v>1</v>
      </c>
      <c r="B1703">
        <f t="shared" si="77"/>
        <v>1702</v>
      </c>
      <c r="C1703" t="s">
        <v>936</v>
      </c>
      <c r="D1703">
        <v>87</v>
      </c>
      <c r="E1703">
        <v>1990</v>
      </c>
      <c r="F1703">
        <v>100</v>
      </c>
      <c r="G1703" s="12">
        <v>2700000</v>
      </c>
      <c r="H1703" s="12">
        <v>0</v>
      </c>
      <c r="I1703">
        <v>0</v>
      </c>
      <c r="J1703">
        <v>0</v>
      </c>
      <c r="K1703">
        <v>0</v>
      </c>
      <c r="L1703" s="11"/>
      <c r="M1703" s="12"/>
      <c r="N1703">
        <v>0</v>
      </c>
      <c r="O1703" s="12">
        <f t="shared" si="76"/>
        <v>1990</v>
      </c>
      <c r="R1703">
        <v>0</v>
      </c>
      <c r="S1703">
        <v>0.36995709999999998</v>
      </c>
      <c r="T1703">
        <v>0</v>
      </c>
      <c r="U1703">
        <v>0</v>
      </c>
    </row>
    <row r="1704" spans="1:21" x14ac:dyDescent="0.35">
      <c r="A1704">
        <v>1</v>
      </c>
      <c r="B1704">
        <f t="shared" si="77"/>
        <v>1703</v>
      </c>
      <c r="C1704" t="s">
        <v>936</v>
      </c>
      <c r="D1704">
        <v>87</v>
      </c>
      <c r="E1704">
        <v>1991</v>
      </c>
      <c r="F1704">
        <v>100</v>
      </c>
      <c r="G1704" s="12">
        <v>2800000</v>
      </c>
      <c r="H1704" s="12">
        <v>0</v>
      </c>
      <c r="I1704">
        <v>0</v>
      </c>
      <c r="J1704">
        <v>0</v>
      </c>
      <c r="K1704">
        <v>0</v>
      </c>
      <c r="L1704" s="11"/>
      <c r="M1704" s="12"/>
      <c r="N1704">
        <v>0</v>
      </c>
      <c r="O1704" s="12">
        <f t="shared" si="76"/>
        <v>1991</v>
      </c>
      <c r="R1704">
        <v>0</v>
      </c>
      <c r="S1704">
        <v>0.3633111</v>
      </c>
      <c r="T1704">
        <v>0</v>
      </c>
      <c r="U1704">
        <v>0</v>
      </c>
    </row>
    <row r="1705" spans="1:21" x14ac:dyDescent="0.35">
      <c r="A1705">
        <v>1</v>
      </c>
      <c r="B1705">
        <f t="shared" si="77"/>
        <v>1704</v>
      </c>
      <c r="C1705" t="s">
        <v>936</v>
      </c>
      <c r="D1705">
        <v>87</v>
      </c>
      <c r="E1705">
        <v>1992</v>
      </c>
      <c r="F1705">
        <v>100</v>
      </c>
      <c r="G1705" s="12">
        <v>2800000</v>
      </c>
      <c r="H1705" s="12">
        <v>0</v>
      </c>
      <c r="I1705">
        <v>0</v>
      </c>
      <c r="J1705">
        <v>0</v>
      </c>
      <c r="K1705">
        <v>0</v>
      </c>
      <c r="L1705" s="11"/>
      <c r="M1705" s="12"/>
      <c r="N1705">
        <v>0</v>
      </c>
      <c r="O1705" s="12">
        <f t="shared" si="76"/>
        <v>1992</v>
      </c>
      <c r="R1705">
        <v>0</v>
      </c>
      <c r="S1705">
        <v>0.35437590000000002</v>
      </c>
      <c r="T1705">
        <v>0</v>
      </c>
      <c r="U1705">
        <v>0</v>
      </c>
    </row>
    <row r="1706" spans="1:21" x14ac:dyDescent="0.35">
      <c r="A1706">
        <v>1</v>
      </c>
      <c r="B1706">
        <f t="shared" si="77"/>
        <v>1705</v>
      </c>
      <c r="C1706" t="s">
        <v>936</v>
      </c>
      <c r="D1706">
        <v>87</v>
      </c>
      <c r="E1706">
        <v>1993</v>
      </c>
      <c r="F1706">
        <v>100</v>
      </c>
      <c r="G1706" s="12">
        <v>2900000</v>
      </c>
      <c r="H1706" s="12">
        <v>0</v>
      </c>
      <c r="I1706">
        <v>0</v>
      </c>
      <c r="J1706">
        <v>0</v>
      </c>
      <c r="K1706">
        <v>0</v>
      </c>
      <c r="L1706" s="11"/>
      <c r="M1706" s="12"/>
      <c r="N1706">
        <v>0</v>
      </c>
      <c r="O1706" s="12">
        <f t="shared" si="76"/>
        <v>1993</v>
      </c>
      <c r="R1706">
        <v>0</v>
      </c>
      <c r="S1706">
        <v>0.34472609999999998</v>
      </c>
      <c r="T1706">
        <v>0</v>
      </c>
      <c r="U1706">
        <v>0</v>
      </c>
    </row>
    <row r="1707" spans="1:21" x14ac:dyDescent="0.35">
      <c r="A1707">
        <v>1</v>
      </c>
      <c r="B1707">
        <f t="shared" si="77"/>
        <v>1706</v>
      </c>
      <c r="C1707" t="s">
        <v>936</v>
      </c>
      <c r="D1707">
        <v>87</v>
      </c>
      <c r="E1707">
        <v>1994</v>
      </c>
      <c r="F1707">
        <v>100</v>
      </c>
      <c r="G1707" s="12">
        <v>3000000</v>
      </c>
      <c r="H1707" s="12">
        <v>0</v>
      </c>
      <c r="I1707">
        <v>0</v>
      </c>
      <c r="J1707">
        <v>0</v>
      </c>
      <c r="K1707">
        <v>0</v>
      </c>
      <c r="L1707" s="11"/>
      <c r="M1707" s="12"/>
      <c r="N1707">
        <v>0</v>
      </c>
      <c r="O1707" s="12">
        <f t="shared" si="76"/>
        <v>1994</v>
      </c>
      <c r="R1707">
        <v>0</v>
      </c>
      <c r="S1707">
        <v>0.3361751</v>
      </c>
      <c r="T1707">
        <v>0</v>
      </c>
      <c r="U1707">
        <v>0</v>
      </c>
    </row>
    <row r="1708" spans="1:21" x14ac:dyDescent="0.35">
      <c r="A1708">
        <v>1</v>
      </c>
      <c r="B1708">
        <f t="shared" si="77"/>
        <v>1707</v>
      </c>
      <c r="C1708" t="s">
        <v>936</v>
      </c>
      <c r="D1708">
        <v>87</v>
      </c>
      <c r="E1708">
        <v>1995</v>
      </c>
      <c r="F1708">
        <v>100</v>
      </c>
      <c r="G1708" s="12">
        <v>3000000</v>
      </c>
      <c r="H1708" s="12">
        <v>0</v>
      </c>
      <c r="I1708">
        <v>0</v>
      </c>
      <c r="J1708">
        <v>0</v>
      </c>
      <c r="K1708">
        <v>0</v>
      </c>
      <c r="L1708" s="11"/>
      <c r="M1708" s="12"/>
      <c r="N1708">
        <v>0</v>
      </c>
      <c r="O1708" s="12">
        <f t="shared" si="76"/>
        <v>1995</v>
      </c>
      <c r="R1708">
        <v>0</v>
      </c>
      <c r="S1708">
        <v>0.3296637</v>
      </c>
      <c r="T1708">
        <v>0</v>
      </c>
      <c r="U1708">
        <v>0</v>
      </c>
    </row>
    <row r="1709" spans="1:21" x14ac:dyDescent="0.35">
      <c r="A1709">
        <v>1</v>
      </c>
      <c r="B1709">
        <f t="shared" si="77"/>
        <v>1708</v>
      </c>
      <c r="C1709" t="s">
        <v>936</v>
      </c>
      <c r="D1709">
        <v>87</v>
      </c>
      <c r="E1709">
        <v>1996</v>
      </c>
      <c r="F1709">
        <v>100</v>
      </c>
      <c r="G1709" s="12">
        <v>3100000</v>
      </c>
      <c r="H1709" s="12">
        <v>0</v>
      </c>
      <c r="I1709">
        <v>0</v>
      </c>
      <c r="J1709">
        <v>0</v>
      </c>
      <c r="K1709">
        <v>0</v>
      </c>
      <c r="L1709" s="11"/>
      <c r="M1709" s="12"/>
      <c r="N1709">
        <v>0</v>
      </c>
      <c r="O1709" s="12">
        <f t="shared" si="76"/>
        <v>1996</v>
      </c>
      <c r="R1709">
        <v>0</v>
      </c>
      <c r="S1709">
        <v>0.32563110000000001</v>
      </c>
      <c r="T1709">
        <v>0</v>
      </c>
      <c r="U1709">
        <v>0</v>
      </c>
    </row>
    <row r="1710" spans="1:21" x14ac:dyDescent="0.35">
      <c r="A1710">
        <v>1</v>
      </c>
      <c r="B1710">
        <f t="shared" si="77"/>
        <v>1709</v>
      </c>
      <c r="C1710" t="s">
        <v>936</v>
      </c>
      <c r="D1710">
        <v>87</v>
      </c>
      <c r="E1710">
        <v>1997</v>
      </c>
      <c r="F1710">
        <v>100</v>
      </c>
      <c r="G1710" s="12">
        <v>3100000</v>
      </c>
      <c r="H1710" s="12">
        <v>0</v>
      </c>
      <c r="I1710">
        <v>0</v>
      </c>
      <c r="J1710">
        <v>0</v>
      </c>
      <c r="K1710">
        <v>0</v>
      </c>
      <c r="L1710" s="11"/>
      <c r="M1710" s="12"/>
      <c r="N1710">
        <v>0</v>
      </c>
      <c r="O1710" s="12">
        <f t="shared" si="76"/>
        <v>1997</v>
      </c>
      <c r="R1710">
        <v>0</v>
      </c>
      <c r="S1710">
        <v>0.3233452</v>
      </c>
      <c r="T1710">
        <v>0</v>
      </c>
      <c r="U1710">
        <v>0</v>
      </c>
    </row>
    <row r="1711" spans="1:21" x14ac:dyDescent="0.35">
      <c r="A1711">
        <v>1</v>
      </c>
      <c r="B1711">
        <f t="shared" si="77"/>
        <v>1710</v>
      </c>
      <c r="C1711" t="s">
        <v>936</v>
      </c>
      <c r="D1711">
        <v>87</v>
      </c>
      <c r="E1711">
        <v>1998</v>
      </c>
      <c r="F1711">
        <v>100</v>
      </c>
      <c r="G1711" s="12">
        <v>3100000</v>
      </c>
      <c r="H1711" s="12">
        <v>0</v>
      </c>
      <c r="I1711">
        <v>0</v>
      </c>
      <c r="J1711">
        <v>0</v>
      </c>
      <c r="K1711">
        <v>0</v>
      </c>
      <c r="L1711" s="11"/>
      <c r="M1711" s="12"/>
      <c r="N1711">
        <v>0</v>
      </c>
      <c r="O1711" s="12">
        <f t="shared" si="76"/>
        <v>1998</v>
      </c>
      <c r="R1711">
        <v>0</v>
      </c>
      <c r="S1711">
        <v>0.32113540000000002</v>
      </c>
      <c r="T1711">
        <v>0</v>
      </c>
      <c r="U1711">
        <v>0</v>
      </c>
    </row>
    <row r="1712" spans="1:21" x14ac:dyDescent="0.35">
      <c r="A1712">
        <v>1</v>
      </c>
      <c r="B1712">
        <f t="shared" si="77"/>
        <v>1711</v>
      </c>
      <c r="C1712" t="s">
        <v>936</v>
      </c>
      <c r="D1712">
        <v>87</v>
      </c>
      <c r="E1712">
        <v>1999</v>
      </c>
      <c r="F1712">
        <v>100</v>
      </c>
      <c r="G1712" s="12">
        <v>3200000</v>
      </c>
      <c r="H1712" s="12">
        <v>0</v>
      </c>
      <c r="I1712">
        <v>0</v>
      </c>
      <c r="J1712">
        <v>0</v>
      </c>
      <c r="K1712">
        <v>0</v>
      </c>
      <c r="L1712" s="11"/>
      <c r="M1712" s="12"/>
      <c r="N1712">
        <v>0</v>
      </c>
      <c r="O1712" s="12">
        <f t="shared" si="76"/>
        <v>1999</v>
      </c>
      <c r="R1712">
        <v>0</v>
      </c>
      <c r="S1712">
        <v>0.31679200000000002</v>
      </c>
      <c r="T1712">
        <v>0</v>
      </c>
      <c r="U1712">
        <v>0</v>
      </c>
    </row>
    <row r="1713" spans="1:21" x14ac:dyDescent="0.35">
      <c r="A1713">
        <v>1</v>
      </c>
      <c r="B1713">
        <f t="shared" si="77"/>
        <v>1712</v>
      </c>
      <c r="C1713" t="s">
        <v>936</v>
      </c>
      <c r="D1713">
        <v>87</v>
      </c>
      <c r="E1713">
        <v>2000</v>
      </c>
      <c r="F1713">
        <v>100</v>
      </c>
      <c r="G1713" s="12">
        <v>3200000</v>
      </c>
      <c r="H1713" s="12">
        <v>0</v>
      </c>
      <c r="I1713">
        <v>0</v>
      </c>
      <c r="J1713">
        <v>0</v>
      </c>
      <c r="K1713">
        <v>0</v>
      </c>
      <c r="L1713" s="11"/>
      <c r="M1713" s="12"/>
      <c r="N1713">
        <v>0</v>
      </c>
      <c r="O1713" s="12">
        <f t="shared" si="76"/>
        <v>2000</v>
      </c>
      <c r="R1713">
        <v>0</v>
      </c>
      <c r="S1713">
        <v>0.30908400000000003</v>
      </c>
      <c r="T1713">
        <v>0</v>
      </c>
      <c r="U1713">
        <v>0</v>
      </c>
    </row>
    <row r="1714" spans="1:21" x14ac:dyDescent="0.35">
      <c r="A1714">
        <v>1</v>
      </c>
      <c r="B1714">
        <f t="shared" si="77"/>
        <v>1713</v>
      </c>
      <c r="C1714" t="s">
        <v>936</v>
      </c>
      <c r="D1714">
        <v>87</v>
      </c>
      <c r="E1714">
        <v>2001</v>
      </c>
      <c r="F1714">
        <v>100</v>
      </c>
      <c r="G1714" s="12">
        <v>3400000</v>
      </c>
      <c r="H1714" s="12">
        <v>0</v>
      </c>
      <c r="I1714">
        <v>0</v>
      </c>
      <c r="J1714">
        <v>0</v>
      </c>
      <c r="K1714">
        <v>0</v>
      </c>
      <c r="L1714" s="11"/>
      <c r="M1714" s="12"/>
      <c r="N1714">
        <v>0</v>
      </c>
      <c r="O1714" s="12">
        <f t="shared" si="76"/>
        <v>2001</v>
      </c>
      <c r="R1714">
        <v>0</v>
      </c>
      <c r="S1714">
        <v>0.29763149999999999</v>
      </c>
      <c r="T1714">
        <v>0</v>
      </c>
      <c r="U1714">
        <v>0</v>
      </c>
    </row>
    <row r="1715" spans="1:21" x14ac:dyDescent="0.35">
      <c r="A1715">
        <v>1</v>
      </c>
      <c r="B1715">
        <f t="shared" si="77"/>
        <v>1714</v>
      </c>
      <c r="C1715" t="s">
        <v>936</v>
      </c>
      <c r="D1715">
        <v>87</v>
      </c>
      <c r="E1715">
        <v>2002</v>
      </c>
      <c r="F1715">
        <v>100</v>
      </c>
      <c r="G1715" s="12">
        <v>3500000</v>
      </c>
      <c r="H1715" s="12">
        <v>0</v>
      </c>
      <c r="I1715">
        <v>0</v>
      </c>
      <c r="J1715">
        <v>0</v>
      </c>
      <c r="K1715">
        <v>0</v>
      </c>
      <c r="L1715" s="11"/>
      <c r="M1715" s="12"/>
      <c r="N1715">
        <v>0</v>
      </c>
      <c r="O1715" s="12">
        <f t="shared" si="76"/>
        <v>2002</v>
      </c>
      <c r="R1715">
        <v>0</v>
      </c>
      <c r="S1715">
        <v>0.28386210000000001</v>
      </c>
      <c r="T1715">
        <v>0</v>
      </c>
      <c r="U1715">
        <v>0</v>
      </c>
    </row>
    <row r="1716" spans="1:21" x14ac:dyDescent="0.35">
      <c r="A1716">
        <v>1</v>
      </c>
      <c r="B1716">
        <f t="shared" si="77"/>
        <v>1715</v>
      </c>
      <c r="C1716" t="s">
        <v>936</v>
      </c>
      <c r="D1716">
        <v>87</v>
      </c>
      <c r="E1716">
        <v>2003</v>
      </c>
      <c r="F1716">
        <v>100</v>
      </c>
      <c r="G1716" s="12">
        <v>3700000</v>
      </c>
      <c r="H1716" s="12">
        <v>0</v>
      </c>
      <c r="I1716">
        <v>0</v>
      </c>
      <c r="J1716">
        <v>0</v>
      </c>
      <c r="K1716">
        <v>0</v>
      </c>
      <c r="L1716" s="11"/>
      <c r="M1716" s="12"/>
      <c r="N1716">
        <v>0</v>
      </c>
      <c r="O1716" s="12">
        <f t="shared" si="76"/>
        <v>2003</v>
      </c>
      <c r="R1716">
        <v>0</v>
      </c>
      <c r="S1716">
        <v>0.2701634</v>
      </c>
      <c r="T1716">
        <v>0</v>
      </c>
      <c r="U1716">
        <v>0</v>
      </c>
    </row>
    <row r="1717" spans="1:21" x14ac:dyDescent="0.35">
      <c r="A1717">
        <v>1</v>
      </c>
      <c r="B1717">
        <f t="shared" si="77"/>
        <v>1716</v>
      </c>
      <c r="C1717" t="s">
        <v>936</v>
      </c>
      <c r="D1717">
        <v>87</v>
      </c>
      <c r="E1717">
        <v>2004</v>
      </c>
      <c r="F1717">
        <v>100</v>
      </c>
      <c r="G1717" s="12">
        <v>3900000</v>
      </c>
      <c r="H1717" s="12">
        <v>0</v>
      </c>
      <c r="I1717">
        <v>0</v>
      </c>
      <c r="J1717">
        <v>0</v>
      </c>
      <c r="K1717">
        <v>0</v>
      </c>
      <c r="L1717" s="11"/>
      <c r="M1717" s="12"/>
      <c r="N1717">
        <v>0</v>
      </c>
      <c r="O1717" s="12">
        <f t="shared" si="76"/>
        <v>2004</v>
      </c>
      <c r="R1717">
        <v>0</v>
      </c>
      <c r="S1717">
        <v>0.25884829999999998</v>
      </c>
      <c r="T1717">
        <v>0</v>
      </c>
      <c r="U1717">
        <v>0</v>
      </c>
    </row>
    <row r="1718" spans="1:21" x14ac:dyDescent="0.35">
      <c r="A1718">
        <v>1</v>
      </c>
      <c r="B1718">
        <f t="shared" si="77"/>
        <v>1717</v>
      </c>
      <c r="C1718" t="s">
        <v>936</v>
      </c>
      <c r="D1718">
        <v>87</v>
      </c>
      <c r="E1718">
        <v>2005</v>
      </c>
      <c r="F1718">
        <v>100</v>
      </c>
      <c r="G1718" s="12">
        <v>4000000</v>
      </c>
      <c r="H1718" s="12">
        <v>0</v>
      </c>
      <c r="I1718">
        <v>0</v>
      </c>
      <c r="J1718">
        <v>0</v>
      </c>
      <c r="K1718">
        <v>0</v>
      </c>
      <c r="L1718" s="11"/>
      <c r="M1718" s="12"/>
      <c r="N1718">
        <v>0</v>
      </c>
      <c r="O1718" s="12">
        <f t="shared" si="76"/>
        <v>2005</v>
      </c>
      <c r="R1718">
        <v>0</v>
      </c>
      <c r="S1718">
        <v>0.25082450000000001</v>
      </c>
      <c r="T1718">
        <v>0</v>
      </c>
      <c r="U1718">
        <v>0</v>
      </c>
    </row>
    <row r="1719" spans="1:21" x14ac:dyDescent="0.35">
      <c r="A1719">
        <v>1</v>
      </c>
      <c r="B1719">
        <f t="shared" si="77"/>
        <v>1718</v>
      </c>
      <c r="C1719" t="s">
        <v>936</v>
      </c>
      <c r="D1719">
        <v>87</v>
      </c>
      <c r="E1719">
        <v>2006</v>
      </c>
      <c r="F1719">
        <v>100</v>
      </c>
      <c r="G1719" s="12">
        <v>4100000</v>
      </c>
      <c r="H1719" s="12">
        <v>0</v>
      </c>
      <c r="I1719">
        <v>0</v>
      </c>
      <c r="J1719">
        <v>0</v>
      </c>
      <c r="K1719">
        <v>0</v>
      </c>
      <c r="L1719" s="11"/>
      <c r="M1719" s="12"/>
      <c r="N1719">
        <v>0</v>
      </c>
      <c r="O1719" s="12">
        <f t="shared" si="76"/>
        <v>2006</v>
      </c>
      <c r="R1719">
        <v>0</v>
      </c>
      <c r="S1719">
        <v>0.2464663</v>
      </c>
      <c r="T1719">
        <v>0</v>
      </c>
      <c r="U1719">
        <v>0</v>
      </c>
    </row>
    <row r="1720" spans="1:21" x14ac:dyDescent="0.35">
      <c r="A1720">
        <v>1</v>
      </c>
      <c r="B1720">
        <f t="shared" si="77"/>
        <v>1719</v>
      </c>
      <c r="C1720" t="s">
        <v>936</v>
      </c>
      <c r="D1720">
        <v>87</v>
      </c>
      <c r="E1720">
        <v>2007</v>
      </c>
      <c r="F1720">
        <v>100</v>
      </c>
      <c r="G1720" s="12">
        <v>4100000</v>
      </c>
      <c r="H1720" s="12">
        <v>0</v>
      </c>
      <c r="I1720">
        <v>0</v>
      </c>
      <c r="J1720">
        <v>0</v>
      </c>
      <c r="K1720">
        <v>0</v>
      </c>
      <c r="L1720" s="11"/>
      <c r="M1720" s="12"/>
      <c r="N1720">
        <v>0</v>
      </c>
      <c r="O1720" s="12">
        <f t="shared" si="76"/>
        <v>2007</v>
      </c>
      <c r="R1720">
        <v>0</v>
      </c>
      <c r="S1720">
        <v>0.24471019999999999</v>
      </c>
      <c r="T1720">
        <v>0</v>
      </c>
      <c r="U1720">
        <v>0</v>
      </c>
    </row>
    <row r="1721" spans="1:21" x14ac:dyDescent="0.35">
      <c r="A1721">
        <v>1</v>
      </c>
      <c r="B1721">
        <f t="shared" si="77"/>
        <v>1720</v>
      </c>
      <c r="C1721" t="s">
        <v>936</v>
      </c>
      <c r="D1721">
        <v>87</v>
      </c>
      <c r="E1721">
        <v>2008</v>
      </c>
      <c r="F1721">
        <v>100</v>
      </c>
      <c r="G1721" s="12">
        <v>4100000</v>
      </c>
      <c r="H1721" s="12">
        <v>0</v>
      </c>
      <c r="I1721">
        <v>0</v>
      </c>
      <c r="J1721">
        <v>0</v>
      </c>
      <c r="K1721">
        <v>0</v>
      </c>
      <c r="L1721" s="11"/>
      <c r="M1721" s="12"/>
      <c r="N1721">
        <v>0</v>
      </c>
      <c r="O1721" s="12">
        <f t="shared" si="76"/>
        <v>2008</v>
      </c>
      <c r="R1721">
        <v>0</v>
      </c>
      <c r="S1721">
        <v>0.24324699999999999</v>
      </c>
      <c r="T1721">
        <v>0</v>
      </c>
      <c r="U1721">
        <v>0</v>
      </c>
    </row>
    <row r="1722" spans="1:21" x14ac:dyDescent="0.35">
      <c r="A1722">
        <v>1</v>
      </c>
      <c r="B1722">
        <f t="shared" si="77"/>
        <v>1721</v>
      </c>
      <c r="C1722" t="s">
        <v>936</v>
      </c>
      <c r="D1722">
        <v>87</v>
      </c>
      <c r="E1722">
        <v>2009</v>
      </c>
      <c r="F1722">
        <v>100</v>
      </c>
      <c r="G1722" s="12">
        <v>4200000</v>
      </c>
      <c r="H1722" s="12">
        <v>0</v>
      </c>
      <c r="I1722">
        <v>0</v>
      </c>
      <c r="J1722">
        <v>0</v>
      </c>
      <c r="K1722">
        <v>0</v>
      </c>
      <c r="L1722" s="11"/>
      <c r="M1722" s="12"/>
      <c r="N1722">
        <v>0</v>
      </c>
      <c r="O1722" s="12">
        <f t="shared" si="76"/>
        <v>2009</v>
      </c>
      <c r="R1722">
        <v>0</v>
      </c>
      <c r="S1722">
        <v>0.23905399999999999</v>
      </c>
      <c r="T1722">
        <v>0</v>
      </c>
      <c r="U1722">
        <v>0</v>
      </c>
    </row>
    <row r="1723" spans="1:21" x14ac:dyDescent="0.35">
      <c r="A1723">
        <v>1</v>
      </c>
      <c r="B1723">
        <f t="shared" si="77"/>
        <v>1722</v>
      </c>
      <c r="C1723" t="s">
        <v>936</v>
      </c>
      <c r="D1723">
        <v>87</v>
      </c>
      <c r="E1723">
        <v>2010</v>
      </c>
      <c r="F1723">
        <v>100</v>
      </c>
      <c r="G1723" s="12">
        <v>4300000</v>
      </c>
      <c r="H1723" s="12">
        <v>0</v>
      </c>
      <c r="I1723">
        <v>0</v>
      </c>
      <c r="J1723">
        <v>0</v>
      </c>
      <c r="K1723">
        <v>0</v>
      </c>
      <c r="L1723" s="11"/>
      <c r="M1723" s="12"/>
      <c r="N1723">
        <v>0</v>
      </c>
      <c r="O1723" s="12">
        <f t="shared" si="76"/>
        <v>2010</v>
      </c>
      <c r="R1723">
        <v>0</v>
      </c>
      <c r="S1723">
        <v>0.23056660000000001</v>
      </c>
      <c r="T1723">
        <v>0</v>
      </c>
      <c r="U1723">
        <v>0</v>
      </c>
    </row>
    <row r="1724" spans="1:21" x14ac:dyDescent="0.35">
      <c r="A1724">
        <v>1</v>
      </c>
      <c r="B1724">
        <f t="shared" si="77"/>
        <v>1723</v>
      </c>
      <c r="C1724" t="s">
        <v>936</v>
      </c>
      <c r="D1724">
        <v>87</v>
      </c>
      <c r="E1724">
        <v>2011</v>
      </c>
      <c r="F1724">
        <v>100</v>
      </c>
      <c r="G1724" s="12">
        <v>4600000</v>
      </c>
      <c r="H1724" s="12">
        <v>0</v>
      </c>
      <c r="I1724">
        <v>0</v>
      </c>
      <c r="J1724">
        <v>0</v>
      </c>
      <c r="K1724">
        <v>0</v>
      </c>
      <c r="L1724" s="11"/>
      <c r="M1724" s="12"/>
      <c r="N1724">
        <v>0</v>
      </c>
      <c r="O1724" s="12">
        <f t="shared" si="76"/>
        <v>2011</v>
      </c>
      <c r="R1724">
        <v>0</v>
      </c>
      <c r="S1724">
        <v>0.21794240000000001</v>
      </c>
      <c r="T1724">
        <v>0</v>
      </c>
      <c r="U1724">
        <v>0</v>
      </c>
    </row>
    <row r="1725" spans="1:21" x14ac:dyDescent="0.35">
      <c r="A1725">
        <v>1</v>
      </c>
      <c r="B1725">
        <f t="shared" si="77"/>
        <v>1724</v>
      </c>
      <c r="C1725" t="s">
        <v>936</v>
      </c>
      <c r="D1725">
        <v>87</v>
      </c>
      <c r="E1725">
        <v>2012</v>
      </c>
      <c r="F1725">
        <v>100</v>
      </c>
      <c r="G1725" s="12">
        <v>4900000</v>
      </c>
      <c r="H1725" s="12">
        <v>0</v>
      </c>
      <c r="I1725">
        <v>0</v>
      </c>
      <c r="J1725">
        <v>0</v>
      </c>
      <c r="K1725">
        <v>0</v>
      </c>
      <c r="L1725" s="11"/>
      <c r="M1725" s="12"/>
      <c r="N1725">
        <v>0</v>
      </c>
      <c r="O1725" s="12">
        <f t="shared" si="76"/>
        <v>2012</v>
      </c>
      <c r="R1725">
        <v>0</v>
      </c>
      <c r="S1725">
        <v>0.20340069999999999</v>
      </c>
      <c r="T1725">
        <v>0</v>
      </c>
      <c r="U1725">
        <v>0</v>
      </c>
    </row>
    <row r="1726" spans="1:21" x14ac:dyDescent="0.35">
      <c r="A1726">
        <v>1</v>
      </c>
      <c r="B1726">
        <f t="shared" si="77"/>
        <v>1725</v>
      </c>
      <c r="C1726" t="s">
        <v>936</v>
      </c>
      <c r="D1726">
        <v>87</v>
      </c>
      <c r="E1726">
        <v>2013</v>
      </c>
      <c r="F1726">
        <v>100</v>
      </c>
      <c r="G1726" s="12">
        <v>5300000</v>
      </c>
      <c r="H1726" s="12">
        <v>0</v>
      </c>
      <c r="I1726">
        <v>0</v>
      </c>
      <c r="J1726">
        <v>0</v>
      </c>
      <c r="K1726">
        <v>0</v>
      </c>
      <c r="L1726" s="11"/>
      <c r="M1726" s="12"/>
      <c r="N1726">
        <v>0</v>
      </c>
      <c r="O1726" s="12">
        <f t="shared" si="76"/>
        <v>2013</v>
      </c>
      <c r="R1726">
        <v>0</v>
      </c>
      <c r="S1726">
        <v>0.18953390000000001</v>
      </c>
      <c r="T1726">
        <v>0</v>
      </c>
      <c r="U1726">
        <v>0</v>
      </c>
    </row>
    <row r="1727" spans="1:21" x14ac:dyDescent="0.35">
      <c r="A1727">
        <v>1</v>
      </c>
      <c r="B1727">
        <f t="shared" si="77"/>
        <v>1726</v>
      </c>
      <c r="C1727" t="s">
        <v>936</v>
      </c>
      <c r="D1727">
        <v>87</v>
      </c>
      <c r="E1727">
        <v>2014</v>
      </c>
      <c r="F1727">
        <v>100</v>
      </c>
      <c r="G1727" s="12">
        <v>5600000</v>
      </c>
      <c r="H1727" s="12">
        <v>0</v>
      </c>
      <c r="I1727">
        <v>0</v>
      </c>
      <c r="J1727">
        <v>0</v>
      </c>
      <c r="K1727">
        <v>0</v>
      </c>
      <c r="L1727" s="11"/>
      <c r="M1727" s="12"/>
      <c r="N1727">
        <v>0</v>
      </c>
      <c r="O1727" s="12">
        <f t="shared" si="76"/>
        <v>2014</v>
      </c>
      <c r="R1727">
        <v>0</v>
      </c>
      <c r="S1727">
        <v>0.17846690000000001</v>
      </c>
      <c r="T1727">
        <v>0</v>
      </c>
      <c r="U1727">
        <v>0</v>
      </c>
    </row>
    <row r="1728" spans="1:21" x14ac:dyDescent="0.35">
      <c r="A1728">
        <v>1</v>
      </c>
      <c r="B1728">
        <f t="shared" si="77"/>
        <v>1727</v>
      </c>
      <c r="C1728" t="s">
        <v>936</v>
      </c>
      <c r="D1728">
        <v>87</v>
      </c>
      <c r="E1728">
        <v>2015</v>
      </c>
      <c r="F1728">
        <v>100</v>
      </c>
      <c r="G1728" s="12">
        <v>5900000</v>
      </c>
      <c r="H1728" s="12">
        <v>0</v>
      </c>
      <c r="I1728">
        <v>0</v>
      </c>
      <c r="J1728">
        <v>0</v>
      </c>
      <c r="K1728">
        <v>0</v>
      </c>
      <c r="L1728" s="11"/>
      <c r="M1728" s="12"/>
      <c r="N1728">
        <v>0</v>
      </c>
      <c r="O1728" s="12">
        <f t="shared" si="76"/>
        <v>2015</v>
      </c>
      <c r="R1728">
        <v>0</v>
      </c>
      <c r="S1728">
        <v>0.17089699999999999</v>
      </c>
      <c r="T1728">
        <v>0</v>
      </c>
      <c r="U1728">
        <v>0</v>
      </c>
    </row>
    <row r="1729" spans="1:21" x14ac:dyDescent="0.35">
      <c r="A1729">
        <v>1</v>
      </c>
      <c r="B1729">
        <f t="shared" si="77"/>
        <v>1728</v>
      </c>
      <c r="C1729" t="s">
        <v>936</v>
      </c>
      <c r="D1729">
        <v>87</v>
      </c>
      <c r="E1729">
        <v>2016</v>
      </c>
      <c r="F1729">
        <v>100</v>
      </c>
      <c r="G1729" s="12">
        <v>6000000</v>
      </c>
      <c r="H1729" s="12">
        <v>0</v>
      </c>
      <c r="I1729">
        <v>0</v>
      </c>
      <c r="J1729">
        <v>0</v>
      </c>
      <c r="K1729">
        <v>0</v>
      </c>
      <c r="L1729" s="11"/>
      <c r="M1729" s="12"/>
      <c r="N1729">
        <v>0</v>
      </c>
      <c r="O1729" s="12">
        <f t="shared" si="76"/>
        <v>2016</v>
      </c>
      <c r="R1729">
        <v>0</v>
      </c>
      <c r="S1729">
        <v>0.16648160000000001</v>
      </c>
      <c r="T1729">
        <v>0</v>
      </c>
      <c r="U1729">
        <v>0</v>
      </c>
    </row>
    <row r="1730" spans="1:21" x14ac:dyDescent="0.35">
      <c r="A1730">
        <v>1</v>
      </c>
      <c r="B1730">
        <f t="shared" si="77"/>
        <v>1729</v>
      </c>
      <c r="C1730" t="s">
        <v>82</v>
      </c>
      <c r="D1730">
        <v>88</v>
      </c>
      <c r="E1730">
        <v>1990</v>
      </c>
      <c r="F1730">
        <v>200</v>
      </c>
      <c r="G1730" s="12">
        <v>1600000</v>
      </c>
      <c r="H1730" s="12">
        <v>0</v>
      </c>
      <c r="I1730">
        <v>0</v>
      </c>
      <c r="J1730">
        <v>1</v>
      </c>
      <c r="K1730">
        <v>0</v>
      </c>
      <c r="L1730" s="11">
        <v>34850</v>
      </c>
      <c r="M1730" s="12">
        <v>1995</v>
      </c>
      <c r="N1730">
        <v>0</v>
      </c>
      <c r="O1730" s="12">
        <f t="shared" si="76"/>
        <v>-5</v>
      </c>
      <c r="P1730">
        <v>2033</v>
      </c>
      <c r="Q1730">
        <v>-43</v>
      </c>
      <c r="R1730">
        <v>0</v>
      </c>
      <c r="S1730">
        <v>1.246931</v>
      </c>
      <c r="T1730">
        <v>0</v>
      </c>
      <c r="U1730">
        <v>0</v>
      </c>
    </row>
    <row r="1731" spans="1:21" x14ac:dyDescent="0.35">
      <c r="A1731">
        <v>1</v>
      </c>
      <c r="B1731">
        <f t="shared" si="77"/>
        <v>1730</v>
      </c>
      <c r="C1731" t="s">
        <v>82</v>
      </c>
      <c r="D1731">
        <v>88</v>
      </c>
      <c r="E1731">
        <v>1991</v>
      </c>
      <c r="F1731">
        <v>500</v>
      </c>
      <c r="G1731" s="12">
        <v>1600000</v>
      </c>
      <c r="H1731" s="12">
        <v>0</v>
      </c>
      <c r="I1731">
        <v>0</v>
      </c>
      <c r="J1731">
        <v>1</v>
      </c>
      <c r="K1731">
        <v>0</v>
      </c>
      <c r="L1731" s="11">
        <v>34850</v>
      </c>
      <c r="M1731" s="12">
        <v>1995</v>
      </c>
      <c r="N1731">
        <v>0</v>
      </c>
      <c r="O1731" s="12">
        <f t="shared" ref="O1731:O1794" si="78">E1731-M1731</f>
        <v>-4</v>
      </c>
      <c r="P1731">
        <v>2033</v>
      </c>
      <c r="Q1731">
        <v>-42</v>
      </c>
      <c r="R1731">
        <v>0</v>
      </c>
      <c r="S1731">
        <v>3.0590079999999999</v>
      </c>
      <c r="T1731">
        <v>0</v>
      </c>
      <c r="U1731">
        <v>0</v>
      </c>
    </row>
    <row r="1732" spans="1:21" x14ac:dyDescent="0.35">
      <c r="A1732">
        <v>1</v>
      </c>
      <c r="B1732">
        <f t="shared" ref="B1732:B1795" si="79">B1731+1</f>
        <v>1731</v>
      </c>
      <c r="C1732" t="s">
        <v>82</v>
      </c>
      <c r="D1732">
        <v>88</v>
      </c>
      <c r="E1732">
        <v>1992</v>
      </c>
      <c r="F1732">
        <v>500</v>
      </c>
      <c r="G1732" s="12">
        <v>1700000</v>
      </c>
      <c r="H1732" s="12">
        <v>0</v>
      </c>
      <c r="I1732">
        <v>0</v>
      </c>
      <c r="J1732">
        <v>1</v>
      </c>
      <c r="K1732">
        <v>0</v>
      </c>
      <c r="L1732" s="11">
        <v>34850</v>
      </c>
      <c r="M1732" s="12">
        <v>1995</v>
      </c>
      <c r="N1732">
        <v>0</v>
      </c>
      <c r="O1732" s="12">
        <f t="shared" si="78"/>
        <v>-3</v>
      </c>
      <c r="P1732">
        <v>2033</v>
      </c>
      <c r="Q1732">
        <v>-41</v>
      </c>
      <c r="R1732">
        <v>0</v>
      </c>
      <c r="S1732">
        <v>2.9991819999999998</v>
      </c>
      <c r="T1732">
        <v>0</v>
      </c>
      <c r="U1732">
        <v>0</v>
      </c>
    </row>
    <row r="1733" spans="1:21" x14ac:dyDescent="0.35">
      <c r="A1733">
        <v>1</v>
      </c>
      <c r="B1733">
        <f t="shared" si="79"/>
        <v>1732</v>
      </c>
      <c r="C1733" t="s">
        <v>82</v>
      </c>
      <c r="D1733">
        <v>88</v>
      </c>
      <c r="E1733">
        <v>1993</v>
      </c>
      <c r="F1733">
        <v>1000</v>
      </c>
      <c r="G1733" s="12">
        <v>1700000</v>
      </c>
      <c r="H1733" s="12">
        <v>0</v>
      </c>
      <c r="I1733">
        <v>0</v>
      </c>
      <c r="J1733">
        <v>1</v>
      </c>
      <c r="K1733">
        <v>0</v>
      </c>
      <c r="L1733" s="11">
        <v>34850</v>
      </c>
      <c r="M1733" s="12">
        <v>1995</v>
      </c>
      <c r="N1733">
        <v>0</v>
      </c>
      <c r="O1733" s="12">
        <f t="shared" si="78"/>
        <v>-2</v>
      </c>
      <c r="P1733">
        <v>2033</v>
      </c>
      <c r="Q1733">
        <v>-40</v>
      </c>
      <c r="R1733">
        <v>0</v>
      </c>
      <c r="S1733">
        <v>5.8811010000000001</v>
      </c>
      <c r="T1733">
        <v>0</v>
      </c>
      <c r="U1733">
        <v>0</v>
      </c>
    </row>
    <row r="1734" spans="1:21" x14ac:dyDescent="0.35">
      <c r="A1734">
        <v>1</v>
      </c>
      <c r="B1734">
        <f t="shared" si="79"/>
        <v>1733</v>
      </c>
      <c r="C1734" t="s">
        <v>82</v>
      </c>
      <c r="D1734">
        <v>88</v>
      </c>
      <c r="E1734">
        <v>1994</v>
      </c>
      <c r="F1734">
        <v>1400</v>
      </c>
      <c r="G1734" s="12">
        <v>1700000</v>
      </c>
      <c r="H1734" s="12">
        <v>0</v>
      </c>
      <c r="I1734">
        <v>0</v>
      </c>
      <c r="J1734">
        <v>1</v>
      </c>
      <c r="K1734">
        <v>0</v>
      </c>
      <c r="L1734" s="11">
        <v>34850</v>
      </c>
      <c r="M1734" s="12">
        <v>1995</v>
      </c>
      <c r="N1734">
        <v>0</v>
      </c>
      <c r="O1734" s="12">
        <f t="shared" si="78"/>
        <v>-1</v>
      </c>
      <c r="P1734">
        <v>2033</v>
      </c>
      <c r="Q1734">
        <v>-39</v>
      </c>
      <c r="R1734">
        <v>0</v>
      </c>
      <c r="S1734">
        <v>8.0819419999999997</v>
      </c>
      <c r="T1734">
        <v>0</v>
      </c>
      <c r="U1734">
        <v>0</v>
      </c>
    </row>
    <row r="1735" spans="1:21" x14ac:dyDescent="0.35">
      <c r="A1735">
        <v>1</v>
      </c>
      <c r="B1735">
        <f t="shared" si="79"/>
        <v>1734</v>
      </c>
      <c r="C1735" t="s">
        <v>82</v>
      </c>
      <c r="D1735">
        <v>88</v>
      </c>
      <c r="E1735">
        <v>1995</v>
      </c>
      <c r="F1735">
        <v>2200</v>
      </c>
      <c r="G1735" s="12">
        <v>1800000</v>
      </c>
      <c r="H1735" s="12">
        <v>0</v>
      </c>
      <c r="I1735">
        <v>0</v>
      </c>
      <c r="J1735">
        <v>1</v>
      </c>
      <c r="K1735">
        <v>0</v>
      </c>
      <c r="L1735" s="11">
        <v>34850</v>
      </c>
      <c r="M1735" s="12">
        <v>1995</v>
      </c>
      <c r="N1735">
        <v>1</v>
      </c>
      <c r="O1735" s="12">
        <f t="shared" si="78"/>
        <v>0</v>
      </c>
      <c r="P1735">
        <v>2033</v>
      </c>
      <c r="Q1735">
        <v>-38</v>
      </c>
      <c r="R1735">
        <v>0</v>
      </c>
      <c r="S1735">
        <v>12.490360000000001</v>
      </c>
      <c r="T1735">
        <v>1</v>
      </c>
      <c r="U1735">
        <v>0</v>
      </c>
    </row>
    <row r="1736" spans="1:21" x14ac:dyDescent="0.35">
      <c r="A1736">
        <v>1</v>
      </c>
      <c r="B1736">
        <f t="shared" si="79"/>
        <v>1735</v>
      </c>
      <c r="C1736" t="s">
        <v>82</v>
      </c>
      <c r="D1736">
        <v>88</v>
      </c>
      <c r="E1736">
        <v>1996</v>
      </c>
      <c r="F1736">
        <v>3200</v>
      </c>
      <c r="G1736" s="12">
        <v>1800000</v>
      </c>
      <c r="H1736" s="12">
        <v>0</v>
      </c>
      <c r="I1736">
        <v>0</v>
      </c>
      <c r="J1736">
        <v>1</v>
      </c>
      <c r="K1736">
        <v>0</v>
      </c>
      <c r="L1736" s="11">
        <v>34850</v>
      </c>
      <c r="M1736" s="12">
        <v>1995</v>
      </c>
      <c r="N1736">
        <v>1</v>
      </c>
      <c r="O1736" s="12">
        <f t="shared" si="78"/>
        <v>1</v>
      </c>
      <c r="P1736">
        <v>2033</v>
      </c>
      <c r="Q1736">
        <v>-37</v>
      </c>
      <c r="R1736">
        <v>0</v>
      </c>
      <c r="S1736">
        <v>17.90437</v>
      </c>
      <c r="T1736">
        <v>1</v>
      </c>
      <c r="U1736">
        <v>0</v>
      </c>
    </row>
    <row r="1737" spans="1:21" x14ac:dyDescent="0.35">
      <c r="A1737">
        <v>1</v>
      </c>
      <c r="B1737">
        <f t="shared" si="79"/>
        <v>1736</v>
      </c>
      <c r="C1737" t="s">
        <v>82</v>
      </c>
      <c r="D1737">
        <v>88</v>
      </c>
      <c r="E1737">
        <v>1997</v>
      </c>
      <c r="F1737">
        <v>4400</v>
      </c>
      <c r="G1737" s="12">
        <v>1800000</v>
      </c>
      <c r="H1737" s="12">
        <v>0</v>
      </c>
      <c r="I1737">
        <v>0</v>
      </c>
      <c r="J1737">
        <v>1</v>
      </c>
      <c r="K1737">
        <v>0</v>
      </c>
      <c r="L1737" s="11">
        <v>34850</v>
      </c>
      <c r="M1737" s="12">
        <v>1995</v>
      </c>
      <c r="N1737">
        <v>1</v>
      </c>
      <c r="O1737" s="12">
        <f t="shared" si="78"/>
        <v>2</v>
      </c>
      <c r="P1737">
        <v>2033</v>
      </c>
      <c r="Q1737">
        <v>-36</v>
      </c>
      <c r="R1737">
        <v>0</v>
      </c>
      <c r="S1737">
        <v>24.30331</v>
      </c>
      <c r="T1737">
        <v>1</v>
      </c>
      <c r="U1737">
        <v>0</v>
      </c>
    </row>
    <row r="1738" spans="1:21" x14ac:dyDescent="0.35">
      <c r="A1738">
        <v>1</v>
      </c>
      <c r="B1738">
        <f t="shared" si="79"/>
        <v>1737</v>
      </c>
      <c r="C1738" t="s">
        <v>82</v>
      </c>
      <c r="D1738">
        <v>88</v>
      </c>
      <c r="E1738">
        <v>1998</v>
      </c>
      <c r="F1738">
        <v>5800</v>
      </c>
      <c r="G1738" s="12">
        <v>1800000</v>
      </c>
      <c r="H1738" s="12">
        <v>0</v>
      </c>
      <c r="I1738">
        <v>0</v>
      </c>
      <c r="J1738">
        <v>1</v>
      </c>
      <c r="K1738">
        <v>0</v>
      </c>
      <c r="L1738" s="11">
        <v>34850</v>
      </c>
      <c r="M1738" s="12">
        <v>1995</v>
      </c>
      <c r="N1738">
        <v>1</v>
      </c>
      <c r="O1738" s="12">
        <f t="shared" si="78"/>
        <v>3</v>
      </c>
      <c r="P1738">
        <v>2033</v>
      </c>
      <c r="Q1738">
        <v>-35</v>
      </c>
      <c r="R1738">
        <v>0</v>
      </c>
      <c r="S1738">
        <v>31.671520000000001</v>
      </c>
      <c r="T1738">
        <v>1</v>
      </c>
      <c r="U1738">
        <v>0</v>
      </c>
    </row>
    <row r="1739" spans="1:21" x14ac:dyDescent="0.35">
      <c r="A1739">
        <v>1</v>
      </c>
      <c r="B1739">
        <f t="shared" si="79"/>
        <v>1738</v>
      </c>
      <c r="C1739" t="s">
        <v>82</v>
      </c>
      <c r="D1739">
        <v>88</v>
      </c>
      <c r="E1739">
        <v>1999</v>
      </c>
      <c r="F1739">
        <v>7300</v>
      </c>
      <c r="G1739" s="12">
        <v>1900000</v>
      </c>
      <c r="H1739" s="12">
        <v>0</v>
      </c>
      <c r="I1739">
        <v>0</v>
      </c>
      <c r="J1739">
        <v>1</v>
      </c>
      <c r="K1739">
        <v>0</v>
      </c>
      <c r="L1739" s="11">
        <v>34850</v>
      </c>
      <c r="M1739" s="12">
        <v>1995</v>
      </c>
      <c r="N1739">
        <v>1</v>
      </c>
      <c r="O1739" s="12">
        <f t="shared" si="78"/>
        <v>4</v>
      </c>
      <c r="P1739">
        <v>2033</v>
      </c>
      <c r="Q1739">
        <v>-34</v>
      </c>
      <c r="R1739">
        <v>0</v>
      </c>
      <c r="S1739">
        <v>39.448219999999999</v>
      </c>
      <c r="T1739">
        <v>1</v>
      </c>
      <c r="U1739">
        <v>0</v>
      </c>
    </row>
    <row r="1740" spans="1:21" x14ac:dyDescent="0.35">
      <c r="A1740">
        <v>1</v>
      </c>
      <c r="B1740">
        <f t="shared" si="79"/>
        <v>1739</v>
      </c>
      <c r="C1740" t="s">
        <v>82</v>
      </c>
      <c r="D1740">
        <v>88</v>
      </c>
      <c r="E1740">
        <v>2000</v>
      </c>
      <c r="F1740">
        <v>8900</v>
      </c>
      <c r="G1740" s="12">
        <v>1900000</v>
      </c>
      <c r="H1740" s="12">
        <v>0</v>
      </c>
      <c r="I1740">
        <v>0</v>
      </c>
      <c r="J1740">
        <v>1</v>
      </c>
      <c r="K1740">
        <v>0</v>
      </c>
      <c r="L1740" s="11">
        <v>34850</v>
      </c>
      <c r="M1740" s="12">
        <v>1995</v>
      </c>
      <c r="N1740">
        <v>1</v>
      </c>
      <c r="O1740" s="12">
        <f t="shared" si="78"/>
        <v>5</v>
      </c>
      <c r="P1740">
        <v>2033</v>
      </c>
      <c r="Q1740">
        <v>-33</v>
      </c>
      <c r="R1740">
        <v>0</v>
      </c>
      <c r="S1740">
        <v>47.626719999999999</v>
      </c>
      <c r="T1740">
        <v>1</v>
      </c>
      <c r="U1740">
        <v>0</v>
      </c>
    </row>
    <row r="1741" spans="1:21" x14ac:dyDescent="0.35">
      <c r="A1741">
        <v>1</v>
      </c>
      <c r="B1741">
        <f t="shared" si="79"/>
        <v>1740</v>
      </c>
      <c r="C1741" t="s">
        <v>82</v>
      </c>
      <c r="D1741">
        <v>88</v>
      </c>
      <c r="E1741">
        <v>2001</v>
      </c>
      <c r="F1741">
        <v>11000</v>
      </c>
      <c r="G1741" s="12">
        <v>1900000</v>
      </c>
      <c r="H1741" s="12">
        <v>0</v>
      </c>
      <c r="I1741">
        <v>0</v>
      </c>
      <c r="J1741">
        <v>1</v>
      </c>
      <c r="K1741">
        <v>0</v>
      </c>
      <c r="L1741" s="11">
        <v>34850</v>
      </c>
      <c r="M1741" s="12">
        <v>1995</v>
      </c>
      <c r="N1741">
        <v>1</v>
      </c>
      <c r="O1741" s="12">
        <f t="shared" si="78"/>
        <v>6</v>
      </c>
      <c r="P1741">
        <v>2033</v>
      </c>
      <c r="Q1741">
        <v>-32</v>
      </c>
      <c r="R1741">
        <v>0</v>
      </c>
      <c r="S1741">
        <v>58.325890000000001</v>
      </c>
      <c r="T1741">
        <v>1</v>
      </c>
      <c r="U1741">
        <v>0</v>
      </c>
    </row>
    <row r="1742" spans="1:21" x14ac:dyDescent="0.35">
      <c r="A1742">
        <v>1</v>
      </c>
      <c r="B1742">
        <f t="shared" si="79"/>
        <v>1741</v>
      </c>
      <c r="C1742" t="s">
        <v>82</v>
      </c>
      <c r="D1742">
        <v>88</v>
      </c>
      <c r="E1742">
        <v>2002</v>
      </c>
      <c r="F1742">
        <v>12000</v>
      </c>
      <c r="G1742" s="12">
        <v>1900000</v>
      </c>
      <c r="H1742" s="12">
        <v>0</v>
      </c>
      <c r="I1742">
        <v>0</v>
      </c>
      <c r="J1742">
        <v>1</v>
      </c>
      <c r="K1742">
        <v>0</v>
      </c>
      <c r="L1742" s="11">
        <v>34850</v>
      </c>
      <c r="M1742" s="12">
        <v>1995</v>
      </c>
      <c r="N1742">
        <v>1</v>
      </c>
      <c r="O1742" s="12">
        <f t="shared" si="78"/>
        <v>7</v>
      </c>
      <c r="P1742">
        <v>2033</v>
      </c>
      <c r="Q1742">
        <v>-31</v>
      </c>
      <c r="R1742">
        <v>0</v>
      </c>
      <c r="S1742">
        <v>63.081130000000002</v>
      </c>
      <c r="T1742">
        <v>1</v>
      </c>
      <c r="U1742">
        <v>0</v>
      </c>
    </row>
    <row r="1743" spans="1:21" x14ac:dyDescent="0.35">
      <c r="A1743">
        <v>1</v>
      </c>
      <c r="B1743">
        <f t="shared" si="79"/>
        <v>1742</v>
      </c>
      <c r="C1743" t="s">
        <v>82</v>
      </c>
      <c r="D1743">
        <v>88</v>
      </c>
      <c r="E1743">
        <v>2003</v>
      </c>
      <c r="F1743">
        <v>13000</v>
      </c>
      <c r="G1743" s="12">
        <v>1900000</v>
      </c>
      <c r="H1743" s="12">
        <v>0</v>
      </c>
      <c r="I1743">
        <v>0</v>
      </c>
      <c r="J1743">
        <v>1</v>
      </c>
      <c r="K1743">
        <v>0</v>
      </c>
      <c r="L1743" s="11">
        <v>34850</v>
      </c>
      <c r="M1743" s="12">
        <v>1995</v>
      </c>
      <c r="N1743">
        <v>1</v>
      </c>
      <c r="O1743" s="12">
        <f t="shared" si="78"/>
        <v>8</v>
      </c>
      <c r="P1743">
        <v>2033</v>
      </c>
      <c r="Q1743">
        <v>-30</v>
      </c>
      <c r="R1743">
        <v>0</v>
      </c>
      <c r="S1743">
        <v>67.775509999999997</v>
      </c>
      <c r="T1743">
        <v>1</v>
      </c>
      <c r="U1743">
        <v>0</v>
      </c>
    </row>
    <row r="1744" spans="1:21" x14ac:dyDescent="0.35">
      <c r="A1744">
        <v>1</v>
      </c>
      <c r="B1744">
        <f t="shared" si="79"/>
        <v>1743</v>
      </c>
      <c r="C1744" t="s">
        <v>82</v>
      </c>
      <c r="D1744">
        <v>88</v>
      </c>
      <c r="E1744">
        <v>2004</v>
      </c>
      <c r="F1744">
        <v>14000</v>
      </c>
      <c r="G1744" s="12">
        <v>1900000</v>
      </c>
      <c r="H1744" s="12">
        <v>0</v>
      </c>
      <c r="I1744">
        <v>0</v>
      </c>
      <c r="J1744">
        <v>1</v>
      </c>
      <c r="K1744">
        <v>0</v>
      </c>
      <c r="L1744" s="11">
        <v>34850</v>
      </c>
      <c r="M1744" s="12">
        <v>1995</v>
      </c>
      <c r="N1744">
        <v>1</v>
      </c>
      <c r="O1744" s="12">
        <f t="shared" si="78"/>
        <v>9</v>
      </c>
      <c r="P1744">
        <v>2033</v>
      </c>
      <c r="Q1744">
        <v>-29</v>
      </c>
      <c r="R1744">
        <v>0</v>
      </c>
      <c r="S1744">
        <v>72.399019999999993</v>
      </c>
      <c r="T1744">
        <v>1</v>
      </c>
      <c r="U1744">
        <v>0</v>
      </c>
    </row>
    <row r="1745" spans="1:21" x14ac:dyDescent="0.35">
      <c r="A1745">
        <v>1</v>
      </c>
      <c r="B1745">
        <f t="shared" si="79"/>
        <v>1744</v>
      </c>
      <c r="C1745" t="s">
        <v>82</v>
      </c>
      <c r="D1745">
        <v>88</v>
      </c>
      <c r="E1745">
        <v>2005</v>
      </c>
      <c r="F1745">
        <v>15000</v>
      </c>
      <c r="G1745" s="12">
        <v>1900000</v>
      </c>
      <c r="H1745" s="12">
        <v>0</v>
      </c>
      <c r="I1745">
        <v>0</v>
      </c>
      <c r="J1745">
        <v>1</v>
      </c>
      <c r="K1745">
        <v>0</v>
      </c>
      <c r="L1745" s="11">
        <v>34850</v>
      </c>
      <c r="M1745" s="12">
        <v>1995</v>
      </c>
      <c r="N1745">
        <v>1</v>
      </c>
      <c r="O1745" s="12">
        <f t="shared" si="78"/>
        <v>10</v>
      </c>
      <c r="P1745">
        <v>2033</v>
      </c>
      <c r="Q1745">
        <v>-28</v>
      </c>
      <c r="R1745">
        <v>0</v>
      </c>
      <c r="S1745">
        <v>76.941109999999995</v>
      </c>
      <c r="T1745">
        <v>1</v>
      </c>
      <c r="U1745">
        <v>0</v>
      </c>
    </row>
    <row r="1746" spans="1:21" x14ac:dyDescent="0.35">
      <c r="A1746">
        <v>1</v>
      </c>
      <c r="B1746">
        <f t="shared" si="79"/>
        <v>1745</v>
      </c>
      <c r="C1746" t="s">
        <v>82</v>
      </c>
      <c r="D1746">
        <v>88</v>
      </c>
      <c r="E1746">
        <v>2006</v>
      </c>
      <c r="F1746">
        <v>15000</v>
      </c>
      <c r="G1746" s="12">
        <v>2000000</v>
      </c>
      <c r="H1746" s="12">
        <v>0</v>
      </c>
      <c r="I1746">
        <v>0</v>
      </c>
      <c r="J1746">
        <v>1</v>
      </c>
      <c r="K1746">
        <v>0</v>
      </c>
      <c r="L1746" s="11">
        <v>34850</v>
      </c>
      <c r="M1746" s="12">
        <v>1995</v>
      </c>
      <c r="N1746">
        <v>1</v>
      </c>
      <c r="O1746" s="12">
        <f t="shared" si="78"/>
        <v>11</v>
      </c>
      <c r="P1746">
        <v>2033</v>
      </c>
      <c r="Q1746">
        <v>-27</v>
      </c>
      <c r="R1746">
        <v>0</v>
      </c>
      <c r="S1746">
        <v>76.310169999999999</v>
      </c>
      <c r="T1746">
        <v>1</v>
      </c>
      <c r="U1746">
        <v>0</v>
      </c>
    </row>
    <row r="1747" spans="1:21" x14ac:dyDescent="0.35">
      <c r="A1747">
        <v>1</v>
      </c>
      <c r="B1747">
        <f t="shared" si="79"/>
        <v>1746</v>
      </c>
      <c r="C1747" t="s">
        <v>82</v>
      </c>
      <c r="D1747">
        <v>88</v>
      </c>
      <c r="E1747">
        <v>2007</v>
      </c>
      <c r="F1747">
        <v>13000</v>
      </c>
      <c r="G1747" s="12">
        <v>2000000</v>
      </c>
      <c r="H1747" s="12">
        <v>0</v>
      </c>
      <c r="I1747">
        <v>0</v>
      </c>
      <c r="J1747">
        <v>1</v>
      </c>
      <c r="K1747">
        <v>0</v>
      </c>
      <c r="L1747" s="11">
        <v>34850</v>
      </c>
      <c r="M1747" s="12">
        <v>1995</v>
      </c>
      <c r="N1747">
        <v>1</v>
      </c>
      <c r="O1747" s="12">
        <f t="shared" si="78"/>
        <v>12</v>
      </c>
      <c r="P1747">
        <v>2033</v>
      </c>
      <c r="Q1747">
        <v>-26</v>
      </c>
      <c r="R1747">
        <v>0</v>
      </c>
      <c r="S1747">
        <v>65.580820000000003</v>
      </c>
      <c r="T1747">
        <v>1</v>
      </c>
      <c r="U1747">
        <v>0</v>
      </c>
    </row>
    <row r="1748" spans="1:21" x14ac:dyDescent="0.35">
      <c r="A1748">
        <v>1</v>
      </c>
      <c r="B1748">
        <f t="shared" si="79"/>
        <v>1747</v>
      </c>
      <c r="C1748" t="s">
        <v>82</v>
      </c>
      <c r="D1748">
        <v>88</v>
      </c>
      <c r="E1748">
        <v>2008</v>
      </c>
      <c r="F1748">
        <v>10000</v>
      </c>
      <c r="G1748" s="12">
        <v>2000000</v>
      </c>
      <c r="H1748" s="12">
        <v>0</v>
      </c>
      <c r="I1748">
        <v>0</v>
      </c>
      <c r="J1748">
        <v>1</v>
      </c>
      <c r="K1748">
        <v>0</v>
      </c>
      <c r="L1748" s="11">
        <v>34850</v>
      </c>
      <c r="M1748" s="12">
        <v>1995</v>
      </c>
      <c r="N1748">
        <v>1</v>
      </c>
      <c r="O1748" s="12">
        <f t="shared" si="78"/>
        <v>13</v>
      </c>
      <c r="P1748">
        <v>2033</v>
      </c>
      <c r="Q1748">
        <v>-25</v>
      </c>
      <c r="R1748">
        <v>0</v>
      </c>
      <c r="S1748">
        <v>50.001750000000001</v>
      </c>
      <c r="T1748">
        <v>1</v>
      </c>
      <c r="U1748">
        <v>0</v>
      </c>
    </row>
    <row r="1749" spans="1:21" x14ac:dyDescent="0.35">
      <c r="A1749">
        <v>1</v>
      </c>
      <c r="B1749">
        <f t="shared" si="79"/>
        <v>1748</v>
      </c>
      <c r="C1749" t="s">
        <v>82</v>
      </c>
      <c r="D1749">
        <v>88</v>
      </c>
      <c r="E1749">
        <v>2009</v>
      </c>
      <c r="F1749">
        <v>9100</v>
      </c>
      <c r="G1749" s="12">
        <v>2000000</v>
      </c>
      <c r="H1749" s="12">
        <v>0</v>
      </c>
      <c r="I1749">
        <v>0</v>
      </c>
      <c r="J1749">
        <v>1</v>
      </c>
      <c r="K1749">
        <v>0</v>
      </c>
      <c r="L1749" s="11">
        <v>34850</v>
      </c>
      <c r="M1749" s="12">
        <v>1995</v>
      </c>
      <c r="N1749">
        <v>1</v>
      </c>
      <c r="O1749" s="12">
        <f t="shared" si="78"/>
        <v>14</v>
      </c>
      <c r="P1749">
        <v>2033</v>
      </c>
      <c r="Q1749">
        <v>-24</v>
      </c>
      <c r="R1749">
        <v>0</v>
      </c>
      <c r="S1749">
        <v>45.067149999999998</v>
      </c>
      <c r="T1749">
        <v>1</v>
      </c>
      <c r="U1749">
        <v>0</v>
      </c>
    </row>
    <row r="1750" spans="1:21" x14ac:dyDescent="0.35">
      <c r="A1750">
        <v>1</v>
      </c>
      <c r="B1750">
        <f t="shared" si="79"/>
        <v>1749</v>
      </c>
      <c r="C1750" t="s">
        <v>82</v>
      </c>
      <c r="D1750">
        <v>88</v>
      </c>
      <c r="E1750">
        <v>2010</v>
      </c>
      <c r="F1750">
        <v>8500</v>
      </c>
      <c r="G1750" s="12">
        <v>2000000</v>
      </c>
      <c r="H1750" s="12">
        <v>0</v>
      </c>
      <c r="I1750">
        <v>0</v>
      </c>
      <c r="J1750">
        <v>1</v>
      </c>
      <c r="K1750">
        <v>0</v>
      </c>
      <c r="L1750" s="11">
        <v>34850</v>
      </c>
      <c r="M1750" s="12">
        <v>1995</v>
      </c>
      <c r="N1750">
        <v>1</v>
      </c>
      <c r="O1750" s="12">
        <f t="shared" si="78"/>
        <v>15</v>
      </c>
      <c r="P1750">
        <v>2033</v>
      </c>
      <c r="Q1750">
        <v>-23</v>
      </c>
      <c r="R1750">
        <v>0</v>
      </c>
      <c r="S1750">
        <v>41.655410000000003</v>
      </c>
      <c r="T1750">
        <v>1</v>
      </c>
      <c r="U1750">
        <v>0</v>
      </c>
    </row>
    <row r="1751" spans="1:21" x14ac:dyDescent="0.35">
      <c r="A1751">
        <v>1</v>
      </c>
      <c r="B1751">
        <f t="shared" si="79"/>
        <v>1750</v>
      </c>
      <c r="C1751" t="s">
        <v>82</v>
      </c>
      <c r="D1751">
        <v>88</v>
      </c>
      <c r="E1751">
        <v>2011</v>
      </c>
      <c r="F1751">
        <v>8100</v>
      </c>
      <c r="G1751" s="12">
        <v>2100000</v>
      </c>
      <c r="H1751" s="12">
        <v>0</v>
      </c>
      <c r="I1751">
        <v>0</v>
      </c>
      <c r="J1751">
        <v>1</v>
      </c>
      <c r="K1751">
        <v>0</v>
      </c>
      <c r="L1751" s="11">
        <v>34850</v>
      </c>
      <c r="M1751" s="12">
        <v>1995</v>
      </c>
      <c r="N1751">
        <v>1</v>
      </c>
      <c r="O1751" s="12">
        <f t="shared" si="78"/>
        <v>16</v>
      </c>
      <c r="P1751">
        <v>2033</v>
      </c>
      <c r="Q1751">
        <v>-22</v>
      </c>
      <c r="R1751">
        <v>0</v>
      </c>
      <c r="S1751">
        <v>39.241030000000002</v>
      </c>
      <c r="T1751">
        <v>1</v>
      </c>
      <c r="U1751">
        <v>0</v>
      </c>
    </row>
    <row r="1752" spans="1:21" x14ac:dyDescent="0.35">
      <c r="A1752">
        <v>1</v>
      </c>
      <c r="B1752">
        <f t="shared" si="79"/>
        <v>1751</v>
      </c>
      <c r="C1752" t="s">
        <v>82</v>
      </c>
      <c r="D1752">
        <v>88</v>
      </c>
      <c r="E1752">
        <v>2012</v>
      </c>
      <c r="F1752">
        <v>8800</v>
      </c>
      <c r="G1752" s="12">
        <v>2100000</v>
      </c>
      <c r="H1752" s="12">
        <v>0</v>
      </c>
      <c r="I1752">
        <v>0</v>
      </c>
      <c r="J1752">
        <v>1</v>
      </c>
      <c r="K1752">
        <v>0</v>
      </c>
      <c r="L1752" s="11">
        <v>34850</v>
      </c>
      <c r="M1752" s="12">
        <v>1995</v>
      </c>
      <c r="N1752">
        <v>1</v>
      </c>
      <c r="O1752" s="12">
        <f t="shared" si="78"/>
        <v>17</v>
      </c>
      <c r="P1752">
        <v>2033</v>
      </c>
      <c r="Q1752">
        <v>-21</v>
      </c>
      <c r="R1752">
        <v>0</v>
      </c>
      <c r="S1752">
        <v>42.10671</v>
      </c>
      <c r="T1752">
        <v>1</v>
      </c>
      <c r="U1752">
        <v>0</v>
      </c>
    </row>
    <row r="1753" spans="1:21" x14ac:dyDescent="0.35">
      <c r="A1753">
        <v>1</v>
      </c>
      <c r="B1753">
        <f t="shared" si="79"/>
        <v>1752</v>
      </c>
      <c r="C1753" t="s">
        <v>82</v>
      </c>
      <c r="D1753">
        <v>88</v>
      </c>
      <c r="E1753">
        <v>2013</v>
      </c>
      <c r="F1753">
        <v>9400</v>
      </c>
      <c r="G1753" s="12">
        <v>2100000</v>
      </c>
      <c r="H1753" s="12">
        <v>0</v>
      </c>
      <c r="I1753">
        <v>0</v>
      </c>
      <c r="J1753">
        <v>1</v>
      </c>
      <c r="K1753">
        <v>0</v>
      </c>
      <c r="L1753" s="11">
        <v>34850</v>
      </c>
      <c r="M1753" s="12">
        <v>1995</v>
      </c>
      <c r="N1753">
        <v>1</v>
      </c>
      <c r="O1753" s="12">
        <f t="shared" si="78"/>
        <v>18</v>
      </c>
      <c r="P1753">
        <v>2033</v>
      </c>
      <c r="Q1753">
        <v>-20</v>
      </c>
      <c r="R1753">
        <v>0</v>
      </c>
      <c r="S1753">
        <v>44.394889999999997</v>
      </c>
      <c r="T1753">
        <v>1</v>
      </c>
      <c r="U1753">
        <v>0</v>
      </c>
    </row>
    <row r="1754" spans="1:21" x14ac:dyDescent="0.35">
      <c r="A1754">
        <v>1</v>
      </c>
      <c r="B1754">
        <f t="shared" si="79"/>
        <v>1753</v>
      </c>
      <c r="C1754" t="s">
        <v>82</v>
      </c>
      <c r="D1754">
        <v>88</v>
      </c>
      <c r="E1754">
        <v>2014</v>
      </c>
      <c r="F1754">
        <v>10000</v>
      </c>
      <c r="G1754" s="12">
        <v>2100000</v>
      </c>
      <c r="H1754" s="12">
        <v>0</v>
      </c>
      <c r="I1754">
        <v>0</v>
      </c>
      <c r="J1754">
        <v>1</v>
      </c>
      <c r="K1754">
        <v>0</v>
      </c>
      <c r="L1754" s="11">
        <v>34850</v>
      </c>
      <c r="M1754" s="12">
        <v>1995</v>
      </c>
      <c r="N1754">
        <v>1</v>
      </c>
      <c r="O1754" s="12">
        <f t="shared" si="78"/>
        <v>19</v>
      </c>
      <c r="P1754">
        <v>2033</v>
      </c>
      <c r="Q1754">
        <v>-19</v>
      </c>
      <c r="R1754">
        <v>0</v>
      </c>
      <c r="S1754">
        <v>46.602989999999998</v>
      </c>
      <c r="T1754">
        <v>1</v>
      </c>
      <c r="U1754">
        <v>0</v>
      </c>
    </row>
    <row r="1755" spans="1:21" x14ac:dyDescent="0.35">
      <c r="A1755">
        <v>1</v>
      </c>
      <c r="B1755">
        <f t="shared" si="79"/>
        <v>1754</v>
      </c>
      <c r="C1755" t="s">
        <v>82</v>
      </c>
      <c r="D1755">
        <v>88</v>
      </c>
      <c r="E1755">
        <v>2015</v>
      </c>
      <c r="F1755">
        <v>10000</v>
      </c>
      <c r="G1755" s="12">
        <v>2200000</v>
      </c>
      <c r="H1755" s="12">
        <v>0</v>
      </c>
      <c r="I1755">
        <v>0</v>
      </c>
      <c r="J1755">
        <v>1</v>
      </c>
      <c r="K1755">
        <v>0</v>
      </c>
      <c r="L1755" s="11">
        <v>34850</v>
      </c>
      <c r="M1755" s="12">
        <v>1995</v>
      </c>
      <c r="N1755">
        <v>1</v>
      </c>
      <c r="O1755" s="12">
        <f t="shared" si="78"/>
        <v>20</v>
      </c>
      <c r="P1755">
        <v>2033</v>
      </c>
      <c r="Q1755">
        <v>-18</v>
      </c>
      <c r="R1755">
        <v>0</v>
      </c>
      <c r="S1755">
        <v>45.984520000000003</v>
      </c>
      <c r="T1755">
        <v>1</v>
      </c>
      <c r="U1755">
        <v>0</v>
      </c>
    </row>
    <row r="1756" spans="1:21" x14ac:dyDescent="0.35">
      <c r="A1756">
        <v>1</v>
      </c>
      <c r="B1756">
        <f t="shared" si="79"/>
        <v>1755</v>
      </c>
      <c r="C1756" t="s">
        <v>82</v>
      </c>
      <c r="D1756">
        <v>88</v>
      </c>
      <c r="E1756">
        <v>2016</v>
      </c>
      <c r="F1756">
        <v>9900</v>
      </c>
      <c r="G1756" s="12">
        <v>2200000</v>
      </c>
      <c r="H1756" s="12">
        <v>0</v>
      </c>
      <c r="I1756">
        <v>0</v>
      </c>
      <c r="J1756">
        <v>1</v>
      </c>
      <c r="K1756">
        <v>0</v>
      </c>
      <c r="L1756" s="11">
        <v>34850</v>
      </c>
      <c r="M1756" s="12">
        <v>1995</v>
      </c>
      <c r="N1756">
        <v>1</v>
      </c>
      <c r="O1756" s="12">
        <f t="shared" si="78"/>
        <v>21</v>
      </c>
      <c r="P1756">
        <v>2033</v>
      </c>
      <c r="Q1756">
        <v>-17</v>
      </c>
      <c r="R1756">
        <v>0</v>
      </c>
      <c r="S1756">
        <v>44.921979999999998</v>
      </c>
      <c r="T1756">
        <v>1</v>
      </c>
      <c r="U1756">
        <v>0</v>
      </c>
    </row>
    <row r="1757" spans="1:21" x14ac:dyDescent="0.35">
      <c r="A1757">
        <v>1</v>
      </c>
      <c r="B1757">
        <f t="shared" si="79"/>
        <v>1756</v>
      </c>
      <c r="C1757" t="s">
        <v>83</v>
      </c>
      <c r="D1757">
        <v>89</v>
      </c>
      <c r="E1757">
        <v>1990</v>
      </c>
      <c r="F1757">
        <v>1000</v>
      </c>
      <c r="G1757" s="12">
        <v>2100000</v>
      </c>
      <c r="H1757" s="12">
        <v>0</v>
      </c>
      <c r="I1757">
        <v>0</v>
      </c>
      <c r="J1757">
        <v>1</v>
      </c>
      <c r="K1757">
        <v>0</v>
      </c>
      <c r="L1757" s="11">
        <v>42565</v>
      </c>
      <c r="M1757" s="12">
        <v>2016</v>
      </c>
      <c r="N1757">
        <v>0</v>
      </c>
      <c r="O1757" s="12">
        <f t="shared" si="78"/>
        <v>-26</v>
      </c>
      <c r="P1757">
        <v>2033</v>
      </c>
      <c r="Q1757">
        <v>-43</v>
      </c>
      <c r="R1757">
        <v>0</v>
      </c>
      <c r="S1757">
        <v>4.7681899999999997</v>
      </c>
      <c r="T1757">
        <v>0</v>
      </c>
      <c r="U1757">
        <v>0</v>
      </c>
    </row>
    <row r="1758" spans="1:21" x14ac:dyDescent="0.35">
      <c r="A1758">
        <v>1</v>
      </c>
      <c r="B1758">
        <f t="shared" si="79"/>
        <v>1757</v>
      </c>
      <c r="C1758" t="s">
        <v>83</v>
      </c>
      <c r="D1758">
        <v>89</v>
      </c>
      <c r="E1758">
        <v>1991</v>
      </c>
      <c r="F1758">
        <v>1000</v>
      </c>
      <c r="G1758" s="12">
        <v>2100000</v>
      </c>
      <c r="H1758" s="12">
        <v>0</v>
      </c>
      <c r="I1758">
        <v>0</v>
      </c>
      <c r="J1758">
        <v>1</v>
      </c>
      <c r="K1758">
        <v>0</v>
      </c>
      <c r="L1758" s="11">
        <v>42565</v>
      </c>
      <c r="M1758" s="12">
        <v>2016</v>
      </c>
      <c r="N1758">
        <v>0</v>
      </c>
      <c r="O1758" s="12">
        <f t="shared" si="78"/>
        <v>-25</v>
      </c>
      <c r="P1758">
        <v>2033</v>
      </c>
      <c r="Q1758">
        <v>-42</v>
      </c>
      <c r="R1758">
        <v>0</v>
      </c>
      <c r="S1758">
        <v>4.8537400000000002</v>
      </c>
      <c r="T1758">
        <v>0</v>
      </c>
      <c r="U1758">
        <v>0</v>
      </c>
    </row>
    <row r="1759" spans="1:21" x14ac:dyDescent="0.35">
      <c r="A1759">
        <v>1</v>
      </c>
      <c r="B1759">
        <f t="shared" si="79"/>
        <v>1758</v>
      </c>
      <c r="C1759" t="s">
        <v>83</v>
      </c>
      <c r="D1759">
        <v>89</v>
      </c>
      <c r="E1759">
        <v>1992</v>
      </c>
      <c r="F1759">
        <v>1100</v>
      </c>
      <c r="G1759" s="12">
        <v>2000000</v>
      </c>
      <c r="H1759" s="12">
        <v>0</v>
      </c>
      <c r="I1759">
        <v>0</v>
      </c>
      <c r="J1759">
        <v>1</v>
      </c>
      <c r="K1759">
        <v>0</v>
      </c>
      <c r="L1759" s="11">
        <v>42565</v>
      </c>
      <c r="M1759" s="12">
        <v>2016</v>
      </c>
      <c r="N1759">
        <v>0</v>
      </c>
      <c r="O1759" s="12">
        <f t="shared" si="78"/>
        <v>-24</v>
      </c>
      <c r="P1759">
        <v>2033</v>
      </c>
      <c r="Q1759">
        <v>-41</v>
      </c>
      <c r="R1759">
        <v>0</v>
      </c>
      <c r="S1759">
        <v>5.4381979999999999</v>
      </c>
      <c r="T1759">
        <v>0</v>
      </c>
      <c r="U1759">
        <v>0</v>
      </c>
    </row>
    <row r="1760" spans="1:21" x14ac:dyDescent="0.35">
      <c r="A1760">
        <v>1</v>
      </c>
      <c r="B1760">
        <f t="shared" si="79"/>
        <v>1759</v>
      </c>
      <c r="C1760" t="s">
        <v>83</v>
      </c>
      <c r="D1760">
        <v>89</v>
      </c>
      <c r="E1760">
        <v>1993</v>
      </c>
      <c r="F1760">
        <v>1400</v>
      </c>
      <c r="G1760" s="12">
        <v>2000000</v>
      </c>
      <c r="H1760" s="12">
        <v>0</v>
      </c>
      <c r="I1760">
        <v>0</v>
      </c>
      <c r="J1760">
        <v>1</v>
      </c>
      <c r="K1760">
        <v>0</v>
      </c>
      <c r="L1760" s="11">
        <v>42565</v>
      </c>
      <c r="M1760" s="12">
        <v>2016</v>
      </c>
      <c r="N1760">
        <v>0</v>
      </c>
      <c r="O1760" s="12">
        <f t="shared" si="78"/>
        <v>-23</v>
      </c>
      <c r="P1760">
        <v>2033</v>
      </c>
      <c r="Q1760">
        <v>-40</v>
      </c>
      <c r="R1760">
        <v>0</v>
      </c>
      <c r="S1760">
        <v>6.9991320000000004</v>
      </c>
      <c r="T1760">
        <v>0</v>
      </c>
      <c r="U1760">
        <v>0</v>
      </c>
    </row>
    <row r="1761" spans="1:21" x14ac:dyDescent="0.35">
      <c r="A1761">
        <v>1</v>
      </c>
      <c r="B1761">
        <f t="shared" si="79"/>
        <v>1760</v>
      </c>
      <c r="C1761" t="s">
        <v>83</v>
      </c>
      <c r="D1761">
        <v>89</v>
      </c>
      <c r="E1761">
        <v>1994</v>
      </c>
      <c r="F1761">
        <v>1800</v>
      </c>
      <c r="G1761" s="12">
        <v>2000000</v>
      </c>
      <c r="H1761" s="12">
        <v>0</v>
      </c>
      <c r="I1761">
        <v>0</v>
      </c>
      <c r="J1761">
        <v>1</v>
      </c>
      <c r="K1761">
        <v>0</v>
      </c>
      <c r="L1761" s="11">
        <v>42565</v>
      </c>
      <c r="M1761" s="12">
        <v>2016</v>
      </c>
      <c r="N1761">
        <v>0</v>
      </c>
      <c r="O1761" s="12">
        <f t="shared" si="78"/>
        <v>-22</v>
      </c>
      <c r="P1761">
        <v>2033</v>
      </c>
      <c r="Q1761">
        <v>-39</v>
      </c>
      <c r="R1761">
        <v>0</v>
      </c>
      <c r="S1761">
        <v>8.9423890000000004</v>
      </c>
      <c r="T1761">
        <v>0</v>
      </c>
      <c r="U1761">
        <v>0</v>
      </c>
    </row>
    <row r="1762" spans="1:21" x14ac:dyDescent="0.35">
      <c r="A1762">
        <v>1</v>
      </c>
      <c r="B1762">
        <f t="shared" si="79"/>
        <v>1761</v>
      </c>
      <c r="C1762" t="s">
        <v>83</v>
      </c>
      <c r="D1762">
        <v>89</v>
      </c>
      <c r="E1762">
        <v>1995</v>
      </c>
      <c r="F1762">
        <v>2200</v>
      </c>
      <c r="G1762" s="12">
        <v>2100000</v>
      </c>
      <c r="H1762" s="12">
        <v>0</v>
      </c>
      <c r="I1762">
        <v>0</v>
      </c>
      <c r="J1762">
        <v>1</v>
      </c>
      <c r="K1762">
        <v>0</v>
      </c>
      <c r="L1762" s="11">
        <v>42565</v>
      </c>
      <c r="M1762" s="12">
        <v>2016</v>
      </c>
      <c r="N1762">
        <v>0</v>
      </c>
      <c r="O1762" s="12">
        <f t="shared" si="78"/>
        <v>-21</v>
      </c>
      <c r="P1762">
        <v>2033</v>
      </c>
      <c r="Q1762">
        <v>-38</v>
      </c>
      <c r="R1762">
        <v>0</v>
      </c>
      <c r="S1762">
        <v>10.61017</v>
      </c>
      <c r="T1762">
        <v>0</v>
      </c>
      <c r="U1762">
        <v>0</v>
      </c>
    </row>
    <row r="1763" spans="1:21" x14ac:dyDescent="0.35">
      <c r="A1763">
        <v>1</v>
      </c>
      <c r="B1763">
        <f t="shared" si="79"/>
        <v>1762</v>
      </c>
      <c r="C1763" t="s">
        <v>83</v>
      </c>
      <c r="D1763">
        <v>89</v>
      </c>
      <c r="E1763">
        <v>1996</v>
      </c>
      <c r="F1763">
        <v>2700</v>
      </c>
      <c r="G1763" s="12">
        <v>2200000</v>
      </c>
      <c r="H1763" s="12">
        <v>0</v>
      </c>
      <c r="I1763">
        <v>0</v>
      </c>
      <c r="J1763">
        <v>1</v>
      </c>
      <c r="K1763">
        <v>0</v>
      </c>
      <c r="L1763" s="11">
        <v>42565</v>
      </c>
      <c r="M1763" s="12">
        <v>2016</v>
      </c>
      <c r="N1763">
        <v>0</v>
      </c>
      <c r="O1763" s="12">
        <f t="shared" si="78"/>
        <v>-20</v>
      </c>
      <c r="P1763">
        <v>2033</v>
      </c>
      <c r="Q1763">
        <v>-37</v>
      </c>
      <c r="R1763">
        <v>0</v>
      </c>
      <c r="S1763">
        <v>12.32213</v>
      </c>
      <c r="T1763">
        <v>0</v>
      </c>
      <c r="U1763">
        <v>0</v>
      </c>
    </row>
    <row r="1764" spans="1:21" x14ac:dyDescent="0.35">
      <c r="A1764">
        <v>1</v>
      </c>
      <c r="B1764">
        <f t="shared" si="79"/>
        <v>1763</v>
      </c>
      <c r="C1764" t="s">
        <v>83</v>
      </c>
      <c r="D1764">
        <v>89</v>
      </c>
      <c r="E1764">
        <v>1997</v>
      </c>
      <c r="F1764">
        <v>3200</v>
      </c>
      <c r="G1764" s="12">
        <v>2400000</v>
      </c>
      <c r="H1764" s="12">
        <v>0</v>
      </c>
      <c r="I1764">
        <v>0</v>
      </c>
      <c r="J1764">
        <v>1</v>
      </c>
      <c r="K1764">
        <v>0</v>
      </c>
      <c r="L1764" s="11">
        <v>42565</v>
      </c>
      <c r="M1764" s="12">
        <v>2016</v>
      </c>
      <c r="N1764">
        <v>0</v>
      </c>
      <c r="O1764" s="12">
        <f t="shared" si="78"/>
        <v>-19</v>
      </c>
      <c r="P1764">
        <v>2033</v>
      </c>
      <c r="Q1764">
        <v>-36</v>
      </c>
      <c r="R1764">
        <v>0</v>
      </c>
      <c r="S1764">
        <v>13.56812</v>
      </c>
      <c r="T1764">
        <v>0</v>
      </c>
      <c r="U1764">
        <v>0</v>
      </c>
    </row>
    <row r="1765" spans="1:21" x14ac:dyDescent="0.35">
      <c r="A1765">
        <v>1</v>
      </c>
      <c r="B1765">
        <f t="shared" si="79"/>
        <v>1764</v>
      </c>
      <c r="C1765" t="s">
        <v>83</v>
      </c>
      <c r="D1765">
        <v>89</v>
      </c>
      <c r="E1765">
        <v>1998</v>
      </c>
      <c r="F1765">
        <v>3700</v>
      </c>
      <c r="G1765" s="12">
        <v>2600000</v>
      </c>
      <c r="H1765" s="12">
        <v>0</v>
      </c>
      <c r="I1765">
        <v>0</v>
      </c>
      <c r="J1765">
        <v>1</v>
      </c>
      <c r="K1765">
        <v>0</v>
      </c>
      <c r="L1765" s="11">
        <v>42565</v>
      </c>
      <c r="M1765" s="12">
        <v>2016</v>
      </c>
      <c r="N1765">
        <v>0</v>
      </c>
      <c r="O1765" s="12">
        <f t="shared" si="78"/>
        <v>-18</v>
      </c>
      <c r="P1765">
        <v>2033</v>
      </c>
      <c r="Q1765">
        <v>-35</v>
      </c>
      <c r="R1765">
        <v>0</v>
      </c>
      <c r="S1765">
        <v>14.50376</v>
      </c>
      <c r="T1765">
        <v>0</v>
      </c>
      <c r="U1765">
        <v>0</v>
      </c>
    </row>
    <row r="1766" spans="1:21" x14ac:dyDescent="0.35">
      <c r="A1766">
        <v>1</v>
      </c>
      <c r="B1766">
        <f t="shared" si="79"/>
        <v>1765</v>
      </c>
      <c r="C1766" t="s">
        <v>83</v>
      </c>
      <c r="D1766">
        <v>89</v>
      </c>
      <c r="E1766">
        <v>1999</v>
      </c>
      <c r="F1766">
        <v>4200</v>
      </c>
      <c r="G1766" s="12">
        <v>2700000</v>
      </c>
      <c r="H1766" s="12">
        <v>0</v>
      </c>
      <c r="I1766">
        <v>0</v>
      </c>
      <c r="J1766">
        <v>1</v>
      </c>
      <c r="K1766">
        <v>0</v>
      </c>
      <c r="L1766" s="11">
        <v>42565</v>
      </c>
      <c r="M1766" s="12">
        <v>2016</v>
      </c>
      <c r="N1766">
        <v>0</v>
      </c>
      <c r="O1766" s="12">
        <f t="shared" si="78"/>
        <v>-17</v>
      </c>
      <c r="P1766">
        <v>2033</v>
      </c>
      <c r="Q1766">
        <v>-34</v>
      </c>
      <c r="R1766">
        <v>0</v>
      </c>
      <c r="S1766">
        <v>15.3592</v>
      </c>
      <c r="T1766">
        <v>0</v>
      </c>
      <c r="U1766">
        <v>0</v>
      </c>
    </row>
    <row r="1767" spans="1:21" x14ac:dyDescent="0.35">
      <c r="A1767">
        <v>1</v>
      </c>
      <c r="B1767">
        <f t="shared" si="79"/>
        <v>1766</v>
      </c>
      <c r="C1767" t="s">
        <v>83</v>
      </c>
      <c r="D1767">
        <v>89</v>
      </c>
      <c r="E1767">
        <v>2000</v>
      </c>
      <c r="F1767">
        <v>4500</v>
      </c>
      <c r="G1767" s="12">
        <v>2900000</v>
      </c>
      <c r="H1767" s="12">
        <v>0</v>
      </c>
      <c r="I1767">
        <v>0</v>
      </c>
      <c r="J1767">
        <v>1</v>
      </c>
      <c r="K1767">
        <v>0</v>
      </c>
      <c r="L1767" s="11">
        <v>42565</v>
      </c>
      <c r="M1767" s="12">
        <v>2016</v>
      </c>
      <c r="N1767">
        <v>0</v>
      </c>
      <c r="O1767" s="12">
        <f t="shared" si="78"/>
        <v>-16</v>
      </c>
      <c r="P1767">
        <v>2033</v>
      </c>
      <c r="Q1767">
        <v>-33</v>
      </c>
      <c r="R1767">
        <v>0</v>
      </c>
      <c r="S1767">
        <v>15.6005</v>
      </c>
      <c r="T1767">
        <v>0</v>
      </c>
      <c r="U1767">
        <v>0</v>
      </c>
    </row>
    <row r="1768" spans="1:21" x14ac:dyDescent="0.35">
      <c r="A1768">
        <v>1</v>
      </c>
      <c r="B1768">
        <f t="shared" si="79"/>
        <v>1767</v>
      </c>
      <c r="C1768" t="s">
        <v>83</v>
      </c>
      <c r="D1768">
        <v>89</v>
      </c>
      <c r="E1768">
        <v>2001</v>
      </c>
      <c r="F1768">
        <v>4700</v>
      </c>
      <c r="G1768" s="12">
        <v>3000000</v>
      </c>
      <c r="H1768" s="12">
        <v>0</v>
      </c>
      <c r="I1768">
        <v>0</v>
      </c>
      <c r="J1768">
        <v>1</v>
      </c>
      <c r="K1768">
        <v>0</v>
      </c>
      <c r="L1768" s="11">
        <v>42565</v>
      </c>
      <c r="M1768" s="12">
        <v>2016</v>
      </c>
      <c r="N1768">
        <v>0</v>
      </c>
      <c r="O1768" s="12">
        <f t="shared" si="78"/>
        <v>-15</v>
      </c>
      <c r="P1768">
        <v>2033</v>
      </c>
      <c r="Q1768">
        <v>-32</v>
      </c>
      <c r="R1768">
        <v>0</v>
      </c>
      <c r="S1768">
        <v>15.71311</v>
      </c>
      <c r="T1768">
        <v>0</v>
      </c>
      <c r="U1768">
        <v>0</v>
      </c>
    </row>
    <row r="1769" spans="1:21" x14ac:dyDescent="0.35">
      <c r="A1769">
        <v>1</v>
      </c>
      <c r="B1769">
        <f t="shared" si="79"/>
        <v>1768</v>
      </c>
      <c r="C1769" t="s">
        <v>83</v>
      </c>
      <c r="D1769">
        <v>89</v>
      </c>
      <c r="E1769">
        <v>2002</v>
      </c>
      <c r="F1769">
        <v>4800</v>
      </c>
      <c r="G1769" s="12">
        <v>3100000</v>
      </c>
      <c r="H1769" s="12">
        <v>0</v>
      </c>
      <c r="I1769">
        <v>0</v>
      </c>
      <c r="J1769">
        <v>1</v>
      </c>
      <c r="K1769">
        <v>0</v>
      </c>
      <c r="L1769" s="11">
        <v>42565</v>
      </c>
      <c r="M1769" s="12">
        <v>2016</v>
      </c>
      <c r="N1769">
        <v>0</v>
      </c>
      <c r="O1769" s="12">
        <f t="shared" si="78"/>
        <v>-14</v>
      </c>
      <c r="P1769">
        <v>2033</v>
      </c>
      <c r="Q1769">
        <v>-31</v>
      </c>
      <c r="R1769">
        <v>0</v>
      </c>
      <c r="S1769">
        <v>15.671609999999999</v>
      </c>
      <c r="T1769">
        <v>0</v>
      </c>
      <c r="U1769">
        <v>0</v>
      </c>
    </row>
    <row r="1770" spans="1:21" x14ac:dyDescent="0.35">
      <c r="A1770">
        <v>1</v>
      </c>
      <c r="B1770">
        <f t="shared" si="79"/>
        <v>1769</v>
      </c>
      <c r="C1770" t="s">
        <v>83</v>
      </c>
      <c r="D1770">
        <v>89</v>
      </c>
      <c r="E1770">
        <v>2003</v>
      </c>
      <c r="F1770">
        <v>4900</v>
      </c>
      <c r="G1770" s="12">
        <v>3100000</v>
      </c>
      <c r="H1770" s="12">
        <v>0</v>
      </c>
      <c r="I1770">
        <v>0</v>
      </c>
      <c r="J1770">
        <v>1</v>
      </c>
      <c r="K1770">
        <v>0</v>
      </c>
      <c r="L1770" s="11">
        <v>42565</v>
      </c>
      <c r="M1770" s="12">
        <v>2016</v>
      </c>
      <c r="N1770">
        <v>0</v>
      </c>
      <c r="O1770" s="12">
        <f t="shared" si="78"/>
        <v>-13</v>
      </c>
      <c r="P1770">
        <v>2033</v>
      </c>
      <c r="Q1770">
        <v>-30</v>
      </c>
      <c r="R1770">
        <v>0</v>
      </c>
      <c r="S1770">
        <v>15.72411</v>
      </c>
      <c r="T1770">
        <v>0</v>
      </c>
      <c r="U1770">
        <v>0</v>
      </c>
    </row>
    <row r="1771" spans="1:21" x14ac:dyDescent="0.35">
      <c r="A1771">
        <v>1</v>
      </c>
      <c r="B1771">
        <f t="shared" si="79"/>
        <v>1770</v>
      </c>
      <c r="C1771" t="s">
        <v>83</v>
      </c>
      <c r="D1771">
        <v>89</v>
      </c>
      <c r="E1771">
        <v>2004</v>
      </c>
      <c r="F1771">
        <v>4900</v>
      </c>
      <c r="G1771" s="12">
        <v>3200000</v>
      </c>
      <c r="H1771" s="12">
        <v>0</v>
      </c>
      <c r="I1771">
        <v>0</v>
      </c>
      <c r="J1771">
        <v>1</v>
      </c>
      <c r="K1771">
        <v>0</v>
      </c>
      <c r="L1771" s="11">
        <v>42565</v>
      </c>
      <c r="M1771" s="12">
        <v>2016</v>
      </c>
      <c r="N1771">
        <v>0</v>
      </c>
      <c r="O1771" s="12">
        <f t="shared" si="78"/>
        <v>-12</v>
      </c>
      <c r="P1771">
        <v>2033</v>
      </c>
      <c r="Q1771">
        <v>-29</v>
      </c>
      <c r="R1771">
        <v>0</v>
      </c>
      <c r="S1771">
        <v>15.4262</v>
      </c>
      <c r="T1771">
        <v>0</v>
      </c>
      <c r="U1771">
        <v>0</v>
      </c>
    </row>
    <row r="1772" spans="1:21" x14ac:dyDescent="0.35">
      <c r="A1772">
        <v>1</v>
      </c>
      <c r="B1772">
        <f t="shared" si="79"/>
        <v>1771</v>
      </c>
      <c r="C1772" t="s">
        <v>83</v>
      </c>
      <c r="D1772">
        <v>89</v>
      </c>
      <c r="E1772">
        <v>2005</v>
      </c>
      <c r="F1772">
        <v>4900</v>
      </c>
      <c r="G1772" s="12">
        <v>3300000</v>
      </c>
      <c r="H1772" s="12">
        <v>0</v>
      </c>
      <c r="I1772">
        <v>0</v>
      </c>
      <c r="J1772">
        <v>1</v>
      </c>
      <c r="K1772">
        <v>0</v>
      </c>
      <c r="L1772" s="11">
        <v>42565</v>
      </c>
      <c r="M1772" s="12">
        <v>2016</v>
      </c>
      <c r="N1772">
        <v>0</v>
      </c>
      <c r="O1772" s="12">
        <f t="shared" si="78"/>
        <v>-11</v>
      </c>
      <c r="P1772">
        <v>2033</v>
      </c>
      <c r="Q1772">
        <v>-28</v>
      </c>
      <c r="R1772">
        <v>0</v>
      </c>
      <c r="S1772">
        <v>15.02501</v>
      </c>
      <c r="T1772">
        <v>0</v>
      </c>
      <c r="U1772">
        <v>0</v>
      </c>
    </row>
    <row r="1773" spans="1:21" x14ac:dyDescent="0.35">
      <c r="A1773">
        <v>1</v>
      </c>
      <c r="B1773">
        <f t="shared" si="79"/>
        <v>1772</v>
      </c>
      <c r="C1773" t="s">
        <v>83</v>
      </c>
      <c r="D1773">
        <v>89</v>
      </c>
      <c r="E1773">
        <v>2006</v>
      </c>
      <c r="F1773">
        <v>4900</v>
      </c>
      <c r="G1773" s="12">
        <v>3400000</v>
      </c>
      <c r="H1773" s="12">
        <v>0</v>
      </c>
      <c r="I1773">
        <v>0</v>
      </c>
      <c r="J1773">
        <v>1</v>
      </c>
      <c r="K1773">
        <v>0</v>
      </c>
      <c r="L1773" s="11">
        <v>42565</v>
      </c>
      <c r="M1773" s="12">
        <v>2016</v>
      </c>
      <c r="N1773">
        <v>0</v>
      </c>
      <c r="O1773" s="12">
        <f t="shared" si="78"/>
        <v>-10</v>
      </c>
      <c r="P1773">
        <v>2033</v>
      </c>
      <c r="Q1773">
        <v>-27</v>
      </c>
      <c r="R1773">
        <v>0</v>
      </c>
      <c r="S1773">
        <v>14.51491</v>
      </c>
      <c r="T1773">
        <v>0</v>
      </c>
      <c r="U1773">
        <v>0</v>
      </c>
    </row>
    <row r="1774" spans="1:21" x14ac:dyDescent="0.35">
      <c r="A1774">
        <v>1</v>
      </c>
      <c r="B1774">
        <f t="shared" si="79"/>
        <v>1773</v>
      </c>
      <c r="C1774" t="s">
        <v>83</v>
      </c>
      <c r="D1774">
        <v>89</v>
      </c>
      <c r="E1774">
        <v>2007</v>
      </c>
      <c r="F1774">
        <v>4600</v>
      </c>
      <c r="G1774" s="12">
        <v>3500000</v>
      </c>
      <c r="H1774" s="12">
        <v>0</v>
      </c>
      <c r="I1774">
        <v>0</v>
      </c>
      <c r="J1774">
        <v>1</v>
      </c>
      <c r="K1774">
        <v>0</v>
      </c>
      <c r="L1774" s="11">
        <v>42565</v>
      </c>
      <c r="M1774" s="12">
        <v>2016</v>
      </c>
      <c r="N1774">
        <v>0</v>
      </c>
      <c r="O1774" s="12">
        <f t="shared" si="78"/>
        <v>-9</v>
      </c>
      <c r="P1774">
        <v>2033</v>
      </c>
      <c r="Q1774">
        <v>-26</v>
      </c>
      <c r="R1774">
        <v>0</v>
      </c>
      <c r="S1774">
        <v>13.094469999999999</v>
      </c>
      <c r="T1774">
        <v>0</v>
      </c>
      <c r="U1774">
        <v>0</v>
      </c>
    </row>
    <row r="1775" spans="1:21" x14ac:dyDescent="0.35">
      <c r="A1775">
        <v>1</v>
      </c>
      <c r="B1775">
        <f t="shared" si="79"/>
        <v>1774</v>
      </c>
      <c r="C1775" t="s">
        <v>83</v>
      </c>
      <c r="D1775">
        <v>89</v>
      </c>
      <c r="E1775">
        <v>2008</v>
      </c>
      <c r="F1775">
        <v>4400</v>
      </c>
      <c r="G1775" s="12">
        <v>3700000</v>
      </c>
      <c r="H1775" s="12">
        <v>0</v>
      </c>
      <c r="I1775">
        <v>0</v>
      </c>
      <c r="J1775">
        <v>1</v>
      </c>
      <c r="K1775">
        <v>0</v>
      </c>
      <c r="L1775" s="11">
        <v>42565</v>
      </c>
      <c r="M1775" s="12">
        <v>2016</v>
      </c>
      <c r="N1775">
        <v>0</v>
      </c>
      <c r="O1775" s="12">
        <f t="shared" si="78"/>
        <v>-8</v>
      </c>
      <c r="P1775">
        <v>2033</v>
      </c>
      <c r="Q1775">
        <v>-25</v>
      </c>
      <c r="R1775">
        <v>0</v>
      </c>
      <c r="S1775">
        <v>12.012040000000001</v>
      </c>
      <c r="T1775">
        <v>0</v>
      </c>
      <c r="U1775">
        <v>0</v>
      </c>
    </row>
    <row r="1776" spans="1:21" x14ac:dyDescent="0.35">
      <c r="A1776">
        <v>1</v>
      </c>
      <c r="B1776">
        <f t="shared" si="79"/>
        <v>1775</v>
      </c>
      <c r="C1776" t="s">
        <v>83</v>
      </c>
      <c r="D1776">
        <v>89</v>
      </c>
      <c r="E1776">
        <v>2009</v>
      </c>
      <c r="F1776">
        <v>4200</v>
      </c>
      <c r="G1776" s="12">
        <v>3800000</v>
      </c>
      <c r="H1776" s="12">
        <v>0</v>
      </c>
      <c r="I1776">
        <v>0</v>
      </c>
      <c r="J1776">
        <v>1</v>
      </c>
      <c r="K1776">
        <v>0</v>
      </c>
      <c r="L1776" s="11">
        <v>42565</v>
      </c>
      <c r="M1776" s="12">
        <v>2016</v>
      </c>
      <c r="N1776">
        <v>0</v>
      </c>
      <c r="O1776" s="12">
        <f t="shared" si="78"/>
        <v>-7</v>
      </c>
      <c r="P1776">
        <v>2033</v>
      </c>
      <c r="Q1776">
        <v>-24</v>
      </c>
      <c r="R1776">
        <v>0</v>
      </c>
      <c r="S1776">
        <v>11.0192</v>
      </c>
      <c r="T1776">
        <v>0</v>
      </c>
      <c r="U1776">
        <v>0</v>
      </c>
    </row>
    <row r="1777" spans="1:21" x14ac:dyDescent="0.35">
      <c r="A1777">
        <v>1</v>
      </c>
      <c r="B1777">
        <f t="shared" si="79"/>
        <v>1776</v>
      </c>
      <c r="C1777" t="s">
        <v>83</v>
      </c>
      <c r="D1777">
        <v>89</v>
      </c>
      <c r="E1777">
        <v>2010</v>
      </c>
      <c r="F1777">
        <v>3900</v>
      </c>
      <c r="G1777" s="12">
        <v>3900000</v>
      </c>
      <c r="H1777" s="12">
        <v>0</v>
      </c>
      <c r="I1777">
        <v>0</v>
      </c>
      <c r="J1777">
        <v>1</v>
      </c>
      <c r="K1777">
        <v>0</v>
      </c>
      <c r="L1777" s="11">
        <v>42565</v>
      </c>
      <c r="M1777" s="12">
        <v>2016</v>
      </c>
      <c r="N1777">
        <v>0</v>
      </c>
      <c r="O1777" s="12">
        <f t="shared" si="78"/>
        <v>-6</v>
      </c>
      <c r="P1777">
        <v>2033</v>
      </c>
      <c r="Q1777">
        <v>-23</v>
      </c>
      <c r="R1777">
        <v>0</v>
      </c>
      <c r="S1777">
        <v>9.878107</v>
      </c>
      <c r="T1777">
        <v>0</v>
      </c>
      <c r="U1777">
        <v>0</v>
      </c>
    </row>
    <row r="1778" spans="1:21" x14ac:dyDescent="0.35">
      <c r="A1778">
        <v>1</v>
      </c>
      <c r="B1778">
        <f t="shared" si="79"/>
        <v>1777</v>
      </c>
      <c r="C1778" t="s">
        <v>83</v>
      </c>
      <c r="D1778">
        <v>89</v>
      </c>
      <c r="E1778">
        <v>2011</v>
      </c>
      <c r="F1778">
        <v>3500</v>
      </c>
      <c r="G1778" s="12">
        <v>4100000</v>
      </c>
      <c r="H1778" s="12">
        <v>0</v>
      </c>
      <c r="I1778">
        <v>0</v>
      </c>
      <c r="J1778">
        <v>1</v>
      </c>
      <c r="K1778">
        <v>0</v>
      </c>
      <c r="L1778" s="11">
        <v>42565</v>
      </c>
      <c r="M1778" s="12">
        <v>2016</v>
      </c>
      <c r="N1778">
        <v>0</v>
      </c>
      <c r="O1778" s="12">
        <f t="shared" si="78"/>
        <v>-5</v>
      </c>
      <c r="P1778">
        <v>2033</v>
      </c>
      <c r="Q1778">
        <v>-22</v>
      </c>
      <c r="R1778">
        <v>0</v>
      </c>
      <c r="S1778">
        <v>8.5991549999999997</v>
      </c>
      <c r="T1778">
        <v>0</v>
      </c>
      <c r="U1778">
        <v>0</v>
      </c>
    </row>
    <row r="1779" spans="1:21" x14ac:dyDescent="0.35">
      <c r="A1779">
        <v>1</v>
      </c>
      <c r="B1779">
        <f t="shared" si="79"/>
        <v>1778</v>
      </c>
      <c r="C1779" t="s">
        <v>83</v>
      </c>
      <c r="D1779">
        <v>89</v>
      </c>
      <c r="E1779">
        <v>2012</v>
      </c>
      <c r="F1779">
        <v>3200</v>
      </c>
      <c r="G1779" s="12">
        <v>4200000</v>
      </c>
      <c r="H1779" s="12">
        <v>0</v>
      </c>
      <c r="I1779">
        <v>0</v>
      </c>
      <c r="J1779">
        <v>1</v>
      </c>
      <c r="K1779">
        <v>0</v>
      </c>
      <c r="L1779" s="11">
        <v>42565</v>
      </c>
      <c r="M1779" s="12">
        <v>2016</v>
      </c>
      <c r="N1779">
        <v>0</v>
      </c>
      <c r="O1779" s="12">
        <f t="shared" si="78"/>
        <v>-4</v>
      </c>
      <c r="P1779">
        <v>2033</v>
      </c>
      <c r="Q1779">
        <v>-21</v>
      </c>
      <c r="R1779">
        <v>0</v>
      </c>
      <c r="S1779">
        <v>7.652641</v>
      </c>
      <c r="T1779">
        <v>0</v>
      </c>
      <c r="U1779">
        <v>0</v>
      </c>
    </row>
    <row r="1780" spans="1:21" x14ac:dyDescent="0.35">
      <c r="A1780">
        <v>1</v>
      </c>
      <c r="B1780">
        <f t="shared" si="79"/>
        <v>1779</v>
      </c>
      <c r="C1780" t="s">
        <v>83</v>
      </c>
      <c r="D1780">
        <v>89</v>
      </c>
      <c r="E1780">
        <v>2013</v>
      </c>
      <c r="F1780">
        <v>3000</v>
      </c>
      <c r="G1780" s="12">
        <v>4300000</v>
      </c>
      <c r="H1780" s="12">
        <v>0</v>
      </c>
      <c r="I1780">
        <v>0</v>
      </c>
      <c r="J1780">
        <v>1</v>
      </c>
      <c r="K1780">
        <v>0</v>
      </c>
      <c r="L1780" s="11">
        <v>42565</v>
      </c>
      <c r="M1780" s="12">
        <v>2016</v>
      </c>
      <c r="N1780">
        <v>0</v>
      </c>
      <c r="O1780" s="12">
        <f t="shared" si="78"/>
        <v>-3</v>
      </c>
      <c r="P1780">
        <v>2033</v>
      </c>
      <c r="Q1780">
        <v>-20</v>
      </c>
      <c r="R1780">
        <v>0</v>
      </c>
      <c r="S1780">
        <v>6.9990579999999998</v>
      </c>
      <c r="T1780">
        <v>0</v>
      </c>
      <c r="U1780">
        <v>0</v>
      </c>
    </row>
    <row r="1781" spans="1:21" x14ac:dyDescent="0.35">
      <c r="A1781">
        <v>1</v>
      </c>
      <c r="B1781">
        <f t="shared" si="79"/>
        <v>1780</v>
      </c>
      <c r="C1781" t="s">
        <v>83</v>
      </c>
      <c r="D1781">
        <v>89</v>
      </c>
      <c r="E1781">
        <v>2014</v>
      </c>
      <c r="F1781">
        <v>2900</v>
      </c>
      <c r="G1781" s="12">
        <v>4400000</v>
      </c>
      <c r="H1781" s="12">
        <v>0</v>
      </c>
      <c r="I1781">
        <v>0</v>
      </c>
      <c r="J1781">
        <v>1</v>
      </c>
      <c r="K1781">
        <v>0</v>
      </c>
      <c r="L1781" s="11">
        <v>42565</v>
      </c>
      <c r="M1781" s="12">
        <v>2016</v>
      </c>
      <c r="N1781">
        <v>0</v>
      </c>
      <c r="O1781" s="12">
        <f t="shared" si="78"/>
        <v>-2</v>
      </c>
      <c r="P1781">
        <v>2033</v>
      </c>
      <c r="Q1781">
        <v>-19</v>
      </c>
      <c r="R1781">
        <v>0</v>
      </c>
      <c r="S1781">
        <v>6.6048140000000002</v>
      </c>
      <c r="T1781">
        <v>0</v>
      </c>
      <c r="U1781">
        <v>0</v>
      </c>
    </row>
    <row r="1782" spans="1:21" x14ac:dyDescent="0.35">
      <c r="A1782">
        <v>1</v>
      </c>
      <c r="B1782">
        <f t="shared" si="79"/>
        <v>1781</v>
      </c>
      <c r="C1782" t="s">
        <v>83</v>
      </c>
      <c r="D1782">
        <v>89</v>
      </c>
      <c r="E1782">
        <v>2015</v>
      </c>
      <c r="F1782">
        <v>2900</v>
      </c>
      <c r="G1782" s="12">
        <v>4500000</v>
      </c>
      <c r="H1782" s="12">
        <v>0</v>
      </c>
      <c r="I1782">
        <v>0</v>
      </c>
      <c r="J1782">
        <v>1</v>
      </c>
      <c r="K1782">
        <v>0</v>
      </c>
      <c r="L1782" s="11">
        <v>42565</v>
      </c>
      <c r="M1782" s="12">
        <v>2016</v>
      </c>
      <c r="N1782">
        <v>0</v>
      </c>
      <c r="O1782" s="12">
        <f t="shared" si="78"/>
        <v>-1</v>
      </c>
      <c r="P1782">
        <v>2033</v>
      </c>
      <c r="Q1782">
        <v>-18</v>
      </c>
      <c r="R1782">
        <v>0</v>
      </c>
      <c r="S1782">
        <v>6.4449870000000002</v>
      </c>
      <c r="T1782">
        <v>0</v>
      </c>
      <c r="U1782">
        <v>0</v>
      </c>
    </row>
    <row r="1783" spans="1:21" x14ac:dyDescent="0.35">
      <c r="A1783">
        <v>1</v>
      </c>
      <c r="B1783">
        <f t="shared" si="79"/>
        <v>1782</v>
      </c>
      <c r="C1783" t="s">
        <v>83</v>
      </c>
      <c r="D1783">
        <v>89</v>
      </c>
      <c r="E1783">
        <v>2016</v>
      </c>
      <c r="F1783">
        <v>2800</v>
      </c>
      <c r="G1783" s="12">
        <v>4600000</v>
      </c>
      <c r="H1783" s="12">
        <v>0</v>
      </c>
      <c r="I1783">
        <v>0</v>
      </c>
      <c r="J1783">
        <v>1</v>
      </c>
      <c r="K1783">
        <v>0</v>
      </c>
      <c r="L1783" s="11">
        <v>42565</v>
      </c>
      <c r="M1783" s="12">
        <v>2016</v>
      </c>
      <c r="N1783">
        <v>1</v>
      </c>
      <c r="O1783" s="12">
        <f t="shared" si="78"/>
        <v>0</v>
      </c>
      <c r="P1783">
        <v>2033</v>
      </c>
      <c r="Q1783">
        <v>-17</v>
      </c>
      <c r="R1783">
        <v>0</v>
      </c>
      <c r="S1783">
        <v>6.0687199999999999</v>
      </c>
      <c r="T1783">
        <v>1</v>
      </c>
      <c r="U1783">
        <v>0</v>
      </c>
    </row>
    <row r="1784" spans="1:21" x14ac:dyDescent="0.35">
      <c r="A1784">
        <v>1</v>
      </c>
      <c r="B1784">
        <f t="shared" si="79"/>
        <v>1783</v>
      </c>
      <c r="C1784" t="s">
        <v>85</v>
      </c>
      <c r="D1784">
        <v>90</v>
      </c>
      <c r="E1784">
        <v>1990</v>
      </c>
      <c r="F1784">
        <v>100</v>
      </c>
      <c r="G1784" s="12">
        <v>3700000</v>
      </c>
      <c r="H1784" s="12">
        <v>0</v>
      </c>
      <c r="I1784">
        <v>0</v>
      </c>
      <c r="J1784">
        <v>0</v>
      </c>
      <c r="K1784">
        <v>0</v>
      </c>
      <c r="L1784" s="11">
        <v>37042</v>
      </c>
      <c r="M1784" s="12">
        <v>2001</v>
      </c>
      <c r="N1784">
        <v>0</v>
      </c>
      <c r="O1784" s="12">
        <f t="shared" si="78"/>
        <v>-11</v>
      </c>
      <c r="P1784">
        <v>2001</v>
      </c>
      <c r="Q1784">
        <v>-11</v>
      </c>
      <c r="R1784">
        <v>0</v>
      </c>
      <c r="S1784">
        <v>0.27042830000000001</v>
      </c>
      <c r="T1784">
        <v>0</v>
      </c>
      <c r="U1784">
        <v>0</v>
      </c>
    </row>
    <row r="1785" spans="1:21" x14ac:dyDescent="0.35">
      <c r="A1785">
        <v>1</v>
      </c>
      <c r="B1785">
        <f t="shared" si="79"/>
        <v>1784</v>
      </c>
      <c r="C1785" t="s">
        <v>85</v>
      </c>
      <c r="D1785">
        <v>90</v>
      </c>
      <c r="E1785">
        <v>1991</v>
      </c>
      <c r="F1785">
        <v>100</v>
      </c>
      <c r="G1785" s="12">
        <v>3700000</v>
      </c>
      <c r="H1785" s="12">
        <v>0</v>
      </c>
      <c r="I1785">
        <v>0</v>
      </c>
      <c r="J1785">
        <v>0</v>
      </c>
      <c r="K1785">
        <v>0</v>
      </c>
      <c r="L1785" s="11">
        <v>37042</v>
      </c>
      <c r="M1785" s="12">
        <v>2001</v>
      </c>
      <c r="N1785">
        <v>0</v>
      </c>
      <c r="O1785" s="12">
        <f t="shared" si="78"/>
        <v>-10</v>
      </c>
      <c r="P1785">
        <v>2001</v>
      </c>
      <c r="Q1785">
        <v>-10</v>
      </c>
      <c r="R1785">
        <v>0</v>
      </c>
      <c r="S1785">
        <v>0.2699686</v>
      </c>
      <c r="T1785">
        <v>0</v>
      </c>
      <c r="U1785">
        <v>0</v>
      </c>
    </row>
    <row r="1786" spans="1:21" x14ac:dyDescent="0.35">
      <c r="A1786">
        <v>1</v>
      </c>
      <c r="B1786">
        <f t="shared" si="79"/>
        <v>1785</v>
      </c>
      <c r="C1786" t="s">
        <v>85</v>
      </c>
      <c r="D1786">
        <v>90</v>
      </c>
      <c r="E1786">
        <v>1992</v>
      </c>
      <c r="F1786">
        <v>100</v>
      </c>
      <c r="G1786" s="12">
        <v>3700000</v>
      </c>
      <c r="H1786" s="12">
        <v>0</v>
      </c>
      <c r="I1786">
        <v>0</v>
      </c>
      <c r="J1786">
        <v>0</v>
      </c>
      <c r="K1786">
        <v>0</v>
      </c>
      <c r="L1786" s="11">
        <v>37042</v>
      </c>
      <c r="M1786" s="12">
        <v>2001</v>
      </c>
      <c r="N1786">
        <v>0</v>
      </c>
      <c r="O1786" s="12">
        <f t="shared" si="78"/>
        <v>-9</v>
      </c>
      <c r="P1786">
        <v>2001</v>
      </c>
      <c r="Q1786">
        <v>-9</v>
      </c>
      <c r="R1786">
        <v>0</v>
      </c>
      <c r="S1786">
        <v>0.2702619</v>
      </c>
      <c r="T1786">
        <v>0</v>
      </c>
      <c r="U1786">
        <v>0</v>
      </c>
    </row>
    <row r="1787" spans="1:21" x14ac:dyDescent="0.35">
      <c r="A1787">
        <v>1</v>
      </c>
      <c r="B1787">
        <f t="shared" si="79"/>
        <v>1786</v>
      </c>
      <c r="C1787" t="s">
        <v>85</v>
      </c>
      <c r="D1787">
        <v>90</v>
      </c>
      <c r="E1787">
        <v>1993</v>
      </c>
      <c r="F1787">
        <v>100</v>
      </c>
      <c r="G1787" s="12">
        <v>3700000</v>
      </c>
      <c r="H1787" s="12">
        <v>0</v>
      </c>
      <c r="I1787">
        <v>0</v>
      </c>
      <c r="J1787">
        <v>0</v>
      </c>
      <c r="K1787">
        <v>0</v>
      </c>
      <c r="L1787" s="11">
        <v>37042</v>
      </c>
      <c r="M1787" s="12">
        <v>2001</v>
      </c>
      <c r="N1787">
        <v>0</v>
      </c>
      <c r="O1787" s="12">
        <f t="shared" si="78"/>
        <v>-8</v>
      </c>
      <c r="P1787">
        <v>2001</v>
      </c>
      <c r="Q1787">
        <v>-8</v>
      </c>
      <c r="R1787">
        <v>0</v>
      </c>
      <c r="S1787">
        <v>0.27154630000000002</v>
      </c>
      <c r="T1787">
        <v>0</v>
      </c>
      <c r="U1787">
        <v>0</v>
      </c>
    </row>
    <row r="1788" spans="1:21" x14ac:dyDescent="0.35">
      <c r="A1788">
        <v>1</v>
      </c>
      <c r="B1788">
        <f t="shared" si="79"/>
        <v>1787</v>
      </c>
      <c r="C1788" t="s">
        <v>85</v>
      </c>
      <c r="D1788">
        <v>90</v>
      </c>
      <c r="E1788">
        <v>1994</v>
      </c>
      <c r="F1788">
        <v>100</v>
      </c>
      <c r="G1788" s="12">
        <v>3700000</v>
      </c>
      <c r="H1788" s="12">
        <v>0</v>
      </c>
      <c r="I1788">
        <v>0</v>
      </c>
      <c r="J1788">
        <v>0</v>
      </c>
      <c r="K1788">
        <v>0</v>
      </c>
      <c r="L1788" s="11">
        <v>37042</v>
      </c>
      <c r="M1788" s="12">
        <v>2001</v>
      </c>
      <c r="N1788">
        <v>0</v>
      </c>
      <c r="O1788" s="12">
        <f t="shared" si="78"/>
        <v>-7</v>
      </c>
      <c r="P1788">
        <v>2001</v>
      </c>
      <c r="Q1788">
        <v>-7</v>
      </c>
      <c r="R1788">
        <v>0</v>
      </c>
      <c r="S1788">
        <v>0.2734374</v>
      </c>
      <c r="T1788">
        <v>0</v>
      </c>
      <c r="U1788">
        <v>0</v>
      </c>
    </row>
    <row r="1789" spans="1:21" x14ac:dyDescent="0.35">
      <c r="A1789">
        <v>1</v>
      </c>
      <c r="B1789">
        <f t="shared" si="79"/>
        <v>1788</v>
      </c>
      <c r="C1789" t="s">
        <v>85</v>
      </c>
      <c r="D1789">
        <v>90</v>
      </c>
      <c r="E1789">
        <v>1995</v>
      </c>
      <c r="F1789">
        <v>100</v>
      </c>
      <c r="G1789" s="12">
        <v>3600000</v>
      </c>
      <c r="H1789" s="12">
        <v>0</v>
      </c>
      <c r="I1789">
        <v>0</v>
      </c>
      <c r="J1789">
        <v>0</v>
      </c>
      <c r="K1789">
        <v>0</v>
      </c>
      <c r="L1789" s="11">
        <v>37042</v>
      </c>
      <c r="M1789" s="12">
        <v>2001</v>
      </c>
      <c r="N1789">
        <v>0</v>
      </c>
      <c r="O1789" s="12">
        <f t="shared" si="78"/>
        <v>-6</v>
      </c>
      <c r="P1789">
        <v>2001</v>
      </c>
      <c r="Q1789">
        <v>-6</v>
      </c>
      <c r="R1789">
        <v>0</v>
      </c>
      <c r="S1789">
        <v>0.27555020000000002</v>
      </c>
      <c r="T1789">
        <v>0</v>
      </c>
      <c r="U1789">
        <v>0</v>
      </c>
    </row>
    <row r="1790" spans="1:21" x14ac:dyDescent="0.35">
      <c r="A1790">
        <v>1</v>
      </c>
      <c r="B1790">
        <f t="shared" si="79"/>
        <v>1789</v>
      </c>
      <c r="C1790" t="s">
        <v>85</v>
      </c>
      <c r="D1790">
        <v>90</v>
      </c>
      <c r="E1790">
        <v>1996</v>
      </c>
      <c r="F1790">
        <v>100</v>
      </c>
      <c r="G1790" s="12">
        <v>3600000</v>
      </c>
      <c r="H1790" s="12">
        <v>0</v>
      </c>
      <c r="I1790">
        <v>0</v>
      </c>
      <c r="J1790">
        <v>0</v>
      </c>
      <c r="K1790">
        <v>0</v>
      </c>
      <c r="L1790" s="11">
        <v>37042</v>
      </c>
      <c r="M1790" s="12">
        <v>2001</v>
      </c>
      <c r="N1790">
        <v>0</v>
      </c>
      <c r="O1790" s="12">
        <f t="shared" si="78"/>
        <v>-5</v>
      </c>
      <c r="P1790">
        <v>2001</v>
      </c>
      <c r="Q1790">
        <v>-5</v>
      </c>
      <c r="R1790">
        <v>0</v>
      </c>
      <c r="S1790">
        <v>0.27765339999999999</v>
      </c>
      <c r="T1790">
        <v>0</v>
      </c>
      <c r="U1790">
        <v>0</v>
      </c>
    </row>
    <row r="1791" spans="1:21" x14ac:dyDescent="0.35">
      <c r="A1791">
        <v>1</v>
      </c>
      <c r="B1791">
        <f t="shared" si="79"/>
        <v>1790</v>
      </c>
      <c r="C1791" t="s">
        <v>85</v>
      </c>
      <c r="D1791">
        <v>90</v>
      </c>
      <c r="E1791">
        <v>1997</v>
      </c>
      <c r="F1791">
        <v>100</v>
      </c>
      <c r="G1791" s="12">
        <v>3600000</v>
      </c>
      <c r="H1791" s="12">
        <v>0</v>
      </c>
      <c r="I1791">
        <v>0</v>
      </c>
      <c r="J1791">
        <v>0</v>
      </c>
      <c r="K1791">
        <v>0</v>
      </c>
      <c r="L1791" s="11">
        <v>37042</v>
      </c>
      <c r="M1791" s="12">
        <v>2001</v>
      </c>
      <c r="N1791">
        <v>0</v>
      </c>
      <c r="O1791" s="12">
        <f t="shared" si="78"/>
        <v>-4</v>
      </c>
      <c r="P1791">
        <v>2001</v>
      </c>
      <c r="Q1791">
        <v>-4</v>
      </c>
      <c r="R1791">
        <v>0</v>
      </c>
      <c r="S1791">
        <v>0.2797095</v>
      </c>
      <c r="T1791">
        <v>0</v>
      </c>
      <c r="U1791">
        <v>0</v>
      </c>
    </row>
    <row r="1792" spans="1:21" x14ac:dyDescent="0.35">
      <c r="A1792">
        <v>1</v>
      </c>
      <c r="B1792">
        <f t="shared" si="79"/>
        <v>1791</v>
      </c>
      <c r="C1792" t="s">
        <v>85</v>
      </c>
      <c r="D1792">
        <v>90</v>
      </c>
      <c r="E1792">
        <v>1998</v>
      </c>
      <c r="F1792">
        <v>100</v>
      </c>
      <c r="G1792" s="12">
        <v>3500000</v>
      </c>
      <c r="H1792" s="12">
        <v>0</v>
      </c>
      <c r="I1792">
        <v>0</v>
      </c>
      <c r="J1792">
        <v>0</v>
      </c>
      <c r="K1792">
        <v>0</v>
      </c>
      <c r="L1792" s="11">
        <v>37042</v>
      </c>
      <c r="M1792" s="12">
        <v>2001</v>
      </c>
      <c r="N1792">
        <v>0</v>
      </c>
      <c r="O1792" s="12">
        <f t="shared" si="78"/>
        <v>-3</v>
      </c>
      <c r="P1792">
        <v>2001</v>
      </c>
      <c r="Q1792">
        <v>-3</v>
      </c>
      <c r="R1792">
        <v>0</v>
      </c>
      <c r="S1792">
        <v>0.28174320000000003</v>
      </c>
      <c r="T1792">
        <v>0</v>
      </c>
      <c r="U1792">
        <v>0</v>
      </c>
    </row>
    <row r="1793" spans="1:21" x14ac:dyDescent="0.35">
      <c r="A1793">
        <v>1</v>
      </c>
      <c r="B1793">
        <f t="shared" si="79"/>
        <v>1792</v>
      </c>
      <c r="C1793" t="s">
        <v>85</v>
      </c>
      <c r="D1793">
        <v>90</v>
      </c>
      <c r="E1793">
        <v>1999</v>
      </c>
      <c r="F1793">
        <v>100</v>
      </c>
      <c r="G1793" s="12">
        <v>3500000</v>
      </c>
      <c r="H1793" s="12">
        <v>0</v>
      </c>
      <c r="I1793">
        <v>0</v>
      </c>
      <c r="J1793">
        <v>0</v>
      </c>
      <c r="K1793">
        <v>0</v>
      </c>
      <c r="L1793" s="11">
        <v>37042</v>
      </c>
      <c r="M1793" s="12">
        <v>2001</v>
      </c>
      <c r="N1793">
        <v>0</v>
      </c>
      <c r="O1793" s="12">
        <f t="shared" si="78"/>
        <v>-2</v>
      </c>
      <c r="P1793">
        <v>2001</v>
      </c>
      <c r="Q1793">
        <v>-2</v>
      </c>
      <c r="R1793">
        <v>0</v>
      </c>
      <c r="S1793">
        <v>0.28374929999999998</v>
      </c>
      <c r="T1793">
        <v>0</v>
      </c>
      <c r="U1793">
        <v>0</v>
      </c>
    </row>
    <row r="1794" spans="1:21" x14ac:dyDescent="0.35">
      <c r="A1794">
        <v>1</v>
      </c>
      <c r="B1794">
        <f t="shared" si="79"/>
        <v>1793</v>
      </c>
      <c r="C1794" t="s">
        <v>85</v>
      </c>
      <c r="D1794">
        <v>90</v>
      </c>
      <c r="E1794">
        <v>2000</v>
      </c>
      <c r="F1794">
        <v>100</v>
      </c>
      <c r="G1794" s="12">
        <v>3500000</v>
      </c>
      <c r="H1794" s="12">
        <v>0</v>
      </c>
      <c r="I1794">
        <v>0</v>
      </c>
      <c r="J1794">
        <v>0</v>
      </c>
      <c r="K1794">
        <v>0</v>
      </c>
      <c r="L1794" s="11">
        <v>37042</v>
      </c>
      <c r="M1794" s="12">
        <v>2001</v>
      </c>
      <c r="N1794">
        <v>0</v>
      </c>
      <c r="O1794" s="12">
        <f t="shared" si="78"/>
        <v>-1</v>
      </c>
      <c r="P1794">
        <v>2001</v>
      </c>
      <c r="Q1794">
        <v>-1</v>
      </c>
      <c r="R1794">
        <v>0</v>
      </c>
      <c r="S1794">
        <v>0.28575220000000001</v>
      </c>
      <c r="T1794">
        <v>0</v>
      </c>
      <c r="U1794">
        <v>0</v>
      </c>
    </row>
    <row r="1795" spans="1:21" x14ac:dyDescent="0.35">
      <c r="A1795">
        <v>1</v>
      </c>
      <c r="B1795">
        <f t="shared" si="79"/>
        <v>1794</v>
      </c>
      <c r="C1795" t="s">
        <v>85</v>
      </c>
      <c r="D1795">
        <v>90</v>
      </c>
      <c r="E1795">
        <v>2001</v>
      </c>
      <c r="F1795">
        <v>100</v>
      </c>
      <c r="G1795" s="12">
        <v>3500000</v>
      </c>
      <c r="H1795" s="12">
        <v>0</v>
      </c>
      <c r="I1795">
        <v>0</v>
      </c>
      <c r="J1795">
        <v>0</v>
      </c>
      <c r="K1795">
        <v>0</v>
      </c>
      <c r="L1795" s="11">
        <v>37042</v>
      </c>
      <c r="M1795" s="12">
        <v>2001</v>
      </c>
      <c r="N1795">
        <v>1</v>
      </c>
      <c r="O1795" s="12">
        <f t="shared" ref="O1795:O1858" si="80">E1795-M1795</f>
        <v>0</v>
      </c>
      <c r="P1795">
        <v>2001</v>
      </c>
      <c r="Q1795">
        <v>0</v>
      </c>
      <c r="R1795">
        <v>1</v>
      </c>
      <c r="S1795">
        <v>0.2881165</v>
      </c>
      <c r="T1795">
        <v>0</v>
      </c>
      <c r="U1795">
        <v>0</v>
      </c>
    </row>
    <row r="1796" spans="1:21" x14ac:dyDescent="0.35">
      <c r="A1796">
        <v>1</v>
      </c>
      <c r="B1796">
        <f t="shared" ref="B1796:B1859" si="81">B1795+1</f>
        <v>1795</v>
      </c>
      <c r="C1796" t="s">
        <v>85</v>
      </c>
      <c r="D1796">
        <v>90</v>
      </c>
      <c r="E1796">
        <v>2002</v>
      </c>
      <c r="F1796">
        <v>100</v>
      </c>
      <c r="G1796" s="12">
        <v>3400000</v>
      </c>
      <c r="H1796" s="12">
        <v>0</v>
      </c>
      <c r="I1796">
        <v>0</v>
      </c>
      <c r="J1796">
        <v>0</v>
      </c>
      <c r="K1796">
        <v>0</v>
      </c>
      <c r="L1796" s="11">
        <v>37042</v>
      </c>
      <c r="M1796" s="12">
        <v>2001</v>
      </c>
      <c r="N1796">
        <v>1</v>
      </c>
      <c r="O1796" s="12">
        <f t="shared" si="80"/>
        <v>1</v>
      </c>
      <c r="P1796">
        <v>2001</v>
      </c>
      <c r="Q1796">
        <v>1</v>
      </c>
      <c r="R1796">
        <v>1</v>
      </c>
      <c r="S1796">
        <v>0.29043869999999999</v>
      </c>
      <c r="T1796">
        <v>0</v>
      </c>
      <c r="U1796">
        <v>0</v>
      </c>
    </row>
    <row r="1797" spans="1:21" x14ac:dyDescent="0.35">
      <c r="A1797">
        <v>1</v>
      </c>
      <c r="B1797">
        <f t="shared" si="81"/>
        <v>1796</v>
      </c>
      <c r="C1797" t="s">
        <v>85</v>
      </c>
      <c r="D1797">
        <v>90</v>
      </c>
      <c r="E1797">
        <v>2003</v>
      </c>
      <c r="F1797">
        <v>100</v>
      </c>
      <c r="G1797" s="12">
        <v>3400000</v>
      </c>
      <c r="H1797" s="12">
        <v>0</v>
      </c>
      <c r="I1797">
        <v>0</v>
      </c>
      <c r="J1797">
        <v>0</v>
      </c>
      <c r="K1797">
        <v>0</v>
      </c>
      <c r="L1797" s="11">
        <v>37042</v>
      </c>
      <c r="M1797" s="12">
        <v>2001</v>
      </c>
      <c r="N1797">
        <v>1</v>
      </c>
      <c r="O1797" s="12">
        <f t="shared" si="80"/>
        <v>2</v>
      </c>
      <c r="P1797">
        <v>2001</v>
      </c>
      <c r="Q1797">
        <v>2</v>
      </c>
      <c r="R1797">
        <v>1</v>
      </c>
      <c r="S1797">
        <v>0.2928075</v>
      </c>
      <c r="T1797">
        <v>0</v>
      </c>
      <c r="U1797">
        <v>0</v>
      </c>
    </row>
    <row r="1798" spans="1:21" x14ac:dyDescent="0.35">
      <c r="A1798">
        <v>1</v>
      </c>
      <c r="B1798">
        <f t="shared" si="81"/>
        <v>1797</v>
      </c>
      <c r="C1798" t="s">
        <v>85</v>
      </c>
      <c r="D1798">
        <v>90</v>
      </c>
      <c r="E1798">
        <v>2004</v>
      </c>
      <c r="F1798">
        <v>100</v>
      </c>
      <c r="G1798" s="12">
        <v>3400000</v>
      </c>
      <c r="H1798" s="12">
        <v>0</v>
      </c>
      <c r="I1798">
        <v>0</v>
      </c>
      <c r="J1798">
        <v>0</v>
      </c>
      <c r="K1798">
        <v>0</v>
      </c>
      <c r="L1798" s="11">
        <v>37042</v>
      </c>
      <c r="M1798" s="12">
        <v>2001</v>
      </c>
      <c r="N1798">
        <v>1</v>
      </c>
      <c r="O1798" s="12">
        <f t="shared" si="80"/>
        <v>3</v>
      </c>
      <c r="P1798">
        <v>2001</v>
      </c>
      <c r="Q1798">
        <v>3</v>
      </c>
      <c r="R1798">
        <v>1</v>
      </c>
      <c r="S1798">
        <v>0.29611419999999999</v>
      </c>
      <c r="T1798">
        <v>0</v>
      </c>
      <c r="U1798">
        <v>0</v>
      </c>
    </row>
    <row r="1799" spans="1:21" x14ac:dyDescent="0.35">
      <c r="A1799">
        <v>1</v>
      </c>
      <c r="B1799">
        <f t="shared" si="81"/>
        <v>1798</v>
      </c>
      <c r="C1799" t="s">
        <v>85</v>
      </c>
      <c r="D1799">
        <v>90</v>
      </c>
      <c r="E1799">
        <v>2005</v>
      </c>
      <c r="F1799">
        <v>100</v>
      </c>
      <c r="G1799" s="12">
        <v>3300000</v>
      </c>
      <c r="H1799" s="12">
        <v>0</v>
      </c>
      <c r="I1799">
        <v>0</v>
      </c>
      <c r="J1799">
        <v>0</v>
      </c>
      <c r="K1799">
        <v>0</v>
      </c>
      <c r="L1799" s="11">
        <v>37042</v>
      </c>
      <c r="M1799" s="12">
        <v>2001</v>
      </c>
      <c r="N1799">
        <v>1</v>
      </c>
      <c r="O1799" s="12">
        <f t="shared" si="80"/>
        <v>4</v>
      </c>
      <c r="P1799">
        <v>2001</v>
      </c>
      <c r="Q1799">
        <v>4</v>
      </c>
      <c r="R1799">
        <v>1</v>
      </c>
      <c r="S1799">
        <v>0.30097570000000001</v>
      </c>
      <c r="T1799">
        <v>0</v>
      </c>
      <c r="U1799">
        <v>0</v>
      </c>
    </row>
    <row r="1800" spans="1:21" x14ac:dyDescent="0.35">
      <c r="A1800">
        <v>1</v>
      </c>
      <c r="B1800">
        <f t="shared" si="81"/>
        <v>1799</v>
      </c>
      <c r="C1800" t="s">
        <v>85</v>
      </c>
      <c r="D1800">
        <v>90</v>
      </c>
      <c r="E1800">
        <v>2006</v>
      </c>
      <c r="F1800">
        <v>100</v>
      </c>
      <c r="G1800" s="12">
        <v>3300000</v>
      </c>
      <c r="H1800" s="12">
        <v>0</v>
      </c>
      <c r="I1800">
        <v>0</v>
      </c>
      <c r="J1800">
        <v>0</v>
      </c>
      <c r="K1800">
        <v>0</v>
      </c>
      <c r="L1800" s="11">
        <v>37042</v>
      </c>
      <c r="M1800" s="12">
        <v>2001</v>
      </c>
      <c r="N1800">
        <v>1</v>
      </c>
      <c r="O1800" s="12">
        <f t="shared" si="80"/>
        <v>5</v>
      </c>
      <c r="P1800">
        <v>2001</v>
      </c>
      <c r="Q1800">
        <v>5</v>
      </c>
      <c r="R1800">
        <v>1</v>
      </c>
      <c r="S1800">
        <v>0.3058189</v>
      </c>
      <c r="T1800">
        <v>0</v>
      </c>
      <c r="U1800">
        <v>0</v>
      </c>
    </row>
    <row r="1801" spans="1:21" x14ac:dyDescent="0.35">
      <c r="A1801">
        <v>1</v>
      </c>
      <c r="B1801">
        <f t="shared" si="81"/>
        <v>1800</v>
      </c>
      <c r="C1801" t="s">
        <v>85</v>
      </c>
      <c r="D1801">
        <v>90</v>
      </c>
      <c r="E1801">
        <v>2007</v>
      </c>
      <c r="F1801">
        <v>100</v>
      </c>
      <c r="G1801" s="12">
        <v>3200000</v>
      </c>
      <c r="H1801" s="12">
        <v>0</v>
      </c>
      <c r="I1801">
        <v>0</v>
      </c>
      <c r="J1801">
        <v>0</v>
      </c>
      <c r="K1801">
        <v>0</v>
      </c>
      <c r="L1801" s="11">
        <v>37042</v>
      </c>
      <c r="M1801" s="12">
        <v>2001</v>
      </c>
      <c r="N1801">
        <v>1</v>
      </c>
      <c r="O1801" s="12">
        <f t="shared" si="80"/>
        <v>6</v>
      </c>
      <c r="P1801">
        <v>2001</v>
      </c>
      <c r="Q1801">
        <v>6</v>
      </c>
      <c r="R1801">
        <v>1</v>
      </c>
      <c r="S1801">
        <v>0.30947350000000001</v>
      </c>
      <c r="T1801">
        <v>0</v>
      </c>
      <c r="U1801">
        <v>0</v>
      </c>
    </row>
    <row r="1802" spans="1:21" x14ac:dyDescent="0.35">
      <c r="A1802">
        <v>1</v>
      </c>
      <c r="B1802">
        <f t="shared" si="81"/>
        <v>1801</v>
      </c>
      <c r="C1802" t="s">
        <v>85</v>
      </c>
      <c r="D1802">
        <v>90</v>
      </c>
      <c r="E1802">
        <v>2008</v>
      </c>
      <c r="F1802">
        <v>100</v>
      </c>
      <c r="G1802" s="12">
        <v>3200000</v>
      </c>
      <c r="H1802" s="12">
        <v>0</v>
      </c>
      <c r="I1802">
        <v>0</v>
      </c>
      <c r="J1802">
        <v>0</v>
      </c>
      <c r="K1802">
        <v>0</v>
      </c>
      <c r="L1802" s="11">
        <v>37042</v>
      </c>
      <c r="M1802" s="12">
        <v>2001</v>
      </c>
      <c r="N1802">
        <v>1</v>
      </c>
      <c r="O1802" s="12">
        <f t="shared" si="80"/>
        <v>7</v>
      </c>
      <c r="P1802">
        <v>2001</v>
      </c>
      <c r="Q1802">
        <v>7</v>
      </c>
      <c r="R1802">
        <v>1</v>
      </c>
      <c r="S1802">
        <v>0.31267289999999998</v>
      </c>
      <c r="T1802">
        <v>0</v>
      </c>
      <c r="U1802">
        <v>0</v>
      </c>
    </row>
    <row r="1803" spans="1:21" x14ac:dyDescent="0.35">
      <c r="A1803">
        <v>1</v>
      </c>
      <c r="B1803">
        <f t="shared" si="81"/>
        <v>1802</v>
      </c>
      <c r="C1803" t="s">
        <v>85</v>
      </c>
      <c r="D1803">
        <v>90</v>
      </c>
      <c r="E1803">
        <v>2009</v>
      </c>
      <c r="F1803">
        <v>100</v>
      </c>
      <c r="G1803" s="12">
        <v>3200000</v>
      </c>
      <c r="H1803" s="12">
        <v>0</v>
      </c>
      <c r="I1803">
        <v>0</v>
      </c>
      <c r="J1803">
        <v>0</v>
      </c>
      <c r="K1803">
        <v>0</v>
      </c>
      <c r="L1803" s="11">
        <v>37042</v>
      </c>
      <c r="M1803" s="12">
        <v>2001</v>
      </c>
      <c r="N1803">
        <v>1</v>
      </c>
      <c r="O1803" s="12">
        <f t="shared" si="80"/>
        <v>8</v>
      </c>
      <c r="P1803">
        <v>2001</v>
      </c>
      <c r="Q1803">
        <v>8</v>
      </c>
      <c r="R1803">
        <v>1</v>
      </c>
      <c r="S1803">
        <v>0.316164</v>
      </c>
      <c r="T1803">
        <v>0</v>
      </c>
      <c r="U1803">
        <v>0</v>
      </c>
    </row>
    <row r="1804" spans="1:21" x14ac:dyDescent="0.35">
      <c r="A1804">
        <v>1</v>
      </c>
      <c r="B1804">
        <f t="shared" si="81"/>
        <v>1803</v>
      </c>
      <c r="C1804" t="s">
        <v>85</v>
      </c>
      <c r="D1804">
        <v>90</v>
      </c>
      <c r="E1804">
        <v>2010</v>
      </c>
      <c r="F1804">
        <v>200</v>
      </c>
      <c r="G1804" s="12">
        <v>3100000</v>
      </c>
      <c r="H1804" s="12">
        <v>0</v>
      </c>
      <c r="I1804">
        <v>0</v>
      </c>
      <c r="J1804">
        <v>0</v>
      </c>
      <c r="K1804">
        <v>0</v>
      </c>
      <c r="L1804" s="11">
        <v>37042</v>
      </c>
      <c r="M1804" s="12">
        <v>2001</v>
      </c>
      <c r="N1804">
        <v>1</v>
      </c>
      <c r="O1804" s="12">
        <f t="shared" si="80"/>
        <v>9</v>
      </c>
      <c r="P1804">
        <v>2001</v>
      </c>
      <c r="Q1804">
        <v>9</v>
      </c>
      <c r="R1804">
        <v>1</v>
      </c>
      <c r="S1804">
        <v>0.64572750000000001</v>
      </c>
      <c r="T1804">
        <v>0</v>
      </c>
      <c r="U1804">
        <v>0</v>
      </c>
    </row>
    <row r="1805" spans="1:21" x14ac:dyDescent="0.35">
      <c r="A1805">
        <v>1</v>
      </c>
      <c r="B1805">
        <f t="shared" si="81"/>
        <v>1804</v>
      </c>
      <c r="C1805" t="s">
        <v>85</v>
      </c>
      <c r="D1805">
        <v>90</v>
      </c>
      <c r="E1805">
        <v>2011</v>
      </c>
      <c r="F1805">
        <v>200</v>
      </c>
      <c r="G1805" s="12">
        <v>3000000</v>
      </c>
      <c r="H1805" s="12">
        <v>0</v>
      </c>
      <c r="I1805">
        <v>0</v>
      </c>
      <c r="J1805">
        <v>0</v>
      </c>
      <c r="K1805">
        <v>0</v>
      </c>
      <c r="L1805" s="11">
        <v>37042</v>
      </c>
      <c r="M1805" s="12">
        <v>2001</v>
      </c>
      <c r="N1805">
        <v>1</v>
      </c>
      <c r="O1805" s="12">
        <f t="shared" si="80"/>
        <v>10</v>
      </c>
      <c r="P1805">
        <v>2001</v>
      </c>
      <c r="Q1805">
        <v>10</v>
      </c>
      <c r="R1805">
        <v>1</v>
      </c>
      <c r="S1805">
        <v>0.66047690000000003</v>
      </c>
      <c r="T1805">
        <v>0</v>
      </c>
      <c r="U1805">
        <v>0</v>
      </c>
    </row>
    <row r="1806" spans="1:21" x14ac:dyDescent="0.35">
      <c r="A1806">
        <v>1</v>
      </c>
      <c r="B1806">
        <f t="shared" si="81"/>
        <v>1805</v>
      </c>
      <c r="C1806" t="s">
        <v>85</v>
      </c>
      <c r="D1806">
        <v>90</v>
      </c>
      <c r="E1806">
        <v>2012</v>
      </c>
      <c r="F1806">
        <v>200</v>
      </c>
      <c r="G1806" s="12">
        <v>3000000</v>
      </c>
      <c r="H1806" s="12">
        <v>0</v>
      </c>
      <c r="I1806">
        <v>0</v>
      </c>
      <c r="J1806">
        <v>0</v>
      </c>
      <c r="K1806">
        <v>0</v>
      </c>
      <c r="L1806" s="11">
        <v>37042</v>
      </c>
      <c r="M1806" s="12">
        <v>2001</v>
      </c>
      <c r="N1806">
        <v>1</v>
      </c>
      <c r="O1806" s="12">
        <f t="shared" si="80"/>
        <v>11</v>
      </c>
      <c r="P1806">
        <v>2001</v>
      </c>
      <c r="Q1806">
        <v>11</v>
      </c>
      <c r="R1806">
        <v>1</v>
      </c>
      <c r="S1806">
        <v>0.66939490000000001</v>
      </c>
      <c r="T1806">
        <v>0</v>
      </c>
      <c r="U1806">
        <v>0</v>
      </c>
    </row>
    <row r="1807" spans="1:21" x14ac:dyDescent="0.35">
      <c r="A1807">
        <v>1</v>
      </c>
      <c r="B1807">
        <f t="shared" si="81"/>
        <v>1806</v>
      </c>
      <c r="C1807" t="s">
        <v>85</v>
      </c>
      <c r="D1807">
        <v>90</v>
      </c>
      <c r="E1807">
        <v>2013</v>
      </c>
      <c r="F1807">
        <v>200</v>
      </c>
      <c r="G1807" s="12">
        <v>3000000</v>
      </c>
      <c r="H1807" s="12">
        <v>0</v>
      </c>
      <c r="I1807">
        <v>0</v>
      </c>
      <c r="J1807">
        <v>0</v>
      </c>
      <c r="K1807">
        <v>0</v>
      </c>
      <c r="L1807" s="11">
        <v>37042</v>
      </c>
      <c r="M1807" s="12">
        <v>2001</v>
      </c>
      <c r="N1807">
        <v>1</v>
      </c>
      <c r="O1807" s="12">
        <f t="shared" si="80"/>
        <v>12</v>
      </c>
      <c r="P1807">
        <v>2001</v>
      </c>
      <c r="Q1807">
        <v>12</v>
      </c>
      <c r="R1807">
        <v>1</v>
      </c>
      <c r="S1807">
        <v>0.67620360000000002</v>
      </c>
      <c r="T1807">
        <v>0</v>
      </c>
      <c r="U1807">
        <v>0</v>
      </c>
    </row>
    <row r="1808" spans="1:21" x14ac:dyDescent="0.35">
      <c r="A1808">
        <v>1</v>
      </c>
      <c r="B1808">
        <f t="shared" si="81"/>
        <v>1807</v>
      </c>
      <c r="C1808" t="s">
        <v>85</v>
      </c>
      <c r="D1808">
        <v>90</v>
      </c>
      <c r="E1808">
        <v>2014</v>
      </c>
      <c r="F1808">
        <v>100</v>
      </c>
      <c r="G1808" s="12">
        <v>2900000</v>
      </c>
      <c r="H1808" s="12">
        <v>0</v>
      </c>
      <c r="I1808">
        <v>0</v>
      </c>
      <c r="J1808">
        <v>0</v>
      </c>
      <c r="K1808">
        <v>0</v>
      </c>
      <c r="L1808" s="11">
        <v>37042</v>
      </c>
      <c r="M1808" s="12">
        <v>2001</v>
      </c>
      <c r="N1808">
        <v>1</v>
      </c>
      <c r="O1808" s="12">
        <f t="shared" si="80"/>
        <v>13</v>
      </c>
      <c r="P1808">
        <v>2001</v>
      </c>
      <c r="Q1808">
        <v>13</v>
      </c>
      <c r="R1808">
        <v>1</v>
      </c>
      <c r="S1808">
        <v>0.34102139999999997</v>
      </c>
      <c r="T1808">
        <v>0</v>
      </c>
      <c r="U1808">
        <v>0</v>
      </c>
    </row>
    <row r="1809" spans="1:21" x14ac:dyDescent="0.35">
      <c r="A1809">
        <v>1</v>
      </c>
      <c r="B1809">
        <f t="shared" si="81"/>
        <v>1808</v>
      </c>
      <c r="C1809" t="s">
        <v>85</v>
      </c>
      <c r="D1809">
        <v>90</v>
      </c>
      <c r="E1809">
        <v>2015</v>
      </c>
      <c r="F1809">
        <v>100</v>
      </c>
      <c r="G1809" s="12">
        <v>2900000</v>
      </c>
      <c r="H1809" s="12">
        <v>0</v>
      </c>
      <c r="I1809">
        <v>0</v>
      </c>
      <c r="J1809">
        <v>0</v>
      </c>
      <c r="K1809">
        <v>0</v>
      </c>
      <c r="L1809" s="11">
        <v>37042</v>
      </c>
      <c r="M1809" s="12">
        <v>2001</v>
      </c>
      <c r="N1809">
        <v>1</v>
      </c>
      <c r="O1809" s="12">
        <f t="shared" si="80"/>
        <v>14</v>
      </c>
      <c r="P1809">
        <v>2001</v>
      </c>
      <c r="Q1809">
        <v>14</v>
      </c>
      <c r="R1809">
        <v>1</v>
      </c>
      <c r="S1809">
        <v>0.34424470000000001</v>
      </c>
      <c r="T1809">
        <v>0</v>
      </c>
      <c r="U1809">
        <v>0</v>
      </c>
    </row>
    <row r="1810" spans="1:21" x14ac:dyDescent="0.35">
      <c r="A1810">
        <v>1</v>
      </c>
      <c r="B1810">
        <f t="shared" si="81"/>
        <v>1809</v>
      </c>
      <c r="C1810" t="s">
        <v>85</v>
      </c>
      <c r="D1810">
        <v>90</v>
      </c>
      <c r="E1810">
        <v>2016</v>
      </c>
      <c r="F1810">
        <v>200</v>
      </c>
      <c r="G1810" s="12">
        <v>2900000</v>
      </c>
      <c r="H1810" s="12">
        <v>0</v>
      </c>
      <c r="I1810">
        <v>0</v>
      </c>
      <c r="J1810">
        <v>0</v>
      </c>
      <c r="K1810">
        <v>0</v>
      </c>
      <c r="L1810" s="11">
        <v>37042</v>
      </c>
      <c r="M1810" s="12">
        <v>2001</v>
      </c>
      <c r="N1810">
        <v>1</v>
      </c>
      <c r="O1810" s="12">
        <f t="shared" si="80"/>
        <v>15</v>
      </c>
      <c r="P1810">
        <v>2001</v>
      </c>
      <c r="Q1810">
        <v>15</v>
      </c>
      <c r="R1810">
        <v>1</v>
      </c>
      <c r="S1810">
        <v>0.6963066</v>
      </c>
      <c r="T1810">
        <v>0</v>
      </c>
      <c r="U1810">
        <v>0</v>
      </c>
    </row>
    <row r="1811" spans="1:21" x14ac:dyDescent="0.35">
      <c r="A1811">
        <v>1</v>
      </c>
      <c r="B1811">
        <f t="shared" si="81"/>
        <v>1810</v>
      </c>
      <c r="C1811" t="s">
        <v>86</v>
      </c>
      <c r="D1811">
        <v>91</v>
      </c>
      <c r="E1811">
        <v>1990</v>
      </c>
      <c r="F1811">
        <v>100</v>
      </c>
      <c r="G1811" s="12">
        <v>381850</v>
      </c>
      <c r="H1811" s="12">
        <v>0</v>
      </c>
      <c r="I1811">
        <v>0</v>
      </c>
      <c r="J1811">
        <v>0</v>
      </c>
      <c r="K1811">
        <v>0</v>
      </c>
      <c r="L1811" s="11">
        <v>34700</v>
      </c>
      <c r="M1811" s="12">
        <v>1995</v>
      </c>
      <c r="N1811">
        <v>0</v>
      </c>
      <c r="O1811" s="12">
        <f t="shared" si="80"/>
        <v>-5</v>
      </c>
      <c r="P1811">
        <v>1995</v>
      </c>
      <c r="Q1811">
        <v>-5</v>
      </c>
      <c r="R1811">
        <v>0</v>
      </c>
      <c r="S1811">
        <v>2.6188289999999999</v>
      </c>
      <c r="T1811">
        <v>0</v>
      </c>
      <c r="U1811">
        <v>0</v>
      </c>
    </row>
    <row r="1812" spans="1:21" x14ac:dyDescent="0.35">
      <c r="A1812">
        <v>1</v>
      </c>
      <c r="B1812">
        <f t="shared" si="81"/>
        <v>1811</v>
      </c>
      <c r="C1812" t="s">
        <v>86</v>
      </c>
      <c r="D1812">
        <v>91</v>
      </c>
      <c r="E1812">
        <v>1991</v>
      </c>
      <c r="F1812">
        <v>100</v>
      </c>
      <c r="G1812" s="12">
        <v>387000</v>
      </c>
      <c r="H1812" s="12">
        <v>0</v>
      </c>
      <c r="I1812">
        <v>0</v>
      </c>
      <c r="J1812">
        <v>0</v>
      </c>
      <c r="K1812">
        <v>0</v>
      </c>
      <c r="L1812" s="11">
        <v>34700</v>
      </c>
      <c r="M1812" s="12">
        <v>1995</v>
      </c>
      <c r="N1812">
        <v>0</v>
      </c>
      <c r="O1812" s="12">
        <f t="shared" si="80"/>
        <v>-4</v>
      </c>
      <c r="P1812">
        <v>1995</v>
      </c>
      <c r="Q1812">
        <v>-4</v>
      </c>
      <c r="R1812">
        <v>0</v>
      </c>
      <c r="S1812">
        <v>2.5839789999999998</v>
      </c>
      <c r="T1812">
        <v>0</v>
      </c>
      <c r="U1812">
        <v>0</v>
      </c>
    </row>
    <row r="1813" spans="1:21" x14ac:dyDescent="0.35">
      <c r="A1813">
        <v>1</v>
      </c>
      <c r="B1813">
        <f t="shared" si="81"/>
        <v>1812</v>
      </c>
      <c r="C1813" t="s">
        <v>86</v>
      </c>
      <c r="D1813">
        <v>91</v>
      </c>
      <c r="E1813">
        <v>1992</v>
      </c>
      <c r="F1813">
        <v>100</v>
      </c>
      <c r="G1813" s="12">
        <v>392175</v>
      </c>
      <c r="H1813" s="12">
        <v>0</v>
      </c>
      <c r="I1813">
        <v>0</v>
      </c>
      <c r="J1813">
        <v>0</v>
      </c>
      <c r="K1813">
        <v>0</v>
      </c>
      <c r="L1813" s="11">
        <v>34700</v>
      </c>
      <c r="M1813" s="12">
        <v>1995</v>
      </c>
      <c r="N1813">
        <v>0</v>
      </c>
      <c r="O1813" s="12">
        <f t="shared" si="80"/>
        <v>-3</v>
      </c>
      <c r="P1813">
        <v>1995</v>
      </c>
      <c r="Q1813">
        <v>-3</v>
      </c>
      <c r="R1813">
        <v>0</v>
      </c>
      <c r="S1813">
        <v>2.5498820000000002</v>
      </c>
      <c r="T1813">
        <v>0</v>
      </c>
      <c r="U1813">
        <v>0</v>
      </c>
    </row>
    <row r="1814" spans="1:21" x14ac:dyDescent="0.35">
      <c r="A1814">
        <v>1</v>
      </c>
      <c r="B1814">
        <f t="shared" si="81"/>
        <v>1813</v>
      </c>
      <c r="C1814" t="s">
        <v>86</v>
      </c>
      <c r="D1814">
        <v>91</v>
      </c>
      <c r="E1814">
        <v>1993</v>
      </c>
      <c r="F1814">
        <v>100</v>
      </c>
      <c r="G1814" s="12">
        <v>397475</v>
      </c>
      <c r="H1814" s="12">
        <v>0</v>
      </c>
      <c r="I1814">
        <v>0</v>
      </c>
      <c r="J1814">
        <v>0</v>
      </c>
      <c r="K1814">
        <v>0</v>
      </c>
      <c r="L1814" s="11">
        <v>34700</v>
      </c>
      <c r="M1814" s="12">
        <v>1995</v>
      </c>
      <c r="N1814">
        <v>0</v>
      </c>
      <c r="O1814" s="12">
        <f t="shared" si="80"/>
        <v>-2</v>
      </c>
      <c r="P1814">
        <v>1995</v>
      </c>
      <c r="Q1814">
        <v>-2</v>
      </c>
      <c r="R1814">
        <v>0</v>
      </c>
      <c r="S1814">
        <v>2.515882</v>
      </c>
      <c r="T1814">
        <v>0</v>
      </c>
      <c r="U1814">
        <v>0</v>
      </c>
    </row>
    <row r="1815" spans="1:21" x14ac:dyDescent="0.35">
      <c r="A1815">
        <v>1</v>
      </c>
      <c r="B1815">
        <f t="shared" si="81"/>
        <v>1814</v>
      </c>
      <c r="C1815" t="s">
        <v>86</v>
      </c>
      <c r="D1815">
        <v>91</v>
      </c>
      <c r="E1815">
        <v>1994</v>
      </c>
      <c r="F1815">
        <v>100</v>
      </c>
      <c r="G1815" s="12">
        <v>402925</v>
      </c>
      <c r="H1815" s="12">
        <v>0</v>
      </c>
      <c r="I1815">
        <v>0</v>
      </c>
      <c r="J1815">
        <v>0</v>
      </c>
      <c r="K1815">
        <v>0</v>
      </c>
      <c r="L1815" s="11">
        <v>34700</v>
      </c>
      <c r="M1815" s="12">
        <v>1995</v>
      </c>
      <c r="N1815">
        <v>0</v>
      </c>
      <c r="O1815" s="12">
        <f t="shared" si="80"/>
        <v>-1</v>
      </c>
      <c r="P1815">
        <v>1995</v>
      </c>
      <c r="Q1815">
        <v>-1</v>
      </c>
      <c r="R1815">
        <v>0</v>
      </c>
      <c r="S1815">
        <v>2.4818519999999999</v>
      </c>
      <c r="T1815">
        <v>0</v>
      </c>
      <c r="U1815">
        <v>0</v>
      </c>
    </row>
    <row r="1816" spans="1:21" x14ac:dyDescent="0.35">
      <c r="A1816">
        <v>1</v>
      </c>
      <c r="B1816">
        <f t="shared" si="81"/>
        <v>1815</v>
      </c>
      <c r="C1816" t="s">
        <v>86</v>
      </c>
      <c r="D1816">
        <v>91</v>
      </c>
      <c r="E1816">
        <v>1995</v>
      </c>
      <c r="F1816">
        <v>100</v>
      </c>
      <c r="G1816" s="12">
        <v>408625</v>
      </c>
      <c r="H1816" s="12">
        <v>0</v>
      </c>
      <c r="I1816">
        <v>0</v>
      </c>
      <c r="J1816">
        <v>0</v>
      </c>
      <c r="K1816">
        <v>0</v>
      </c>
      <c r="L1816" s="11">
        <v>34700</v>
      </c>
      <c r="M1816" s="12">
        <v>1995</v>
      </c>
      <c r="N1816">
        <v>1</v>
      </c>
      <c r="O1816" s="12">
        <f t="shared" si="80"/>
        <v>0</v>
      </c>
      <c r="P1816">
        <v>1995</v>
      </c>
      <c r="Q1816">
        <v>0</v>
      </c>
      <c r="R1816">
        <v>1</v>
      </c>
      <c r="S1816">
        <v>2.4472320000000001</v>
      </c>
      <c r="T1816">
        <v>0</v>
      </c>
      <c r="U1816">
        <v>0</v>
      </c>
    </row>
    <row r="1817" spans="1:21" x14ac:dyDescent="0.35">
      <c r="A1817">
        <v>1</v>
      </c>
      <c r="B1817">
        <f t="shared" si="81"/>
        <v>1816</v>
      </c>
      <c r="C1817" t="s">
        <v>86</v>
      </c>
      <c r="D1817">
        <v>91</v>
      </c>
      <c r="E1817">
        <v>1996</v>
      </c>
      <c r="F1817">
        <v>100</v>
      </c>
      <c r="G1817" s="12">
        <v>414225</v>
      </c>
      <c r="H1817" s="12">
        <v>0</v>
      </c>
      <c r="I1817">
        <v>0</v>
      </c>
      <c r="J1817">
        <v>0</v>
      </c>
      <c r="K1817">
        <v>0</v>
      </c>
      <c r="L1817" s="11">
        <v>34700</v>
      </c>
      <c r="M1817" s="12">
        <v>1995</v>
      </c>
      <c r="N1817">
        <v>1</v>
      </c>
      <c r="O1817" s="12">
        <f t="shared" si="80"/>
        <v>1</v>
      </c>
      <c r="P1817">
        <v>1995</v>
      </c>
      <c r="Q1817">
        <v>1</v>
      </c>
      <c r="R1817">
        <v>1</v>
      </c>
      <c r="S1817">
        <v>2.4141469999999998</v>
      </c>
      <c r="T1817">
        <v>0</v>
      </c>
      <c r="U1817">
        <v>0</v>
      </c>
    </row>
    <row r="1818" spans="1:21" x14ac:dyDescent="0.35">
      <c r="A1818">
        <v>1</v>
      </c>
      <c r="B1818">
        <f t="shared" si="81"/>
        <v>1817</v>
      </c>
      <c r="C1818" t="s">
        <v>86</v>
      </c>
      <c r="D1818">
        <v>91</v>
      </c>
      <c r="E1818">
        <v>1997</v>
      </c>
      <c r="F1818">
        <v>100</v>
      </c>
      <c r="G1818" s="12">
        <v>419450</v>
      </c>
      <c r="H1818" s="12">
        <v>0</v>
      </c>
      <c r="I1818">
        <v>0</v>
      </c>
      <c r="J1818">
        <v>0</v>
      </c>
      <c r="K1818">
        <v>0</v>
      </c>
      <c r="L1818" s="11">
        <v>34700</v>
      </c>
      <c r="M1818" s="12">
        <v>1995</v>
      </c>
      <c r="N1818">
        <v>1</v>
      </c>
      <c r="O1818" s="12">
        <f t="shared" si="80"/>
        <v>2</v>
      </c>
      <c r="P1818">
        <v>1995</v>
      </c>
      <c r="Q1818">
        <v>2</v>
      </c>
      <c r="R1818">
        <v>1</v>
      </c>
      <c r="S1818">
        <v>2.384074</v>
      </c>
      <c r="T1818">
        <v>0</v>
      </c>
      <c r="U1818">
        <v>0</v>
      </c>
    </row>
    <row r="1819" spans="1:21" x14ac:dyDescent="0.35">
      <c r="A1819">
        <v>1</v>
      </c>
      <c r="B1819">
        <f t="shared" si="81"/>
        <v>1818</v>
      </c>
      <c r="C1819" t="s">
        <v>86</v>
      </c>
      <c r="D1819">
        <v>91</v>
      </c>
      <c r="E1819">
        <v>1998</v>
      </c>
      <c r="F1819">
        <v>100</v>
      </c>
      <c r="G1819" s="12">
        <v>424700</v>
      </c>
      <c r="H1819" s="12">
        <v>0</v>
      </c>
      <c r="I1819">
        <v>0</v>
      </c>
      <c r="J1819">
        <v>0</v>
      </c>
      <c r="K1819">
        <v>0</v>
      </c>
      <c r="L1819" s="11">
        <v>34700</v>
      </c>
      <c r="M1819" s="12">
        <v>1995</v>
      </c>
      <c r="N1819">
        <v>1</v>
      </c>
      <c r="O1819" s="12">
        <f t="shared" si="80"/>
        <v>3</v>
      </c>
      <c r="P1819">
        <v>1995</v>
      </c>
      <c r="Q1819">
        <v>3</v>
      </c>
      <c r="R1819">
        <v>1</v>
      </c>
      <c r="S1819">
        <v>2.354603</v>
      </c>
      <c r="T1819">
        <v>0</v>
      </c>
      <c r="U1819">
        <v>0</v>
      </c>
    </row>
    <row r="1820" spans="1:21" x14ac:dyDescent="0.35">
      <c r="A1820">
        <v>1</v>
      </c>
      <c r="B1820">
        <f t="shared" si="81"/>
        <v>1819</v>
      </c>
      <c r="C1820" t="s">
        <v>86</v>
      </c>
      <c r="D1820">
        <v>91</v>
      </c>
      <c r="E1820">
        <v>1999</v>
      </c>
      <c r="F1820">
        <v>100</v>
      </c>
      <c r="G1820" s="12">
        <v>430475</v>
      </c>
      <c r="H1820" s="12">
        <v>0</v>
      </c>
      <c r="I1820">
        <v>0</v>
      </c>
      <c r="J1820">
        <v>0</v>
      </c>
      <c r="K1820">
        <v>0</v>
      </c>
      <c r="L1820" s="11">
        <v>34700</v>
      </c>
      <c r="M1820" s="12">
        <v>1995</v>
      </c>
      <c r="N1820">
        <v>1</v>
      </c>
      <c r="O1820" s="12">
        <f t="shared" si="80"/>
        <v>4</v>
      </c>
      <c r="P1820">
        <v>1995</v>
      </c>
      <c r="Q1820">
        <v>4</v>
      </c>
      <c r="R1820">
        <v>1</v>
      </c>
      <c r="S1820">
        <v>2.3230149999999998</v>
      </c>
      <c r="T1820">
        <v>0</v>
      </c>
      <c r="U1820">
        <v>0</v>
      </c>
    </row>
    <row r="1821" spans="1:21" x14ac:dyDescent="0.35">
      <c r="A1821">
        <v>1</v>
      </c>
      <c r="B1821">
        <f t="shared" si="81"/>
        <v>1820</v>
      </c>
      <c r="C1821" t="s">
        <v>86</v>
      </c>
      <c r="D1821">
        <v>91</v>
      </c>
      <c r="E1821">
        <v>2000</v>
      </c>
      <c r="F1821">
        <v>100</v>
      </c>
      <c r="G1821" s="12">
        <v>436300</v>
      </c>
      <c r="H1821" s="12">
        <v>0</v>
      </c>
      <c r="I1821">
        <v>0</v>
      </c>
      <c r="J1821">
        <v>0</v>
      </c>
      <c r="K1821">
        <v>0</v>
      </c>
      <c r="L1821" s="11">
        <v>34700</v>
      </c>
      <c r="M1821" s="12">
        <v>1995</v>
      </c>
      <c r="N1821">
        <v>1</v>
      </c>
      <c r="O1821" s="12">
        <f t="shared" si="80"/>
        <v>5</v>
      </c>
      <c r="P1821">
        <v>1995</v>
      </c>
      <c r="Q1821">
        <v>5</v>
      </c>
      <c r="R1821">
        <v>1</v>
      </c>
      <c r="S1821">
        <v>2.292001</v>
      </c>
      <c r="T1821">
        <v>0</v>
      </c>
      <c r="U1821">
        <v>0</v>
      </c>
    </row>
    <row r="1822" spans="1:21" x14ac:dyDescent="0.35">
      <c r="A1822">
        <v>1</v>
      </c>
      <c r="B1822">
        <f t="shared" si="81"/>
        <v>1821</v>
      </c>
      <c r="C1822" t="s">
        <v>86</v>
      </c>
      <c r="D1822">
        <v>91</v>
      </c>
      <c r="E1822">
        <v>2001</v>
      </c>
      <c r="F1822">
        <v>100</v>
      </c>
      <c r="G1822" s="12">
        <v>441525</v>
      </c>
      <c r="H1822" s="12">
        <v>0</v>
      </c>
      <c r="I1822">
        <v>0</v>
      </c>
      <c r="J1822">
        <v>0</v>
      </c>
      <c r="K1822">
        <v>0</v>
      </c>
      <c r="L1822" s="11">
        <v>34700</v>
      </c>
      <c r="M1822" s="12">
        <v>1995</v>
      </c>
      <c r="N1822">
        <v>1</v>
      </c>
      <c r="O1822" s="12">
        <f t="shared" si="80"/>
        <v>6</v>
      </c>
      <c r="P1822">
        <v>1995</v>
      </c>
      <c r="Q1822">
        <v>6</v>
      </c>
      <c r="R1822">
        <v>1</v>
      </c>
      <c r="S1822">
        <v>2.2648769999999998</v>
      </c>
      <c r="T1822">
        <v>0</v>
      </c>
      <c r="U1822">
        <v>0</v>
      </c>
    </row>
    <row r="1823" spans="1:21" x14ac:dyDescent="0.35">
      <c r="A1823">
        <v>1</v>
      </c>
      <c r="B1823">
        <f t="shared" si="81"/>
        <v>1822</v>
      </c>
      <c r="C1823" t="s">
        <v>86</v>
      </c>
      <c r="D1823">
        <v>91</v>
      </c>
      <c r="E1823">
        <v>2002</v>
      </c>
      <c r="F1823">
        <v>100</v>
      </c>
      <c r="G1823" s="12">
        <v>446175</v>
      </c>
      <c r="H1823" s="12">
        <v>0</v>
      </c>
      <c r="I1823">
        <v>0</v>
      </c>
      <c r="J1823">
        <v>0</v>
      </c>
      <c r="K1823">
        <v>0</v>
      </c>
      <c r="L1823" s="11">
        <v>34700</v>
      </c>
      <c r="M1823" s="12">
        <v>1995</v>
      </c>
      <c r="N1823">
        <v>1</v>
      </c>
      <c r="O1823" s="12">
        <f t="shared" si="80"/>
        <v>7</v>
      </c>
      <c r="P1823">
        <v>1995</v>
      </c>
      <c r="Q1823">
        <v>7</v>
      </c>
      <c r="R1823">
        <v>1</v>
      </c>
      <c r="S1823">
        <v>2.2412730000000001</v>
      </c>
      <c r="T1823">
        <v>0</v>
      </c>
      <c r="U1823">
        <v>0</v>
      </c>
    </row>
    <row r="1824" spans="1:21" x14ac:dyDescent="0.35">
      <c r="A1824">
        <v>1</v>
      </c>
      <c r="B1824">
        <f t="shared" si="81"/>
        <v>1823</v>
      </c>
      <c r="C1824" t="s">
        <v>86</v>
      </c>
      <c r="D1824">
        <v>91</v>
      </c>
      <c r="E1824">
        <v>2003</v>
      </c>
      <c r="F1824">
        <v>100</v>
      </c>
      <c r="G1824" s="12">
        <v>451630</v>
      </c>
      <c r="H1824" s="12">
        <v>0</v>
      </c>
      <c r="I1824">
        <v>0</v>
      </c>
      <c r="J1824">
        <v>0</v>
      </c>
      <c r="K1824">
        <v>0</v>
      </c>
      <c r="L1824" s="11">
        <v>34700</v>
      </c>
      <c r="M1824" s="12">
        <v>1995</v>
      </c>
      <c r="N1824">
        <v>1</v>
      </c>
      <c r="O1824" s="12">
        <f t="shared" si="80"/>
        <v>8</v>
      </c>
      <c r="P1824">
        <v>1995</v>
      </c>
      <c r="Q1824">
        <v>8</v>
      </c>
      <c r="R1824">
        <v>1</v>
      </c>
      <c r="S1824">
        <v>2.2142019999999998</v>
      </c>
      <c r="T1824">
        <v>0</v>
      </c>
      <c r="U1824">
        <v>0</v>
      </c>
    </row>
    <row r="1825" spans="1:21" x14ac:dyDescent="0.35">
      <c r="A1825">
        <v>1</v>
      </c>
      <c r="B1825">
        <f t="shared" si="81"/>
        <v>1824</v>
      </c>
      <c r="C1825" t="s">
        <v>86</v>
      </c>
      <c r="D1825">
        <v>91</v>
      </c>
      <c r="E1825">
        <v>2004</v>
      </c>
      <c r="F1825">
        <v>100</v>
      </c>
      <c r="G1825" s="12">
        <v>458095</v>
      </c>
      <c r="H1825" s="12">
        <v>0</v>
      </c>
      <c r="I1825">
        <v>0</v>
      </c>
      <c r="J1825">
        <v>0</v>
      </c>
      <c r="K1825">
        <v>0</v>
      </c>
      <c r="L1825" s="11">
        <v>34700</v>
      </c>
      <c r="M1825" s="12">
        <v>1995</v>
      </c>
      <c r="N1825">
        <v>1</v>
      </c>
      <c r="O1825" s="12">
        <f t="shared" si="80"/>
        <v>9</v>
      </c>
      <c r="P1825">
        <v>1995</v>
      </c>
      <c r="Q1825">
        <v>9</v>
      </c>
      <c r="R1825">
        <v>1</v>
      </c>
      <c r="S1825">
        <v>2.1829529999999999</v>
      </c>
      <c r="T1825">
        <v>0</v>
      </c>
      <c r="U1825">
        <v>0</v>
      </c>
    </row>
    <row r="1826" spans="1:21" x14ac:dyDescent="0.35">
      <c r="A1826">
        <v>1</v>
      </c>
      <c r="B1826">
        <f t="shared" si="81"/>
        <v>1825</v>
      </c>
      <c r="C1826" t="s">
        <v>86</v>
      </c>
      <c r="D1826">
        <v>91</v>
      </c>
      <c r="E1826">
        <v>2005</v>
      </c>
      <c r="F1826">
        <v>100</v>
      </c>
      <c r="G1826" s="12">
        <v>465158</v>
      </c>
      <c r="H1826" s="12">
        <v>0</v>
      </c>
      <c r="I1826">
        <v>0</v>
      </c>
      <c r="J1826">
        <v>0</v>
      </c>
      <c r="K1826">
        <v>0</v>
      </c>
      <c r="L1826" s="11">
        <v>34700</v>
      </c>
      <c r="M1826" s="12">
        <v>1995</v>
      </c>
      <c r="N1826">
        <v>1</v>
      </c>
      <c r="O1826" s="12">
        <f t="shared" si="80"/>
        <v>10</v>
      </c>
      <c r="P1826">
        <v>1995</v>
      </c>
      <c r="Q1826">
        <v>10</v>
      </c>
      <c r="R1826">
        <v>1</v>
      </c>
      <c r="S1826">
        <v>2.149807</v>
      </c>
      <c r="T1826">
        <v>0</v>
      </c>
      <c r="U1826">
        <v>0</v>
      </c>
    </row>
    <row r="1827" spans="1:21" x14ac:dyDescent="0.35">
      <c r="A1827">
        <v>1</v>
      </c>
      <c r="B1827">
        <f t="shared" si="81"/>
        <v>1826</v>
      </c>
      <c r="C1827" t="s">
        <v>86</v>
      </c>
      <c r="D1827">
        <v>91</v>
      </c>
      <c r="E1827">
        <v>2006</v>
      </c>
      <c r="F1827">
        <v>100</v>
      </c>
      <c r="G1827" s="12">
        <v>472637</v>
      </c>
      <c r="H1827" s="12">
        <v>0</v>
      </c>
      <c r="I1827">
        <v>0</v>
      </c>
      <c r="J1827">
        <v>0</v>
      </c>
      <c r="K1827">
        <v>0</v>
      </c>
      <c r="L1827" s="11">
        <v>34700</v>
      </c>
      <c r="M1827" s="12">
        <v>1995</v>
      </c>
      <c r="N1827">
        <v>1</v>
      </c>
      <c r="O1827" s="12">
        <f t="shared" si="80"/>
        <v>11</v>
      </c>
      <c r="P1827">
        <v>1995</v>
      </c>
      <c r="Q1827">
        <v>11</v>
      </c>
      <c r="R1827">
        <v>1</v>
      </c>
      <c r="S1827">
        <v>2.1157889999999999</v>
      </c>
      <c r="T1827">
        <v>0</v>
      </c>
      <c r="U1827">
        <v>0</v>
      </c>
    </row>
    <row r="1828" spans="1:21" x14ac:dyDescent="0.35">
      <c r="A1828">
        <v>1</v>
      </c>
      <c r="B1828">
        <f t="shared" si="81"/>
        <v>1827</v>
      </c>
      <c r="C1828" t="s">
        <v>86</v>
      </c>
      <c r="D1828">
        <v>91</v>
      </c>
      <c r="E1828">
        <v>2007</v>
      </c>
      <c r="F1828">
        <v>100</v>
      </c>
      <c r="G1828" s="12">
        <v>479993</v>
      </c>
      <c r="H1828" s="12">
        <v>0</v>
      </c>
      <c r="I1828">
        <v>0</v>
      </c>
      <c r="J1828">
        <v>0</v>
      </c>
      <c r="K1828">
        <v>0</v>
      </c>
      <c r="L1828" s="11">
        <v>34700</v>
      </c>
      <c r="M1828" s="12">
        <v>1995</v>
      </c>
      <c r="N1828">
        <v>1</v>
      </c>
      <c r="O1828" s="12">
        <f t="shared" si="80"/>
        <v>12</v>
      </c>
      <c r="P1828">
        <v>1995</v>
      </c>
      <c r="Q1828">
        <v>12</v>
      </c>
      <c r="R1828">
        <v>1</v>
      </c>
      <c r="S1828">
        <v>2.083364</v>
      </c>
      <c r="T1828">
        <v>0</v>
      </c>
      <c r="U1828">
        <v>0</v>
      </c>
    </row>
    <row r="1829" spans="1:21" x14ac:dyDescent="0.35">
      <c r="A1829">
        <v>1</v>
      </c>
      <c r="B1829">
        <f t="shared" si="81"/>
        <v>1828</v>
      </c>
      <c r="C1829" t="s">
        <v>86</v>
      </c>
      <c r="D1829">
        <v>91</v>
      </c>
      <c r="E1829">
        <v>2008</v>
      </c>
      <c r="F1829">
        <v>100</v>
      </c>
      <c r="G1829" s="12">
        <v>488650</v>
      </c>
      <c r="H1829" s="12">
        <v>0</v>
      </c>
      <c r="I1829">
        <v>0</v>
      </c>
      <c r="J1829">
        <v>0</v>
      </c>
      <c r="K1829">
        <v>0</v>
      </c>
      <c r="L1829" s="11">
        <v>34700</v>
      </c>
      <c r="M1829" s="12">
        <v>1995</v>
      </c>
      <c r="N1829">
        <v>1</v>
      </c>
      <c r="O1829" s="12">
        <f t="shared" si="80"/>
        <v>13</v>
      </c>
      <c r="P1829">
        <v>1995</v>
      </c>
      <c r="Q1829">
        <v>13</v>
      </c>
      <c r="R1829">
        <v>1</v>
      </c>
      <c r="S1829">
        <v>2.0464540000000002</v>
      </c>
      <c r="T1829">
        <v>0</v>
      </c>
      <c r="U1829">
        <v>0</v>
      </c>
    </row>
    <row r="1830" spans="1:21" x14ac:dyDescent="0.35">
      <c r="A1830">
        <v>1</v>
      </c>
      <c r="B1830">
        <f t="shared" si="81"/>
        <v>1829</v>
      </c>
      <c r="C1830" t="s">
        <v>86</v>
      </c>
      <c r="D1830">
        <v>91</v>
      </c>
      <c r="E1830">
        <v>2009</v>
      </c>
      <c r="F1830">
        <v>100</v>
      </c>
      <c r="G1830" s="12">
        <v>497783</v>
      </c>
      <c r="H1830" s="12">
        <v>0</v>
      </c>
      <c r="I1830">
        <v>0</v>
      </c>
      <c r="J1830">
        <v>0</v>
      </c>
      <c r="K1830">
        <v>0</v>
      </c>
      <c r="L1830" s="11">
        <v>34700</v>
      </c>
      <c r="M1830" s="12">
        <v>1995</v>
      </c>
      <c r="N1830">
        <v>1</v>
      </c>
      <c r="O1830" s="12">
        <f t="shared" si="80"/>
        <v>14</v>
      </c>
      <c r="P1830">
        <v>1995</v>
      </c>
      <c r="Q1830">
        <v>14</v>
      </c>
      <c r="R1830">
        <v>1</v>
      </c>
      <c r="S1830">
        <v>2.0089079999999999</v>
      </c>
      <c r="T1830">
        <v>0</v>
      </c>
      <c r="U1830">
        <v>0</v>
      </c>
    </row>
    <row r="1831" spans="1:21" x14ac:dyDescent="0.35">
      <c r="A1831">
        <v>1</v>
      </c>
      <c r="B1831">
        <f t="shared" si="81"/>
        <v>1830</v>
      </c>
      <c r="C1831" t="s">
        <v>86</v>
      </c>
      <c r="D1831">
        <v>91</v>
      </c>
      <c r="E1831">
        <v>2010</v>
      </c>
      <c r="F1831">
        <v>100</v>
      </c>
      <c r="G1831" s="12">
        <v>506953</v>
      </c>
      <c r="H1831" s="12">
        <v>0</v>
      </c>
      <c r="I1831">
        <v>0</v>
      </c>
      <c r="J1831">
        <v>0</v>
      </c>
      <c r="K1831">
        <v>0</v>
      </c>
      <c r="L1831" s="11">
        <v>34700</v>
      </c>
      <c r="M1831" s="12">
        <v>1995</v>
      </c>
      <c r="N1831">
        <v>1</v>
      </c>
      <c r="O1831" s="12">
        <f t="shared" si="80"/>
        <v>15</v>
      </c>
      <c r="P1831">
        <v>1995</v>
      </c>
      <c r="Q1831">
        <v>15</v>
      </c>
      <c r="R1831">
        <v>1</v>
      </c>
      <c r="S1831">
        <v>1.972569</v>
      </c>
      <c r="T1831">
        <v>0</v>
      </c>
      <c r="U1831">
        <v>0</v>
      </c>
    </row>
    <row r="1832" spans="1:21" x14ac:dyDescent="0.35">
      <c r="A1832">
        <v>1</v>
      </c>
      <c r="B1832">
        <f t="shared" si="81"/>
        <v>1831</v>
      </c>
      <c r="C1832" t="s">
        <v>86</v>
      </c>
      <c r="D1832">
        <v>91</v>
      </c>
      <c r="E1832">
        <v>2011</v>
      </c>
      <c r="F1832">
        <v>100</v>
      </c>
      <c r="G1832" s="12">
        <v>518347</v>
      </c>
      <c r="H1832" s="12">
        <v>0</v>
      </c>
      <c r="I1832">
        <v>0</v>
      </c>
      <c r="J1832">
        <v>0</v>
      </c>
      <c r="K1832">
        <v>0</v>
      </c>
      <c r="L1832" s="11">
        <v>34700</v>
      </c>
      <c r="M1832" s="12">
        <v>1995</v>
      </c>
      <c r="N1832">
        <v>1</v>
      </c>
      <c r="O1832" s="12">
        <f t="shared" si="80"/>
        <v>16</v>
      </c>
      <c r="P1832">
        <v>1995</v>
      </c>
      <c r="Q1832">
        <v>16</v>
      </c>
      <c r="R1832">
        <v>1</v>
      </c>
      <c r="S1832">
        <v>1.9292100000000001</v>
      </c>
      <c r="T1832">
        <v>0</v>
      </c>
      <c r="U1832">
        <v>0</v>
      </c>
    </row>
    <row r="1833" spans="1:21" x14ac:dyDescent="0.35">
      <c r="A1833">
        <v>1</v>
      </c>
      <c r="B1833">
        <f t="shared" si="81"/>
        <v>1832</v>
      </c>
      <c r="C1833" t="s">
        <v>86</v>
      </c>
      <c r="D1833">
        <v>91</v>
      </c>
      <c r="E1833">
        <v>2012</v>
      </c>
      <c r="F1833">
        <v>100</v>
      </c>
      <c r="G1833" s="12">
        <v>530946</v>
      </c>
      <c r="H1833" s="12">
        <v>0</v>
      </c>
      <c r="I1833">
        <v>0</v>
      </c>
      <c r="J1833">
        <v>0</v>
      </c>
      <c r="K1833">
        <v>0</v>
      </c>
      <c r="L1833" s="11">
        <v>34700</v>
      </c>
      <c r="M1833" s="12">
        <v>1995</v>
      </c>
      <c r="N1833">
        <v>1</v>
      </c>
      <c r="O1833" s="12">
        <f t="shared" si="80"/>
        <v>17</v>
      </c>
      <c r="P1833">
        <v>1995</v>
      </c>
      <c r="Q1833">
        <v>17</v>
      </c>
      <c r="R1833">
        <v>1</v>
      </c>
      <c r="S1833">
        <v>1.8834310000000001</v>
      </c>
      <c r="T1833">
        <v>0</v>
      </c>
      <c r="U1833">
        <v>0</v>
      </c>
    </row>
    <row r="1834" spans="1:21" x14ac:dyDescent="0.35">
      <c r="A1834">
        <v>1</v>
      </c>
      <c r="B1834">
        <f t="shared" si="81"/>
        <v>1833</v>
      </c>
      <c r="C1834" t="s">
        <v>86</v>
      </c>
      <c r="D1834">
        <v>91</v>
      </c>
      <c r="E1834">
        <v>2013</v>
      </c>
      <c r="F1834">
        <v>100</v>
      </c>
      <c r="G1834" s="12">
        <v>543360</v>
      </c>
      <c r="H1834" s="12">
        <v>0</v>
      </c>
      <c r="I1834">
        <v>0</v>
      </c>
      <c r="J1834">
        <v>0</v>
      </c>
      <c r="K1834">
        <v>0</v>
      </c>
      <c r="L1834" s="11">
        <v>34700</v>
      </c>
      <c r="M1834" s="12">
        <v>1995</v>
      </c>
      <c r="N1834">
        <v>1</v>
      </c>
      <c r="O1834" s="12">
        <f t="shared" si="80"/>
        <v>18</v>
      </c>
      <c r="P1834">
        <v>1995</v>
      </c>
      <c r="Q1834">
        <v>18</v>
      </c>
      <c r="R1834">
        <v>1</v>
      </c>
      <c r="S1834">
        <v>1.8404</v>
      </c>
      <c r="T1834">
        <v>0</v>
      </c>
      <c r="U1834">
        <v>0</v>
      </c>
    </row>
    <row r="1835" spans="1:21" x14ac:dyDescent="0.35">
      <c r="A1835">
        <v>1</v>
      </c>
      <c r="B1835">
        <f t="shared" si="81"/>
        <v>1834</v>
      </c>
      <c r="C1835" t="s">
        <v>86</v>
      </c>
      <c r="D1835">
        <v>91</v>
      </c>
      <c r="E1835">
        <v>2014</v>
      </c>
      <c r="F1835">
        <v>100</v>
      </c>
      <c r="G1835" s="12">
        <v>556319</v>
      </c>
      <c r="H1835" s="12">
        <v>0</v>
      </c>
      <c r="I1835">
        <v>0</v>
      </c>
      <c r="J1835">
        <v>0</v>
      </c>
      <c r="K1835">
        <v>0</v>
      </c>
      <c r="L1835" s="11">
        <v>34700</v>
      </c>
      <c r="M1835" s="12">
        <v>1995</v>
      </c>
      <c r="N1835">
        <v>1</v>
      </c>
      <c r="O1835" s="12">
        <f t="shared" si="80"/>
        <v>19</v>
      </c>
      <c r="P1835">
        <v>1995</v>
      </c>
      <c r="Q1835">
        <v>19</v>
      </c>
      <c r="R1835">
        <v>1</v>
      </c>
      <c r="S1835">
        <v>1.7975300000000001</v>
      </c>
      <c r="T1835">
        <v>0</v>
      </c>
      <c r="U1835">
        <v>0</v>
      </c>
    </row>
    <row r="1836" spans="1:21" x14ac:dyDescent="0.35">
      <c r="A1836">
        <v>1</v>
      </c>
      <c r="B1836">
        <f t="shared" si="81"/>
        <v>1835</v>
      </c>
      <c r="C1836" t="s">
        <v>86</v>
      </c>
      <c r="D1836">
        <v>91</v>
      </c>
      <c r="E1836">
        <v>2015</v>
      </c>
      <c r="F1836">
        <v>100</v>
      </c>
      <c r="G1836" s="12">
        <v>569604</v>
      </c>
      <c r="H1836" s="12">
        <v>0</v>
      </c>
      <c r="I1836">
        <v>0</v>
      </c>
      <c r="J1836">
        <v>0</v>
      </c>
      <c r="K1836">
        <v>0</v>
      </c>
      <c r="L1836" s="11">
        <v>34700</v>
      </c>
      <c r="M1836" s="12">
        <v>1995</v>
      </c>
      <c r="N1836">
        <v>1</v>
      </c>
      <c r="O1836" s="12">
        <f t="shared" si="80"/>
        <v>20</v>
      </c>
      <c r="P1836">
        <v>1995</v>
      </c>
      <c r="Q1836">
        <v>20</v>
      </c>
      <c r="R1836">
        <v>1</v>
      </c>
      <c r="S1836">
        <v>1.755606</v>
      </c>
      <c r="T1836">
        <v>0</v>
      </c>
      <c r="U1836">
        <v>0</v>
      </c>
    </row>
    <row r="1837" spans="1:21" x14ac:dyDescent="0.35">
      <c r="A1837">
        <v>1</v>
      </c>
      <c r="B1837">
        <f t="shared" si="81"/>
        <v>1836</v>
      </c>
      <c r="C1837" t="s">
        <v>86</v>
      </c>
      <c r="D1837">
        <v>91</v>
      </c>
      <c r="E1837">
        <v>2016</v>
      </c>
      <c r="F1837">
        <v>100</v>
      </c>
      <c r="G1837" s="12">
        <v>582972</v>
      </c>
      <c r="H1837" s="12">
        <v>0</v>
      </c>
      <c r="I1837">
        <v>0</v>
      </c>
      <c r="J1837">
        <v>0</v>
      </c>
      <c r="K1837">
        <v>0</v>
      </c>
      <c r="L1837" s="11">
        <v>34700</v>
      </c>
      <c r="M1837" s="12">
        <v>1995</v>
      </c>
      <c r="N1837">
        <v>1</v>
      </c>
      <c r="O1837" s="12">
        <f t="shared" si="80"/>
        <v>21</v>
      </c>
      <c r="P1837">
        <v>1995</v>
      </c>
      <c r="Q1837">
        <v>21</v>
      </c>
      <c r="R1837">
        <v>1</v>
      </c>
      <c r="S1837">
        <v>1.7153480000000001</v>
      </c>
      <c r="T1837">
        <v>0</v>
      </c>
      <c r="U1837">
        <v>0</v>
      </c>
    </row>
    <row r="1838" spans="1:21" x14ac:dyDescent="0.35">
      <c r="A1838">
        <v>1</v>
      </c>
      <c r="B1838">
        <f t="shared" si="81"/>
        <v>1837</v>
      </c>
      <c r="C1838" t="s">
        <v>88</v>
      </c>
      <c r="D1838">
        <v>92</v>
      </c>
      <c r="E1838">
        <v>1990</v>
      </c>
      <c r="F1838">
        <v>100</v>
      </c>
      <c r="G1838" s="12">
        <v>12000000</v>
      </c>
      <c r="H1838" s="12">
        <v>0</v>
      </c>
      <c r="I1838">
        <v>0</v>
      </c>
      <c r="J1838">
        <v>1</v>
      </c>
      <c r="K1838">
        <v>0</v>
      </c>
      <c r="L1838" s="11">
        <v>35020</v>
      </c>
      <c r="M1838" s="12">
        <v>1995</v>
      </c>
      <c r="N1838">
        <v>0</v>
      </c>
      <c r="O1838" s="12">
        <f t="shared" si="80"/>
        <v>-5</v>
      </c>
      <c r="P1838">
        <v>2033</v>
      </c>
      <c r="Q1838">
        <v>-43</v>
      </c>
      <c r="R1838">
        <v>0</v>
      </c>
      <c r="S1838">
        <v>8.6217100000000005E-2</v>
      </c>
      <c r="T1838">
        <v>0</v>
      </c>
      <c r="U1838">
        <v>0</v>
      </c>
    </row>
    <row r="1839" spans="1:21" x14ac:dyDescent="0.35">
      <c r="A1839">
        <v>1</v>
      </c>
      <c r="B1839">
        <f t="shared" si="81"/>
        <v>1838</v>
      </c>
      <c r="C1839" t="s">
        <v>88</v>
      </c>
      <c r="D1839">
        <v>92</v>
      </c>
      <c r="E1839">
        <v>1991</v>
      </c>
      <c r="F1839">
        <v>100</v>
      </c>
      <c r="G1839" s="12">
        <v>12000000</v>
      </c>
      <c r="H1839" s="12">
        <v>0</v>
      </c>
      <c r="I1839">
        <v>0</v>
      </c>
      <c r="J1839">
        <v>1</v>
      </c>
      <c r="K1839">
        <v>0</v>
      </c>
      <c r="L1839" s="11">
        <v>35020</v>
      </c>
      <c r="M1839" s="12">
        <v>1995</v>
      </c>
      <c r="N1839">
        <v>0</v>
      </c>
      <c r="O1839" s="12">
        <f t="shared" si="80"/>
        <v>-4</v>
      </c>
      <c r="P1839">
        <v>2033</v>
      </c>
      <c r="Q1839">
        <v>-42</v>
      </c>
      <c r="R1839">
        <v>0</v>
      </c>
      <c r="S1839">
        <v>8.3732299999999996E-2</v>
      </c>
      <c r="T1839">
        <v>0</v>
      </c>
      <c r="U1839">
        <v>0</v>
      </c>
    </row>
    <row r="1840" spans="1:21" x14ac:dyDescent="0.35">
      <c r="A1840">
        <v>1</v>
      </c>
      <c r="B1840">
        <f t="shared" si="81"/>
        <v>1839</v>
      </c>
      <c r="C1840" t="s">
        <v>88</v>
      </c>
      <c r="D1840">
        <v>92</v>
      </c>
      <c r="E1840">
        <v>1992</v>
      </c>
      <c r="F1840">
        <v>100</v>
      </c>
      <c r="G1840" s="12">
        <v>12000000</v>
      </c>
      <c r="H1840" s="12">
        <v>0</v>
      </c>
      <c r="I1840">
        <v>0</v>
      </c>
      <c r="J1840">
        <v>1</v>
      </c>
      <c r="K1840">
        <v>0</v>
      </c>
      <c r="L1840" s="11">
        <v>35020</v>
      </c>
      <c r="M1840" s="12">
        <v>1995</v>
      </c>
      <c r="N1840">
        <v>0</v>
      </c>
      <c r="O1840" s="12">
        <f t="shared" si="80"/>
        <v>-3</v>
      </c>
      <c r="P1840">
        <v>2033</v>
      </c>
      <c r="Q1840">
        <v>-41</v>
      </c>
      <c r="R1840">
        <v>0</v>
      </c>
      <c r="S1840">
        <v>8.1292000000000003E-2</v>
      </c>
      <c r="T1840">
        <v>0</v>
      </c>
      <c r="U1840">
        <v>0</v>
      </c>
    </row>
    <row r="1841" spans="1:21" x14ac:dyDescent="0.35">
      <c r="A1841">
        <v>1</v>
      </c>
      <c r="B1841">
        <f t="shared" si="81"/>
        <v>1840</v>
      </c>
      <c r="C1841" t="s">
        <v>88</v>
      </c>
      <c r="D1841">
        <v>92</v>
      </c>
      <c r="E1841">
        <v>1993</v>
      </c>
      <c r="F1841">
        <v>100</v>
      </c>
      <c r="G1841" s="12">
        <v>13000000</v>
      </c>
      <c r="H1841" s="12">
        <v>0</v>
      </c>
      <c r="I1841">
        <v>0</v>
      </c>
      <c r="J1841">
        <v>1</v>
      </c>
      <c r="K1841">
        <v>0</v>
      </c>
      <c r="L1841" s="11">
        <v>35020</v>
      </c>
      <c r="M1841" s="12">
        <v>1995</v>
      </c>
      <c r="N1841">
        <v>0</v>
      </c>
      <c r="O1841" s="12">
        <f t="shared" si="80"/>
        <v>-2</v>
      </c>
      <c r="P1841">
        <v>2033</v>
      </c>
      <c r="Q1841">
        <v>-40</v>
      </c>
      <c r="R1841">
        <v>0</v>
      </c>
      <c r="S1841">
        <v>7.8892599999999993E-2</v>
      </c>
      <c r="T1841">
        <v>0</v>
      </c>
      <c r="U1841">
        <v>0</v>
      </c>
    </row>
    <row r="1842" spans="1:21" x14ac:dyDescent="0.35">
      <c r="A1842">
        <v>1</v>
      </c>
      <c r="B1842">
        <f t="shared" si="81"/>
        <v>1841</v>
      </c>
      <c r="C1842" t="s">
        <v>88</v>
      </c>
      <c r="D1842">
        <v>92</v>
      </c>
      <c r="E1842">
        <v>1994</v>
      </c>
      <c r="F1842">
        <v>100</v>
      </c>
      <c r="G1842" s="12">
        <v>13000000</v>
      </c>
      <c r="H1842" s="12">
        <v>0</v>
      </c>
      <c r="I1842">
        <v>0</v>
      </c>
      <c r="J1842">
        <v>1</v>
      </c>
      <c r="K1842">
        <v>0</v>
      </c>
      <c r="L1842" s="11">
        <v>35020</v>
      </c>
      <c r="M1842" s="12">
        <v>1995</v>
      </c>
      <c r="N1842">
        <v>0</v>
      </c>
      <c r="O1842" s="12">
        <f t="shared" si="80"/>
        <v>-1</v>
      </c>
      <c r="P1842">
        <v>2033</v>
      </c>
      <c r="Q1842">
        <v>-39</v>
      </c>
      <c r="R1842">
        <v>0</v>
      </c>
      <c r="S1842">
        <v>7.6531299999999997E-2</v>
      </c>
      <c r="T1842">
        <v>0</v>
      </c>
      <c r="U1842">
        <v>0</v>
      </c>
    </row>
    <row r="1843" spans="1:21" x14ac:dyDescent="0.35">
      <c r="A1843">
        <v>1</v>
      </c>
      <c r="B1843">
        <f t="shared" si="81"/>
        <v>1842</v>
      </c>
      <c r="C1843" t="s">
        <v>88</v>
      </c>
      <c r="D1843">
        <v>92</v>
      </c>
      <c r="E1843">
        <v>1995</v>
      </c>
      <c r="F1843">
        <v>200</v>
      </c>
      <c r="G1843" s="12">
        <v>13000000</v>
      </c>
      <c r="H1843" s="12">
        <v>0</v>
      </c>
      <c r="I1843">
        <v>0</v>
      </c>
      <c r="J1843">
        <v>1</v>
      </c>
      <c r="K1843">
        <v>0</v>
      </c>
      <c r="L1843" s="11">
        <v>35020</v>
      </c>
      <c r="M1843" s="12">
        <v>1995</v>
      </c>
      <c r="N1843">
        <v>1</v>
      </c>
      <c r="O1843" s="12">
        <f t="shared" si="80"/>
        <v>0</v>
      </c>
      <c r="P1843">
        <v>2033</v>
      </c>
      <c r="Q1843">
        <v>-38</v>
      </c>
      <c r="R1843">
        <v>0</v>
      </c>
      <c r="S1843">
        <v>0.14841860000000001</v>
      </c>
      <c r="T1843">
        <v>1</v>
      </c>
      <c r="U1843">
        <v>0</v>
      </c>
    </row>
    <row r="1844" spans="1:21" x14ac:dyDescent="0.35">
      <c r="A1844">
        <v>1</v>
      </c>
      <c r="B1844">
        <f t="shared" si="81"/>
        <v>1843</v>
      </c>
      <c r="C1844" t="s">
        <v>88</v>
      </c>
      <c r="D1844">
        <v>92</v>
      </c>
      <c r="E1844">
        <v>1996</v>
      </c>
      <c r="F1844">
        <v>200</v>
      </c>
      <c r="G1844" s="12">
        <v>14000000</v>
      </c>
      <c r="H1844" s="12">
        <v>0</v>
      </c>
      <c r="I1844">
        <v>0</v>
      </c>
      <c r="J1844">
        <v>1</v>
      </c>
      <c r="K1844">
        <v>0</v>
      </c>
      <c r="L1844" s="11">
        <v>35020</v>
      </c>
      <c r="M1844" s="12">
        <v>1995</v>
      </c>
      <c r="N1844">
        <v>1</v>
      </c>
      <c r="O1844" s="12">
        <f t="shared" si="80"/>
        <v>1</v>
      </c>
      <c r="P1844">
        <v>2033</v>
      </c>
      <c r="Q1844">
        <v>-37</v>
      </c>
      <c r="R1844">
        <v>0</v>
      </c>
      <c r="S1844">
        <v>0.14385709999999999</v>
      </c>
      <c r="T1844">
        <v>1</v>
      </c>
      <c r="U1844">
        <v>0</v>
      </c>
    </row>
    <row r="1845" spans="1:21" x14ac:dyDescent="0.35">
      <c r="A1845">
        <v>1</v>
      </c>
      <c r="B1845">
        <f t="shared" si="81"/>
        <v>1844</v>
      </c>
      <c r="C1845" t="s">
        <v>88</v>
      </c>
      <c r="D1845">
        <v>92</v>
      </c>
      <c r="E1845">
        <v>1997</v>
      </c>
      <c r="F1845">
        <v>500</v>
      </c>
      <c r="G1845" s="12">
        <v>14000000</v>
      </c>
      <c r="H1845" s="12">
        <v>0</v>
      </c>
      <c r="I1845">
        <v>0</v>
      </c>
      <c r="J1845">
        <v>1</v>
      </c>
      <c r="K1845">
        <v>0</v>
      </c>
      <c r="L1845" s="11">
        <v>35020</v>
      </c>
      <c r="M1845" s="12">
        <v>1995</v>
      </c>
      <c r="N1845">
        <v>1</v>
      </c>
      <c r="O1845" s="12">
        <f t="shared" si="80"/>
        <v>2</v>
      </c>
      <c r="P1845">
        <v>2033</v>
      </c>
      <c r="Q1845">
        <v>-36</v>
      </c>
      <c r="R1845">
        <v>0</v>
      </c>
      <c r="S1845">
        <v>0.34848420000000002</v>
      </c>
      <c r="T1845">
        <v>1</v>
      </c>
      <c r="U1845">
        <v>0</v>
      </c>
    </row>
    <row r="1846" spans="1:21" x14ac:dyDescent="0.35">
      <c r="A1846">
        <v>1</v>
      </c>
      <c r="B1846">
        <f t="shared" si="81"/>
        <v>1845</v>
      </c>
      <c r="C1846" t="s">
        <v>88</v>
      </c>
      <c r="D1846">
        <v>92</v>
      </c>
      <c r="E1846">
        <v>1998</v>
      </c>
      <c r="F1846">
        <v>500</v>
      </c>
      <c r="G1846" s="12">
        <v>15000000</v>
      </c>
      <c r="H1846" s="12">
        <v>0</v>
      </c>
      <c r="I1846">
        <v>0</v>
      </c>
      <c r="J1846">
        <v>1</v>
      </c>
      <c r="K1846">
        <v>0</v>
      </c>
      <c r="L1846" s="11">
        <v>35020</v>
      </c>
      <c r="M1846" s="12">
        <v>1995</v>
      </c>
      <c r="N1846">
        <v>1</v>
      </c>
      <c r="O1846" s="12">
        <f t="shared" si="80"/>
        <v>3</v>
      </c>
      <c r="P1846">
        <v>2033</v>
      </c>
      <c r="Q1846">
        <v>-35</v>
      </c>
      <c r="R1846">
        <v>0</v>
      </c>
      <c r="S1846">
        <v>0.33763729999999997</v>
      </c>
      <c r="T1846">
        <v>1</v>
      </c>
      <c r="U1846">
        <v>0</v>
      </c>
    </row>
    <row r="1847" spans="1:21" x14ac:dyDescent="0.35">
      <c r="A1847">
        <v>1</v>
      </c>
      <c r="B1847">
        <f t="shared" si="81"/>
        <v>1846</v>
      </c>
      <c r="C1847" t="s">
        <v>88</v>
      </c>
      <c r="D1847">
        <v>92</v>
      </c>
      <c r="E1847">
        <v>1999</v>
      </c>
      <c r="F1847">
        <v>500</v>
      </c>
      <c r="G1847" s="12">
        <v>15000000</v>
      </c>
      <c r="H1847" s="12">
        <v>0</v>
      </c>
      <c r="I1847">
        <v>0</v>
      </c>
      <c r="J1847">
        <v>1</v>
      </c>
      <c r="K1847">
        <v>0</v>
      </c>
      <c r="L1847" s="11">
        <v>35020</v>
      </c>
      <c r="M1847" s="12">
        <v>1995</v>
      </c>
      <c r="N1847">
        <v>1</v>
      </c>
      <c r="O1847" s="12">
        <f t="shared" si="80"/>
        <v>4</v>
      </c>
      <c r="P1847">
        <v>2033</v>
      </c>
      <c r="Q1847">
        <v>-34</v>
      </c>
      <c r="R1847">
        <v>0</v>
      </c>
      <c r="S1847">
        <v>0.32717109999999999</v>
      </c>
      <c r="T1847">
        <v>1</v>
      </c>
      <c r="U1847">
        <v>0</v>
      </c>
    </row>
    <row r="1848" spans="1:21" x14ac:dyDescent="0.35">
      <c r="A1848">
        <v>1</v>
      </c>
      <c r="B1848">
        <f t="shared" si="81"/>
        <v>1847</v>
      </c>
      <c r="C1848" t="s">
        <v>88</v>
      </c>
      <c r="D1848">
        <v>92</v>
      </c>
      <c r="E1848">
        <v>2000</v>
      </c>
      <c r="F1848">
        <v>1000</v>
      </c>
      <c r="G1848" s="12">
        <v>16000000</v>
      </c>
      <c r="H1848" s="12">
        <v>0</v>
      </c>
      <c r="I1848">
        <v>0</v>
      </c>
      <c r="J1848">
        <v>1</v>
      </c>
      <c r="K1848">
        <v>0</v>
      </c>
      <c r="L1848" s="11">
        <v>35020</v>
      </c>
      <c r="M1848" s="12">
        <v>1995</v>
      </c>
      <c r="N1848">
        <v>1</v>
      </c>
      <c r="O1848" s="12">
        <f t="shared" si="80"/>
        <v>5</v>
      </c>
      <c r="P1848">
        <v>2033</v>
      </c>
      <c r="Q1848">
        <v>-33</v>
      </c>
      <c r="R1848">
        <v>0</v>
      </c>
      <c r="S1848">
        <v>0.63424380000000002</v>
      </c>
      <c r="T1848">
        <v>1</v>
      </c>
      <c r="U1848">
        <v>0</v>
      </c>
    </row>
    <row r="1849" spans="1:21" x14ac:dyDescent="0.35">
      <c r="A1849">
        <v>1</v>
      </c>
      <c r="B1849">
        <f t="shared" si="81"/>
        <v>1848</v>
      </c>
      <c r="C1849" t="s">
        <v>88</v>
      </c>
      <c r="D1849">
        <v>92</v>
      </c>
      <c r="E1849">
        <v>2001</v>
      </c>
      <c r="F1849">
        <v>1000</v>
      </c>
      <c r="G1849" s="12">
        <v>16000000</v>
      </c>
      <c r="H1849" s="12">
        <v>0</v>
      </c>
      <c r="I1849">
        <v>0</v>
      </c>
      <c r="J1849">
        <v>1</v>
      </c>
      <c r="K1849">
        <v>0</v>
      </c>
      <c r="L1849" s="11">
        <v>35020</v>
      </c>
      <c r="M1849" s="12">
        <v>1995</v>
      </c>
      <c r="N1849">
        <v>1</v>
      </c>
      <c r="O1849" s="12">
        <f t="shared" si="80"/>
        <v>6</v>
      </c>
      <c r="P1849">
        <v>2033</v>
      </c>
      <c r="Q1849">
        <v>-32</v>
      </c>
      <c r="R1849">
        <v>0</v>
      </c>
      <c r="S1849">
        <v>0.61497089999999999</v>
      </c>
      <c r="T1849">
        <v>1</v>
      </c>
      <c r="U1849">
        <v>0</v>
      </c>
    </row>
    <row r="1850" spans="1:21" x14ac:dyDescent="0.35">
      <c r="A1850">
        <v>1</v>
      </c>
      <c r="B1850">
        <f t="shared" si="81"/>
        <v>1849</v>
      </c>
      <c r="C1850" t="s">
        <v>88</v>
      </c>
      <c r="D1850">
        <v>92</v>
      </c>
      <c r="E1850">
        <v>2002</v>
      </c>
      <c r="F1850">
        <v>1000</v>
      </c>
      <c r="G1850" s="12">
        <v>17000000</v>
      </c>
      <c r="H1850" s="12">
        <v>0</v>
      </c>
      <c r="I1850">
        <v>0</v>
      </c>
      <c r="J1850">
        <v>1</v>
      </c>
      <c r="K1850">
        <v>0</v>
      </c>
      <c r="L1850" s="11">
        <v>35020</v>
      </c>
      <c r="M1850" s="12">
        <v>1995</v>
      </c>
      <c r="N1850">
        <v>1</v>
      </c>
      <c r="O1850" s="12">
        <f t="shared" si="80"/>
        <v>7</v>
      </c>
      <c r="P1850">
        <v>2033</v>
      </c>
      <c r="Q1850">
        <v>-31</v>
      </c>
      <c r="R1850">
        <v>0</v>
      </c>
      <c r="S1850">
        <v>0.59647660000000002</v>
      </c>
      <c r="T1850">
        <v>1</v>
      </c>
      <c r="U1850">
        <v>0</v>
      </c>
    </row>
    <row r="1851" spans="1:21" x14ac:dyDescent="0.35">
      <c r="A1851">
        <v>1</v>
      </c>
      <c r="B1851">
        <f t="shared" si="81"/>
        <v>1850</v>
      </c>
      <c r="C1851" t="s">
        <v>88</v>
      </c>
      <c r="D1851">
        <v>92</v>
      </c>
      <c r="E1851">
        <v>2003</v>
      </c>
      <c r="F1851">
        <v>1000</v>
      </c>
      <c r="G1851" s="12">
        <v>17000000</v>
      </c>
      <c r="H1851" s="12">
        <v>0</v>
      </c>
      <c r="I1851">
        <v>0</v>
      </c>
      <c r="J1851">
        <v>1</v>
      </c>
      <c r="K1851">
        <v>0</v>
      </c>
      <c r="L1851" s="11">
        <v>35020</v>
      </c>
      <c r="M1851" s="12">
        <v>1995</v>
      </c>
      <c r="N1851">
        <v>1</v>
      </c>
      <c r="O1851" s="12">
        <f t="shared" si="80"/>
        <v>8</v>
      </c>
      <c r="P1851">
        <v>2033</v>
      </c>
      <c r="Q1851">
        <v>-30</v>
      </c>
      <c r="R1851">
        <v>0</v>
      </c>
      <c r="S1851">
        <v>0.57873249999999998</v>
      </c>
      <c r="T1851">
        <v>1</v>
      </c>
      <c r="U1851">
        <v>0</v>
      </c>
    </row>
    <row r="1852" spans="1:21" x14ac:dyDescent="0.35">
      <c r="A1852">
        <v>1</v>
      </c>
      <c r="B1852">
        <f t="shared" si="81"/>
        <v>1851</v>
      </c>
      <c r="C1852" t="s">
        <v>88</v>
      </c>
      <c r="D1852">
        <v>92</v>
      </c>
      <c r="E1852">
        <v>2004</v>
      </c>
      <c r="F1852">
        <v>1100</v>
      </c>
      <c r="G1852" s="12">
        <v>18000000</v>
      </c>
      <c r="H1852" s="12">
        <v>0</v>
      </c>
      <c r="I1852">
        <v>0</v>
      </c>
      <c r="J1852">
        <v>1</v>
      </c>
      <c r="K1852">
        <v>0</v>
      </c>
      <c r="L1852" s="11">
        <v>35020</v>
      </c>
      <c r="M1852" s="12">
        <v>1995</v>
      </c>
      <c r="N1852">
        <v>1</v>
      </c>
      <c r="O1852" s="12">
        <f t="shared" si="80"/>
        <v>9</v>
      </c>
      <c r="P1852">
        <v>2033</v>
      </c>
      <c r="Q1852">
        <v>-29</v>
      </c>
      <c r="R1852">
        <v>0</v>
      </c>
      <c r="S1852">
        <v>0.61787349999999996</v>
      </c>
      <c r="T1852">
        <v>1</v>
      </c>
      <c r="U1852">
        <v>0</v>
      </c>
    </row>
    <row r="1853" spans="1:21" x14ac:dyDescent="0.35">
      <c r="A1853">
        <v>1</v>
      </c>
      <c r="B1853">
        <f t="shared" si="81"/>
        <v>1852</v>
      </c>
      <c r="C1853" t="s">
        <v>88</v>
      </c>
      <c r="D1853">
        <v>92</v>
      </c>
      <c r="E1853">
        <v>2005</v>
      </c>
      <c r="F1853">
        <v>1100</v>
      </c>
      <c r="G1853" s="12">
        <v>18000000</v>
      </c>
      <c r="H1853" s="12">
        <v>0</v>
      </c>
      <c r="I1853">
        <v>0</v>
      </c>
      <c r="J1853">
        <v>1</v>
      </c>
      <c r="K1853">
        <v>0</v>
      </c>
      <c r="L1853" s="11">
        <v>35020</v>
      </c>
      <c r="M1853" s="12">
        <v>1995</v>
      </c>
      <c r="N1853">
        <v>1</v>
      </c>
      <c r="O1853" s="12">
        <f t="shared" si="80"/>
        <v>10</v>
      </c>
      <c r="P1853">
        <v>2033</v>
      </c>
      <c r="Q1853">
        <v>-28</v>
      </c>
      <c r="R1853">
        <v>0</v>
      </c>
      <c r="S1853">
        <v>0.59988900000000001</v>
      </c>
      <c r="T1853">
        <v>1</v>
      </c>
      <c r="U1853">
        <v>0</v>
      </c>
    </row>
    <row r="1854" spans="1:21" x14ac:dyDescent="0.35">
      <c r="A1854">
        <v>1</v>
      </c>
      <c r="B1854">
        <f t="shared" si="81"/>
        <v>1853</v>
      </c>
      <c r="C1854" t="s">
        <v>88</v>
      </c>
      <c r="D1854">
        <v>92</v>
      </c>
      <c r="E1854">
        <v>2006</v>
      </c>
      <c r="F1854">
        <v>1200</v>
      </c>
      <c r="G1854" s="12">
        <v>19000000</v>
      </c>
      <c r="H1854" s="12">
        <v>0</v>
      </c>
      <c r="I1854">
        <v>0</v>
      </c>
      <c r="J1854">
        <v>1</v>
      </c>
      <c r="K1854">
        <v>0</v>
      </c>
      <c r="L1854" s="11">
        <v>35020</v>
      </c>
      <c r="M1854" s="12">
        <v>1995</v>
      </c>
      <c r="N1854">
        <v>1</v>
      </c>
      <c r="O1854" s="12">
        <f t="shared" si="80"/>
        <v>11</v>
      </c>
      <c r="P1854">
        <v>2033</v>
      </c>
      <c r="Q1854">
        <v>-27</v>
      </c>
      <c r="R1854">
        <v>0</v>
      </c>
      <c r="S1854">
        <v>0.63558420000000004</v>
      </c>
      <c r="T1854">
        <v>1</v>
      </c>
      <c r="U1854">
        <v>0</v>
      </c>
    </row>
    <row r="1855" spans="1:21" x14ac:dyDescent="0.35">
      <c r="A1855">
        <v>1</v>
      </c>
      <c r="B1855">
        <f t="shared" si="81"/>
        <v>1854</v>
      </c>
      <c r="C1855" t="s">
        <v>88</v>
      </c>
      <c r="D1855">
        <v>92</v>
      </c>
      <c r="E1855">
        <v>2007</v>
      </c>
      <c r="F1855">
        <v>1300</v>
      </c>
      <c r="G1855" s="12">
        <v>19000000</v>
      </c>
      <c r="H1855" s="12">
        <v>0</v>
      </c>
      <c r="I1855">
        <v>0</v>
      </c>
      <c r="J1855">
        <v>1</v>
      </c>
      <c r="K1855">
        <v>0</v>
      </c>
      <c r="L1855" s="11">
        <v>35020</v>
      </c>
      <c r="M1855" s="12">
        <v>1995</v>
      </c>
      <c r="N1855">
        <v>1</v>
      </c>
      <c r="O1855" s="12">
        <f t="shared" si="80"/>
        <v>12</v>
      </c>
      <c r="P1855">
        <v>2033</v>
      </c>
      <c r="Q1855">
        <v>-26</v>
      </c>
      <c r="R1855">
        <v>0</v>
      </c>
      <c r="S1855">
        <v>0.66894719999999996</v>
      </c>
      <c r="T1855">
        <v>1</v>
      </c>
      <c r="U1855">
        <v>0</v>
      </c>
    </row>
    <row r="1856" spans="1:21" x14ac:dyDescent="0.35">
      <c r="A1856">
        <v>1</v>
      </c>
      <c r="B1856">
        <f t="shared" si="81"/>
        <v>1855</v>
      </c>
      <c r="C1856" t="s">
        <v>88</v>
      </c>
      <c r="D1856">
        <v>92</v>
      </c>
      <c r="E1856">
        <v>2008</v>
      </c>
      <c r="F1856">
        <v>1300</v>
      </c>
      <c r="G1856" s="12">
        <v>20000000</v>
      </c>
      <c r="H1856" s="12">
        <v>0</v>
      </c>
      <c r="I1856">
        <v>0</v>
      </c>
      <c r="J1856">
        <v>1</v>
      </c>
      <c r="K1856">
        <v>0</v>
      </c>
      <c r="L1856" s="11">
        <v>35020</v>
      </c>
      <c r="M1856" s="12">
        <v>1995</v>
      </c>
      <c r="N1856">
        <v>1</v>
      </c>
      <c r="O1856" s="12">
        <f t="shared" si="80"/>
        <v>13</v>
      </c>
      <c r="P1856">
        <v>2033</v>
      </c>
      <c r="Q1856">
        <v>-25</v>
      </c>
      <c r="R1856">
        <v>0</v>
      </c>
      <c r="S1856">
        <v>0.65011479999999999</v>
      </c>
      <c r="T1856">
        <v>1</v>
      </c>
      <c r="U1856">
        <v>0</v>
      </c>
    </row>
    <row r="1857" spans="1:21" x14ac:dyDescent="0.35">
      <c r="A1857">
        <v>1</v>
      </c>
      <c r="B1857">
        <f t="shared" si="81"/>
        <v>1856</v>
      </c>
      <c r="C1857" t="s">
        <v>88</v>
      </c>
      <c r="D1857">
        <v>92</v>
      </c>
      <c r="E1857">
        <v>2009</v>
      </c>
      <c r="F1857">
        <v>1400</v>
      </c>
      <c r="G1857" s="12">
        <v>21000000</v>
      </c>
      <c r="H1857" s="12">
        <v>0</v>
      </c>
      <c r="I1857">
        <v>0</v>
      </c>
      <c r="J1857">
        <v>1</v>
      </c>
      <c r="K1857">
        <v>0</v>
      </c>
      <c r="L1857" s="11">
        <v>35020</v>
      </c>
      <c r="M1857" s="12">
        <v>1995</v>
      </c>
      <c r="N1857">
        <v>1</v>
      </c>
      <c r="O1857" s="12">
        <f t="shared" si="80"/>
        <v>14</v>
      </c>
      <c r="P1857">
        <v>2033</v>
      </c>
      <c r="Q1857">
        <v>-24</v>
      </c>
      <c r="R1857">
        <v>0</v>
      </c>
      <c r="S1857">
        <v>0.68063189999999996</v>
      </c>
      <c r="T1857">
        <v>1</v>
      </c>
      <c r="U1857">
        <v>0</v>
      </c>
    </row>
    <row r="1858" spans="1:21" x14ac:dyDescent="0.35">
      <c r="A1858">
        <v>1</v>
      </c>
      <c r="B1858">
        <f t="shared" si="81"/>
        <v>1857</v>
      </c>
      <c r="C1858" t="s">
        <v>88</v>
      </c>
      <c r="D1858">
        <v>92</v>
      </c>
      <c r="E1858">
        <v>2010</v>
      </c>
      <c r="F1858">
        <v>1400</v>
      </c>
      <c r="G1858" s="12">
        <v>21000000</v>
      </c>
      <c r="H1858" s="12">
        <v>0</v>
      </c>
      <c r="I1858">
        <v>0</v>
      </c>
      <c r="J1858">
        <v>1</v>
      </c>
      <c r="K1858">
        <v>0</v>
      </c>
      <c r="L1858" s="11">
        <v>35020</v>
      </c>
      <c r="M1858" s="12">
        <v>1995</v>
      </c>
      <c r="N1858">
        <v>1</v>
      </c>
      <c r="O1858" s="12">
        <f t="shared" si="80"/>
        <v>15</v>
      </c>
      <c r="P1858">
        <v>2033</v>
      </c>
      <c r="Q1858">
        <v>-23</v>
      </c>
      <c r="R1858">
        <v>0</v>
      </c>
      <c r="S1858">
        <v>0.66188720000000001</v>
      </c>
      <c r="T1858">
        <v>1</v>
      </c>
      <c r="U1858">
        <v>0</v>
      </c>
    </row>
    <row r="1859" spans="1:21" x14ac:dyDescent="0.35">
      <c r="A1859">
        <v>1</v>
      </c>
      <c r="B1859">
        <f t="shared" si="81"/>
        <v>1858</v>
      </c>
      <c r="C1859" t="s">
        <v>88</v>
      </c>
      <c r="D1859">
        <v>92</v>
      </c>
      <c r="E1859">
        <v>2011</v>
      </c>
      <c r="F1859">
        <v>1400</v>
      </c>
      <c r="G1859" s="12">
        <v>22000000</v>
      </c>
      <c r="H1859" s="12">
        <v>0</v>
      </c>
      <c r="I1859">
        <v>0</v>
      </c>
      <c r="J1859">
        <v>1</v>
      </c>
      <c r="K1859">
        <v>0</v>
      </c>
      <c r="L1859" s="11">
        <v>35020</v>
      </c>
      <c r="M1859" s="12">
        <v>1995</v>
      </c>
      <c r="N1859">
        <v>1</v>
      </c>
      <c r="O1859" s="12">
        <f t="shared" ref="O1859:O1922" si="82">E1859-M1859</f>
        <v>16</v>
      </c>
      <c r="P1859">
        <v>2033</v>
      </c>
      <c r="Q1859">
        <v>-22</v>
      </c>
      <c r="R1859">
        <v>0</v>
      </c>
      <c r="S1859">
        <v>0.64385729999999997</v>
      </c>
      <c r="T1859">
        <v>1</v>
      </c>
      <c r="U1859">
        <v>0</v>
      </c>
    </row>
    <row r="1860" spans="1:21" x14ac:dyDescent="0.35">
      <c r="A1860">
        <v>1</v>
      </c>
      <c r="B1860">
        <f t="shared" ref="B1860:B1923" si="83">B1859+1</f>
        <v>1859</v>
      </c>
      <c r="C1860" t="s">
        <v>88</v>
      </c>
      <c r="D1860">
        <v>92</v>
      </c>
      <c r="E1860">
        <v>2012</v>
      </c>
      <c r="F1860">
        <v>1500</v>
      </c>
      <c r="G1860" s="12">
        <v>22000000</v>
      </c>
      <c r="H1860" s="12">
        <v>0</v>
      </c>
      <c r="I1860">
        <v>0</v>
      </c>
      <c r="J1860">
        <v>1</v>
      </c>
      <c r="K1860">
        <v>0</v>
      </c>
      <c r="L1860" s="11">
        <v>35020</v>
      </c>
      <c r="M1860" s="12">
        <v>1995</v>
      </c>
      <c r="N1860">
        <v>1</v>
      </c>
      <c r="O1860" s="12">
        <f t="shared" si="82"/>
        <v>17</v>
      </c>
      <c r="P1860">
        <v>2033</v>
      </c>
      <c r="Q1860">
        <v>-21</v>
      </c>
      <c r="R1860">
        <v>0</v>
      </c>
      <c r="S1860">
        <v>0.67124379999999995</v>
      </c>
      <c r="T1860">
        <v>1</v>
      </c>
      <c r="U1860">
        <v>0</v>
      </c>
    </row>
    <row r="1861" spans="1:21" x14ac:dyDescent="0.35">
      <c r="A1861">
        <v>1</v>
      </c>
      <c r="B1861">
        <f t="shared" si="83"/>
        <v>1860</v>
      </c>
      <c r="C1861" t="s">
        <v>88</v>
      </c>
      <c r="D1861">
        <v>92</v>
      </c>
      <c r="E1861">
        <v>2013</v>
      </c>
      <c r="F1861">
        <v>1500</v>
      </c>
      <c r="G1861" s="12">
        <v>23000000</v>
      </c>
      <c r="H1861" s="12">
        <v>0</v>
      </c>
      <c r="I1861">
        <v>0</v>
      </c>
      <c r="J1861">
        <v>1</v>
      </c>
      <c r="K1861">
        <v>0</v>
      </c>
      <c r="L1861" s="11">
        <v>35020</v>
      </c>
      <c r="M1861" s="12">
        <v>1995</v>
      </c>
      <c r="N1861">
        <v>1</v>
      </c>
      <c r="O1861" s="12">
        <f t="shared" si="82"/>
        <v>18</v>
      </c>
      <c r="P1861">
        <v>2033</v>
      </c>
      <c r="Q1861">
        <v>-20</v>
      </c>
      <c r="R1861">
        <v>0</v>
      </c>
      <c r="S1861">
        <v>0.65327749999999996</v>
      </c>
      <c r="T1861">
        <v>1</v>
      </c>
      <c r="U1861">
        <v>0</v>
      </c>
    </row>
    <row r="1862" spans="1:21" x14ac:dyDescent="0.35">
      <c r="A1862">
        <v>1</v>
      </c>
      <c r="B1862">
        <f t="shared" si="83"/>
        <v>1861</v>
      </c>
      <c r="C1862" t="s">
        <v>88</v>
      </c>
      <c r="D1862">
        <v>92</v>
      </c>
      <c r="E1862">
        <v>2014</v>
      </c>
      <c r="F1862">
        <v>1500</v>
      </c>
      <c r="G1862" s="12">
        <v>24000000</v>
      </c>
      <c r="H1862" s="12">
        <v>0</v>
      </c>
      <c r="I1862">
        <v>0</v>
      </c>
      <c r="J1862">
        <v>1</v>
      </c>
      <c r="K1862">
        <v>0</v>
      </c>
      <c r="L1862" s="11">
        <v>35020</v>
      </c>
      <c r="M1862" s="12">
        <v>1995</v>
      </c>
      <c r="N1862">
        <v>1</v>
      </c>
      <c r="O1862" s="12">
        <f t="shared" si="82"/>
        <v>19</v>
      </c>
      <c r="P1862">
        <v>2033</v>
      </c>
      <c r="Q1862">
        <v>-19</v>
      </c>
      <c r="R1862">
        <v>0</v>
      </c>
      <c r="S1862">
        <v>0.63586799999999999</v>
      </c>
      <c r="T1862">
        <v>1</v>
      </c>
      <c r="U1862">
        <v>0</v>
      </c>
    </row>
    <row r="1863" spans="1:21" x14ac:dyDescent="0.35">
      <c r="A1863">
        <v>1</v>
      </c>
      <c r="B1863">
        <f t="shared" si="83"/>
        <v>1862</v>
      </c>
      <c r="C1863" t="s">
        <v>88</v>
      </c>
      <c r="D1863">
        <v>92</v>
      </c>
      <c r="E1863">
        <v>2015</v>
      </c>
      <c r="F1863">
        <v>1600</v>
      </c>
      <c r="G1863" s="12">
        <v>24000000</v>
      </c>
      <c r="H1863" s="12">
        <v>0</v>
      </c>
      <c r="I1863">
        <v>0</v>
      </c>
      <c r="J1863">
        <v>1</v>
      </c>
      <c r="K1863">
        <v>0</v>
      </c>
      <c r="L1863" s="11">
        <v>35020</v>
      </c>
      <c r="M1863" s="12">
        <v>1995</v>
      </c>
      <c r="N1863">
        <v>1</v>
      </c>
      <c r="O1863" s="12">
        <f t="shared" si="82"/>
        <v>20</v>
      </c>
      <c r="P1863">
        <v>2033</v>
      </c>
      <c r="Q1863">
        <v>-18</v>
      </c>
      <c r="R1863">
        <v>0</v>
      </c>
      <c r="S1863">
        <v>0.66022709999999996</v>
      </c>
      <c r="T1863">
        <v>1</v>
      </c>
      <c r="U1863">
        <v>0</v>
      </c>
    </row>
    <row r="1864" spans="1:21" x14ac:dyDescent="0.35">
      <c r="A1864">
        <v>1</v>
      </c>
      <c r="B1864">
        <f t="shared" si="83"/>
        <v>1863</v>
      </c>
      <c r="C1864" t="s">
        <v>88</v>
      </c>
      <c r="D1864">
        <v>92</v>
      </c>
      <c r="E1864">
        <v>2016</v>
      </c>
      <c r="F1864">
        <v>1600</v>
      </c>
      <c r="G1864" s="12">
        <v>25000000</v>
      </c>
      <c r="H1864" s="12">
        <v>0</v>
      </c>
      <c r="I1864">
        <v>0</v>
      </c>
      <c r="J1864">
        <v>1</v>
      </c>
      <c r="K1864">
        <v>0</v>
      </c>
      <c r="L1864" s="11">
        <v>35020</v>
      </c>
      <c r="M1864" s="12">
        <v>1995</v>
      </c>
      <c r="N1864">
        <v>1</v>
      </c>
      <c r="O1864" s="12">
        <f t="shared" si="82"/>
        <v>21</v>
      </c>
      <c r="P1864">
        <v>2033</v>
      </c>
      <c r="Q1864">
        <v>-17</v>
      </c>
      <c r="R1864">
        <v>0</v>
      </c>
      <c r="S1864">
        <v>0.64271089999999997</v>
      </c>
      <c r="T1864">
        <v>1</v>
      </c>
      <c r="U1864">
        <v>0</v>
      </c>
    </row>
    <row r="1865" spans="1:21" x14ac:dyDescent="0.35">
      <c r="A1865">
        <v>1</v>
      </c>
      <c r="B1865">
        <f t="shared" si="83"/>
        <v>1864</v>
      </c>
      <c r="C1865" t="s">
        <v>89</v>
      </c>
      <c r="D1865">
        <v>93</v>
      </c>
      <c r="E1865">
        <v>1990</v>
      </c>
      <c r="F1865">
        <v>18000</v>
      </c>
      <c r="G1865" s="12">
        <v>9400000</v>
      </c>
      <c r="H1865" s="12">
        <v>0</v>
      </c>
      <c r="I1865">
        <v>0</v>
      </c>
      <c r="J1865">
        <v>1</v>
      </c>
      <c r="K1865">
        <v>0</v>
      </c>
      <c r="L1865" s="11">
        <v>34850</v>
      </c>
      <c r="M1865" s="12">
        <v>1995</v>
      </c>
      <c r="N1865">
        <v>0</v>
      </c>
      <c r="O1865" s="12">
        <f t="shared" si="82"/>
        <v>-5</v>
      </c>
      <c r="P1865">
        <v>2033</v>
      </c>
      <c r="Q1865">
        <v>-43</v>
      </c>
      <c r="R1865">
        <v>0</v>
      </c>
      <c r="S1865">
        <v>19.07274</v>
      </c>
      <c r="T1865">
        <v>0</v>
      </c>
      <c r="U1865">
        <v>0</v>
      </c>
    </row>
    <row r="1866" spans="1:21" x14ac:dyDescent="0.35">
      <c r="A1866">
        <v>1</v>
      </c>
      <c r="B1866">
        <f t="shared" si="83"/>
        <v>1865</v>
      </c>
      <c r="C1866" t="s">
        <v>89</v>
      </c>
      <c r="D1866">
        <v>93</v>
      </c>
      <c r="E1866">
        <v>1991</v>
      </c>
      <c r="F1866">
        <v>22000</v>
      </c>
      <c r="G1866" s="12">
        <v>9600000</v>
      </c>
      <c r="H1866" s="12">
        <v>0</v>
      </c>
      <c r="I1866">
        <v>0</v>
      </c>
      <c r="J1866">
        <v>1</v>
      </c>
      <c r="K1866">
        <v>0</v>
      </c>
      <c r="L1866" s="11">
        <v>34850</v>
      </c>
      <c r="M1866" s="12">
        <v>1995</v>
      </c>
      <c r="N1866">
        <v>0</v>
      </c>
      <c r="O1866" s="12">
        <f t="shared" si="82"/>
        <v>-4</v>
      </c>
      <c r="P1866">
        <v>2033</v>
      </c>
      <c r="Q1866">
        <v>-42</v>
      </c>
      <c r="R1866">
        <v>0</v>
      </c>
      <c r="S1866">
        <v>22.818850000000001</v>
      </c>
      <c r="T1866">
        <v>0</v>
      </c>
      <c r="U1866">
        <v>0</v>
      </c>
    </row>
    <row r="1867" spans="1:21" x14ac:dyDescent="0.35">
      <c r="A1867">
        <v>1</v>
      </c>
      <c r="B1867">
        <f t="shared" si="83"/>
        <v>1866</v>
      </c>
      <c r="C1867" t="s">
        <v>89</v>
      </c>
      <c r="D1867">
        <v>93</v>
      </c>
      <c r="E1867">
        <v>1992</v>
      </c>
      <c r="F1867">
        <v>26000</v>
      </c>
      <c r="G1867" s="12">
        <v>9700000</v>
      </c>
      <c r="H1867" s="12">
        <v>0</v>
      </c>
      <c r="I1867">
        <v>0</v>
      </c>
      <c r="J1867">
        <v>1</v>
      </c>
      <c r="K1867">
        <v>0</v>
      </c>
      <c r="L1867" s="11">
        <v>34850</v>
      </c>
      <c r="M1867" s="12">
        <v>1995</v>
      </c>
      <c r="N1867">
        <v>0</v>
      </c>
      <c r="O1867" s="12">
        <f t="shared" si="82"/>
        <v>-3</v>
      </c>
      <c r="P1867">
        <v>2033</v>
      </c>
      <c r="Q1867">
        <v>-41</v>
      </c>
      <c r="R1867">
        <v>0</v>
      </c>
      <c r="S1867">
        <v>26.722259999999999</v>
      </c>
      <c r="T1867">
        <v>0</v>
      </c>
      <c r="U1867">
        <v>0</v>
      </c>
    </row>
    <row r="1868" spans="1:21" x14ac:dyDescent="0.35">
      <c r="A1868">
        <v>1</v>
      </c>
      <c r="B1868">
        <f t="shared" si="83"/>
        <v>1867</v>
      </c>
      <c r="C1868" t="s">
        <v>89</v>
      </c>
      <c r="D1868">
        <v>93</v>
      </c>
      <c r="E1868">
        <v>1993</v>
      </c>
      <c r="F1868">
        <v>30000</v>
      </c>
      <c r="G1868" s="12">
        <v>9800000</v>
      </c>
      <c r="H1868" s="12">
        <v>0</v>
      </c>
      <c r="I1868">
        <v>0</v>
      </c>
      <c r="J1868">
        <v>1</v>
      </c>
      <c r="K1868">
        <v>0</v>
      </c>
      <c r="L1868" s="11">
        <v>34850</v>
      </c>
      <c r="M1868" s="12">
        <v>1995</v>
      </c>
      <c r="N1868">
        <v>0</v>
      </c>
      <c r="O1868" s="12">
        <f t="shared" si="82"/>
        <v>-2</v>
      </c>
      <c r="P1868">
        <v>2033</v>
      </c>
      <c r="Q1868">
        <v>-40</v>
      </c>
      <c r="R1868">
        <v>0</v>
      </c>
      <c r="S1868">
        <v>30.75076</v>
      </c>
      <c r="T1868">
        <v>0</v>
      </c>
      <c r="U1868">
        <v>0</v>
      </c>
    </row>
    <row r="1869" spans="1:21" x14ac:dyDescent="0.35">
      <c r="A1869">
        <v>1</v>
      </c>
      <c r="B1869">
        <f t="shared" si="83"/>
        <v>1868</v>
      </c>
      <c r="C1869" t="s">
        <v>89</v>
      </c>
      <c r="D1869">
        <v>93</v>
      </c>
      <c r="E1869">
        <v>1994</v>
      </c>
      <c r="F1869">
        <v>34000</v>
      </c>
      <c r="G1869" s="12">
        <v>9800000</v>
      </c>
      <c r="H1869" s="12">
        <v>0</v>
      </c>
      <c r="I1869">
        <v>0</v>
      </c>
      <c r="J1869">
        <v>1</v>
      </c>
      <c r="K1869">
        <v>0</v>
      </c>
      <c r="L1869" s="11">
        <v>34850</v>
      </c>
      <c r="M1869" s="12">
        <v>1995</v>
      </c>
      <c r="N1869">
        <v>0</v>
      </c>
      <c r="O1869" s="12">
        <f t="shared" si="82"/>
        <v>-1</v>
      </c>
      <c r="P1869">
        <v>2033</v>
      </c>
      <c r="Q1869">
        <v>-39</v>
      </c>
      <c r="R1869">
        <v>0</v>
      </c>
      <c r="S1869">
        <v>34.704590000000003</v>
      </c>
      <c r="T1869">
        <v>0</v>
      </c>
      <c r="U1869">
        <v>0</v>
      </c>
    </row>
    <row r="1870" spans="1:21" x14ac:dyDescent="0.35">
      <c r="A1870">
        <v>1</v>
      </c>
      <c r="B1870">
        <f t="shared" si="83"/>
        <v>1869</v>
      </c>
      <c r="C1870" t="s">
        <v>89</v>
      </c>
      <c r="D1870">
        <v>93</v>
      </c>
      <c r="E1870">
        <v>1995</v>
      </c>
      <c r="F1870">
        <v>39000</v>
      </c>
      <c r="G1870" s="12">
        <v>9900000</v>
      </c>
      <c r="H1870" s="12">
        <v>0</v>
      </c>
      <c r="I1870">
        <v>0</v>
      </c>
      <c r="J1870">
        <v>1</v>
      </c>
      <c r="K1870">
        <v>0</v>
      </c>
      <c r="L1870" s="11">
        <v>34850</v>
      </c>
      <c r="M1870" s="12">
        <v>1995</v>
      </c>
      <c r="N1870">
        <v>1</v>
      </c>
      <c r="O1870" s="12">
        <f t="shared" si="82"/>
        <v>0</v>
      </c>
      <c r="P1870">
        <v>2033</v>
      </c>
      <c r="Q1870">
        <v>-38</v>
      </c>
      <c r="R1870">
        <v>0</v>
      </c>
      <c r="S1870">
        <v>39.357810000000001</v>
      </c>
      <c r="T1870">
        <v>1</v>
      </c>
      <c r="U1870">
        <v>0</v>
      </c>
    </row>
    <row r="1871" spans="1:21" x14ac:dyDescent="0.35">
      <c r="A1871">
        <v>1</v>
      </c>
      <c r="B1871">
        <f t="shared" si="83"/>
        <v>1870</v>
      </c>
      <c r="C1871" t="s">
        <v>89</v>
      </c>
      <c r="D1871">
        <v>93</v>
      </c>
      <c r="E1871">
        <v>1996</v>
      </c>
      <c r="F1871">
        <v>44000</v>
      </c>
      <c r="G1871" s="12">
        <v>10000000</v>
      </c>
      <c r="H1871" s="12">
        <v>0</v>
      </c>
      <c r="I1871">
        <v>0</v>
      </c>
      <c r="J1871">
        <v>1</v>
      </c>
      <c r="K1871">
        <v>0</v>
      </c>
      <c r="L1871" s="11">
        <v>34850</v>
      </c>
      <c r="M1871" s="12">
        <v>1995</v>
      </c>
      <c r="N1871">
        <v>1</v>
      </c>
      <c r="O1871" s="12">
        <f t="shared" si="82"/>
        <v>1</v>
      </c>
      <c r="P1871">
        <v>2033</v>
      </c>
      <c r="Q1871">
        <v>-37</v>
      </c>
      <c r="R1871">
        <v>0</v>
      </c>
      <c r="S1871">
        <v>43.522170000000003</v>
      </c>
      <c r="T1871">
        <v>1</v>
      </c>
      <c r="U1871">
        <v>0</v>
      </c>
    </row>
    <row r="1872" spans="1:21" x14ac:dyDescent="0.35">
      <c r="A1872">
        <v>1</v>
      </c>
      <c r="B1872">
        <f t="shared" si="83"/>
        <v>1871</v>
      </c>
      <c r="C1872" t="s">
        <v>89</v>
      </c>
      <c r="D1872">
        <v>93</v>
      </c>
      <c r="E1872">
        <v>1997</v>
      </c>
      <c r="F1872">
        <v>50000</v>
      </c>
      <c r="G1872" s="12">
        <v>10000000</v>
      </c>
      <c r="H1872" s="12">
        <v>0</v>
      </c>
      <c r="I1872">
        <v>0</v>
      </c>
      <c r="J1872">
        <v>1</v>
      </c>
      <c r="K1872">
        <v>0</v>
      </c>
      <c r="L1872" s="11">
        <v>34850</v>
      </c>
      <c r="M1872" s="12">
        <v>1995</v>
      </c>
      <c r="N1872">
        <v>1</v>
      </c>
      <c r="O1872" s="12">
        <f t="shared" si="82"/>
        <v>2</v>
      </c>
      <c r="P1872">
        <v>2033</v>
      </c>
      <c r="Q1872">
        <v>-36</v>
      </c>
      <c r="R1872">
        <v>0</v>
      </c>
      <c r="S1872">
        <v>48.160919999999997</v>
      </c>
      <c r="T1872">
        <v>1</v>
      </c>
      <c r="U1872">
        <v>0</v>
      </c>
    </row>
    <row r="1873" spans="1:21" x14ac:dyDescent="0.35">
      <c r="A1873">
        <v>1</v>
      </c>
      <c r="B1873">
        <f t="shared" si="83"/>
        <v>1872</v>
      </c>
      <c r="C1873" t="s">
        <v>89</v>
      </c>
      <c r="D1873">
        <v>93</v>
      </c>
      <c r="E1873">
        <v>1998</v>
      </c>
      <c r="F1873">
        <v>55000</v>
      </c>
      <c r="G1873" s="12">
        <v>11000000</v>
      </c>
      <c r="H1873" s="12">
        <v>0</v>
      </c>
      <c r="I1873">
        <v>0</v>
      </c>
      <c r="J1873">
        <v>1</v>
      </c>
      <c r="K1873">
        <v>0</v>
      </c>
      <c r="L1873" s="11">
        <v>34850</v>
      </c>
      <c r="M1873" s="12">
        <v>1995</v>
      </c>
      <c r="N1873">
        <v>1</v>
      </c>
      <c r="O1873" s="12">
        <f t="shared" si="82"/>
        <v>3</v>
      </c>
      <c r="P1873">
        <v>2033</v>
      </c>
      <c r="Q1873">
        <v>-35</v>
      </c>
      <c r="R1873">
        <v>0</v>
      </c>
      <c r="S1873">
        <v>51.379089999999998</v>
      </c>
      <c r="T1873">
        <v>1</v>
      </c>
      <c r="U1873">
        <v>0</v>
      </c>
    </row>
    <row r="1874" spans="1:21" x14ac:dyDescent="0.35">
      <c r="A1874">
        <v>1</v>
      </c>
      <c r="B1874">
        <f t="shared" si="83"/>
        <v>1873</v>
      </c>
      <c r="C1874" t="s">
        <v>89</v>
      </c>
      <c r="D1874">
        <v>93</v>
      </c>
      <c r="E1874">
        <v>1999</v>
      </c>
      <c r="F1874">
        <v>59000</v>
      </c>
      <c r="G1874" s="12">
        <v>11000000</v>
      </c>
      <c r="H1874" s="12">
        <v>0</v>
      </c>
      <c r="I1874">
        <v>0</v>
      </c>
      <c r="J1874">
        <v>1</v>
      </c>
      <c r="K1874">
        <v>0</v>
      </c>
      <c r="L1874" s="11">
        <v>34850</v>
      </c>
      <c r="M1874" s="12">
        <v>1995</v>
      </c>
      <c r="N1874">
        <v>1</v>
      </c>
      <c r="O1874" s="12">
        <f t="shared" si="82"/>
        <v>4</v>
      </c>
      <c r="P1874">
        <v>2033</v>
      </c>
      <c r="Q1874">
        <v>-34</v>
      </c>
      <c r="R1874">
        <v>0</v>
      </c>
      <c r="S1874">
        <v>53.420949999999998</v>
      </c>
      <c r="T1874">
        <v>1</v>
      </c>
      <c r="U1874">
        <v>0</v>
      </c>
    </row>
    <row r="1875" spans="1:21" x14ac:dyDescent="0.35">
      <c r="A1875">
        <v>1</v>
      </c>
      <c r="B1875">
        <f t="shared" si="83"/>
        <v>1874</v>
      </c>
      <c r="C1875" t="s">
        <v>89</v>
      </c>
      <c r="D1875">
        <v>93</v>
      </c>
      <c r="E1875">
        <v>2000</v>
      </c>
      <c r="F1875">
        <v>63000</v>
      </c>
      <c r="G1875" s="12">
        <v>11000000</v>
      </c>
      <c r="H1875" s="12">
        <v>0</v>
      </c>
      <c r="I1875">
        <v>0</v>
      </c>
      <c r="J1875">
        <v>1</v>
      </c>
      <c r="K1875">
        <v>0</v>
      </c>
      <c r="L1875" s="11">
        <v>34850</v>
      </c>
      <c r="M1875" s="12">
        <v>1995</v>
      </c>
      <c r="N1875">
        <v>1</v>
      </c>
      <c r="O1875" s="12">
        <f t="shared" si="82"/>
        <v>5</v>
      </c>
      <c r="P1875">
        <v>2033</v>
      </c>
      <c r="Q1875">
        <v>-33</v>
      </c>
      <c r="R1875">
        <v>0</v>
      </c>
      <c r="S1875">
        <v>55.378909999999998</v>
      </c>
      <c r="T1875">
        <v>1</v>
      </c>
      <c r="U1875">
        <v>0</v>
      </c>
    </row>
    <row r="1876" spans="1:21" x14ac:dyDescent="0.35">
      <c r="A1876">
        <v>1</v>
      </c>
      <c r="B1876">
        <f t="shared" si="83"/>
        <v>1875</v>
      </c>
      <c r="C1876" t="s">
        <v>89</v>
      </c>
      <c r="D1876">
        <v>93</v>
      </c>
      <c r="E1876">
        <v>2001</v>
      </c>
      <c r="F1876">
        <v>67000</v>
      </c>
      <c r="G1876" s="12">
        <v>12000000</v>
      </c>
      <c r="H1876" s="12">
        <v>0</v>
      </c>
      <c r="I1876">
        <v>0</v>
      </c>
      <c r="J1876">
        <v>1</v>
      </c>
      <c r="K1876">
        <v>0</v>
      </c>
      <c r="L1876" s="11">
        <v>34850</v>
      </c>
      <c r="M1876" s="12">
        <v>1995</v>
      </c>
      <c r="N1876">
        <v>1</v>
      </c>
      <c r="O1876" s="12">
        <f t="shared" si="82"/>
        <v>6</v>
      </c>
      <c r="P1876">
        <v>2033</v>
      </c>
      <c r="Q1876">
        <v>-32</v>
      </c>
      <c r="R1876">
        <v>0</v>
      </c>
      <c r="S1876">
        <v>57.285209999999999</v>
      </c>
      <c r="T1876">
        <v>1</v>
      </c>
      <c r="U1876">
        <v>0</v>
      </c>
    </row>
    <row r="1877" spans="1:21" x14ac:dyDescent="0.35">
      <c r="A1877">
        <v>1</v>
      </c>
      <c r="B1877">
        <f t="shared" si="83"/>
        <v>1876</v>
      </c>
      <c r="C1877" t="s">
        <v>89</v>
      </c>
      <c r="D1877">
        <v>93</v>
      </c>
      <c r="E1877">
        <v>2002</v>
      </c>
      <c r="F1877">
        <v>70000</v>
      </c>
      <c r="G1877" s="12">
        <v>12000000</v>
      </c>
      <c r="H1877" s="12">
        <v>0</v>
      </c>
      <c r="I1877">
        <v>0</v>
      </c>
      <c r="J1877">
        <v>1</v>
      </c>
      <c r="K1877">
        <v>0</v>
      </c>
      <c r="L1877" s="11">
        <v>34850</v>
      </c>
      <c r="M1877" s="12">
        <v>1995</v>
      </c>
      <c r="N1877">
        <v>1</v>
      </c>
      <c r="O1877" s="12">
        <f t="shared" si="82"/>
        <v>7</v>
      </c>
      <c r="P1877">
        <v>2033</v>
      </c>
      <c r="Q1877">
        <v>-31</v>
      </c>
      <c r="R1877">
        <v>0</v>
      </c>
      <c r="S1877">
        <v>58.266759999999998</v>
      </c>
      <c r="T1877">
        <v>1</v>
      </c>
      <c r="U1877">
        <v>0</v>
      </c>
    </row>
    <row r="1878" spans="1:21" x14ac:dyDescent="0.35">
      <c r="A1878">
        <v>1</v>
      </c>
      <c r="B1878">
        <f t="shared" si="83"/>
        <v>1877</v>
      </c>
      <c r="C1878" t="s">
        <v>89</v>
      </c>
      <c r="D1878">
        <v>93</v>
      </c>
      <c r="E1878">
        <v>2003</v>
      </c>
      <c r="F1878">
        <v>73000</v>
      </c>
      <c r="G1878" s="12">
        <v>12000000</v>
      </c>
      <c r="H1878" s="12">
        <v>0</v>
      </c>
      <c r="I1878">
        <v>0</v>
      </c>
      <c r="J1878">
        <v>1</v>
      </c>
      <c r="K1878">
        <v>0</v>
      </c>
      <c r="L1878" s="11">
        <v>34850</v>
      </c>
      <c r="M1878" s="12">
        <v>1995</v>
      </c>
      <c r="N1878">
        <v>1</v>
      </c>
      <c r="O1878" s="12">
        <f t="shared" si="82"/>
        <v>8</v>
      </c>
      <c r="P1878">
        <v>2033</v>
      </c>
      <c r="Q1878">
        <v>-30</v>
      </c>
      <c r="R1878">
        <v>0</v>
      </c>
      <c r="S1878">
        <v>59.173099999999998</v>
      </c>
      <c r="T1878">
        <v>1</v>
      </c>
      <c r="U1878">
        <v>0</v>
      </c>
    </row>
    <row r="1879" spans="1:21" x14ac:dyDescent="0.35">
      <c r="A1879">
        <v>1</v>
      </c>
      <c r="B1879">
        <f t="shared" si="83"/>
        <v>1878</v>
      </c>
      <c r="C1879" t="s">
        <v>89</v>
      </c>
      <c r="D1879">
        <v>93</v>
      </c>
      <c r="E1879">
        <v>2004</v>
      </c>
      <c r="F1879">
        <v>74000</v>
      </c>
      <c r="G1879" s="12">
        <v>13000000</v>
      </c>
      <c r="H1879" s="12">
        <v>0</v>
      </c>
      <c r="I1879">
        <v>0</v>
      </c>
      <c r="J1879">
        <v>1</v>
      </c>
      <c r="K1879">
        <v>0</v>
      </c>
      <c r="L1879" s="11">
        <v>34850</v>
      </c>
      <c r="M1879" s="12">
        <v>1995</v>
      </c>
      <c r="N1879">
        <v>1</v>
      </c>
      <c r="O1879" s="12">
        <f t="shared" si="82"/>
        <v>9</v>
      </c>
      <c r="P1879">
        <v>2033</v>
      </c>
      <c r="Q1879">
        <v>-29</v>
      </c>
      <c r="R1879">
        <v>0</v>
      </c>
      <c r="S1879">
        <v>58.377859999999998</v>
      </c>
      <c r="T1879">
        <v>1</v>
      </c>
      <c r="U1879">
        <v>0</v>
      </c>
    </row>
    <row r="1880" spans="1:21" x14ac:dyDescent="0.35">
      <c r="A1880">
        <v>1</v>
      </c>
      <c r="B1880">
        <f t="shared" si="83"/>
        <v>1879</v>
      </c>
      <c r="C1880" t="s">
        <v>89</v>
      </c>
      <c r="D1880">
        <v>93</v>
      </c>
      <c r="E1880">
        <v>2005</v>
      </c>
      <c r="F1880">
        <v>73000</v>
      </c>
      <c r="G1880" s="12">
        <v>13000000</v>
      </c>
      <c r="H1880" s="12">
        <v>0</v>
      </c>
      <c r="I1880">
        <v>0</v>
      </c>
      <c r="J1880">
        <v>1</v>
      </c>
      <c r="K1880">
        <v>0</v>
      </c>
      <c r="L1880" s="11">
        <v>34850</v>
      </c>
      <c r="M1880" s="12">
        <v>1995</v>
      </c>
      <c r="N1880">
        <v>1</v>
      </c>
      <c r="O1880" s="12">
        <f t="shared" si="82"/>
        <v>10</v>
      </c>
      <c r="P1880">
        <v>2033</v>
      </c>
      <c r="Q1880">
        <v>-28</v>
      </c>
      <c r="R1880">
        <v>0</v>
      </c>
      <c r="S1880">
        <v>55.982840000000003</v>
      </c>
      <c r="T1880">
        <v>1</v>
      </c>
      <c r="U1880">
        <v>0</v>
      </c>
    </row>
    <row r="1881" spans="1:21" x14ac:dyDescent="0.35">
      <c r="A1881">
        <v>1</v>
      </c>
      <c r="B1881">
        <f t="shared" si="83"/>
        <v>1880</v>
      </c>
      <c r="C1881" t="s">
        <v>89</v>
      </c>
      <c r="D1881">
        <v>93</v>
      </c>
      <c r="E1881">
        <v>2006</v>
      </c>
      <c r="F1881">
        <v>70000</v>
      </c>
      <c r="G1881" s="12">
        <v>13000000</v>
      </c>
      <c r="H1881" s="12">
        <v>0</v>
      </c>
      <c r="I1881">
        <v>0</v>
      </c>
      <c r="J1881">
        <v>1</v>
      </c>
      <c r="K1881">
        <v>0</v>
      </c>
      <c r="L1881" s="11">
        <v>34850</v>
      </c>
      <c r="M1881" s="12">
        <v>1995</v>
      </c>
      <c r="N1881">
        <v>1</v>
      </c>
      <c r="O1881" s="12">
        <f t="shared" si="82"/>
        <v>11</v>
      </c>
      <c r="P1881">
        <v>2033</v>
      </c>
      <c r="Q1881">
        <v>-27</v>
      </c>
      <c r="R1881">
        <v>0</v>
      </c>
      <c r="S1881">
        <v>52.124980000000001</v>
      </c>
      <c r="T1881">
        <v>1</v>
      </c>
      <c r="U1881">
        <v>0</v>
      </c>
    </row>
    <row r="1882" spans="1:21" x14ac:dyDescent="0.35">
      <c r="A1882">
        <v>1</v>
      </c>
      <c r="B1882">
        <f t="shared" si="83"/>
        <v>1881</v>
      </c>
      <c r="C1882" t="s">
        <v>89</v>
      </c>
      <c r="D1882">
        <v>93</v>
      </c>
      <c r="E1882">
        <v>2007</v>
      </c>
      <c r="F1882">
        <v>64000</v>
      </c>
      <c r="G1882" s="12">
        <v>14000000</v>
      </c>
      <c r="H1882" s="12">
        <v>0</v>
      </c>
      <c r="I1882">
        <v>0</v>
      </c>
      <c r="J1882">
        <v>1</v>
      </c>
      <c r="K1882">
        <v>0</v>
      </c>
      <c r="L1882" s="11">
        <v>34850</v>
      </c>
      <c r="M1882" s="12">
        <v>1995</v>
      </c>
      <c r="N1882">
        <v>1</v>
      </c>
      <c r="O1882" s="12">
        <f t="shared" si="82"/>
        <v>12</v>
      </c>
      <c r="P1882">
        <v>2033</v>
      </c>
      <c r="Q1882">
        <v>-26</v>
      </c>
      <c r="R1882">
        <v>0</v>
      </c>
      <c r="S1882">
        <v>46.239539999999998</v>
      </c>
      <c r="T1882">
        <v>1</v>
      </c>
      <c r="U1882">
        <v>0</v>
      </c>
    </row>
    <row r="1883" spans="1:21" x14ac:dyDescent="0.35">
      <c r="A1883">
        <v>1</v>
      </c>
      <c r="B1883">
        <f t="shared" si="83"/>
        <v>1882</v>
      </c>
      <c r="C1883" t="s">
        <v>89</v>
      </c>
      <c r="D1883">
        <v>93</v>
      </c>
      <c r="E1883">
        <v>2008</v>
      </c>
      <c r="F1883">
        <v>57000</v>
      </c>
      <c r="G1883" s="12">
        <v>14000000</v>
      </c>
      <c r="H1883" s="12">
        <v>0</v>
      </c>
      <c r="I1883">
        <v>0</v>
      </c>
      <c r="J1883">
        <v>1</v>
      </c>
      <c r="K1883">
        <v>0</v>
      </c>
      <c r="L1883" s="11">
        <v>34850</v>
      </c>
      <c r="M1883" s="12">
        <v>1995</v>
      </c>
      <c r="N1883">
        <v>1</v>
      </c>
      <c r="O1883" s="12">
        <f t="shared" si="82"/>
        <v>13</v>
      </c>
      <c r="P1883">
        <v>2033</v>
      </c>
      <c r="Q1883">
        <v>-25</v>
      </c>
      <c r="R1883">
        <v>0</v>
      </c>
      <c r="S1883">
        <v>39.940480000000001</v>
      </c>
      <c r="T1883">
        <v>1</v>
      </c>
      <c r="U1883">
        <v>0</v>
      </c>
    </row>
    <row r="1884" spans="1:21" x14ac:dyDescent="0.35">
      <c r="A1884">
        <v>1</v>
      </c>
      <c r="B1884">
        <f t="shared" si="83"/>
        <v>1883</v>
      </c>
      <c r="C1884" t="s">
        <v>89</v>
      </c>
      <c r="D1884">
        <v>93</v>
      </c>
      <c r="E1884">
        <v>2009</v>
      </c>
      <c r="F1884">
        <v>51000</v>
      </c>
      <c r="G1884" s="12">
        <v>15000000</v>
      </c>
      <c r="H1884" s="12">
        <v>0</v>
      </c>
      <c r="I1884">
        <v>0</v>
      </c>
      <c r="J1884">
        <v>1</v>
      </c>
      <c r="K1884">
        <v>0</v>
      </c>
      <c r="L1884" s="11">
        <v>34850</v>
      </c>
      <c r="M1884" s="12">
        <v>1995</v>
      </c>
      <c r="N1884">
        <v>1</v>
      </c>
      <c r="O1884" s="12">
        <f t="shared" si="82"/>
        <v>14</v>
      </c>
      <c r="P1884">
        <v>2033</v>
      </c>
      <c r="Q1884">
        <v>-24</v>
      </c>
      <c r="R1884">
        <v>0</v>
      </c>
      <c r="S1884">
        <v>34.65945</v>
      </c>
      <c r="T1884">
        <v>1</v>
      </c>
      <c r="U1884">
        <v>0</v>
      </c>
    </row>
    <row r="1885" spans="1:21" x14ac:dyDescent="0.35">
      <c r="A1885">
        <v>1</v>
      </c>
      <c r="B1885">
        <f t="shared" si="83"/>
        <v>1884</v>
      </c>
      <c r="C1885" t="s">
        <v>89</v>
      </c>
      <c r="D1885">
        <v>93</v>
      </c>
      <c r="E1885">
        <v>2010</v>
      </c>
      <c r="F1885">
        <v>45000</v>
      </c>
      <c r="G1885" s="12">
        <v>15000000</v>
      </c>
      <c r="H1885" s="12">
        <v>0</v>
      </c>
      <c r="I1885">
        <v>0</v>
      </c>
      <c r="J1885">
        <v>1</v>
      </c>
      <c r="K1885">
        <v>0</v>
      </c>
      <c r="L1885" s="11">
        <v>34850</v>
      </c>
      <c r="M1885" s="12">
        <v>1995</v>
      </c>
      <c r="N1885">
        <v>1</v>
      </c>
      <c r="O1885" s="12">
        <f t="shared" si="82"/>
        <v>15</v>
      </c>
      <c r="P1885">
        <v>2033</v>
      </c>
      <c r="Q1885">
        <v>-23</v>
      </c>
      <c r="R1885">
        <v>0</v>
      </c>
      <c r="S1885">
        <v>29.66949</v>
      </c>
      <c r="T1885">
        <v>1</v>
      </c>
      <c r="U1885">
        <v>0</v>
      </c>
    </row>
    <row r="1886" spans="1:21" x14ac:dyDescent="0.35">
      <c r="A1886">
        <v>1</v>
      </c>
      <c r="B1886">
        <f t="shared" si="83"/>
        <v>1885</v>
      </c>
      <c r="C1886" t="s">
        <v>89</v>
      </c>
      <c r="D1886">
        <v>93</v>
      </c>
      <c r="E1886">
        <v>2011</v>
      </c>
      <c r="F1886">
        <v>41000</v>
      </c>
      <c r="G1886" s="12">
        <v>16000000</v>
      </c>
      <c r="H1886" s="12">
        <v>0</v>
      </c>
      <c r="I1886">
        <v>0</v>
      </c>
      <c r="J1886">
        <v>1</v>
      </c>
      <c r="K1886">
        <v>0</v>
      </c>
      <c r="L1886" s="11">
        <v>34850</v>
      </c>
      <c r="M1886" s="12">
        <v>1995</v>
      </c>
      <c r="N1886">
        <v>1</v>
      </c>
      <c r="O1886" s="12">
        <f t="shared" si="82"/>
        <v>16</v>
      </c>
      <c r="P1886">
        <v>2033</v>
      </c>
      <c r="Q1886">
        <v>-22</v>
      </c>
      <c r="R1886">
        <v>0</v>
      </c>
      <c r="S1886">
        <v>26.235600000000002</v>
      </c>
      <c r="T1886">
        <v>1</v>
      </c>
      <c r="U1886">
        <v>0</v>
      </c>
    </row>
    <row r="1887" spans="1:21" x14ac:dyDescent="0.35">
      <c r="A1887">
        <v>1</v>
      </c>
      <c r="B1887">
        <f t="shared" si="83"/>
        <v>1886</v>
      </c>
      <c r="C1887" t="s">
        <v>89</v>
      </c>
      <c r="D1887">
        <v>93</v>
      </c>
      <c r="E1887">
        <v>2012</v>
      </c>
      <c r="F1887">
        <v>37000</v>
      </c>
      <c r="G1887" s="12">
        <v>16000000</v>
      </c>
      <c r="H1887" s="12">
        <v>0</v>
      </c>
      <c r="I1887">
        <v>0</v>
      </c>
      <c r="J1887">
        <v>1</v>
      </c>
      <c r="K1887">
        <v>0</v>
      </c>
      <c r="L1887" s="11">
        <v>34850</v>
      </c>
      <c r="M1887" s="12">
        <v>1995</v>
      </c>
      <c r="N1887">
        <v>1</v>
      </c>
      <c r="O1887" s="12">
        <f t="shared" si="82"/>
        <v>17</v>
      </c>
      <c r="P1887">
        <v>2033</v>
      </c>
      <c r="Q1887">
        <v>-21</v>
      </c>
      <c r="R1887">
        <v>0</v>
      </c>
      <c r="S1887">
        <v>22.985209999999999</v>
      </c>
      <c r="T1887">
        <v>1</v>
      </c>
      <c r="U1887">
        <v>0</v>
      </c>
    </row>
    <row r="1888" spans="1:21" x14ac:dyDescent="0.35">
      <c r="A1888">
        <v>1</v>
      </c>
      <c r="B1888">
        <f t="shared" si="83"/>
        <v>1887</v>
      </c>
      <c r="C1888" t="s">
        <v>89</v>
      </c>
      <c r="D1888">
        <v>93</v>
      </c>
      <c r="E1888">
        <v>2013</v>
      </c>
      <c r="F1888">
        <v>32000</v>
      </c>
      <c r="G1888" s="12">
        <v>17000000</v>
      </c>
      <c r="H1888" s="12">
        <v>0</v>
      </c>
      <c r="I1888">
        <v>0</v>
      </c>
      <c r="J1888">
        <v>1</v>
      </c>
      <c r="K1888">
        <v>0</v>
      </c>
      <c r="L1888" s="11">
        <v>34850</v>
      </c>
      <c r="M1888" s="12">
        <v>1995</v>
      </c>
      <c r="N1888">
        <v>1</v>
      </c>
      <c r="O1888" s="12">
        <f t="shared" si="82"/>
        <v>18</v>
      </c>
      <c r="P1888">
        <v>2033</v>
      </c>
      <c r="Q1888">
        <v>-20</v>
      </c>
      <c r="R1888">
        <v>0</v>
      </c>
      <c r="S1888">
        <v>19.30368</v>
      </c>
      <c r="T1888">
        <v>1</v>
      </c>
      <c r="U1888">
        <v>0</v>
      </c>
    </row>
    <row r="1889" spans="1:21" x14ac:dyDescent="0.35">
      <c r="A1889">
        <v>1</v>
      </c>
      <c r="B1889">
        <f t="shared" si="83"/>
        <v>1888</v>
      </c>
      <c r="C1889" t="s">
        <v>89</v>
      </c>
      <c r="D1889">
        <v>93</v>
      </c>
      <c r="E1889">
        <v>2014</v>
      </c>
      <c r="F1889">
        <v>28000</v>
      </c>
      <c r="G1889" s="12">
        <v>17000000</v>
      </c>
      <c r="H1889" s="12">
        <v>0</v>
      </c>
      <c r="I1889">
        <v>0</v>
      </c>
      <c r="J1889">
        <v>1</v>
      </c>
      <c r="K1889">
        <v>0</v>
      </c>
      <c r="L1889" s="11">
        <v>34850</v>
      </c>
      <c r="M1889" s="12">
        <v>1995</v>
      </c>
      <c r="N1889">
        <v>1</v>
      </c>
      <c r="O1889" s="12">
        <f t="shared" si="82"/>
        <v>19</v>
      </c>
      <c r="P1889">
        <v>2033</v>
      </c>
      <c r="Q1889">
        <v>-19</v>
      </c>
      <c r="R1889">
        <v>0</v>
      </c>
      <c r="S1889">
        <v>16.404160000000001</v>
      </c>
      <c r="T1889">
        <v>1</v>
      </c>
      <c r="U1889">
        <v>0</v>
      </c>
    </row>
    <row r="1890" spans="1:21" x14ac:dyDescent="0.35">
      <c r="A1890">
        <v>1</v>
      </c>
      <c r="B1890">
        <f t="shared" si="83"/>
        <v>1889</v>
      </c>
      <c r="C1890" t="s">
        <v>89</v>
      </c>
      <c r="D1890">
        <v>93</v>
      </c>
      <c r="E1890">
        <v>2015</v>
      </c>
      <c r="F1890">
        <v>26000</v>
      </c>
      <c r="G1890" s="12">
        <v>18000000</v>
      </c>
      <c r="H1890" s="12">
        <v>0</v>
      </c>
      <c r="I1890">
        <v>0</v>
      </c>
      <c r="J1890">
        <v>1</v>
      </c>
      <c r="K1890">
        <v>0</v>
      </c>
      <c r="L1890" s="11">
        <v>34850</v>
      </c>
      <c r="M1890" s="12">
        <v>1995</v>
      </c>
      <c r="N1890">
        <v>1</v>
      </c>
      <c r="O1890" s="12">
        <f t="shared" si="82"/>
        <v>20</v>
      </c>
      <c r="P1890">
        <v>2033</v>
      </c>
      <c r="Q1890">
        <v>-18</v>
      </c>
      <c r="R1890">
        <v>0</v>
      </c>
      <c r="S1890">
        <v>14.79491</v>
      </c>
      <c r="T1890">
        <v>1</v>
      </c>
      <c r="U1890">
        <v>0</v>
      </c>
    </row>
    <row r="1891" spans="1:21" x14ac:dyDescent="0.35">
      <c r="A1891">
        <v>1</v>
      </c>
      <c r="B1891">
        <f t="shared" si="83"/>
        <v>1890</v>
      </c>
      <c r="C1891" t="s">
        <v>89</v>
      </c>
      <c r="D1891">
        <v>93</v>
      </c>
      <c r="E1891">
        <v>2016</v>
      </c>
      <c r="F1891">
        <v>24000</v>
      </c>
      <c r="G1891" s="12">
        <v>18000000</v>
      </c>
      <c r="H1891" s="12">
        <v>0</v>
      </c>
      <c r="I1891">
        <v>0</v>
      </c>
      <c r="J1891">
        <v>1</v>
      </c>
      <c r="K1891">
        <v>0</v>
      </c>
      <c r="L1891" s="11">
        <v>34850</v>
      </c>
      <c r="M1891" s="12">
        <v>1995</v>
      </c>
      <c r="N1891">
        <v>1</v>
      </c>
      <c r="O1891" s="12">
        <f t="shared" si="82"/>
        <v>21</v>
      </c>
      <c r="P1891">
        <v>2033</v>
      </c>
      <c r="Q1891">
        <v>-17</v>
      </c>
      <c r="R1891">
        <v>0</v>
      </c>
      <c r="S1891">
        <v>13.265840000000001</v>
      </c>
      <c r="T1891">
        <v>1</v>
      </c>
      <c r="U1891">
        <v>0</v>
      </c>
    </row>
    <row r="1892" spans="1:21" x14ac:dyDescent="0.35">
      <c r="A1892">
        <v>1</v>
      </c>
      <c r="B1892">
        <f t="shared" si="83"/>
        <v>1891</v>
      </c>
      <c r="C1892" t="s">
        <v>90</v>
      </c>
      <c r="D1892">
        <v>94</v>
      </c>
      <c r="E1892">
        <v>1990</v>
      </c>
      <c r="F1892">
        <v>100</v>
      </c>
      <c r="G1892" s="12">
        <v>18000000</v>
      </c>
      <c r="H1892" s="12">
        <v>0</v>
      </c>
      <c r="I1892">
        <v>0</v>
      </c>
      <c r="J1892">
        <v>0</v>
      </c>
      <c r="K1892">
        <v>1</v>
      </c>
      <c r="L1892" s="11">
        <v>34700</v>
      </c>
      <c r="M1892" s="12">
        <v>1995</v>
      </c>
      <c r="N1892">
        <v>0</v>
      </c>
      <c r="O1892" s="12">
        <f t="shared" si="82"/>
        <v>-5</v>
      </c>
      <c r="P1892">
        <v>2000</v>
      </c>
      <c r="Q1892">
        <v>-10</v>
      </c>
      <c r="R1892">
        <v>0</v>
      </c>
      <c r="S1892">
        <v>5.5437500000000001E-2</v>
      </c>
      <c r="T1892">
        <v>0</v>
      </c>
      <c r="U1892">
        <v>0</v>
      </c>
    </row>
    <row r="1893" spans="1:21" x14ac:dyDescent="0.35">
      <c r="A1893">
        <v>1</v>
      </c>
      <c r="B1893">
        <f t="shared" si="83"/>
        <v>1892</v>
      </c>
      <c r="C1893" t="s">
        <v>90</v>
      </c>
      <c r="D1893">
        <v>94</v>
      </c>
      <c r="E1893">
        <v>1991</v>
      </c>
      <c r="F1893">
        <v>200</v>
      </c>
      <c r="G1893" s="12">
        <v>19000000</v>
      </c>
      <c r="H1893" s="12">
        <v>0</v>
      </c>
      <c r="I1893">
        <v>0</v>
      </c>
      <c r="J1893">
        <v>0</v>
      </c>
      <c r="K1893">
        <v>1</v>
      </c>
      <c r="L1893" s="11">
        <v>34700</v>
      </c>
      <c r="M1893" s="12">
        <v>1995</v>
      </c>
      <c r="N1893">
        <v>0</v>
      </c>
      <c r="O1893" s="12">
        <f t="shared" si="82"/>
        <v>-4</v>
      </c>
      <c r="P1893">
        <v>2000</v>
      </c>
      <c r="Q1893">
        <v>-9</v>
      </c>
      <c r="R1893">
        <v>0</v>
      </c>
      <c r="S1893">
        <v>0.1079363</v>
      </c>
      <c r="T1893">
        <v>0</v>
      </c>
      <c r="U1893">
        <v>0</v>
      </c>
    </row>
    <row r="1894" spans="1:21" x14ac:dyDescent="0.35">
      <c r="A1894">
        <v>1</v>
      </c>
      <c r="B1894">
        <f t="shared" si="83"/>
        <v>1893</v>
      </c>
      <c r="C1894" t="s">
        <v>90</v>
      </c>
      <c r="D1894">
        <v>94</v>
      </c>
      <c r="E1894">
        <v>1992</v>
      </c>
      <c r="F1894">
        <v>1000</v>
      </c>
      <c r="G1894" s="12">
        <v>19000000</v>
      </c>
      <c r="H1894" s="12">
        <v>0</v>
      </c>
      <c r="I1894">
        <v>0</v>
      </c>
      <c r="J1894">
        <v>0</v>
      </c>
      <c r="K1894">
        <v>1</v>
      </c>
      <c r="L1894" s="11">
        <v>34700</v>
      </c>
      <c r="M1894" s="12">
        <v>1995</v>
      </c>
      <c r="N1894">
        <v>0</v>
      </c>
      <c r="O1894" s="12">
        <f t="shared" si="82"/>
        <v>-3</v>
      </c>
      <c r="P1894">
        <v>2000</v>
      </c>
      <c r="Q1894">
        <v>-8</v>
      </c>
      <c r="R1894">
        <v>0</v>
      </c>
      <c r="S1894">
        <v>0.52596350000000003</v>
      </c>
      <c r="T1894">
        <v>0</v>
      </c>
      <c r="U1894">
        <v>0</v>
      </c>
    </row>
    <row r="1895" spans="1:21" x14ac:dyDescent="0.35">
      <c r="A1895">
        <v>1</v>
      </c>
      <c r="B1895">
        <f t="shared" si="83"/>
        <v>1894</v>
      </c>
      <c r="C1895" t="s">
        <v>90</v>
      </c>
      <c r="D1895">
        <v>94</v>
      </c>
      <c r="E1895">
        <v>1993</v>
      </c>
      <c r="F1895">
        <v>1200</v>
      </c>
      <c r="G1895" s="12">
        <v>19000000</v>
      </c>
      <c r="H1895" s="12">
        <v>0</v>
      </c>
      <c r="I1895">
        <v>0</v>
      </c>
      <c r="J1895">
        <v>0</v>
      </c>
      <c r="K1895">
        <v>1</v>
      </c>
      <c r="L1895" s="11">
        <v>34700</v>
      </c>
      <c r="M1895" s="12">
        <v>1995</v>
      </c>
      <c r="N1895">
        <v>0</v>
      </c>
      <c r="O1895" s="12">
        <f t="shared" si="82"/>
        <v>-2</v>
      </c>
      <c r="P1895">
        <v>2000</v>
      </c>
      <c r="Q1895">
        <v>-7</v>
      </c>
      <c r="R1895">
        <v>0</v>
      </c>
      <c r="S1895">
        <v>0.61554350000000002</v>
      </c>
      <c r="T1895">
        <v>0</v>
      </c>
      <c r="U1895">
        <v>0</v>
      </c>
    </row>
    <row r="1896" spans="1:21" x14ac:dyDescent="0.35">
      <c r="A1896">
        <v>1</v>
      </c>
      <c r="B1896">
        <f t="shared" si="83"/>
        <v>1895</v>
      </c>
      <c r="C1896" t="s">
        <v>90</v>
      </c>
      <c r="D1896">
        <v>94</v>
      </c>
      <c r="E1896">
        <v>1994</v>
      </c>
      <c r="F1896">
        <v>2200</v>
      </c>
      <c r="G1896" s="12">
        <v>20000000</v>
      </c>
      <c r="H1896" s="12">
        <v>0</v>
      </c>
      <c r="I1896">
        <v>0</v>
      </c>
      <c r="J1896">
        <v>0</v>
      </c>
      <c r="K1896">
        <v>1</v>
      </c>
      <c r="L1896" s="11">
        <v>34700</v>
      </c>
      <c r="M1896" s="12">
        <v>1995</v>
      </c>
      <c r="N1896">
        <v>0</v>
      </c>
      <c r="O1896" s="12">
        <f t="shared" si="82"/>
        <v>-1</v>
      </c>
      <c r="P1896">
        <v>2000</v>
      </c>
      <c r="Q1896">
        <v>-6</v>
      </c>
      <c r="R1896">
        <v>0</v>
      </c>
      <c r="S1896">
        <v>1.1007210000000001</v>
      </c>
      <c r="T1896">
        <v>0</v>
      </c>
      <c r="U1896">
        <v>0</v>
      </c>
    </row>
    <row r="1897" spans="1:21" x14ac:dyDescent="0.35">
      <c r="A1897">
        <v>1</v>
      </c>
      <c r="B1897">
        <f t="shared" si="83"/>
        <v>1896</v>
      </c>
      <c r="C1897" t="s">
        <v>90</v>
      </c>
      <c r="D1897">
        <v>94</v>
      </c>
      <c r="E1897">
        <v>1995</v>
      </c>
      <c r="F1897">
        <v>3300</v>
      </c>
      <c r="G1897" s="12">
        <v>20000000</v>
      </c>
      <c r="H1897" s="12">
        <v>0</v>
      </c>
      <c r="I1897">
        <v>0</v>
      </c>
      <c r="J1897">
        <v>0</v>
      </c>
      <c r="K1897">
        <v>1</v>
      </c>
      <c r="L1897" s="11">
        <v>34700</v>
      </c>
      <c r="M1897" s="12">
        <v>1995</v>
      </c>
      <c r="N1897">
        <v>1</v>
      </c>
      <c r="O1897" s="12">
        <f t="shared" si="82"/>
        <v>0</v>
      </c>
      <c r="P1897">
        <v>2000</v>
      </c>
      <c r="Q1897">
        <v>-5</v>
      </c>
      <c r="R1897">
        <v>0</v>
      </c>
      <c r="S1897">
        <v>1.6101019999999999</v>
      </c>
      <c r="T1897">
        <v>0</v>
      </c>
      <c r="U1897">
        <v>1</v>
      </c>
    </row>
    <row r="1898" spans="1:21" x14ac:dyDescent="0.35">
      <c r="A1898">
        <v>1</v>
      </c>
      <c r="B1898">
        <f t="shared" si="83"/>
        <v>1897</v>
      </c>
      <c r="C1898" t="s">
        <v>90</v>
      </c>
      <c r="D1898">
        <v>94</v>
      </c>
      <c r="E1898">
        <v>1996</v>
      </c>
      <c r="F1898">
        <v>4500</v>
      </c>
      <c r="G1898" s="12">
        <v>21000000</v>
      </c>
      <c r="H1898" s="12">
        <v>0</v>
      </c>
      <c r="I1898">
        <v>0</v>
      </c>
      <c r="J1898">
        <v>0</v>
      </c>
      <c r="K1898">
        <v>1</v>
      </c>
      <c r="L1898" s="11">
        <v>34700</v>
      </c>
      <c r="M1898" s="12">
        <v>1995</v>
      </c>
      <c r="N1898">
        <v>1</v>
      </c>
      <c r="O1898" s="12">
        <f t="shared" si="82"/>
        <v>1</v>
      </c>
      <c r="P1898">
        <v>2000</v>
      </c>
      <c r="Q1898">
        <v>-4</v>
      </c>
      <c r="R1898">
        <v>0</v>
      </c>
      <c r="S1898">
        <v>2.1404800000000002</v>
      </c>
      <c r="T1898">
        <v>0</v>
      </c>
      <c r="U1898">
        <v>1</v>
      </c>
    </row>
    <row r="1899" spans="1:21" x14ac:dyDescent="0.35">
      <c r="A1899">
        <v>1</v>
      </c>
      <c r="B1899">
        <f t="shared" si="83"/>
        <v>1898</v>
      </c>
      <c r="C1899" t="s">
        <v>90</v>
      </c>
      <c r="D1899">
        <v>94</v>
      </c>
      <c r="E1899">
        <v>1997</v>
      </c>
      <c r="F1899">
        <v>5500</v>
      </c>
      <c r="G1899" s="12">
        <v>22000000</v>
      </c>
      <c r="H1899" s="12">
        <v>0</v>
      </c>
      <c r="I1899">
        <v>0</v>
      </c>
      <c r="J1899">
        <v>0</v>
      </c>
      <c r="K1899">
        <v>1</v>
      </c>
      <c r="L1899" s="11">
        <v>34700</v>
      </c>
      <c r="M1899" s="12">
        <v>1995</v>
      </c>
      <c r="N1899">
        <v>1</v>
      </c>
      <c r="O1899" s="12">
        <f t="shared" si="82"/>
        <v>2</v>
      </c>
      <c r="P1899">
        <v>2000</v>
      </c>
      <c r="Q1899">
        <v>-3</v>
      </c>
      <c r="R1899">
        <v>0</v>
      </c>
      <c r="S1899">
        <v>2.5503900000000002</v>
      </c>
      <c r="T1899">
        <v>0</v>
      </c>
      <c r="U1899">
        <v>1</v>
      </c>
    </row>
    <row r="1900" spans="1:21" x14ac:dyDescent="0.35">
      <c r="A1900">
        <v>1</v>
      </c>
      <c r="B1900">
        <f t="shared" si="83"/>
        <v>1899</v>
      </c>
      <c r="C1900" t="s">
        <v>90</v>
      </c>
      <c r="D1900">
        <v>94</v>
      </c>
      <c r="E1900">
        <v>1998</v>
      </c>
      <c r="F1900">
        <v>6400</v>
      </c>
      <c r="G1900" s="12">
        <v>22000000</v>
      </c>
      <c r="H1900" s="12">
        <v>0</v>
      </c>
      <c r="I1900">
        <v>0</v>
      </c>
      <c r="J1900">
        <v>0</v>
      </c>
      <c r="K1900">
        <v>1</v>
      </c>
      <c r="L1900" s="11">
        <v>34700</v>
      </c>
      <c r="M1900" s="12">
        <v>1995</v>
      </c>
      <c r="N1900">
        <v>1</v>
      </c>
      <c r="O1900" s="12">
        <f t="shared" si="82"/>
        <v>3</v>
      </c>
      <c r="P1900">
        <v>2000</v>
      </c>
      <c r="Q1900">
        <v>-2</v>
      </c>
      <c r="R1900">
        <v>0</v>
      </c>
      <c r="S1900">
        <v>2.894164</v>
      </c>
      <c r="T1900">
        <v>0</v>
      </c>
      <c r="U1900">
        <v>1</v>
      </c>
    </row>
    <row r="1901" spans="1:21" x14ac:dyDescent="0.35">
      <c r="A1901">
        <v>1</v>
      </c>
      <c r="B1901">
        <f t="shared" si="83"/>
        <v>1900</v>
      </c>
      <c r="C1901" t="s">
        <v>90</v>
      </c>
      <c r="D1901">
        <v>94</v>
      </c>
      <c r="E1901">
        <v>1999</v>
      </c>
      <c r="F1901">
        <v>7100</v>
      </c>
      <c r="G1901" s="12">
        <v>23000000</v>
      </c>
      <c r="H1901" s="12">
        <v>0</v>
      </c>
      <c r="I1901">
        <v>0</v>
      </c>
      <c r="J1901">
        <v>0</v>
      </c>
      <c r="K1901">
        <v>1</v>
      </c>
      <c r="L1901" s="11">
        <v>34700</v>
      </c>
      <c r="M1901" s="12">
        <v>1995</v>
      </c>
      <c r="N1901">
        <v>1</v>
      </c>
      <c r="O1901" s="12">
        <f t="shared" si="82"/>
        <v>4</v>
      </c>
      <c r="P1901">
        <v>2000</v>
      </c>
      <c r="Q1901">
        <v>-1</v>
      </c>
      <c r="R1901">
        <v>0</v>
      </c>
      <c r="S1901">
        <v>3.133788</v>
      </c>
      <c r="T1901">
        <v>0</v>
      </c>
      <c r="U1901">
        <v>1</v>
      </c>
    </row>
    <row r="1902" spans="1:21" x14ac:dyDescent="0.35">
      <c r="A1902">
        <v>1</v>
      </c>
      <c r="B1902">
        <f t="shared" si="83"/>
        <v>1901</v>
      </c>
      <c r="C1902" t="s">
        <v>90</v>
      </c>
      <c r="D1902">
        <v>94</v>
      </c>
      <c r="E1902">
        <v>2000</v>
      </c>
      <c r="F1902">
        <v>7700</v>
      </c>
      <c r="G1902" s="12">
        <v>23000000</v>
      </c>
      <c r="H1902" s="12">
        <v>0</v>
      </c>
      <c r="I1902">
        <v>0</v>
      </c>
      <c r="J1902">
        <v>0</v>
      </c>
      <c r="K1902">
        <v>1</v>
      </c>
      <c r="L1902" s="11">
        <v>34700</v>
      </c>
      <c r="M1902" s="12">
        <v>1995</v>
      </c>
      <c r="N1902">
        <v>1</v>
      </c>
      <c r="O1902" s="12">
        <f t="shared" si="82"/>
        <v>5</v>
      </c>
      <c r="P1902">
        <v>2000</v>
      </c>
      <c r="Q1902">
        <v>0</v>
      </c>
      <c r="R1902">
        <v>1</v>
      </c>
      <c r="S1902">
        <v>3.3210259999999998</v>
      </c>
      <c r="T1902">
        <v>0</v>
      </c>
      <c r="U1902">
        <v>1</v>
      </c>
    </row>
    <row r="1903" spans="1:21" x14ac:dyDescent="0.35">
      <c r="A1903">
        <v>1</v>
      </c>
      <c r="B1903">
        <f t="shared" si="83"/>
        <v>1902</v>
      </c>
      <c r="C1903" t="s">
        <v>90</v>
      </c>
      <c r="D1903">
        <v>94</v>
      </c>
      <c r="E1903">
        <v>2001</v>
      </c>
      <c r="F1903">
        <v>8200</v>
      </c>
      <c r="G1903" s="12">
        <v>24000000</v>
      </c>
      <c r="H1903" s="12">
        <v>0</v>
      </c>
      <c r="I1903">
        <v>0</v>
      </c>
      <c r="J1903">
        <v>0</v>
      </c>
      <c r="K1903">
        <v>1</v>
      </c>
      <c r="L1903" s="11">
        <v>34700</v>
      </c>
      <c r="M1903" s="12">
        <v>1995</v>
      </c>
      <c r="N1903">
        <v>1</v>
      </c>
      <c r="O1903" s="12">
        <f t="shared" si="82"/>
        <v>6</v>
      </c>
      <c r="P1903">
        <v>2000</v>
      </c>
      <c r="Q1903">
        <v>1</v>
      </c>
      <c r="R1903">
        <v>1</v>
      </c>
      <c r="S1903">
        <v>3.4600749999999998</v>
      </c>
      <c r="T1903">
        <v>0</v>
      </c>
      <c r="U1903">
        <v>1</v>
      </c>
    </row>
    <row r="1904" spans="1:21" x14ac:dyDescent="0.35">
      <c r="A1904">
        <v>1</v>
      </c>
      <c r="B1904">
        <f t="shared" si="83"/>
        <v>1903</v>
      </c>
      <c r="C1904" t="s">
        <v>90</v>
      </c>
      <c r="D1904">
        <v>94</v>
      </c>
      <c r="E1904">
        <v>2002</v>
      </c>
      <c r="F1904">
        <v>8200</v>
      </c>
      <c r="G1904" s="12">
        <v>24000000</v>
      </c>
      <c r="H1904" s="12">
        <v>0</v>
      </c>
      <c r="I1904">
        <v>0</v>
      </c>
      <c r="J1904">
        <v>0</v>
      </c>
      <c r="K1904">
        <v>1</v>
      </c>
      <c r="L1904" s="11">
        <v>34700</v>
      </c>
      <c r="M1904" s="12">
        <v>1995</v>
      </c>
      <c r="N1904">
        <v>1</v>
      </c>
      <c r="O1904" s="12">
        <f t="shared" si="82"/>
        <v>7</v>
      </c>
      <c r="P1904">
        <v>2000</v>
      </c>
      <c r="Q1904">
        <v>2</v>
      </c>
      <c r="R1904">
        <v>1</v>
      </c>
      <c r="S1904">
        <v>3.3885960000000002</v>
      </c>
      <c r="T1904">
        <v>0</v>
      </c>
      <c r="U1904">
        <v>1</v>
      </c>
    </row>
    <row r="1905" spans="1:21" x14ac:dyDescent="0.35">
      <c r="A1905">
        <v>1</v>
      </c>
      <c r="B1905">
        <f t="shared" si="83"/>
        <v>1904</v>
      </c>
      <c r="C1905" t="s">
        <v>90</v>
      </c>
      <c r="D1905">
        <v>94</v>
      </c>
      <c r="E1905">
        <v>2003</v>
      </c>
      <c r="F1905">
        <v>8200</v>
      </c>
      <c r="G1905" s="12">
        <v>25000000</v>
      </c>
      <c r="H1905" s="12">
        <v>1</v>
      </c>
      <c r="I1905">
        <v>0</v>
      </c>
      <c r="J1905">
        <v>0</v>
      </c>
      <c r="K1905">
        <v>1</v>
      </c>
      <c r="L1905" s="11">
        <v>34700</v>
      </c>
      <c r="M1905" s="12">
        <v>1995</v>
      </c>
      <c r="N1905">
        <v>1</v>
      </c>
      <c r="O1905" s="12">
        <f t="shared" si="82"/>
        <v>8</v>
      </c>
      <c r="P1905">
        <v>2000</v>
      </c>
      <c r="Q1905">
        <v>3</v>
      </c>
      <c r="R1905">
        <v>1</v>
      </c>
      <c r="S1905">
        <v>3.3213569999999999</v>
      </c>
      <c r="T1905">
        <v>0</v>
      </c>
      <c r="U1905">
        <v>1</v>
      </c>
    </row>
    <row r="1906" spans="1:21" x14ac:dyDescent="0.35">
      <c r="A1906">
        <v>1</v>
      </c>
      <c r="B1906">
        <f t="shared" si="83"/>
        <v>1905</v>
      </c>
      <c r="C1906" t="s">
        <v>90</v>
      </c>
      <c r="D1906">
        <v>94</v>
      </c>
      <c r="E1906">
        <v>2004</v>
      </c>
      <c r="F1906">
        <v>8300</v>
      </c>
      <c r="G1906" s="12">
        <v>25000000</v>
      </c>
      <c r="H1906" s="12">
        <v>1</v>
      </c>
      <c r="I1906">
        <v>0</v>
      </c>
      <c r="J1906">
        <v>0</v>
      </c>
      <c r="K1906">
        <v>1</v>
      </c>
      <c r="L1906" s="11">
        <v>34700</v>
      </c>
      <c r="M1906" s="12">
        <v>1995</v>
      </c>
      <c r="N1906">
        <v>1</v>
      </c>
      <c r="O1906" s="12">
        <f t="shared" si="82"/>
        <v>9</v>
      </c>
      <c r="P1906">
        <v>2000</v>
      </c>
      <c r="Q1906">
        <v>4</v>
      </c>
      <c r="R1906">
        <v>1</v>
      </c>
      <c r="S1906">
        <v>3.2970380000000001</v>
      </c>
      <c r="T1906">
        <v>0</v>
      </c>
      <c r="U1906">
        <v>1</v>
      </c>
    </row>
    <row r="1907" spans="1:21" x14ac:dyDescent="0.35">
      <c r="A1907">
        <v>1</v>
      </c>
      <c r="B1907">
        <f t="shared" si="83"/>
        <v>1906</v>
      </c>
      <c r="C1907" t="s">
        <v>90</v>
      </c>
      <c r="D1907">
        <v>94</v>
      </c>
      <c r="E1907">
        <v>2005</v>
      </c>
      <c r="F1907">
        <v>8400</v>
      </c>
      <c r="G1907" s="12">
        <v>26000000</v>
      </c>
      <c r="H1907" s="12">
        <v>0</v>
      </c>
      <c r="I1907">
        <v>0</v>
      </c>
      <c r="J1907">
        <v>0</v>
      </c>
      <c r="K1907">
        <v>1</v>
      </c>
      <c r="L1907" s="11">
        <v>34700</v>
      </c>
      <c r="M1907" s="12">
        <v>1995</v>
      </c>
      <c r="N1907">
        <v>1</v>
      </c>
      <c r="O1907" s="12">
        <f t="shared" si="82"/>
        <v>10</v>
      </c>
      <c r="P1907">
        <v>2000</v>
      </c>
      <c r="Q1907">
        <v>5</v>
      </c>
      <c r="R1907">
        <v>1</v>
      </c>
      <c r="S1907">
        <v>3.2736550000000002</v>
      </c>
      <c r="T1907">
        <v>0</v>
      </c>
      <c r="U1907">
        <v>1</v>
      </c>
    </row>
    <row r="1908" spans="1:21" x14ac:dyDescent="0.35">
      <c r="A1908">
        <v>1</v>
      </c>
      <c r="B1908">
        <f t="shared" si="83"/>
        <v>1907</v>
      </c>
      <c r="C1908" t="s">
        <v>90</v>
      </c>
      <c r="D1908">
        <v>94</v>
      </c>
      <c r="E1908">
        <v>2006</v>
      </c>
      <c r="F1908">
        <v>8500</v>
      </c>
      <c r="G1908" s="12">
        <v>26000000</v>
      </c>
      <c r="H1908" s="12">
        <v>0</v>
      </c>
      <c r="I1908">
        <v>0</v>
      </c>
      <c r="J1908">
        <v>0</v>
      </c>
      <c r="K1908">
        <v>1</v>
      </c>
      <c r="L1908" s="11">
        <v>34700</v>
      </c>
      <c r="M1908" s="12">
        <v>1995</v>
      </c>
      <c r="N1908">
        <v>1</v>
      </c>
      <c r="O1908" s="12">
        <f t="shared" si="82"/>
        <v>11</v>
      </c>
      <c r="P1908">
        <v>2000</v>
      </c>
      <c r="Q1908">
        <v>6</v>
      </c>
      <c r="R1908">
        <v>1</v>
      </c>
      <c r="S1908">
        <v>3.2512780000000001</v>
      </c>
      <c r="T1908">
        <v>0</v>
      </c>
      <c r="U1908">
        <v>1</v>
      </c>
    </row>
    <row r="1909" spans="1:21" x14ac:dyDescent="0.35">
      <c r="A1909">
        <v>1</v>
      </c>
      <c r="B1909">
        <f t="shared" si="83"/>
        <v>1908</v>
      </c>
      <c r="C1909" t="s">
        <v>90</v>
      </c>
      <c r="D1909">
        <v>94</v>
      </c>
      <c r="E1909">
        <v>2007</v>
      </c>
      <c r="F1909">
        <v>8500</v>
      </c>
      <c r="G1909" s="12">
        <v>27000000</v>
      </c>
      <c r="H1909" s="12">
        <v>0</v>
      </c>
      <c r="I1909">
        <v>0</v>
      </c>
      <c r="J1909">
        <v>0</v>
      </c>
      <c r="K1909">
        <v>1</v>
      </c>
      <c r="L1909" s="11">
        <v>34700</v>
      </c>
      <c r="M1909" s="12">
        <v>1995</v>
      </c>
      <c r="N1909">
        <v>1</v>
      </c>
      <c r="O1909" s="12">
        <f t="shared" si="82"/>
        <v>12</v>
      </c>
      <c r="P1909">
        <v>2000</v>
      </c>
      <c r="Q1909">
        <v>7</v>
      </c>
      <c r="R1909">
        <v>1</v>
      </c>
      <c r="S1909">
        <v>3.1923870000000001</v>
      </c>
      <c r="T1909">
        <v>0</v>
      </c>
      <c r="U1909">
        <v>1</v>
      </c>
    </row>
    <row r="1910" spans="1:21" x14ac:dyDescent="0.35">
      <c r="A1910">
        <v>1</v>
      </c>
      <c r="B1910">
        <f t="shared" si="83"/>
        <v>1909</v>
      </c>
      <c r="C1910" t="s">
        <v>90</v>
      </c>
      <c r="D1910">
        <v>94</v>
      </c>
      <c r="E1910">
        <v>2008</v>
      </c>
      <c r="F1910">
        <v>8500</v>
      </c>
      <c r="G1910" s="12">
        <v>27000000</v>
      </c>
      <c r="H1910" s="12">
        <v>0</v>
      </c>
      <c r="I1910">
        <v>0</v>
      </c>
      <c r="J1910">
        <v>0</v>
      </c>
      <c r="K1910">
        <v>1</v>
      </c>
      <c r="L1910" s="11">
        <v>34700</v>
      </c>
      <c r="M1910" s="12">
        <v>1995</v>
      </c>
      <c r="N1910">
        <v>1</v>
      </c>
      <c r="O1910" s="12">
        <f t="shared" si="82"/>
        <v>13</v>
      </c>
      <c r="P1910">
        <v>2000</v>
      </c>
      <c r="Q1910">
        <v>8</v>
      </c>
      <c r="R1910">
        <v>1</v>
      </c>
      <c r="S1910">
        <v>3.1352509999999998</v>
      </c>
      <c r="T1910">
        <v>0</v>
      </c>
      <c r="U1910">
        <v>1</v>
      </c>
    </row>
    <row r="1911" spans="1:21" x14ac:dyDescent="0.35">
      <c r="A1911">
        <v>1</v>
      </c>
      <c r="B1911">
        <f t="shared" si="83"/>
        <v>1910</v>
      </c>
      <c r="C1911" t="s">
        <v>90</v>
      </c>
      <c r="D1911">
        <v>94</v>
      </c>
      <c r="E1911">
        <v>2009</v>
      </c>
      <c r="F1911">
        <v>8500</v>
      </c>
      <c r="G1911" s="12">
        <v>28000000</v>
      </c>
      <c r="H1911" s="12">
        <v>0</v>
      </c>
      <c r="I1911">
        <v>0</v>
      </c>
      <c r="J1911">
        <v>0</v>
      </c>
      <c r="K1911">
        <v>1</v>
      </c>
      <c r="L1911" s="11">
        <v>34700</v>
      </c>
      <c r="M1911" s="12">
        <v>1995</v>
      </c>
      <c r="N1911">
        <v>1</v>
      </c>
      <c r="O1911" s="12">
        <f t="shared" si="82"/>
        <v>14</v>
      </c>
      <c r="P1911">
        <v>2000</v>
      </c>
      <c r="Q1911">
        <v>9</v>
      </c>
      <c r="R1911">
        <v>1</v>
      </c>
      <c r="S1911">
        <v>3.07911</v>
      </c>
      <c r="T1911">
        <v>0</v>
      </c>
      <c r="U1911">
        <v>1</v>
      </c>
    </row>
    <row r="1912" spans="1:21" x14ac:dyDescent="0.35">
      <c r="A1912">
        <v>1</v>
      </c>
      <c r="B1912">
        <f t="shared" si="83"/>
        <v>1911</v>
      </c>
      <c r="C1912" t="s">
        <v>90</v>
      </c>
      <c r="D1912">
        <v>94</v>
      </c>
      <c r="E1912">
        <v>2010</v>
      </c>
      <c r="F1912">
        <v>8500</v>
      </c>
      <c r="G1912" s="12">
        <v>28000000</v>
      </c>
      <c r="H1912" s="12">
        <v>0</v>
      </c>
      <c r="I1912">
        <v>0</v>
      </c>
      <c r="J1912">
        <v>0</v>
      </c>
      <c r="K1912">
        <v>1</v>
      </c>
      <c r="L1912" s="11">
        <v>34700</v>
      </c>
      <c r="M1912" s="12">
        <v>1995</v>
      </c>
      <c r="N1912">
        <v>1</v>
      </c>
      <c r="O1912" s="12">
        <f t="shared" si="82"/>
        <v>15</v>
      </c>
      <c r="P1912">
        <v>2000</v>
      </c>
      <c r="Q1912">
        <v>10</v>
      </c>
      <c r="R1912">
        <v>1</v>
      </c>
      <c r="S1912">
        <v>3.0235889999999999</v>
      </c>
      <c r="T1912">
        <v>0</v>
      </c>
      <c r="U1912">
        <v>1</v>
      </c>
    </row>
    <row r="1913" spans="1:21" x14ac:dyDescent="0.35">
      <c r="A1913">
        <v>1</v>
      </c>
      <c r="B1913">
        <f t="shared" si="83"/>
        <v>1912</v>
      </c>
      <c r="C1913" t="s">
        <v>90</v>
      </c>
      <c r="D1913">
        <v>94</v>
      </c>
      <c r="E1913">
        <v>2011</v>
      </c>
      <c r="F1913">
        <v>8500</v>
      </c>
      <c r="G1913" s="12">
        <v>29000000</v>
      </c>
      <c r="H1913" s="12">
        <v>0</v>
      </c>
      <c r="I1913">
        <v>0</v>
      </c>
      <c r="J1913">
        <v>0</v>
      </c>
      <c r="K1913">
        <v>1</v>
      </c>
      <c r="L1913" s="11">
        <v>34700</v>
      </c>
      <c r="M1913" s="12">
        <v>1995</v>
      </c>
      <c r="N1913">
        <v>1</v>
      </c>
      <c r="O1913" s="12">
        <f t="shared" si="82"/>
        <v>16</v>
      </c>
      <c r="P1913">
        <v>2000</v>
      </c>
      <c r="Q1913">
        <v>11</v>
      </c>
      <c r="R1913">
        <v>1</v>
      </c>
      <c r="S1913">
        <v>2.9683820000000001</v>
      </c>
      <c r="T1913">
        <v>0</v>
      </c>
      <c r="U1913">
        <v>1</v>
      </c>
    </row>
    <row r="1914" spans="1:21" x14ac:dyDescent="0.35">
      <c r="A1914">
        <v>1</v>
      </c>
      <c r="B1914">
        <f t="shared" si="83"/>
        <v>1913</v>
      </c>
      <c r="C1914" t="s">
        <v>90</v>
      </c>
      <c r="D1914">
        <v>94</v>
      </c>
      <c r="E1914">
        <v>2012</v>
      </c>
      <c r="F1914">
        <v>8400</v>
      </c>
      <c r="G1914" s="12">
        <v>29000000</v>
      </c>
      <c r="H1914" s="12">
        <v>0</v>
      </c>
      <c r="I1914">
        <v>0</v>
      </c>
      <c r="J1914">
        <v>0</v>
      </c>
      <c r="K1914">
        <v>1</v>
      </c>
      <c r="L1914" s="11">
        <v>34700</v>
      </c>
      <c r="M1914" s="12">
        <v>1995</v>
      </c>
      <c r="N1914">
        <v>1</v>
      </c>
      <c r="O1914" s="12">
        <f t="shared" si="82"/>
        <v>17</v>
      </c>
      <c r="P1914">
        <v>2000</v>
      </c>
      <c r="Q1914">
        <v>12</v>
      </c>
      <c r="R1914">
        <v>1</v>
      </c>
      <c r="S1914">
        <v>2.879626</v>
      </c>
      <c r="T1914">
        <v>0</v>
      </c>
      <c r="U1914">
        <v>1</v>
      </c>
    </row>
    <row r="1915" spans="1:21" x14ac:dyDescent="0.35">
      <c r="A1915">
        <v>1</v>
      </c>
      <c r="B1915">
        <f t="shared" si="83"/>
        <v>1914</v>
      </c>
      <c r="C1915" t="s">
        <v>90</v>
      </c>
      <c r="D1915">
        <v>94</v>
      </c>
      <c r="E1915">
        <v>2013</v>
      </c>
      <c r="F1915">
        <v>8500</v>
      </c>
      <c r="G1915" s="12">
        <v>30000000</v>
      </c>
      <c r="H1915" s="12">
        <v>0</v>
      </c>
      <c r="I1915">
        <v>0</v>
      </c>
      <c r="J1915">
        <v>0</v>
      </c>
      <c r="K1915">
        <v>1</v>
      </c>
      <c r="L1915" s="11">
        <v>34700</v>
      </c>
      <c r="M1915" s="12">
        <v>1995</v>
      </c>
      <c r="N1915">
        <v>1</v>
      </c>
      <c r="O1915" s="12">
        <f t="shared" si="82"/>
        <v>18</v>
      </c>
      <c r="P1915">
        <v>2000</v>
      </c>
      <c r="Q1915">
        <v>13</v>
      </c>
      <c r="R1915">
        <v>1</v>
      </c>
      <c r="S1915">
        <v>2.8613050000000002</v>
      </c>
      <c r="T1915">
        <v>0</v>
      </c>
      <c r="U1915">
        <v>1</v>
      </c>
    </row>
    <row r="1916" spans="1:21" x14ac:dyDescent="0.35">
      <c r="A1916">
        <v>1</v>
      </c>
      <c r="B1916">
        <f t="shared" si="83"/>
        <v>1915</v>
      </c>
      <c r="C1916" t="s">
        <v>90</v>
      </c>
      <c r="D1916">
        <v>94</v>
      </c>
      <c r="E1916">
        <v>2014</v>
      </c>
      <c r="F1916">
        <v>8300</v>
      </c>
      <c r="G1916" s="12">
        <v>30000000</v>
      </c>
      <c r="H1916" s="12">
        <v>0</v>
      </c>
      <c r="I1916">
        <v>0</v>
      </c>
      <c r="J1916">
        <v>0</v>
      </c>
      <c r="K1916">
        <v>1</v>
      </c>
      <c r="L1916" s="11">
        <v>34700</v>
      </c>
      <c r="M1916" s="12">
        <v>1995</v>
      </c>
      <c r="N1916">
        <v>1</v>
      </c>
      <c r="O1916" s="12">
        <f t="shared" si="82"/>
        <v>19</v>
      </c>
      <c r="P1916">
        <v>2000</v>
      </c>
      <c r="Q1916">
        <v>14</v>
      </c>
      <c r="R1916">
        <v>1</v>
      </c>
      <c r="S1916">
        <v>2.745797</v>
      </c>
      <c r="T1916">
        <v>0</v>
      </c>
      <c r="U1916">
        <v>1</v>
      </c>
    </row>
    <row r="1917" spans="1:21" x14ac:dyDescent="0.35">
      <c r="A1917">
        <v>1</v>
      </c>
      <c r="B1917">
        <f t="shared" si="83"/>
        <v>1916</v>
      </c>
      <c r="C1917" t="s">
        <v>90</v>
      </c>
      <c r="D1917">
        <v>94</v>
      </c>
      <c r="E1917">
        <v>2015</v>
      </c>
      <c r="F1917">
        <v>7800</v>
      </c>
      <c r="G1917" s="12">
        <v>31000000</v>
      </c>
      <c r="H1917" s="12">
        <v>0</v>
      </c>
      <c r="I1917">
        <v>0</v>
      </c>
      <c r="J1917">
        <v>0</v>
      </c>
      <c r="K1917">
        <v>1</v>
      </c>
      <c r="L1917" s="11">
        <v>34700</v>
      </c>
      <c r="M1917" s="12">
        <v>1995</v>
      </c>
      <c r="N1917">
        <v>1</v>
      </c>
      <c r="O1917" s="12">
        <f t="shared" si="82"/>
        <v>20</v>
      </c>
      <c r="P1917">
        <v>2000</v>
      </c>
      <c r="Q1917">
        <v>15</v>
      </c>
      <c r="R1917">
        <v>1</v>
      </c>
      <c r="S1917">
        <v>2.538802</v>
      </c>
      <c r="T1917">
        <v>0</v>
      </c>
      <c r="U1917">
        <v>1</v>
      </c>
    </row>
    <row r="1918" spans="1:21" x14ac:dyDescent="0.35">
      <c r="A1918">
        <v>1</v>
      </c>
      <c r="B1918">
        <f t="shared" si="83"/>
        <v>1917</v>
      </c>
      <c r="C1918" t="s">
        <v>90</v>
      </c>
      <c r="D1918">
        <v>94</v>
      </c>
      <c r="E1918">
        <v>2016</v>
      </c>
      <c r="F1918">
        <v>7000</v>
      </c>
      <c r="G1918" s="12">
        <v>31000000</v>
      </c>
      <c r="H1918" s="12">
        <v>0</v>
      </c>
      <c r="I1918">
        <v>0</v>
      </c>
      <c r="J1918">
        <v>0</v>
      </c>
      <c r="K1918">
        <v>1</v>
      </c>
      <c r="L1918" s="11">
        <v>34700</v>
      </c>
      <c r="M1918" s="12">
        <v>1995</v>
      </c>
      <c r="N1918">
        <v>1</v>
      </c>
      <c r="O1918" s="12">
        <f t="shared" si="82"/>
        <v>21</v>
      </c>
      <c r="P1918">
        <v>2000</v>
      </c>
      <c r="Q1918">
        <v>16</v>
      </c>
      <c r="R1918">
        <v>1</v>
      </c>
      <c r="S1918">
        <v>2.2445059999999999</v>
      </c>
      <c r="T1918">
        <v>0</v>
      </c>
      <c r="U1918">
        <v>1</v>
      </c>
    </row>
    <row r="1919" spans="1:21" x14ac:dyDescent="0.35">
      <c r="A1919">
        <v>1</v>
      </c>
      <c r="B1919">
        <f t="shared" si="83"/>
        <v>1918</v>
      </c>
      <c r="C1919" t="s">
        <v>92</v>
      </c>
      <c r="D1919">
        <v>96</v>
      </c>
      <c r="E1919">
        <v>1990</v>
      </c>
      <c r="F1919">
        <v>1600</v>
      </c>
      <c r="G1919" s="12">
        <v>8500000</v>
      </c>
      <c r="H1919" s="12">
        <v>0</v>
      </c>
      <c r="I1919">
        <v>0</v>
      </c>
      <c r="J1919">
        <v>1</v>
      </c>
      <c r="K1919">
        <v>0</v>
      </c>
      <c r="L1919" s="11">
        <v>34850</v>
      </c>
      <c r="M1919" s="12">
        <v>1995</v>
      </c>
      <c r="N1919">
        <v>0</v>
      </c>
      <c r="O1919" s="12">
        <f t="shared" si="82"/>
        <v>-5</v>
      </c>
      <c r="P1919">
        <v>2033</v>
      </c>
      <c r="Q1919">
        <v>-43</v>
      </c>
      <c r="R1919">
        <v>0</v>
      </c>
      <c r="S1919">
        <v>1.8900939999999999</v>
      </c>
      <c r="T1919">
        <v>0</v>
      </c>
      <c r="U1919">
        <v>0</v>
      </c>
    </row>
    <row r="1920" spans="1:21" x14ac:dyDescent="0.35">
      <c r="A1920">
        <v>1</v>
      </c>
      <c r="B1920">
        <f t="shared" si="83"/>
        <v>1919</v>
      </c>
      <c r="C1920" t="s">
        <v>92</v>
      </c>
      <c r="D1920">
        <v>96</v>
      </c>
      <c r="E1920">
        <v>1991</v>
      </c>
      <c r="F1920">
        <v>1900</v>
      </c>
      <c r="G1920" s="12">
        <v>8700000</v>
      </c>
      <c r="H1920" s="12">
        <v>0</v>
      </c>
      <c r="I1920">
        <v>0</v>
      </c>
      <c r="J1920">
        <v>1</v>
      </c>
      <c r="K1920">
        <v>0</v>
      </c>
      <c r="L1920" s="11">
        <v>34850</v>
      </c>
      <c r="M1920" s="12">
        <v>1995</v>
      </c>
      <c r="N1920">
        <v>0</v>
      </c>
      <c r="O1920" s="12">
        <f t="shared" si="82"/>
        <v>-4</v>
      </c>
      <c r="P1920">
        <v>2033</v>
      </c>
      <c r="Q1920">
        <v>-42</v>
      </c>
      <c r="R1920">
        <v>0</v>
      </c>
      <c r="S1920">
        <v>2.195894</v>
      </c>
      <c r="T1920">
        <v>0</v>
      </c>
      <c r="U1920">
        <v>0</v>
      </c>
    </row>
    <row r="1921" spans="1:21" x14ac:dyDescent="0.35">
      <c r="A1921">
        <v>1</v>
      </c>
      <c r="B1921">
        <f t="shared" si="83"/>
        <v>1920</v>
      </c>
      <c r="C1921" t="s">
        <v>92</v>
      </c>
      <c r="D1921">
        <v>96</v>
      </c>
      <c r="E1921">
        <v>1992</v>
      </c>
      <c r="F1921">
        <v>2300</v>
      </c>
      <c r="G1921" s="12">
        <v>8900000</v>
      </c>
      <c r="H1921" s="12">
        <v>0</v>
      </c>
      <c r="I1921">
        <v>0</v>
      </c>
      <c r="J1921">
        <v>1</v>
      </c>
      <c r="K1921">
        <v>0</v>
      </c>
      <c r="L1921" s="11">
        <v>34850</v>
      </c>
      <c r="M1921" s="12">
        <v>1995</v>
      </c>
      <c r="N1921">
        <v>0</v>
      </c>
      <c r="O1921" s="12">
        <f t="shared" si="82"/>
        <v>-3</v>
      </c>
      <c r="P1921">
        <v>2033</v>
      </c>
      <c r="Q1921">
        <v>-41</v>
      </c>
      <c r="R1921">
        <v>0</v>
      </c>
      <c r="S1921">
        <v>2.593518</v>
      </c>
      <c r="T1921">
        <v>0</v>
      </c>
      <c r="U1921">
        <v>0</v>
      </c>
    </row>
    <row r="1922" spans="1:21" x14ac:dyDescent="0.35">
      <c r="A1922">
        <v>1</v>
      </c>
      <c r="B1922">
        <f t="shared" si="83"/>
        <v>1921</v>
      </c>
      <c r="C1922" t="s">
        <v>92</v>
      </c>
      <c r="D1922">
        <v>96</v>
      </c>
      <c r="E1922">
        <v>1993</v>
      </c>
      <c r="F1922">
        <v>2700</v>
      </c>
      <c r="G1922" s="12">
        <v>9100000</v>
      </c>
      <c r="H1922" s="12">
        <v>0</v>
      </c>
      <c r="I1922">
        <v>0</v>
      </c>
      <c r="J1922">
        <v>1</v>
      </c>
      <c r="K1922">
        <v>0</v>
      </c>
      <c r="L1922" s="11">
        <v>34850</v>
      </c>
      <c r="M1922" s="12">
        <v>1995</v>
      </c>
      <c r="N1922">
        <v>0</v>
      </c>
      <c r="O1922" s="12">
        <f t="shared" si="82"/>
        <v>-2</v>
      </c>
      <c r="P1922">
        <v>2033</v>
      </c>
      <c r="Q1922">
        <v>-40</v>
      </c>
      <c r="R1922">
        <v>0</v>
      </c>
      <c r="S1922">
        <v>2.9652500000000002</v>
      </c>
      <c r="T1922">
        <v>0</v>
      </c>
      <c r="U1922">
        <v>0</v>
      </c>
    </row>
    <row r="1923" spans="1:21" x14ac:dyDescent="0.35">
      <c r="A1923">
        <v>1</v>
      </c>
      <c r="B1923">
        <f t="shared" si="83"/>
        <v>1922</v>
      </c>
      <c r="C1923" t="s">
        <v>92</v>
      </c>
      <c r="D1923">
        <v>96</v>
      </c>
      <c r="E1923">
        <v>1994</v>
      </c>
      <c r="F1923">
        <v>3100</v>
      </c>
      <c r="G1923" s="12">
        <v>9400000</v>
      </c>
      <c r="H1923" s="12">
        <v>0</v>
      </c>
      <c r="I1923">
        <v>0</v>
      </c>
      <c r="J1923">
        <v>1</v>
      </c>
      <c r="K1923">
        <v>0</v>
      </c>
      <c r="L1923" s="11">
        <v>34850</v>
      </c>
      <c r="M1923" s="12">
        <v>1995</v>
      </c>
      <c r="N1923">
        <v>0</v>
      </c>
      <c r="O1923" s="12">
        <f t="shared" ref="O1923:O1986" si="84">E1923-M1923</f>
        <v>-1</v>
      </c>
      <c r="P1923">
        <v>2033</v>
      </c>
      <c r="Q1923">
        <v>-39</v>
      </c>
      <c r="R1923">
        <v>0</v>
      </c>
      <c r="S1923">
        <v>3.314308</v>
      </c>
      <c r="T1923">
        <v>0</v>
      </c>
      <c r="U1923">
        <v>0</v>
      </c>
    </row>
    <row r="1924" spans="1:21" x14ac:dyDescent="0.35">
      <c r="A1924">
        <v>1</v>
      </c>
      <c r="B1924">
        <f t="shared" ref="B1924:B1987" si="85">B1923+1</f>
        <v>1923</v>
      </c>
      <c r="C1924" t="s">
        <v>92</v>
      </c>
      <c r="D1924">
        <v>96</v>
      </c>
      <c r="E1924">
        <v>1995</v>
      </c>
      <c r="F1924">
        <v>3600</v>
      </c>
      <c r="G1924" s="12">
        <v>9600000</v>
      </c>
      <c r="H1924" s="12">
        <v>0</v>
      </c>
      <c r="I1924">
        <v>0</v>
      </c>
      <c r="J1924">
        <v>1</v>
      </c>
      <c r="K1924">
        <v>0</v>
      </c>
      <c r="L1924" s="11">
        <v>34850</v>
      </c>
      <c r="M1924" s="12">
        <v>1995</v>
      </c>
      <c r="N1924">
        <v>1</v>
      </c>
      <c r="O1924" s="12">
        <f t="shared" si="84"/>
        <v>0</v>
      </c>
      <c r="P1924">
        <v>2033</v>
      </c>
      <c r="Q1924">
        <v>-38</v>
      </c>
      <c r="R1924">
        <v>0</v>
      </c>
      <c r="S1924">
        <v>3.748262</v>
      </c>
      <c r="T1924">
        <v>1</v>
      </c>
      <c r="U1924">
        <v>0</v>
      </c>
    </row>
    <row r="1925" spans="1:21" x14ac:dyDescent="0.35">
      <c r="A1925">
        <v>1</v>
      </c>
      <c r="B1925">
        <f t="shared" si="85"/>
        <v>1924</v>
      </c>
      <c r="C1925" t="s">
        <v>92</v>
      </c>
      <c r="D1925">
        <v>96</v>
      </c>
      <c r="E1925">
        <v>1996</v>
      </c>
      <c r="F1925">
        <v>4000</v>
      </c>
      <c r="G1925" s="12">
        <v>9900000</v>
      </c>
      <c r="H1925" s="12">
        <v>0</v>
      </c>
      <c r="I1925">
        <v>0</v>
      </c>
      <c r="J1925">
        <v>1</v>
      </c>
      <c r="K1925">
        <v>0</v>
      </c>
      <c r="L1925" s="11">
        <v>34850</v>
      </c>
      <c r="M1925" s="12">
        <v>1995</v>
      </c>
      <c r="N1925">
        <v>1</v>
      </c>
      <c r="O1925" s="12">
        <f t="shared" si="84"/>
        <v>1</v>
      </c>
      <c r="P1925">
        <v>2033</v>
      </c>
      <c r="Q1925">
        <v>-37</v>
      </c>
      <c r="R1925">
        <v>0</v>
      </c>
      <c r="S1925">
        <v>4.0581079999999998</v>
      </c>
      <c r="T1925">
        <v>1</v>
      </c>
      <c r="U1925">
        <v>0</v>
      </c>
    </row>
    <row r="1926" spans="1:21" x14ac:dyDescent="0.35">
      <c r="A1926">
        <v>1</v>
      </c>
      <c r="B1926">
        <f t="shared" si="85"/>
        <v>1925</v>
      </c>
      <c r="C1926" t="s">
        <v>92</v>
      </c>
      <c r="D1926">
        <v>96</v>
      </c>
      <c r="E1926">
        <v>1997</v>
      </c>
      <c r="F1926">
        <v>4500</v>
      </c>
      <c r="G1926" s="12">
        <v>10000000</v>
      </c>
      <c r="H1926" s="12">
        <v>0</v>
      </c>
      <c r="I1926">
        <v>0</v>
      </c>
      <c r="J1926">
        <v>1</v>
      </c>
      <c r="K1926">
        <v>0</v>
      </c>
      <c r="L1926" s="11">
        <v>34850</v>
      </c>
      <c r="M1926" s="12">
        <v>1995</v>
      </c>
      <c r="N1926">
        <v>1</v>
      </c>
      <c r="O1926" s="12">
        <f t="shared" si="84"/>
        <v>2</v>
      </c>
      <c r="P1926">
        <v>2033</v>
      </c>
      <c r="Q1926">
        <v>-36</v>
      </c>
      <c r="R1926">
        <v>0</v>
      </c>
      <c r="S1926">
        <v>4.4492370000000001</v>
      </c>
      <c r="T1926">
        <v>1</v>
      </c>
      <c r="U1926">
        <v>0</v>
      </c>
    </row>
    <row r="1927" spans="1:21" x14ac:dyDescent="0.35">
      <c r="A1927">
        <v>1</v>
      </c>
      <c r="B1927">
        <f t="shared" si="85"/>
        <v>1926</v>
      </c>
      <c r="C1927" t="s">
        <v>92</v>
      </c>
      <c r="D1927">
        <v>96</v>
      </c>
      <c r="E1927">
        <v>1998</v>
      </c>
      <c r="F1927">
        <v>4900</v>
      </c>
      <c r="G1927" s="12">
        <v>10000000</v>
      </c>
      <c r="H1927" s="12">
        <v>0</v>
      </c>
      <c r="I1927">
        <v>0</v>
      </c>
      <c r="J1927">
        <v>1</v>
      </c>
      <c r="K1927">
        <v>0</v>
      </c>
      <c r="L1927" s="11">
        <v>34850</v>
      </c>
      <c r="M1927" s="12">
        <v>1995</v>
      </c>
      <c r="N1927">
        <v>1</v>
      </c>
      <c r="O1927" s="12">
        <f t="shared" si="84"/>
        <v>3</v>
      </c>
      <c r="P1927">
        <v>2033</v>
      </c>
      <c r="Q1927">
        <v>-35</v>
      </c>
      <c r="R1927">
        <v>0</v>
      </c>
      <c r="S1927">
        <v>4.720237</v>
      </c>
      <c r="T1927">
        <v>1</v>
      </c>
      <c r="U1927">
        <v>0</v>
      </c>
    </row>
    <row r="1928" spans="1:21" x14ac:dyDescent="0.35">
      <c r="A1928">
        <v>1</v>
      </c>
      <c r="B1928">
        <f t="shared" si="85"/>
        <v>1927</v>
      </c>
      <c r="C1928" t="s">
        <v>92</v>
      </c>
      <c r="D1928">
        <v>96</v>
      </c>
      <c r="E1928">
        <v>1999</v>
      </c>
      <c r="F1928">
        <v>5300</v>
      </c>
      <c r="G1928" s="12">
        <v>11000000</v>
      </c>
      <c r="H1928" s="12">
        <v>0</v>
      </c>
      <c r="I1928">
        <v>0</v>
      </c>
      <c r="J1928">
        <v>1</v>
      </c>
      <c r="K1928">
        <v>0</v>
      </c>
      <c r="L1928" s="11">
        <v>34850</v>
      </c>
      <c r="M1928" s="12">
        <v>1995</v>
      </c>
      <c r="N1928">
        <v>1</v>
      </c>
      <c r="O1928" s="12">
        <f t="shared" si="84"/>
        <v>4</v>
      </c>
      <c r="P1928">
        <v>2033</v>
      </c>
      <c r="Q1928">
        <v>-34</v>
      </c>
      <c r="R1928">
        <v>0</v>
      </c>
      <c r="S1928">
        <v>4.9701209999999998</v>
      </c>
      <c r="T1928">
        <v>1</v>
      </c>
      <c r="U1928">
        <v>0</v>
      </c>
    </row>
    <row r="1929" spans="1:21" x14ac:dyDescent="0.35">
      <c r="A1929">
        <v>1</v>
      </c>
      <c r="B1929">
        <f t="shared" si="85"/>
        <v>1928</v>
      </c>
      <c r="C1929" t="s">
        <v>92</v>
      </c>
      <c r="D1929">
        <v>96</v>
      </c>
      <c r="E1929">
        <v>2000</v>
      </c>
      <c r="F1929">
        <v>5800</v>
      </c>
      <c r="G1929" s="12">
        <v>11000000</v>
      </c>
      <c r="H1929" s="12">
        <v>0</v>
      </c>
      <c r="I1929">
        <v>0</v>
      </c>
      <c r="J1929">
        <v>1</v>
      </c>
      <c r="K1929">
        <v>0</v>
      </c>
      <c r="L1929" s="11">
        <v>34850</v>
      </c>
      <c r="M1929" s="12">
        <v>1995</v>
      </c>
      <c r="N1929">
        <v>1</v>
      </c>
      <c r="O1929" s="12">
        <f t="shared" si="84"/>
        <v>5</v>
      </c>
      <c r="P1929">
        <v>2033</v>
      </c>
      <c r="Q1929">
        <v>-33</v>
      </c>
      <c r="R1929">
        <v>0</v>
      </c>
      <c r="S1929">
        <v>5.2882600000000002</v>
      </c>
      <c r="T1929">
        <v>1</v>
      </c>
      <c r="U1929">
        <v>0</v>
      </c>
    </row>
    <row r="1930" spans="1:21" x14ac:dyDescent="0.35">
      <c r="A1930">
        <v>1</v>
      </c>
      <c r="B1930">
        <f t="shared" si="85"/>
        <v>1929</v>
      </c>
      <c r="C1930" t="s">
        <v>92</v>
      </c>
      <c r="D1930">
        <v>96</v>
      </c>
      <c r="E1930">
        <v>2001</v>
      </c>
      <c r="F1930">
        <v>6200</v>
      </c>
      <c r="G1930" s="12">
        <v>11000000</v>
      </c>
      <c r="H1930" s="12">
        <v>0</v>
      </c>
      <c r="I1930">
        <v>0</v>
      </c>
      <c r="J1930">
        <v>1</v>
      </c>
      <c r="K1930">
        <v>0</v>
      </c>
      <c r="L1930" s="11">
        <v>34850</v>
      </c>
      <c r="M1930" s="12">
        <v>1995</v>
      </c>
      <c r="N1930">
        <v>1</v>
      </c>
      <c r="O1930" s="12">
        <f t="shared" si="84"/>
        <v>6</v>
      </c>
      <c r="P1930">
        <v>2033</v>
      </c>
      <c r="Q1930">
        <v>-32</v>
      </c>
      <c r="R1930">
        <v>0</v>
      </c>
      <c r="S1930">
        <v>5.4900010000000004</v>
      </c>
      <c r="T1930">
        <v>1</v>
      </c>
      <c r="U1930">
        <v>0</v>
      </c>
    </row>
    <row r="1931" spans="1:21" x14ac:dyDescent="0.35">
      <c r="A1931">
        <v>1</v>
      </c>
      <c r="B1931">
        <f t="shared" si="85"/>
        <v>1930</v>
      </c>
      <c r="C1931" t="s">
        <v>92</v>
      </c>
      <c r="D1931">
        <v>96</v>
      </c>
      <c r="E1931">
        <v>2002</v>
      </c>
      <c r="F1931">
        <v>6600</v>
      </c>
      <c r="G1931" s="12">
        <v>12000000</v>
      </c>
      <c r="H1931" s="12">
        <v>0</v>
      </c>
      <c r="I1931">
        <v>0</v>
      </c>
      <c r="J1931">
        <v>1</v>
      </c>
      <c r="K1931">
        <v>0</v>
      </c>
      <c r="L1931" s="11">
        <v>34850</v>
      </c>
      <c r="M1931" s="12">
        <v>1995</v>
      </c>
      <c r="N1931">
        <v>1</v>
      </c>
      <c r="O1931" s="12">
        <f t="shared" si="84"/>
        <v>7</v>
      </c>
      <c r="P1931">
        <v>2033</v>
      </c>
      <c r="Q1931">
        <v>-31</v>
      </c>
      <c r="R1931">
        <v>0</v>
      </c>
      <c r="S1931">
        <v>5.6706250000000002</v>
      </c>
      <c r="T1931">
        <v>1</v>
      </c>
      <c r="U1931">
        <v>0</v>
      </c>
    </row>
    <row r="1932" spans="1:21" x14ac:dyDescent="0.35">
      <c r="A1932">
        <v>1</v>
      </c>
      <c r="B1932">
        <f t="shared" si="85"/>
        <v>1931</v>
      </c>
      <c r="C1932" t="s">
        <v>92</v>
      </c>
      <c r="D1932">
        <v>96</v>
      </c>
      <c r="E1932">
        <v>2003</v>
      </c>
      <c r="F1932">
        <v>6900</v>
      </c>
      <c r="G1932" s="12">
        <v>12000000</v>
      </c>
      <c r="H1932" s="12">
        <v>0</v>
      </c>
      <c r="I1932">
        <v>0</v>
      </c>
      <c r="J1932">
        <v>1</v>
      </c>
      <c r="K1932">
        <v>0</v>
      </c>
      <c r="L1932" s="11">
        <v>34850</v>
      </c>
      <c r="M1932" s="12">
        <v>1995</v>
      </c>
      <c r="N1932">
        <v>1</v>
      </c>
      <c r="O1932" s="12">
        <f t="shared" si="84"/>
        <v>8</v>
      </c>
      <c r="P1932">
        <v>2033</v>
      </c>
      <c r="Q1932">
        <v>-30</v>
      </c>
      <c r="R1932">
        <v>0</v>
      </c>
      <c r="S1932">
        <v>5.7475440000000004</v>
      </c>
      <c r="T1932">
        <v>1</v>
      </c>
      <c r="U1932">
        <v>0</v>
      </c>
    </row>
    <row r="1933" spans="1:21" x14ac:dyDescent="0.35">
      <c r="A1933">
        <v>1</v>
      </c>
      <c r="B1933">
        <f t="shared" si="85"/>
        <v>1932</v>
      </c>
      <c r="C1933" t="s">
        <v>92</v>
      </c>
      <c r="D1933">
        <v>96</v>
      </c>
      <c r="E1933">
        <v>2004</v>
      </c>
      <c r="F1933">
        <v>7100</v>
      </c>
      <c r="G1933" s="12">
        <v>12000000</v>
      </c>
      <c r="H1933" s="12">
        <v>0</v>
      </c>
      <c r="I1933">
        <v>0</v>
      </c>
      <c r="J1933">
        <v>1</v>
      </c>
      <c r="K1933">
        <v>0</v>
      </c>
      <c r="L1933" s="11">
        <v>34850</v>
      </c>
      <c r="M1933" s="12">
        <v>1995</v>
      </c>
      <c r="N1933">
        <v>1</v>
      </c>
      <c r="O1933" s="12">
        <f t="shared" si="84"/>
        <v>9</v>
      </c>
      <c r="P1933">
        <v>2033</v>
      </c>
      <c r="Q1933">
        <v>-29</v>
      </c>
      <c r="R1933">
        <v>0</v>
      </c>
      <c r="S1933">
        <v>5.7295470000000002</v>
      </c>
      <c r="T1933">
        <v>1</v>
      </c>
      <c r="U1933">
        <v>0</v>
      </c>
    </row>
    <row r="1934" spans="1:21" x14ac:dyDescent="0.35">
      <c r="A1934">
        <v>1</v>
      </c>
      <c r="B1934">
        <f t="shared" si="85"/>
        <v>1933</v>
      </c>
      <c r="C1934" t="s">
        <v>92</v>
      </c>
      <c r="D1934">
        <v>96</v>
      </c>
      <c r="E1934">
        <v>2005</v>
      </c>
      <c r="F1934">
        <v>6900</v>
      </c>
      <c r="G1934" s="12">
        <v>13000000</v>
      </c>
      <c r="H1934" s="12">
        <v>0</v>
      </c>
      <c r="I1934">
        <v>0</v>
      </c>
      <c r="J1934">
        <v>1</v>
      </c>
      <c r="K1934">
        <v>0</v>
      </c>
      <c r="L1934" s="11">
        <v>34850</v>
      </c>
      <c r="M1934" s="12">
        <v>1995</v>
      </c>
      <c r="N1934">
        <v>1</v>
      </c>
      <c r="O1934" s="12">
        <f t="shared" si="84"/>
        <v>10</v>
      </c>
      <c r="P1934">
        <v>2033</v>
      </c>
      <c r="Q1934">
        <v>-28</v>
      </c>
      <c r="R1934">
        <v>0</v>
      </c>
      <c r="S1934">
        <v>5.391146</v>
      </c>
      <c r="T1934">
        <v>1</v>
      </c>
      <c r="U1934">
        <v>0</v>
      </c>
    </row>
    <row r="1935" spans="1:21" x14ac:dyDescent="0.35">
      <c r="A1935">
        <v>1</v>
      </c>
      <c r="B1935">
        <f t="shared" si="85"/>
        <v>1934</v>
      </c>
      <c r="C1935" t="s">
        <v>92</v>
      </c>
      <c r="D1935">
        <v>96</v>
      </c>
      <c r="E1935">
        <v>2006</v>
      </c>
      <c r="F1935">
        <v>7000</v>
      </c>
      <c r="G1935" s="12">
        <v>13000000</v>
      </c>
      <c r="H1935" s="12">
        <v>0</v>
      </c>
      <c r="I1935">
        <v>0</v>
      </c>
      <c r="J1935">
        <v>1</v>
      </c>
      <c r="K1935">
        <v>0</v>
      </c>
      <c r="L1935" s="11">
        <v>34850</v>
      </c>
      <c r="M1935" s="12">
        <v>1995</v>
      </c>
      <c r="N1935">
        <v>1</v>
      </c>
      <c r="O1935" s="12">
        <f t="shared" si="84"/>
        <v>11</v>
      </c>
      <c r="P1935">
        <v>2033</v>
      </c>
      <c r="Q1935">
        <v>-27</v>
      </c>
      <c r="R1935">
        <v>0</v>
      </c>
      <c r="S1935">
        <v>5.2921800000000001</v>
      </c>
      <c r="T1935">
        <v>1</v>
      </c>
      <c r="U1935">
        <v>0</v>
      </c>
    </row>
    <row r="1936" spans="1:21" x14ac:dyDescent="0.35">
      <c r="A1936">
        <v>1</v>
      </c>
      <c r="B1936">
        <f t="shared" si="85"/>
        <v>1935</v>
      </c>
      <c r="C1936" t="s">
        <v>92</v>
      </c>
      <c r="D1936">
        <v>96</v>
      </c>
      <c r="E1936">
        <v>2007</v>
      </c>
      <c r="F1936">
        <v>6500</v>
      </c>
      <c r="G1936" s="12">
        <v>14000000</v>
      </c>
      <c r="H1936" s="12">
        <v>0</v>
      </c>
      <c r="I1936">
        <v>0</v>
      </c>
      <c r="J1936">
        <v>1</v>
      </c>
      <c r="K1936">
        <v>0</v>
      </c>
      <c r="L1936" s="11">
        <v>34850</v>
      </c>
      <c r="M1936" s="12">
        <v>1995</v>
      </c>
      <c r="N1936">
        <v>1</v>
      </c>
      <c r="O1936" s="12">
        <f t="shared" si="84"/>
        <v>12</v>
      </c>
      <c r="P1936">
        <v>2033</v>
      </c>
      <c r="Q1936">
        <v>-26</v>
      </c>
      <c r="R1936">
        <v>0</v>
      </c>
      <c r="S1936">
        <v>4.7529890000000004</v>
      </c>
      <c r="T1936">
        <v>1</v>
      </c>
      <c r="U1936">
        <v>0</v>
      </c>
    </row>
    <row r="1937" spans="1:21" x14ac:dyDescent="0.35">
      <c r="A1937">
        <v>1</v>
      </c>
      <c r="B1937">
        <f t="shared" si="85"/>
        <v>1936</v>
      </c>
      <c r="C1937" t="s">
        <v>92</v>
      </c>
      <c r="D1937">
        <v>96</v>
      </c>
      <c r="E1937">
        <v>2008</v>
      </c>
      <c r="F1937">
        <v>6100</v>
      </c>
      <c r="G1937" s="12">
        <v>14000000</v>
      </c>
      <c r="H1937" s="12">
        <v>0</v>
      </c>
      <c r="I1937">
        <v>0</v>
      </c>
      <c r="J1937">
        <v>1</v>
      </c>
      <c r="K1937">
        <v>0</v>
      </c>
      <c r="L1937" s="11">
        <v>34850</v>
      </c>
      <c r="M1937" s="12">
        <v>1995</v>
      </c>
      <c r="N1937">
        <v>1</v>
      </c>
      <c r="O1937" s="12">
        <f t="shared" si="84"/>
        <v>13</v>
      </c>
      <c r="P1937">
        <v>2033</v>
      </c>
      <c r="Q1937">
        <v>-25</v>
      </c>
      <c r="R1937">
        <v>0</v>
      </c>
      <c r="S1937">
        <v>4.3145470000000001</v>
      </c>
      <c r="T1937">
        <v>1</v>
      </c>
      <c r="U1937">
        <v>0</v>
      </c>
    </row>
    <row r="1938" spans="1:21" x14ac:dyDescent="0.35">
      <c r="A1938">
        <v>1</v>
      </c>
      <c r="B1938">
        <f t="shared" si="85"/>
        <v>1937</v>
      </c>
      <c r="C1938" t="s">
        <v>92</v>
      </c>
      <c r="D1938">
        <v>96</v>
      </c>
      <c r="E1938">
        <v>2009</v>
      </c>
      <c r="F1938">
        <v>5700</v>
      </c>
      <c r="G1938" s="12">
        <v>15000000</v>
      </c>
      <c r="H1938" s="12">
        <v>0</v>
      </c>
      <c r="I1938">
        <v>0</v>
      </c>
      <c r="J1938">
        <v>1</v>
      </c>
      <c r="K1938">
        <v>0</v>
      </c>
      <c r="L1938" s="11">
        <v>34850</v>
      </c>
      <c r="M1938" s="12">
        <v>1995</v>
      </c>
      <c r="N1938">
        <v>1</v>
      </c>
      <c r="O1938" s="12">
        <f t="shared" si="84"/>
        <v>14</v>
      </c>
      <c r="P1938">
        <v>2033</v>
      </c>
      <c r="Q1938">
        <v>-24</v>
      </c>
      <c r="R1938">
        <v>0</v>
      </c>
      <c r="S1938">
        <v>3.9023460000000001</v>
      </c>
      <c r="T1938">
        <v>1</v>
      </c>
      <c r="U1938">
        <v>0</v>
      </c>
    </row>
    <row r="1939" spans="1:21" x14ac:dyDescent="0.35">
      <c r="A1939">
        <v>1</v>
      </c>
      <c r="B1939">
        <f t="shared" si="85"/>
        <v>1938</v>
      </c>
      <c r="C1939" t="s">
        <v>92</v>
      </c>
      <c r="D1939">
        <v>96</v>
      </c>
      <c r="E1939">
        <v>2010</v>
      </c>
      <c r="F1939">
        <v>5500</v>
      </c>
      <c r="G1939" s="12">
        <v>15000000</v>
      </c>
      <c r="H1939" s="12">
        <v>0</v>
      </c>
      <c r="I1939">
        <v>0</v>
      </c>
      <c r="J1939">
        <v>1</v>
      </c>
      <c r="K1939">
        <v>0</v>
      </c>
      <c r="L1939" s="11">
        <v>34850</v>
      </c>
      <c r="M1939" s="12">
        <v>1995</v>
      </c>
      <c r="N1939">
        <v>1</v>
      </c>
      <c r="O1939" s="12">
        <f t="shared" si="84"/>
        <v>15</v>
      </c>
      <c r="P1939">
        <v>2033</v>
      </c>
      <c r="Q1939">
        <v>-23</v>
      </c>
      <c r="R1939">
        <v>0</v>
      </c>
      <c r="S1939">
        <v>3.6484040000000002</v>
      </c>
      <c r="T1939">
        <v>1</v>
      </c>
      <c r="U1939">
        <v>0</v>
      </c>
    </row>
    <row r="1940" spans="1:21" x14ac:dyDescent="0.35">
      <c r="A1940">
        <v>1</v>
      </c>
      <c r="B1940">
        <f t="shared" si="85"/>
        <v>1939</v>
      </c>
      <c r="C1940" t="s">
        <v>92</v>
      </c>
      <c r="D1940">
        <v>96</v>
      </c>
      <c r="E1940">
        <v>2011</v>
      </c>
      <c r="F1940">
        <v>5200</v>
      </c>
      <c r="G1940" s="12">
        <v>16000000</v>
      </c>
      <c r="H1940" s="12">
        <v>0</v>
      </c>
      <c r="I1940">
        <v>0</v>
      </c>
      <c r="J1940">
        <v>1</v>
      </c>
      <c r="K1940">
        <v>0</v>
      </c>
      <c r="L1940" s="11">
        <v>34850</v>
      </c>
      <c r="M1940" s="12">
        <v>1995</v>
      </c>
      <c r="N1940">
        <v>1</v>
      </c>
      <c r="O1940" s="12">
        <f t="shared" si="84"/>
        <v>16</v>
      </c>
      <c r="P1940">
        <v>2033</v>
      </c>
      <c r="Q1940">
        <v>-22</v>
      </c>
      <c r="R1940">
        <v>0</v>
      </c>
      <c r="S1940">
        <v>3.34599</v>
      </c>
      <c r="T1940">
        <v>1</v>
      </c>
      <c r="U1940">
        <v>0</v>
      </c>
    </row>
    <row r="1941" spans="1:21" x14ac:dyDescent="0.35">
      <c r="A1941">
        <v>1</v>
      </c>
      <c r="B1941">
        <f t="shared" si="85"/>
        <v>1940</v>
      </c>
      <c r="C1941" t="s">
        <v>92</v>
      </c>
      <c r="D1941">
        <v>96</v>
      </c>
      <c r="E1941">
        <v>2012</v>
      </c>
      <c r="F1941">
        <v>4800</v>
      </c>
      <c r="G1941" s="12">
        <v>16000000</v>
      </c>
      <c r="H1941" s="12">
        <v>0</v>
      </c>
      <c r="I1941">
        <v>0</v>
      </c>
      <c r="J1941">
        <v>1</v>
      </c>
      <c r="K1941">
        <v>0</v>
      </c>
      <c r="L1941" s="11">
        <v>34850</v>
      </c>
      <c r="M1941" s="12">
        <v>1995</v>
      </c>
      <c r="N1941">
        <v>1</v>
      </c>
      <c r="O1941" s="12">
        <f t="shared" si="84"/>
        <v>17</v>
      </c>
      <c r="P1941">
        <v>2033</v>
      </c>
      <c r="Q1941">
        <v>-21</v>
      </c>
      <c r="R1941">
        <v>0</v>
      </c>
      <c r="S1941">
        <v>2.9987499999999998</v>
      </c>
      <c r="T1941">
        <v>1</v>
      </c>
      <c r="U1941">
        <v>0</v>
      </c>
    </row>
    <row r="1942" spans="1:21" x14ac:dyDescent="0.35">
      <c r="A1942">
        <v>1</v>
      </c>
      <c r="B1942">
        <f t="shared" si="85"/>
        <v>1941</v>
      </c>
      <c r="C1942" t="s">
        <v>92</v>
      </c>
      <c r="D1942">
        <v>96</v>
      </c>
      <c r="E1942">
        <v>2013</v>
      </c>
      <c r="F1942">
        <v>5300</v>
      </c>
      <c r="G1942" s="12">
        <v>16000000</v>
      </c>
      <c r="H1942" s="12">
        <v>0</v>
      </c>
      <c r="I1942">
        <v>0</v>
      </c>
      <c r="J1942">
        <v>1</v>
      </c>
      <c r="K1942">
        <v>0</v>
      </c>
      <c r="L1942" s="11">
        <v>34850</v>
      </c>
      <c r="M1942" s="12">
        <v>1995</v>
      </c>
      <c r="N1942">
        <v>1</v>
      </c>
      <c r="O1942" s="12">
        <f t="shared" si="84"/>
        <v>18</v>
      </c>
      <c r="P1942">
        <v>2033</v>
      </c>
      <c r="Q1942">
        <v>-20</v>
      </c>
      <c r="R1942">
        <v>0</v>
      </c>
      <c r="S1942">
        <v>3.2164450000000002</v>
      </c>
      <c r="T1942">
        <v>1</v>
      </c>
      <c r="U1942">
        <v>0</v>
      </c>
    </row>
    <row r="1943" spans="1:21" x14ac:dyDescent="0.35">
      <c r="A1943">
        <v>1</v>
      </c>
      <c r="B1943">
        <f t="shared" si="85"/>
        <v>1942</v>
      </c>
      <c r="C1943" t="s">
        <v>92</v>
      </c>
      <c r="D1943">
        <v>96</v>
      </c>
      <c r="E1943">
        <v>2014</v>
      </c>
      <c r="F1943">
        <v>6200</v>
      </c>
      <c r="G1943" s="12">
        <v>17000000</v>
      </c>
      <c r="H1943" s="12">
        <v>0</v>
      </c>
      <c r="I1943">
        <v>0</v>
      </c>
      <c r="J1943">
        <v>1</v>
      </c>
      <c r="K1943">
        <v>0</v>
      </c>
      <c r="L1943" s="11">
        <v>34850</v>
      </c>
      <c r="M1943" s="12">
        <v>1995</v>
      </c>
      <c r="N1943">
        <v>1</v>
      </c>
      <c r="O1943" s="12">
        <f t="shared" si="84"/>
        <v>19</v>
      </c>
      <c r="P1943">
        <v>2033</v>
      </c>
      <c r="Q1943">
        <v>-19</v>
      </c>
      <c r="R1943">
        <v>0</v>
      </c>
      <c r="S1943">
        <v>3.6550470000000002</v>
      </c>
      <c r="T1943">
        <v>1</v>
      </c>
      <c r="U1943">
        <v>0</v>
      </c>
    </row>
    <row r="1944" spans="1:21" x14ac:dyDescent="0.35">
      <c r="A1944">
        <v>1</v>
      </c>
      <c r="B1944">
        <f t="shared" si="85"/>
        <v>1943</v>
      </c>
      <c r="C1944" t="s">
        <v>92</v>
      </c>
      <c r="D1944">
        <v>96</v>
      </c>
      <c r="E1944">
        <v>2015</v>
      </c>
      <c r="F1944">
        <v>6400</v>
      </c>
      <c r="G1944" s="12">
        <v>17000000</v>
      </c>
      <c r="H1944" s="12">
        <v>0</v>
      </c>
      <c r="I1944">
        <v>0</v>
      </c>
      <c r="J1944">
        <v>1</v>
      </c>
      <c r="K1944">
        <v>0</v>
      </c>
      <c r="L1944" s="11">
        <v>34850</v>
      </c>
      <c r="M1944" s="12">
        <v>1995</v>
      </c>
      <c r="N1944">
        <v>1</v>
      </c>
      <c r="O1944" s="12">
        <f t="shared" si="84"/>
        <v>20</v>
      </c>
      <c r="P1944">
        <v>2033</v>
      </c>
      <c r="Q1944">
        <v>-18</v>
      </c>
      <c r="R1944">
        <v>0</v>
      </c>
      <c r="S1944">
        <v>3.663862</v>
      </c>
      <c r="T1944">
        <v>1</v>
      </c>
      <c r="U1944">
        <v>0</v>
      </c>
    </row>
    <row r="1945" spans="1:21" x14ac:dyDescent="0.35">
      <c r="A1945">
        <v>1</v>
      </c>
      <c r="B1945">
        <f t="shared" si="85"/>
        <v>1944</v>
      </c>
      <c r="C1945" t="s">
        <v>92</v>
      </c>
      <c r="D1945">
        <v>96</v>
      </c>
      <c r="E1945">
        <v>2016</v>
      </c>
      <c r="F1945">
        <v>6100</v>
      </c>
      <c r="G1945" s="12">
        <v>18000000</v>
      </c>
      <c r="H1945" s="12">
        <v>0</v>
      </c>
      <c r="I1945">
        <v>0</v>
      </c>
      <c r="J1945">
        <v>1</v>
      </c>
      <c r="K1945">
        <v>0</v>
      </c>
      <c r="L1945" s="11">
        <v>34850</v>
      </c>
      <c r="M1945" s="12">
        <v>1995</v>
      </c>
      <c r="N1945">
        <v>1</v>
      </c>
      <c r="O1945" s="12">
        <f t="shared" si="84"/>
        <v>21</v>
      </c>
      <c r="P1945">
        <v>2033</v>
      </c>
      <c r="Q1945">
        <v>-17</v>
      </c>
      <c r="R1945">
        <v>0</v>
      </c>
      <c r="S1945">
        <v>3.3898609999999998</v>
      </c>
      <c r="T1945">
        <v>1</v>
      </c>
      <c r="U1945">
        <v>0</v>
      </c>
    </row>
    <row r="1946" spans="1:21" x14ac:dyDescent="0.35">
      <c r="A1946">
        <v>1</v>
      </c>
      <c r="B1946">
        <f t="shared" si="85"/>
        <v>1945</v>
      </c>
      <c r="C1946" t="s">
        <v>93</v>
      </c>
      <c r="D1946">
        <v>97</v>
      </c>
      <c r="E1946">
        <v>1990</v>
      </c>
      <c r="F1946">
        <v>100</v>
      </c>
      <c r="G1946" s="12">
        <v>354170</v>
      </c>
      <c r="H1946" s="12">
        <v>0</v>
      </c>
      <c r="I1946">
        <v>0</v>
      </c>
      <c r="J1946">
        <v>0</v>
      </c>
      <c r="K1946">
        <v>0</v>
      </c>
      <c r="L1946" s="11">
        <v>34700</v>
      </c>
      <c r="M1946" s="12">
        <v>1995</v>
      </c>
      <c r="N1946">
        <v>0</v>
      </c>
      <c r="O1946" s="12">
        <f t="shared" si="84"/>
        <v>-5</v>
      </c>
      <c r="P1946">
        <v>1995</v>
      </c>
      <c r="Q1946">
        <v>-5</v>
      </c>
      <c r="R1946">
        <v>0</v>
      </c>
      <c r="S1946">
        <v>2.8235030000000001</v>
      </c>
      <c r="T1946">
        <v>0</v>
      </c>
      <c r="U1946">
        <v>0</v>
      </c>
    </row>
    <row r="1947" spans="1:21" x14ac:dyDescent="0.35">
      <c r="A1947">
        <v>1</v>
      </c>
      <c r="B1947">
        <f t="shared" si="85"/>
        <v>1946</v>
      </c>
      <c r="C1947" t="s">
        <v>93</v>
      </c>
      <c r="D1947">
        <v>97</v>
      </c>
      <c r="E1947">
        <v>1991</v>
      </c>
      <c r="F1947">
        <v>100</v>
      </c>
      <c r="G1947" s="12">
        <v>363845</v>
      </c>
      <c r="H1947" s="12">
        <v>0</v>
      </c>
      <c r="I1947">
        <v>0</v>
      </c>
      <c r="J1947">
        <v>0</v>
      </c>
      <c r="K1947">
        <v>0</v>
      </c>
      <c r="L1947" s="11">
        <v>34700</v>
      </c>
      <c r="M1947" s="12">
        <v>1995</v>
      </c>
      <c r="N1947">
        <v>0</v>
      </c>
      <c r="O1947" s="12">
        <f t="shared" si="84"/>
        <v>-4</v>
      </c>
      <c r="P1947">
        <v>1995</v>
      </c>
      <c r="Q1947">
        <v>-4</v>
      </c>
      <c r="R1947">
        <v>0</v>
      </c>
      <c r="S1947">
        <v>2.7484229999999998</v>
      </c>
      <c r="T1947">
        <v>0</v>
      </c>
      <c r="U1947">
        <v>0</v>
      </c>
    </row>
    <row r="1948" spans="1:21" x14ac:dyDescent="0.35">
      <c r="A1948">
        <v>1</v>
      </c>
      <c r="B1948">
        <f t="shared" si="85"/>
        <v>1947</v>
      </c>
      <c r="C1948" t="s">
        <v>93</v>
      </c>
      <c r="D1948">
        <v>97</v>
      </c>
      <c r="E1948">
        <v>1992</v>
      </c>
      <c r="F1948">
        <v>100</v>
      </c>
      <c r="G1948" s="12">
        <v>367618</v>
      </c>
      <c r="H1948" s="12">
        <v>0</v>
      </c>
      <c r="I1948">
        <v>0</v>
      </c>
      <c r="J1948">
        <v>0</v>
      </c>
      <c r="K1948">
        <v>0</v>
      </c>
      <c r="L1948" s="11">
        <v>34700</v>
      </c>
      <c r="M1948" s="12">
        <v>1995</v>
      </c>
      <c r="N1948">
        <v>0</v>
      </c>
      <c r="O1948" s="12">
        <f t="shared" si="84"/>
        <v>-3</v>
      </c>
      <c r="P1948">
        <v>1995</v>
      </c>
      <c r="Q1948">
        <v>-3</v>
      </c>
      <c r="R1948">
        <v>0</v>
      </c>
      <c r="S1948">
        <v>2.720215</v>
      </c>
      <c r="T1948">
        <v>0</v>
      </c>
      <c r="U1948">
        <v>0</v>
      </c>
    </row>
    <row r="1949" spans="1:21" x14ac:dyDescent="0.35">
      <c r="A1949">
        <v>1</v>
      </c>
      <c r="B1949">
        <f t="shared" si="85"/>
        <v>1948</v>
      </c>
      <c r="C1949" t="s">
        <v>93</v>
      </c>
      <c r="D1949">
        <v>97</v>
      </c>
      <c r="E1949">
        <v>1993</v>
      </c>
      <c r="F1949">
        <v>100</v>
      </c>
      <c r="G1949" s="12">
        <v>371308</v>
      </c>
      <c r="H1949" s="12">
        <v>0</v>
      </c>
      <c r="I1949">
        <v>0</v>
      </c>
      <c r="J1949">
        <v>0</v>
      </c>
      <c r="K1949">
        <v>0</v>
      </c>
      <c r="L1949" s="11">
        <v>34700</v>
      </c>
      <c r="M1949" s="12">
        <v>1995</v>
      </c>
      <c r="N1949">
        <v>0</v>
      </c>
      <c r="O1949" s="12">
        <f t="shared" si="84"/>
        <v>-2</v>
      </c>
      <c r="P1949">
        <v>1995</v>
      </c>
      <c r="Q1949">
        <v>-2</v>
      </c>
      <c r="R1949">
        <v>0</v>
      </c>
      <c r="S1949">
        <v>2.6931820000000002</v>
      </c>
      <c r="T1949">
        <v>0</v>
      </c>
      <c r="U1949">
        <v>0</v>
      </c>
    </row>
    <row r="1950" spans="1:21" x14ac:dyDescent="0.35">
      <c r="A1950">
        <v>1</v>
      </c>
      <c r="B1950">
        <f t="shared" si="85"/>
        <v>1949</v>
      </c>
      <c r="C1950" t="s">
        <v>93</v>
      </c>
      <c r="D1950">
        <v>97</v>
      </c>
      <c r="E1950">
        <v>1994</v>
      </c>
      <c r="F1950">
        <v>100</v>
      </c>
      <c r="G1950" s="12">
        <v>374797</v>
      </c>
      <c r="H1950" s="12">
        <v>0</v>
      </c>
      <c r="I1950">
        <v>0</v>
      </c>
      <c r="J1950">
        <v>0</v>
      </c>
      <c r="K1950">
        <v>0</v>
      </c>
      <c r="L1950" s="11">
        <v>34700</v>
      </c>
      <c r="M1950" s="12">
        <v>1995</v>
      </c>
      <c r="N1950">
        <v>0</v>
      </c>
      <c r="O1950" s="12">
        <f t="shared" si="84"/>
        <v>-1</v>
      </c>
      <c r="P1950">
        <v>1995</v>
      </c>
      <c r="Q1950">
        <v>-1</v>
      </c>
      <c r="R1950">
        <v>0</v>
      </c>
      <c r="S1950">
        <v>2.6681110000000001</v>
      </c>
      <c r="T1950">
        <v>0</v>
      </c>
      <c r="U1950">
        <v>0</v>
      </c>
    </row>
    <row r="1951" spans="1:21" x14ac:dyDescent="0.35">
      <c r="A1951">
        <v>1</v>
      </c>
      <c r="B1951">
        <f t="shared" si="85"/>
        <v>1950</v>
      </c>
      <c r="C1951" t="s">
        <v>93</v>
      </c>
      <c r="D1951">
        <v>97</v>
      </c>
      <c r="E1951">
        <v>1995</v>
      </c>
      <c r="F1951">
        <v>100</v>
      </c>
      <c r="G1951" s="12">
        <v>377419</v>
      </c>
      <c r="H1951" s="12">
        <v>0</v>
      </c>
      <c r="I1951">
        <v>0</v>
      </c>
      <c r="J1951">
        <v>0</v>
      </c>
      <c r="K1951">
        <v>0</v>
      </c>
      <c r="L1951" s="11">
        <v>34700</v>
      </c>
      <c r="M1951" s="12">
        <v>1995</v>
      </c>
      <c r="N1951">
        <v>1</v>
      </c>
      <c r="O1951" s="12">
        <f t="shared" si="84"/>
        <v>0</v>
      </c>
      <c r="P1951">
        <v>1995</v>
      </c>
      <c r="Q1951">
        <v>0</v>
      </c>
      <c r="R1951">
        <v>1</v>
      </c>
      <c r="S1951">
        <v>2.649575</v>
      </c>
      <c r="T1951">
        <v>0</v>
      </c>
      <c r="U1951">
        <v>0</v>
      </c>
    </row>
    <row r="1952" spans="1:21" x14ac:dyDescent="0.35">
      <c r="A1952">
        <v>1</v>
      </c>
      <c r="B1952">
        <f t="shared" si="85"/>
        <v>1951</v>
      </c>
      <c r="C1952" t="s">
        <v>93</v>
      </c>
      <c r="D1952">
        <v>97</v>
      </c>
      <c r="E1952">
        <v>1996</v>
      </c>
      <c r="F1952">
        <v>100</v>
      </c>
      <c r="G1952" s="12">
        <v>379905</v>
      </c>
      <c r="H1952" s="12">
        <v>0</v>
      </c>
      <c r="I1952">
        <v>0</v>
      </c>
      <c r="J1952">
        <v>0</v>
      </c>
      <c r="K1952">
        <v>0</v>
      </c>
      <c r="L1952" s="11">
        <v>34700</v>
      </c>
      <c r="M1952" s="12">
        <v>1995</v>
      </c>
      <c r="N1952">
        <v>1</v>
      </c>
      <c r="O1952" s="12">
        <f t="shared" si="84"/>
        <v>1</v>
      </c>
      <c r="P1952">
        <v>1995</v>
      </c>
      <c r="Q1952">
        <v>1</v>
      </c>
      <c r="R1952">
        <v>1</v>
      </c>
      <c r="S1952">
        <v>2.6322369999999999</v>
      </c>
      <c r="T1952">
        <v>0</v>
      </c>
      <c r="U1952">
        <v>0</v>
      </c>
    </row>
    <row r="1953" spans="1:21" x14ac:dyDescent="0.35">
      <c r="A1953">
        <v>1</v>
      </c>
      <c r="B1953">
        <f t="shared" si="85"/>
        <v>1952</v>
      </c>
      <c r="C1953" t="s">
        <v>93</v>
      </c>
      <c r="D1953">
        <v>97</v>
      </c>
      <c r="E1953">
        <v>1997</v>
      </c>
      <c r="F1953">
        <v>100</v>
      </c>
      <c r="G1953" s="12">
        <v>382791</v>
      </c>
      <c r="H1953" s="12">
        <v>0</v>
      </c>
      <c r="I1953">
        <v>0</v>
      </c>
      <c r="J1953">
        <v>0</v>
      </c>
      <c r="K1953">
        <v>0</v>
      </c>
      <c r="L1953" s="11">
        <v>34700</v>
      </c>
      <c r="M1953" s="12">
        <v>1995</v>
      </c>
      <c r="N1953">
        <v>1</v>
      </c>
      <c r="O1953" s="12">
        <f t="shared" si="84"/>
        <v>2</v>
      </c>
      <c r="P1953">
        <v>1995</v>
      </c>
      <c r="Q1953">
        <v>2</v>
      </c>
      <c r="R1953">
        <v>1</v>
      </c>
      <c r="S1953">
        <v>2.6123919999999998</v>
      </c>
      <c r="T1953">
        <v>0</v>
      </c>
      <c r="U1953">
        <v>0</v>
      </c>
    </row>
    <row r="1954" spans="1:21" x14ac:dyDescent="0.35">
      <c r="A1954">
        <v>1</v>
      </c>
      <c r="B1954">
        <f t="shared" si="85"/>
        <v>1953</v>
      </c>
      <c r="C1954" t="s">
        <v>93</v>
      </c>
      <c r="D1954">
        <v>97</v>
      </c>
      <c r="E1954">
        <v>1998</v>
      </c>
      <c r="F1954">
        <v>100</v>
      </c>
      <c r="G1954" s="12">
        <v>385287</v>
      </c>
      <c r="H1954" s="12">
        <v>0</v>
      </c>
      <c r="I1954">
        <v>0</v>
      </c>
      <c r="J1954">
        <v>0</v>
      </c>
      <c r="K1954">
        <v>0</v>
      </c>
      <c r="L1954" s="11">
        <v>34700</v>
      </c>
      <c r="M1954" s="12">
        <v>1995</v>
      </c>
      <c r="N1954">
        <v>1</v>
      </c>
      <c r="O1954" s="12">
        <f t="shared" si="84"/>
        <v>3</v>
      </c>
      <c r="P1954">
        <v>1995</v>
      </c>
      <c r="Q1954">
        <v>3</v>
      </c>
      <c r="R1954">
        <v>1</v>
      </c>
      <c r="S1954">
        <v>2.5954679999999999</v>
      </c>
      <c r="T1954">
        <v>0</v>
      </c>
      <c r="U1954">
        <v>0</v>
      </c>
    </row>
    <row r="1955" spans="1:21" x14ac:dyDescent="0.35">
      <c r="A1955">
        <v>1</v>
      </c>
      <c r="B1955">
        <f t="shared" si="85"/>
        <v>1954</v>
      </c>
      <c r="C1955" t="s">
        <v>93</v>
      </c>
      <c r="D1955">
        <v>97</v>
      </c>
      <c r="E1955">
        <v>1999</v>
      </c>
      <c r="F1955">
        <v>100</v>
      </c>
      <c r="G1955" s="12">
        <v>387578</v>
      </c>
      <c r="H1955" s="12">
        <v>0</v>
      </c>
      <c r="I1955">
        <v>0</v>
      </c>
      <c r="J1955">
        <v>0</v>
      </c>
      <c r="K1955">
        <v>0</v>
      </c>
      <c r="L1955" s="11">
        <v>34700</v>
      </c>
      <c r="M1955" s="12">
        <v>1995</v>
      </c>
      <c r="N1955">
        <v>1</v>
      </c>
      <c r="O1955" s="12">
        <f t="shared" si="84"/>
        <v>4</v>
      </c>
      <c r="P1955">
        <v>1995</v>
      </c>
      <c r="Q1955">
        <v>4</v>
      </c>
      <c r="R1955">
        <v>1</v>
      </c>
      <c r="S1955">
        <v>2.5801259999999999</v>
      </c>
      <c r="T1955">
        <v>0</v>
      </c>
      <c r="U1955">
        <v>0</v>
      </c>
    </row>
    <row r="1956" spans="1:21" x14ac:dyDescent="0.35">
      <c r="A1956">
        <v>1</v>
      </c>
      <c r="B1956">
        <f t="shared" si="85"/>
        <v>1955</v>
      </c>
      <c r="C1956" t="s">
        <v>93</v>
      </c>
      <c r="D1956">
        <v>97</v>
      </c>
      <c r="E1956">
        <v>2000</v>
      </c>
      <c r="F1956">
        <v>100</v>
      </c>
      <c r="G1956" s="12">
        <v>390087</v>
      </c>
      <c r="H1956" s="12">
        <v>0</v>
      </c>
      <c r="I1956">
        <v>0</v>
      </c>
      <c r="J1956">
        <v>0</v>
      </c>
      <c r="K1956">
        <v>0</v>
      </c>
      <c r="L1956" s="11">
        <v>34700</v>
      </c>
      <c r="M1956" s="12">
        <v>1995</v>
      </c>
      <c r="N1956">
        <v>1</v>
      </c>
      <c r="O1956" s="12">
        <f t="shared" si="84"/>
        <v>5</v>
      </c>
      <c r="P1956">
        <v>1995</v>
      </c>
      <c r="Q1956">
        <v>5</v>
      </c>
      <c r="R1956">
        <v>1</v>
      </c>
      <c r="S1956">
        <v>2.5635309999999998</v>
      </c>
      <c r="T1956">
        <v>0</v>
      </c>
      <c r="U1956">
        <v>0</v>
      </c>
    </row>
    <row r="1957" spans="1:21" x14ac:dyDescent="0.35">
      <c r="A1957">
        <v>1</v>
      </c>
      <c r="B1957">
        <f t="shared" si="85"/>
        <v>1956</v>
      </c>
      <c r="C1957" t="s">
        <v>93</v>
      </c>
      <c r="D1957">
        <v>97</v>
      </c>
      <c r="E1957">
        <v>2001</v>
      </c>
      <c r="F1957">
        <v>100</v>
      </c>
      <c r="G1957" s="12">
        <v>393028</v>
      </c>
      <c r="H1957" s="12">
        <v>0</v>
      </c>
      <c r="I1957">
        <v>0</v>
      </c>
      <c r="J1957">
        <v>0</v>
      </c>
      <c r="K1957">
        <v>0</v>
      </c>
      <c r="L1957" s="11">
        <v>34700</v>
      </c>
      <c r="M1957" s="12">
        <v>1995</v>
      </c>
      <c r="N1957">
        <v>1</v>
      </c>
      <c r="O1957" s="12">
        <f t="shared" si="84"/>
        <v>6</v>
      </c>
      <c r="P1957">
        <v>1995</v>
      </c>
      <c r="Q1957">
        <v>6</v>
      </c>
      <c r="R1957">
        <v>1</v>
      </c>
      <c r="S1957">
        <v>2.5443479999999998</v>
      </c>
      <c r="T1957">
        <v>0</v>
      </c>
      <c r="U1957">
        <v>0</v>
      </c>
    </row>
    <row r="1958" spans="1:21" x14ac:dyDescent="0.35">
      <c r="A1958">
        <v>1</v>
      </c>
      <c r="B1958">
        <f t="shared" si="85"/>
        <v>1957</v>
      </c>
      <c r="C1958" t="s">
        <v>93</v>
      </c>
      <c r="D1958">
        <v>97</v>
      </c>
      <c r="E1958">
        <v>2002</v>
      </c>
      <c r="F1958">
        <v>100</v>
      </c>
      <c r="G1958" s="12">
        <v>395969</v>
      </c>
      <c r="H1958" s="12">
        <v>0</v>
      </c>
      <c r="I1958">
        <v>0</v>
      </c>
      <c r="J1958">
        <v>0</v>
      </c>
      <c r="K1958">
        <v>0</v>
      </c>
      <c r="L1958" s="11">
        <v>34700</v>
      </c>
      <c r="M1958" s="12">
        <v>1995</v>
      </c>
      <c r="N1958">
        <v>1</v>
      </c>
      <c r="O1958" s="12">
        <f t="shared" si="84"/>
        <v>7</v>
      </c>
      <c r="P1958">
        <v>1995</v>
      </c>
      <c r="Q1958">
        <v>7</v>
      </c>
      <c r="R1958">
        <v>1</v>
      </c>
      <c r="S1958">
        <v>2.5254500000000002</v>
      </c>
      <c r="T1958">
        <v>0</v>
      </c>
      <c r="U1958">
        <v>0</v>
      </c>
    </row>
    <row r="1959" spans="1:21" x14ac:dyDescent="0.35">
      <c r="A1959">
        <v>1</v>
      </c>
      <c r="B1959">
        <f t="shared" si="85"/>
        <v>1958</v>
      </c>
      <c r="C1959" t="s">
        <v>93</v>
      </c>
      <c r="D1959">
        <v>97</v>
      </c>
      <c r="E1959">
        <v>2003</v>
      </c>
      <c r="F1959">
        <v>100</v>
      </c>
      <c r="G1959" s="12">
        <v>398582</v>
      </c>
      <c r="H1959" s="12">
        <v>0</v>
      </c>
      <c r="I1959">
        <v>0</v>
      </c>
      <c r="J1959">
        <v>0</v>
      </c>
      <c r="K1959">
        <v>0</v>
      </c>
      <c r="L1959" s="11">
        <v>34700</v>
      </c>
      <c r="M1959" s="12">
        <v>1995</v>
      </c>
      <c r="N1959">
        <v>1</v>
      </c>
      <c r="O1959" s="12">
        <f t="shared" si="84"/>
        <v>8</v>
      </c>
      <c r="P1959">
        <v>1995</v>
      </c>
      <c r="Q1959">
        <v>8</v>
      </c>
      <c r="R1959">
        <v>1</v>
      </c>
      <c r="S1959">
        <v>2.5088940000000002</v>
      </c>
      <c r="T1959">
        <v>0</v>
      </c>
      <c r="U1959">
        <v>0</v>
      </c>
    </row>
    <row r="1960" spans="1:21" x14ac:dyDescent="0.35">
      <c r="A1960">
        <v>1</v>
      </c>
      <c r="B1960">
        <f t="shared" si="85"/>
        <v>1959</v>
      </c>
      <c r="C1960" t="s">
        <v>93</v>
      </c>
      <c r="D1960">
        <v>97</v>
      </c>
      <c r="E1960">
        <v>2004</v>
      </c>
      <c r="F1960">
        <v>100</v>
      </c>
      <c r="G1960" s="12">
        <v>401268</v>
      </c>
      <c r="H1960" s="12">
        <v>0</v>
      </c>
      <c r="I1960">
        <v>0</v>
      </c>
      <c r="J1960">
        <v>0</v>
      </c>
      <c r="K1960">
        <v>0</v>
      </c>
      <c r="L1960" s="11">
        <v>34700</v>
      </c>
      <c r="M1960" s="12">
        <v>1995</v>
      </c>
      <c r="N1960">
        <v>1</v>
      </c>
      <c r="O1960" s="12">
        <f t="shared" si="84"/>
        <v>9</v>
      </c>
      <c r="P1960">
        <v>1995</v>
      </c>
      <c r="Q1960">
        <v>9</v>
      </c>
      <c r="R1960">
        <v>1</v>
      </c>
      <c r="S1960">
        <v>2.4921000000000002</v>
      </c>
      <c r="T1960">
        <v>0</v>
      </c>
      <c r="U1960">
        <v>0</v>
      </c>
    </row>
    <row r="1961" spans="1:21" x14ac:dyDescent="0.35">
      <c r="A1961">
        <v>1</v>
      </c>
      <c r="B1961">
        <f t="shared" si="85"/>
        <v>1960</v>
      </c>
      <c r="C1961" t="s">
        <v>93</v>
      </c>
      <c r="D1961">
        <v>97</v>
      </c>
      <c r="E1961">
        <v>2005</v>
      </c>
      <c r="F1961">
        <v>100</v>
      </c>
      <c r="G1961" s="12">
        <v>403834</v>
      </c>
      <c r="H1961" s="12">
        <v>0</v>
      </c>
      <c r="I1961">
        <v>0</v>
      </c>
      <c r="J1961">
        <v>0</v>
      </c>
      <c r="K1961">
        <v>0</v>
      </c>
      <c r="L1961" s="11">
        <v>34700</v>
      </c>
      <c r="M1961" s="12">
        <v>1995</v>
      </c>
      <c r="N1961">
        <v>1</v>
      </c>
      <c r="O1961" s="12">
        <f t="shared" si="84"/>
        <v>10</v>
      </c>
      <c r="P1961">
        <v>1995</v>
      </c>
      <c r="Q1961">
        <v>10</v>
      </c>
      <c r="R1961">
        <v>1</v>
      </c>
      <c r="S1961">
        <v>2.4762650000000002</v>
      </c>
      <c r="T1961">
        <v>0</v>
      </c>
      <c r="U1961">
        <v>0</v>
      </c>
    </row>
    <row r="1962" spans="1:21" x14ac:dyDescent="0.35">
      <c r="A1962">
        <v>1</v>
      </c>
      <c r="B1962">
        <f t="shared" si="85"/>
        <v>1961</v>
      </c>
      <c r="C1962" t="s">
        <v>93</v>
      </c>
      <c r="D1962">
        <v>97</v>
      </c>
      <c r="E1962">
        <v>2006</v>
      </c>
      <c r="F1962">
        <v>100</v>
      </c>
      <c r="G1962" s="12">
        <v>405308</v>
      </c>
      <c r="H1962" s="12">
        <v>0</v>
      </c>
      <c r="I1962">
        <v>0</v>
      </c>
      <c r="J1962">
        <v>0</v>
      </c>
      <c r="K1962">
        <v>0</v>
      </c>
      <c r="L1962" s="11">
        <v>34700</v>
      </c>
      <c r="M1962" s="12">
        <v>1995</v>
      </c>
      <c r="N1962">
        <v>1</v>
      </c>
      <c r="O1962" s="12">
        <f t="shared" si="84"/>
        <v>11</v>
      </c>
      <c r="P1962">
        <v>1995</v>
      </c>
      <c r="Q1962">
        <v>11</v>
      </c>
      <c r="R1962">
        <v>1</v>
      </c>
      <c r="S1962">
        <v>2.4672589999999999</v>
      </c>
      <c r="T1962">
        <v>0</v>
      </c>
      <c r="U1962">
        <v>0</v>
      </c>
    </row>
    <row r="1963" spans="1:21" x14ac:dyDescent="0.35">
      <c r="A1963">
        <v>1</v>
      </c>
      <c r="B1963">
        <f t="shared" si="85"/>
        <v>1962</v>
      </c>
      <c r="C1963" t="s">
        <v>93</v>
      </c>
      <c r="D1963">
        <v>97</v>
      </c>
      <c r="E1963">
        <v>2007</v>
      </c>
      <c r="F1963">
        <v>100</v>
      </c>
      <c r="G1963" s="12">
        <v>406724</v>
      </c>
      <c r="H1963" s="12">
        <v>0</v>
      </c>
      <c r="I1963">
        <v>0</v>
      </c>
      <c r="J1963">
        <v>0</v>
      </c>
      <c r="K1963">
        <v>0</v>
      </c>
      <c r="L1963" s="11">
        <v>34700</v>
      </c>
      <c r="M1963" s="12">
        <v>1995</v>
      </c>
      <c r="N1963">
        <v>1</v>
      </c>
      <c r="O1963" s="12">
        <f t="shared" si="84"/>
        <v>12</v>
      </c>
      <c r="P1963">
        <v>1995</v>
      </c>
      <c r="Q1963">
        <v>12</v>
      </c>
      <c r="R1963">
        <v>1</v>
      </c>
      <c r="S1963">
        <v>2.4586700000000001</v>
      </c>
      <c r="T1963">
        <v>0</v>
      </c>
      <c r="U1963">
        <v>0</v>
      </c>
    </row>
    <row r="1964" spans="1:21" x14ac:dyDescent="0.35">
      <c r="A1964">
        <v>1</v>
      </c>
      <c r="B1964">
        <f t="shared" si="85"/>
        <v>1963</v>
      </c>
      <c r="C1964" t="s">
        <v>93</v>
      </c>
      <c r="D1964">
        <v>97</v>
      </c>
      <c r="E1964">
        <v>2008</v>
      </c>
      <c r="F1964">
        <v>100</v>
      </c>
      <c r="G1964" s="12">
        <v>409379</v>
      </c>
      <c r="H1964" s="12">
        <v>0</v>
      </c>
      <c r="I1964">
        <v>0</v>
      </c>
      <c r="J1964">
        <v>0</v>
      </c>
      <c r="K1964">
        <v>0</v>
      </c>
      <c r="L1964" s="11">
        <v>34700</v>
      </c>
      <c r="M1964" s="12">
        <v>1995</v>
      </c>
      <c r="N1964">
        <v>1</v>
      </c>
      <c r="O1964" s="12">
        <f t="shared" si="84"/>
        <v>13</v>
      </c>
      <c r="P1964">
        <v>1995</v>
      </c>
      <c r="Q1964">
        <v>13</v>
      </c>
      <c r="R1964">
        <v>1</v>
      </c>
      <c r="S1964">
        <v>2.4427240000000001</v>
      </c>
      <c r="T1964">
        <v>0</v>
      </c>
      <c r="U1964">
        <v>0</v>
      </c>
    </row>
    <row r="1965" spans="1:21" x14ac:dyDescent="0.35">
      <c r="A1965">
        <v>1</v>
      </c>
      <c r="B1965">
        <f t="shared" si="85"/>
        <v>1964</v>
      </c>
      <c r="C1965" t="s">
        <v>93</v>
      </c>
      <c r="D1965">
        <v>97</v>
      </c>
      <c r="E1965">
        <v>2009</v>
      </c>
      <c r="F1965">
        <v>100</v>
      </c>
      <c r="G1965" s="12">
        <v>412477</v>
      </c>
      <c r="H1965" s="12">
        <v>0</v>
      </c>
      <c r="I1965">
        <v>0</v>
      </c>
      <c r="J1965">
        <v>0</v>
      </c>
      <c r="K1965">
        <v>0</v>
      </c>
      <c r="L1965" s="11">
        <v>34700</v>
      </c>
      <c r="M1965" s="12">
        <v>1995</v>
      </c>
      <c r="N1965">
        <v>1</v>
      </c>
      <c r="O1965" s="12">
        <f t="shared" si="84"/>
        <v>14</v>
      </c>
      <c r="P1965">
        <v>1995</v>
      </c>
      <c r="Q1965">
        <v>14</v>
      </c>
      <c r="R1965">
        <v>1</v>
      </c>
      <c r="S1965">
        <v>2.4243779999999999</v>
      </c>
      <c r="T1965">
        <v>0</v>
      </c>
      <c r="U1965">
        <v>0</v>
      </c>
    </row>
    <row r="1966" spans="1:21" x14ac:dyDescent="0.35">
      <c r="A1966">
        <v>1</v>
      </c>
      <c r="B1966">
        <f t="shared" si="85"/>
        <v>1965</v>
      </c>
      <c r="C1966" t="s">
        <v>93</v>
      </c>
      <c r="D1966">
        <v>97</v>
      </c>
      <c r="E1966">
        <v>2010</v>
      </c>
      <c r="F1966">
        <v>100</v>
      </c>
      <c r="G1966" s="12">
        <v>414508</v>
      </c>
      <c r="H1966" s="12">
        <v>0</v>
      </c>
      <c r="I1966">
        <v>0</v>
      </c>
      <c r="J1966">
        <v>0</v>
      </c>
      <c r="K1966">
        <v>0</v>
      </c>
      <c r="L1966" s="11">
        <v>34700</v>
      </c>
      <c r="M1966" s="12">
        <v>1995</v>
      </c>
      <c r="N1966">
        <v>1</v>
      </c>
      <c r="O1966" s="12">
        <f t="shared" si="84"/>
        <v>15</v>
      </c>
      <c r="P1966">
        <v>1995</v>
      </c>
      <c r="Q1966">
        <v>15</v>
      </c>
      <c r="R1966">
        <v>1</v>
      </c>
      <c r="S1966">
        <v>2.4124989999999999</v>
      </c>
      <c r="T1966">
        <v>0</v>
      </c>
      <c r="U1966">
        <v>0</v>
      </c>
    </row>
    <row r="1967" spans="1:21" x14ac:dyDescent="0.35">
      <c r="A1967">
        <v>1</v>
      </c>
      <c r="B1967">
        <f t="shared" si="85"/>
        <v>1966</v>
      </c>
      <c r="C1967" t="s">
        <v>93</v>
      </c>
      <c r="D1967">
        <v>97</v>
      </c>
      <c r="E1967">
        <v>2011</v>
      </c>
      <c r="F1967">
        <v>100</v>
      </c>
      <c r="G1967" s="12">
        <v>416268</v>
      </c>
      <c r="H1967" s="12">
        <v>0</v>
      </c>
      <c r="I1967">
        <v>0</v>
      </c>
      <c r="J1967">
        <v>0</v>
      </c>
      <c r="K1967">
        <v>0</v>
      </c>
      <c r="L1967" s="11">
        <v>34700</v>
      </c>
      <c r="M1967" s="12">
        <v>1995</v>
      </c>
      <c r="N1967">
        <v>1</v>
      </c>
      <c r="O1967" s="12">
        <f t="shared" si="84"/>
        <v>16</v>
      </c>
      <c r="P1967">
        <v>1995</v>
      </c>
      <c r="Q1967">
        <v>16</v>
      </c>
      <c r="R1967">
        <v>1</v>
      </c>
      <c r="S1967">
        <v>2.402298</v>
      </c>
      <c r="T1967">
        <v>0</v>
      </c>
      <c r="U1967">
        <v>0</v>
      </c>
    </row>
    <row r="1968" spans="1:21" x14ac:dyDescent="0.35">
      <c r="A1968">
        <v>1</v>
      </c>
      <c r="B1968">
        <f t="shared" si="85"/>
        <v>1967</v>
      </c>
      <c r="C1968" t="s">
        <v>93</v>
      </c>
      <c r="D1968">
        <v>97</v>
      </c>
      <c r="E1968">
        <v>2012</v>
      </c>
      <c r="F1968">
        <v>100</v>
      </c>
      <c r="G1968" s="12">
        <v>419455</v>
      </c>
      <c r="H1968" s="12">
        <v>0</v>
      </c>
      <c r="I1968">
        <v>0</v>
      </c>
      <c r="J1968">
        <v>0</v>
      </c>
      <c r="K1968">
        <v>0</v>
      </c>
      <c r="L1968" s="11">
        <v>34700</v>
      </c>
      <c r="M1968" s="12">
        <v>1995</v>
      </c>
      <c r="N1968">
        <v>1</v>
      </c>
      <c r="O1968" s="12">
        <f t="shared" si="84"/>
        <v>17</v>
      </c>
      <c r="P1968">
        <v>1995</v>
      </c>
      <c r="Q1968">
        <v>17</v>
      </c>
      <c r="R1968">
        <v>1</v>
      </c>
      <c r="S1968">
        <v>2.3840460000000001</v>
      </c>
      <c r="T1968">
        <v>0</v>
      </c>
      <c r="U1968">
        <v>0</v>
      </c>
    </row>
    <row r="1969" spans="1:21" x14ac:dyDescent="0.35">
      <c r="A1969">
        <v>1</v>
      </c>
      <c r="B1969">
        <f t="shared" si="85"/>
        <v>1968</v>
      </c>
      <c r="C1969" t="s">
        <v>93</v>
      </c>
      <c r="D1969">
        <v>97</v>
      </c>
      <c r="E1969">
        <v>2013</v>
      </c>
      <c r="F1969">
        <v>100</v>
      </c>
      <c r="G1969" s="12">
        <v>423374</v>
      </c>
      <c r="H1969" s="12">
        <v>0</v>
      </c>
      <c r="I1969">
        <v>0</v>
      </c>
      <c r="J1969">
        <v>0</v>
      </c>
      <c r="K1969">
        <v>0</v>
      </c>
      <c r="L1969" s="11">
        <v>34700</v>
      </c>
      <c r="M1969" s="12">
        <v>1995</v>
      </c>
      <c r="N1969">
        <v>1</v>
      </c>
      <c r="O1969" s="12">
        <f t="shared" si="84"/>
        <v>18</v>
      </c>
      <c r="P1969">
        <v>1995</v>
      </c>
      <c r="Q1969">
        <v>18</v>
      </c>
      <c r="R1969">
        <v>1</v>
      </c>
      <c r="S1969">
        <v>2.3619780000000001</v>
      </c>
      <c r="T1969">
        <v>0</v>
      </c>
      <c r="U1969">
        <v>0</v>
      </c>
    </row>
    <row r="1970" spans="1:21" x14ac:dyDescent="0.35">
      <c r="A1970">
        <v>1</v>
      </c>
      <c r="B1970">
        <f t="shared" si="85"/>
        <v>1969</v>
      </c>
      <c r="C1970" t="s">
        <v>93</v>
      </c>
      <c r="D1970">
        <v>97</v>
      </c>
      <c r="E1970">
        <v>2014</v>
      </c>
      <c r="F1970">
        <v>100</v>
      </c>
      <c r="G1970" s="12">
        <v>427364</v>
      </c>
      <c r="H1970" s="12">
        <v>0</v>
      </c>
      <c r="I1970">
        <v>0</v>
      </c>
      <c r="J1970">
        <v>0</v>
      </c>
      <c r="K1970">
        <v>0</v>
      </c>
      <c r="L1970" s="11">
        <v>34700</v>
      </c>
      <c r="M1970" s="12">
        <v>1995</v>
      </c>
      <c r="N1970">
        <v>1</v>
      </c>
      <c r="O1970" s="12">
        <f t="shared" si="84"/>
        <v>19</v>
      </c>
      <c r="P1970">
        <v>1995</v>
      </c>
      <c r="Q1970">
        <v>19</v>
      </c>
      <c r="R1970">
        <v>1</v>
      </c>
      <c r="S1970">
        <v>2.3399260000000002</v>
      </c>
      <c r="T1970">
        <v>0</v>
      </c>
      <c r="U1970">
        <v>0</v>
      </c>
    </row>
    <row r="1971" spans="1:21" x14ac:dyDescent="0.35">
      <c r="A1971">
        <v>1</v>
      </c>
      <c r="B1971">
        <f t="shared" si="85"/>
        <v>1970</v>
      </c>
      <c r="C1971" t="s">
        <v>93</v>
      </c>
      <c r="D1971">
        <v>97</v>
      </c>
      <c r="E1971">
        <v>2015</v>
      </c>
      <c r="F1971">
        <v>100</v>
      </c>
      <c r="G1971" s="12">
        <v>431874</v>
      </c>
      <c r="H1971" s="12">
        <v>0</v>
      </c>
      <c r="I1971">
        <v>0</v>
      </c>
      <c r="J1971">
        <v>0</v>
      </c>
      <c r="K1971">
        <v>0</v>
      </c>
      <c r="L1971" s="11">
        <v>34700</v>
      </c>
      <c r="M1971" s="12">
        <v>1995</v>
      </c>
      <c r="N1971">
        <v>1</v>
      </c>
      <c r="O1971" s="12">
        <f t="shared" si="84"/>
        <v>20</v>
      </c>
      <c r="P1971">
        <v>1995</v>
      </c>
      <c r="Q1971">
        <v>20</v>
      </c>
      <c r="R1971">
        <v>1</v>
      </c>
      <c r="S1971">
        <v>2.31549</v>
      </c>
      <c r="T1971">
        <v>0</v>
      </c>
      <c r="U1971">
        <v>0</v>
      </c>
    </row>
    <row r="1972" spans="1:21" x14ac:dyDescent="0.35">
      <c r="A1972">
        <v>1</v>
      </c>
      <c r="B1972">
        <f t="shared" si="85"/>
        <v>1971</v>
      </c>
      <c r="C1972" t="s">
        <v>93</v>
      </c>
      <c r="D1972">
        <v>97</v>
      </c>
      <c r="E1972">
        <v>2016</v>
      </c>
      <c r="F1972">
        <v>100</v>
      </c>
      <c r="G1972" s="12">
        <v>436947</v>
      </c>
      <c r="H1972" s="12">
        <v>0</v>
      </c>
      <c r="I1972">
        <v>0</v>
      </c>
      <c r="J1972">
        <v>0</v>
      </c>
      <c r="K1972">
        <v>0</v>
      </c>
      <c r="L1972" s="11">
        <v>34700</v>
      </c>
      <c r="M1972" s="12">
        <v>1995</v>
      </c>
      <c r="N1972">
        <v>1</v>
      </c>
      <c r="O1972" s="12">
        <f t="shared" si="84"/>
        <v>21</v>
      </c>
      <c r="P1972">
        <v>1995</v>
      </c>
      <c r="Q1972">
        <v>21</v>
      </c>
      <c r="R1972">
        <v>1</v>
      </c>
      <c r="S1972">
        <v>2.2886069999999998</v>
      </c>
      <c r="T1972">
        <v>0</v>
      </c>
      <c r="U1972">
        <v>0</v>
      </c>
    </row>
    <row r="1973" spans="1:21" x14ac:dyDescent="0.35">
      <c r="A1973">
        <v>1</v>
      </c>
      <c r="B1973">
        <f t="shared" si="85"/>
        <v>1972</v>
      </c>
      <c r="C1973" t="s">
        <v>94</v>
      </c>
      <c r="D1973">
        <v>98</v>
      </c>
      <c r="E1973">
        <v>1990</v>
      </c>
      <c r="F1973">
        <v>100</v>
      </c>
      <c r="G1973" s="12">
        <v>2000000</v>
      </c>
      <c r="H1973" s="12">
        <v>0</v>
      </c>
      <c r="I1973">
        <v>0</v>
      </c>
      <c r="J1973">
        <v>1</v>
      </c>
      <c r="K1973">
        <v>0</v>
      </c>
      <c r="L1973" s="11">
        <v>34850</v>
      </c>
      <c r="M1973" s="12">
        <v>1995</v>
      </c>
      <c r="N1973">
        <v>0</v>
      </c>
      <c r="O1973" s="12">
        <f t="shared" si="84"/>
        <v>-5</v>
      </c>
      <c r="P1973">
        <v>2033</v>
      </c>
      <c r="Q1973">
        <v>-43</v>
      </c>
      <c r="R1973">
        <v>0</v>
      </c>
      <c r="S1973">
        <v>0.49257689999999998</v>
      </c>
      <c r="T1973">
        <v>0</v>
      </c>
      <c r="U1973">
        <v>0</v>
      </c>
    </row>
    <row r="1974" spans="1:21" x14ac:dyDescent="0.35">
      <c r="A1974">
        <v>1</v>
      </c>
      <c r="B1974">
        <f t="shared" si="85"/>
        <v>1973</v>
      </c>
      <c r="C1974" t="s">
        <v>94</v>
      </c>
      <c r="D1974">
        <v>98</v>
      </c>
      <c r="E1974">
        <v>1991</v>
      </c>
      <c r="F1974">
        <v>100</v>
      </c>
      <c r="G1974" s="12">
        <v>2100000</v>
      </c>
      <c r="H1974" s="12">
        <v>0</v>
      </c>
      <c r="I1974">
        <v>0</v>
      </c>
      <c r="J1974">
        <v>1</v>
      </c>
      <c r="K1974">
        <v>0</v>
      </c>
      <c r="L1974" s="11">
        <v>34850</v>
      </c>
      <c r="M1974" s="12">
        <v>1995</v>
      </c>
      <c r="N1974">
        <v>0</v>
      </c>
      <c r="O1974" s="12">
        <f t="shared" si="84"/>
        <v>-4</v>
      </c>
      <c r="P1974">
        <v>2033</v>
      </c>
      <c r="Q1974">
        <v>-42</v>
      </c>
      <c r="R1974">
        <v>0</v>
      </c>
      <c r="S1974">
        <v>0.47956989999999999</v>
      </c>
      <c r="T1974">
        <v>0</v>
      </c>
      <c r="U1974">
        <v>0</v>
      </c>
    </row>
    <row r="1975" spans="1:21" x14ac:dyDescent="0.35">
      <c r="A1975">
        <v>1</v>
      </c>
      <c r="B1975">
        <f t="shared" si="85"/>
        <v>1974</v>
      </c>
      <c r="C1975" t="s">
        <v>94</v>
      </c>
      <c r="D1975">
        <v>98</v>
      </c>
      <c r="E1975">
        <v>1992</v>
      </c>
      <c r="F1975">
        <v>100</v>
      </c>
      <c r="G1975" s="12">
        <v>2100000</v>
      </c>
      <c r="H1975" s="12">
        <v>0</v>
      </c>
      <c r="I1975">
        <v>0</v>
      </c>
      <c r="J1975">
        <v>1</v>
      </c>
      <c r="K1975">
        <v>0</v>
      </c>
      <c r="L1975" s="11">
        <v>34850</v>
      </c>
      <c r="M1975" s="12">
        <v>1995</v>
      </c>
      <c r="N1975">
        <v>0</v>
      </c>
      <c r="O1975" s="12">
        <f t="shared" si="84"/>
        <v>-3</v>
      </c>
      <c r="P1975">
        <v>2033</v>
      </c>
      <c r="Q1975">
        <v>-41</v>
      </c>
      <c r="R1975">
        <v>0</v>
      </c>
      <c r="S1975">
        <v>0.46697440000000001</v>
      </c>
      <c r="T1975">
        <v>0</v>
      </c>
      <c r="U1975">
        <v>0</v>
      </c>
    </row>
    <row r="1976" spans="1:21" x14ac:dyDescent="0.35">
      <c r="A1976">
        <v>1</v>
      </c>
      <c r="B1976">
        <f t="shared" si="85"/>
        <v>1975</v>
      </c>
      <c r="C1976" t="s">
        <v>94</v>
      </c>
      <c r="D1976">
        <v>98</v>
      </c>
      <c r="E1976">
        <v>1993</v>
      </c>
      <c r="F1976">
        <v>100</v>
      </c>
      <c r="G1976" s="12">
        <v>2200000</v>
      </c>
      <c r="H1976" s="12">
        <v>0</v>
      </c>
      <c r="I1976">
        <v>0</v>
      </c>
      <c r="J1976">
        <v>1</v>
      </c>
      <c r="K1976">
        <v>0</v>
      </c>
      <c r="L1976" s="11">
        <v>34850</v>
      </c>
      <c r="M1976" s="12">
        <v>1995</v>
      </c>
      <c r="N1976">
        <v>0</v>
      </c>
      <c r="O1976" s="12">
        <f t="shared" si="84"/>
        <v>-2</v>
      </c>
      <c r="P1976">
        <v>2033</v>
      </c>
      <c r="Q1976">
        <v>-40</v>
      </c>
      <c r="R1976">
        <v>0</v>
      </c>
      <c r="S1976">
        <v>0.45458870000000001</v>
      </c>
      <c r="T1976">
        <v>0</v>
      </c>
      <c r="U1976">
        <v>0</v>
      </c>
    </row>
    <row r="1977" spans="1:21" x14ac:dyDescent="0.35">
      <c r="A1977">
        <v>1</v>
      </c>
      <c r="B1977">
        <f t="shared" si="85"/>
        <v>1976</v>
      </c>
      <c r="C1977" t="s">
        <v>94</v>
      </c>
      <c r="D1977">
        <v>98</v>
      </c>
      <c r="E1977">
        <v>1994</v>
      </c>
      <c r="F1977">
        <v>100</v>
      </c>
      <c r="G1977" s="12">
        <v>2300000</v>
      </c>
      <c r="H1977" s="12">
        <v>0</v>
      </c>
      <c r="I1977">
        <v>0</v>
      </c>
      <c r="J1977">
        <v>1</v>
      </c>
      <c r="K1977">
        <v>0</v>
      </c>
      <c r="L1977" s="11">
        <v>34850</v>
      </c>
      <c r="M1977" s="12">
        <v>1995</v>
      </c>
      <c r="N1977">
        <v>0</v>
      </c>
      <c r="O1977" s="12">
        <f t="shared" si="84"/>
        <v>-1</v>
      </c>
      <c r="P1977">
        <v>2033</v>
      </c>
      <c r="Q1977">
        <v>-39</v>
      </c>
      <c r="R1977">
        <v>0</v>
      </c>
      <c r="S1977">
        <v>0.44220340000000002</v>
      </c>
      <c r="T1977">
        <v>0</v>
      </c>
      <c r="U1977">
        <v>0</v>
      </c>
    </row>
    <row r="1978" spans="1:21" x14ac:dyDescent="0.35">
      <c r="A1978">
        <v>1</v>
      </c>
      <c r="B1978">
        <f t="shared" si="85"/>
        <v>1977</v>
      </c>
      <c r="C1978" t="s">
        <v>94</v>
      </c>
      <c r="D1978">
        <v>98</v>
      </c>
      <c r="E1978">
        <v>1995</v>
      </c>
      <c r="F1978">
        <v>200</v>
      </c>
      <c r="G1978" s="12">
        <v>2300000</v>
      </c>
      <c r="H1978" s="12">
        <v>0</v>
      </c>
      <c r="I1978">
        <v>0</v>
      </c>
      <c r="J1978">
        <v>1</v>
      </c>
      <c r="K1978">
        <v>0</v>
      </c>
      <c r="L1978" s="11">
        <v>34850</v>
      </c>
      <c r="M1978" s="12">
        <v>1995</v>
      </c>
      <c r="N1978">
        <v>1</v>
      </c>
      <c r="O1978" s="12">
        <f t="shared" si="84"/>
        <v>0</v>
      </c>
      <c r="P1978">
        <v>2033</v>
      </c>
      <c r="Q1978">
        <v>-38</v>
      </c>
      <c r="R1978">
        <v>0</v>
      </c>
      <c r="S1978">
        <v>0.85944799999999999</v>
      </c>
      <c r="T1978">
        <v>1</v>
      </c>
      <c r="U1978">
        <v>0</v>
      </c>
    </row>
    <row r="1979" spans="1:21" x14ac:dyDescent="0.35">
      <c r="A1979">
        <v>1</v>
      </c>
      <c r="B1979">
        <f t="shared" si="85"/>
        <v>1978</v>
      </c>
      <c r="C1979" t="s">
        <v>94</v>
      </c>
      <c r="D1979">
        <v>98</v>
      </c>
      <c r="E1979">
        <v>1996</v>
      </c>
      <c r="F1979">
        <v>200</v>
      </c>
      <c r="G1979" s="12">
        <v>2400000</v>
      </c>
      <c r="H1979" s="12">
        <v>0</v>
      </c>
      <c r="I1979">
        <v>0</v>
      </c>
      <c r="J1979">
        <v>1</v>
      </c>
      <c r="K1979">
        <v>0</v>
      </c>
      <c r="L1979" s="11">
        <v>34850</v>
      </c>
      <c r="M1979" s="12">
        <v>1995</v>
      </c>
      <c r="N1979">
        <v>1</v>
      </c>
      <c r="O1979" s="12">
        <f t="shared" si="84"/>
        <v>1</v>
      </c>
      <c r="P1979">
        <v>2033</v>
      </c>
      <c r="Q1979">
        <v>-37</v>
      </c>
      <c r="R1979">
        <v>0</v>
      </c>
      <c r="S1979">
        <v>0.834291</v>
      </c>
      <c r="T1979">
        <v>1</v>
      </c>
      <c r="U1979">
        <v>0</v>
      </c>
    </row>
    <row r="1980" spans="1:21" x14ac:dyDescent="0.35">
      <c r="A1980">
        <v>1</v>
      </c>
      <c r="B1980">
        <f t="shared" si="85"/>
        <v>1979</v>
      </c>
      <c r="C1980" t="s">
        <v>94</v>
      </c>
      <c r="D1980">
        <v>98</v>
      </c>
      <c r="E1980">
        <v>1997</v>
      </c>
      <c r="F1980">
        <v>500</v>
      </c>
      <c r="G1980" s="12">
        <v>2500000</v>
      </c>
      <c r="H1980" s="12">
        <v>0</v>
      </c>
      <c r="I1980">
        <v>0</v>
      </c>
      <c r="J1980">
        <v>1</v>
      </c>
      <c r="K1980">
        <v>0</v>
      </c>
      <c r="L1980" s="11">
        <v>34850</v>
      </c>
      <c r="M1980" s="12">
        <v>1995</v>
      </c>
      <c r="N1980">
        <v>1</v>
      </c>
      <c r="O1980" s="12">
        <f t="shared" si="84"/>
        <v>2</v>
      </c>
      <c r="P1980">
        <v>2033</v>
      </c>
      <c r="Q1980">
        <v>-36</v>
      </c>
      <c r="R1980">
        <v>0</v>
      </c>
      <c r="S1980">
        <v>2.022983</v>
      </c>
      <c r="T1980">
        <v>1</v>
      </c>
      <c r="U1980">
        <v>0</v>
      </c>
    </row>
    <row r="1981" spans="1:21" x14ac:dyDescent="0.35">
      <c r="A1981">
        <v>1</v>
      </c>
      <c r="B1981">
        <f t="shared" si="85"/>
        <v>1980</v>
      </c>
      <c r="C1981" t="s">
        <v>94</v>
      </c>
      <c r="D1981">
        <v>98</v>
      </c>
      <c r="E1981">
        <v>1998</v>
      </c>
      <c r="F1981">
        <v>500</v>
      </c>
      <c r="G1981" s="12">
        <v>2500000</v>
      </c>
      <c r="H1981" s="12">
        <v>0</v>
      </c>
      <c r="I1981">
        <v>0</v>
      </c>
      <c r="J1981">
        <v>1</v>
      </c>
      <c r="K1981">
        <v>0</v>
      </c>
      <c r="L1981" s="11">
        <v>34850</v>
      </c>
      <c r="M1981" s="12">
        <v>1995</v>
      </c>
      <c r="N1981">
        <v>1</v>
      </c>
      <c r="O1981" s="12">
        <f t="shared" si="84"/>
        <v>3</v>
      </c>
      <c r="P1981">
        <v>2033</v>
      </c>
      <c r="Q1981">
        <v>-35</v>
      </c>
      <c r="R1981">
        <v>0</v>
      </c>
      <c r="S1981">
        <v>1.961382</v>
      </c>
      <c r="T1981">
        <v>1</v>
      </c>
      <c r="U1981">
        <v>0</v>
      </c>
    </row>
    <row r="1982" spans="1:21" x14ac:dyDescent="0.35">
      <c r="A1982">
        <v>1</v>
      </c>
      <c r="B1982">
        <f t="shared" si="85"/>
        <v>1981</v>
      </c>
      <c r="C1982" t="s">
        <v>94</v>
      </c>
      <c r="D1982">
        <v>98</v>
      </c>
      <c r="E1982">
        <v>1999</v>
      </c>
      <c r="F1982">
        <v>500</v>
      </c>
      <c r="G1982" s="12">
        <v>2600000</v>
      </c>
      <c r="H1982" s="12">
        <v>0</v>
      </c>
      <c r="I1982">
        <v>0</v>
      </c>
      <c r="J1982">
        <v>1</v>
      </c>
      <c r="K1982">
        <v>0</v>
      </c>
      <c r="L1982" s="11">
        <v>34850</v>
      </c>
      <c r="M1982" s="12">
        <v>1995</v>
      </c>
      <c r="N1982">
        <v>1</v>
      </c>
      <c r="O1982" s="12">
        <f t="shared" si="84"/>
        <v>4</v>
      </c>
      <c r="P1982">
        <v>2033</v>
      </c>
      <c r="Q1982">
        <v>-34</v>
      </c>
      <c r="R1982">
        <v>0</v>
      </c>
      <c r="S1982">
        <v>1.9020060000000001</v>
      </c>
      <c r="T1982">
        <v>1</v>
      </c>
      <c r="U1982">
        <v>0</v>
      </c>
    </row>
    <row r="1983" spans="1:21" x14ac:dyDescent="0.35">
      <c r="A1983">
        <v>1</v>
      </c>
      <c r="B1983">
        <f t="shared" si="85"/>
        <v>1982</v>
      </c>
      <c r="C1983" t="s">
        <v>94</v>
      </c>
      <c r="D1983">
        <v>98</v>
      </c>
      <c r="E1983">
        <v>2000</v>
      </c>
      <c r="F1983">
        <v>500</v>
      </c>
      <c r="G1983" s="12">
        <v>2700000</v>
      </c>
      <c r="H1983" s="12">
        <v>0</v>
      </c>
      <c r="I1983">
        <v>0</v>
      </c>
      <c r="J1983">
        <v>1</v>
      </c>
      <c r="K1983">
        <v>0</v>
      </c>
      <c r="L1983" s="11">
        <v>34850</v>
      </c>
      <c r="M1983" s="12">
        <v>1995</v>
      </c>
      <c r="N1983">
        <v>1</v>
      </c>
      <c r="O1983" s="12">
        <f t="shared" si="84"/>
        <v>5</v>
      </c>
      <c r="P1983">
        <v>2033</v>
      </c>
      <c r="Q1983">
        <v>-33</v>
      </c>
      <c r="R1983">
        <v>0</v>
      </c>
      <c r="S1983">
        <v>1.8454550000000001</v>
      </c>
      <c r="T1983">
        <v>1</v>
      </c>
      <c r="U1983">
        <v>0</v>
      </c>
    </row>
    <row r="1984" spans="1:21" x14ac:dyDescent="0.35">
      <c r="A1984">
        <v>1</v>
      </c>
      <c r="B1984">
        <f t="shared" si="85"/>
        <v>1983</v>
      </c>
      <c r="C1984" t="s">
        <v>94</v>
      </c>
      <c r="D1984">
        <v>98</v>
      </c>
      <c r="E1984">
        <v>2001</v>
      </c>
      <c r="F1984">
        <v>1000</v>
      </c>
      <c r="G1984" s="12">
        <v>2800000</v>
      </c>
      <c r="H1984" s="12">
        <v>0</v>
      </c>
      <c r="I1984">
        <v>0</v>
      </c>
      <c r="J1984">
        <v>1</v>
      </c>
      <c r="K1984">
        <v>0</v>
      </c>
      <c r="L1984" s="11">
        <v>34850</v>
      </c>
      <c r="M1984" s="12">
        <v>1995</v>
      </c>
      <c r="N1984">
        <v>1</v>
      </c>
      <c r="O1984" s="12">
        <f t="shared" si="84"/>
        <v>6</v>
      </c>
      <c r="P1984">
        <v>2033</v>
      </c>
      <c r="Q1984">
        <v>-32</v>
      </c>
      <c r="R1984">
        <v>0</v>
      </c>
      <c r="S1984">
        <v>3.5832929999999998</v>
      </c>
      <c r="T1984">
        <v>1</v>
      </c>
      <c r="U1984">
        <v>0</v>
      </c>
    </row>
    <row r="1985" spans="1:21" x14ac:dyDescent="0.35">
      <c r="A1985">
        <v>1</v>
      </c>
      <c r="B1985">
        <f t="shared" si="85"/>
        <v>1984</v>
      </c>
      <c r="C1985" t="s">
        <v>94</v>
      </c>
      <c r="D1985">
        <v>98</v>
      </c>
      <c r="E1985">
        <v>2002</v>
      </c>
      <c r="F1985">
        <v>1000</v>
      </c>
      <c r="G1985" s="12">
        <v>2900000</v>
      </c>
      <c r="H1985" s="12">
        <v>0</v>
      </c>
      <c r="I1985">
        <v>0</v>
      </c>
      <c r="J1985">
        <v>1</v>
      </c>
      <c r="K1985">
        <v>0</v>
      </c>
      <c r="L1985" s="11">
        <v>34850</v>
      </c>
      <c r="M1985" s="12">
        <v>1995</v>
      </c>
      <c r="N1985">
        <v>1</v>
      </c>
      <c r="O1985" s="12">
        <f t="shared" si="84"/>
        <v>7</v>
      </c>
      <c r="P1985">
        <v>2033</v>
      </c>
      <c r="Q1985">
        <v>-31</v>
      </c>
      <c r="R1985">
        <v>0</v>
      </c>
      <c r="S1985">
        <v>3.4804059999999999</v>
      </c>
      <c r="T1985">
        <v>1</v>
      </c>
      <c r="U1985">
        <v>0</v>
      </c>
    </row>
    <row r="1986" spans="1:21" x14ac:dyDescent="0.35">
      <c r="A1986">
        <v>1</v>
      </c>
      <c r="B1986">
        <f t="shared" si="85"/>
        <v>1985</v>
      </c>
      <c r="C1986" t="s">
        <v>94</v>
      </c>
      <c r="D1986">
        <v>98</v>
      </c>
      <c r="E1986">
        <v>2003</v>
      </c>
      <c r="F1986">
        <v>1000</v>
      </c>
      <c r="G1986" s="12">
        <v>3000000</v>
      </c>
      <c r="H1986" s="12">
        <v>0</v>
      </c>
      <c r="I1986">
        <v>0</v>
      </c>
      <c r="J1986">
        <v>1</v>
      </c>
      <c r="K1986">
        <v>0</v>
      </c>
      <c r="L1986" s="11">
        <v>34850</v>
      </c>
      <c r="M1986" s="12">
        <v>1995</v>
      </c>
      <c r="N1986">
        <v>1</v>
      </c>
      <c r="O1986" s="12">
        <f t="shared" si="84"/>
        <v>8</v>
      </c>
      <c r="P1986">
        <v>2033</v>
      </c>
      <c r="Q1986">
        <v>-30</v>
      </c>
      <c r="R1986">
        <v>0</v>
      </c>
      <c r="S1986">
        <v>3.381672</v>
      </c>
      <c r="T1986">
        <v>1</v>
      </c>
      <c r="U1986">
        <v>0</v>
      </c>
    </row>
    <row r="1987" spans="1:21" x14ac:dyDescent="0.35">
      <c r="A1987">
        <v>1</v>
      </c>
      <c r="B1987">
        <f t="shared" si="85"/>
        <v>1986</v>
      </c>
      <c r="C1987" t="s">
        <v>94</v>
      </c>
      <c r="D1987">
        <v>98</v>
      </c>
      <c r="E1987">
        <v>2004</v>
      </c>
      <c r="F1987">
        <v>1000</v>
      </c>
      <c r="G1987" s="12">
        <v>3000000</v>
      </c>
      <c r="H1987" s="12">
        <v>0</v>
      </c>
      <c r="I1987">
        <v>0</v>
      </c>
      <c r="J1987">
        <v>1</v>
      </c>
      <c r="K1987">
        <v>0</v>
      </c>
      <c r="L1987" s="11">
        <v>34850</v>
      </c>
      <c r="M1987" s="12">
        <v>1995</v>
      </c>
      <c r="N1987">
        <v>1</v>
      </c>
      <c r="O1987" s="12">
        <f t="shared" ref="O1987:O2050" si="86">E1987-M1987</f>
        <v>9</v>
      </c>
      <c r="P1987">
        <v>2033</v>
      </c>
      <c r="Q1987">
        <v>-29</v>
      </c>
      <c r="R1987">
        <v>0</v>
      </c>
      <c r="S1987">
        <v>3.286422</v>
      </c>
      <c r="T1987">
        <v>1</v>
      </c>
      <c r="U1987">
        <v>0</v>
      </c>
    </row>
    <row r="1988" spans="1:21" x14ac:dyDescent="0.35">
      <c r="A1988">
        <v>1</v>
      </c>
      <c r="B1988">
        <f t="shared" ref="B1988:B2051" si="87">B1987+1</f>
        <v>1987</v>
      </c>
      <c r="C1988" t="s">
        <v>94</v>
      </c>
      <c r="D1988">
        <v>98</v>
      </c>
      <c r="E1988">
        <v>2005</v>
      </c>
      <c r="F1988">
        <v>1000</v>
      </c>
      <c r="G1988" s="12">
        <v>3100000</v>
      </c>
      <c r="H1988" s="12">
        <v>0</v>
      </c>
      <c r="I1988">
        <v>0</v>
      </c>
      <c r="J1988">
        <v>1</v>
      </c>
      <c r="K1988">
        <v>0</v>
      </c>
      <c r="L1988" s="11">
        <v>34850</v>
      </c>
      <c r="M1988" s="12">
        <v>1995</v>
      </c>
      <c r="N1988">
        <v>1</v>
      </c>
      <c r="O1988" s="12">
        <f t="shared" si="86"/>
        <v>10</v>
      </c>
      <c r="P1988">
        <v>2033</v>
      </c>
      <c r="Q1988">
        <v>-28</v>
      </c>
      <c r="R1988">
        <v>0</v>
      </c>
      <c r="S1988">
        <v>3.194153</v>
      </c>
      <c r="T1988">
        <v>1</v>
      </c>
      <c r="U1988">
        <v>0</v>
      </c>
    </row>
    <row r="1989" spans="1:21" x14ac:dyDescent="0.35">
      <c r="A1989">
        <v>1</v>
      </c>
      <c r="B1989">
        <f t="shared" si="87"/>
        <v>1988</v>
      </c>
      <c r="C1989" t="s">
        <v>94</v>
      </c>
      <c r="D1989">
        <v>98</v>
      </c>
      <c r="E1989">
        <v>2006</v>
      </c>
      <c r="F1989">
        <v>1000</v>
      </c>
      <c r="G1989" s="12">
        <v>3200000</v>
      </c>
      <c r="H1989" s="12">
        <v>0</v>
      </c>
      <c r="I1989">
        <v>0</v>
      </c>
      <c r="J1989">
        <v>1</v>
      </c>
      <c r="K1989">
        <v>0</v>
      </c>
      <c r="L1989" s="11">
        <v>34850</v>
      </c>
      <c r="M1989" s="12">
        <v>1995</v>
      </c>
      <c r="N1989">
        <v>1</v>
      </c>
      <c r="O1989" s="12">
        <f t="shared" si="86"/>
        <v>11</v>
      </c>
      <c r="P1989">
        <v>2033</v>
      </c>
      <c r="Q1989">
        <v>-27</v>
      </c>
      <c r="R1989">
        <v>0</v>
      </c>
      <c r="S1989">
        <v>3.1049600000000002</v>
      </c>
      <c r="T1989">
        <v>1</v>
      </c>
      <c r="U1989">
        <v>0</v>
      </c>
    </row>
    <row r="1990" spans="1:21" x14ac:dyDescent="0.35">
      <c r="A1990">
        <v>1</v>
      </c>
      <c r="B1990">
        <f t="shared" si="87"/>
        <v>1989</v>
      </c>
      <c r="C1990" t="s">
        <v>94</v>
      </c>
      <c r="D1990">
        <v>98</v>
      </c>
      <c r="E1990">
        <v>2007</v>
      </c>
      <c r="F1990">
        <v>1000</v>
      </c>
      <c r="G1990" s="12">
        <v>3300000</v>
      </c>
      <c r="H1990" s="12">
        <v>0</v>
      </c>
      <c r="I1990">
        <v>0</v>
      </c>
      <c r="J1990">
        <v>1</v>
      </c>
      <c r="K1990">
        <v>0</v>
      </c>
      <c r="L1990" s="11">
        <v>34850</v>
      </c>
      <c r="M1990" s="12">
        <v>1995</v>
      </c>
      <c r="N1990">
        <v>1</v>
      </c>
      <c r="O1990" s="12">
        <f t="shared" si="86"/>
        <v>12</v>
      </c>
      <c r="P1990">
        <v>2033</v>
      </c>
      <c r="Q1990">
        <v>-26</v>
      </c>
      <c r="R1990">
        <v>0</v>
      </c>
      <c r="S1990">
        <v>3.0187179999999998</v>
      </c>
      <c r="T1990">
        <v>1</v>
      </c>
      <c r="U1990">
        <v>0</v>
      </c>
    </row>
    <row r="1991" spans="1:21" x14ac:dyDescent="0.35">
      <c r="A1991">
        <v>1</v>
      </c>
      <c r="B1991">
        <f t="shared" si="87"/>
        <v>1990</v>
      </c>
      <c r="C1991" t="s">
        <v>94</v>
      </c>
      <c r="D1991">
        <v>98</v>
      </c>
      <c r="E1991">
        <v>2008</v>
      </c>
      <c r="F1991">
        <v>1000</v>
      </c>
      <c r="G1991" s="12">
        <v>3400000</v>
      </c>
      <c r="H1991" s="12">
        <v>0</v>
      </c>
      <c r="I1991">
        <v>0</v>
      </c>
      <c r="J1991">
        <v>1</v>
      </c>
      <c r="K1991">
        <v>0</v>
      </c>
      <c r="L1991" s="11">
        <v>34850</v>
      </c>
      <c r="M1991" s="12">
        <v>1995</v>
      </c>
      <c r="N1991">
        <v>1</v>
      </c>
      <c r="O1991" s="12">
        <f t="shared" si="86"/>
        <v>13</v>
      </c>
      <c r="P1991">
        <v>2033</v>
      </c>
      <c r="Q1991">
        <v>-25</v>
      </c>
      <c r="R1991">
        <v>0</v>
      </c>
      <c r="S1991">
        <v>2.9346679999999998</v>
      </c>
      <c r="T1991">
        <v>1</v>
      </c>
      <c r="U1991">
        <v>0</v>
      </c>
    </row>
    <row r="1992" spans="1:21" x14ac:dyDescent="0.35">
      <c r="A1992">
        <v>1</v>
      </c>
      <c r="B1992">
        <f t="shared" si="87"/>
        <v>1991</v>
      </c>
      <c r="C1992" t="s">
        <v>94</v>
      </c>
      <c r="D1992">
        <v>98</v>
      </c>
      <c r="E1992">
        <v>2009</v>
      </c>
      <c r="F1992">
        <v>1000</v>
      </c>
      <c r="G1992" s="12">
        <v>3500000</v>
      </c>
      <c r="H1992" s="12">
        <v>0</v>
      </c>
      <c r="I1992">
        <v>0</v>
      </c>
      <c r="J1992">
        <v>1</v>
      </c>
      <c r="K1992">
        <v>0</v>
      </c>
      <c r="L1992" s="11">
        <v>34850</v>
      </c>
      <c r="M1992" s="12">
        <v>1995</v>
      </c>
      <c r="N1992">
        <v>1</v>
      </c>
      <c r="O1992" s="12">
        <f t="shared" si="86"/>
        <v>14</v>
      </c>
      <c r="P1992">
        <v>2033</v>
      </c>
      <c r="Q1992">
        <v>-24</v>
      </c>
      <c r="R1992">
        <v>0</v>
      </c>
      <c r="S1992">
        <v>2.8520189999999999</v>
      </c>
      <c r="T1992">
        <v>1</v>
      </c>
      <c r="U1992">
        <v>0</v>
      </c>
    </row>
    <row r="1993" spans="1:21" x14ac:dyDescent="0.35">
      <c r="A1993">
        <v>1</v>
      </c>
      <c r="B1993">
        <f t="shared" si="87"/>
        <v>1992</v>
      </c>
      <c r="C1993" t="s">
        <v>94</v>
      </c>
      <c r="D1993">
        <v>98</v>
      </c>
      <c r="E1993">
        <v>2010</v>
      </c>
      <c r="F1993">
        <v>1000</v>
      </c>
      <c r="G1993" s="12">
        <v>3600000</v>
      </c>
      <c r="H1993" s="12">
        <v>0</v>
      </c>
      <c r="I1993">
        <v>0</v>
      </c>
      <c r="J1993">
        <v>1</v>
      </c>
      <c r="K1993">
        <v>0</v>
      </c>
      <c r="L1993" s="11">
        <v>34850</v>
      </c>
      <c r="M1993" s="12">
        <v>1995</v>
      </c>
      <c r="N1993">
        <v>1</v>
      </c>
      <c r="O1993" s="12">
        <f t="shared" si="86"/>
        <v>15</v>
      </c>
      <c r="P1993">
        <v>2033</v>
      </c>
      <c r="Q1993">
        <v>-23</v>
      </c>
      <c r="R1993">
        <v>0</v>
      </c>
      <c r="S1993">
        <v>2.7704339999999998</v>
      </c>
      <c r="T1993">
        <v>1</v>
      </c>
      <c r="U1993">
        <v>0</v>
      </c>
    </row>
    <row r="1994" spans="1:21" x14ac:dyDescent="0.35">
      <c r="A1994">
        <v>1</v>
      </c>
      <c r="B1994">
        <f t="shared" si="87"/>
        <v>1993</v>
      </c>
      <c r="C1994" t="s">
        <v>94</v>
      </c>
      <c r="D1994">
        <v>98</v>
      </c>
      <c r="E1994">
        <v>2011</v>
      </c>
      <c r="F1994">
        <v>1000</v>
      </c>
      <c r="G1994" s="12">
        <v>3700000</v>
      </c>
      <c r="H1994" s="12">
        <v>0</v>
      </c>
      <c r="I1994">
        <v>0</v>
      </c>
      <c r="J1994">
        <v>1</v>
      </c>
      <c r="K1994">
        <v>0</v>
      </c>
      <c r="L1994" s="11">
        <v>34850</v>
      </c>
      <c r="M1994" s="12">
        <v>1995</v>
      </c>
      <c r="N1994">
        <v>1</v>
      </c>
      <c r="O1994" s="12">
        <f t="shared" si="86"/>
        <v>16</v>
      </c>
      <c r="P1994">
        <v>2033</v>
      </c>
      <c r="Q1994">
        <v>-22</v>
      </c>
      <c r="R1994">
        <v>0</v>
      </c>
      <c r="S1994">
        <v>2.6898550000000001</v>
      </c>
      <c r="T1994">
        <v>1</v>
      </c>
      <c r="U1994">
        <v>0</v>
      </c>
    </row>
    <row r="1995" spans="1:21" x14ac:dyDescent="0.35">
      <c r="A1995">
        <v>1</v>
      </c>
      <c r="B1995">
        <f t="shared" si="87"/>
        <v>1994</v>
      </c>
      <c r="C1995" t="s">
        <v>94</v>
      </c>
      <c r="D1995">
        <v>98</v>
      </c>
      <c r="E1995">
        <v>2012</v>
      </c>
      <c r="F1995">
        <v>1000</v>
      </c>
      <c r="G1995" s="12">
        <v>3800000</v>
      </c>
      <c r="H1995" s="12">
        <v>0</v>
      </c>
      <c r="I1995">
        <v>0</v>
      </c>
      <c r="J1995">
        <v>1</v>
      </c>
      <c r="K1995">
        <v>0</v>
      </c>
      <c r="L1995" s="11">
        <v>34850</v>
      </c>
      <c r="M1995" s="12">
        <v>1995</v>
      </c>
      <c r="N1995">
        <v>1</v>
      </c>
      <c r="O1995" s="12">
        <f t="shared" si="86"/>
        <v>17</v>
      </c>
      <c r="P1995">
        <v>2033</v>
      </c>
      <c r="Q1995">
        <v>-21</v>
      </c>
      <c r="R1995">
        <v>0</v>
      </c>
      <c r="S1995">
        <v>2.6108030000000002</v>
      </c>
      <c r="T1995">
        <v>1</v>
      </c>
      <c r="U1995">
        <v>0</v>
      </c>
    </row>
    <row r="1996" spans="1:21" x14ac:dyDescent="0.35">
      <c r="A1996">
        <v>1</v>
      </c>
      <c r="B1996">
        <f t="shared" si="87"/>
        <v>1995</v>
      </c>
      <c r="C1996" t="s">
        <v>94</v>
      </c>
      <c r="D1996">
        <v>98</v>
      </c>
      <c r="E1996">
        <v>2013</v>
      </c>
      <c r="F1996">
        <v>1000</v>
      </c>
      <c r="G1996" s="12">
        <v>3900000</v>
      </c>
      <c r="H1996" s="12">
        <v>0</v>
      </c>
      <c r="I1996">
        <v>0</v>
      </c>
      <c r="J1996">
        <v>1</v>
      </c>
      <c r="K1996">
        <v>0</v>
      </c>
      <c r="L1996" s="11">
        <v>34850</v>
      </c>
      <c r="M1996" s="12">
        <v>1995</v>
      </c>
      <c r="N1996">
        <v>1</v>
      </c>
      <c r="O1996" s="12">
        <f t="shared" si="86"/>
        <v>18</v>
      </c>
      <c r="P1996">
        <v>2033</v>
      </c>
      <c r="Q1996">
        <v>-20</v>
      </c>
      <c r="R1996">
        <v>0</v>
      </c>
      <c r="S1996">
        <v>2.534103</v>
      </c>
      <c r="T1996">
        <v>1</v>
      </c>
      <c r="U1996">
        <v>0</v>
      </c>
    </row>
    <row r="1997" spans="1:21" x14ac:dyDescent="0.35">
      <c r="A1997">
        <v>1</v>
      </c>
      <c r="B1997">
        <f t="shared" si="87"/>
        <v>1996</v>
      </c>
      <c r="C1997" t="s">
        <v>94</v>
      </c>
      <c r="D1997">
        <v>98</v>
      </c>
      <c r="E1997">
        <v>2014</v>
      </c>
      <c r="F1997">
        <v>1000</v>
      </c>
      <c r="G1997" s="12">
        <v>4100000</v>
      </c>
      <c r="H1997" s="12">
        <v>0</v>
      </c>
      <c r="I1997">
        <v>0</v>
      </c>
      <c r="J1997">
        <v>1</v>
      </c>
      <c r="K1997">
        <v>0</v>
      </c>
      <c r="L1997" s="11">
        <v>34850</v>
      </c>
      <c r="M1997" s="12">
        <v>1995</v>
      </c>
      <c r="N1997">
        <v>1</v>
      </c>
      <c r="O1997" s="12">
        <f t="shared" si="86"/>
        <v>19</v>
      </c>
      <c r="P1997">
        <v>2033</v>
      </c>
      <c r="Q1997">
        <v>-19</v>
      </c>
      <c r="R1997">
        <v>0</v>
      </c>
      <c r="S1997">
        <v>2.4606780000000001</v>
      </c>
      <c r="T1997">
        <v>1</v>
      </c>
      <c r="U1997">
        <v>0</v>
      </c>
    </row>
    <row r="1998" spans="1:21" x14ac:dyDescent="0.35">
      <c r="A1998">
        <v>1</v>
      </c>
      <c r="B1998">
        <f t="shared" si="87"/>
        <v>1997</v>
      </c>
      <c r="C1998" t="s">
        <v>94</v>
      </c>
      <c r="D1998">
        <v>98</v>
      </c>
      <c r="E1998">
        <v>2015</v>
      </c>
      <c r="F1998">
        <v>1000</v>
      </c>
      <c r="G1998" s="12">
        <v>4200000</v>
      </c>
      <c r="H1998" s="12">
        <v>0</v>
      </c>
      <c r="I1998">
        <v>0</v>
      </c>
      <c r="J1998">
        <v>1</v>
      </c>
      <c r="K1998">
        <v>0</v>
      </c>
      <c r="L1998" s="11">
        <v>34850</v>
      </c>
      <c r="M1998" s="12">
        <v>1995</v>
      </c>
      <c r="N1998">
        <v>1</v>
      </c>
      <c r="O1998" s="12">
        <f t="shared" si="86"/>
        <v>20</v>
      </c>
      <c r="P1998">
        <v>2033</v>
      </c>
      <c r="Q1998">
        <v>-18</v>
      </c>
      <c r="R1998">
        <v>0</v>
      </c>
      <c r="S1998">
        <v>2.391006</v>
      </c>
      <c r="T1998">
        <v>1</v>
      </c>
      <c r="U1998">
        <v>0</v>
      </c>
    </row>
    <row r="1999" spans="1:21" x14ac:dyDescent="0.35">
      <c r="A1999">
        <v>1</v>
      </c>
      <c r="B1999">
        <f t="shared" si="87"/>
        <v>1998</v>
      </c>
      <c r="C1999" t="s">
        <v>94</v>
      </c>
      <c r="D1999">
        <v>98</v>
      </c>
      <c r="E1999">
        <v>2016</v>
      </c>
      <c r="F1999">
        <v>1000</v>
      </c>
      <c r="G1999" s="12">
        <v>4300000</v>
      </c>
      <c r="H1999" s="12">
        <v>0</v>
      </c>
      <c r="I1999">
        <v>0</v>
      </c>
      <c r="J1999">
        <v>1</v>
      </c>
      <c r="K1999">
        <v>0</v>
      </c>
      <c r="L1999" s="11">
        <v>34850</v>
      </c>
      <c r="M1999" s="12">
        <v>1995</v>
      </c>
      <c r="N1999">
        <v>1</v>
      </c>
      <c r="O1999" s="12">
        <f t="shared" si="86"/>
        <v>21</v>
      </c>
      <c r="P1999">
        <v>2033</v>
      </c>
      <c r="Q1999">
        <v>-17</v>
      </c>
      <c r="R1999">
        <v>0</v>
      </c>
      <c r="S1999">
        <v>2.3250310000000001</v>
      </c>
      <c r="T1999">
        <v>1</v>
      </c>
      <c r="U1999">
        <v>0</v>
      </c>
    </row>
    <row r="2000" spans="1:21" x14ac:dyDescent="0.35">
      <c r="A2000">
        <v>1</v>
      </c>
      <c r="B2000">
        <f t="shared" si="87"/>
        <v>1999</v>
      </c>
      <c r="C2000" t="s">
        <v>96</v>
      </c>
      <c r="D2000">
        <v>99</v>
      </c>
      <c r="E2000">
        <v>1990</v>
      </c>
      <c r="F2000">
        <v>2500</v>
      </c>
      <c r="G2000" s="12">
        <v>85000000</v>
      </c>
      <c r="H2000" s="12">
        <v>0</v>
      </c>
      <c r="I2000">
        <v>0</v>
      </c>
      <c r="J2000">
        <v>0</v>
      </c>
      <c r="K2000">
        <v>1</v>
      </c>
      <c r="L2000" s="11">
        <v>34700</v>
      </c>
      <c r="M2000" s="12">
        <v>1995</v>
      </c>
      <c r="N2000">
        <v>0</v>
      </c>
      <c r="O2000" s="12">
        <f t="shared" si="86"/>
        <v>-5</v>
      </c>
      <c r="P2000">
        <v>2000</v>
      </c>
      <c r="Q2000">
        <v>-10</v>
      </c>
      <c r="R2000">
        <v>0</v>
      </c>
      <c r="S2000">
        <v>0.29288449999999999</v>
      </c>
      <c r="T2000">
        <v>0</v>
      </c>
      <c r="U2000">
        <v>0</v>
      </c>
    </row>
    <row r="2001" spans="1:21" x14ac:dyDescent="0.35">
      <c r="A2001">
        <v>1</v>
      </c>
      <c r="B2001">
        <f t="shared" si="87"/>
        <v>2000</v>
      </c>
      <c r="C2001" t="s">
        <v>96</v>
      </c>
      <c r="D2001">
        <v>99</v>
      </c>
      <c r="E2001">
        <v>1991</v>
      </c>
      <c r="F2001">
        <v>2900</v>
      </c>
      <c r="G2001" s="12">
        <v>87000000</v>
      </c>
      <c r="H2001" s="12">
        <v>0</v>
      </c>
      <c r="I2001">
        <v>0</v>
      </c>
      <c r="J2001">
        <v>0</v>
      </c>
      <c r="K2001">
        <v>1</v>
      </c>
      <c r="L2001" s="11">
        <v>34700</v>
      </c>
      <c r="M2001" s="12">
        <v>1995</v>
      </c>
      <c r="N2001">
        <v>0</v>
      </c>
      <c r="O2001" s="12">
        <f t="shared" si="86"/>
        <v>-4</v>
      </c>
      <c r="P2001">
        <v>2000</v>
      </c>
      <c r="Q2001">
        <v>-9</v>
      </c>
      <c r="R2001">
        <v>0</v>
      </c>
      <c r="S2001">
        <v>0.33305960000000001</v>
      </c>
      <c r="T2001">
        <v>0</v>
      </c>
      <c r="U2001">
        <v>0</v>
      </c>
    </row>
    <row r="2002" spans="1:21" x14ac:dyDescent="0.35">
      <c r="A2002">
        <v>1</v>
      </c>
      <c r="B2002">
        <f t="shared" si="87"/>
        <v>2001</v>
      </c>
      <c r="C2002" t="s">
        <v>96</v>
      </c>
      <c r="D2002">
        <v>99</v>
      </c>
      <c r="E2002">
        <v>1992</v>
      </c>
      <c r="F2002">
        <v>3400</v>
      </c>
      <c r="G2002" s="12">
        <v>89000000</v>
      </c>
      <c r="H2002" s="12">
        <v>0</v>
      </c>
      <c r="I2002">
        <v>0</v>
      </c>
      <c r="J2002">
        <v>0</v>
      </c>
      <c r="K2002">
        <v>1</v>
      </c>
      <c r="L2002" s="11">
        <v>34700</v>
      </c>
      <c r="M2002" s="12">
        <v>1995</v>
      </c>
      <c r="N2002">
        <v>0</v>
      </c>
      <c r="O2002" s="12">
        <f t="shared" si="86"/>
        <v>-3</v>
      </c>
      <c r="P2002">
        <v>2000</v>
      </c>
      <c r="Q2002">
        <v>-8</v>
      </c>
      <c r="R2002">
        <v>0</v>
      </c>
      <c r="S2002">
        <v>0.38276090000000002</v>
      </c>
      <c r="T2002">
        <v>0</v>
      </c>
      <c r="U2002">
        <v>0</v>
      </c>
    </row>
    <row r="2003" spans="1:21" x14ac:dyDescent="0.35">
      <c r="A2003">
        <v>1</v>
      </c>
      <c r="B2003">
        <f t="shared" si="87"/>
        <v>2002</v>
      </c>
      <c r="C2003" t="s">
        <v>96</v>
      </c>
      <c r="D2003">
        <v>99</v>
      </c>
      <c r="E2003">
        <v>1993</v>
      </c>
      <c r="F2003">
        <v>3900</v>
      </c>
      <c r="G2003" s="12">
        <v>91000000</v>
      </c>
      <c r="H2003" s="12">
        <v>0</v>
      </c>
      <c r="I2003">
        <v>0</v>
      </c>
      <c r="J2003">
        <v>0</v>
      </c>
      <c r="K2003">
        <v>1</v>
      </c>
      <c r="L2003" s="11">
        <v>34700</v>
      </c>
      <c r="M2003" s="12">
        <v>1995</v>
      </c>
      <c r="N2003">
        <v>0</v>
      </c>
      <c r="O2003" s="12">
        <f t="shared" si="86"/>
        <v>-2</v>
      </c>
      <c r="P2003">
        <v>2000</v>
      </c>
      <c r="Q2003">
        <v>-7</v>
      </c>
      <c r="R2003">
        <v>0</v>
      </c>
      <c r="S2003">
        <v>0.43046139999999999</v>
      </c>
      <c r="T2003">
        <v>0</v>
      </c>
      <c r="U2003">
        <v>0</v>
      </c>
    </row>
    <row r="2004" spans="1:21" x14ac:dyDescent="0.35">
      <c r="A2004">
        <v>1</v>
      </c>
      <c r="B2004">
        <f t="shared" si="87"/>
        <v>2003</v>
      </c>
      <c r="C2004" t="s">
        <v>96</v>
      </c>
      <c r="D2004">
        <v>99</v>
      </c>
      <c r="E2004">
        <v>1994</v>
      </c>
      <c r="F2004">
        <v>4300</v>
      </c>
      <c r="G2004" s="12">
        <v>92000000</v>
      </c>
      <c r="H2004" s="12">
        <v>0</v>
      </c>
      <c r="I2004">
        <v>0</v>
      </c>
      <c r="J2004">
        <v>0</v>
      </c>
      <c r="K2004">
        <v>1</v>
      </c>
      <c r="L2004" s="11">
        <v>34700</v>
      </c>
      <c r="M2004" s="12">
        <v>1995</v>
      </c>
      <c r="N2004">
        <v>0</v>
      </c>
      <c r="O2004" s="12">
        <f t="shared" si="86"/>
        <v>-1</v>
      </c>
      <c r="P2004">
        <v>2000</v>
      </c>
      <c r="Q2004">
        <v>-6</v>
      </c>
      <c r="R2004">
        <v>0</v>
      </c>
      <c r="S2004">
        <v>0.46562419999999999</v>
      </c>
      <c r="T2004">
        <v>0</v>
      </c>
      <c r="U2004">
        <v>0</v>
      </c>
    </row>
    <row r="2005" spans="1:21" x14ac:dyDescent="0.35">
      <c r="A2005">
        <v>1</v>
      </c>
      <c r="B2005">
        <f t="shared" si="87"/>
        <v>2004</v>
      </c>
      <c r="C2005" t="s">
        <v>96</v>
      </c>
      <c r="D2005">
        <v>99</v>
      </c>
      <c r="E2005">
        <v>1995</v>
      </c>
      <c r="F2005">
        <v>4500</v>
      </c>
      <c r="G2005" s="12">
        <v>94000000</v>
      </c>
      <c r="H2005" s="12">
        <v>0</v>
      </c>
      <c r="I2005">
        <v>0</v>
      </c>
      <c r="J2005">
        <v>0</v>
      </c>
      <c r="K2005">
        <v>1</v>
      </c>
      <c r="L2005" s="11">
        <v>34700</v>
      </c>
      <c r="M2005" s="12">
        <v>1995</v>
      </c>
      <c r="N2005">
        <v>1</v>
      </c>
      <c r="O2005" s="12">
        <f t="shared" si="86"/>
        <v>0</v>
      </c>
      <c r="P2005">
        <v>2000</v>
      </c>
      <c r="Q2005">
        <v>-5</v>
      </c>
      <c r="R2005">
        <v>0</v>
      </c>
      <c r="S2005">
        <v>0.47849140000000001</v>
      </c>
      <c r="T2005">
        <v>0</v>
      </c>
      <c r="U2005">
        <v>1</v>
      </c>
    </row>
    <row r="2006" spans="1:21" x14ac:dyDescent="0.35">
      <c r="A2006">
        <v>1</v>
      </c>
      <c r="B2006">
        <f t="shared" si="87"/>
        <v>2005</v>
      </c>
      <c r="C2006" t="s">
        <v>96</v>
      </c>
      <c r="D2006">
        <v>99</v>
      </c>
      <c r="E2006">
        <v>1996</v>
      </c>
      <c r="F2006">
        <v>4700</v>
      </c>
      <c r="G2006" s="12">
        <v>96000000</v>
      </c>
      <c r="H2006" s="12">
        <v>0</v>
      </c>
      <c r="I2006">
        <v>0</v>
      </c>
      <c r="J2006">
        <v>0</v>
      </c>
      <c r="K2006">
        <v>1</v>
      </c>
      <c r="L2006" s="11">
        <v>34700</v>
      </c>
      <c r="M2006" s="12">
        <v>1995</v>
      </c>
      <c r="N2006">
        <v>1</v>
      </c>
      <c r="O2006" s="12">
        <f t="shared" si="86"/>
        <v>1</v>
      </c>
      <c r="P2006">
        <v>2000</v>
      </c>
      <c r="Q2006">
        <v>-4</v>
      </c>
      <c r="R2006">
        <v>0</v>
      </c>
      <c r="S2006">
        <v>0.49118250000000002</v>
      </c>
      <c r="T2006">
        <v>0</v>
      </c>
      <c r="U2006">
        <v>1</v>
      </c>
    </row>
    <row r="2007" spans="1:21" x14ac:dyDescent="0.35">
      <c r="A2007">
        <v>1</v>
      </c>
      <c r="B2007">
        <f t="shared" si="87"/>
        <v>2006</v>
      </c>
      <c r="C2007" t="s">
        <v>96</v>
      </c>
      <c r="D2007">
        <v>99</v>
      </c>
      <c r="E2007">
        <v>1997</v>
      </c>
      <c r="F2007">
        <v>5100</v>
      </c>
      <c r="G2007" s="12">
        <v>97000000</v>
      </c>
      <c r="H2007" s="12">
        <v>0</v>
      </c>
      <c r="I2007">
        <v>0</v>
      </c>
      <c r="J2007">
        <v>0</v>
      </c>
      <c r="K2007">
        <v>1</v>
      </c>
      <c r="L2007" s="11">
        <v>34700</v>
      </c>
      <c r="M2007" s="12">
        <v>1995</v>
      </c>
      <c r="N2007">
        <v>1</v>
      </c>
      <c r="O2007" s="12">
        <f t="shared" si="86"/>
        <v>2</v>
      </c>
      <c r="P2007">
        <v>2000</v>
      </c>
      <c r="Q2007">
        <v>-3</v>
      </c>
      <c r="R2007">
        <v>0</v>
      </c>
      <c r="S2007">
        <v>0.52425049999999995</v>
      </c>
      <c r="T2007">
        <v>0</v>
      </c>
      <c r="U2007">
        <v>1</v>
      </c>
    </row>
    <row r="2008" spans="1:21" x14ac:dyDescent="0.35">
      <c r="A2008">
        <v>1</v>
      </c>
      <c r="B2008">
        <f t="shared" si="87"/>
        <v>2007</v>
      </c>
      <c r="C2008" t="s">
        <v>96</v>
      </c>
      <c r="D2008">
        <v>99</v>
      </c>
      <c r="E2008">
        <v>1998</v>
      </c>
      <c r="F2008">
        <v>5600</v>
      </c>
      <c r="G2008" s="12">
        <v>99000000</v>
      </c>
      <c r="H2008" s="12">
        <v>0</v>
      </c>
      <c r="I2008">
        <v>0</v>
      </c>
      <c r="J2008">
        <v>0</v>
      </c>
      <c r="K2008">
        <v>1</v>
      </c>
      <c r="L2008" s="11">
        <v>34700</v>
      </c>
      <c r="M2008" s="12">
        <v>1995</v>
      </c>
      <c r="N2008">
        <v>1</v>
      </c>
      <c r="O2008" s="12">
        <f t="shared" si="86"/>
        <v>3</v>
      </c>
      <c r="P2008">
        <v>2000</v>
      </c>
      <c r="Q2008">
        <v>-2</v>
      </c>
      <c r="R2008">
        <v>0</v>
      </c>
      <c r="S2008">
        <v>0.56667860000000003</v>
      </c>
      <c r="T2008">
        <v>0</v>
      </c>
      <c r="U2008">
        <v>1</v>
      </c>
    </row>
    <row r="2009" spans="1:21" x14ac:dyDescent="0.35">
      <c r="A2009">
        <v>1</v>
      </c>
      <c r="B2009">
        <f t="shared" si="87"/>
        <v>2008</v>
      </c>
      <c r="C2009" t="s">
        <v>96</v>
      </c>
      <c r="D2009">
        <v>99</v>
      </c>
      <c r="E2009">
        <v>1999</v>
      </c>
      <c r="F2009">
        <v>6100</v>
      </c>
      <c r="G2009" s="12">
        <v>100000000</v>
      </c>
      <c r="H2009" s="12">
        <v>0</v>
      </c>
      <c r="I2009">
        <v>0</v>
      </c>
      <c r="J2009">
        <v>0</v>
      </c>
      <c r="K2009">
        <v>1</v>
      </c>
      <c r="L2009" s="11">
        <v>34700</v>
      </c>
      <c r="M2009" s="12">
        <v>1995</v>
      </c>
      <c r="N2009">
        <v>1</v>
      </c>
      <c r="O2009" s="12">
        <f t="shared" si="86"/>
        <v>4</v>
      </c>
      <c r="P2009">
        <v>2000</v>
      </c>
      <c r="Q2009">
        <v>-1</v>
      </c>
      <c r="R2009">
        <v>0</v>
      </c>
      <c r="S2009">
        <v>0.60817189999999999</v>
      </c>
      <c r="T2009">
        <v>0</v>
      </c>
      <c r="U2009">
        <v>1</v>
      </c>
    </row>
    <row r="2010" spans="1:21" x14ac:dyDescent="0.35">
      <c r="A2010">
        <v>1</v>
      </c>
      <c r="B2010">
        <f t="shared" si="87"/>
        <v>2009</v>
      </c>
      <c r="C2010" t="s">
        <v>96</v>
      </c>
      <c r="D2010">
        <v>99</v>
      </c>
      <c r="E2010">
        <v>2000</v>
      </c>
      <c r="F2010">
        <v>6400</v>
      </c>
      <c r="G2010" s="12">
        <v>100000000</v>
      </c>
      <c r="H2010" s="12">
        <v>0</v>
      </c>
      <c r="I2010">
        <v>0</v>
      </c>
      <c r="J2010">
        <v>0</v>
      </c>
      <c r="K2010">
        <v>1</v>
      </c>
      <c r="L2010" s="11">
        <v>34700</v>
      </c>
      <c r="M2010" s="12">
        <v>1995</v>
      </c>
      <c r="N2010">
        <v>1</v>
      </c>
      <c r="O2010" s="12">
        <f t="shared" si="86"/>
        <v>5</v>
      </c>
      <c r="P2010">
        <v>2000</v>
      </c>
      <c r="Q2010">
        <v>0</v>
      </c>
      <c r="R2010">
        <v>1</v>
      </c>
      <c r="S2010">
        <v>0.62918010000000002</v>
      </c>
      <c r="T2010">
        <v>0</v>
      </c>
      <c r="U2010">
        <v>1</v>
      </c>
    </row>
    <row r="2011" spans="1:21" x14ac:dyDescent="0.35">
      <c r="A2011">
        <v>1</v>
      </c>
      <c r="B2011">
        <f t="shared" si="87"/>
        <v>2010</v>
      </c>
      <c r="C2011" t="s">
        <v>96</v>
      </c>
      <c r="D2011">
        <v>99</v>
      </c>
      <c r="E2011">
        <v>2001</v>
      </c>
      <c r="F2011">
        <v>6200</v>
      </c>
      <c r="G2011" s="12">
        <v>100000000</v>
      </c>
      <c r="H2011" s="12">
        <v>0</v>
      </c>
      <c r="I2011">
        <v>0</v>
      </c>
      <c r="J2011">
        <v>0</v>
      </c>
      <c r="K2011">
        <v>1</v>
      </c>
      <c r="L2011" s="11">
        <v>34700</v>
      </c>
      <c r="M2011" s="12">
        <v>1995</v>
      </c>
      <c r="N2011">
        <v>1</v>
      </c>
      <c r="O2011" s="12">
        <f t="shared" si="86"/>
        <v>6</v>
      </c>
      <c r="P2011">
        <v>2000</v>
      </c>
      <c r="Q2011">
        <v>1</v>
      </c>
      <c r="R2011">
        <v>1</v>
      </c>
      <c r="S2011">
        <v>0.60155000000000003</v>
      </c>
      <c r="T2011">
        <v>0</v>
      </c>
      <c r="U2011">
        <v>1</v>
      </c>
    </row>
    <row r="2012" spans="1:21" x14ac:dyDescent="0.35">
      <c r="A2012">
        <v>1</v>
      </c>
      <c r="B2012">
        <f t="shared" si="87"/>
        <v>2011</v>
      </c>
      <c r="C2012" t="s">
        <v>96</v>
      </c>
      <c r="D2012">
        <v>99</v>
      </c>
      <c r="E2012">
        <v>2002</v>
      </c>
      <c r="F2012">
        <v>6100</v>
      </c>
      <c r="G2012" s="12">
        <v>100000000</v>
      </c>
      <c r="H2012" s="12">
        <v>0</v>
      </c>
      <c r="I2012">
        <v>0</v>
      </c>
      <c r="J2012">
        <v>0</v>
      </c>
      <c r="K2012">
        <v>1</v>
      </c>
      <c r="L2012" s="11">
        <v>34700</v>
      </c>
      <c r="M2012" s="12">
        <v>1995</v>
      </c>
      <c r="N2012">
        <v>1</v>
      </c>
      <c r="O2012" s="12">
        <f t="shared" si="86"/>
        <v>7</v>
      </c>
      <c r="P2012">
        <v>2000</v>
      </c>
      <c r="Q2012">
        <v>2</v>
      </c>
      <c r="R2012">
        <v>1</v>
      </c>
      <c r="S2012">
        <v>0.5845397</v>
      </c>
      <c r="T2012">
        <v>0</v>
      </c>
      <c r="U2012">
        <v>1</v>
      </c>
    </row>
    <row r="2013" spans="1:21" x14ac:dyDescent="0.35">
      <c r="A2013">
        <v>1</v>
      </c>
      <c r="B2013">
        <f t="shared" si="87"/>
        <v>2012</v>
      </c>
      <c r="C2013" t="s">
        <v>96</v>
      </c>
      <c r="D2013">
        <v>99</v>
      </c>
      <c r="E2013">
        <v>2003</v>
      </c>
      <c r="F2013">
        <v>5800</v>
      </c>
      <c r="G2013" s="12">
        <v>110000000</v>
      </c>
      <c r="H2013" s="12">
        <v>0</v>
      </c>
      <c r="I2013">
        <v>0</v>
      </c>
      <c r="J2013">
        <v>0</v>
      </c>
      <c r="K2013">
        <v>1</v>
      </c>
      <c r="L2013" s="11">
        <v>34700</v>
      </c>
      <c r="M2013" s="12">
        <v>1995</v>
      </c>
      <c r="N2013">
        <v>1</v>
      </c>
      <c r="O2013" s="12">
        <f t="shared" si="86"/>
        <v>8</v>
      </c>
      <c r="P2013">
        <v>2000</v>
      </c>
      <c r="Q2013">
        <v>3</v>
      </c>
      <c r="R2013">
        <v>1</v>
      </c>
      <c r="S2013">
        <v>0.54903210000000002</v>
      </c>
      <c r="T2013">
        <v>0</v>
      </c>
      <c r="U2013">
        <v>1</v>
      </c>
    </row>
    <row r="2014" spans="1:21" x14ac:dyDescent="0.35">
      <c r="A2014">
        <v>1</v>
      </c>
      <c r="B2014">
        <f t="shared" si="87"/>
        <v>2013</v>
      </c>
      <c r="C2014" t="s">
        <v>96</v>
      </c>
      <c r="D2014">
        <v>99</v>
      </c>
      <c r="E2014">
        <v>2004</v>
      </c>
      <c r="F2014">
        <v>5400</v>
      </c>
      <c r="G2014" s="12">
        <v>110000000</v>
      </c>
      <c r="H2014" s="12">
        <v>0</v>
      </c>
      <c r="I2014">
        <v>0</v>
      </c>
      <c r="J2014">
        <v>0</v>
      </c>
      <c r="K2014">
        <v>1</v>
      </c>
      <c r="L2014" s="11">
        <v>34700</v>
      </c>
      <c r="M2014" s="12">
        <v>1995</v>
      </c>
      <c r="N2014">
        <v>1</v>
      </c>
      <c r="O2014" s="12">
        <f t="shared" si="86"/>
        <v>9</v>
      </c>
      <c r="P2014">
        <v>2000</v>
      </c>
      <c r="Q2014">
        <v>4</v>
      </c>
      <c r="R2014">
        <v>1</v>
      </c>
      <c r="S2014">
        <v>0.50469370000000002</v>
      </c>
      <c r="T2014">
        <v>0</v>
      </c>
      <c r="U2014">
        <v>1</v>
      </c>
    </row>
    <row r="2015" spans="1:21" x14ac:dyDescent="0.35">
      <c r="A2015">
        <v>1</v>
      </c>
      <c r="B2015">
        <f t="shared" si="87"/>
        <v>2014</v>
      </c>
      <c r="C2015" t="s">
        <v>96</v>
      </c>
      <c r="D2015">
        <v>99</v>
      </c>
      <c r="E2015">
        <v>2005</v>
      </c>
      <c r="F2015">
        <v>5700</v>
      </c>
      <c r="G2015" s="12">
        <v>110000000</v>
      </c>
      <c r="H2015" s="12">
        <v>0</v>
      </c>
      <c r="I2015">
        <v>0</v>
      </c>
      <c r="J2015">
        <v>0</v>
      </c>
      <c r="K2015">
        <v>1</v>
      </c>
      <c r="L2015" s="11">
        <v>34700</v>
      </c>
      <c r="M2015" s="12">
        <v>1995</v>
      </c>
      <c r="N2015">
        <v>1</v>
      </c>
      <c r="O2015" s="12">
        <f t="shared" si="86"/>
        <v>10</v>
      </c>
      <c r="P2015">
        <v>2000</v>
      </c>
      <c r="Q2015">
        <v>5</v>
      </c>
      <c r="R2015">
        <v>1</v>
      </c>
      <c r="S2015">
        <v>0.52548019999999995</v>
      </c>
      <c r="T2015">
        <v>0</v>
      </c>
      <c r="U2015">
        <v>1</v>
      </c>
    </row>
    <row r="2016" spans="1:21" x14ac:dyDescent="0.35">
      <c r="A2016">
        <v>1</v>
      </c>
      <c r="B2016">
        <f t="shared" si="87"/>
        <v>2015</v>
      </c>
      <c r="C2016" t="s">
        <v>96</v>
      </c>
      <c r="D2016">
        <v>99</v>
      </c>
      <c r="E2016">
        <v>2006</v>
      </c>
      <c r="F2016">
        <v>5700</v>
      </c>
      <c r="G2016" s="12">
        <v>110000000</v>
      </c>
      <c r="H2016" s="12">
        <v>0</v>
      </c>
      <c r="I2016">
        <v>0</v>
      </c>
      <c r="J2016">
        <v>0</v>
      </c>
      <c r="K2016">
        <v>1</v>
      </c>
      <c r="L2016" s="11">
        <v>34700</v>
      </c>
      <c r="M2016" s="12">
        <v>1995</v>
      </c>
      <c r="N2016">
        <v>1</v>
      </c>
      <c r="O2016" s="12">
        <f t="shared" si="86"/>
        <v>11</v>
      </c>
      <c r="P2016">
        <v>2000</v>
      </c>
      <c r="Q2016">
        <v>6</v>
      </c>
      <c r="R2016">
        <v>1</v>
      </c>
      <c r="S2016">
        <v>0.51774699999999996</v>
      </c>
      <c r="T2016">
        <v>0</v>
      </c>
      <c r="U2016">
        <v>1</v>
      </c>
    </row>
    <row r="2017" spans="1:21" x14ac:dyDescent="0.35">
      <c r="A2017">
        <v>1</v>
      </c>
      <c r="B2017">
        <f t="shared" si="87"/>
        <v>2016</v>
      </c>
      <c r="C2017" t="s">
        <v>96</v>
      </c>
      <c r="D2017">
        <v>99</v>
      </c>
      <c r="E2017">
        <v>2007</v>
      </c>
      <c r="F2017">
        <v>5400</v>
      </c>
      <c r="G2017" s="12">
        <v>110000000</v>
      </c>
      <c r="H2017" s="12">
        <v>0</v>
      </c>
      <c r="I2017">
        <v>0</v>
      </c>
      <c r="J2017">
        <v>0</v>
      </c>
      <c r="K2017">
        <v>1</v>
      </c>
      <c r="L2017" s="11">
        <v>34700</v>
      </c>
      <c r="M2017" s="12">
        <v>1995</v>
      </c>
      <c r="N2017">
        <v>1</v>
      </c>
      <c r="O2017" s="12">
        <f t="shared" si="86"/>
        <v>12</v>
      </c>
      <c r="P2017">
        <v>2000</v>
      </c>
      <c r="Q2017">
        <v>7</v>
      </c>
      <c r="R2017">
        <v>1</v>
      </c>
      <c r="S2017">
        <v>0.48284840000000001</v>
      </c>
      <c r="T2017">
        <v>0</v>
      </c>
      <c r="U2017">
        <v>1</v>
      </c>
    </row>
    <row r="2018" spans="1:21" x14ac:dyDescent="0.35">
      <c r="A2018">
        <v>1</v>
      </c>
      <c r="B2018">
        <f t="shared" si="87"/>
        <v>2017</v>
      </c>
      <c r="C2018" t="s">
        <v>96</v>
      </c>
      <c r="D2018">
        <v>99</v>
      </c>
      <c r="E2018">
        <v>2008</v>
      </c>
      <c r="F2018">
        <v>5200</v>
      </c>
      <c r="G2018" s="12">
        <v>110000000</v>
      </c>
      <c r="H2018" s="12">
        <v>0</v>
      </c>
      <c r="I2018">
        <v>0</v>
      </c>
      <c r="J2018">
        <v>0</v>
      </c>
      <c r="K2018">
        <v>1</v>
      </c>
      <c r="L2018" s="11">
        <v>34700</v>
      </c>
      <c r="M2018" s="12">
        <v>1995</v>
      </c>
      <c r="N2018">
        <v>1</v>
      </c>
      <c r="O2018" s="12">
        <f t="shared" si="86"/>
        <v>13</v>
      </c>
      <c r="P2018">
        <v>2000</v>
      </c>
      <c r="Q2018">
        <v>8</v>
      </c>
      <c r="R2018">
        <v>1</v>
      </c>
      <c r="S2018">
        <v>0.4574976</v>
      </c>
      <c r="T2018">
        <v>0</v>
      </c>
      <c r="U2018">
        <v>1</v>
      </c>
    </row>
    <row r="2019" spans="1:21" x14ac:dyDescent="0.35">
      <c r="A2019">
        <v>1</v>
      </c>
      <c r="B2019">
        <f t="shared" si="87"/>
        <v>2018</v>
      </c>
      <c r="C2019" t="s">
        <v>96</v>
      </c>
      <c r="D2019">
        <v>99</v>
      </c>
      <c r="E2019">
        <v>2009</v>
      </c>
      <c r="F2019">
        <v>5100</v>
      </c>
      <c r="G2019" s="12">
        <v>120000000</v>
      </c>
      <c r="H2019" s="12">
        <v>0</v>
      </c>
      <c r="I2019">
        <v>0</v>
      </c>
      <c r="J2019">
        <v>0</v>
      </c>
      <c r="K2019">
        <v>1</v>
      </c>
      <c r="L2019" s="11">
        <v>34700</v>
      </c>
      <c r="M2019" s="12">
        <v>1995</v>
      </c>
      <c r="N2019">
        <v>1</v>
      </c>
      <c r="O2019" s="12">
        <f t="shared" si="86"/>
        <v>14</v>
      </c>
      <c r="P2019">
        <v>2000</v>
      </c>
      <c r="Q2019">
        <v>9</v>
      </c>
      <c r="R2019">
        <v>1</v>
      </c>
      <c r="S2019">
        <v>0.4415385</v>
      </c>
      <c r="T2019">
        <v>0</v>
      </c>
      <c r="U2019">
        <v>1</v>
      </c>
    </row>
    <row r="2020" spans="1:21" x14ac:dyDescent="0.35">
      <c r="A2020">
        <v>1</v>
      </c>
      <c r="B2020">
        <f t="shared" si="87"/>
        <v>2019</v>
      </c>
      <c r="C2020" t="s">
        <v>96</v>
      </c>
      <c r="D2020">
        <v>99</v>
      </c>
      <c r="E2020">
        <v>2010</v>
      </c>
      <c r="F2020">
        <v>5400</v>
      </c>
      <c r="G2020" s="12">
        <v>120000000</v>
      </c>
      <c r="H2020" s="12">
        <v>0</v>
      </c>
      <c r="I2020">
        <v>0</v>
      </c>
      <c r="J2020">
        <v>0</v>
      </c>
      <c r="K2020">
        <v>1</v>
      </c>
      <c r="L2020" s="11">
        <v>34700</v>
      </c>
      <c r="M2020" s="12">
        <v>1995</v>
      </c>
      <c r="N2020">
        <v>1</v>
      </c>
      <c r="O2020" s="12">
        <f t="shared" si="86"/>
        <v>15</v>
      </c>
      <c r="P2020">
        <v>2000</v>
      </c>
      <c r="Q2020">
        <v>10</v>
      </c>
      <c r="R2020">
        <v>1</v>
      </c>
      <c r="S2020">
        <v>0.46028370000000002</v>
      </c>
      <c r="T2020">
        <v>0</v>
      </c>
      <c r="U2020">
        <v>1</v>
      </c>
    </row>
    <row r="2021" spans="1:21" x14ac:dyDescent="0.35">
      <c r="A2021">
        <v>1</v>
      </c>
      <c r="B2021">
        <f t="shared" si="87"/>
        <v>2020</v>
      </c>
      <c r="C2021" t="s">
        <v>96</v>
      </c>
      <c r="D2021">
        <v>99</v>
      </c>
      <c r="E2021">
        <v>2011</v>
      </c>
      <c r="F2021">
        <v>5700</v>
      </c>
      <c r="G2021" s="12">
        <v>120000000</v>
      </c>
      <c r="H2021" s="12">
        <v>0</v>
      </c>
      <c r="I2021">
        <v>0</v>
      </c>
      <c r="J2021">
        <v>0</v>
      </c>
      <c r="K2021">
        <v>1</v>
      </c>
      <c r="L2021" s="11">
        <v>34700</v>
      </c>
      <c r="M2021" s="12">
        <v>1995</v>
      </c>
      <c r="N2021">
        <v>1</v>
      </c>
      <c r="O2021" s="12">
        <f t="shared" si="86"/>
        <v>16</v>
      </c>
      <c r="P2021">
        <v>2000</v>
      </c>
      <c r="Q2021">
        <v>11</v>
      </c>
      <c r="R2021">
        <v>1</v>
      </c>
      <c r="S2021">
        <v>0.47862949999999999</v>
      </c>
      <c r="T2021">
        <v>0</v>
      </c>
      <c r="U2021">
        <v>1</v>
      </c>
    </row>
    <row r="2022" spans="1:21" x14ac:dyDescent="0.35">
      <c r="A2022">
        <v>1</v>
      </c>
      <c r="B2022">
        <f t="shared" si="87"/>
        <v>2021</v>
      </c>
      <c r="C2022" t="s">
        <v>96</v>
      </c>
      <c r="D2022">
        <v>99</v>
      </c>
      <c r="E2022">
        <v>2012</v>
      </c>
      <c r="F2022">
        <v>5700</v>
      </c>
      <c r="G2022" s="12">
        <v>120000000</v>
      </c>
      <c r="H2022" s="12">
        <v>0</v>
      </c>
      <c r="I2022">
        <v>0</v>
      </c>
      <c r="J2022">
        <v>0</v>
      </c>
      <c r="K2022">
        <v>1</v>
      </c>
      <c r="L2022" s="11">
        <v>34700</v>
      </c>
      <c r="M2022" s="12">
        <v>1995</v>
      </c>
      <c r="N2022">
        <v>1</v>
      </c>
      <c r="O2022" s="12">
        <f t="shared" si="86"/>
        <v>17</v>
      </c>
      <c r="P2022">
        <v>2000</v>
      </c>
      <c r="Q2022">
        <v>12</v>
      </c>
      <c r="R2022">
        <v>1</v>
      </c>
      <c r="S2022">
        <v>0.47174379999999999</v>
      </c>
      <c r="T2022">
        <v>0</v>
      </c>
      <c r="U2022">
        <v>1</v>
      </c>
    </row>
    <row r="2023" spans="1:21" x14ac:dyDescent="0.35">
      <c r="A2023">
        <v>1</v>
      </c>
      <c r="B2023">
        <f t="shared" si="87"/>
        <v>2022</v>
      </c>
      <c r="C2023" t="s">
        <v>96</v>
      </c>
      <c r="D2023">
        <v>99</v>
      </c>
      <c r="E2023">
        <v>2013</v>
      </c>
      <c r="F2023">
        <v>5000</v>
      </c>
      <c r="G2023" s="12">
        <v>120000000</v>
      </c>
      <c r="H2023" s="12">
        <v>0</v>
      </c>
      <c r="I2023">
        <v>0</v>
      </c>
      <c r="J2023">
        <v>0</v>
      </c>
      <c r="K2023">
        <v>1</v>
      </c>
      <c r="L2023" s="11">
        <v>34700</v>
      </c>
      <c r="M2023" s="12">
        <v>1995</v>
      </c>
      <c r="N2023">
        <v>1</v>
      </c>
      <c r="O2023" s="12">
        <f t="shared" si="86"/>
        <v>18</v>
      </c>
      <c r="P2023">
        <v>2000</v>
      </c>
      <c r="Q2023">
        <v>13</v>
      </c>
      <c r="R2023">
        <v>1</v>
      </c>
      <c r="S2023">
        <v>0.4080434</v>
      </c>
      <c r="T2023">
        <v>0</v>
      </c>
      <c r="U2023">
        <v>1</v>
      </c>
    </row>
    <row r="2024" spans="1:21" x14ac:dyDescent="0.35">
      <c r="A2024">
        <v>1</v>
      </c>
      <c r="B2024">
        <f t="shared" si="87"/>
        <v>2023</v>
      </c>
      <c r="C2024" t="s">
        <v>96</v>
      </c>
      <c r="D2024">
        <v>99</v>
      </c>
      <c r="E2024">
        <v>2014</v>
      </c>
      <c r="F2024">
        <v>4900</v>
      </c>
      <c r="G2024" s="12">
        <v>120000000</v>
      </c>
      <c r="H2024" s="12">
        <v>0</v>
      </c>
      <c r="I2024">
        <v>0</v>
      </c>
      <c r="J2024">
        <v>0</v>
      </c>
      <c r="K2024">
        <v>1</v>
      </c>
      <c r="L2024" s="11">
        <v>34700</v>
      </c>
      <c r="M2024" s="12">
        <v>1995</v>
      </c>
      <c r="N2024">
        <v>1</v>
      </c>
      <c r="O2024" s="12">
        <f t="shared" si="86"/>
        <v>19</v>
      </c>
      <c r="P2024">
        <v>2000</v>
      </c>
      <c r="Q2024">
        <v>14</v>
      </c>
      <c r="R2024">
        <v>1</v>
      </c>
      <c r="S2024">
        <v>0.39445639999999998</v>
      </c>
      <c r="T2024">
        <v>0</v>
      </c>
      <c r="U2024">
        <v>1</v>
      </c>
    </row>
    <row r="2025" spans="1:21" x14ac:dyDescent="0.35">
      <c r="A2025">
        <v>1</v>
      </c>
      <c r="B2025">
        <f t="shared" si="87"/>
        <v>2024</v>
      </c>
      <c r="C2025" t="s">
        <v>96</v>
      </c>
      <c r="D2025">
        <v>99</v>
      </c>
      <c r="E2025">
        <v>2015</v>
      </c>
      <c r="F2025">
        <v>4800</v>
      </c>
      <c r="G2025" s="12">
        <v>130000000</v>
      </c>
      <c r="H2025" s="12">
        <v>0</v>
      </c>
      <c r="I2025">
        <v>0</v>
      </c>
      <c r="J2025">
        <v>0</v>
      </c>
      <c r="K2025">
        <v>1</v>
      </c>
      <c r="L2025" s="11">
        <v>34700</v>
      </c>
      <c r="M2025" s="12">
        <v>1995</v>
      </c>
      <c r="N2025">
        <v>1</v>
      </c>
      <c r="O2025" s="12">
        <f t="shared" si="86"/>
        <v>20</v>
      </c>
      <c r="P2025">
        <v>2000</v>
      </c>
      <c r="Q2025">
        <v>15</v>
      </c>
      <c r="R2025">
        <v>1</v>
      </c>
      <c r="S2025">
        <v>0.38128240000000002</v>
      </c>
      <c r="T2025">
        <v>0</v>
      </c>
      <c r="U2025">
        <v>1</v>
      </c>
    </row>
    <row r="2026" spans="1:21" x14ac:dyDescent="0.35">
      <c r="A2026">
        <v>1</v>
      </c>
      <c r="B2026">
        <f t="shared" si="87"/>
        <v>2025</v>
      </c>
      <c r="C2026" t="s">
        <v>96</v>
      </c>
      <c r="D2026">
        <v>99</v>
      </c>
      <c r="E2026">
        <v>2016</v>
      </c>
      <c r="F2026">
        <v>4200</v>
      </c>
      <c r="G2026" s="12">
        <v>130000000</v>
      </c>
      <c r="H2026" s="12">
        <v>0</v>
      </c>
      <c r="I2026">
        <v>0</v>
      </c>
      <c r="J2026">
        <v>0</v>
      </c>
      <c r="K2026">
        <v>1</v>
      </c>
      <c r="L2026" s="11">
        <v>34700</v>
      </c>
      <c r="M2026" s="12">
        <v>1995</v>
      </c>
      <c r="N2026">
        <v>1</v>
      </c>
      <c r="O2026" s="12">
        <f t="shared" si="86"/>
        <v>21</v>
      </c>
      <c r="P2026">
        <v>2000</v>
      </c>
      <c r="Q2026">
        <v>16</v>
      </c>
      <c r="R2026">
        <v>1</v>
      </c>
      <c r="S2026">
        <v>0.32930730000000002</v>
      </c>
      <c r="T2026">
        <v>0</v>
      </c>
      <c r="U2026">
        <v>1</v>
      </c>
    </row>
    <row r="2027" spans="1:21" x14ac:dyDescent="0.35">
      <c r="A2027">
        <v>1</v>
      </c>
      <c r="B2027">
        <f t="shared" si="87"/>
        <v>2026</v>
      </c>
      <c r="C2027" t="s">
        <v>97</v>
      </c>
      <c r="D2027">
        <v>100</v>
      </c>
      <c r="E2027">
        <v>1990</v>
      </c>
      <c r="F2027">
        <v>100</v>
      </c>
      <c r="G2027" s="12">
        <v>2200000</v>
      </c>
      <c r="H2027" s="12">
        <v>0</v>
      </c>
      <c r="I2027">
        <v>0</v>
      </c>
      <c r="J2027">
        <v>0</v>
      </c>
      <c r="K2027">
        <v>1</v>
      </c>
      <c r="L2027" s="11">
        <v>35459</v>
      </c>
      <c r="M2027" s="12">
        <v>1997</v>
      </c>
      <c r="N2027">
        <v>0</v>
      </c>
      <c r="O2027" s="12">
        <f t="shared" si="86"/>
        <v>-7</v>
      </c>
      <c r="P2027">
        <v>2000</v>
      </c>
      <c r="Q2027">
        <v>-10</v>
      </c>
      <c r="R2027">
        <v>0</v>
      </c>
      <c r="S2027">
        <v>0.4578451</v>
      </c>
      <c r="T2027">
        <v>0</v>
      </c>
      <c r="U2027">
        <v>0</v>
      </c>
    </row>
    <row r="2028" spans="1:21" x14ac:dyDescent="0.35">
      <c r="A2028">
        <v>1</v>
      </c>
      <c r="B2028">
        <f t="shared" si="87"/>
        <v>2027</v>
      </c>
      <c r="C2028" t="s">
        <v>97</v>
      </c>
      <c r="D2028">
        <v>100</v>
      </c>
      <c r="E2028">
        <v>1991</v>
      </c>
      <c r="F2028">
        <v>100</v>
      </c>
      <c r="G2028" s="12">
        <v>2200000</v>
      </c>
      <c r="H2028" s="12">
        <v>0</v>
      </c>
      <c r="I2028">
        <v>0</v>
      </c>
      <c r="J2028">
        <v>0</v>
      </c>
      <c r="K2028">
        <v>1</v>
      </c>
      <c r="L2028" s="11">
        <v>35459</v>
      </c>
      <c r="M2028" s="12">
        <v>1997</v>
      </c>
      <c r="N2028">
        <v>0</v>
      </c>
      <c r="O2028" s="12">
        <f t="shared" si="86"/>
        <v>-6</v>
      </c>
      <c r="P2028">
        <v>2000</v>
      </c>
      <c r="Q2028">
        <v>-9</v>
      </c>
      <c r="R2028">
        <v>0</v>
      </c>
      <c r="S2028">
        <v>0.45087329999999998</v>
      </c>
      <c r="T2028">
        <v>0</v>
      </c>
      <c r="U2028">
        <v>0</v>
      </c>
    </row>
    <row r="2029" spans="1:21" x14ac:dyDescent="0.35">
      <c r="A2029">
        <v>1</v>
      </c>
      <c r="B2029">
        <f t="shared" si="87"/>
        <v>2028</v>
      </c>
      <c r="C2029" t="s">
        <v>97</v>
      </c>
      <c r="D2029">
        <v>100</v>
      </c>
      <c r="E2029">
        <v>1992</v>
      </c>
      <c r="F2029">
        <v>100</v>
      </c>
      <c r="G2029" s="12">
        <v>2200000</v>
      </c>
      <c r="H2029" s="12">
        <v>0</v>
      </c>
      <c r="I2029">
        <v>0</v>
      </c>
      <c r="J2029">
        <v>0</v>
      </c>
      <c r="K2029">
        <v>1</v>
      </c>
      <c r="L2029" s="11">
        <v>35459</v>
      </c>
      <c r="M2029" s="12">
        <v>1997</v>
      </c>
      <c r="N2029">
        <v>0</v>
      </c>
      <c r="O2029" s="12">
        <f t="shared" si="86"/>
        <v>-5</v>
      </c>
      <c r="P2029">
        <v>2000</v>
      </c>
      <c r="Q2029">
        <v>-8</v>
      </c>
      <c r="R2029">
        <v>0</v>
      </c>
      <c r="S2029">
        <v>0.44573170000000001</v>
      </c>
      <c r="T2029">
        <v>0</v>
      </c>
      <c r="U2029">
        <v>0</v>
      </c>
    </row>
    <row r="2030" spans="1:21" x14ac:dyDescent="0.35">
      <c r="A2030">
        <v>1</v>
      </c>
      <c r="B2030">
        <f t="shared" si="87"/>
        <v>2029</v>
      </c>
      <c r="C2030" t="s">
        <v>97</v>
      </c>
      <c r="D2030">
        <v>100</v>
      </c>
      <c r="E2030">
        <v>1993</v>
      </c>
      <c r="F2030">
        <v>100</v>
      </c>
      <c r="G2030" s="12">
        <v>2300000</v>
      </c>
      <c r="H2030" s="12">
        <v>0</v>
      </c>
      <c r="I2030">
        <v>0</v>
      </c>
      <c r="J2030">
        <v>0</v>
      </c>
      <c r="K2030">
        <v>1</v>
      </c>
      <c r="L2030" s="11">
        <v>35459</v>
      </c>
      <c r="M2030" s="12">
        <v>1997</v>
      </c>
      <c r="N2030">
        <v>0</v>
      </c>
      <c r="O2030" s="12">
        <f t="shared" si="86"/>
        <v>-4</v>
      </c>
      <c r="P2030">
        <v>2000</v>
      </c>
      <c r="Q2030">
        <v>-7</v>
      </c>
      <c r="R2030">
        <v>0</v>
      </c>
      <c r="S2030">
        <v>0.44185219999999997</v>
      </c>
      <c r="T2030">
        <v>0</v>
      </c>
      <c r="U2030">
        <v>0</v>
      </c>
    </row>
    <row r="2031" spans="1:21" x14ac:dyDescent="0.35">
      <c r="A2031">
        <v>1</v>
      </c>
      <c r="B2031">
        <f t="shared" si="87"/>
        <v>2030</v>
      </c>
      <c r="C2031" t="s">
        <v>97</v>
      </c>
      <c r="D2031">
        <v>100</v>
      </c>
      <c r="E2031">
        <v>1994</v>
      </c>
      <c r="F2031">
        <v>100</v>
      </c>
      <c r="G2031" s="12">
        <v>2300000</v>
      </c>
      <c r="H2031" s="12">
        <v>0</v>
      </c>
      <c r="I2031">
        <v>0</v>
      </c>
      <c r="J2031">
        <v>0</v>
      </c>
      <c r="K2031">
        <v>1</v>
      </c>
      <c r="L2031" s="11">
        <v>35459</v>
      </c>
      <c r="M2031" s="12">
        <v>1997</v>
      </c>
      <c r="N2031">
        <v>0</v>
      </c>
      <c r="O2031" s="12">
        <f t="shared" si="86"/>
        <v>-3</v>
      </c>
      <c r="P2031">
        <v>2000</v>
      </c>
      <c r="Q2031">
        <v>-6</v>
      </c>
      <c r="R2031">
        <v>0</v>
      </c>
      <c r="S2031">
        <v>0.43850109999999998</v>
      </c>
      <c r="T2031">
        <v>0</v>
      </c>
      <c r="U2031">
        <v>0</v>
      </c>
    </row>
    <row r="2032" spans="1:21" x14ac:dyDescent="0.35">
      <c r="A2032">
        <v>1</v>
      </c>
      <c r="B2032">
        <f t="shared" si="87"/>
        <v>2031</v>
      </c>
      <c r="C2032" t="s">
        <v>97</v>
      </c>
      <c r="D2032">
        <v>100</v>
      </c>
      <c r="E2032">
        <v>1995</v>
      </c>
      <c r="F2032">
        <v>100</v>
      </c>
      <c r="G2032" s="12">
        <v>2300000</v>
      </c>
      <c r="H2032" s="12">
        <v>0</v>
      </c>
      <c r="I2032">
        <v>0</v>
      </c>
      <c r="J2032">
        <v>0</v>
      </c>
      <c r="K2032">
        <v>1</v>
      </c>
      <c r="L2032" s="11">
        <v>35459</v>
      </c>
      <c r="M2032" s="12">
        <v>1997</v>
      </c>
      <c r="N2032">
        <v>0</v>
      </c>
      <c r="O2032" s="12">
        <f t="shared" si="86"/>
        <v>-2</v>
      </c>
      <c r="P2032">
        <v>2000</v>
      </c>
      <c r="Q2032">
        <v>-5</v>
      </c>
      <c r="R2032">
        <v>0</v>
      </c>
      <c r="S2032">
        <v>0.43515359999999997</v>
      </c>
      <c r="T2032">
        <v>0</v>
      </c>
      <c r="U2032">
        <v>0</v>
      </c>
    </row>
    <row r="2033" spans="1:21" x14ac:dyDescent="0.35">
      <c r="A2033">
        <v>1</v>
      </c>
      <c r="B2033">
        <f t="shared" si="87"/>
        <v>2032</v>
      </c>
      <c r="C2033" t="s">
        <v>97</v>
      </c>
      <c r="D2033">
        <v>100</v>
      </c>
      <c r="E2033">
        <v>1996</v>
      </c>
      <c r="F2033">
        <v>100</v>
      </c>
      <c r="G2033" s="12">
        <v>2300000</v>
      </c>
      <c r="H2033" s="12">
        <v>0</v>
      </c>
      <c r="I2033">
        <v>0</v>
      </c>
      <c r="J2033">
        <v>0</v>
      </c>
      <c r="K2033">
        <v>1</v>
      </c>
      <c r="L2033" s="11">
        <v>35459</v>
      </c>
      <c r="M2033" s="12">
        <v>1997</v>
      </c>
      <c r="N2033">
        <v>0</v>
      </c>
      <c r="O2033" s="12">
        <f t="shared" si="86"/>
        <v>-1</v>
      </c>
      <c r="P2033">
        <v>2000</v>
      </c>
      <c r="Q2033">
        <v>-4</v>
      </c>
      <c r="R2033">
        <v>0</v>
      </c>
      <c r="S2033">
        <v>0.43167329999999998</v>
      </c>
      <c r="T2033">
        <v>0</v>
      </c>
      <c r="U2033">
        <v>0</v>
      </c>
    </row>
    <row r="2034" spans="1:21" x14ac:dyDescent="0.35">
      <c r="A2034">
        <v>1</v>
      </c>
      <c r="B2034">
        <f t="shared" si="87"/>
        <v>2033</v>
      </c>
      <c r="C2034" t="s">
        <v>97</v>
      </c>
      <c r="D2034">
        <v>100</v>
      </c>
      <c r="E2034">
        <v>1997</v>
      </c>
      <c r="F2034">
        <v>100</v>
      </c>
      <c r="G2034" s="12">
        <v>2300000</v>
      </c>
      <c r="H2034" s="12">
        <v>0</v>
      </c>
      <c r="I2034">
        <v>0</v>
      </c>
      <c r="J2034">
        <v>0</v>
      </c>
      <c r="K2034">
        <v>1</v>
      </c>
      <c r="L2034" s="11">
        <v>35459</v>
      </c>
      <c r="M2034" s="12">
        <v>1997</v>
      </c>
      <c r="N2034">
        <v>1</v>
      </c>
      <c r="O2034" s="12">
        <f t="shared" si="86"/>
        <v>0</v>
      </c>
      <c r="P2034">
        <v>2000</v>
      </c>
      <c r="Q2034">
        <v>-3</v>
      </c>
      <c r="R2034">
        <v>0</v>
      </c>
      <c r="S2034">
        <v>0.42813810000000002</v>
      </c>
      <c r="T2034">
        <v>0</v>
      </c>
      <c r="U2034">
        <v>1</v>
      </c>
    </row>
    <row r="2035" spans="1:21" x14ac:dyDescent="0.35">
      <c r="A2035">
        <v>1</v>
      </c>
      <c r="B2035">
        <f t="shared" si="87"/>
        <v>2034</v>
      </c>
      <c r="C2035" t="s">
        <v>97</v>
      </c>
      <c r="D2035">
        <v>100</v>
      </c>
      <c r="E2035">
        <v>1998</v>
      </c>
      <c r="F2035">
        <v>100</v>
      </c>
      <c r="G2035" s="12">
        <v>2400000</v>
      </c>
      <c r="H2035" s="12">
        <v>0</v>
      </c>
      <c r="I2035">
        <v>0</v>
      </c>
      <c r="J2035">
        <v>0</v>
      </c>
      <c r="K2035">
        <v>1</v>
      </c>
      <c r="L2035" s="11">
        <v>35459</v>
      </c>
      <c r="M2035" s="12">
        <v>1997</v>
      </c>
      <c r="N2035">
        <v>1</v>
      </c>
      <c r="O2035" s="12">
        <f t="shared" si="86"/>
        <v>1</v>
      </c>
      <c r="P2035">
        <v>2000</v>
      </c>
      <c r="Q2035">
        <v>-2</v>
      </c>
      <c r="R2035">
        <v>0</v>
      </c>
      <c r="S2035">
        <v>0.42452210000000001</v>
      </c>
      <c r="T2035">
        <v>0</v>
      </c>
      <c r="U2035">
        <v>1</v>
      </c>
    </row>
    <row r="2036" spans="1:21" x14ac:dyDescent="0.35">
      <c r="A2036">
        <v>1</v>
      </c>
      <c r="B2036">
        <f t="shared" si="87"/>
        <v>2035</v>
      </c>
      <c r="C2036" t="s">
        <v>97</v>
      </c>
      <c r="D2036">
        <v>100</v>
      </c>
      <c r="E2036">
        <v>1999</v>
      </c>
      <c r="F2036">
        <v>100</v>
      </c>
      <c r="G2036" s="12">
        <v>2400000</v>
      </c>
      <c r="H2036" s="12">
        <v>0</v>
      </c>
      <c r="I2036">
        <v>0</v>
      </c>
      <c r="J2036">
        <v>0</v>
      </c>
      <c r="K2036">
        <v>1</v>
      </c>
      <c r="L2036" s="11">
        <v>35459</v>
      </c>
      <c r="M2036" s="12">
        <v>1997</v>
      </c>
      <c r="N2036">
        <v>1</v>
      </c>
      <c r="O2036" s="12">
        <f t="shared" si="86"/>
        <v>2</v>
      </c>
      <c r="P2036">
        <v>2000</v>
      </c>
      <c r="Q2036">
        <v>-1</v>
      </c>
      <c r="R2036">
        <v>0</v>
      </c>
      <c r="S2036">
        <v>0.42084670000000002</v>
      </c>
      <c r="T2036">
        <v>0</v>
      </c>
      <c r="U2036">
        <v>1</v>
      </c>
    </row>
    <row r="2037" spans="1:21" x14ac:dyDescent="0.35">
      <c r="A2037">
        <v>1</v>
      </c>
      <c r="B2037">
        <f t="shared" si="87"/>
        <v>2036</v>
      </c>
      <c r="C2037" t="s">
        <v>97</v>
      </c>
      <c r="D2037">
        <v>100</v>
      </c>
      <c r="E2037">
        <v>2000</v>
      </c>
      <c r="F2037">
        <v>100</v>
      </c>
      <c r="G2037" s="12">
        <v>2400000</v>
      </c>
      <c r="H2037" s="12">
        <v>0</v>
      </c>
      <c r="I2037">
        <v>0</v>
      </c>
      <c r="J2037">
        <v>0</v>
      </c>
      <c r="K2037">
        <v>1</v>
      </c>
      <c r="L2037" s="11">
        <v>35459</v>
      </c>
      <c r="M2037" s="12">
        <v>1997</v>
      </c>
      <c r="N2037">
        <v>1</v>
      </c>
      <c r="O2037" s="12">
        <f t="shared" si="86"/>
        <v>3</v>
      </c>
      <c r="P2037">
        <v>2000</v>
      </c>
      <c r="Q2037">
        <v>0</v>
      </c>
      <c r="R2037">
        <v>1</v>
      </c>
      <c r="S2037">
        <v>0.41711229999999999</v>
      </c>
      <c r="T2037">
        <v>0</v>
      </c>
      <c r="U2037">
        <v>1</v>
      </c>
    </row>
    <row r="2038" spans="1:21" x14ac:dyDescent="0.35">
      <c r="A2038">
        <v>1</v>
      </c>
      <c r="B2038">
        <f t="shared" si="87"/>
        <v>2037</v>
      </c>
      <c r="C2038" t="s">
        <v>97</v>
      </c>
      <c r="D2038">
        <v>100</v>
      </c>
      <c r="E2038">
        <v>2001</v>
      </c>
      <c r="F2038">
        <v>100</v>
      </c>
      <c r="G2038" s="12">
        <v>2400000</v>
      </c>
      <c r="H2038" s="12">
        <v>0</v>
      </c>
      <c r="I2038">
        <v>0</v>
      </c>
      <c r="J2038">
        <v>0</v>
      </c>
      <c r="K2038">
        <v>1</v>
      </c>
      <c r="L2038" s="11">
        <v>35459</v>
      </c>
      <c r="M2038" s="12">
        <v>1997</v>
      </c>
      <c r="N2038">
        <v>1</v>
      </c>
      <c r="O2038" s="12">
        <f t="shared" si="86"/>
        <v>4</v>
      </c>
      <c r="P2038">
        <v>2000</v>
      </c>
      <c r="Q2038">
        <v>1</v>
      </c>
      <c r="R2038">
        <v>1</v>
      </c>
      <c r="S2038">
        <v>0.4132614</v>
      </c>
      <c r="T2038">
        <v>0</v>
      </c>
      <c r="U2038">
        <v>1</v>
      </c>
    </row>
    <row r="2039" spans="1:21" x14ac:dyDescent="0.35">
      <c r="A2039">
        <v>1</v>
      </c>
      <c r="B2039">
        <f t="shared" si="87"/>
        <v>2038</v>
      </c>
      <c r="C2039" t="s">
        <v>97</v>
      </c>
      <c r="D2039">
        <v>100</v>
      </c>
      <c r="E2039">
        <v>2002</v>
      </c>
      <c r="F2039">
        <v>100</v>
      </c>
      <c r="G2039" s="12">
        <v>2400000</v>
      </c>
      <c r="H2039" s="12">
        <v>0</v>
      </c>
      <c r="I2039">
        <v>0</v>
      </c>
      <c r="J2039">
        <v>0</v>
      </c>
      <c r="K2039">
        <v>1</v>
      </c>
      <c r="L2039" s="11">
        <v>35459</v>
      </c>
      <c r="M2039" s="12">
        <v>1997</v>
      </c>
      <c r="N2039">
        <v>1</v>
      </c>
      <c r="O2039" s="12">
        <f t="shared" si="86"/>
        <v>5</v>
      </c>
      <c r="P2039">
        <v>2000</v>
      </c>
      <c r="Q2039">
        <v>2</v>
      </c>
      <c r="R2039">
        <v>1</v>
      </c>
      <c r="S2039">
        <v>0.40922239999999999</v>
      </c>
      <c r="T2039">
        <v>0</v>
      </c>
      <c r="U2039">
        <v>1</v>
      </c>
    </row>
    <row r="2040" spans="1:21" x14ac:dyDescent="0.35">
      <c r="A2040">
        <v>1</v>
      </c>
      <c r="B2040">
        <f t="shared" si="87"/>
        <v>2039</v>
      </c>
      <c r="C2040" t="s">
        <v>97</v>
      </c>
      <c r="D2040">
        <v>100</v>
      </c>
      <c r="E2040">
        <v>2003</v>
      </c>
      <c r="F2040">
        <v>100</v>
      </c>
      <c r="G2040" s="12">
        <v>2500000</v>
      </c>
      <c r="H2040" s="12">
        <v>0</v>
      </c>
      <c r="I2040">
        <v>0</v>
      </c>
      <c r="J2040">
        <v>0</v>
      </c>
      <c r="K2040">
        <v>1</v>
      </c>
      <c r="L2040" s="11">
        <v>35459</v>
      </c>
      <c r="M2040" s="12">
        <v>1997</v>
      </c>
      <c r="N2040">
        <v>1</v>
      </c>
      <c r="O2040" s="12">
        <f t="shared" si="86"/>
        <v>6</v>
      </c>
      <c r="P2040">
        <v>2000</v>
      </c>
      <c r="Q2040">
        <v>3</v>
      </c>
      <c r="R2040">
        <v>1</v>
      </c>
      <c r="S2040">
        <v>0.40497539999999999</v>
      </c>
      <c r="T2040">
        <v>0</v>
      </c>
      <c r="U2040">
        <v>1</v>
      </c>
    </row>
    <row r="2041" spans="1:21" x14ac:dyDescent="0.35">
      <c r="A2041">
        <v>1</v>
      </c>
      <c r="B2041">
        <f t="shared" si="87"/>
        <v>2040</v>
      </c>
      <c r="C2041" t="s">
        <v>97</v>
      </c>
      <c r="D2041">
        <v>100</v>
      </c>
      <c r="E2041">
        <v>2004</v>
      </c>
      <c r="F2041">
        <v>100</v>
      </c>
      <c r="G2041" s="12">
        <v>2500000</v>
      </c>
      <c r="H2041" s="12">
        <v>0</v>
      </c>
      <c r="I2041">
        <v>0</v>
      </c>
      <c r="J2041">
        <v>0</v>
      </c>
      <c r="K2041">
        <v>1</v>
      </c>
      <c r="L2041" s="11">
        <v>35459</v>
      </c>
      <c r="M2041" s="12">
        <v>1997</v>
      </c>
      <c r="N2041">
        <v>1</v>
      </c>
      <c r="O2041" s="12">
        <f t="shared" si="86"/>
        <v>7</v>
      </c>
      <c r="P2041">
        <v>2000</v>
      </c>
      <c r="Q2041">
        <v>4</v>
      </c>
      <c r="R2041">
        <v>1</v>
      </c>
      <c r="S2041">
        <v>0.40050750000000002</v>
      </c>
      <c r="T2041">
        <v>0</v>
      </c>
      <c r="U2041">
        <v>1</v>
      </c>
    </row>
    <row r="2042" spans="1:21" x14ac:dyDescent="0.35">
      <c r="A2042">
        <v>1</v>
      </c>
      <c r="B2042">
        <f t="shared" si="87"/>
        <v>2041</v>
      </c>
      <c r="C2042" t="s">
        <v>97</v>
      </c>
      <c r="D2042">
        <v>100</v>
      </c>
      <c r="E2042">
        <v>2005</v>
      </c>
      <c r="F2042">
        <v>100</v>
      </c>
      <c r="G2042" s="12">
        <v>2500000</v>
      </c>
      <c r="H2042" s="12">
        <v>0</v>
      </c>
      <c r="I2042">
        <v>0</v>
      </c>
      <c r="J2042">
        <v>0</v>
      </c>
      <c r="K2042">
        <v>1</v>
      </c>
      <c r="L2042" s="11">
        <v>35459</v>
      </c>
      <c r="M2042" s="12">
        <v>1997</v>
      </c>
      <c r="N2042">
        <v>1</v>
      </c>
      <c r="O2042" s="12">
        <f t="shared" si="86"/>
        <v>8</v>
      </c>
      <c r="P2042">
        <v>2000</v>
      </c>
      <c r="Q2042">
        <v>5</v>
      </c>
      <c r="R2042">
        <v>1</v>
      </c>
      <c r="S2042">
        <v>0.39581290000000002</v>
      </c>
      <c r="T2042">
        <v>0</v>
      </c>
      <c r="U2042">
        <v>1</v>
      </c>
    </row>
    <row r="2043" spans="1:21" x14ac:dyDescent="0.35">
      <c r="A2043">
        <v>1</v>
      </c>
      <c r="B2043">
        <f t="shared" si="87"/>
        <v>2042</v>
      </c>
      <c r="C2043" t="s">
        <v>97</v>
      </c>
      <c r="D2043">
        <v>100</v>
      </c>
      <c r="E2043">
        <v>2006</v>
      </c>
      <c r="F2043">
        <v>100</v>
      </c>
      <c r="G2043" s="12">
        <v>2600000</v>
      </c>
      <c r="H2043" s="12">
        <v>0</v>
      </c>
      <c r="I2043">
        <v>0</v>
      </c>
      <c r="J2043">
        <v>0</v>
      </c>
      <c r="K2043">
        <v>1</v>
      </c>
      <c r="L2043" s="11">
        <v>35459</v>
      </c>
      <c r="M2043" s="12">
        <v>1997</v>
      </c>
      <c r="N2043">
        <v>1</v>
      </c>
      <c r="O2043" s="12">
        <f t="shared" si="86"/>
        <v>9</v>
      </c>
      <c r="P2043">
        <v>2000</v>
      </c>
      <c r="Q2043">
        <v>6</v>
      </c>
      <c r="R2043">
        <v>1</v>
      </c>
      <c r="S2043">
        <v>0.39092860000000001</v>
      </c>
      <c r="T2043">
        <v>0</v>
      </c>
      <c r="U2043">
        <v>1</v>
      </c>
    </row>
    <row r="2044" spans="1:21" x14ac:dyDescent="0.35">
      <c r="A2044">
        <v>1</v>
      </c>
      <c r="B2044">
        <f t="shared" si="87"/>
        <v>2043</v>
      </c>
      <c r="C2044" t="s">
        <v>97</v>
      </c>
      <c r="D2044">
        <v>100</v>
      </c>
      <c r="E2044">
        <v>2007</v>
      </c>
      <c r="F2044">
        <v>100</v>
      </c>
      <c r="G2044" s="12">
        <v>2600000</v>
      </c>
      <c r="H2044" s="12">
        <v>0</v>
      </c>
      <c r="I2044">
        <v>0</v>
      </c>
      <c r="J2044">
        <v>0</v>
      </c>
      <c r="K2044">
        <v>1</v>
      </c>
      <c r="L2044" s="11">
        <v>35459</v>
      </c>
      <c r="M2044" s="12">
        <v>1997</v>
      </c>
      <c r="N2044">
        <v>1</v>
      </c>
      <c r="O2044" s="12">
        <f t="shared" si="86"/>
        <v>10</v>
      </c>
      <c r="P2044">
        <v>2000</v>
      </c>
      <c r="Q2044">
        <v>7</v>
      </c>
      <c r="R2044">
        <v>1</v>
      </c>
      <c r="S2044">
        <v>0.38585160000000002</v>
      </c>
      <c r="T2044">
        <v>0</v>
      </c>
      <c r="U2044">
        <v>1</v>
      </c>
    </row>
    <row r="2045" spans="1:21" x14ac:dyDescent="0.35">
      <c r="A2045">
        <v>1</v>
      </c>
      <c r="B2045">
        <f t="shared" si="87"/>
        <v>2044</v>
      </c>
      <c r="C2045" t="s">
        <v>97</v>
      </c>
      <c r="D2045">
        <v>100</v>
      </c>
      <c r="E2045">
        <v>2008</v>
      </c>
      <c r="F2045">
        <v>100</v>
      </c>
      <c r="G2045" s="12">
        <v>2600000</v>
      </c>
      <c r="H2045" s="12">
        <v>0</v>
      </c>
      <c r="I2045">
        <v>0</v>
      </c>
      <c r="J2045">
        <v>0</v>
      </c>
      <c r="K2045">
        <v>1</v>
      </c>
      <c r="L2045" s="11">
        <v>35459</v>
      </c>
      <c r="M2045" s="12">
        <v>1997</v>
      </c>
      <c r="N2045">
        <v>1</v>
      </c>
      <c r="O2045" s="12">
        <f t="shared" si="86"/>
        <v>11</v>
      </c>
      <c r="P2045">
        <v>2000</v>
      </c>
      <c r="Q2045">
        <v>8</v>
      </c>
      <c r="R2045">
        <v>1</v>
      </c>
      <c r="S2045">
        <v>0.38049850000000002</v>
      </c>
      <c r="T2045">
        <v>0</v>
      </c>
      <c r="U2045">
        <v>1</v>
      </c>
    </row>
    <row r="2046" spans="1:21" x14ac:dyDescent="0.35">
      <c r="A2046">
        <v>1</v>
      </c>
      <c r="B2046">
        <f t="shared" si="87"/>
        <v>2045</v>
      </c>
      <c r="C2046" t="s">
        <v>97</v>
      </c>
      <c r="D2046">
        <v>100</v>
      </c>
      <c r="E2046">
        <v>2009</v>
      </c>
      <c r="F2046">
        <v>100</v>
      </c>
      <c r="G2046" s="12">
        <v>2700000</v>
      </c>
      <c r="H2046" s="12">
        <v>0</v>
      </c>
      <c r="I2046">
        <v>0</v>
      </c>
      <c r="J2046">
        <v>0</v>
      </c>
      <c r="K2046">
        <v>1</v>
      </c>
      <c r="L2046" s="11">
        <v>35459</v>
      </c>
      <c r="M2046" s="12">
        <v>1997</v>
      </c>
      <c r="N2046">
        <v>1</v>
      </c>
      <c r="O2046" s="12">
        <f t="shared" si="86"/>
        <v>12</v>
      </c>
      <c r="P2046">
        <v>2000</v>
      </c>
      <c r="Q2046">
        <v>9</v>
      </c>
      <c r="R2046">
        <v>1</v>
      </c>
      <c r="S2046">
        <v>0.37477199999999999</v>
      </c>
      <c r="T2046">
        <v>0</v>
      </c>
      <c r="U2046">
        <v>1</v>
      </c>
    </row>
    <row r="2047" spans="1:21" x14ac:dyDescent="0.35">
      <c r="A2047">
        <v>1</v>
      </c>
      <c r="B2047">
        <f t="shared" si="87"/>
        <v>2046</v>
      </c>
      <c r="C2047" t="s">
        <v>97</v>
      </c>
      <c r="D2047">
        <v>100</v>
      </c>
      <c r="E2047">
        <v>2010</v>
      </c>
      <c r="F2047">
        <v>100</v>
      </c>
      <c r="G2047" s="12">
        <v>2700000</v>
      </c>
      <c r="H2047" s="12">
        <v>0</v>
      </c>
      <c r="I2047">
        <v>0</v>
      </c>
      <c r="J2047">
        <v>0</v>
      </c>
      <c r="K2047">
        <v>1</v>
      </c>
      <c r="L2047" s="11">
        <v>35459</v>
      </c>
      <c r="M2047" s="12">
        <v>1997</v>
      </c>
      <c r="N2047">
        <v>1</v>
      </c>
      <c r="O2047" s="12">
        <f t="shared" si="86"/>
        <v>13</v>
      </c>
      <c r="P2047">
        <v>2000</v>
      </c>
      <c r="Q2047">
        <v>10</v>
      </c>
      <c r="R2047">
        <v>1</v>
      </c>
      <c r="S2047">
        <v>0.3686432</v>
      </c>
      <c r="T2047">
        <v>0</v>
      </c>
      <c r="U2047">
        <v>1</v>
      </c>
    </row>
    <row r="2048" spans="1:21" x14ac:dyDescent="0.35">
      <c r="A2048">
        <v>1</v>
      </c>
      <c r="B2048">
        <f t="shared" si="87"/>
        <v>2047</v>
      </c>
      <c r="C2048" t="s">
        <v>97</v>
      </c>
      <c r="D2048">
        <v>100</v>
      </c>
      <c r="E2048">
        <v>2011</v>
      </c>
      <c r="F2048">
        <v>100</v>
      </c>
      <c r="G2048" s="12">
        <v>2800000</v>
      </c>
      <c r="H2048" s="12">
        <v>0</v>
      </c>
      <c r="I2048">
        <v>0</v>
      </c>
      <c r="J2048">
        <v>0</v>
      </c>
      <c r="K2048">
        <v>1</v>
      </c>
      <c r="L2048" s="11">
        <v>35459</v>
      </c>
      <c r="M2048" s="12">
        <v>1997</v>
      </c>
      <c r="N2048">
        <v>1</v>
      </c>
      <c r="O2048" s="12">
        <f t="shared" si="86"/>
        <v>14</v>
      </c>
      <c r="P2048">
        <v>2000</v>
      </c>
      <c r="Q2048">
        <v>11</v>
      </c>
      <c r="R2048">
        <v>1</v>
      </c>
      <c r="S2048">
        <v>0.36211989999999999</v>
      </c>
      <c r="T2048">
        <v>0</v>
      </c>
      <c r="U2048">
        <v>1</v>
      </c>
    </row>
    <row r="2049" spans="1:21" x14ac:dyDescent="0.35">
      <c r="A2049">
        <v>1</v>
      </c>
      <c r="B2049">
        <f t="shared" si="87"/>
        <v>2048</v>
      </c>
      <c r="C2049" t="s">
        <v>97</v>
      </c>
      <c r="D2049">
        <v>100</v>
      </c>
      <c r="E2049">
        <v>2012</v>
      </c>
      <c r="F2049">
        <v>100</v>
      </c>
      <c r="G2049" s="12">
        <v>2800000</v>
      </c>
      <c r="H2049" s="12">
        <v>0</v>
      </c>
      <c r="I2049">
        <v>0</v>
      </c>
      <c r="J2049">
        <v>0</v>
      </c>
      <c r="K2049">
        <v>1</v>
      </c>
      <c r="L2049" s="11">
        <v>35459</v>
      </c>
      <c r="M2049" s="12">
        <v>1997</v>
      </c>
      <c r="N2049">
        <v>1</v>
      </c>
      <c r="O2049" s="12">
        <f t="shared" si="86"/>
        <v>15</v>
      </c>
      <c r="P2049">
        <v>2000</v>
      </c>
      <c r="Q2049">
        <v>12</v>
      </c>
      <c r="R2049">
        <v>1</v>
      </c>
      <c r="S2049">
        <v>0.35533749999999997</v>
      </c>
      <c r="T2049">
        <v>0</v>
      </c>
      <c r="U2049">
        <v>1</v>
      </c>
    </row>
    <row r="2050" spans="1:21" x14ac:dyDescent="0.35">
      <c r="A2050">
        <v>1</v>
      </c>
      <c r="B2050">
        <f t="shared" si="87"/>
        <v>2049</v>
      </c>
      <c r="C2050" t="s">
        <v>97</v>
      </c>
      <c r="D2050">
        <v>100</v>
      </c>
      <c r="E2050">
        <v>2013</v>
      </c>
      <c r="F2050">
        <v>100</v>
      </c>
      <c r="G2050" s="12">
        <v>2900000</v>
      </c>
      <c r="H2050" s="12">
        <v>0</v>
      </c>
      <c r="I2050">
        <v>0</v>
      </c>
      <c r="J2050">
        <v>0</v>
      </c>
      <c r="K2050">
        <v>1</v>
      </c>
      <c r="L2050" s="11">
        <v>35459</v>
      </c>
      <c r="M2050" s="12">
        <v>1997</v>
      </c>
      <c r="N2050">
        <v>1</v>
      </c>
      <c r="O2050" s="12">
        <f t="shared" si="86"/>
        <v>16</v>
      </c>
      <c r="P2050">
        <v>2000</v>
      </c>
      <c r="Q2050">
        <v>13</v>
      </c>
      <c r="R2050">
        <v>1</v>
      </c>
      <c r="S2050">
        <v>0.34854049999999998</v>
      </c>
      <c r="T2050">
        <v>0</v>
      </c>
      <c r="U2050">
        <v>1</v>
      </c>
    </row>
    <row r="2051" spans="1:21" x14ac:dyDescent="0.35">
      <c r="A2051">
        <v>1</v>
      </c>
      <c r="B2051">
        <f t="shared" si="87"/>
        <v>2050</v>
      </c>
      <c r="C2051" t="s">
        <v>97</v>
      </c>
      <c r="D2051">
        <v>100</v>
      </c>
      <c r="E2051">
        <v>2014</v>
      </c>
      <c r="F2051">
        <v>100</v>
      </c>
      <c r="G2051" s="12">
        <v>2900000</v>
      </c>
      <c r="H2051" s="12">
        <v>0</v>
      </c>
      <c r="I2051">
        <v>0</v>
      </c>
      <c r="J2051">
        <v>0</v>
      </c>
      <c r="K2051">
        <v>1</v>
      </c>
      <c r="L2051" s="11">
        <v>35459</v>
      </c>
      <c r="M2051" s="12">
        <v>1997</v>
      </c>
      <c r="N2051">
        <v>1</v>
      </c>
      <c r="O2051" s="12">
        <f t="shared" ref="O2051:O2114" si="88">E2051-M2051</f>
        <v>17</v>
      </c>
      <c r="P2051">
        <v>2000</v>
      </c>
      <c r="Q2051">
        <v>14</v>
      </c>
      <c r="R2051">
        <v>1</v>
      </c>
      <c r="S2051">
        <v>0.34200940000000002</v>
      </c>
      <c r="T2051">
        <v>0</v>
      </c>
      <c r="U2051">
        <v>1</v>
      </c>
    </row>
    <row r="2052" spans="1:21" x14ac:dyDescent="0.35">
      <c r="A2052">
        <v>1</v>
      </c>
      <c r="B2052">
        <f t="shared" ref="B2052:B2115" si="89">B2051+1</f>
        <v>2051</v>
      </c>
      <c r="C2052" t="s">
        <v>97</v>
      </c>
      <c r="D2052">
        <v>100</v>
      </c>
      <c r="E2052">
        <v>2015</v>
      </c>
      <c r="F2052">
        <v>100</v>
      </c>
      <c r="G2052" s="12">
        <v>3000000</v>
      </c>
      <c r="H2052" s="12">
        <v>0</v>
      </c>
      <c r="I2052">
        <v>0</v>
      </c>
      <c r="J2052">
        <v>0</v>
      </c>
      <c r="K2052">
        <v>1</v>
      </c>
      <c r="L2052" s="11">
        <v>35459</v>
      </c>
      <c r="M2052" s="12">
        <v>1997</v>
      </c>
      <c r="N2052">
        <v>1</v>
      </c>
      <c r="O2052" s="12">
        <f t="shared" si="88"/>
        <v>18</v>
      </c>
      <c r="P2052">
        <v>2000</v>
      </c>
      <c r="Q2052">
        <v>15</v>
      </c>
      <c r="R2052">
        <v>1</v>
      </c>
      <c r="S2052">
        <v>0.33592250000000001</v>
      </c>
      <c r="T2052">
        <v>0</v>
      </c>
      <c r="U2052">
        <v>1</v>
      </c>
    </row>
    <row r="2053" spans="1:21" x14ac:dyDescent="0.35">
      <c r="A2053">
        <v>1</v>
      </c>
      <c r="B2053">
        <f t="shared" si="89"/>
        <v>2052</v>
      </c>
      <c r="C2053" t="s">
        <v>97</v>
      </c>
      <c r="D2053">
        <v>100</v>
      </c>
      <c r="E2053">
        <v>2016</v>
      </c>
      <c r="F2053">
        <v>100</v>
      </c>
      <c r="G2053" s="12">
        <v>3000000</v>
      </c>
      <c r="H2053" s="12">
        <v>0</v>
      </c>
      <c r="I2053">
        <v>0</v>
      </c>
      <c r="J2053">
        <v>0</v>
      </c>
      <c r="K2053">
        <v>1</v>
      </c>
      <c r="L2053" s="11">
        <v>35459</v>
      </c>
      <c r="M2053" s="12">
        <v>1997</v>
      </c>
      <c r="N2053">
        <v>1</v>
      </c>
      <c r="O2053" s="12">
        <f t="shared" si="88"/>
        <v>19</v>
      </c>
      <c r="P2053">
        <v>2000</v>
      </c>
      <c r="Q2053">
        <v>16</v>
      </c>
      <c r="R2053">
        <v>1</v>
      </c>
      <c r="S2053">
        <v>0.33031670000000002</v>
      </c>
      <c r="T2053">
        <v>0</v>
      </c>
      <c r="U2053">
        <v>1</v>
      </c>
    </row>
    <row r="2054" spans="1:21" x14ac:dyDescent="0.35">
      <c r="A2054">
        <v>1</v>
      </c>
      <c r="B2054">
        <f t="shared" si="89"/>
        <v>2053</v>
      </c>
      <c r="C2054" t="s">
        <v>98</v>
      </c>
      <c r="D2054">
        <v>101</v>
      </c>
      <c r="E2054">
        <v>1990</v>
      </c>
      <c r="F2054">
        <v>100</v>
      </c>
      <c r="G2054" s="12">
        <v>606372</v>
      </c>
      <c r="H2054" s="12">
        <v>0</v>
      </c>
      <c r="I2054">
        <v>0</v>
      </c>
      <c r="J2054">
        <v>0</v>
      </c>
      <c r="K2054">
        <v>0</v>
      </c>
      <c r="L2054" s="11">
        <v>41028</v>
      </c>
      <c r="M2054" s="12">
        <v>2012</v>
      </c>
      <c r="N2054">
        <v>0</v>
      </c>
      <c r="O2054" s="12">
        <f t="shared" si="88"/>
        <v>-22</v>
      </c>
      <c r="P2054">
        <v>2012</v>
      </c>
      <c r="Q2054">
        <v>-22</v>
      </c>
      <c r="R2054">
        <v>0</v>
      </c>
      <c r="S2054">
        <v>1.6491530000000001</v>
      </c>
      <c r="T2054">
        <v>0</v>
      </c>
      <c r="U2054">
        <v>0</v>
      </c>
    </row>
    <row r="2055" spans="1:21" x14ac:dyDescent="0.35">
      <c r="A2055">
        <v>1</v>
      </c>
      <c r="B2055">
        <f t="shared" si="89"/>
        <v>2054</v>
      </c>
      <c r="C2055" t="s">
        <v>98</v>
      </c>
      <c r="D2055">
        <v>101</v>
      </c>
      <c r="E2055">
        <v>1991</v>
      </c>
      <c r="F2055">
        <v>100</v>
      </c>
      <c r="G2055" s="12">
        <v>607105</v>
      </c>
      <c r="H2055" s="12">
        <v>0</v>
      </c>
      <c r="I2055">
        <v>0</v>
      </c>
      <c r="J2055">
        <v>0</v>
      </c>
      <c r="K2055">
        <v>0</v>
      </c>
      <c r="L2055" s="11">
        <v>41028</v>
      </c>
      <c r="M2055" s="12">
        <v>2012</v>
      </c>
      <c r="N2055">
        <v>0</v>
      </c>
      <c r="O2055" s="12">
        <f t="shared" si="88"/>
        <v>-21</v>
      </c>
      <c r="P2055">
        <v>2012</v>
      </c>
      <c r="Q2055">
        <v>-21</v>
      </c>
      <c r="R2055">
        <v>0</v>
      </c>
      <c r="S2055">
        <v>1.6471610000000001</v>
      </c>
      <c r="T2055">
        <v>0</v>
      </c>
      <c r="U2055">
        <v>0</v>
      </c>
    </row>
    <row r="2056" spans="1:21" x14ac:dyDescent="0.35">
      <c r="A2056">
        <v>1</v>
      </c>
      <c r="B2056">
        <f t="shared" si="89"/>
        <v>2055</v>
      </c>
      <c r="C2056" t="s">
        <v>98</v>
      </c>
      <c r="D2056">
        <v>101</v>
      </c>
      <c r="E2056">
        <v>1992</v>
      </c>
      <c r="F2056">
        <v>100</v>
      </c>
      <c r="G2056" s="12">
        <v>608516</v>
      </c>
      <c r="H2056" s="12">
        <v>0</v>
      </c>
      <c r="I2056">
        <v>0</v>
      </c>
      <c r="J2056">
        <v>0</v>
      </c>
      <c r="K2056">
        <v>0</v>
      </c>
      <c r="L2056" s="11">
        <v>41028</v>
      </c>
      <c r="M2056" s="12">
        <v>2012</v>
      </c>
      <c r="N2056">
        <v>0</v>
      </c>
      <c r="O2056" s="12">
        <f t="shared" si="88"/>
        <v>-20</v>
      </c>
      <c r="P2056">
        <v>2012</v>
      </c>
      <c r="Q2056">
        <v>-20</v>
      </c>
      <c r="R2056">
        <v>0</v>
      </c>
      <c r="S2056">
        <v>1.6433420000000001</v>
      </c>
      <c r="T2056">
        <v>0</v>
      </c>
      <c r="U2056">
        <v>0</v>
      </c>
    </row>
    <row r="2057" spans="1:21" x14ac:dyDescent="0.35">
      <c r="A2057">
        <v>1</v>
      </c>
      <c r="B2057">
        <f t="shared" si="89"/>
        <v>2056</v>
      </c>
      <c r="C2057" t="s">
        <v>98</v>
      </c>
      <c r="D2057">
        <v>101</v>
      </c>
      <c r="E2057">
        <v>1993</v>
      </c>
      <c r="F2057">
        <v>100</v>
      </c>
      <c r="G2057" s="12">
        <v>610170</v>
      </c>
      <c r="H2057" s="12">
        <v>0</v>
      </c>
      <c r="I2057">
        <v>0</v>
      </c>
      <c r="J2057">
        <v>0</v>
      </c>
      <c r="K2057">
        <v>0</v>
      </c>
      <c r="L2057" s="11">
        <v>41028</v>
      </c>
      <c r="M2057" s="12">
        <v>2012</v>
      </c>
      <c r="N2057">
        <v>0</v>
      </c>
      <c r="O2057" s="12">
        <f t="shared" si="88"/>
        <v>-19</v>
      </c>
      <c r="P2057">
        <v>2012</v>
      </c>
      <c r="Q2057">
        <v>-19</v>
      </c>
      <c r="R2057">
        <v>0</v>
      </c>
      <c r="S2057">
        <v>1.6388879999999999</v>
      </c>
      <c r="T2057">
        <v>0</v>
      </c>
      <c r="U2057">
        <v>0</v>
      </c>
    </row>
    <row r="2058" spans="1:21" x14ac:dyDescent="0.35">
      <c r="A2058">
        <v>1</v>
      </c>
      <c r="B2058">
        <f t="shared" si="89"/>
        <v>2057</v>
      </c>
      <c r="C2058" t="s">
        <v>98</v>
      </c>
      <c r="D2058">
        <v>101</v>
      </c>
      <c r="E2058">
        <v>1994</v>
      </c>
      <c r="F2058">
        <v>100</v>
      </c>
      <c r="G2058" s="12">
        <v>611389</v>
      </c>
      <c r="H2058" s="12">
        <v>0</v>
      </c>
      <c r="I2058">
        <v>0</v>
      </c>
      <c r="J2058">
        <v>0</v>
      </c>
      <c r="K2058">
        <v>0</v>
      </c>
      <c r="L2058" s="11">
        <v>41028</v>
      </c>
      <c r="M2058" s="12">
        <v>2012</v>
      </c>
      <c r="N2058">
        <v>0</v>
      </c>
      <c r="O2058" s="12">
        <f t="shared" si="88"/>
        <v>-18</v>
      </c>
      <c r="P2058">
        <v>2012</v>
      </c>
      <c r="Q2058">
        <v>-18</v>
      </c>
      <c r="R2058">
        <v>0</v>
      </c>
      <c r="S2058">
        <v>1.6356200000000001</v>
      </c>
      <c r="T2058">
        <v>0</v>
      </c>
      <c r="U2058">
        <v>0</v>
      </c>
    </row>
    <row r="2059" spans="1:21" x14ac:dyDescent="0.35">
      <c r="A2059">
        <v>1</v>
      </c>
      <c r="B2059">
        <f t="shared" si="89"/>
        <v>2058</v>
      </c>
      <c r="C2059" t="s">
        <v>98</v>
      </c>
      <c r="D2059">
        <v>101</v>
      </c>
      <c r="E2059">
        <v>1995</v>
      </c>
      <c r="F2059">
        <v>100</v>
      </c>
      <c r="G2059" s="12">
        <v>611712</v>
      </c>
      <c r="H2059" s="12">
        <v>0</v>
      </c>
      <c r="I2059">
        <v>0</v>
      </c>
      <c r="J2059">
        <v>0</v>
      </c>
      <c r="K2059">
        <v>0</v>
      </c>
      <c r="L2059" s="11">
        <v>41028</v>
      </c>
      <c r="M2059" s="12">
        <v>2012</v>
      </c>
      <c r="N2059">
        <v>0</v>
      </c>
      <c r="O2059" s="12">
        <f t="shared" si="88"/>
        <v>-17</v>
      </c>
      <c r="P2059">
        <v>2012</v>
      </c>
      <c r="Q2059">
        <v>-17</v>
      </c>
      <c r="R2059">
        <v>0</v>
      </c>
      <c r="S2059">
        <v>1.6347560000000001</v>
      </c>
      <c r="T2059">
        <v>0</v>
      </c>
      <c r="U2059">
        <v>0</v>
      </c>
    </row>
    <row r="2060" spans="1:21" x14ac:dyDescent="0.35">
      <c r="A2060">
        <v>1</v>
      </c>
      <c r="B2060">
        <f t="shared" si="89"/>
        <v>2059</v>
      </c>
      <c r="C2060" t="s">
        <v>98</v>
      </c>
      <c r="D2060">
        <v>101</v>
      </c>
      <c r="E2060">
        <v>1996</v>
      </c>
      <c r="F2060">
        <v>100</v>
      </c>
      <c r="G2060" s="12">
        <v>611003</v>
      </c>
      <c r="H2060" s="12">
        <v>0</v>
      </c>
      <c r="I2060">
        <v>0</v>
      </c>
      <c r="J2060">
        <v>0</v>
      </c>
      <c r="K2060">
        <v>0</v>
      </c>
      <c r="L2060" s="11">
        <v>41028</v>
      </c>
      <c r="M2060" s="12">
        <v>2012</v>
      </c>
      <c r="N2060">
        <v>0</v>
      </c>
      <c r="O2060" s="12">
        <f t="shared" si="88"/>
        <v>-16</v>
      </c>
      <c r="P2060">
        <v>2012</v>
      </c>
      <c r="Q2060">
        <v>-16</v>
      </c>
      <c r="R2060">
        <v>0</v>
      </c>
      <c r="S2060">
        <v>1.6366529999999999</v>
      </c>
      <c r="T2060">
        <v>0</v>
      </c>
      <c r="U2060">
        <v>0</v>
      </c>
    </row>
    <row r="2061" spans="1:21" x14ac:dyDescent="0.35">
      <c r="A2061">
        <v>1</v>
      </c>
      <c r="B2061">
        <f t="shared" si="89"/>
        <v>2060</v>
      </c>
      <c r="C2061" t="s">
        <v>98</v>
      </c>
      <c r="D2061">
        <v>101</v>
      </c>
      <c r="E2061">
        <v>1997</v>
      </c>
      <c r="F2061">
        <v>100</v>
      </c>
      <c r="G2061" s="12">
        <v>609520</v>
      </c>
      <c r="H2061" s="12">
        <v>0</v>
      </c>
      <c r="I2061">
        <v>0</v>
      </c>
      <c r="J2061">
        <v>0</v>
      </c>
      <c r="K2061">
        <v>0</v>
      </c>
      <c r="L2061" s="11">
        <v>41028</v>
      </c>
      <c r="M2061" s="12">
        <v>2012</v>
      </c>
      <c r="N2061">
        <v>0</v>
      </c>
      <c r="O2061" s="12">
        <f t="shared" si="88"/>
        <v>-15</v>
      </c>
      <c r="P2061">
        <v>2012</v>
      </c>
      <c r="Q2061">
        <v>-15</v>
      </c>
      <c r="R2061">
        <v>0</v>
      </c>
      <c r="S2061">
        <v>1.6406350000000001</v>
      </c>
      <c r="T2061">
        <v>0</v>
      </c>
      <c r="U2061">
        <v>0</v>
      </c>
    </row>
    <row r="2062" spans="1:21" x14ac:dyDescent="0.35">
      <c r="A2062">
        <v>1</v>
      </c>
      <c r="B2062">
        <f t="shared" si="89"/>
        <v>2061</v>
      </c>
      <c r="C2062" t="s">
        <v>98</v>
      </c>
      <c r="D2062">
        <v>101</v>
      </c>
      <c r="E2062">
        <v>1998</v>
      </c>
      <c r="F2062">
        <v>100</v>
      </c>
      <c r="G2062" s="12">
        <v>607662</v>
      </c>
      <c r="H2062" s="12">
        <v>0</v>
      </c>
      <c r="I2062">
        <v>0</v>
      </c>
      <c r="J2062">
        <v>0</v>
      </c>
      <c r="K2062">
        <v>0</v>
      </c>
      <c r="L2062" s="11">
        <v>41028</v>
      </c>
      <c r="M2062" s="12">
        <v>2012</v>
      </c>
      <c r="N2062">
        <v>0</v>
      </c>
      <c r="O2062" s="12">
        <f t="shared" si="88"/>
        <v>-14</v>
      </c>
      <c r="P2062">
        <v>2012</v>
      </c>
      <c r="Q2062">
        <v>-14</v>
      </c>
      <c r="R2062">
        <v>0</v>
      </c>
      <c r="S2062">
        <v>1.6456519999999999</v>
      </c>
      <c r="T2062">
        <v>0</v>
      </c>
      <c r="U2062">
        <v>0</v>
      </c>
    </row>
    <row r="2063" spans="1:21" x14ac:dyDescent="0.35">
      <c r="A2063">
        <v>1</v>
      </c>
      <c r="B2063">
        <f t="shared" si="89"/>
        <v>2062</v>
      </c>
      <c r="C2063" t="s">
        <v>98</v>
      </c>
      <c r="D2063">
        <v>101</v>
      </c>
      <c r="E2063">
        <v>1999</v>
      </c>
      <c r="F2063">
        <v>100</v>
      </c>
      <c r="G2063" s="12">
        <v>606001</v>
      </c>
      <c r="H2063" s="12">
        <v>0</v>
      </c>
      <c r="I2063">
        <v>0</v>
      </c>
      <c r="J2063">
        <v>0</v>
      </c>
      <c r="K2063">
        <v>0</v>
      </c>
      <c r="L2063" s="11">
        <v>41028</v>
      </c>
      <c r="M2063" s="12">
        <v>2012</v>
      </c>
      <c r="N2063">
        <v>0</v>
      </c>
      <c r="O2063" s="12">
        <f t="shared" si="88"/>
        <v>-13</v>
      </c>
      <c r="P2063">
        <v>2012</v>
      </c>
      <c r="Q2063">
        <v>-13</v>
      </c>
      <c r="R2063">
        <v>0</v>
      </c>
      <c r="S2063">
        <v>1.6501619999999999</v>
      </c>
      <c r="T2063">
        <v>0</v>
      </c>
      <c r="U2063">
        <v>0</v>
      </c>
    </row>
    <row r="2064" spans="1:21" x14ac:dyDescent="0.35">
      <c r="A2064">
        <v>1</v>
      </c>
      <c r="B2064">
        <f t="shared" si="89"/>
        <v>2063</v>
      </c>
      <c r="C2064" t="s">
        <v>98</v>
      </c>
      <c r="D2064">
        <v>101</v>
      </c>
      <c r="E2064">
        <v>2000</v>
      </c>
      <c r="F2064">
        <v>100</v>
      </c>
      <c r="G2064" s="12">
        <v>604950</v>
      </c>
      <c r="H2064" s="12">
        <v>0</v>
      </c>
      <c r="I2064">
        <v>0</v>
      </c>
      <c r="J2064">
        <v>0</v>
      </c>
      <c r="K2064">
        <v>0</v>
      </c>
      <c r="L2064" s="11">
        <v>41028</v>
      </c>
      <c r="M2064" s="12">
        <v>2012</v>
      </c>
      <c r="N2064">
        <v>0</v>
      </c>
      <c r="O2064" s="12">
        <f t="shared" si="88"/>
        <v>-12</v>
      </c>
      <c r="P2064">
        <v>2012</v>
      </c>
      <c r="Q2064">
        <v>-12</v>
      </c>
      <c r="R2064">
        <v>0</v>
      </c>
      <c r="S2064">
        <v>1.6530290000000001</v>
      </c>
      <c r="T2064">
        <v>0</v>
      </c>
      <c r="U2064">
        <v>0</v>
      </c>
    </row>
    <row r="2065" spans="1:21" x14ac:dyDescent="0.35">
      <c r="A2065">
        <v>1</v>
      </c>
      <c r="B2065">
        <f t="shared" si="89"/>
        <v>2064</v>
      </c>
      <c r="C2065" t="s">
        <v>98</v>
      </c>
      <c r="D2065">
        <v>101</v>
      </c>
      <c r="E2065">
        <v>2001</v>
      </c>
      <c r="F2065">
        <v>100</v>
      </c>
      <c r="G2065" s="12">
        <v>607389</v>
      </c>
      <c r="H2065" s="12">
        <v>0</v>
      </c>
      <c r="I2065">
        <v>0</v>
      </c>
      <c r="J2065">
        <v>0</v>
      </c>
      <c r="K2065">
        <v>0</v>
      </c>
      <c r="L2065" s="11">
        <v>41028</v>
      </c>
      <c r="M2065" s="12">
        <v>2012</v>
      </c>
      <c r="N2065">
        <v>0</v>
      </c>
      <c r="O2065" s="12">
        <f t="shared" si="88"/>
        <v>-11</v>
      </c>
      <c r="P2065">
        <v>2012</v>
      </c>
      <c r="Q2065">
        <v>-11</v>
      </c>
      <c r="R2065">
        <v>0</v>
      </c>
      <c r="S2065">
        <v>1.6463909999999999</v>
      </c>
      <c r="T2065">
        <v>0</v>
      </c>
      <c r="U2065">
        <v>0</v>
      </c>
    </row>
    <row r="2066" spans="1:21" x14ac:dyDescent="0.35">
      <c r="A2066">
        <v>1</v>
      </c>
      <c r="B2066">
        <f t="shared" si="89"/>
        <v>2065</v>
      </c>
      <c r="C2066" t="s">
        <v>98</v>
      </c>
      <c r="D2066">
        <v>101</v>
      </c>
      <c r="E2066">
        <v>2002</v>
      </c>
      <c r="F2066">
        <v>100</v>
      </c>
      <c r="G2066" s="12">
        <v>609828</v>
      </c>
      <c r="H2066" s="12">
        <v>0</v>
      </c>
      <c r="I2066">
        <v>0</v>
      </c>
      <c r="J2066">
        <v>0</v>
      </c>
      <c r="K2066">
        <v>0</v>
      </c>
      <c r="L2066" s="11">
        <v>41028</v>
      </c>
      <c r="M2066" s="12">
        <v>2012</v>
      </c>
      <c r="N2066">
        <v>0</v>
      </c>
      <c r="O2066" s="12">
        <f t="shared" si="88"/>
        <v>-10</v>
      </c>
      <c r="P2066">
        <v>2012</v>
      </c>
      <c r="Q2066">
        <v>-10</v>
      </c>
      <c r="R2066">
        <v>0</v>
      </c>
      <c r="S2066">
        <v>1.639807</v>
      </c>
      <c r="T2066">
        <v>0</v>
      </c>
      <c r="U2066">
        <v>0</v>
      </c>
    </row>
    <row r="2067" spans="1:21" x14ac:dyDescent="0.35">
      <c r="A2067">
        <v>1</v>
      </c>
      <c r="B2067">
        <f t="shared" si="89"/>
        <v>2066</v>
      </c>
      <c r="C2067" t="s">
        <v>98</v>
      </c>
      <c r="D2067">
        <v>101</v>
      </c>
      <c r="E2067">
        <v>2003</v>
      </c>
      <c r="F2067">
        <v>100</v>
      </c>
      <c r="G2067" s="12">
        <v>612267</v>
      </c>
      <c r="H2067" s="12">
        <v>0</v>
      </c>
      <c r="I2067">
        <v>0</v>
      </c>
      <c r="J2067">
        <v>0</v>
      </c>
      <c r="K2067">
        <v>0</v>
      </c>
      <c r="L2067" s="11">
        <v>41028</v>
      </c>
      <c r="M2067" s="12">
        <v>2012</v>
      </c>
      <c r="N2067">
        <v>0</v>
      </c>
      <c r="O2067" s="12">
        <f t="shared" si="88"/>
        <v>-9</v>
      </c>
      <c r="P2067">
        <v>2012</v>
      </c>
      <c r="Q2067">
        <v>-9</v>
      </c>
      <c r="R2067">
        <v>0</v>
      </c>
      <c r="S2067">
        <v>1.6332739999999999</v>
      </c>
      <c r="T2067">
        <v>0</v>
      </c>
      <c r="U2067">
        <v>0</v>
      </c>
    </row>
    <row r="2068" spans="1:21" x14ac:dyDescent="0.35">
      <c r="A2068">
        <v>1</v>
      </c>
      <c r="B2068">
        <f t="shared" si="89"/>
        <v>2067</v>
      </c>
      <c r="C2068" t="s">
        <v>98</v>
      </c>
      <c r="D2068">
        <v>101</v>
      </c>
      <c r="E2068">
        <v>2004</v>
      </c>
      <c r="F2068">
        <v>100</v>
      </c>
      <c r="G2068" s="12">
        <v>613353</v>
      </c>
      <c r="H2068" s="12">
        <v>0</v>
      </c>
      <c r="I2068">
        <v>0</v>
      </c>
      <c r="J2068">
        <v>0</v>
      </c>
      <c r="K2068">
        <v>0</v>
      </c>
      <c r="L2068" s="11">
        <v>41028</v>
      </c>
      <c r="M2068" s="12">
        <v>2012</v>
      </c>
      <c r="N2068">
        <v>0</v>
      </c>
      <c r="O2068" s="12">
        <f t="shared" si="88"/>
        <v>-8</v>
      </c>
      <c r="P2068">
        <v>2012</v>
      </c>
      <c r="Q2068">
        <v>-8</v>
      </c>
      <c r="R2068">
        <v>0</v>
      </c>
      <c r="S2068">
        <v>1.6303829999999999</v>
      </c>
      <c r="T2068">
        <v>0</v>
      </c>
      <c r="U2068">
        <v>0</v>
      </c>
    </row>
    <row r="2069" spans="1:21" x14ac:dyDescent="0.35">
      <c r="A2069">
        <v>1</v>
      </c>
      <c r="B2069">
        <f t="shared" si="89"/>
        <v>2068</v>
      </c>
      <c r="C2069" t="s">
        <v>98</v>
      </c>
      <c r="D2069">
        <v>101</v>
      </c>
      <c r="E2069">
        <v>2005</v>
      </c>
      <c r="F2069">
        <v>100</v>
      </c>
      <c r="G2069" s="12">
        <v>614261</v>
      </c>
      <c r="H2069" s="12">
        <v>0</v>
      </c>
      <c r="I2069">
        <v>0</v>
      </c>
      <c r="J2069">
        <v>0</v>
      </c>
      <c r="K2069">
        <v>0</v>
      </c>
      <c r="L2069" s="11">
        <v>41028</v>
      </c>
      <c r="M2069" s="12">
        <v>2012</v>
      </c>
      <c r="N2069">
        <v>0</v>
      </c>
      <c r="O2069" s="12">
        <f t="shared" si="88"/>
        <v>-7</v>
      </c>
      <c r="P2069">
        <v>2012</v>
      </c>
      <c r="Q2069">
        <v>-7</v>
      </c>
      <c r="R2069">
        <v>0</v>
      </c>
      <c r="S2069">
        <v>1.627972</v>
      </c>
      <c r="T2069">
        <v>0</v>
      </c>
      <c r="U2069">
        <v>0</v>
      </c>
    </row>
    <row r="2070" spans="1:21" x14ac:dyDescent="0.35">
      <c r="A2070">
        <v>1</v>
      </c>
      <c r="B2070">
        <f t="shared" si="89"/>
        <v>2069</v>
      </c>
      <c r="C2070" t="s">
        <v>98</v>
      </c>
      <c r="D2070">
        <v>101</v>
      </c>
      <c r="E2070">
        <v>2006</v>
      </c>
      <c r="F2070">
        <v>100</v>
      </c>
      <c r="G2070" s="12">
        <v>615025</v>
      </c>
      <c r="H2070" s="12">
        <v>0</v>
      </c>
      <c r="I2070">
        <v>0</v>
      </c>
      <c r="J2070">
        <v>0</v>
      </c>
      <c r="K2070">
        <v>0</v>
      </c>
      <c r="L2070" s="11">
        <v>41028</v>
      </c>
      <c r="M2070" s="12">
        <v>2012</v>
      </c>
      <c r="N2070">
        <v>0</v>
      </c>
      <c r="O2070" s="12">
        <f t="shared" si="88"/>
        <v>-6</v>
      </c>
      <c r="P2070">
        <v>2012</v>
      </c>
      <c r="Q2070">
        <v>-6</v>
      </c>
      <c r="R2070">
        <v>0</v>
      </c>
      <c r="S2070">
        <v>1.62595</v>
      </c>
      <c r="T2070">
        <v>0</v>
      </c>
      <c r="U2070">
        <v>0</v>
      </c>
    </row>
    <row r="2071" spans="1:21" x14ac:dyDescent="0.35">
      <c r="A2071">
        <v>1</v>
      </c>
      <c r="B2071">
        <f t="shared" si="89"/>
        <v>2070</v>
      </c>
      <c r="C2071" t="s">
        <v>98</v>
      </c>
      <c r="D2071">
        <v>101</v>
      </c>
      <c r="E2071">
        <v>2007</v>
      </c>
      <c r="F2071">
        <v>100</v>
      </c>
      <c r="G2071" s="12">
        <v>615875</v>
      </c>
      <c r="H2071" s="12">
        <v>0</v>
      </c>
      <c r="I2071">
        <v>0</v>
      </c>
      <c r="J2071">
        <v>0</v>
      </c>
      <c r="K2071">
        <v>0</v>
      </c>
      <c r="L2071" s="11">
        <v>41028</v>
      </c>
      <c r="M2071" s="12">
        <v>2012</v>
      </c>
      <c r="N2071">
        <v>0</v>
      </c>
      <c r="O2071" s="12">
        <f t="shared" si="88"/>
        <v>-5</v>
      </c>
      <c r="P2071">
        <v>2012</v>
      </c>
      <c r="Q2071">
        <v>-5</v>
      </c>
      <c r="R2071">
        <v>0</v>
      </c>
      <c r="S2071">
        <v>1.6237060000000001</v>
      </c>
      <c r="T2071">
        <v>0</v>
      </c>
      <c r="U2071">
        <v>0</v>
      </c>
    </row>
    <row r="2072" spans="1:21" x14ac:dyDescent="0.35">
      <c r="A2072">
        <v>1</v>
      </c>
      <c r="B2072">
        <f t="shared" si="89"/>
        <v>2071</v>
      </c>
      <c r="C2072" t="s">
        <v>98</v>
      </c>
      <c r="D2072">
        <v>101</v>
      </c>
      <c r="E2072">
        <v>2008</v>
      </c>
      <c r="F2072">
        <v>100</v>
      </c>
      <c r="G2072" s="12">
        <v>616969</v>
      </c>
      <c r="H2072" s="12">
        <v>0</v>
      </c>
      <c r="I2072">
        <v>0</v>
      </c>
      <c r="J2072">
        <v>0</v>
      </c>
      <c r="K2072">
        <v>0</v>
      </c>
      <c r="L2072" s="11">
        <v>41028</v>
      </c>
      <c r="M2072" s="12">
        <v>2012</v>
      </c>
      <c r="N2072">
        <v>0</v>
      </c>
      <c r="O2072" s="12">
        <f t="shared" si="88"/>
        <v>-4</v>
      </c>
      <c r="P2072">
        <v>2012</v>
      </c>
      <c r="Q2072">
        <v>-4</v>
      </c>
      <c r="R2072">
        <v>0</v>
      </c>
      <c r="S2072">
        <v>1.620827</v>
      </c>
      <c r="T2072">
        <v>0</v>
      </c>
      <c r="U2072">
        <v>0</v>
      </c>
    </row>
    <row r="2073" spans="1:21" x14ac:dyDescent="0.35">
      <c r="A2073">
        <v>1</v>
      </c>
      <c r="B2073">
        <f t="shared" si="89"/>
        <v>2072</v>
      </c>
      <c r="C2073" t="s">
        <v>98</v>
      </c>
      <c r="D2073">
        <v>101</v>
      </c>
      <c r="E2073">
        <v>2009</v>
      </c>
      <c r="F2073">
        <v>100</v>
      </c>
      <c r="G2073" s="12">
        <v>618294</v>
      </c>
      <c r="H2073" s="12">
        <v>0</v>
      </c>
      <c r="I2073">
        <v>0</v>
      </c>
      <c r="J2073">
        <v>0</v>
      </c>
      <c r="K2073">
        <v>0</v>
      </c>
      <c r="L2073" s="11">
        <v>41028</v>
      </c>
      <c r="M2073" s="12">
        <v>2012</v>
      </c>
      <c r="N2073">
        <v>0</v>
      </c>
      <c r="O2073" s="12">
        <f t="shared" si="88"/>
        <v>-3</v>
      </c>
      <c r="P2073">
        <v>2012</v>
      </c>
      <c r="Q2073">
        <v>-3</v>
      </c>
      <c r="R2073">
        <v>0</v>
      </c>
      <c r="S2073">
        <v>1.617354</v>
      </c>
      <c r="T2073">
        <v>0</v>
      </c>
      <c r="U2073">
        <v>0</v>
      </c>
    </row>
    <row r="2074" spans="1:21" x14ac:dyDescent="0.35">
      <c r="A2074">
        <v>1</v>
      </c>
      <c r="B2074">
        <f t="shared" si="89"/>
        <v>2073</v>
      </c>
      <c r="C2074" t="s">
        <v>98</v>
      </c>
      <c r="D2074">
        <v>101</v>
      </c>
      <c r="E2074">
        <v>2010</v>
      </c>
      <c r="F2074">
        <v>100</v>
      </c>
      <c r="G2074" s="12">
        <v>619428</v>
      </c>
      <c r="H2074" s="12">
        <v>0</v>
      </c>
      <c r="I2074">
        <v>0</v>
      </c>
      <c r="J2074">
        <v>0</v>
      </c>
      <c r="K2074">
        <v>0</v>
      </c>
      <c r="L2074" s="11">
        <v>41028</v>
      </c>
      <c r="M2074" s="12">
        <v>2012</v>
      </c>
      <c r="N2074">
        <v>0</v>
      </c>
      <c r="O2074" s="12">
        <f t="shared" si="88"/>
        <v>-2</v>
      </c>
      <c r="P2074">
        <v>2012</v>
      </c>
      <c r="Q2074">
        <v>-2</v>
      </c>
      <c r="R2074">
        <v>0</v>
      </c>
      <c r="S2074">
        <v>1.614393</v>
      </c>
      <c r="T2074">
        <v>0</v>
      </c>
      <c r="U2074">
        <v>0</v>
      </c>
    </row>
    <row r="2075" spans="1:21" x14ac:dyDescent="0.35">
      <c r="A2075">
        <v>1</v>
      </c>
      <c r="B2075">
        <f t="shared" si="89"/>
        <v>2074</v>
      </c>
      <c r="C2075" t="s">
        <v>98</v>
      </c>
      <c r="D2075">
        <v>101</v>
      </c>
      <c r="E2075">
        <v>2011</v>
      </c>
      <c r="F2075">
        <v>100</v>
      </c>
      <c r="G2075" s="12">
        <v>620079</v>
      </c>
      <c r="H2075" s="12">
        <v>0</v>
      </c>
      <c r="I2075">
        <v>0</v>
      </c>
      <c r="J2075">
        <v>0</v>
      </c>
      <c r="K2075">
        <v>0</v>
      </c>
      <c r="L2075" s="11">
        <v>41028</v>
      </c>
      <c r="M2075" s="12">
        <v>2012</v>
      </c>
      <c r="N2075">
        <v>0</v>
      </c>
      <c r="O2075" s="12">
        <f t="shared" si="88"/>
        <v>-1</v>
      </c>
      <c r="P2075">
        <v>2012</v>
      </c>
      <c r="Q2075">
        <v>-1</v>
      </c>
      <c r="R2075">
        <v>0</v>
      </c>
      <c r="S2075">
        <v>1.612698</v>
      </c>
      <c r="T2075">
        <v>0</v>
      </c>
      <c r="U2075">
        <v>0</v>
      </c>
    </row>
    <row r="2076" spans="1:21" x14ac:dyDescent="0.35">
      <c r="A2076">
        <v>1</v>
      </c>
      <c r="B2076">
        <f t="shared" si="89"/>
        <v>2075</v>
      </c>
      <c r="C2076" t="s">
        <v>98</v>
      </c>
      <c r="D2076">
        <v>101</v>
      </c>
      <c r="E2076">
        <v>2012</v>
      </c>
      <c r="F2076">
        <v>100</v>
      </c>
      <c r="G2076" s="12">
        <v>620601</v>
      </c>
      <c r="H2076" s="12">
        <v>0</v>
      </c>
      <c r="I2076">
        <v>0</v>
      </c>
      <c r="J2076">
        <v>0</v>
      </c>
      <c r="K2076">
        <v>0</v>
      </c>
      <c r="L2076" s="11">
        <v>41028</v>
      </c>
      <c r="M2076" s="12">
        <v>2012</v>
      </c>
      <c r="N2076">
        <v>1</v>
      </c>
      <c r="O2076" s="12">
        <f t="shared" si="88"/>
        <v>0</v>
      </c>
      <c r="P2076">
        <v>2012</v>
      </c>
      <c r="Q2076">
        <v>0</v>
      </c>
      <c r="R2076">
        <v>1</v>
      </c>
      <c r="S2076">
        <v>1.6113409999999999</v>
      </c>
      <c r="T2076">
        <v>0</v>
      </c>
      <c r="U2076">
        <v>0</v>
      </c>
    </row>
    <row r="2077" spans="1:21" x14ac:dyDescent="0.35">
      <c r="A2077">
        <v>1</v>
      </c>
      <c r="B2077">
        <f t="shared" si="89"/>
        <v>2076</v>
      </c>
      <c r="C2077" t="s">
        <v>98</v>
      </c>
      <c r="D2077">
        <v>101</v>
      </c>
      <c r="E2077">
        <v>2013</v>
      </c>
      <c r="F2077">
        <v>100</v>
      </c>
      <c r="G2077" s="12">
        <v>621207</v>
      </c>
      <c r="H2077" s="12">
        <v>0</v>
      </c>
      <c r="I2077">
        <v>0</v>
      </c>
      <c r="J2077">
        <v>0</v>
      </c>
      <c r="K2077">
        <v>0</v>
      </c>
      <c r="L2077" s="11">
        <v>41028</v>
      </c>
      <c r="M2077" s="12">
        <v>2012</v>
      </c>
      <c r="N2077">
        <v>1</v>
      </c>
      <c r="O2077" s="12">
        <f t="shared" si="88"/>
        <v>1</v>
      </c>
      <c r="P2077">
        <v>2012</v>
      </c>
      <c r="Q2077">
        <v>1</v>
      </c>
      <c r="R2077">
        <v>1</v>
      </c>
      <c r="S2077">
        <v>1.609769</v>
      </c>
      <c r="T2077">
        <v>0</v>
      </c>
      <c r="U2077">
        <v>0</v>
      </c>
    </row>
    <row r="2078" spans="1:21" x14ac:dyDescent="0.35">
      <c r="A2078">
        <v>1</v>
      </c>
      <c r="B2078">
        <f t="shared" si="89"/>
        <v>2077</v>
      </c>
      <c r="C2078" t="s">
        <v>98</v>
      </c>
      <c r="D2078">
        <v>101</v>
      </c>
      <c r="E2078">
        <v>2014</v>
      </c>
      <c r="F2078">
        <v>100</v>
      </c>
      <c r="G2078" s="12">
        <v>621810</v>
      </c>
      <c r="H2078" s="12">
        <v>0</v>
      </c>
      <c r="I2078">
        <v>0</v>
      </c>
      <c r="J2078">
        <v>0</v>
      </c>
      <c r="K2078">
        <v>0</v>
      </c>
      <c r="L2078" s="11">
        <v>41028</v>
      </c>
      <c r="M2078" s="12">
        <v>2012</v>
      </c>
      <c r="N2078">
        <v>1</v>
      </c>
      <c r="O2078" s="12">
        <f t="shared" si="88"/>
        <v>2</v>
      </c>
      <c r="P2078">
        <v>2012</v>
      </c>
      <c r="Q2078">
        <v>2</v>
      </c>
      <c r="R2078">
        <v>1</v>
      </c>
      <c r="S2078">
        <v>1.6082080000000001</v>
      </c>
      <c r="T2078">
        <v>0</v>
      </c>
      <c r="U2078">
        <v>0</v>
      </c>
    </row>
    <row r="2079" spans="1:21" x14ac:dyDescent="0.35">
      <c r="A2079">
        <v>1</v>
      </c>
      <c r="B2079">
        <f t="shared" si="89"/>
        <v>2078</v>
      </c>
      <c r="C2079" t="s">
        <v>98</v>
      </c>
      <c r="D2079">
        <v>101</v>
      </c>
      <c r="E2079">
        <v>2015</v>
      </c>
      <c r="F2079">
        <v>100</v>
      </c>
      <c r="G2079" s="12">
        <v>622159</v>
      </c>
      <c r="H2079" s="12">
        <v>0</v>
      </c>
      <c r="I2079">
        <v>0</v>
      </c>
      <c r="J2079">
        <v>0</v>
      </c>
      <c r="K2079">
        <v>0</v>
      </c>
      <c r="L2079" s="11">
        <v>41028</v>
      </c>
      <c r="M2079" s="12">
        <v>2012</v>
      </c>
      <c r="N2079">
        <v>1</v>
      </c>
      <c r="O2079" s="12">
        <f t="shared" si="88"/>
        <v>3</v>
      </c>
      <c r="P2079">
        <v>2012</v>
      </c>
      <c r="Q2079">
        <v>3</v>
      </c>
      <c r="R2079">
        <v>1</v>
      </c>
      <c r="S2079">
        <v>1.6073059999999999</v>
      </c>
      <c r="T2079">
        <v>0</v>
      </c>
      <c r="U2079">
        <v>0</v>
      </c>
    </row>
    <row r="2080" spans="1:21" x14ac:dyDescent="0.35">
      <c r="A2080">
        <v>1</v>
      </c>
      <c r="B2080">
        <f t="shared" si="89"/>
        <v>2079</v>
      </c>
      <c r="C2080" t="s">
        <v>98</v>
      </c>
      <c r="D2080">
        <v>101</v>
      </c>
      <c r="E2080">
        <v>2016</v>
      </c>
      <c r="F2080">
        <v>100</v>
      </c>
      <c r="G2080" s="12">
        <v>622781</v>
      </c>
      <c r="H2080" s="12">
        <v>0</v>
      </c>
      <c r="I2080">
        <v>0</v>
      </c>
      <c r="J2080">
        <v>0</v>
      </c>
      <c r="K2080">
        <v>0</v>
      </c>
      <c r="L2080" s="11">
        <v>41028</v>
      </c>
      <c r="M2080" s="12">
        <v>2012</v>
      </c>
      <c r="N2080">
        <v>1</v>
      </c>
      <c r="O2080" s="12">
        <f t="shared" si="88"/>
        <v>4</v>
      </c>
      <c r="P2080">
        <v>2012</v>
      </c>
      <c r="Q2080">
        <v>4</v>
      </c>
      <c r="R2080">
        <v>1</v>
      </c>
      <c r="S2080">
        <v>1.605701</v>
      </c>
      <c r="T2080">
        <v>0</v>
      </c>
      <c r="U2080">
        <v>0</v>
      </c>
    </row>
    <row r="2081" spans="1:21" x14ac:dyDescent="0.35">
      <c r="A2081">
        <v>1</v>
      </c>
      <c r="B2081">
        <f t="shared" si="89"/>
        <v>2080</v>
      </c>
      <c r="C2081" t="s">
        <v>99</v>
      </c>
      <c r="D2081">
        <v>102</v>
      </c>
      <c r="E2081">
        <v>1990</v>
      </c>
      <c r="F2081">
        <v>100</v>
      </c>
      <c r="G2081" s="12">
        <v>25000000</v>
      </c>
      <c r="H2081" s="12">
        <v>0</v>
      </c>
      <c r="I2081">
        <v>1</v>
      </c>
      <c r="J2081">
        <v>0</v>
      </c>
      <c r="K2081">
        <v>1</v>
      </c>
      <c r="L2081" s="11">
        <v>34700</v>
      </c>
      <c r="M2081" s="12">
        <v>1995</v>
      </c>
      <c r="N2081">
        <v>0</v>
      </c>
      <c r="O2081" s="12">
        <f t="shared" si="88"/>
        <v>-5</v>
      </c>
      <c r="P2081">
        <v>2005</v>
      </c>
      <c r="Q2081">
        <v>-15</v>
      </c>
      <c r="R2081">
        <v>0</v>
      </c>
      <c r="S2081">
        <v>4.0194300000000002E-2</v>
      </c>
      <c r="T2081">
        <v>0</v>
      </c>
      <c r="U2081">
        <v>0</v>
      </c>
    </row>
    <row r="2082" spans="1:21" x14ac:dyDescent="0.35">
      <c r="A2082">
        <v>1</v>
      </c>
      <c r="B2082">
        <f t="shared" si="89"/>
        <v>2081</v>
      </c>
      <c r="C2082" t="s">
        <v>99</v>
      </c>
      <c r="D2082">
        <v>102</v>
      </c>
      <c r="E2082">
        <v>1991</v>
      </c>
      <c r="F2082">
        <v>100</v>
      </c>
      <c r="G2082" s="12">
        <v>25000000</v>
      </c>
      <c r="H2082" s="12">
        <v>0</v>
      </c>
      <c r="I2082">
        <v>1</v>
      </c>
      <c r="J2082">
        <v>0</v>
      </c>
      <c r="K2082">
        <v>1</v>
      </c>
      <c r="L2082" s="11">
        <v>34700</v>
      </c>
      <c r="M2082" s="12">
        <v>1995</v>
      </c>
      <c r="N2082">
        <v>0</v>
      </c>
      <c r="O2082" s="12">
        <f t="shared" si="88"/>
        <v>-4</v>
      </c>
      <c r="P2082">
        <v>2005</v>
      </c>
      <c r="Q2082">
        <v>-14</v>
      </c>
      <c r="R2082">
        <v>0</v>
      </c>
      <c r="S2082">
        <v>3.9468200000000002E-2</v>
      </c>
      <c r="T2082">
        <v>0</v>
      </c>
      <c r="U2082">
        <v>0</v>
      </c>
    </row>
    <row r="2083" spans="1:21" x14ac:dyDescent="0.35">
      <c r="A2083">
        <v>1</v>
      </c>
      <c r="B2083">
        <f t="shared" si="89"/>
        <v>2082</v>
      </c>
      <c r="C2083" t="s">
        <v>99</v>
      </c>
      <c r="D2083">
        <v>102</v>
      </c>
      <c r="E2083">
        <v>1992</v>
      </c>
      <c r="F2083">
        <v>100</v>
      </c>
      <c r="G2083" s="12">
        <v>26000000</v>
      </c>
      <c r="H2083" s="12">
        <v>0</v>
      </c>
      <c r="I2083">
        <v>1</v>
      </c>
      <c r="J2083">
        <v>0</v>
      </c>
      <c r="K2083">
        <v>1</v>
      </c>
      <c r="L2083" s="11">
        <v>34700</v>
      </c>
      <c r="M2083" s="12">
        <v>1995</v>
      </c>
      <c r="N2083">
        <v>0</v>
      </c>
      <c r="O2083" s="12">
        <f t="shared" si="88"/>
        <v>-3</v>
      </c>
      <c r="P2083">
        <v>2005</v>
      </c>
      <c r="Q2083">
        <v>-13</v>
      </c>
      <c r="R2083">
        <v>0</v>
      </c>
      <c r="S2083">
        <v>3.8772500000000001E-2</v>
      </c>
      <c r="T2083">
        <v>0</v>
      </c>
      <c r="U2083">
        <v>0</v>
      </c>
    </row>
    <row r="2084" spans="1:21" x14ac:dyDescent="0.35">
      <c r="A2084">
        <v>1</v>
      </c>
      <c r="B2084">
        <f t="shared" si="89"/>
        <v>2083</v>
      </c>
      <c r="C2084" t="s">
        <v>99</v>
      </c>
      <c r="D2084">
        <v>102</v>
      </c>
      <c r="E2084">
        <v>1993</v>
      </c>
      <c r="F2084">
        <v>100</v>
      </c>
      <c r="G2084" s="12">
        <v>26000000</v>
      </c>
      <c r="H2084" s="12">
        <v>0</v>
      </c>
      <c r="I2084">
        <v>1</v>
      </c>
      <c r="J2084">
        <v>0</v>
      </c>
      <c r="K2084">
        <v>1</v>
      </c>
      <c r="L2084" s="11">
        <v>34700</v>
      </c>
      <c r="M2084" s="12">
        <v>1995</v>
      </c>
      <c r="N2084">
        <v>0</v>
      </c>
      <c r="O2084" s="12">
        <f t="shared" si="88"/>
        <v>-2</v>
      </c>
      <c r="P2084">
        <v>2005</v>
      </c>
      <c r="Q2084">
        <v>-12</v>
      </c>
      <c r="R2084">
        <v>0</v>
      </c>
      <c r="S2084">
        <v>3.8113500000000002E-2</v>
      </c>
      <c r="T2084">
        <v>0</v>
      </c>
      <c r="U2084">
        <v>0</v>
      </c>
    </row>
    <row r="2085" spans="1:21" x14ac:dyDescent="0.35">
      <c r="A2085">
        <v>1</v>
      </c>
      <c r="B2085">
        <f t="shared" si="89"/>
        <v>2084</v>
      </c>
      <c r="C2085" t="s">
        <v>99</v>
      </c>
      <c r="D2085">
        <v>102</v>
      </c>
      <c r="E2085">
        <v>1994</v>
      </c>
      <c r="F2085">
        <v>100</v>
      </c>
      <c r="G2085" s="12">
        <v>27000000</v>
      </c>
      <c r="H2085" s="12">
        <v>0</v>
      </c>
      <c r="I2085">
        <v>1</v>
      </c>
      <c r="J2085">
        <v>0</v>
      </c>
      <c r="K2085">
        <v>1</v>
      </c>
      <c r="L2085" s="11">
        <v>34700</v>
      </c>
      <c r="M2085" s="12">
        <v>1995</v>
      </c>
      <c r="N2085">
        <v>0</v>
      </c>
      <c r="O2085" s="12">
        <f t="shared" si="88"/>
        <v>-1</v>
      </c>
      <c r="P2085">
        <v>2005</v>
      </c>
      <c r="Q2085">
        <v>-11</v>
      </c>
      <c r="R2085">
        <v>0</v>
      </c>
      <c r="S2085">
        <v>3.7499499999999998E-2</v>
      </c>
      <c r="T2085">
        <v>0</v>
      </c>
      <c r="U2085">
        <v>0</v>
      </c>
    </row>
    <row r="2086" spans="1:21" x14ac:dyDescent="0.35">
      <c r="A2086">
        <v>1</v>
      </c>
      <c r="B2086">
        <f t="shared" si="89"/>
        <v>2085</v>
      </c>
      <c r="C2086" t="s">
        <v>99</v>
      </c>
      <c r="D2086">
        <v>102</v>
      </c>
      <c r="E2086">
        <v>1995</v>
      </c>
      <c r="F2086">
        <v>200</v>
      </c>
      <c r="G2086" s="12">
        <v>27000000</v>
      </c>
      <c r="H2086" s="12">
        <v>0</v>
      </c>
      <c r="I2086">
        <v>1</v>
      </c>
      <c r="J2086">
        <v>0</v>
      </c>
      <c r="K2086">
        <v>1</v>
      </c>
      <c r="L2086" s="11">
        <v>34700</v>
      </c>
      <c r="M2086" s="12">
        <v>1995</v>
      </c>
      <c r="N2086">
        <v>1</v>
      </c>
      <c r="O2086" s="12">
        <f t="shared" si="88"/>
        <v>0</v>
      </c>
      <c r="P2086">
        <v>2005</v>
      </c>
      <c r="Q2086">
        <v>-10</v>
      </c>
      <c r="R2086">
        <v>0</v>
      </c>
      <c r="S2086">
        <v>7.3868299999999998E-2</v>
      </c>
      <c r="T2086">
        <v>0</v>
      </c>
      <c r="U2086">
        <v>1</v>
      </c>
    </row>
    <row r="2087" spans="1:21" x14ac:dyDescent="0.35">
      <c r="A2087">
        <v>1</v>
      </c>
      <c r="B2087">
        <f t="shared" si="89"/>
        <v>2086</v>
      </c>
      <c r="C2087" t="s">
        <v>99</v>
      </c>
      <c r="D2087">
        <v>102</v>
      </c>
      <c r="E2087">
        <v>1996</v>
      </c>
      <c r="F2087">
        <v>200</v>
      </c>
      <c r="G2087" s="12">
        <v>27000000</v>
      </c>
      <c r="H2087" s="12">
        <v>0</v>
      </c>
      <c r="I2087">
        <v>1</v>
      </c>
      <c r="J2087">
        <v>0</v>
      </c>
      <c r="K2087">
        <v>1</v>
      </c>
      <c r="L2087" s="11">
        <v>34700</v>
      </c>
      <c r="M2087" s="12">
        <v>1995</v>
      </c>
      <c r="N2087">
        <v>1</v>
      </c>
      <c r="O2087" s="12">
        <f t="shared" si="88"/>
        <v>1</v>
      </c>
      <c r="P2087">
        <v>2005</v>
      </c>
      <c r="Q2087">
        <v>-9</v>
      </c>
      <c r="R2087">
        <v>0</v>
      </c>
      <c r="S2087">
        <v>7.2831599999999996E-2</v>
      </c>
      <c r="T2087">
        <v>0</v>
      </c>
      <c r="U2087">
        <v>1</v>
      </c>
    </row>
    <row r="2088" spans="1:21" x14ac:dyDescent="0.35">
      <c r="A2088">
        <v>1</v>
      </c>
      <c r="B2088">
        <f t="shared" si="89"/>
        <v>2087</v>
      </c>
      <c r="C2088" t="s">
        <v>99</v>
      </c>
      <c r="D2088">
        <v>102</v>
      </c>
      <c r="E2088">
        <v>1997</v>
      </c>
      <c r="F2088">
        <v>200</v>
      </c>
      <c r="G2088" s="12">
        <v>28000000</v>
      </c>
      <c r="H2088" s="12">
        <v>0</v>
      </c>
      <c r="I2088">
        <v>1</v>
      </c>
      <c r="J2088">
        <v>0</v>
      </c>
      <c r="K2088">
        <v>1</v>
      </c>
      <c r="L2088" s="11">
        <v>34700</v>
      </c>
      <c r="M2088" s="12">
        <v>1995</v>
      </c>
      <c r="N2088">
        <v>1</v>
      </c>
      <c r="O2088" s="12">
        <f t="shared" si="88"/>
        <v>2</v>
      </c>
      <c r="P2088">
        <v>2005</v>
      </c>
      <c r="Q2088">
        <v>-8</v>
      </c>
      <c r="R2088">
        <v>0</v>
      </c>
      <c r="S2088">
        <v>7.1875499999999995E-2</v>
      </c>
      <c r="T2088">
        <v>0</v>
      </c>
      <c r="U2088">
        <v>1</v>
      </c>
    </row>
    <row r="2089" spans="1:21" x14ac:dyDescent="0.35">
      <c r="A2089">
        <v>1</v>
      </c>
      <c r="B2089">
        <f t="shared" si="89"/>
        <v>2088</v>
      </c>
      <c r="C2089" t="s">
        <v>99</v>
      </c>
      <c r="D2089">
        <v>102</v>
      </c>
      <c r="E2089">
        <v>1998</v>
      </c>
      <c r="F2089">
        <v>200</v>
      </c>
      <c r="G2089" s="12">
        <v>28000000</v>
      </c>
      <c r="H2089" s="12">
        <v>0</v>
      </c>
      <c r="I2089">
        <v>1</v>
      </c>
      <c r="J2089">
        <v>0</v>
      </c>
      <c r="K2089">
        <v>1</v>
      </c>
      <c r="L2089" s="11">
        <v>34700</v>
      </c>
      <c r="M2089" s="12">
        <v>1995</v>
      </c>
      <c r="N2089">
        <v>1</v>
      </c>
      <c r="O2089" s="12">
        <f t="shared" si="88"/>
        <v>3</v>
      </c>
      <c r="P2089">
        <v>2005</v>
      </c>
      <c r="Q2089">
        <v>-7</v>
      </c>
      <c r="R2089">
        <v>0</v>
      </c>
      <c r="S2089">
        <v>7.09843E-2</v>
      </c>
      <c r="T2089">
        <v>0</v>
      </c>
      <c r="U2089">
        <v>1</v>
      </c>
    </row>
    <row r="2090" spans="1:21" x14ac:dyDescent="0.35">
      <c r="A2090">
        <v>1</v>
      </c>
      <c r="B2090">
        <f t="shared" si="89"/>
        <v>2089</v>
      </c>
      <c r="C2090" t="s">
        <v>99</v>
      </c>
      <c r="D2090">
        <v>102</v>
      </c>
      <c r="E2090">
        <v>1999</v>
      </c>
      <c r="F2090">
        <v>500</v>
      </c>
      <c r="G2090" s="12">
        <v>29000000</v>
      </c>
      <c r="H2090" s="12">
        <v>0</v>
      </c>
      <c r="I2090">
        <v>1</v>
      </c>
      <c r="J2090">
        <v>0</v>
      </c>
      <c r="K2090">
        <v>1</v>
      </c>
      <c r="L2090" s="11">
        <v>34700</v>
      </c>
      <c r="M2090" s="12">
        <v>1995</v>
      </c>
      <c r="N2090">
        <v>1</v>
      </c>
      <c r="O2090" s="12">
        <f t="shared" si="88"/>
        <v>4</v>
      </c>
      <c r="P2090">
        <v>2005</v>
      </c>
      <c r="Q2090">
        <v>-6</v>
      </c>
      <c r="R2090">
        <v>0</v>
      </c>
      <c r="S2090">
        <v>0.17534759999999999</v>
      </c>
      <c r="T2090">
        <v>0</v>
      </c>
      <c r="U2090">
        <v>1</v>
      </c>
    </row>
    <row r="2091" spans="1:21" x14ac:dyDescent="0.35">
      <c r="A2091">
        <v>1</v>
      </c>
      <c r="B2091">
        <f t="shared" si="89"/>
        <v>2090</v>
      </c>
      <c r="C2091" t="s">
        <v>99</v>
      </c>
      <c r="D2091">
        <v>102</v>
      </c>
      <c r="E2091">
        <v>2000</v>
      </c>
      <c r="F2091">
        <v>500</v>
      </c>
      <c r="G2091" s="12">
        <v>29000000</v>
      </c>
      <c r="H2091" s="12">
        <v>0</v>
      </c>
      <c r="I2091">
        <v>1</v>
      </c>
      <c r="J2091">
        <v>0</v>
      </c>
      <c r="K2091">
        <v>1</v>
      </c>
      <c r="L2091" s="11">
        <v>34700</v>
      </c>
      <c r="M2091" s="12">
        <v>1995</v>
      </c>
      <c r="N2091">
        <v>1</v>
      </c>
      <c r="O2091" s="12">
        <f t="shared" si="88"/>
        <v>5</v>
      </c>
      <c r="P2091">
        <v>2005</v>
      </c>
      <c r="Q2091">
        <v>-5</v>
      </c>
      <c r="R2091">
        <v>0</v>
      </c>
      <c r="S2091">
        <v>0.17331250000000001</v>
      </c>
      <c r="T2091">
        <v>0</v>
      </c>
      <c r="U2091">
        <v>1</v>
      </c>
    </row>
    <row r="2092" spans="1:21" x14ac:dyDescent="0.35">
      <c r="A2092">
        <v>1</v>
      </c>
      <c r="B2092">
        <f t="shared" si="89"/>
        <v>2091</v>
      </c>
      <c r="C2092" t="s">
        <v>99</v>
      </c>
      <c r="D2092">
        <v>102</v>
      </c>
      <c r="E2092">
        <v>2001</v>
      </c>
      <c r="F2092">
        <v>500</v>
      </c>
      <c r="G2092" s="12">
        <v>29000000</v>
      </c>
      <c r="H2092" s="12">
        <v>0</v>
      </c>
      <c r="I2092">
        <v>1</v>
      </c>
      <c r="J2092">
        <v>0</v>
      </c>
      <c r="K2092">
        <v>1</v>
      </c>
      <c r="L2092" s="11">
        <v>34700</v>
      </c>
      <c r="M2092" s="12">
        <v>1995</v>
      </c>
      <c r="N2092">
        <v>1</v>
      </c>
      <c r="O2092" s="12">
        <f t="shared" si="88"/>
        <v>6</v>
      </c>
      <c r="P2092">
        <v>2005</v>
      </c>
      <c r="Q2092">
        <v>-4</v>
      </c>
      <c r="R2092">
        <v>0</v>
      </c>
      <c r="S2092">
        <v>0.17133950000000001</v>
      </c>
      <c r="T2092">
        <v>0</v>
      </c>
      <c r="U2092">
        <v>1</v>
      </c>
    </row>
    <row r="2093" spans="1:21" x14ac:dyDescent="0.35">
      <c r="A2093">
        <v>1</v>
      </c>
      <c r="B2093">
        <f t="shared" si="89"/>
        <v>2092</v>
      </c>
      <c r="C2093" t="s">
        <v>99</v>
      </c>
      <c r="D2093">
        <v>102</v>
      </c>
      <c r="E2093">
        <v>2002</v>
      </c>
      <c r="F2093">
        <v>500</v>
      </c>
      <c r="G2093" s="12">
        <v>30000000</v>
      </c>
      <c r="H2093" s="12">
        <v>0</v>
      </c>
      <c r="I2093">
        <v>1</v>
      </c>
      <c r="J2093">
        <v>0</v>
      </c>
      <c r="K2093">
        <v>1</v>
      </c>
      <c r="L2093" s="11">
        <v>34700</v>
      </c>
      <c r="M2093" s="12">
        <v>1995</v>
      </c>
      <c r="N2093">
        <v>1</v>
      </c>
      <c r="O2093" s="12">
        <f t="shared" si="88"/>
        <v>7</v>
      </c>
      <c r="P2093">
        <v>2005</v>
      </c>
      <c r="Q2093">
        <v>-3</v>
      </c>
      <c r="R2093">
        <v>0</v>
      </c>
      <c r="S2093">
        <v>0.1694205</v>
      </c>
      <c r="T2093">
        <v>0</v>
      </c>
      <c r="U2093">
        <v>1</v>
      </c>
    </row>
    <row r="2094" spans="1:21" x14ac:dyDescent="0.35">
      <c r="A2094">
        <v>1</v>
      </c>
      <c r="B2094">
        <f t="shared" si="89"/>
        <v>2093</v>
      </c>
      <c r="C2094" t="s">
        <v>99</v>
      </c>
      <c r="D2094">
        <v>102</v>
      </c>
      <c r="E2094">
        <v>2003</v>
      </c>
      <c r="F2094">
        <v>500</v>
      </c>
      <c r="G2094" s="12">
        <v>30000000</v>
      </c>
      <c r="H2094" s="12">
        <v>0</v>
      </c>
      <c r="I2094">
        <v>1</v>
      </c>
      <c r="J2094">
        <v>0</v>
      </c>
      <c r="K2094">
        <v>1</v>
      </c>
      <c r="L2094" s="11">
        <v>34700</v>
      </c>
      <c r="M2094" s="12">
        <v>1995</v>
      </c>
      <c r="N2094">
        <v>1</v>
      </c>
      <c r="O2094" s="12">
        <f t="shared" si="88"/>
        <v>8</v>
      </c>
      <c r="P2094">
        <v>2005</v>
      </c>
      <c r="Q2094">
        <v>-2</v>
      </c>
      <c r="R2094">
        <v>0</v>
      </c>
      <c r="S2094">
        <v>0.1675382</v>
      </c>
      <c r="T2094">
        <v>0</v>
      </c>
      <c r="U2094">
        <v>1</v>
      </c>
    </row>
    <row r="2095" spans="1:21" x14ac:dyDescent="0.35">
      <c r="A2095">
        <v>1</v>
      </c>
      <c r="B2095">
        <f t="shared" si="89"/>
        <v>2094</v>
      </c>
      <c r="C2095" t="s">
        <v>99</v>
      </c>
      <c r="D2095">
        <v>102</v>
      </c>
      <c r="E2095">
        <v>2004</v>
      </c>
      <c r="F2095">
        <v>500</v>
      </c>
      <c r="G2095" s="12">
        <v>30000000</v>
      </c>
      <c r="H2095" s="12">
        <v>0</v>
      </c>
      <c r="I2095">
        <v>1</v>
      </c>
      <c r="J2095">
        <v>0</v>
      </c>
      <c r="K2095">
        <v>1</v>
      </c>
      <c r="L2095" s="11">
        <v>34700</v>
      </c>
      <c r="M2095" s="12">
        <v>1995</v>
      </c>
      <c r="N2095">
        <v>1</v>
      </c>
      <c r="O2095" s="12">
        <f t="shared" si="88"/>
        <v>9</v>
      </c>
      <c r="P2095">
        <v>2005</v>
      </c>
      <c r="Q2095">
        <v>-1</v>
      </c>
      <c r="R2095">
        <v>0</v>
      </c>
      <c r="S2095">
        <v>0.1656765</v>
      </c>
      <c r="T2095">
        <v>0</v>
      </c>
      <c r="U2095">
        <v>1</v>
      </c>
    </row>
    <row r="2096" spans="1:21" x14ac:dyDescent="0.35">
      <c r="A2096">
        <v>1</v>
      </c>
      <c r="B2096">
        <f t="shared" si="89"/>
        <v>2095</v>
      </c>
      <c r="C2096" t="s">
        <v>99</v>
      </c>
      <c r="D2096">
        <v>102</v>
      </c>
      <c r="E2096">
        <v>2005</v>
      </c>
      <c r="F2096">
        <v>500</v>
      </c>
      <c r="G2096" s="12">
        <v>31000000</v>
      </c>
      <c r="H2096" s="12">
        <v>0</v>
      </c>
      <c r="I2096">
        <v>1</v>
      </c>
      <c r="J2096">
        <v>0</v>
      </c>
      <c r="K2096">
        <v>1</v>
      </c>
      <c r="L2096" s="11">
        <v>34700</v>
      </c>
      <c r="M2096" s="12">
        <v>1995</v>
      </c>
      <c r="N2096">
        <v>1</v>
      </c>
      <c r="O2096" s="12">
        <f t="shared" si="88"/>
        <v>10</v>
      </c>
      <c r="P2096">
        <v>2005</v>
      </c>
      <c r="Q2096">
        <v>0</v>
      </c>
      <c r="R2096">
        <v>1</v>
      </c>
      <c r="S2096">
        <v>0.1638213</v>
      </c>
      <c r="T2096">
        <v>0</v>
      </c>
      <c r="U2096">
        <v>1</v>
      </c>
    </row>
    <row r="2097" spans="1:21" x14ac:dyDescent="0.35">
      <c r="A2097">
        <v>1</v>
      </c>
      <c r="B2097">
        <f t="shared" si="89"/>
        <v>2096</v>
      </c>
      <c r="C2097" t="s">
        <v>99</v>
      </c>
      <c r="D2097">
        <v>102</v>
      </c>
      <c r="E2097">
        <v>2006</v>
      </c>
      <c r="F2097">
        <v>500</v>
      </c>
      <c r="G2097" s="12">
        <v>31000000</v>
      </c>
      <c r="H2097" s="12">
        <v>0</v>
      </c>
      <c r="I2097">
        <v>1</v>
      </c>
      <c r="J2097">
        <v>0</v>
      </c>
      <c r="K2097">
        <v>1</v>
      </c>
      <c r="L2097" s="11">
        <v>34700</v>
      </c>
      <c r="M2097" s="12">
        <v>1995</v>
      </c>
      <c r="N2097">
        <v>1</v>
      </c>
      <c r="O2097" s="12">
        <f t="shared" si="88"/>
        <v>11</v>
      </c>
      <c r="P2097">
        <v>2005</v>
      </c>
      <c r="Q2097">
        <v>1</v>
      </c>
      <c r="R2097">
        <v>1</v>
      </c>
      <c r="S2097">
        <v>0.16197300000000001</v>
      </c>
      <c r="T2097">
        <v>0</v>
      </c>
      <c r="U2097">
        <v>1</v>
      </c>
    </row>
    <row r="2098" spans="1:21" x14ac:dyDescent="0.35">
      <c r="A2098">
        <v>1</v>
      </c>
      <c r="B2098">
        <f t="shared" si="89"/>
        <v>2097</v>
      </c>
      <c r="C2098" t="s">
        <v>99</v>
      </c>
      <c r="D2098">
        <v>102</v>
      </c>
      <c r="E2098">
        <v>2007</v>
      </c>
      <c r="F2098">
        <v>1000</v>
      </c>
      <c r="G2098" s="12">
        <v>31000000</v>
      </c>
      <c r="H2098" s="12">
        <v>0</v>
      </c>
      <c r="I2098">
        <v>1</v>
      </c>
      <c r="J2098">
        <v>0</v>
      </c>
      <c r="K2098">
        <v>1</v>
      </c>
      <c r="L2098" s="11">
        <v>34700</v>
      </c>
      <c r="M2098" s="12">
        <v>1995</v>
      </c>
      <c r="N2098">
        <v>1</v>
      </c>
      <c r="O2098" s="12">
        <f t="shared" si="88"/>
        <v>12</v>
      </c>
      <c r="P2098">
        <v>2005</v>
      </c>
      <c r="Q2098">
        <v>2</v>
      </c>
      <c r="R2098">
        <v>1</v>
      </c>
      <c r="S2098">
        <v>0.32024720000000001</v>
      </c>
      <c r="T2098">
        <v>0</v>
      </c>
      <c r="U2098">
        <v>1</v>
      </c>
    </row>
    <row r="2099" spans="1:21" x14ac:dyDescent="0.35">
      <c r="A2099">
        <v>1</v>
      </c>
      <c r="B2099">
        <f t="shared" si="89"/>
        <v>2098</v>
      </c>
      <c r="C2099" t="s">
        <v>99</v>
      </c>
      <c r="D2099">
        <v>102</v>
      </c>
      <c r="E2099">
        <v>2008</v>
      </c>
      <c r="F2099">
        <v>1000</v>
      </c>
      <c r="G2099" s="12">
        <v>32000000</v>
      </c>
      <c r="H2099" s="12">
        <v>0</v>
      </c>
      <c r="I2099">
        <v>1</v>
      </c>
      <c r="J2099">
        <v>0</v>
      </c>
      <c r="K2099">
        <v>1</v>
      </c>
      <c r="L2099" s="11">
        <v>34700</v>
      </c>
      <c r="M2099" s="12">
        <v>1995</v>
      </c>
      <c r="N2099">
        <v>1</v>
      </c>
      <c r="O2099" s="12">
        <f t="shared" si="88"/>
        <v>13</v>
      </c>
      <c r="P2099">
        <v>2005</v>
      </c>
      <c r="Q2099">
        <v>3</v>
      </c>
      <c r="R2099">
        <v>1</v>
      </c>
      <c r="S2099">
        <v>0.31648720000000002</v>
      </c>
      <c r="T2099">
        <v>0</v>
      </c>
      <c r="U2099">
        <v>1</v>
      </c>
    </row>
    <row r="2100" spans="1:21" x14ac:dyDescent="0.35">
      <c r="A2100">
        <v>1</v>
      </c>
      <c r="B2100">
        <f t="shared" si="89"/>
        <v>2099</v>
      </c>
      <c r="C2100" t="s">
        <v>99</v>
      </c>
      <c r="D2100">
        <v>102</v>
      </c>
      <c r="E2100">
        <v>2009</v>
      </c>
      <c r="F2100">
        <v>1000</v>
      </c>
      <c r="G2100" s="12">
        <v>32000000</v>
      </c>
      <c r="H2100" s="12">
        <v>0</v>
      </c>
      <c r="I2100">
        <v>1</v>
      </c>
      <c r="J2100">
        <v>0</v>
      </c>
      <c r="K2100">
        <v>1</v>
      </c>
      <c r="L2100" s="11">
        <v>34700</v>
      </c>
      <c r="M2100" s="12">
        <v>1995</v>
      </c>
      <c r="N2100">
        <v>1</v>
      </c>
      <c r="O2100" s="12">
        <f t="shared" si="88"/>
        <v>14</v>
      </c>
      <c r="P2100">
        <v>2005</v>
      </c>
      <c r="Q2100">
        <v>4</v>
      </c>
      <c r="R2100">
        <v>1</v>
      </c>
      <c r="S2100">
        <v>0.31259870000000001</v>
      </c>
      <c r="T2100">
        <v>0</v>
      </c>
      <c r="U2100">
        <v>1</v>
      </c>
    </row>
    <row r="2101" spans="1:21" x14ac:dyDescent="0.35">
      <c r="A2101">
        <v>1</v>
      </c>
      <c r="B2101">
        <f t="shared" si="89"/>
        <v>2100</v>
      </c>
      <c r="C2101" t="s">
        <v>99</v>
      </c>
      <c r="D2101">
        <v>102</v>
      </c>
      <c r="E2101">
        <v>2010</v>
      </c>
      <c r="F2101">
        <v>1000</v>
      </c>
      <c r="G2101" s="12">
        <v>32000000</v>
      </c>
      <c r="H2101" s="12">
        <v>0</v>
      </c>
      <c r="I2101">
        <v>1</v>
      </c>
      <c r="J2101">
        <v>0</v>
      </c>
      <c r="K2101">
        <v>1</v>
      </c>
      <c r="L2101" s="11">
        <v>34700</v>
      </c>
      <c r="M2101" s="12">
        <v>1995</v>
      </c>
      <c r="N2101">
        <v>1</v>
      </c>
      <c r="O2101" s="12">
        <f t="shared" si="88"/>
        <v>15</v>
      </c>
      <c r="P2101">
        <v>2005</v>
      </c>
      <c r="Q2101">
        <v>5</v>
      </c>
      <c r="R2101">
        <v>1</v>
      </c>
      <c r="S2101">
        <v>0.3085502</v>
      </c>
      <c r="T2101">
        <v>0</v>
      </c>
      <c r="U2101">
        <v>1</v>
      </c>
    </row>
    <row r="2102" spans="1:21" x14ac:dyDescent="0.35">
      <c r="A2102">
        <v>1</v>
      </c>
      <c r="B2102">
        <f t="shared" si="89"/>
        <v>2101</v>
      </c>
      <c r="C2102" t="s">
        <v>99</v>
      </c>
      <c r="D2102">
        <v>102</v>
      </c>
      <c r="E2102">
        <v>2011</v>
      </c>
      <c r="F2102">
        <v>1000</v>
      </c>
      <c r="G2102" s="12">
        <v>33000000</v>
      </c>
      <c r="H2102" s="12">
        <v>0</v>
      </c>
      <c r="I2102">
        <v>1</v>
      </c>
      <c r="J2102">
        <v>0</v>
      </c>
      <c r="K2102">
        <v>1</v>
      </c>
      <c r="L2102" s="11">
        <v>34700</v>
      </c>
      <c r="M2102" s="12">
        <v>1995</v>
      </c>
      <c r="N2102">
        <v>1</v>
      </c>
      <c r="O2102" s="12">
        <f t="shared" si="88"/>
        <v>16</v>
      </c>
      <c r="P2102">
        <v>2005</v>
      </c>
      <c r="Q2102">
        <v>6</v>
      </c>
      <c r="R2102">
        <v>1</v>
      </c>
      <c r="S2102">
        <v>0.3043323</v>
      </c>
      <c r="T2102">
        <v>0</v>
      </c>
      <c r="U2102">
        <v>1</v>
      </c>
    </row>
    <row r="2103" spans="1:21" x14ac:dyDescent="0.35">
      <c r="A2103">
        <v>1</v>
      </c>
      <c r="B2103">
        <f t="shared" si="89"/>
        <v>2102</v>
      </c>
      <c r="C2103" t="s">
        <v>99</v>
      </c>
      <c r="D2103">
        <v>102</v>
      </c>
      <c r="E2103">
        <v>2012</v>
      </c>
      <c r="F2103">
        <v>1000</v>
      </c>
      <c r="G2103" s="12">
        <v>33000000</v>
      </c>
      <c r="H2103" s="12">
        <v>0</v>
      </c>
      <c r="I2103">
        <v>1</v>
      </c>
      <c r="J2103">
        <v>0</v>
      </c>
      <c r="K2103">
        <v>1</v>
      </c>
      <c r="L2103" s="11">
        <v>34700</v>
      </c>
      <c r="M2103" s="12">
        <v>1995</v>
      </c>
      <c r="N2103">
        <v>1</v>
      </c>
      <c r="O2103" s="12">
        <f t="shared" si="88"/>
        <v>17</v>
      </c>
      <c r="P2103">
        <v>2005</v>
      </c>
      <c r="Q2103">
        <v>7</v>
      </c>
      <c r="R2103">
        <v>1</v>
      </c>
      <c r="S2103">
        <v>0.29999589999999998</v>
      </c>
      <c r="T2103">
        <v>0</v>
      </c>
      <c r="U2103">
        <v>1</v>
      </c>
    </row>
    <row r="2104" spans="1:21" x14ac:dyDescent="0.35">
      <c r="A2104">
        <v>1</v>
      </c>
      <c r="B2104">
        <f t="shared" si="89"/>
        <v>2103</v>
      </c>
      <c r="C2104" t="s">
        <v>99</v>
      </c>
      <c r="D2104">
        <v>102</v>
      </c>
      <c r="E2104">
        <v>2013</v>
      </c>
      <c r="F2104">
        <v>1000</v>
      </c>
      <c r="G2104" s="12">
        <v>34000000</v>
      </c>
      <c r="H2104" s="12">
        <v>0</v>
      </c>
      <c r="I2104">
        <v>1</v>
      </c>
      <c r="J2104">
        <v>0</v>
      </c>
      <c r="K2104">
        <v>1</v>
      </c>
      <c r="L2104" s="11">
        <v>34700</v>
      </c>
      <c r="M2104" s="12">
        <v>1995</v>
      </c>
      <c r="N2104">
        <v>1</v>
      </c>
      <c r="O2104" s="12">
        <f t="shared" si="88"/>
        <v>18</v>
      </c>
      <c r="P2104">
        <v>2005</v>
      </c>
      <c r="Q2104">
        <v>8</v>
      </c>
      <c r="R2104">
        <v>1</v>
      </c>
      <c r="S2104">
        <v>0.2956413</v>
      </c>
      <c r="T2104">
        <v>0</v>
      </c>
      <c r="U2104">
        <v>1</v>
      </c>
    </row>
    <row r="2105" spans="1:21" x14ac:dyDescent="0.35">
      <c r="A2105">
        <v>1</v>
      </c>
      <c r="B2105">
        <f t="shared" si="89"/>
        <v>2104</v>
      </c>
      <c r="C2105" t="s">
        <v>99</v>
      </c>
      <c r="D2105">
        <v>102</v>
      </c>
      <c r="E2105">
        <v>2014</v>
      </c>
      <c r="F2105">
        <v>1000</v>
      </c>
      <c r="G2105" s="12">
        <v>34000000</v>
      </c>
      <c r="H2105" s="12">
        <v>0</v>
      </c>
      <c r="I2105">
        <v>1</v>
      </c>
      <c r="J2105">
        <v>0</v>
      </c>
      <c r="K2105">
        <v>1</v>
      </c>
      <c r="L2105" s="11">
        <v>34700</v>
      </c>
      <c r="M2105" s="12">
        <v>1995</v>
      </c>
      <c r="N2105">
        <v>1</v>
      </c>
      <c r="O2105" s="12">
        <f t="shared" si="88"/>
        <v>19</v>
      </c>
      <c r="P2105">
        <v>2005</v>
      </c>
      <c r="Q2105">
        <v>9</v>
      </c>
      <c r="R2105">
        <v>1</v>
      </c>
      <c r="S2105">
        <v>0.29139159999999997</v>
      </c>
      <c r="T2105">
        <v>0</v>
      </c>
      <c r="U2105">
        <v>1</v>
      </c>
    </row>
    <row r="2106" spans="1:21" x14ac:dyDescent="0.35">
      <c r="A2106">
        <v>1</v>
      </c>
      <c r="B2106">
        <f t="shared" si="89"/>
        <v>2105</v>
      </c>
      <c r="C2106" t="s">
        <v>99</v>
      </c>
      <c r="D2106">
        <v>102</v>
      </c>
      <c r="E2106">
        <v>2015</v>
      </c>
      <c r="F2106">
        <v>1000</v>
      </c>
      <c r="G2106" s="12">
        <v>35000000</v>
      </c>
      <c r="H2106" s="12">
        <v>0</v>
      </c>
      <c r="I2106">
        <v>1</v>
      </c>
      <c r="J2106">
        <v>0</v>
      </c>
      <c r="K2106">
        <v>1</v>
      </c>
      <c r="L2106" s="11">
        <v>34700</v>
      </c>
      <c r="M2106" s="12">
        <v>1995</v>
      </c>
      <c r="N2106">
        <v>1</v>
      </c>
      <c r="O2106" s="12">
        <f t="shared" si="88"/>
        <v>20</v>
      </c>
      <c r="P2106">
        <v>2005</v>
      </c>
      <c r="Q2106">
        <v>10</v>
      </c>
      <c r="R2106">
        <v>1</v>
      </c>
      <c r="S2106">
        <v>0.2873289</v>
      </c>
      <c r="T2106">
        <v>0</v>
      </c>
      <c r="U2106">
        <v>1</v>
      </c>
    </row>
    <row r="2107" spans="1:21" x14ac:dyDescent="0.35">
      <c r="A2107">
        <v>1</v>
      </c>
      <c r="B2107">
        <f t="shared" si="89"/>
        <v>2106</v>
      </c>
      <c r="C2107" t="s">
        <v>99</v>
      </c>
      <c r="D2107">
        <v>102</v>
      </c>
      <c r="E2107">
        <v>2016</v>
      </c>
      <c r="F2107">
        <v>1000</v>
      </c>
      <c r="G2107" s="12">
        <v>35000000</v>
      </c>
      <c r="H2107" s="12">
        <v>0</v>
      </c>
      <c r="I2107">
        <v>1</v>
      </c>
      <c r="J2107">
        <v>0</v>
      </c>
      <c r="K2107">
        <v>1</v>
      </c>
      <c r="L2107" s="11">
        <v>34700</v>
      </c>
      <c r="M2107" s="12">
        <v>1995</v>
      </c>
      <c r="N2107">
        <v>1</v>
      </c>
      <c r="O2107" s="12">
        <f t="shared" si="88"/>
        <v>21</v>
      </c>
      <c r="P2107">
        <v>2005</v>
      </c>
      <c r="Q2107">
        <v>11</v>
      </c>
      <c r="R2107">
        <v>1</v>
      </c>
      <c r="S2107">
        <v>0.28347250000000002</v>
      </c>
      <c r="T2107">
        <v>0</v>
      </c>
      <c r="U2107">
        <v>1</v>
      </c>
    </row>
    <row r="2108" spans="1:21" x14ac:dyDescent="0.35">
      <c r="A2108">
        <v>1</v>
      </c>
      <c r="B2108">
        <f t="shared" si="89"/>
        <v>2107</v>
      </c>
      <c r="C2108" t="s">
        <v>100</v>
      </c>
      <c r="D2108">
        <v>103</v>
      </c>
      <c r="E2108">
        <v>1990</v>
      </c>
      <c r="F2108">
        <v>3000</v>
      </c>
      <c r="G2108" s="12">
        <v>13000000</v>
      </c>
      <c r="H2108" s="12">
        <v>0</v>
      </c>
      <c r="I2108">
        <v>0</v>
      </c>
      <c r="J2108">
        <v>1</v>
      </c>
      <c r="K2108">
        <v>0</v>
      </c>
      <c r="L2108" s="11">
        <v>34937</v>
      </c>
      <c r="M2108" s="12">
        <v>1995</v>
      </c>
      <c r="N2108">
        <v>0</v>
      </c>
      <c r="O2108" s="12">
        <f t="shared" si="88"/>
        <v>-5</v>
      </c>
      <c r="P2108">
        <v>2033</v>
      </c>
      <c r="Q2108">
        <v>-43</v>
      </c>
      <c r="R2108">
        <v>0</v>
      </c>
      <c r="S2108">
        <v>2.2645529999999998</v>
      </c>
      <c r="T2108">
        <v>0</v>
      </c>
      <c r="U2108">
        <v>0</v>
      </c>
    </row>
    <row r="2109" spans="1:21" x14ac:dyDescent="0.35">
      <c r="A2109">
        <v>1</v>
      </c>
      <c r="B2109">
        <f t="shared" si="89"/>
        <v>2108</v>
      </c>
      <c r="C2109" t="s">
        <v>100</v>
      </c>
      <c r="D2109">
        <v>103</v>
      </c>
      <c r="E2109">
        <v>1991</v>
      </c>
      <c r="F2109">
        <v>4200</v>
      </c>
      <c r="G2109" s="12">
        <v>14000000</v>
      </c>
      <c r="H2109" s="12">
        <v>0</v>
      </c>
      <c r="I2109">
        <v>0</v>
      </c>
      <c r="J2109">
        <v>1</v>
      </c>
      <c r="K2109">
        <v>0</v>
      </c>
      <c r="L2109" s="11">
        <v>34937</v>
      </c>
      <c r="M2109" s="12">
        <v>1995</v>
      </c>
      <c r="N2109">
        <v>0</v>
      </c>
      <c r="O2109" s="12">
        <f t="shared" si="88"/>
        <v>-4</v>
      </c>
      <c r="P2109">
        <v>2033</v>
      </c>
      <c r="Q2109">
        <v>-42</v>
      </c>
      <c r="R2109">
        <v>0</v>
      </c>
      <c r="S2109">
        <v>3.0900599999999998</v>
      </c>
      <c r="T2109">
        <v>0</v>
      </c>
      <c r="U2109">
        <v>0</v>
      </c>
    </row>
    <row r="2110" spans="1:21" x14ac:dyDescent="0.35">
      <c r="A2110">
        <v>1</v>
      </c>
      <c r="B2110">
        <f t="shared" si="89"/>
        <v>2109</v>
      </c>
      <c r="C2110" t="s">
        <v>100</v>
      </c>
      <c r="D2110">
        <v>103</v>
      </c>
      <c r="E2110">
        <v>1992</v>
      </c>
      <c r="F2110">
        <v>5900</v>
      </c>
      <c r="G2110" s="12">
        <v>14000000</v>
      </c>
      <c r="H2110" s="12">
        <v>0</v>
      </c>
      <c r="I2110">
        <v>0</v>
      </c>
      <c r="J2110">
        <v>1</v>
      </c>
      <c r="K2110">
        <v>0</v>
      </c>
      <c r="L2110" s="11">
        <v>34937</v>
      </c>
      <c r="M2110" s="12">
        <v>1995</v>
      </c>
      <c r="N2110">
        <v>0</v>
      </c>
      <c r="O2110" s="12">
        <f t="shared" si="88"/>
        <v>-3</v>
      </c>
      <c r="P2110">
        <v>2033</v>
      </c>
      <c r="Q2110">
        <v>-41</v>
      </c>
      <c r="R2110">
        <v>0</v>
      </c>
      <c r="S2110">
        <v>4.192952</v>
      </c>
      <c r="T2110">
        <v>0</v>
      </c>
      <c r="U2110">
        <v>0</v>
      </c>
    </row>
    <row r="2111" spans="1:21" x14ac:dyDescent="0.35">
      <c r="A2111">
        <v>1</v>
      </c>
      <c r="B2111">
        <f t="shared" si="89"/>
        <v>2110</v>
      </c>
      <c r="C2111" t="s">
        <v>100</v>
      </c>
      <c r="D2111">
        <v>103</v>
      </c>
      <c r="E2111">
        <v>1993</v>
      </c>
      <c r="F2111">
        <v>8200</v>
      </c>
      <c r="G2111" s="12">
        <v>15000000</v>
      </c>
      <c r="H2111" s="12">
        <v>0</v>
      </c>
      <c r="I2111">
        <v>0</v>
      </c>
      <c r="J2111">
        <v>1</v>
      </c>
      <c r="K2111">
        <v>0</v>
      </c>
      <c r="L2111" s="11">
        <v>34937</v>
      </c>
      <c r="M2111" s="12">
        <v>1995</v>
      </c>
      <c r="N2111">
        <v>0</v>
      </c>
      <c r="O2111" s="12">
        <f t="shared" si="88"/>
        <v>-2</v>
      </c>
      <c r="P2111">
        <v>2033</v>
      </c>
      <c r="Q2111">
        <v>-40</v>
      </c>
      <c r="R2111">
        <v>0</v>
      </c>
      <c r="S2111">
        <v>5.6022429999999996</v>
      </c>
      <c r="T2111">
        <v>0</v>
      </c>
      <c r="U2111">
        <v>0</v>
      </c>
    </row>
    <row r="2112" spans="1:21" x14ac:dyDescent="0.35">
      <c r="A2112">
        <v>1</v>
      </c>
      <c r="B2112">
        <f t="shared" si="89"/>
        <v>2111</v>
      </c>
      <c r="C2112" t="s">
        <v>100</v>
      </c>
      <c r="D2112">
        <v>103</v>
      </c>
      <c r="E2112">
        <v>1994</v>
      </c>
      <c r="F2112">
        <v>11000</v>
      </c>
      <c r="G2112" s="12">
        <v>15000000</v>
      </c>
      <c r="H2112" s="12">
        <v>0</v>
      </c>
      <c r="I2112">
        <v>0</v>
      </c>
      <c r="J2112">
        <v>1</v>
      </c>
      <c r="K2112">
        <v>0</v>
      </c>
      <c r="L2112" s="11">
        <v>34937</v>
      </c>
      <c r="M2112" s="12">
        <v>1995</v>
      </c>
      <c r="N2112">
        <v>0</v>
      </c>
      <c r="O2112" s="12">
        <f t="shared" si="88"/>
        <v>-1</v>
      </c>
      <c r="P2112">
        <v>2033</v>
      </c>
      <c r="Q2112">
        <v>-39</v>
      </c>
      <c r="R2112">
        <v>0</v>
      </c>
      <c r="S2112">
        <v>7.2287359999999996</v>
      </c>
      <c r="T2112">
        <v>0</v>
      </c>
      <c r="U2112">
        <v>0</v>
      </c>
    </row>
    <row r="2113" spans="1:21" x14ac:dyDescent="0.35">
      <c r="A2113">
        <v>1</v>
      </c>
      <c r="B2113">
        <f t="shared" si="89"/>
        <v>2112</v>
      </c>
      <c r="C2113" t="s">
        <v>100</v>
      </c>
      <c r="D2113">
        <v>103</v>
      </c>
      <c r="E2113">
        <v>1995</v>
      </c>
      <c r="F2113">
        <v>14000</v>
      </c>
      <c r="G2113" s="12">
        <v>16000000</v>
      </c>
      <c r="H2113" s="12">
        <v>0</v>
      </c>
      <c r="I2113">
        <v>0</v>
      </c>
      <c r="J2113">
        <v>1</v>
      </c>
      <c r="K2113">
        <v>0</v>
      </c>
      <c r="L2113" s="11">
        <v>34937</v>
      </c>
      <c r="M2113" s="12">
        <v>1995</v>
      </c>
      <c r="N2113">
        <v>1</v>
      </c>
      <c r="O2113" s="12">
        <f t="shared" si="88"/>
        <v>0</v>
      </c>
      <c r="P2113">
        <v>2033</v>
      </c>
      <c r="Q2113">
        <v>-38</v>
      </c>
      <c r="R2113">
        <v>0</v>
      </c>
      <c r="S2113">
        <v>8.8837379999999992</v>
      </c>
      <c r="T2113">
        <v>1</v>
      </c>
      <c r="U2113">
        <v>0</v>
      </c>
    </row>
    <row r="2114" spans="1:21" x14ac:dyDescent="0.35">
      <c r="A2114">
        <v>1</v>
      </c>
      <c r="B2114">
        <f t="shared" si="89"/>
        <v>2113</v>
      </c>
      <c r="C2114" t="s">
        <v>100</v>
      </c>
      <c r="D2114">
        <v>103</v>
      </c>
      <c r="E2114">
        <v>1996</v>
      </c>
      <c r="F2114">
        <v>19000</v>
      </c>
      <c r="G2114" s="12">
        <v>16000000</v>
      </c>
      <c r="H2114" s="12">
        <v>0</v>
      </c>
      <c r="I2114">
        <v>0</v>
      </c>
      <c r="J2114">
        <v>1</v>
      </c>
      <c r="K2114">
        <v>0</v>
      </c>
      <c r="L2114" s="11">
        <v>34937</v>
      </c>
      <c r="M2114" s="12">
        <v>1995</v>
      </c>
      <c r="N2114">
        <v>1</v>
      </c>
      <c r="O2114" s="12">
        <f t="shared" si="88"/>
        <v>1</v>
      </c>
      <c r="P2114">
        <v>2033</v>
      </c>
      <c r="Q2114">
        <v>-37</v>
      </c>
      <c r="R2114">
        <v>0</v>
      </c>
      <c r="S2114">
        <v>11.693580000000001</v>
      </c>
      <c r="T2114">
        <v>1</v>
      </c>
      <c r="U2114">
        <v>0</v>
      </c>
    </row>
    <row r="2115" spans="1:21" x14ac:dyDescent="0.35">
      <c r="A2115">
        <v>1</v>
      </c>
      <c r="B2115">
        <f t="shared" si="89"/>
        <v>2114</v>
      </c>
      <c r="C2115" t="s">
        <v>100</v>
      </c>
      <c r="D2115">
        <v>103</v>
      </c>
      <c r="E2115">
        <v>1997</v>
      </c>
      <c r="F2115">
        <v>23000</v>
      </c>
      <c r="G2115" s="12">
        <v>17000000</v>
      </c>
      <c r="H2115" s="12">
        <v>0</v>
      </c>
      <c r="I2115">
        <v>0</v>
      </c>
      <c r="J2115">
        <v>1</v>
      </c>
      <c r="K2115">
        <v>0</v>
      </c>
      <c r="L2115" s="11">
        <v>34937</v>
      </c>
      <c r="M2115" s="12">
        <v>1995</v>
      </c>
      <c r="N2115">
        <v>1</v>
      </c>
      <c r="O2115" s="12">
        <f t="shared" ref="O2115:O2178" si="90">E2115-M2115</f>
        <v>2</v>
      </c>
      <c r="P2115">
        <v>2033</v>
      </c>
      <c r="Q2115">
        <v>-36</v>
      </c>
      <c r="R2115">
        <v>0</v>
      </c>
      <c r="S2115">
        <v>13.77134</v>
      </c>
      <c r="T2115">
        <v>1</v>
      </c>
      <c r="U2115">
        <v>0</v>
      </c>
    </row>
    <row r="2116" spans="1:21" x14ac:dyDescent="0.35">
      <c r="A2116">
        <v>1</v>
      </c>
      <c r="B2116">
        <f t="shared" ref="B2116:B2179" si="91">B2115+1</f>
        <v>2115</v>
      </c>
      <c r="C2116" t="s">
        <v>100</v>
      </c>
      <c r="D2116">
        <v>103</v>
      </c>
      <c r="E2116">
        <v>1998</v>
      </c>
      <c r="F2116">
        <v>29000</v>
      </c>
      <c r="G2116" s="12">
        <v>17000000</v>
      </c>
      <c r="H2116" s="12">
        <v>0</v>
      </c>
      <c r="I2116">
        <v>0</v>
      </c>
      <c r="J2116">
        <v>1</v>
      </c>
      <c r="K2116">
        <v>0</v>
      </c>
      <c r="L2116" s="11">
        <v>34937</v>
      </c>
      <c r="M2116" s="12">
        <v>1995</v>
      </c>
      <c r="N2116">
        <v>1</v>
      </c>
      <c r="O2116" s="12">
        <f t="shared" si="90"/>
        <v>3</v>
      </c>
      <c r="P2116">
        <v>2033</v>
      </c>
      <c r="Q2116">
        <v>-35</v>
      </c>
      <c r="R2116">
        <v>0</v>
      </c>
      <c r="S2116">
        <v>16.92267</v>
      </c>
      <c r="T2116">
        <v>1</v>
      </c>
      <c r="U2116">
        <v>0</v>
      </c>
    </row>
    <row r="2117" spans="1:21" x14ac:dyDescent="0.35">
      <c r="A2117">
        <v>1</v>
      </c>
      <c r="B2117">
        <f t="shared" si="91"/>
        <v>2116</v>
      </c>
      <c r="C2117" t="s">
        <v>100</v>
      </c>
      <c r="D2117">
        <v>103</v>
      </c>
      <c r="E2117">
        <v>1999</v>
      </c>
      <c r="F2117">
        <v>35000</v>
      </c>
      <c r="G2117" s="12">
        <v>18000000</v>
      </c>
      <c r="H2117" s="12">
        <v>0</v>
      </c>
      <c r="I2117">
        <v>0</v>
      </c>
      <c r="J2117">
        <v>1</v>
      </c>
      <c r="K2117">
        <v>0</v>
      </c>
      <c r="L2117" s="11">
        <v>34937</v>
      </c>
      <c r="M2117" s="12">
        <v>1995</v>
      </c>
      <c r="N2117">
        <v>1</v>
      </c>
      <c r="O2117" s="12">
        <f t="shared" si="90"/>
        <v>4</v>
      </c>
      <c r="P2117">
        <v>2033</v>
      </c>
      <c r="Q2117">
        <v>-34</v>
      </c>
      <c r="R2117">
        <v>0</v>
      </c>
      <c r="S2117">
        <v>19.903469999999999</v>
      </c>
      <c r="T2117">
        <v>1</v>
      </c>
      <c r="U2117">
        <v>0</v>
      </c>
    </row>
    <row r="2118" spans="1:21" x14ac:dyDescent="0.35">
      <c r="A2118">
        <v>1</v>
      </c>
      <c r="B2118">
        <f t="shared" si="91"/>
        <v>2117</v>
      </c>
      <c r="C2118" t="s">
        <v>100</v>
      </c>
      <c r="D2118">
        <v>103</v>
      </c>
      <c r="E2118">
        <v>2000</v>
      </c>
      <c r="F2118">
        <v>42000</v>
      </c>
      <c r="G2118" s="12">
        <v>18000000</v>
      </c>
      <c r="H2118" s="12">
        <v>0</v>
      </c>
      <c r="I2118">
        <v>0</v>
      </c>
      <c r="J2118">
        <v>1</v>
      </c>
      <c r="K2118">
        <v>0</v>
      </c>
      <c r="L2118" s="11">
        <v>34937</v>
      </c>
      <c r="M2118" s="12">
        <v>1995</v>
      </c>
      <c r="N2118">
        <v>1</v>
      </c>
      <c r="O2118" s="12">
        <f t="shared" si="90"/>
        <v>5</v>
      </c>
      <c r="P2118">
        <v>2033</v>
      </c>
      <c r="Q2118">
        <v>-33</v>
      </c>
      <c r="R2118">
        <v>0</v>
      </c>
      <c r="S2118">
        <v>23.245920000000002</v>
      </c>
      <c r="T2118">
        <v>1</v>
      </c>
      <c r="U2118">
        <v>0</v>
      </c>
    </row>
    <row r="2119" spans="1:21" x14ac:dyDescent="0.35">
      <c r="A2119">
        <v>1</v>
      </c>
      <c r="B2119">
        <f t="shared" si="91"/>
        <v>2118</v>
      </c>
      <c r="C2119" t="s">
        <v>100</v>
      </c>
      <c r="D2119">
        <v>103</v>
      </c>
      <c r="E2119">
        <v>2001</v>
      </c>
      <c r="F2119">
        <v>49000</v>
      </c>
      <c r="G2119" s="12">
        <v>19000000</v>
      </c>
      <c r="H2119" s="12">
        <v>0</v>
      </c>
      <c r="I2119">
        <v>0</v>
      </c>
      <c r="J2119">
        <v>1</v>
      </c>
      <c r="K2119">
        <v>0</v>
      </c>
      <c r="L2119" s="11">
        <v>34937</v>
      </c>
      <c r="M2119" s="12">
        <v>1995</v>
      </c>
      <c r="N2119">
        <v>1</v>
      </c>
      <c r="O2119" s="12">
        <f t="shared" si="90"/>
        <v>6</v>
      </c>
      <c r="P2119">
        <v>2033</v>
      </c>
      <c r="Q2119">
        <v>-32</v>
      </c>
      <c r="R2119">
        <v>0</v>
      </c>
      <c r="S2119">
        <v>26.360019999999999</v>
      </c>
      <c r="T2119">
        <v>1</v>
      </c>
      <c r="U2119">
        <v>0</v>
      </c>
    </row>
    <row r="2120" spans="1:21" x14ac:dyDescent="0.35">
      <c r="A2120">
        <v>1</v>
      </c>
      <c r="B2120">
        <f t="shared" si="91"/>
        <v>2119</v>
      </c>
      <c r="C2120" t="s">
        <v>100</v>
      </c>
      <c r="D2120">
        <v>103</v>
      </c>
      <c r="E2120">
        <v>2002</v>
      </c>
      <c r="F2120">
        <v>57000</v>
      </c>
      <c r="G2120" s="12">
        <v>19000000</v>
      </c>
      <c r="H2120" s="12">
        <v>0</v>
      </c>
      <c r="I2120">
        <v>0</v>
      </c>
      <c r="J2120">
        <v>1</v>
      </c>
      <c r="K2120">
        <v>0</v>
      </c>
      <c r="L2120" s="11">
        <v>34937</v>
      </c>
      <c r="M2120" s="12">
        <v>1995</v>
      </c>
      <c r="N2120">
        <v>1</v>
      </c>
      <c r="O2120" s="12">
        <f t="shared" si="90"/>
        <v>7</v>
      </c>
      <c r="P2120">
        <v>2033</v>
      </c>
      <c r="Q2120">
        <v>-31</v>
      </c>
      <c r="R2120">
        <v>0</v>
      </c>
      <c r="S2120">
        <v>29.781099999999999</v>
      </c>
      <c r="T2120">
        <v>1</v>
      </c>
      <c r="U2120">
        <v>0</v>
      </c>
    </row>
    <row r="2121" spans="1:21" x14ac:dyDescent="0.35">
      <c r="A2121">
        <v>1</v>
      </c>
      <c r="B2121">
        <f t="shared" si="91"/>
        <v>2120</v>
      </c>
      <c r="C2121" t="s">
        <v>100</v>
      </c>
      <c r="D2121">
        <v>103</v>
      </c>
      <c r="E2121">
        <v>2003</v>
      </c>
      <c r="F2121">
        <v>65000</v>
      </c>
      <c r="G2121" s="12">
        <v>20000000</v>
      </c>
      <c r="H2121" s="12">
        <v>0</v>
      </c>
      <c r="I2121">
        <v>0</v>
      </c>
      <c r="J2121">
        <v>1</v>
      </c>
      <c r="K2121">
        <v>0</v>
      </c>
      <c r="L2121" s="11">
        <v>34937</v>
      </c>
      <c r="M2121" s="12">
        <v>1995</v>
      </c>
      <c r="N2121">
        <v>1</v>
      </c>
      <c r="O2121" s="12">
        <f t="shared" si="90"/>
        <v>8</v>
      </c>
      <c r="P2121">
        <v>2033</v>
      </c>
      <c r="Q2121">
        <v>-30</v>
      </c>
      <c r="R2121">
        <v>0</v>
      </c>
      <c r="S2121">
        <v>32.967149999999997</v>
      </c>
      <c r="T2121">
        <v>1</v>
      </c>
      <c r="U2121">
        <v>0</v>
      </c>
    </row>
    <row r="2122" spans="1:21" x14ac:dyDescent="0.35">
      <c r="A2122">
        <v>1</v>
      </c>
      <c r="B2122">
        <f t="shared" si="91"/>
        <v>2121</v>
      </c>
      <c r="C2122" t="s">
        <v>100</v>
      </c>
      <c r="D2122">
        <v>103</v>
      </c>
      <c r="E2122">
        <v>2004</v>
      </c>
      <c r="F2122">
        <v>72000</v>
      </c>
      <c r="G2122" s="12">
        <v>20000000</v>
      </c>
      <c r="H2122" s="12">
        <v>0</v>
      </c>
      <c r="I2122">
        <v>0</v>
      </c>
      <c r="J2122">
        <v>1</v>
      </c>
      <c r="K2122">
        <v>0</v>
      </c>
      <c r="L2122" s="11">
        <v>34937</v>
      </c>
      <c r="M2122" s="12">
        <v>1995</v>
      </c>
      <c r="N2122">
        <v>1</v>
      </c>
      <c r="O2122" s="12">
        <f t="shared" si="90"/>
        <v>9</v>
      </c>
      <c r="P2122">
        <v>2033</v>
      </c>
      <c r="Q2122">
        <v>-29</v>
      </c>
      <c r="R2122">
        <v>0</v>
      </c>
      <c r="S2122">
        <v>35.445799999999998</v>
      </c>
      <c r="T2122">
        <v>1</v>
      </c>
      <c r="U2122">
        <v>0</v>
      </c>
    </row>
    <row r="2123" spans="1:21" x14ac:dyDescent="0.35">
      <c r="A2123">
        <v>1</v>
      </c>
      <c r="B2123">
        <f t="shared" si="91"/>
        <v>2122</v>
      </c>
      <c r="C2123" t="s">
        <v>100</v>
      </c>
      <c r="D2123">
        <v>103</v>
      </c>
      <c r="E2123">
        <v>2005</v>
      </c>
      <c r="F2123">
        <v>78000</v>
      </c>
      <c r="G2123" s="12">
        <v>21000000</v>
      </c>
      <c r="H2123" s="12">
        <v>0</v>
      </c>
      <c r="I2123">
        <v>0</v>
      </c>
      <c r="J2123">
        <v>1</v>
      </c>
      <c r="K2123">
        <v>0</v>
      </c>
      <c r="L2123" s="11">
        <v>34937</v>
      </c>
      <c r="M2123" s="12">
        <v>1995</v>
      </c>
      <c r="N2123">
        <v>1</v>
      </c>
      <c r="O2123" s="12">
        <f t="shared" si="90"/>
        <v>10</v>
      </c>
      <c r="P2123">
        <v>2033</v>
      </c>
      <c r="Q2123">
        <v>-28</v>
      </c>
      <c r="R2123">
        <v>0</v>
      </c>
      <c r="S2123">
        <v>37.279420000000002</v>
      </c>
      <c r="T2123">
        <v>1</v>
      </c>
      <c r="U2123">
        <v>0</v>
      </c>
    </row>
    <row r="2124" spans="1:21" x14ac:dyDescent="0.35">
      <c r="A2124">
        <v>1</v>
      </c>
      <c r="B2124">
        <f t="shared" si="91"/>
        <v>2123</v>
      </c>
      <c r="C2124" t="s">
        <v>100</v>
      </c>
      <c r="D2124">
        <v>103</v>
      </c>
      <c r="E2124">
        <v>2006</v>
      </c>
      <c r="F2124">
        <v>84000</v>
      </c>
      <c r="G2124" s="12">
        <v>22000000</v>
      </c>
      <c r="H2124" s="12">
        <v>0</v>
      </c>
      <c r="I2124">
        <v>0</v>
      </c>
      <c r="J2124">
        <v>1</v>
      </c>
      <c r="K2124">
        <v>0</v>
      </c>
      <c r="L2124" s="11">
        <v>34937</v>
      </c>
      <c r="M2124" s="12">
        <v>1995</v>
      </c>
      <c r="N2124">
        <v>1</v>
      </c>
      <c r="O2124" s="12">
        <f t="shared" si="90"/>
        <v>11</v>
      </c>
      <c r="P2124">
        <v>2033</v>
      </c>
      <c r="Q2124">
        <v>-27</v>
      </c>
      <c r="R2124">
        <v>0</v>
      </c>
      <c r="S2124">
        <v>38.983710000000002</v>
      </c>
      <c r="T2124">
        <v>1</v>
      </c>
      <c r="U2124">
        <v>0</v>
      </c>
    </row>
    <row r="2125" spans="1:21" x14ac:dyDescent="0.35">
      <c r="A2125">
        <v>1</v>
      </c>
      <c r="B2125">
        <f t="shared" si="91"/>
        <v>2124</v>
      </c>
      <c r="C2125" t="s">
        <v>100</v>
      </c>
      <c r="D2125">
        <v>103</v>
      </c>
      <c r="E2125">
        <v>2007</v>
      </c>
      <c r="F2125">
        <v>84000</v>
      </c>
      <c r="G2125" s="12">
        <v>22000000</v>
      </c>
      <c r="H2125" s="12">
        <v>0</v>
      </c>
      <c r="I2125">
        <v>0</v>
      </c>
      <c r="J2125">
        <v>1</v>
      </c>
      <c r="K2125">
        <v>0</v>
      </c>
      <c r="L2125" s="11">
        <v>34937</v>
      </c>
      <c r="M2125" s="12">
        <v>1995</v>
      </c>
      <c r="N2125">
        <v>1</v>
      </c>
      <c r="O2125" s="12">
        <f t="shared" si="90"/>
        <v>12</v>
      </c>
      <c r="P2125">
        <v>2033</v>
      </c>
      <c r="Q2125">
        <v>-26</v>
      </c>
      <c r="R2125">
        <v>0</v>
      </c>
      <c r="S2125">
        <v>37.857640000000004</v>
      </c>
      <c r="T2125">
        <v>1</v>
      </c>
      <c r="U2125">
        <v>0</v>
      </c>
    </row>
    <row r="2126" spans="1:21" x14ac:dyDescent="0.35">
      <c r="A2126">
        <v>1</v>
      </c>
      <c r="B2126">
        <f t="shared" si="91"/>
        <v>2125</v>
      </c>
      <c r="C2126" t="s">
        <v>100</v>
      </c>
      <c r="D2126">
        <v>103</v>
      </c>
      <c r="E2126">
        <v>2008</v>
      </c>
      <c r="F2126">
        <v>81000</v>
      </c>
      <c r="G2126" s="12">
        <v>23000000</v>
      </c>
      <c r="H2126" s="12">
        <v>0</v>
      </c>
      <c r="I2126">
        <v>0</v>
      </c>
      <c r="J2126">
        <v>1</v>
      </c>
      <c r="K2126">
        <v>0</v>
      </c>
      <c r="L2126" s="11">
        <v>34937</v>
      </c>
      <c r="M2126" s="12">
        <v>1995</v>
      </c>
      <c r="N2126">
        <v>1</v>
      </c>
      <c r="O2126" s="12">
        <f t="shared" si="90"/>
        <v>13</v>
      </c>
      <c r="P2126">
        <v>2033</v>
      </c>
      <c r="Q2126">
        <v>-25</v>
      </c>
      <c r="R2126">
        <v>0</v>
      </c>
      <c r="S2126">
        <v>35.453609999999998</v>
      </c>
      <c r="T2126">
        <v>1</v>
      </c>
      <c r="U2126">
        <v>0</v>
      </c>
    </row>
    <row r="2127" spans="1:21" x14ac:dyDescent="0.35">
      <c r="A2127">
        <v>1</v>
      </c>
      <c r="B2127">
        <f t="shared" si="91"/>
        <v>2126</v>
      </c>
      <c r="C2127" t="s">
        <v>100</v>
      </c>
      <c r="D2127">
        <v>103</v>
      </c>
      <c r="E2127">
        <v>2009</v>
      </c>
      <c r="F2127">
        <v>79000</v>
      </c>
      <c r="G2127" s="12">
        <v>24000000</v>
      </c>
      <c r="H2127" s="12">
        <v>0</v>
      </c>
      <c r="I2127">
        <v>0</v>
      </c>
      <c r="J2127">
        <v>1</v>
      </c>
      <c r="K2127">
        <v>0</v>
      </c>
      <c r="L2127" s="11">
        <v>34937</v>
      </c>
      <c r="M2127" s="12">
        <v>1995</v>
      </c>
      <c r="N2127">
        <v>1</v>
      </c>
      <c r="O2127" s="12">
        <f t="shared" si="90"/>
        <v>14</v>
      </c>
      <c r="P2127">
        <v>2033</v>
      </c>
      <c r="Q2127">
        <v>-24</v>
      </c>
      <c r="R2127">
        <v>0</v>
      </c>
      <c r="S2127">
        <v>33.582630000000002</v>
      </c>
      <c r="T2127">
        <v>1</v>
      </c>
      <c r="U2127">
        <v>0</v>
      </c>
    </row>
    <row r="2128" spans="1:21" x14ac:dyDescent="0.35">
      <c r="A2128">
        <v>1</v>
      </c>
      <c r="B2128">
        <f t="shared" si="91"/>
        <v>2127</v>
      </c>
      <c r="C2128" t="s">
        <v>100</v>
      </c>
      <c r="D2128">
        <v>103</v>
      </c>
      <c r="E2128">
        <v>2010</v>
      </c>
      <c r="F2128">
        <v>81000</v>
      </c>
      <c r="G2128" s="12">
        <v>24000000</v>
      </c>
      <c r="H2128" s="12">
        <v>0</v>
      </c>
      <c r="I2128">
        <v>0</v>
      </c>
      <c r="J2128">
        <v>1</v>
      </c>
      <c r="K2128">
        <v>0</v>
      </c>
      <c r="L2128" s="11">
        <v>34937</v>
      </c>
      <c r="M2128" s="12">
        <v>1995</v>
      </c>
      <c r="N2128">
        <v>1</v>
      </c>
      <c r="O2128" s="12">
        <f t="shared" si="90"/>
        <v>15</v>
      </c>
      <c r="P2128">
        <v>2033</v>
      </c>
      <c r="Q2128">
        <v>-23</v>
      </c>
      <c r="R2128">
        <v>0</v>
      </c>
      <c r="S2128">
        <v>33.441490000000002</v>
      </c>
      <c r="T2128">
        <v>1</v>
      </c>
      <c r="U2128">
        <v>0</v>
      </c>
    </row>
    <row r="2129" spans="1:21" x14ac:dyDescent="0.35">
      <c r="A2129">
        <v>1</v>
      </c>
      <c r="B2129">
        <f t="shared" si="91"/>
        <v>2128</v>
      </c>
      <c r="C2129" t="s">
        <v>100</v>
      </c>
      <c r="D2129">
        <v>103</v>
      </c>
      <c r="E2129">
        <v>2011</v>
      </c>
      <c r="F2129">
        <v>82000</v>
      </c>
      <c r="G2129" s="12">
        <v>25000000</v>
      </c>
      <c r="H2129" s="12">
        <v>0</v>
      </c>
      <c r="I2129">
        <v>0</v>
      </c>
      <c r="J2129">
        <v>1</v>
      </c>
      <c r="K2129">
        <v>0</v>
      </c>
      <c r="L2129" s="11">
        <v>34937</v>
      </c>
      <c r="M2129" s="12">
        <v>1995</v>
      </c>
      <c r="N2129">
        <v>1</v>
      </c>
      <c r="O2129" s="12">
        <f t="shared" si="90"/>
        <v>16</v>
      </c>
      <c r="P2129">
        <v>2033</v>
      </c>
      <c r="Q2129">
        <v>-22</v>
      </c>
      <c r="R2129">
        <v>0</v>
      </c>
      <c r="S2129">
        <v>32.880220000000001</v>
      </c>
      <c r="T2129">
        <v>1</v>
      </c>
      <c r="U2129">
        <v>0</v>
      </c>
    </row>
    <row r="2130" spans="1:21" x14ac:dyDescent="0.35">
      <c r="A2130">
        <v>1</v>
      </c>
      <c r="B2130">
        <f t="shared" si="91"/>
        <v>2129</v>
      </c>
      <c r="C2130" t="s">
        <v>100</v>
      </c>
      <c r="D2130">
        <v>103</v>
      </c>
      <c r="E2130">
        <v>2012</v>
      </c>
      <c r="F2130">
        <v>83000</v>
      </c>
      <c r="G2130" s="12">
        <v>26000000</v>
      </c>
      <c r="H2130" s="12">
        <v>0</v>
      </c>
      <c r="I2130">
        <v>0</v>
      </c>
      <c r="J2130">
        <v>1</v>
      </c>
      <c r="K2130">
        <v>0</v>
      </c>
      <c r="L2130" s="11">
        <v>34937</v>
      </c>
      <c r="M2130" s="12">
        <v>1995</v>
      </c>
      <c r="N2130">
        <v>1</v>
      </c>
      <c r="O2130" s="12">
        <f t="shared" si="90"/>
        <v>17</v>
      </c>
      <c r="P2130">
        <v>2033</v>
      </c>
      <c r="Q2130">
        <v>-21</v>
      </c>
      <c r="R2130">
        <v>0</v>
      </c>
      <c r="S2130">
        <v>32.325150000000001</v>
      </c>
      <c r="T2130">
        <v>1</v>
      </c>
      <c r="U2130">
        <v>0</v>
      </c>
    </row>
    <row r="2131" spans="1:21" x14ac:dyDescent="0.35">
      <c r="A2131">
        <v>1</v>
      </c>
      <c r="B2131">
        <f t="shared" si="91"/>
        <v>2130</v>
      </c>
      <c r="C2131" t="s">
        <v>100</v>
      </c>
      <c r="D2131">
        <v>103</v>
      </c>
      <c r="E2131">
        <v>2013</v>
      </c>
      <c r="F2131">
        <v>84000</v>
      </c>
      <c r="G2131" s="12">
        <v>26000000</v>
      </c>
      <c r="H2131" s="12">
        <v>0</v>
      </c>
      <c r="I2131">
        <v>0</v>
      </c>
      <c r="J2131">
        <v>1</v>
      </c>
      <c r="K2131">
        <v>0</v>
      </c>
      <c r="L2131" s="11">
        <v>34937</v>
      </c>
      <c r="M2131" s="12">
        <v>1995</v>
      </c>
      <c r="N2131">
        <v>1</v>
      </c>
      <c r="O2131" s="12">
        <f t="shared" si="90"/>
        <v>18</v>
      </c>
      <c r="P2131">
        <v>2033</v>
      </c>
      <c r="Q2131">
        <v>-20</v>
      </c>
      <c r="R2131">
        <v>0</v>
      </c>
      <c r="S2131">
        <v>31.776810000000001</v>
      </c>
      <c r="T2131">
        <v>1</v>
      </c>
      <c r="U2131">
        <v>0</v>
      </c>
    </row>
    <row r="2132" spans="1:21" x14ac:dyDescent="0.35">
      <c r="A2132">
        <v>1</v>
      </c>
      <c r="B2132">
        <f t="shared" si="91"/>
        <v>2131</v>
      </c>
      <c r="C2132" t="s">
        <v>100</v>
      </c>
      <c r="D2132">
        <v>103</v>
      </c>
      <c r="E2132">
        <v>2014</v>
      </c>
      <c r="F2132">
        <v>79000</v>
      </c>
      <c r="G2132" s="12">
        <v>27000000</v>
      </c>
      <c r="H2132" s="12">
        <v>0</v>
      </c>
      <c r="I2132">
        <v>0</v>
      </c>
      <c r="J2132">
        <v>1</v>
      </c>
      <c r="K2132">
        <v>0</v>
      </c>
      <c r="L2132" s="11">
        <v>34937</v>
      </c>
      <c r="M2132" s="12">
        <v>1995</v>
      </c>
      <c r="N2132">
        <v>1</v>
      </c>
      <c r="O2132" s="12">
        <f t="shared" si="90"/>
        <v>19</v>
      </c>
      <c r="P2132">
        <v>2033</v>
      </c>
      <c r="Q2132">
        <v>-19</v>
      </c>
      <c r="R2132">
        <v>0</v>
      </c>
      <c r="S2132">
        <v>29.030899999999999</v>
      </c>
      <c r="T2132">
        <v>1</v>
      </c>
      <c r="U2132">
        <v>0</v>
      </c>
    </row>
    <row r="2133" spans="1:21" x14ac:dyDescent="0.35">
      <c r="A2133">
        <v>1</v>
      </c>
      <c r="B2133">
        <f t="shared" si="91"/>
        <v>2132</v>
      </c>
      <c r="C2133" t="s">
        <v>100</v>
      </c>
      <c r="D2133">
        <v>103</v>
      </c>
      <c r="E2133">
        <v>2015</v>
      </c>
      <c r="F2133">
        <v>70000</v>
      </c>
      <c r="G2133" s="12">
        <v>28000000</v>
      </c>
      <c r="H2133" s="12">
        <v>0</v>
      </c>
      <c r="I2133">
        <v>0</v>
      </c>
      <c r="J2133">
        <v>1</v>
      </c>
      <c r="K2133">
        <v>0</v>
      </c>
      <c r="L2133" s="11">
        <v>34937</v>
      </c>
      <c r="M2133" s="12">
        <v>1995</v>
      </c>
      <c r="N2133">
        <v>1</v>
      </c>
      <c r="O2133" s="12">
        <f t="shared" si="90"/>
        <v>20</v>
      </c>
      <c r="P2133">
        <v>2033</v>
      </c>
      <c r="Q2133">
        <v>-18</v>
      </c>
      <c r="R2133">
        <v>0</v>
      </c>
      <c r="S2133">
        <v>24.990459999999999</v>
      </c>
      <c r="T2133">
        <v>1</v>
      </c>
      <c r="U2133">
        <v>0</v>
      </c>
    </row>
    <row r="2134" spans="1:21" x14ac:dyDescent="0.35">
      <c r="A2134">
        <v>1</v>
      </c>
      <c r="B2134">
        <f t="shared" si="91"/>
        <v>2133</v>
      </c>
      <c r="C2134" t="s">
        <v>100</v>
      </c>
      <c r="D2134">
        <v>103</v>
      </c>
      <c r="E2134">
        <v>2016</v>
      </c>
      <c r="F2134">
        <v>62000</v>
      </c>
      <c r="G2134" s="12">
        <v>29000000</v>
      </c>
      <c r="H2134" s="12">
        <v>0</v>
      </c>
      <c r="I2134">
        <v>0</v>
      </c>
      <c r="J2134">
        <v>1</v>
      </c>
      <c r="K2134">
        <v>0</v>
      </c>
      <c r="L2134" s="11">
        <v>34937</v>
      </c>
      <c r="M2134" s="12">
        <v>1995</v>
      </c>
      <c r="N2134">
        <v>1</v>
      </c>
      <c r="O2134" s="12">
        <f t="shared" si="90"/>
        <v>21</v>
      </c>
      <c r="P2134">
        <v>2033</v>
      </c>
      <c r="Q2134">
        <v>-17</v>
      </c>
      <c r="R2134">
        <v>0</v>
      </c>
      <c r="S2134">
        <v>21.505769999999998</v>
      </c>
      <c r="T2134">
        <v>1</v>
      </c>
      <c r="U2134">
        <v>0</v>
      </c>
    </row>
    <row r="2135" spans="1:21" x14ac:dyDescent="0.35">
      <c r="A2135">
        <v>1</v>
      </c>
      <c r="B2135">
        <f t="shared" si="91"/>
        <v>2134</v>
      </c>
      <c r="C2135" t="s">
        <v>101</v>
      </c>
      <c r="D2135">
        <v>104</v>
      </c>
      <c r="E2135">
        <v>1990</v>
      </c>
      <c r="F2135">
        <v>100</v>
      </c>
      <c r="G2135" s="12">
        <v>41000000</v>
      </c>
      <c r="H2135" s="12">
        <v>0</v>
      </c>
      <c r="I2135">
        <v>0</v>
      </c>
      <c r="J2135">
        <v>1</v>
      </c>
      <c r="K2135">
        <v>0</v>
      </c>
      <c r="L2135" s="11">
        <v>34700</v>
      </c>
      <c r="M2135" s="12">
        <v>1995</v>
      </c>
      <c r="N2135">
        <v>0</v>
      </c>
      <c r="O2135" s="12">
        <f t="shared" si="90"/>
        <v>-5</v>
      </c>
      <c r="P2135">
        <v>2033</v>
      </c>
      <c r="Q2135">
        <v>-43</v>
      </c>
      <c r="R2135">
        <v>0</v>
      </c>
      <c r="S2135">
        <v>2.46146E-2</v>
      </c>
      <c r="T2135">
        <v>0</v>
      </c>
      <c r="U2135">
        <v>0</v>
      </c>
    </row>
    <row r="2136" spans="1:21" x14ac:dyDescent="0.35">
      <c r="A2136">
        <v>1</v>
      </c>
      <c r="B2136">
        <f t="shared" si="91"/>
        <v>2135</v>
      </c>
      <c r="C2136" t="s">
        <v>101</v>
      </c>
      <c r="D2136">
        <v>104</v>
      </c>
      <c r="E2136">
        <v>1991</v>
      </c>
      <c r="F2136">
        <v>200</v>
      </c>
      <c r="G2136" s="12">
        <v>41000000</v>
      </c>
      <c r="H2136" s="12">
        <v>0</v>
      </c>
      <c r="I2136">
        <v>0</v>
      </c>
      <c r="J2136">
        <v>1</v>
      </c>
      <c r="K2136">
        <v>0</v>
      </c>
      <c r="L2136" s="11">
        <v>34700</v>
      </c>
      <c r="M2136" s="12">
        <v>1995</v>
      </c>
      <c r="N2136">
        <v>0</v>
      </c>
      <c r="O2136" s="12">
        <f t="shared" si="90"/>
        <v>-4</v>
      </c>
      <c r="P2136">
        <v>2033</v>
      </c>
      <c r="Q2136">
        <v>-42</v>
      </c>
      <c r="R2136">
        <v>0</v>
      </c>
      <c r="S2136">
        <v>4.8555300000000003E-2</v>
      </c>
      <c r="T2136">
        <v>0</v>
      </c>
      <c r="U2136">
        <v>0</v>
      </c>
    </row>
    <row r="2137" spans="1:21" x14ac:dyDescent="0.35">
      <c r="A2137">
        <v>1</v>
      </c>
      <c r="B2137">
        <f t="shared" si="91"/>
        <v>2136</v>
      </c>
      <c r="C2137" t="s">
        <v>101</v>
      </c>
      <c r="D2137">
        <v>104</v>
      </c>
      <c r="E2137">
        <v>1992</v>
      </c>
      <c r="F2137">
        <v>500</v>
      </c>
      <c r="G2137" s="12">
        <v>42000000</v>
      </c>
      <c r="H2137" s="12">
        <v>0</v>
      </c>
      <c r="I2137">
        <v>0</v>
      </c>
      <c r="J2137">
        <v>1</v>
      </c>
      <c r="K2137">
        <v>0</v>
      </c>
      <c r="L2137" s="11">
        <v>34700</v>
      </c>
      <c r="M2137" s="12">
        <v>1995</v>
      </c>
      <c r="N2137">
        <v>0</v>
      </c>
      <c r="O2137" s="12">
        <f t="shared" si="90"/>
        <v>-3</v>
      </c>
      <c r="P2137">
        <v>2033</v>
      </c>
      <c r="Q2137">
        <v>-41</v>
      </c>
      <c r="R2137">
        <v>0</v>
      </c>
      <c r="S2137">
        <v>0.11987109999999999</v>
      </c>
      <c r="T2137">
        <v>0</v>
      </c>
      <c r="U2137">
        <v>0</v>
      </c>
    </row>
    <row r="2138" spans="1:21" x14ac:dyDescent="0.35">
      <c r="A2138">
        <v>1</v>
      </c>
      <c r="B2138">
        <f t="shared" si="91"/>
        <v>2137</v>
      </c>
      <c r="C2138" t="s">
        <v>101</v>
      </c>
      <c r="D2138">
        <v>104</v>
      </c>
      <c r="E2138">
        <v>1993</v>
      </c>
      <c r="F2138">
        <v>1000</v>
      </c>
      <c r="G2138" s="12">
        <v>42000000</v>
      </c>
      <c r="H2138" s="12">
        <v>0</v>
      </c>
      <c r="I2138">
        <v>0</v>
      </c>
      <c r="J2138">
        <v>1</v>
      </c>
      <c r="K2138">
        <v>0</v>
      </c>
      <c r="L2138" s="11">
        <v>34700</v>
      </c>
      <c r="M2138" s="12">
        <v>1995</v>
      </c>
      <c r="N2138">
        <v>0</v>
      </c>
      <c r="O2138" s="12">
        <f t="shared" si="90"/>
        <v>-2</v>
      </c>
      <c r="P2138">
        <v>2033</v>
      </c>
      <c r="Q2138">
        <v>-40</v>
      </c>
      <c r="R2138">
        <v>0</v>
      </c>
      <c r="S2138">
        <v>0.23691190000000001</v>
      </c>
      <c r="T2138">
        <v>0</v>
      </c>
      <c r="U2138">
        <v>0</v>
      </c>
    </row>
    <row r="2139" spans="1:21" x14ac:dyDescent="0.35">
      <c r="A2139">
        <v>1</v>
      </c>
      <c r="B2139">
        <f t="shared" si="91"/>
        <v>2138</v>
      </c>
      <c r="C2139" t="s">
        <v>101</v>
      </c>
      <c r="D2139">
        <v>104</v>
      </c>
      <c r="E2139">
        <v>1994</v>
      </c>
      <c r="F2139">
        <v>1200</v>
      </c>
      <c r="G2139" s="12">
        <v>43000000</v>
      </c>
      <c r="H2139" s="12">
        <v>0</v>
      </c>
      <c r="I2139">
        <v>0</v>
      </c>
      <c r="J2139">
        <v>1</v>
      </c>
      <c r="K2139">
        <v>0</v>
      </c>
      <c r="L2139" s="11">
        <v>34700</v>
      </c>
      <c r="M2139" s="12">
        <v>1995</v>
      </c>
      <c r="N2139">
        <v>0</v>
      </c>
      <c r="O2139" s="12">
        <f t="shared" si="90"/>
        <v>-1</v>
      </c>
      <c r="P2139">
        <v>2033</v>
      </c>
      <c r="Q2139">
        <v>-39</v>
      </c>
      <c r="R2139">
        <v>0</v>
      </c>
      <c r="S2139">
        <v>0.28094999999999998</v>
      </c>
      <c r="T2139">
        <v>0</v>
      </c>
      <c r="U2139">
        <v>0</v>
      </c>
    </row>
    <row r="2140" spans="1:21" x14ac:dyDescent="0.35">
      <c r="A2140">
        <v>1</v>
      </c>
      <c r="B2140">
        <f t="shared" si="91"/>
        <v>2139</v>
      </c>
      <c r="C2140" t="s">
        <v>101</v>
      </c>
      <c r="D2140">
        <v>104</v>
      </c>
      <c r="E2140">
        <v>1995</v>
      </c>
      <c r="F2140">
        <v>2000</v>
      </c>
      <c r="G2140" s="12">
        <v>43000000</v>
      </c>
      <c r="H2140" s="12">
        <v>0</v>
      </c>
      <c r="I2140">
        <v>0</v>
      </c>
      <c r="J2140">
        <v>1</v>
      </c>
      <c r="K2140">
        <v>0</v>
      </c>
      <c r="L2140" s="11">
        <v>34700</v>
      </c>
      <c r="M2140" s="12">
        <v>1995</v>
      </c>
      <c r="N2140">
        <v>1</v>
      </c>
      <c r="O2140" s="12">
        <f t="shared" si="90"/>
        <v>0</v>
      </c>
      <c r="P2140">
        <v>2033</v>
      </c>
      <c r="Q2140">
        <v>-38</v>
      </c>
      <c r="R2140">
        <v>0</v>
      </c>
      <c r="S2140">
        <v>0.46255829999999998</v>
      </c>
      <c r="T2140">
        <v>1</v>
      </c>
      <c r="U2140">
        <v>0</v>
      </c>
    </row>
    <row r="2141" spans="1:21" x14ac:dyDescent="0.35">
      <c r="A2141">
        <v>1</v>
      </c>
      <c r="B2141">
        <f t="shared" si="91"/>
        <v>2140</v>
      </c>
      <c r="C2141" t="s">
        <v>101</v>
      </c>
      <c r="D2141">
        <v>104</v>
      </c>
      <c r="E2141">
        <v>1996</v>
      </c>
      <c r="F2141">
        <v>3000</v>
      </c>
      <c r="G2141" s="12">
        <v>44000000</v>
      </c>
      <c r="H2141" s="12">
        <v>0</v>
      </c>
      <c r="I2141">
        <v>0</v>
      </c>
      <c r="J2141">
        <v>1</v>
      </c>
      <c r="K2141">
        <v>0</v>
      </c>
      <c r="L2141" s="11">
        <v>34700</v>
      </c>
      <c r="M2141" s="12">
        <v>1995</v>
      </c>
      <c r="N2141">
        <v>1</v>
      </c>
      <c r="O2141" s="12">
        <f t="shared" si="90"/>
        <v>1</v>
      </c>
      <c r="P2141">
        <v>2033</v>
      </c>
      <c r="Q2141">
        <v>-37</v>
      </c>
      <c r="R2141">
        <v>0</v>
      </c>
      <c r="S2141">
        <v>0.68503610000000004</v>
      </c>
      <c r="T2141">
        <v>1</v>
      </c>
      <c r="U2141">
        <v>0</v>
      </c>
    </row>
    <row r="2142" spans="1:21" x14ac:dyDescent="0.35">
      <c r="A2142">
        <v>1</v>
      </c>
      <c r="B2142">
        <f t="shared" si="91"/>
        <v>2141</v>
      </c>
      <c r="C2142" t="s">
        <v>101</v>
      </c>
      <c r="D2142">
        <v>104</v>
      </c>
      <c r="E2142">
        <v>1997</v>
      </c>
      <c r="F2142">
        <v>4100</v>
      </c>
      <c r="G2142" s="12">
        <v>44000000</v>
      </c>
      <c r="H2142" s="12">
        <v>0</v>
      </c>
      <c r="I2142">
        <v>0</v>
      </c>
      <c r="J2142">
        <v>1</v>
      </c>
      <c r="K2142">
        <v>0</v>
      </c>
      <c r="L2142" s="11">
        <v>34700</v>
      </c>
      <c r="M2142" s="12">
        <v>1995</v>
      </c>
      <c r="N2142">
        <v>1</v>
      </c>
      <c r="O2142" s="12">
        <f t="shared" si="90"/>
        <v>2</v>
      </c>
      <c r="P2142">
        <v>2033</v>
      </c>
      <c r="Q2142">
        <v>-36</v>
      </c>
      <c r="R2142">
        <v>0</v>
      </c>
      <c r="S2142">
        <v>0.92401599999999995</v>
      </c>
      <c r="T2142">
        <v>1</v>
      </c>
      <c r="U2142">
        <v>0</v>
      </c>
    </row>
    <row r="2143" spans="1:21" x14ac:dyDescent="0.35">
      <c r="A2143">
        <v>1</v>
      </c>
      <c r="B2143">
        <f t="shared" si="91"/>
        <v>2142</v>
      </c>
      <c r="C2143" t="s">
        <v>101</v>
      </c>
      <c r="D2143">
        <v>104</v>
      </c>
      <c r="E2143">
        <v>1998</v>
      </c>
      <c r="F2143">
        <v>5400</v>
      </c>
      <c r="G2143" s="12">
        <v>45000000</v>
      </c>
      <c r="H2143" s="12">
        <v>0</v>
      </c>
      <c r="I2143">
        <v>0</v>
      </c>
      <c r="J2143">
        <v>1</v>
      </c>
      <c r="K2143">
        <v>0</v>
      </c>
      <c r="L2143" s="11">
        <v>34700</v>
      </c>
      <c r="M2143" s="12">
        <v>1995</v>
      </c>
      <c r="N2143">
        <v>1</v>
      </c>
      <c r="O2143" s="12">
        <f t="shared" si="90"/>
        <v>3</v>
      </c>
      <c r="P2143">
        <v>2033</v>
      </c>
      <c r="Q2143">
        <v>-35</v>
      </c>
      <c r="R2143">
        <v>0</v>
      </c>
      <c r="S2143">
        <v>1.2010689999999999</v>
      </c>
      <c r="T2143">
        <v>1</v>
      </c>
      <c r="U2143">
        <v>0</v>
      </c>
    </row>
    <row r="2144" spans="1:21" x14ac:dyDescent="0.35">
      <c r="A2144">
        <v>1</v>
      </c>
      <c r="B2144">
        <f t="shared" si="91"/>
        <v>2143</v>
      </c>
      <c r="C2144" t="s">
        <v>101</v>
      </c>
      <c r="D2144">
        <v>104</v>
      </c>
      <c r="E2144">
        <v>1999</v>
      </c>
      <c r="F2144">
        <v>6800</v>
      </c>
      <c r="G2144" s="12">
        <v>46000000</v>
      </c>
      <c r="H2144" s="12">
        <v>0</v>
      </c>
      <c r="I2144">
        <v>0</v>
      </c>
      <c r="J2144">
        <v>1</v>
      </c>
      <c r="K2144">
        <v>0</v>
      </c>
      <c r="L2144" s="11">
        <v>34700</v>
      </c>
      <c r="M2144" s="12">
        <v>1995</v>
      </c>
      <c r="N2144">
        <v>1</v>
      </c>
      <c r="O2144" s="12">
        <f t="shared" si="90"/>
        <v>4</v>
      </c>
      <c r="P2144">
        <v>2033</v>
      </c>
      <c r="Q2144">
        <v>-34</v>
      </c>
      <c r="R2144">
        <v>0</v>
      </c>
      <c r="S2144">
        <v>1.4932110000000001</v>
      </c>
      <c r="T2144">
        <v>1</v>
      </c>
      <c r="U2144">
        <v>0</v>
      </c>
    </row>
    <row r="2145" spans="1:21" x14ac:dyDescent="0.35">
      <c r="A2145">
        <v>1</v>
      </c>
      <c r="B2145">
        <f t="shared" si="91"/>
        <v>2144</v>
      </c>
      <c r="C2145" t="s">
        <v>101</v>
      </c>
      <c r="D2145">
        <v>104</v>
      </c>
      <c r="E2145">
        <v>2000</v>
      </c>
      <c r="F2145">
        <v>8300</v>
      </c>
      <c r="G2145" s="12">
        <v>46000000</v>
      </c>
      <c r="H2145" s="12">
        <v>0</v>
      </c>
      <c r="I2145">
        <v>0</v>
      </c>
      <c r="J2145">
        <v>1</v>
      </c>
      <c r="K2145">
        <v>0</v>
      </c>
      <c r="L2145" s="11">
        <v>34700</v>
      </c>
      <c r="M2145" s="12">
        <v>1995</v>
      </c>
      <c r="N2145">
        <v>1</v>
      </c>
      <c r="O2145" s="12">
        <f t="shared" si="90"/>
        <v>5</v>
      </c>
      <c r="P2145">
        <v>2033</v>
      </c>
      <c r="Q2145">
        <v>-33</v>
      </c>
      <c r="R2145">
        <v>0</v>
      </c>
      <c r="S2145">
        <v>1.800611</v>
      </c>
      <c r="T2145">
        <v>1</v>
      </c>
      <c r="U2145">
        <v>0</v>
      </c>
    </row>
    <row r="2146" spans="1:21" x14ac:dyDescent="0.35">
      <c r="A2146">
        <v>1</v>
      </c>
      <c r="B2146">
        <f t="shared" si="91"/>
        <v>2145</v>
      </c>
      <c r="C2146" t="s">
        <v>101</v>
      </c>
      <c r="D2146">
        <v>104</v>
      </c>
      <c r="E2146">
        <v>2001</v>
      </c>
      <c r="F2146">
        <v>9900</v>
      </c>
      <c r="G2146" s="12">
        <v>47000000</v>
      </c>
      <c r="H2146" s="12">
        <v>0</v>
      </c>
      <c r="I2146">
        <v>0</v>
      </c>
      <c r="J2146">
        <v>1</v>
      </c>
      <c r="K2146">
        <v>0</v>
      </c>
      <c r="L2146" s="11">
        <v>34700</v>
      </c>
      <c r="M2146" s="12">
        <v>1995</v>
      </c>
      <c r="N2146">
        <v>1</v>
      </c>
      <c r="O2146" s="12">
        <f t="shared" si="90"/>
        <v>6</v>
      </c>
      <c r="P2146">
        <v>2033</v>
      </c>
      <c r="Q2146">
        <v>-32</v>
      </c>
      <c r="R2146">
        <v>0</v>
      </c>
      <c r="S2146">
        <v>2.1231879999999999</v>
      </c>
      <c r="T2146">
        <v>1</v>
      </c>
      <c r="U2146">
        <v>0</v>
      </c>
    </row>
    <row r="2147" spans="1:21" x14ac:dyDescent="0.35">
      <c r="A2147">
        <v>1</v>
      </c>
      <c r="B2147">
        <f t="shared" si="91"/>
        <v>2146</v>
      </c>
      <c r="C2147" t="s">
        <v>101</v>
      </c>
      <c r="D2147">
        <v>104</v>
      </c>
      <c r="E2147">
        <v>2002</v>
      </c>
      <c r="F2147">
        <v>12000</v>
      </c>
      <c r="G2147" s="12">
        <v>47000000</v>
      </c>
      <c r="H2147" s="12">
        <v>0</v>
      </c>
      <c r="I2147">
        <v>0</v>
      </c>
      <c r="J2147">
        <v>1</v>
      </c>
      <c r="K2147">
        <v>0</v>
      </c>
      <c r="L2147" s="11">
        <v>34700</v>
      </c>
      <c r="M2147" s="12">
        <v>1995</v>
      </c>
      <c r="N2147">
        <v>1</v>
      </c>
      <c r="O2147" s="12">
        <f t="shared" si="90"/>
        <v>7</v>
      </c>
      <c r="P2147">
        <v>2033</v>
      </c>
      <c r="Q2147">
        <v>-31</v>
      </c>
      <c r="R2147">
        <v>0</v>
      </c>
      <c r="S2147">
        <v>2.5455969999999999</v>
      </c>
      <c r="T2147">
        <v>1</v>
      </c>
      <c r="U2147">
        <v>0</v>
      </c>
    </row>
    <row r="2148" spans="1:21" x14ac:dyDescent="0.35">
      <c r="A2148">
        <v>1</v>
      </c>
      <c r="B2148">
        <f t="shared" si="91"/>
        <v>2147</v>
      </c>
      <c r="C2148" t="s">
        <v>101</v>
      </c>
      <c r="D2148">
        <v>104</v>
      </c>
      <c r="E2148">
        <v>2003</v>
      </c>
      <c r="F2148">
        <v>13000</v>
      </c>
      <c r="G2148" s="12">
        <v>48000000</v>
      </c>
      <c r="H2148" s="12">
        <v>0</v>
      </c>
      <c r="I2148">
        <v>0</v>
      </c>
      <c r="J2148">
        <v>1</v>
      </c>
      <c r="K2148">
        <v>0</v>
      </c>
      <c r="L2148" s="11">
        <v>34700</v>
      </c>
      <c r="M2148" s="12">
        <v>1995</v>
      </c>
      <c r="N2148">
        <v>1</v>
      </c>
      <c r="O2148" s="12">
        <f t="shared" si="90"/>
        <v>8</v>
      </c>
      <c r="P2148">
        <v>2033</v>
      </c>
      <c r="Q2148">
        <v>-30</v>
      </c>
      <c r="R2148">
        <v>0</v>
      </c>
      <c r="S2148">
        <v>2.7296649999999998</v>
      </c>
      <c r="T2148">
        <v>1</v>
      </c>
      <c r="U2148">
        <v>0</v>
      </c>
    </row>
    <row r="2149" spans="1:21" x14ac:dyDescent="0.35">
      <c r="A2149">
        <v>1</v>
      </c>
      <c r="B2149">
        <f t="shared" si="91"/>
        <v>2148</v>
      </c>
      <c r="C2149" t="s">
        <v>101</v>
      </c>
      <c r="D2149">
        <v>104</v>
      </c>
      <c r="E2149">
        <v>2004</v>
      </c>
      <c r="F2149">
        <v>15000</v>
      </c>
      <c r="G2149" s="12">
        <v>48000000</v>
      </c>
      <c r="H2149" s="12">
        <v>0</v>
      </c>
      <c r="I2149">
        <v>0</v>
      </c>
      <c r="J2149">
        <v>1</v>
      </c>
      <c r="K2149">
        <v>0</v>
      </c>
      <c r="L2149" s="11">
        <v>34700</v>
      </c>
      <c r="M2149" s="12">
        <v>1995</v>
      </c>
      <c r="N2149">
        <v>1</v>
      </c>
      <c r="O2149" s="12">
        <f t="shared" si="90"/>
        <v>9</v>
      </c>
      <c r="P2149">
        <v>2033</v>
      </c>
      <c r="Q2149">
        <v>-29</v>
      </c>
      <c r="R2149">
        <v>0</v>
      </c>
      <c r="S2149">
        <v>3.120209</v>
      </c>
      <c r="T2149">
        <v>1</v>
      </c>
      <c r="U2149">
        <v>0</v>
      </c>
    </row>
    <row r="2150" spans="1:21" x14ac:dyDescent="0.35">
      <c r="A2150">
        <v>1</v>
      </c>
      <c r="B2150">
        <f t="shared" si="91"/>
        <v>2149</v>
      </c>
      <c r="C2150" t="s">
        <v>101</v>
      </c>
      <c r="D2150">
        <v>104</v>
      </c>
      <c r="E2150">
        <v>2005</v>
      </c>
      <c r="F2150">
        <v>16000</v>
      </c>
      <c r="G2150" s="12">
        <v>48000000</v>
      </c>
      <c r="H2150" s="12">
        <v>0</v>
      </c>
      <c r="I2150">
        <v>0</v>
      </c>
      <c r="J2150">
        <v>1</v>
      </c>
      <c r="K2150">
        <v>0</v>
      </c>
      <c r="L2150" s="11">
        <v>34700</v>
      </c>
      <c r="M2150" s="12">
        <v>1995</v>
      </c>
      <c r="N2150">
        <v>1</v>
      </c>
      <c r="O2150" s="12">
        <f t="shared" si="90"/>
        <v>10</v>
      </c>
      <c r="P2150">
        <v>2033</v>
      </c>
      <c r="Q2150">
        <v>-28</v>
      </c>
      <c r="R2150">
        <v>0</v>
      </c>
      <c r="S2150">
        <v>3.3001520000000002</v>
      </c>
      <c r="T2150">
        <v>1</v>
      </c>
      <c r="U2150">
        <v>0</v>
      </c>
    </row>
    <row r="2151" spans="1:21" x14ac:dyDescent="0.35">
      <c r="A2151">
        <v>1</v>
      </c>
      <c r="B2151">
        <f t="shared" si="91"/>
        <v>2150</v>
      </c>
      <c r="C2151" t="s">
        <v>101</v>
      </c>
      <c r="D2151">
        <v>104</v>
      </c>
      <c r="E2151">
        <v>2006</v>
      </c>
      <c r="F2151">
        <v>17000</v>
      </c>
      <c r="G2151" s="12">
        <v>49000000</v>
      </c>
      <c r="H2151" s="12">
        <v>0</v>
      </c>
      <c r="I2151">
        <v>0</v>
      </c>
      <c r="J2151">
        <v>1</v>
      </c>
      <c r="K2151">
        <v>0</v>
      </c>
      <c r="L2151" s="11">
        <v>34700</v>
      </c>
      <c r="M2151" s="12">
        <v>1995</v>
      </c>
      <c r="N2151">
        <v>1</v>
      </c>
      <c r="O2151" s="12">
        <f t="shared" si="90"/>
        <v>11</v>
      </c>
      <c r="P2151">
        <v>2033</v>
      </c>
      <c r="Q2151">
        <v>-27</v>
      </c>
      <c r="R2151">
        <v>0</v>
      </c>
      <c r="S2151">
        <v>3.4802919999999999</v>
      </c>
      <c r="T2151">
        <v>1</v>
      </c>
      <c r="U2151">
        <v>0</v>
      </c>
    </row>
    <row r="2152" spans="1:21" x14ac:dyDescent="0.35">
      <c r="A2152">
        <v>1</v>
      </c>
      <c r="B2152">
        <f t="shared" si="91"/>
        <v>2151</v>
      </c>
      <c r="C2152" t="s">
        <v>101</v>
      </c>
      <c r="D2152">
        <v>104</v>
      </c>
      <c r="E2152">
        <v>2007</v>
      </c>
      <c r="F2152">
        <v>17000</v>
      </c>
      <c r="G2152" s="12">
        <v>49000000</v>
      </c>
      <c r="H2152" s="12">
        <v>0</v>
      </c>
      <c r="I2152">
        <v>0</v>
      </c>
      <c r="J2152">
        <v>1</v>
      </c>
      <c r="K2152">
        <v>0</v>
      </c>
      <c r="L2152" s="11">
        <v>34700</v>
      </c>
      <c r="M2152" s="12">
        <v>1995</v>
      </c>
      <c r="N2152">
        <v>1</v>
      </c>
      <c r="O2152" s="12">
        <f t="shared" si="90"/>
        <v>12</v>
      </c>
      <c r="P2152">
        <v>2033</v>
      </c>
      <c r="Q2152">
        <v>-26</v>
      </c>
      <c r="R2152">
        <v>0</v>
      </c>
      <c r="S2152">
        <v>3.457281</v>
      </c>
      <c r="T2152">
        <v>1</v>
      </c>
      <c r="U2152">
        <v>0</v>
      </c>
    </row>
    <row r="2153" spans="1:21" x14ac:dyDescent="0.35">
      <c r="A2153">
        <v>1</v>
      </c>
      <c r="B2153">
        <f t="shared" si="91"/>
        <v>2152</v>
      </c>
      <c r="C2153" t="s">
        <v>101</v>
      </c>
      <c r="D2153">
        <v>104</v>
      </c>
      <c r="E2153">
        <v>2008</v>
      </c>
      <c r="F2153">
        <v>17000</v>
      </c>
      <c r="G2153" s="12">
        <v>49000000</v>
      </c>
      <c r="H2153" s="12">
        <v>0</v>
      </c>
      <c r="I2153">
        <v>0</v>
      </c>
      <c r="J2153">
        <v>1</v>
      </c>
      <c r="K2153">
        <v>0</v>
      </c>
      <c r="L2153" s="11">
        <v>34700</v>
      </c>
      <c r="M2153" s="12">
        <v>1995</v>
      </c>
      <c r="N2153">
        <v>1</v>
      </c>
      <c r="O2153" s="12">
        <f t="shared" si="90"/>
        <v>13</v>
      </c>
      <c r="P2153">
        <v>2033</v>
      </c>
      <c r="Q2153">
        <v>-25</v>
      </c>
      <c r="R2153">
        <v>0</v>
      </c>
      <c r="S2153">
        <v>3.4357489999999999</v>
      </c>
      <c r="T2153">
        <v>1</v>
      </c>
      <c r="U2153">
        <v>0</v>
      </c>
    </row>
    <row r="2154" spans="1:21" x14ac:dyDescent="0.35">
      <c r="A2154">
        <v>1</v>
      </c>
      <c r="B2154">
        <f t="shared" si="91"/>
        <v>2153</v>
      </c>
      <c r="C2154" t="s">
        <v>101</v>
      </c>
      <c r="D2154">
        <v>104</v>
      </c>
      <c r="E2154">
        <v>2009</v>
      </c>
      <c r="F2154">
        <v>17000</v>
      </c>
      <c r="G2154" s="12">
        <v>50000000</v>
      </c>
      <c r="H2154" s="12">
        <v>0</v>
      </c>
      <c r="I2154">
        <v>0</v>
      </c>
      <c r="J2154">
        <v>1</v>
      </c>
      <c r="K2154">
        <v>0</v>
      </c>
      <c r="L2154" s="11">
        <v>34700</v>
      </c>
      <c r="M2154" s="12">
        <v>1995</v>
      </c>
      <c r="N2154">
        <v>1</v>
      </c>
      <c r="O2154" s="12">
        <f t="shared" si="90"/>
        <v>14</v>
      </c>
      <c r="P2154">
        <v>2033</v>
      </c>
      <c r="Q2154">
        <v>-24</v>
      </c>
      <c r="R2154">
        <v>0</v>
      </c>
      <c r="S2154">
        <v>3.4136069999999998</v>
      </c>
      <c r="T2154">
        <v>1</v>
      </c>
      <c r="U2154">
        <v>0</v>
      </c>
    </row>
    <row r="2155" spans="1:21" x14ac:dyDescent="0.35">
      <c r="A2155">
        <v>1</v>
      </c>
      <c r="B2155">
        <f t="shared" si="91"/>
        <v>2154</v>
      </c>
      <c r="C2155" t="s">
        <v>101</v>
      </c>
      <c r="D2155">
        <v>104</v>
      </c>
      <c r="E2155">
        <v>2010</v>
      </c>
      <c r="F2155">
        <v>16000</v>
      </c>
      <c r="G2155" s="12">
        <v>50000000</v>
      </c>
      <c r="H2155" s="12">
        <v>0</v>
      </c>
      <c r="I2155">
        <v>0</v>
      </c>
      <c r="J2155">
        <v>1</v>
      </c>
      <c r="K2155">
        <v>0</v>
      </c>
      <c r="L2155" s="11">
        <v>34700</v>
      </c>
      <c r="M2155" s="12">
        <v>1995</v>
      </c>
      <c r="N2155">
        <v>1</v>
      </c>
      <c r="O2155" s="12">
        <f t="shared" si="90"/>
        <v>15</v>
      </c>
      <c r="P2155">
        <v>2033</v>
      </c>
      <c r="Q2155">
        <v>-23</v>
      </c>
      <c r="R2155">
        <v>0</v>
      </c>
      <c r="S2155">
        <v>3.1900539999999999</v>
      </c>
      <c r="T2155">
        <v>1</v>
      </c>
      <c r="U2155">
        <v>0</v>
      </c>
    </row>
    <row r="2156" spans="1:21" x14ac:dyDescent="0.35">
      <c r="A2156">
        <v>1</v>
      </c>
      <c r="B2156">
        <f t="shared" si="91"/>
        <v>2155</v>
      </c>
      <c r="C2156" t="s">
        <v>101</v>
      </c>
      <c r="D2156">
        <v>104</v>
      </c>
      <c r="E2156">
        <v>2011</v>
      </c>
      <c r="F2156">
        <v>15000</v>
      </c>
      <c r="G2156" s="12">
        <v>51000000</v>
      </c>
      <c r="H2156" s="12">
        <v>0</v>
      </c>
      <c r="I2156">
        <v>0</v>
      </c>
      <c r="J2156">
        <v>1</v>
      </c>
      <c r="K2156">
        <v>0</v>
      </c>
      <c r="L2156" s="11">
        <v>34700</v>
      </c>
      <c r="M2156" s="12">
        <v>1995</v>
      </c>
      <c r="N2156">
        <v>1</v>
      </c>
      <c r="O2156" s="12">
        <f t="shared" si="90"/>
        <v>16</v>
      </c>
      <c r="P2156">
        <v>2033</v>
      </c>
      <c r="Q2156">
        <v>-22</v>
      </c>
      <c r="R2156">
        <v>0</v>
      </c>
      <c r="S2156">
        <v>2.9671810000000001</v>
      </c>
      <c r="T2156">
        <v>1</v>
      </c>
      <c r="U2156">
        <v>0</v>
      </c>
    </row>
    <row r="2157" spans="1:21" x14ac:dyDescent="0.35">
      <c r="A2157">
        <v>1</v>
      </c>
      <c r="B2157">
        <f t="shared" si="91"/>
        <v>2156</v>
      </c>
      <c r="C2157" t="s">
        <v>101</v>
      </c>
      <c r="D2157">
        <v>104</v>
      </c>
      <c r="E2157">
        <v>2012</v>
      </c>
      <c r="F2157">
        <v>14000</v>
      </c>
      <c r="G2157" s="12">
        <v>51000000</v>
      </c>
      <c r="H2157" s="12">
        <v>0</v>
      </c>
      <c r="I2157">
        <v>0</v>
      </c>
      <c r="J2157">
        <v>1</v>
      </c>
      <c r="K2157">
        <v>0</v>
      </c>
      <c r="L2157" s="11">
        <v>34700</v>
      </c>
      <c r="M2157" s="12">
        <v>1995</v>
      </c>
      <c r="N2157">
        <v>1</v>
      </c>
      <c r="O2157" s="12">
        <f t="shared" si="90"/>
        <v>17</v>
      </c>
      <c r="P2157">
        <v>2033</v>
      </c>
      <c r="Q2157">
        <v>-21</v>
      </c>
      <c r="R2157">
        <v>0</v>
      </c>
      <c r="S2157">
        <v>2.7458239999999998</v>
      </c>
      <c r="T2157">
        <v>1</v>
      </c>
      <c r="U2157">
        <v>0</v>
      </c>
    </row>
    <row r="2158" spans="1:21" x14ac:dyDescent="0.35">
      <c r="A2158">
        <v>1</v>
      </c>
      <c r="B2158">
        <f t="shared" si="91"/>
        <v>2157</v>
      </c>
      <c r="C2158" t="s">
        <v>101</v>
      </c>
      <c r="D2158">
        <v>104</v>
      </c>
      <c r="E2158">
        <v>2013</v>
      </c>
      <c r="F2158">
        <v>12000</v>
      </c>
      <c r="G2158" s="12">
        <v>51000000</v>
      </c>
      <c r="H2158" s="12">
        <v>0</v>
      </c>
      <c r="I2158">
        <v>0</v>
      </c>
      <c r="J2158">
        <v>1</v>
      </c>
      <c r="K2158">
        <v>0</v>
      </c>
      <c r="L2158" s="11">
        <v>34700</v>
      </c>
      <c r="M2158" s="12">
        <v>1995</v>
      </c>
      <c r="N2158">
        <v>1</v>
      </c>
      <c r="O2158" s="12">
        <f t="shared" si="90"/>
        <v>18</v>
      </c>
      <c r="P2158">
        <v>2033</v>
      </c>
      <c r="Q2158">
        <v>-20</v>
      </c>
      <c r="R2158">
        <v>0</v>
      </c>
      <c r="S2158">
        <v>2.332443</v>
      </c>
      <c r="T2158">
        <v>1</v>
      </c>
      <c r="U2158">
        <v>0</v>
      </c>
    </row>
    <row r="2159" spans="1:21" x14ac:dyDescent="0.35">
      <c r="A2159">
        <v>1</v>
      </c>
      <c r="B2159">
        <f t="shared" si="91"/>
        <v>2158</v>
      </c>
      <c r="C2159" t="s">
        <v>101</v>
      </c>
      <c r="D2159">
        <v>104</v>
      </c>
      <c r="E2159">
        <v>2014</v>
      </c>
      <c r="F2159">
        <v>10000</v>
      </c>
      <c r="G2159" s="12">
        <v>52000000</v>
      </c>
      <c r="H2159" s="12">
        <v>0</v>
      </c>
      <c r="I2159">
        <v>0</v>
      </c>
      <c r="J2159">
        <v>1</v>
      </c>
      <c r="K2159">
        <v>0</v>
      </c>
      <c r="L2159" s="11">
        <v>34700</v>
      </c>
      <c r="M2159" s="12">
        <v>1995</v>
      </c>
      <c r="N2159">
        <v>1</v>
      </c>
      <c r="O2159" s="12">
        <f t="shared" si="90"/>
        <v>19</v>
      </c>
      <c r="P2159">
        <v>2033</v>
      </c>
      <c r="Q2159">
        <v>-19</v>
      </c>
      <c r="R2159">
        <v>0</v>
      </c>
      <c r="S2159">
        <v>1.9258850000000001</v>
      </c>
      <c r="T2159">
        <v>1</v>
      </c>
      <c r="U2159">
        <v>0</v>
      </c>
    </row>
    <row r="2160" spans="1:21" x14ac:dyDescent="0.35">
      <c r="A2160">
        <v>1</v>
      </c>
      <c r="B2160">
        <f t="shared" si="91"/>
        <v>2159</v>
      </c>
      <c r="C2160" t="s">
        <v>101</v>
      </c>
      <c r="D2160">
        <v>104</v>
      </c>
      <c r="E2160">
        <v>2015</v>
      </c>
      <c r="F2160">
        <v>8900</v>
      </c>
      <c r="G2160" s="12">
        <v>52000000</v>
      </c>
      <c r="H2160" s="12">
        <v>0</v>
      </c>
      <c r="I2160">
        <v>0</v>
      </c>
      <c r="J2160">
        <v>1</v>
      </c>
      <c r="K2160">
        <v>0</v>
      </c>
      <c r="L2160" s="11">
        <v>34700</v>
      </c>
      <c r="M2160" s="12">
        <v>1995</v>
      </c>
      <c r="N2160">
        <v>1</v>
      </c>
      <c r="O2160" s="12">
        <f t="shared" si="90"/>
        <v>20</v>
      </c>
      <c r="P2160">
        <v>2033</v>
      </c>
      <c r="Q2160">
        <v>-18</v>
      </c>
      <c r="R2160">
        <v>0</v>
      </c>
      <c r="S2160">
        <v>1.6983539999999999</v>
      </c>
      <c r="T2160">
        <v>1</v>
      </c>
      <c r="U2160">
        <v>0</v>
      </c>
    </row>
    <row r="2161" spans="1:21" x14ac:dyDescent="0.35">
      <c r="A2161">
        <v>1</v>
      </c>
      <c r="B2161">
        <f t="shared" si="91"/>
        <v>2160</v>
      </c>
      <c r="C2161" t="s">
        <v>101</v>
      </c>
      <c r="D2161">
        <v>104</v>
      </c>
      <c r="E2161">
        <v>2016</v>
      </c>
      <c r="F2161">
        <v>7800</v>
      </c>
      <c r="G2161" s="12">
        <v>53000000</v>
      </c>
      <c r="H2161" s="12">
        <v>0</v>
      </c>
      <c r="I2161">
        <v>0</v>
      </c>
      <c r="J2161">
        <v>1</v>
      </c>
      <c r="K2161">
        <v>0</v>
      </c>
      <c r="L2161" s="11">
        <v>34700</v>
      </c>
      <c r="M2161" s="12">
        <v>1995</v>
      </c>
      <c r="N2161">
        <v>1</v>
      </c>
      <c r="O2161" s="12">
        <f t="shared" si="90"/>
        <v>21</v>
      </c>
      <c r="P2161">
        <v>2033</v>
      </c>
      <c r="Q2161">
        <v>-17</v>
      </c>
      <c r="R2161">
        <v>0</v>
      </c>
      <c r="S2161">
        <v>1.4748920000000001</v>
      </c>
      <c r="T2161">
        <v>1</v>
      </c>
      <c r="U2161">
        <v>0</v>
      </c>
    </row>
    <row r="2162" spans="1:21" x14ac:dyDescent="0.35">
      <c r="A2162">
        <v>1</v>
      </c>
      <c r="B2162">
        <f t="shared" si="91"/>
        <v>2161</v>
      </c>
      <c r="C2162" t="s">
        <v>102</v>
      </c>
      <c r="D2162">
        <v>105</v>
      </c>
      <c r="E2162">
        <v>1990</v>
      </c>
      <c r="F2162">
        <v>500</v>
      </c>
      <c r="G2162" s="12">
        <v>1400000</v>
      </c>
      <c r="H2162" s="12">
        <v>0</v>
      </c>
      <c r="I2162">
        <v>0</v>
      </c>
      <c r="J2162">
        <v>0</v>
      </c>
      <c r="K2162">
        <v>1</v>
      </c>
      <c r="L2162" s="11">
        <v>34700</v>
      </c>
      <c r="M2162" s="12">
        <v>1995</v>
      </c>
      <c r="N2162">
        <v>0</v>
      </c>
      <c r="O2162" s="12">
        <f t="shared" si="90"/>
        <v>-5</v>
      </c>
      <c r="P2162">
        <v>2000</v>
      </c>
      <c r="Q2162">
        <v>-10</v>
      </c>
      <c r="R2162">
        <v>0</v>
      </c>
      <c r="S2162">
        <v>3.534338</v>
      </c>
      <c r="T2162">
        <v>0</v>
      </c>
      <c r="U2162">
        <v>0</v>
      </c>
    </row>
    <row r="2163" spans="1:21" x14ac:dyDescent="0.35">
      <c r="A2163">
        <v>1</v>
      </c>
      <c r="B2163">
        <f t="shared" si="91"/>
        <v>2162</v>
      </c>
      <c r="C2163" t="s">
        <v>102</v>
      </c>
      <c r="D2163">
        <v>105</v>
      </c>
      <c r="E2163">
        <v>1991</v>
      </c>
      <c r="F2163">
        <v>500</v>
      </c>
      <c r="G2163" s="12">
        <v>1500000</v>
      </c>
      <c r="H2163" s="12">
        <v>0</v>
      </c>
      <c r="I2163">
        <v>0</v>
      </c>
      <c r="J2163">
        <v>0</v>
      </c>
      <c r="K2163">
        <v>1</v>
      </c>
      <c r="L2163" s="11">
        <v>34700</v>
      </c>
      <c r="M2163" s="12">
        <v>1995</v>
      </c>
      <c r="N2163">
        <v>0</v>
      </c>
      <c r="O2163" s="12">
        <f t="shared" si="90"/>
        <v>-4</v>
      </c>
      <c r="P2163">
        <v>2000</v>
      </c>
      <c r="Q2163">
        <v>-9</v>
      </c>
      <c r="R2163">
        <v>0</v>
      </c>
      <c r="S2163">
        <v>3.4112459999999998</v>
      </c>
      <c r="T2163">
        <v>0</v>
      </c>
      <c r="U2163">
        <v>0</v>
      </c>
    </row>
    <row r="2164" spans="1:21" x14ac:dyDescent="0.35">
      <c r="A2164">
        <v>1</v>
      </c>
      <c r="B2164">
        <f t="shared" si="91"/>
        <v>2163</v>
      </c>
      <c r="C2164" t="s">
        <v>102</v>
      </c>
      <c r="D2164">
        <v>105</v>
      </c>
      <c r="E2164">
        <v>1992</v>
      </c>
      <c r="F2164">
        <v>1000</v>
      </c>
      <c r="G2164" s="12">
        <v>1500000</v>
      </c>
      <c r="H2164" s="12">
        <v>0</v>
      </c>
      <c r="I2164">
        <v>0</v>
      </c>
      <c r="J2164">
        <v>0</v>
      </c>
      <c r="K2164">
        <v>1</v>
      </c>
      <c r="L2164" s="11">
        <v>34700</v>
      </c>
      <c r="M2164" s="12">
        <v>1995</v>
      </c>
      <c r="N2164">
        <v>0</v>
      </c>
      <c r="O2164" s="12">
        <f t="shared" si="90"/>
        <v>-3</v>
      </c>
      <c r="P2164">
        <v>2000</v>
      </c>
      <c r="Q2164">
        <v>-8</v>
      </c>
      <c r="R2164">
        <v>0</v>
      </c>
      <c r="S2164">
        <v>6.6062370000000001</v>
      </c>
      <c r="T2164">
        <v>0</v>
      </c>
      <c r="U2164">
        <v>0</v>
      </c>
    </row>
    <row r="2165" spans="1:21" x14ac:dyDescent="0.35">
      <c r="A2165">
        <v>1</v>
      </c>
      <c r="B2165">
        <f t="shared" si="91"/>
        <v>2164</v>
      </c>
      <c r="C2165" t="s">
        <v>102</v>
      </c>
      <c r="D2165">
        <v>105</v>
      </c>
      <c r="E2165">
        <v>1993</v>
      </c>
      <c r="F2165">
        <v>1000</v>
      </c>
      <c r="G2165" s="12">
        <v>1600000</v>
      </c>
      <c r="H2165" s="12">
        <v>0</v>
      </c>
      <c r="I2165">
        <v>0</v>
      </c>
      <c r="J2165">
        <v>0</v>
      </c>
      <c r="K2165">
        <v>1</v>
      </c>
      <c r="L2165" s="11">
        <v>34700</v>
      </c>
      <c r="M2165" s="12">
        <v>1995</v>
      </c>
      <c r="N2165">
        <v>0</v>
      </c>
      <c r="O2165" s="12">
        <f t="shared" si="90"/>
        <v>-2</v>
      </c>
      <c r="P2165">
        <v>2000</v>
      </c>
      <c r="Q2165">
        <v>-7</v>
      </c>
      <c r="R2165">
        <v>0</v>
      </c>
      <c r="S2165">
        <v>6.4103260000000004</v>
      </c>
      <c r="T2165">
        <v>0</v>
      </c>
      <c r="U2165">
        <v>0</v>
      </c>
    </row>
    <row r="2166" spans="1:21" x14ac:dyDescent="0.35">
      <c r="A2166">
        <v>1</v>
      </c>
      <c r="B2166">
        <f t="shared" si="91"/>
        <v>2165</v>
      </c>
      <c r="C2166" t="s">
        <v>102</v>
      </c>
      <c r="D2166">
        <v>105</v>
      </c>
      <c r="E2166">
        <v>1994</v>
      </c>
      <c r="F2166">
        <v>1500</v>
      </c>
      <c r="G2166" s="12">
        <v>1600000</v>
      </c>
      <c r="H2166" s="12">
        <v>0</v>
      </c>
      <c r="I2166">
        <v>0</v>
      </c>
      <c r="J2166">
        <v>0</v>
      </c>
      <c r="K2166">
        <v>1</v>
      </c>
      <c r="L2166" s="11">
        <v>34700</v>
      </c>
      <c r="M2166" s="12">
        <v>1995</v>
      </c>
      <c r="N2166">
        <v>0</v>
      </c>
      <c r="O2166" s="12">
        <f t="shared" si="90"/>
        <v>-1</v>
      </c>
      <c r="P2166">
        <v>2000</v>
      </c>
      <c r="Q2166">
        <v>-6</v>
      </c>
      <c r="R2166">
        <v>0</v>
      </c>
      <c r="S2166">
        <v>9.335801</v>
      </c>
      <c r="T2166">
        <v>0</v>
      </c>
      <c r="U2166">
        <v>0</v>
      </c>
    </row>
    <row r="2167" spans="1:21" x14ac:dyDescent="0.35">
      <c r="A2167">
        <v>1</v>
      </c>
      <c r="B2167">
        <f t="shared" si="91"/>
        <v>2166</v>
      </c>
      <c r="C2167" t="s">
        <v>102</v>
      </c>
      <c r="D2167">
        <v>105</v>
      </c>
      <c r="E2167">
        <v>1995</v>
      </c>
      <c r="F2167">
        <v>2100</v>
      </c>
      <c r="G2167" s="12">
        <v>1700000</v>
      </c>
      <c r="H2167" s="12">
        <v>0</v>
      </c>
      <c r="I2167">
        <v>0</v>
      </c>
      <c r="J2167">
        <v>0</v>
      </c>
      <c r="K2167">
        <v>1</v>
      </c>
      <c r="L2167" s="11">
        <v>34700</v>
      </c>
      <c r="M2167" s="12">
        <v>1995</v>
      </c>
      <c r="N2167">
        <v>1</v>
      </c>
      <c r="O2167" s="12">
        <f t="shared" si="90"/>
        <v>0</v>
      </c>
      <c r="P2167">
        <v>2000</v>
      </c>
      <c r="Q2167">
        <v>-5</v>
      </c>
      <c r="R2167">
        <v>0</v>
      </c>
      <c r="S2167">
        <v>12.686070000000001</v>
      </c>
      <c r="T2167">
        <v>0</v>
      </c>
      <c r="U2167">
        <v>1</v>
      </c>
    </row>
    <row r="2168" spans="1:21" x14ac:dyDescent="0.35">
      <c r="A2168">
        <v>1</v>
      </c>
      <c r="B2168">
        <f t="shared" si="91"/>
        <v>2167</v>
      </c>
      <c r="C2168" t="s">
        <v>102</v>
      </c>
      <c r="D2168">
        <v>105</v>
      </c>
      <c r="E2168">
        <v>1996</v>
      </c>
      <c r="F2168">
        <v>2900</v>
      </c>
      <c r="G2168" s="12">
        <v>1700000</v>
      </c>
      <c r="H2168" s="12">
        <v>0</v>
      </c>
      <c r="I2168">
        <v>0</v>
      </c>
      <c r="J2168">
        <v>0</v>
      </c>
      <c r="K2168">
        <v>1</v>
      </c>
      <c r="L2168" s="11">
        <v>34700</v>
      </c>
      <c r="M2168" s="12">
        <v>1995</v>
      </c>
      <c r="N2168">
        <v>1</v>
      </c>
      <c r="O2168" s="12">
        <f t="shared" si="90"/>
        <v>1</v>
      </c>
      <c r="P2168">
        <v>2000</v>
      </c>
      <c r="Q2168">
        <v>-4</v>
      </c>
      <c r="R2168">
        <v>0</v>
      </c>
      <c r="S2168">
        <v>16.993960000000001</v>
      </c>
      <c r="T2168">
        <v>0</v>
      </c>
      <c r="U2168">
        <v>1</v>
      </c>
    </row>
    <row r="2169" spans="1:21" x14ac:dyDescent="0.35">
      <c r="A2169">
        <v>1</v>
      </c>
      <c r="B2169">
        <f t="shared" si="91"/>
        <v>2168</v>
      </c>
      <c r="C2169" t="s">
        <v>102</v>
      </c>
      <c r="D2169">
        <v>105</v>
      </c>
      <c r="E2169">
        <v>1997</v>
      </c>
      <c r="F2169">
        <v>3900</v>
      </c>
      <c r="G2169" s="12">
        <v>1800000</v>
      </c>
      <c r="H2169" s="12">
        <v>0</v>
      </c>
      <c r="I2169">
        <v>0</v>
      </c>
      <c r="J2169">
        <v>0</v>
      </c>
      <c r="K2169">
        <v>1</v>
      </c>
      <c r="L2169" s="11">
        <v>34700</v>
      </c>
      <c r="M2169" s="12">
        <v>1995</v>
      </c>
      <c r="N2169">
        <v>1</v>
      </c>
      <c r="O2169" s="12">
        <f t="shared" si="90"/>
        <v>2</v>
      </c>
      <c r="P2169">
        <v>2000</v>
      </c>
      <c r="Q2169">
        <v>-3</v>
      </c>
      <c r="R2169">
        <v>0</v>
      </c>
      <c r="S2169">
        <v>22.171759999999999</v>
      </c>
      <c r="T2169">
        <v>0</v>
      </c>
      <c r="U2169">
        <v>1</v>
      </c>
    </row>
    <row r="2170" spans="1:21" x14ac:dyDescent="0.35">
      <c r="A2170">
        <v>1</v>
      </c>
      <c r="B2170">
        <f t="shared" si="91"/>
        <v>2169</v>
      </c>
      <c r="C2170" t="s">
        <v>102</v>
      </c>
      <c r="D2170">
        <v>105</v>
      </c>
      <c r="E2170">
        <v>1998</v>
      </c>
      <c r="F2170">
        <v>5100</v>
      </c>
      <c r="G2170" s="12">
        <v>1800000</v>
      </c>
      <c r="H2170" s="12">
        <v>0</v>
      </c>
      <c r="I2170">
        <v>0</v>
      </c>
      <c r="J2170">
        <v>0</v>
      </c>
      <c r="K2170">
        <v>1</v>
      </c>
      <c r="L2170" s="11">
        <v>34700</v>
      </c>
      <c r="M2170" s="12">
        <v>1995</v>
      </c>
      <c r="N2170">
        <v>1</v>
      </c>
      <c r="O2170" s="12">
        <f t="shared" si="90"/>
        <v>3</v>
      </c>
      <c r="P2170">
        <v>2000</v>
      </c>
      <c r="Q2170">
        <v>-2</v>
      </c>
      <c r="R2170">
        <v>0</v>
      </c>
      <c r="S2170">
        <v>28.16799</v>
      </c>
      <c r="T2170">
        <v>0</v>
      </c>
      <c r="U2170">
        <v>1</v>
      </c>
    </row>
    <row r="2171" spans="1:21" x14ac:dyDescent="0.35">
      <c r="A2171">
        <v>1</v>
      </c>
      <c r="B2171">
        <f t="shared" si="91"/>
        <v>2170</v>
      </c>
      <c r="C2171" t="s">
        <v>102</v>
      </c>
      <c r="D2171">
        <v>105</v>
      </c>
      <c r="E2171">
        <v>1999</v>
      </c>
      <c r="F2171">
        <v>6400</v>
      </c>
      <c r="G2171" s="12">
        <v>1900000</v>
      </c>
      <c r="H2171" s="12">
        <v>0</v>
      </c>
      <c r="I2171">
        <v>0</v>
      </c>
      <c r="J2171">
        <v>0</v>
      </c>
      <c r="K2171">
        <v>1</v>
      </c>
      <c r="L2171" s="11">
        <v>34700</v>
      </c>
      <c r="M2171" s="12">
        <v>1995</v>
      </c>
      <c r="N2171">
        <v>1</v>
      </c>
      <c r="O2171" s="12">
        <f t="shared" si="90"/>
        <v>4</v>
      </c>
      <c r="P2171">
        <v>2000</v>
      </c>
      <c r="Q2171">
        <v>-1</v>
      </c>
      <c r="R2171">
        <v>0</v>
      </c>
      <c r="S2171">
        <v>34.444859999999998</v>
      </c>
      <c r="T2171">
        <v>0</v>
      </c>
      <c r="U2171">
        <v>1</v>
      </c>
    </row>
    <row r="2172" spans="1:21" x14ac:dyDescent="0.35">
      <c r="A2172">
        <v>1</v>
      </c>
      <c r="B2172">
        <f t="shared" si="91"/>
        <v>2171</v>
      </c>
      <c r="C2172" t="s">
        <v>102</v>
      </c>
      <c r="D2172">
        <v>105</v>
      </c>
      <c r="E2172">
        <v>2000</v>
      </c>
      <c r="F2172">
        <v>7600</v>
      </c>
      <c r="G2172" s="12">
        <v>1900000</v>
      </c>
      <c r="H2172" s="12">
        <v>0</v>
      </c>
      <c r="I2172">
        <v>0</v>
      </c>
      <c r="J2172">
        <v>0</v>
      </c>
      <c r="K2172">
        <v>1</v>
      </c>
      <c r="L2172" s="11">
        <v>34700</v>
      </c>
      <c r="M2172" s="12">
        <v>1995</v>
      </c>
      <c r="N2172">
        <v>1</v>
      </c>
      <c r="O2172" s="12">
        <f t="shared" si="90"/>
        <v>5</v>
      </c>
      <c r="P2172">
        <v>2000</v>
      </c>
      <c r="Q2172">
        <v>0</v>
      </c>
      <c r="R2172">
        <v>1</v>
      </c>
      <c r="S2172">
        <v>40.015650000000001</v>
      </c>
      <c r="T2172">
        <v>0</v>
      </c>
      <c r="U2172">
        <v>1</v>
      </c>
    </row>
    <row r="2173" spans="1:21" x14ac:dyDescent="0.35">
      <c r="A2173">
        <v>1</v>
      </c>
      <c r="B2173">
        <f t="shared" si="91"/>
        <v>2172</v>
      </c>
      <c r="C2173" t="s">
        <v>102</v>
      </c>
      <c r="D2173">
        <v>105</v>
      </c>
      <c r="E2173">
        <v>2001</v>
      </c>
      <c r="F2173">
        <v>8900</v>
      </c>
      <c r="G2173" s="12">
        <v>1900000</v>
      </c>
      <c r="H2173" s="12">
        <v>0</v>
      </c>
      <c r="I2173">
        <v>0</v>
      </c>
      <c r="J2173">
        <v>0</v>
      </c>
      <c r="K2173">
        <v>1</v>
      </c>
      <c r="L2173" s="11">
        <v>34700</v>
      </c>
      <c r="M2173" s="12">
        <v>1995</v>
      </c>
      <c r="N2173">
        <v>1</v>
      </c>
      <c r="O2173" s="12">
        <f t="shared" si="90"/>
        <v>6</v>
      </c>
      <c r="P2173">
        <v>2000</v>
      </c>
      <c r="Q2173">
        <v>1</v>
      </c>
      <c r="R2173">
        <v>1</v>
      </c>
      <c r="S2173">
        <v>46.028230000000001</v>
      </c>
      <c r="T2173">
        <v>0</v>
      </c>
      <c r="U2173">
        <v>1</v>
      </c>
    </row>
    <row r="2174" spans="1:21" x14ac:dyDescent="0.35">
      <c r="A2174">
        <v>1</v>
      </c>
      <c r="B2174">
        <f t="shared" si="91"/>
        <v>2173</v>
      </c>
      <c r="C2174" t="s">
        <v>102</v>
      </c>
      <c r="D2174">
        <v>105</v>
      </c>
      <c r="E2174">
        <v>2002</v>
      </c>
      <c r="F2174">
        <v>10000</v>
      </c>
      <c r="G2174" s="12">
        <v>2000000</v>
      </c>
      <c r="H2174" s="12">
        <v>0</v>
      </c>
      <c r="I2174">
        <v>0</v>
      </c>
      <c r="J2174">
        <v>0</v>
      </c>
      <c r="K2174">
        <v>1</v>
      </c>
      <c r="L2174" s="11">
        <v>34700</v>
      </c>
      <c r="M2174" s="12">
        <v>1995</v>
      </c>
      <c r="N2174">
        <v>1</v>
      </c>
      <c r="O2174" s="12">
        <f t="shared" si="90"/>
        <v>7</v>
      </c>
      <c r="P2174">
        <v>2000</v>
      </c>
      <c r="Q2174">
        <v>2</v>
      </c>
      <c r="R2174">
        <v>1</v>
      </c>
      <c r="S2174">
        <v>50.964579999999998</v>
      </c>
      <c r="T2174">
        <v>0</v>
      </c>
      <c r="U2174">
        <v>1</v>
      </c>
    </row>
    <row r="2175" spans="1:21" x14ac:dyDescent="0.35">
      <c r="A2175">
        <v>1</v>
      </c>
      <c r="B2175">
        <f t="shared" si="91"/>
        <v>2174</v>
      </c>
      <c r="C2175" t="s">
        <v>102</v>
      </c>
      <c r="D2175">
        <v>105</v>
      </c>
      <c r="E2175">
        <v>2003</v>
      </c>
      <c r="F2175">
        <v>11000</v>
      </c>
      <c r="G2175" s="12">
        <v>2000000</v>
      </c>
      <c r="H2175" s="12">
        <v>0</v>
      </c>
      <c r="I2175">
        <v>0</v>
      </c>
      <c r="J2175">
        <v>0</v>
      </c>
      <c r="K2175">
        <v>1</v>
      </c>
      <c r="L2175" s="11">
        <v>34700</v>
      </c>
      <c r="M2175" s="12">
        <v>1995</v>
      </c>
      <c r="N2175">
        <v>1</v>
      </c>
      <c r="O2175" s="12">
        <f t="shared" si="90"/>
        <v>8</v>
      </c>
      <c r="P2175">
        <v>2000</v>
      </c>
      <c r="Q2175">
        <v>3</v>
      </c>
      <c r="R2175">
        <v>1</v>
      </c>
      <c r="S2175">
        <v>55.372799999999998</v>
      </c>
      <c r="T2175">
        <v>0</v>
      </c>
      <c r="U2175">
        <v>1</v>
      </c>
    </row>
    <row r="2176" spans="1:21" x14ac:dyDescent="0.35">
      <c r="A2176">
        <v>1</v>
      </c>
      <c r="B2176">
        <f t="shared" si="91"/>
        <v>2175</v>
      </c>
      <c r="C2176" t="s">
        <v>102</v>
      </c>
      <c r="D2176">
        <v>105</v>
      </c>
      <c r="E2176">
        <v>2004</v>
      </c>
      <c r="F2176">
        <v>12000</v>
      </c>
      <c r="G2176" s="12">
        <v>2000000</v>
      </c>
      <c r="H2176" s="12">
        <v>0</v>
      </c>
      <c r="I2176">
        <v>0</v>
      </c>
      <c r="J2176">
        <v>0</v>
      </c>
      <c r="K2176">
        <v>1</v>
      </c>
      <c r="L2176" s="11">
        <v>34700</v>
      </c>
      <c r="M2176" s="12">
        <v>1995</v>
      </c>
      <c r="N2176">
        <v>1</v>
      </c>
      <c r="O2176" s="12">
        <f t="shared" si="90"/>
        <v>9</v>
      </c>
      <c r="P2176">
        <v>2000</v>
      </c>
      <c r="Q2176">
        <v>4</v>
      </c>
      <c r="R2176">
        <v>1</v>
      </c>
      <c r="S2176">
        <v>59.724429999999998</v>
      </c>
      <c r="T2176">
        <v>0</v>
      </c>
      <c r="U2176">
        <v>1</v>
      </c>
    </row>
    <row r="2177" spans="1:21" x14ac:dyDescent="0.35">
      <c r="A2177">
        <v>1</v>
      </c>
      <c r="B2177">
        <f t="shared" si="91"/>
        <v>2176</v>
      </c>
      <c r="C2177" t="s">
        <v>102</v>
      </c>
      <c r="D2177">
        <v>105</v>
      </c>
      <c r="E2177">
        <v>2005</v>
      </c>
      <c r="F2177">
        <v>11000</v>
      </c>
      <c r="G2177" s="12">
        <v>2000000</v>
      </c>
      <c r="H2177" s="12">
        <v>0</v>
      </c>
      <c r="I2177">
        <v>0</v>
      </c>
      <c r="J2177">
        <v>0</v>
      </c>
      <c r="K2177">
        <v>1</v>
      </c>
      <c r="L2177" s="11">
        <v>34700</v>
      </c>
      <c r="M2177" s="12">
        <v>1995</v>
      </c>
      <c r="N2177">
        <v>1</v>
      </c>
      <c r="O2177" s="12">
        <f t="shared" si="90"/>
        <v>10</v>
      </c>
      <c r="P2177">
        <v>2000</v>
      </c>
      <c r="Q2177">
        <v>5</v>
      </c>
      <c r="R2177">
        <v>1</v>
      </c>
      <c r="S2177">
        <v>54.128639999999997</v>
      </c>
      <c r="T2177">
        <v>0</v>
      </c>
      <c r="U2177">
        <v>1</v>
      </c>
    </row>
    <row r="2178" spans="1:21" x14ac:dyDescent="0.35">
      <c r="A2178">
        <v>1</v>
      </c>
      <c r="B2178">
        <f t="shared" si="91"/>
        <v>2177</v>
      </c>
      <c r="C2178" t="s">
        <v>102</v>
      </c>
      <c r="D2178">
        <v>105</v>
      </c>
      <c r="E2178">
        <v>2006</v>
      </c>
      <c r="F2178">
        <v>9700</v>
      </c>
      <c r="G2178" s="12">
        <v>2100000</v>
      </c>
      <c r="H2178" s="12">
        <v>0</v>
      </c>
      <c r="I2178">
        <v>0</v>
      </c>
      <c r="J2178">
        <v>0</v>
      </c>
      <c r="K2178">
        <v>1</v>
      </c>
      <c r="L2178" s="11">
        <v>34700</v>
      </c>
      <c r="M2178" s="12">
        <v>1995</v>
      </c>
      <c r="N2178">
        <v>1</v>
      </c>
      <c r="O2178" s="12">
        <f t="shared" si="90"/>
        <v>11</v>
      </c>
      <c r="P2178">
        <v>2000</v>
      </c>
      <c r="Q2178">
        <v>6</v>
      </c>
      <c r="R2178">
        <v>1</v>
      </c>
      <c r="S2178">
        <v>47.185090000000002</v>
      </c>
      <c r="T2178">
        <v>0</v>
      </c>
      <c r="U2178">
        <v>1</v>
      </c>
    </row>
    <row r="2179" spans="1:21" x14ac:dyDescent="0.35">
      <c r="A2179">
        <v>1</v>
      </c>
      <c r="B2179">
        <f t="shared" si="91"/>
        <v>2178</v>
      </c>
      <c r="C2179" t="s">
        <v>102</v>
      </c>
      <c r="D2179">
        <v>105</v>
      </c>
      <c r="E2179">
        <v>2007</v>
      </c>
      <c r="F2179">
        <v>7700</v>
      </c>
      <c r="G2179" s="12">
        <v>2100000</v>
      </c>
      <c r="H2179" s="12">
        <v>0</v>
      </c>
      <c r="I2179">
        <v>0</v>
      </c>
      <c r="J2179">
        <v>0</v>
      </c>
      <c r="K2179">
        <v>1</v>
      </c>
      <c r="L2179" s="11">
        <v>34700</v>
      </c>
      <c r="M2179" s="12">
        <v>1995</v>
      </c>
      <c r="N2179">
        <v>1</v>
      </c>
      <c r="O2179" s="12">
        <f t="shared" ref="O2179:O2242" si="92">E2179-M2179</f>
        <v>12</v>
      </c>
      <c r="P2179">
        <v>2000</v>
      </c>
      <c r="Q2179">
        <v>7</v>
      </c>
      <c r="R2179">
        <v>1</v>
      </c>
      <c r="S2179">
        <v>37.020740000000004</v>
      </c>
      <c r="T2179">
        <v>0</v>
      </c>
      <c r="U2179">
        <v>1</v>
      </c>
    </row>
    <row r="2180" spans="1:21" x14ac:dyDescent="0.35">
      <c r="A2180">
        <v>1</v>
      </c>
      <c r="B2180">
        <f t="shared" ref="B2180:B2243" si="93">B2179+1</f>
        <v>2179</v>
      </c>
      <c r="C2180" t="s">
        <v>102</v>
      </c>
      <c r="D2180">
        <v>105</v>
      </c>
      <c r="E2180">
        <v>2008</v>
      </c>
      <c r="F2180">
        <v>5700</v>
      </c>
      <c r="G2180" s="12">
        <v>2100000</v>
      </c>
      <c r="H2180" s="12">
        <v>0</v>
      </c>
      <c r="I2180">
        <v>0</v>
      </c>
      <c r="J2180">
        <v>0</v>
      </c>
      <c r="K2180">
        <v>1</v>
      </c>
      <c r="L2180" s="11">
        <v>34700</v>
      </c>
      <c r="M2180" s="12">
        <v>1995</v>
      </c>
      <c r="N2180">
        <v>1</v>
      </c>
      <c r="O2180" s="12">
        <f t="shared" si="92"/>
        <v>13</v>
      </c>
      <c r="P2180">
        <v>2000</v>
      </c>
      <c r="Q2180">
        <v>8</v>
      </c>
      <c r="R2180">
        <v>1</v>
      </c>
      <c r="S2180">
        <v>27.06071</v>
      </c>
      <c r="T2180">
        <v>0</v>
      </c>
      <c r="U2180">
        <v>1</v>
      </c>
    </row>
    <row r="2181" spans="1:21" x14ac:dyDescent="0.35">
      <c r="A2181">
        <v>1</v>
      </c>
      <c r="B2181">
        <f t="shared" si="93"/>
        <v>2180</v>
      </c>
      <c r="C2181" t="s">
        <v>102</v>
      </c>
      <c r="D2181">
        <v>105</v>
      </c>
      <c r="E2181">
        <v>2009</v>
      </c>
      <c r="F2181">
        <v>4900</v>
      </c>
      <c r="G2181" s="12">
        <v>2100000</v>
      </c>
      <c r="H2181" s="12">
        <v>0</v>
      </c>
      <c r="I2181">
        <v>0</v>
      </c>
      <c r="J2181">
        <v>0</v>
      </c>
      <c r="K2181">
        <v>1</v>
      </c>
      <c r="L2181" s="11">
        <v>34700</v>
      </c>
      <c r="M2181" s="12">
        <v>1995</v>
      </c>
      <c r="N2181">
        <v>1</v>
      </c>
      <c r="O2181" s="12">
        <f t="shared" si="92"/>
        <v>14</v>
      </c>
      <c r="P2181">
        <v>2000</v>
      </c>
      <c r="Q2181">
        <v>9</v>
      </c>
      <c r="R2181">
        <v>1</v>
      </c>
      <c r="S2181">
        <v>22.928909999999998</v>
      </c>
      <c r="T2181">
        <v>0</v>
      </c>
      <c r="U2181">
        <v>1</v>
      </c>
    </row>
    <row r="2182" spans="1:21" x14ac:dyDescent="0.35">
      <c r="A2182">
        <v>1</v>
      </c>
      <c r="B2182">
        <f t="shared" si="93"/>
        <v>2181</v>
      </c>
      <c r="C2182" t="s">
        <v>102</v>
      </c>
      <c r="D2182">
        <v>105</v>
      </c>
      <c r="E2182">
        <v>2010</v>
      </c>
      <c r="F2182">
        <v>4800</v>
      </c>
      <c r="G2182" s="12">
        <v>2200000</v>
      </c>
      <c r="H2182" s="12">
        <v>0</v>
      </c>
      <c r="I2182">
        <v>0</v>
      </c>
      <c r="J2182">
        <v>0</v>
      </c>
      <c r="K2182">
        <v>1</v>
      </c>
      <c r="L2182" s="11">
        <v>34700</v>
      </c>
      <c r="M2182" s="12">
        <v>1995</v>
      </c>
      <c r="N2182">
        <v>1</v>
      </c>
      <c r="O2182" s="12">
        <f t="shared" si="92"/>
        <v>15</v>
      </c>
      <c r="P2182">
        <v>2000</v>
      </c>
      <c r="Q2182">
        <v>10</v>
      </c>
      <c r="R2182">
        <v>1</v>
      </c>
      <c r="S2182">
        <v>22.08755</v>
      </c>
      <c r="T2182">
        <v>0</v>
      </c>
      <c r="U2182">
        <v>1</v>
      </c>
    </row>
    <row r="2183" spans="1:21" x14ac:dyDescent="0.35">
      <c r="A2183">
        <v>1</v>
      </c>
      <c r="B2183">
        <f t="shared" si="93"/>
        <v>2182</v>
      </c>
      <c r="C2183" t="s">
        <v>102</v>
      </c>
      <c r="D2183">
        <v>105</v>
      </c>
      <c r="E2183">
        <v>2011</v>
      </c>
      <c r="F2183">
        <v>4200</v>
      </c>
      <c r="G2183" s="12">
        <v>2200000</v>
      </c>
      <c r="H2183" s="12">
        <v>0</v>
      </c>
      <c r="I2183">
        <v>0</v>
      </c>
      <c r="J2183">
        <v>0</v>
      </c>
      <c r="K2183">
        <v>1</v>
      </c>
      <c r="L2183" s="11">
        <v>34700</v>
      </c>
      <c r="M2183" s="12">
        <v>1995</v>
      </c>
      <c r="N2183">
        <v>1</v>
      </c>
      <c r="O2183" s="12">
        <f t="shared" si="92"/>
        <v>16</v>
      </c>
      <c r="P2183">
        <v>2000</v>
      </c>
      <c r="Q2183">
        <v>11</v>
      </c>
      <c r="R2183">
        <v>1</v>
      </c>
      <c r="S2183">
        <v>18.956309999999998</v>
      </c>
      <c r="T2183">
        <v>0</v>
      </c>
      <c r="U2183">
        <v>1</v>
      </c>
    </row>
    <row r="2184" spans="1:21" x14ac:dyDescent="0.35">
      <c r="A2184">
        <v>1</v>
      </c>
      <c r="B2184">
        <f t="shared" si="93"/>
        <v>2183</v>
      </c>
      <c r="C2184" t="s">
        <v>102</v>
      </c>
      <c r="D2184">
        <v>105</v>
      </c>
      <c r="E2184">
        <v>2012</v>
      </c>
      <c r="F2184">
        <v>3800</v>
      </c>
      <c r="G2184" s="12">
        <v>2300000</v>
      </c>
      <c r="H2184" s="12">
        <v>0</v>
      </c>
      <c r="I2184">
        <v>0</v>
      </c>
      <c r="J2184">
        <v>0</v>
      </c>
      <c r="K2184">
        <v>1</v>
      </c>
      <c r="L2184" s="11">
        <v>34700</v>
      </c>
      <c r="M2184" s="12">
        <v>1995</v>
      </c>
      <c r="N2184">
        <v>1</v>
      </c>
      <c r="O2184" s="12">
        <f t="shared" si="92"/>
        <v>17</v>
      </c>
      <c r="P2184">
        <v>2000</v>
      </c>
      <c r="Q2184">
        <v>12</v>
      </c>
      <c r="R2184">
        <v>1</v>
      </c>
      <c r="S2184">
        <v>16.784939999999999</v>
      </c>
      <c r="T2184">
        <v>0</v>
      </c>
      <c r="U2184">
        <v>1</v>
      </c>
    </row>
    <row r="2185" spans="1:21" x14ac:dyDescent="0.35">
      <c r="A2185">
        <v>1</v>
      </c>
      <c r="B2185">
        <f t="shared" si="93"/>
        <v>2184</v>
      </c>
      <c r="C2185" t="s">
        <v>102</v>
      </c>
      <c r="D2185">
        <v>105</v>
      </c>
      <c r="E2185">
        <v>2013</v>
      </c>
      <c r="F2185">
        <v>3600</v>
      </c>
      <c r="G2185" s="12">
        <v>2300000</v>
      </c>
      <c r="H2185" s="12">
        <v>0</v>
      </c>
      <c r="I2185">
        <v>0</v>
      </c>
      <c r="J2185">
        <v>0</v>
      </c>
      <c r="K2185">
        <v>1</v>
      </c>
      <c r="L2185" s="11">
        <v>34700</v>
      </c>
      <c r="M2185" s="12">
        <v>1995</v>
      </c>
      <c r="N2185">
        <v>1</v>
      </c>
      <c r="O2185" s="12">
        <f t="shared" si="92"/>
        <v>18</v>
      </c>
      <c r="P2185">
        <v>2000</v>
      </c>
      <c r="Q2185">
        <v>13</v>
      </c>
      <c r="R2185">
        <v>1</v>
      </c>
      <c r="S2185">
        <v>15.54055</v>
      </c>
      <c r="T2185">
        <v>0</v>
      </c>
      <c r="U2185">
        <v>1</v>
      </c>
    </row>
    <row r="2186" spans="1:21" x14ac:dyDescent="0.35">
      <c r="A2186">
        <v>1</v>
      </c>
      <c r="B2186">
        <f t="shared" si="93"/>
        <v>2185</v>
      </c>
      <c r="C2186" t="s">
        <v>102</v>
      </c>
      <c r="D2186">
        <v>105</v>
      </c>
      <c r="E2186">
        <v>2014</v>
      </c>
      <c r="F2186">
        <v>3700</v>
      </c>
      <c r="G2186" s="12">
        <v>2400000</v>
      </c>
      <c r="H2186" s="12">
        <v>0</v>
      </c>
      <c r="I2186">
        <v>0</v>
      </c>
      <c r="J2186">
        <v>0</v>
      </c>
      <c r="K2186">
        <v>1</v>
      </c>
      <c r="L2186" s="11">
        <v>34700</v>
      </c>
      <c r="M2186" s="12">
        <v>1995</v>
      </c>
      <c r="N2186">
        <v>1</v>
      </c>
      <c r="O2186" s="12">
        <f t="shared" si="92"/>
        <v>19</v>
      </c>
      <c r="P2186">
        <v>2000</v>
      </c>
      <c r="Q2186">
        <v>14</v>
      </c>
      <c r="R2186">
        <v>1</v>
      </c>
      <c r="S2186">
        <v>15.60528</v>
      </c>
      <c r="T2186">
        <v>0</v>
      </c>
      <c r="U2186">
        <v>1</v>
      </c>
    </row>
    <row r="2187" spans="1:21" x14ac:dyDescent="0.35">
      <c r="A2187">
        <v>1</v>
      </c>
      <c r="B2187">
        <f t="shared" si="93"/>
        <v>2186</v>
      </c>
      <c r="C2187" t="s">
        <v>102</v>
      </c>
      <c r="D2187">
        <v>105</v>
      </c>
      <c r="E2187">
        <v>2015</v>
      </c>
      <c r="F2187">
        <v>4300</v>
      </c>
      <c r="G2187" s="12">
        <v>2400000</v>
      </c>
      <c r="H2187" s="12">
        <v>0</v>
      </c>
      <c r="I2187">
        <v>0</v>
      </c>
      <c r="J2187">
        <v>0</v>
      </c>
      <c r="K2187">
        <v>1</v>
      </c>
      <c r="L2187" s="11">
        <v>34700</v>
      </c>
      <c r="M2187" s="12">
        <v>1995</v>
      </c>
      <c r="N2187">
        <v>1</v>
      </c>
      <c r="O2187" s="12">
        <f t="shared" si="92"/>
        <v>20</v>
      </c>
      <c r="P2187">
        <v>2000</v>
      </c>
      <c r="Q2187">
        <v>15</v>
      </c>
      <c r="R2187">
        <v>1</v>
      </c>
      <c r="S2187">
        <v>17.72786</v>
      </c>
      <c r="T2187">
        <v>0</v>
      </c>
      <c r="U2187">
        <v>1</v>
      </c>
    </row>
    <row r="2188" spans="1:21" x14ac:dyDescent="0.35">
      <c r="A2188">
        <v>1</v>
      </c>
      <c r="B2188">
        <f t="shared" si="93"/>
        <v>2187</v>
      </c>
      <c r="C2188" t="s">
        <v>102</v>
      </c>
      <c r="D2188">
        <v>105</v>
      </c>
      <c r="E2188">
        <v>2016</v>
      </c>
      <c r="F2188">
        <v>4300</v>
      </c>
      <c r="G2188" s="12">
        <v>2500000</v>
      </c>
      <c r="H2188" s="12">
        <v>0</v>
      </c>
      <c r="I2188">
        <v>0</v>
      </c>
      <c r="J2188">
        <v>0</v>
      </c>
      <c r="K2188">
        <v>1</v>
      </c>
      <c r="L2188" s="11">
        <v>34700</v>
      </c>
      <c r="M2188" s="12">
        <v>1995</v>
      </c>
      <c r="N2188">
        <v>1</v>
      </c>
      <c r="O2188" s="12">
        <f t="shared" si="92"/>
        <v>21</v>
      </c>
      <c r="P2188">
        <v>2000</v>
      </c>
      <c r="Q2188">
        <v>16</v>
      </c>
      <c r="R2188">
        <v>1</v>
      </c>
      <c r="S2188">
        <v>17.340720000000001</v>
      </c>
      <c r="T2188">
        <v>0</v>
      </c>
      <c r="U2188">
        <v>1</v>
      </c>
    </row>
    <row r="2189" spans="1:21" x14ac:dyDescent="0.35">
      <c r="A2189">
        <v>1</v>
      </c>
      <c r="B2189">
        <f t="shared" si="93"/>
        <v>2188</v>
      </c>
      <c r="C2189" t="s">
        <v>103</v>
      </c>
      <c r="D2189">
        <v>106</v>
      </c>
      <c r="E2189">
        <v>1990</v>
      </c>
      <c r="F2189">
        <v>100</v>
      </c>
      <c r="G2189" s="12">
        <v>19000000</v>
      </c>
      <c r="H2189" s="12">
        <v>0</v>
      </c>
      <c r="I2189">
        <v>0</v>
      </c>
      <c r="J2189">
        <v>1</v>
      </c>
      <c r="K2189">
        <v>0</v>
      </c>
      <c r="L2189" s="11">
        <v>38100</v>
      </c>
      <c r="M2189" s="12">
        <v>2004</v>
      </c>
      <c r="N2189">
        <v>0</v>
      </c>
      <c r="O2189" s="12">
        <f t="shared" si="92"/>
        <v>-14</v>
      </c>
      <c r="P2189">
        <v>2033</v>
      </c>
      <c r="Q2189">
        <v>-43</v>
      </c>
      <c r="R2189">
        <v>0</v>
      </c>
      <c r="S2189">
        <v>5.3335E-2</v>
      </c>
      <c r="T2189">
        <v>0</v>
      </c>
      <c r="U2189">
        <v>0</v>
      </c>
    </row>
    <row r="2190" spans="1:21" x14ac:dyDescent="0.35">
      <c r="A2190">
        <v>1</v>
      </c>
      <c r="B2190">
        <f t="shared" si="93"/>
        <v>2189</v>
      </c>
      <c r="C2190" t="s">
        <v>103</v>
      </c>
      <c r="D2190">
        <v>106</v>
      </c>
      <c r="E2190">
        <v>1991</v>
      </c>
      <c r="F2190">
        <v>100</v>
      </c>
      <c r="G2190" s="12">
        <v>19000000</v>
      </c>
      <c r="H2190" s="12">
        <v>0</v>
      </c>
      <c r="I2190">
        <v>0</v>
      </c>
      <c r="J2190">
        <v>1</v>
      </c>
      <c r="K2190">
        <v>0</v>
      </c>
      <c r="L2190" s="11">
        <v>38100</v>
      </c>
      <c r="M2190" s="12">
        <v>2004</v>
      </c>
      <c r="N2190">
        <v>0</v>
      </c>
      <c r="O2190" s="12">
        <f t="shared" si="92"/>
        <v>-13</v>
      </c>
      <c r="P2190">
        <v>2033</v>
      </c>
      <c r="Q2190">
        <v>-42</v>
      </c>
      <c r="R2190">
        <v>0</v>
      </c>
      <c r="S2190">
        <v>5.1961399999999998E-2</v>
      </c>
      <c r="T2190">
        <v>0</v>
      </c>
      <c r="U2190">
        <v>0</v>
      </c>
    </row>
    <row r="2191" spans="1:21" x14ac:dyDescent="0.35">
      <c r="A2191">
        <v>1</v>
      </c>
      <c r="B2191">
        <f t="shared" si="93"/>
        <v>2190</v>
      </c>
      <c r="C2191" t="s">
        <v>103</v>
      </c>
      <c r="D2191">
        <v>106</v>
      </c>
      <c r="E2191">
        <v>1992</v>
      </c>
      <c r="F2191">
        <v>100</v>
      </c>
      <c r="G2191" s="12">
        <v>20000000</v>
      </c>
      <c r="H2191" s="12">
        <v>0</v>
      </c>
      <c r="I2191">
        <v>0</v>
      </c>
      <c r="J2191">
        <v>1</v>
      </c>
      <c r="K2191">
        <v>0</v>
      </c>
      <c r="L2191" s="11">
        <v>38100</v>
      </c>
      <c r="M2191" s="12">
        <v>2004</v>
      </c>
      <c r="N2191">
        <v>0</v>
      </c>
      <c r="O2191" s="12">
        <f t="shared" si="92"/>
        <v>-12</v>
      </c>
      <c r="P2191">
        <v>2033</v>
      </c>
      <c r="Q2191">
        <v>-41</v>
      </c>
      <c r="R2191">
        <v>0</v>
      </c>
      <c r="S2191">
        <v>5.0571999999999999E-2</v>
      </c>
      <c r="T2191">
        <v>0</v>
      </c>
      <c r="U2191">
        <v>0</v>
      </c>
    </row>
    <row r="2192" spans="1:21" x14ac:dyDescent="0.35">
      <c r="A2192">
        <v>1</v>
      </c>
      <c r="B2192">
        <f t="shared" si="93"/>
        <v>2191</v>
      </c>
      <c r="C2192" t="s">
        <v>103</v>
      </c>
      <c r="D2192">
        <v>106</v>
      </c>
      <c r="E2192">
        <v>1993</v>
      </c>
      <c r="F2192">
        <v>100</v>
      </c>
      <c r="G2192" s="12">
        <v>20000000</v>
      </c>
      <c r="H2192" s="12">
        <v>0</v>
      </c>
      <c r="I2192">
        <v>0</v>
      </c>
      <c r="J2192">
        <v>1</v>
      </c>
      <c r="K2192">
        <v>0</v>
      </c>
      <c r="L2192" s="11">
        <v>38100</v>
      </c>
      <c r="M2192" s="12">
        <v>2004</v>
      </c>
      <c r="N2192">
        <v>0</v>
      </c>
      <c r="O2192" s="12">
        <f t="shared" si="92"/>
        <v>-11</v>
      </c>
      <c r="P2192">
        <v>2033</v>
      </c>
      <c r="Q2192">
        <v>-40</v>
      </c>
      <c r="R2192">
        <v>0</v>
      </c>
      <c r="S2192">
        <v>4.9209799999999998E-2</v>
      </c>
      <c r="T2192">
        <v>0</v>
      </c>
      <c r="U2192">
        <v>0</v>
      </c>
    </row>
    <row r="2193" spans="1:21" x14ac:dyDescent="0.35">
      <c r="A2193">
        <v>1</v>
      </c>
      <c r="B2193">
        <f t="shared" si="93"/>
        <v>2192</v>
      </c>
      <c r="C2193" t="s">
        <v>103</v>
      </c>
      <c r="D2193">
        <v>106</v>
      </c>
      <c r="E2193">
        <v>1994</v>
      </c>
      <c r="F2193">
        <v>100</v>
      </c>
      <c r="G2193" s="12">
        <v>21000000</v>
      </c>
      <c r="H2193" s="12">
        <v>0</v>
      </c>
      <c r="I2193">
        <v>0</v>
      </c>
      <c r="J2193">
        <v>1</v>
      </c>
      <c r="K2193">
        <v>0</v>
      </c>
      <c r="L2193" s="11">
        <v>38100</v>
      </c>
      <c r="M2193" s="12">
        <v>2004</v>
      </c>
      <c r="N2193">
        <v>0</v>
      </c>
      <c r="O2193" s="12">
        <f t="shared" si="92"/>
        <v>-10</v>
      </c>
      <c r="P2193">
        <v>2033</v>
      </c>
      <c r="Q2193">
        <v>-39</v>
      </c>
      <c r="R2193">
        <v>0</v>
      </c>
      <c r="S2193">
        <v>4.7922300000000001E-2</v>
      </c>
      <c r="T2193">
        <v>0</v>
      </c>
      <c r="U2193">
        <v>0</v>
      </c>
    </row>
    <row r="2194" spans="1:21" x14ac:dyDescent="0.35">
      <c r="A2194">
        <v>1</v>
      </c>
      <c r="B2194">
        <f t="shared" si="93"/>
        <v>2193</v>
      </c>
      <c r="C2194" t="s">
        <v>103</v>
      </c>
      <c r="D2194">
        <v>106</v>
      </c>
      <c r="E2194">
        <v>1995</v>
      </c>
      <c r="F2194">
        <v>100</v>
      </c>
      <c r="G2194" s="12">
        <v>21000000</v>
      </c>
      <c r="H2194" s="12">
        <v>0</v>
      </c>
      <c r="I2194">
        <v>0</v>
      </c>
      <c r="J2194">
        <v>1</v>
      </c>
      <c r="K2194">
        <v>0</v>
      </c>
      <c r="L2194" s="11">
        <v>38100</v>
      </c>
      <c r="M2194" s="12">
        <v>2004</v>
      </c>
      <c r="N2194">
        <v>0</v>
      </c>
      <c r="O2194" s="12">
        <f t="shared" si="92"/>
        <v>-9</v>
      </c>
      <c r="P2194">
        <v>2033</v>
      </c>
      <c r="Q2194">
        <v>-38</v>
      </c>
      <c r="R2194">
        <v>0</v>
      </c>
      <c r="S2194">
        <v>4.6736899999999998E-2</v>
      </c>
      <c r="T2194">
        <v>0</v>
      </c>
      <c r="U2194">
        <v>0</v>
      </c>
    </row>
    <row r="2195" spans="1:21" x14ac:dyDescent="0.35">
      <c r="A2195">
        <v>1</v>
      </c>
      <c r="B2195">
        <f t="shared" si="93"/>
        <v>2194</v>
      </c>
      <c r="C2195" t="s">
        <v>103</v>
      </c>
      <c r="D2195">
        <v>106</v>
      </c>
      <c r="E2195">
        <v>1996</v>
      </c>
      <c r="F2195">
        <v>200</v>
      </c>
      <c r="G2195" s="12">
        <v>22000000</v>
      </c>
      <c r="H2195" s="12">
        <v>0</v>
      </c>
      <c r="I2195">
        <v>0</v>
      </c>
      <c r="J2195">
        <v>1</v>
      </c>
      <c r="K2195">
        <v>0</v>
      </c>
      <c r="L2195" s="11">
        <v>38100</v>
      </c>
      <c r="M2195" s="12">
        <v>2004</v>
      </c>
      <c r="N2195">
        <v>0</v>
      </c>
      <c r="O2195" s="12">
        <f t="shared" si="92"/>
        <v>-8</v>
      </c>
      <c r="P2195">
        <v>2033</v>
      </c>
      <c r="Q2195">
        <v>-37</v>
      </c>
      <c r="R2195">
        <v>0</v>
      </c>
      <c r="S2195">
        <v>9.1310100000000005E-2</v>
      </c>
      <c r="T2195">
        <v>0</v>
      </c>
      <c r="U2195">
        <v>0</v>
      </c>
    </row>
    <row r="2196" spans="1:21" x14ac:dyDescent="0.35">
      <c r="A2196">
        <v>1</v>
      </c>
      <c r="B2196">
        <f t="shared" si="93"/>
        <v>2195</v>
      </c>
      <c r="C2196" t="s">
        <v>103</v>
      </c>
      <c r="D2196">
        <v>106</v>
      </c>
      <c r="E2196">
        <v>1997</v>
      </c>
      <c r="F2196">
        <v>500</v>
      </c>
      <c r="G2196" s="12">
        <v>22000000</v>
      </c>
      <c r="H2196" s="12">
        <v>0</v>
      </c>
      <c r="I2196">
        <v>0</v>
      </c>
      <c r="J2196">
        <v>1</v>
      </c>
      <c r="K2196">
        <v>0</v>
      </c>
      <c r="L2196" s="11">
        <v>38100</v>
      </c>
      <c r="M2196" s="12">
        <v>2004</v>
      </c>
      <c r="N2196">
        <v>0</v>
      </c>
      <c r="O2196" s="12">
        <f t="shared" si="92"/>
        <v>-7</v>
      </c>
      <c r="P2196">
        <v>2033</v>
      </c>
      <c r="Q2196">
        <v>-36</v>
      </c>
      <c r="R2196">
        <v>0</v>
      </c>
      <c r="S2196">
        <v>0.22331590000000001</v>
      </c>
      <c r="T2196">
        <v>0</v>
      </c>
      <c r="U2196">
        <v>0</v>
      </c>
    </row>
    <row r="2197" spans="1:21" x14ac:dyDescent="0.35">
      <c r="A2197">
        <v>1</v>
      </c>
      <c r="B2197">
        <f t="shared" si="93"/>
        <v>2196</v>
      </c>
      <c r="C2197" t="s">
        <v>103</v>
      </c>
      <c r="D2197">
        <v>106</v>
      </c>
      <c r="E2197">
        <v>1998</v>
      </c>
      <c r="F2197">
        <v>500</v>
      </c>
      <c r="G2197" s="12">
        <v>23000000</v>
      </c>
      <c r="H2197" s="12">
        <v>0</v>
      </c>
      <c r="I2197">
        <v>0</v>
      </c>
      <c r="J2197">
        <v>1</v>
      </c>
      <c r="K2197">
        <v>0</v>
      </c>
      <c r="L2197" s="11">
        <v>38100</v>
      </c>
      <c r="M2197" s="12">
        <v>2004</v>
      </c>
      <c r="N2197">
        <v>0</v>
      </c>
      <c r="O2197" s="12">
        <f t="shared" si="92"/>
        <v>-6</v>
      </c>
      <c r="P2197">
        <v>2033</v>
      </c>
      <c r="Q2197">
        <v>-35</v>
      </c>
      <c r="R2197">
        <v>0</v>
      </c>
      <c r="S2197">
        <v>0.21875800000000001</v>
      </c>
      <c r="T2197">
        <v>0</v>
      </c>
      <c r="U2197">
        <v>0</v>
      </c>
    </row>
    <row r="2198" spans="1:21" x14ac:dyDescent="0.35">
      <c r="A2198">
        <v>1</v>
      </c>
      <c r="B2198">
        <f t="shared" si="93"/>
        <v>2197</v>
      </c>
      <c r="C2198" t="s">
        <v>103</v>
      </c>
      <c r="D2198">
        <v>106</v>
      </c>
      <c r="E2198">
        <v>1999</v>
      </c>
      <c r="F2198">
        <v>1000</v>
      </c>
      <c r="G2198" s="12">
        <v>23000000</v>
      </c>
      <c r="H2198" s="12">
        <v>0</v>
      </c>
      <c r="I2198">
        <v>0</v>
      </c>
      <c r="J2198">
        <v>1</v>
      </c>
      <c r="K2198">
        <v>0</v>
      </c>
      <c r="L2198" s="11">
        <v>38100</v>
      </c>
      <c r="M2198" s="12">
        <v>2004</v>
      </c>
      <c r="N2198">
        <v>0</v>
      </c>
      <c r="O2198" s="12">
        <f t="shared" si="92"/>
        <v>-5</v>
      </c>
      <c r="P2198">
        <v>2033</v>
      </c>
      <c r="Q2198">
        <v>-34</v>
      </c>
      <c r="R2198">
        <v>0</v>
      </c>
      <c r="S2198">
        <v>0.42907420000000002</v>
      </c>
      <c r="T2198">
        <v>0</v>
      </c>
      <c r="U2198">
        <v>0</v>
      </c>
    </row>
    <row r="2199" spans="1:21" x14ac:dyDescent="0.35">
      <c r="A2199">
        <v>1</v>
      </c>
      <c r="B2199">
        <f t="shared" si="93"/>
        <v>2198</v>
      </c>
      <c r="C2199" t="s">
        <v>103</v>
      </c>
      <c r="D2199">
        <v>106</v>
      </c>
      <c r="E2199">
        <v>2000</v>
      </c>
      <c r="F2199">
        <v>1000</v>
      </c>
      <c r="G2199" s="12">
        <v>24000000</v>
      </c>
      <c r="H2199" s="12">
        <v>0</v>
      </c>
      <c r="I2199">
        <v>0</v>
      </c>
      <c r="J2199">
        <v>1</v>
      </c>
      <c r="K2199">
        <v>0</v>
      </c>
      <c r="L2199" s="11">
        <v>38100</v>
      </c>
      <c r="M2199" s="12">
        <v>2004</v>
      </c>
      <c r="N2199">
        <v>0</v>
      </c>
      <c r="O2199" s="12">
        <f t="shared" si="92"/>
        <v>-4</v>
      </c>
      <c r="P2199">
        <v>2033</v>
      </c>
      <c r="Q2199">
        <v>-33</v>
      </c>
      <c r="R2199">
        <v>0</v>
      </c>
      <c r="S2199">
        <v>0.42121380000000003</v>
      </c>
      <c r="T2199">
        <v>0</v>
      </c>
      <c r="U2199">
        <v>0</v>
      </c>
    </row>
    <row r="2200" spans="1:21" x14ac:dyDescent="0.35">
      <c r="A2200">
        <v>1</v>
      </c>
      <c r="B2200">
        <f t="shared" si="93"/>
        <v>2199</v>
      </c>
      <c r="C2200" t="s">
        <v>103</v>
      </c>
      <c r="D2200">
        <v>106</v>
      </c>
      <c r="E2200">
        <v>2001</v>
      </c>
      <c r="F2200">
        <v>1200</v>
      </c>
      <c r="G2200" s="12">
        <v>24000000</v>
      </c>
      <c r="H2200" s="12">
        <v>0</v>
      </c>
      <c r="I2200">
        <v>0</v>
      </c>
      <c r="J2200">
        <v>1</v>
      </c>
      <c r="K2200">
        <v>0</v>
      </c>
      <c r="L2200" s="11">
        <v>38100</v>
      </c>
      <c r="M2200" s="12">
        <v>2004</v>
      </c>
      <c r="N2200">
        <v>0</v>
      </c>
      <c r="O2200" s="12">
        <f t="shared" si="92"/>
        <v>-3</v>
      </c>
      <c r="P2200">
        <v>2033</v>
      </c>
      <c r="Q2200">
        <v>-32</v>
      </c>
      <c r="R2200">
        <v>0</v>
      </c>
      <c r="S2200">
        <v>0.49665219999999999</v>
      </c>
      <c r="T2200">
        <v>0</v>
      </c>
      <c r="U2200">
        <v>0</v>
      </c>
    </row>
    <row r="2201" spans="1:21" x14ac:dyDescent="0.35">
      <c r="A2201">
        <v>1</v>
      </c>
      <c r="B2201">
        <f t="shared" si="93"/>
        <v>2200</v>
      </c>
      <c r="C2201" t="s">
        <v>103</v>
      </c>
      <c r="D2201">
        <v>106</v>
      </c>
      <c r="E2201">
        <v>2002</v>
      </c>
      <c r="F2201">
        <v>1500</v>
      </c>
      <c r="G2201" s="12">
        <v>25000000</v>
      </c>
      <c r="H2201" s="12">
        <v>0</v>
      </c>
      <c r="I2201">
        <v>0</v>
      </c>
      <c r="J2201">
        <v>1</v>
      </c>
      <c r="K2201">
        <v>0</v>
      </c>
      <c r="L2201" s="11">
        <v>38100</v>
      </c>
      <c r="M2201" s="12">
        <v>2004</v>
      </c>
      <c r="N2201">
        <v>0</v>
      </c>
      <c r="O2201" s="12">
        <f t="shared" si="92"/>
        <v>-2</v>
      </c>
      <c r="P2201">
        <v>2033</v>
      </c>
      <c r="Q2201">
        <v>-31</v>
      </c>
      <c r="R2201">
        <v>0</v>
      </c>
      <c r="S2201">
        <v>0.61059149999999995</v>
      </c>
      <c r="T2201">
        <v>0</v>
      </c>
      <c r="U2201">
        <v>0</v>
      </c>
    </row>
    <row r="2202" spans="1:21" x14ac:dyDescent="0.35">
      <c r="A2202">
        <v>1</v>
      </c>
      <c r="B2202">
        <f t="shared" si="93"/>
        <v>2201</v>
      </c>
      <c r="C2202" t="s">
        <v>103</v>
      </c>
      <c r="D2202">
        <v>106</v>
      </c>
      <c r="E2202">
        <v>2003</v>
      </c>
      <c r="F2202">
        <v>1800</v>
      </c>
      <c r="G2202" s="12">
        <v>25000000</v>
      </c>
      <c r="H2202" s="12">
        <v>0</v>
      </c>
      <c r="I2202">
        <v>0</v>
      </c>
      <c r="J2202">
        <v>1</v>
      </c>
      <c r="K2202">
        <v>0</v>
      </c>
      <c r="L2202" s="11">
        <v>38100</v>
      </c>
      <c r="M2202" s="12">
        <v>2004</v>
      </c>
      <c r="N2202">
        <v>0</v>
      </c>
      <c r="O2202" s="12">
        <f t="shared" si="92"/>
        <v>-1</v>
      </c>
      <c r="P2202">
        <v>2033</v>
      </c>
      <c r="Q2202">
        <v>-30</v>
      </c>
      <c r="R2202">
        <v>0</v>
      </c>
      <c r="S2202">
        <v>0.72142490000000004</v>
      </c>
      <c r="T2202">
        <v>0</v>
      </c>
      <c r="U2202">
        <v>0</v>
      </c>
    </row>
    <row r="2203" spans="1:21" x14ac:dyDescent="0.35">
      <c r="A2203">
        <v>1</v>
      </c>
      <c r="B2203">
        <f t="shared" si="93"/>
        <v>2202</v>
      </c>
      <c r="C2203" t="s">
        <v>103</v>
      </c>
      <c r="D2203">
        <v>106</v>
      </c>
      <c r="E2203">
        <v>2004</v>
      </c>
      <c r="F2203">
        <v>2100</v>
      </c>
      <c r="G2203" s="12">
        <v>25000000</v>
      </c>
      <c r="H2203" s="12">
        <v>0</v>
      </c>
      <c r="I2203">
        <v>0</v>
      </c>
      <c r="J2203">
        <v>1</v>
      </c>
      <c r="K2203">
        <v>0</v>
      </c>
      <c r="L2203" s="11">
        <v>38100</v>
      </c>
      <c r="M2203" s="12">
        <v>2004</v>
      </c>
      <c r="N2203">
        <v>1</v>
      </c>
      <c r="O2203" s="12">
        <f t="shared" si="92"/>
        <v>0</v>
      </c>
      <c r="P2203">
        <v>2033</v>
      </c>
      <c r="Q2203">
        <v>-29</v>
      </c>
      <c r="R2203">
        <v>0</v>
      </c>
      <c r="S2203">
        <v>0.82972959999999996</v>
      </c>
      <c r="T2203">
        <v>1</v>
      </c>
      <c r="U2203">
        <v>0</v>
      </c>
    </row>
    <row r="2204" spans="1:21" x14ac:dyDescent="0.35">
      <c r="A2204">
        <v>1</v>
      </c>
      <c r="B2204">
        <f t="shared" si="93"/>
        <v>2203</v>
      </c>
      <c r="C2204" t="s">
        <v>103</v>
      </c>
      <c r="D2204">
        <v>106</v>
      </c>
      <c r="E2204">
        <v>2005</v>
      </c>
      <c r="F2204">
        <v>2300</v>
      </c>
      <c r="G2204" s="12">
        <v>26000000</v>
      </c>
      <c r="H2204" s="12">
        <v>0</v>
      </c>
      <c r="I2204">
        <v>0</v>
      </c>
      <c r="J2204">
        <v>1</v>
      </c>
      <c r="K2204">
        <v>0</v>
      </c>
      <c r="L2204" s="11">
        <v>38100</v>
      </c>
      <c r="M2204" s="12">
        <v>2004</v>
      </c>
      <c r="N2204">
        <v>1</v>
      </c>
      <c r="O2204" s="12">
        <f t="shared" si="92"/>
        <v>1</v>
      </c>
      <c r="P2204">
        <v>2033</v>
      </c>
      <c r="Q2204">
        <v>-28</v>
      </c>
      <c r="R2204">
        <v>0</v>
      </c>
      <c r="S2204">
        <v>0.89702579999999998</v>
      </c>
      <c r="T2204">
        <v>1</v>
      </c>
      <c r="U2204">
        <v>0</v>
      </c>
    </row>
    <row r="2205" spans="1:21" x14ac:dyDescent="0.35">
      <c r="A2205">
        <v>1</v>
      </c>
      <c r="B2205">
        <f t="shared" si="93"/>
        <v>2204</v>
      </c>
      <c r="C2205" t="s">
        <v>103</v>
      </c>
      <c r="D2205">
        <v>106</v>
      </c>
      <c r="E2205">
        <v>2006</v>
      </c>
      <c r="F2205">
        <v>2600</v>
      </c>
      <c r="G2205" s="12">
        <v>26000000</v>
      </c>
      <c r="H2205" s="12">
        <v>0</v>
      </c>
      <c r="I2205">
        <v>0</v>
      </c>
      <c r="J2205">
        <v>1</v>
      </c>
      <c r="K2205">
        <v>0</v>
      </c>
      <c r="L2205" s="11">
        <v>38100</v>
      </c>
      <c r="M2205" s="12">
        <v>2004</v>
      </c>
      <c r="N2205">
        <v>1</v>
      </c>
      <c r="O2205" s="12">
        <f t="shared" si="92"/>
        <v>2</v>
      </c>
      <c r="P2205">
        <v>2033</v>
      </c>
      <c r="Q2205">
        <v>-27</v>
      </c>
      <c r="R2205">
        <v>0</v>
      </c>
      <c r="S2205">
        <v>1.002289</v>
      </c>
      <c r="T2205">
        <v>1</v>
      </c>
      <c r="U2205">
        <v>0</v>
      </c>
    </row>
    <row r="2206" spans="1:21" x14ac:dyDescent="0.35">
      <c r="A2206">
        <v>1</v>
      </c>
      <c r="B2206">
        <f t="shared" si="93"/>
        <v>2205</v>
      </c>
      <c r="C2206" t="s">
        <v>103</v>
      </c>
      <c r="D2206">
        <v>106</v>
      </c>
      <c r="E2206">
        <v>2007</v>
      </c>
      <c r="F2206">
        <v>2700</v>
      </c>
      <c r="G2206" s="12">
        <v>26000000</v>
      </c>
      <c r="H2206" s="12">
        <v>0</v>
      </c>
      <c r="I2206">
        <v>0</v>
      </c>
      <c r="J2206">
        <v>1</v>
      </c>
      <c r="K2206">
        <v>0</v>
      </c>
      <c r="L2206" s="11">
        <v>38100</v>
      </c>
      <c r="M2206" s="12">
        <v>2004</v>
      </c>
      <c r="N2206">
        <v>1</v>
      </c>
      <c r="O2206" s="12">
        <f t="shared" si="92"/>
        <v>3</v>
      </c>
      <c r="P2206">
        <v>2033</v>
      </c>
      <c r="Q2206">
        <v>-26</v>
      </c>
      <c r="R2206">
        <v>0</v>
      </c>
      <c r="S2206">
        <v>1.0299510000000001</v>
      </c>
      <c r="T2206">
        <v>1</v>
      </c>
      <c r="U2206">
        <v>0</v>
      </c>
    </row>
    <row r="2207" spans="1:21" x14ac:dyDescent="0.35">
      <c r="A2207">
        <v>1</v>
      </c>
      <c r="B2207">
        <f t="shared" si="93"/>
        <v>2206</v>
      </c>
      <c r="C2207" t="s">
        <v>103</v>
      </c>
      <c r="D2207">
        <v>106</v>
      </c>
      <c r="E2207">
        <v>2008</v>
      </c>
      <c r="F2207">
        <v>2600</v>
      </c>
      <c r="G2207" s="12">
        <v>26000000</v>
      </c>
      <c r="H2207" s="12">
        <v>0</v>
      </c>
      <c r="I2207">
        <v>0</v>
      </c>
      <c r="J2207">
        <v>1</v>
      </c>
      <c r="K2207">
        <v>0</v>
      </c>
      <c r="L2207" s="11">
        <v>38100</v>
      </c>
      <c r="M2207" s="12">
        <v>2004</v>
      </c>
      <c r="N2207">
        <v>1</v>
      </c>
      <c r="O2207" s="12">
        <f t="shared" si="92"/>
        <v>4</v>
      </c>
      <c r="P2207">
        <v>2033</v>
      </c>
      <c r="Q2207">
        <v>-25</v>
      </c>
      <c r="R2207">
        <v>0</v>
      </c>
      <c r="S2207">
        <v>0.98202670000000003</v>
      </c>
      <c r="T2207">
        <v>1</v>
      </c>
      <c r="U2207">
        <v>0</v>
      </c>
    </row>
    <row r="2208" spans="1:21" x14ac:dyDescent="0.35">
      <c r="A2208">
        <v>1</v>
      </c>
      <c r="B2208">
        <f t="shared" si="93"/>
        <v>2207</v>
      </c>
      <c r="C2208" t="s">
        <v>103</v>
      </c>
      <c r="D2208">
        <v>106</v>
      </c>
      <c r="E2208">
        <v>2009</v>
      </c>
      <c r="F2208">
        <v>2500</v>
      </c>
      <c r="G2208" s="12">
        <v>27000000</v>
      </c>
      <c r="H2208" s="12">
        <v>0</v>
      </c>
      <c r="I2208">
        <v>0</v>
      </c>
      <c r="J2208">
        <v>1</v>
      </c>
      <c r="K2208">
        <v>0</v>
      </c>
      <c r="L2208" s="11">
        <v>38100</v>
      </c>
      <c r="M2208" s="12">
        <v>2004</v>
      </c>
      <c r="N2208">
        <v>1</v>
      </c>
      <c r="O2208" s="12">
        <f t="shared" si="92"/>
        <v>5</v>
      </c>
      <c r="P2208">
        <v>2033</v>
      </c>
      <c r="Q2208">
        <v>-24</v>
      </c>
      <c r="R2208">
        <v>0</v>
      </c>
      <c r="S2208">
        <v>0.93489040000000001</v>
      </c>
      <c r="T2208">
        <v>1</v>
      </c>
      <c r="U2208">
        <v>0</v>
      </c>
    </row>
    <row r="2209" spans="1:21" x14ac:dyDescent="0.35">
      <c r="A2209">
        <v>1</v>
      </c>
      <c r="B2209">
        <f t="shared" si="93"/>
        <v>2208</v>
      </c>
      <c r="C2209" t="s">
        <v>103</v>
      </c>
      <c r="D2209">
        <v>106</v>
      </c>
      <c r="E2209">
        <v>2010</v>
      </c>
      <c r="F2209">
        <v>2500</v>
      </c>
      <c r="G2209" s="12">
        <v>27000000</v>
      </c>
      <c r="H2209" s="12">
        <v>0</v>
      </c>
      <c r="I2209">
        <v>0</v>
      </c>
      <c r="J2209">
        <v>1</v>
      </c>
      <c r="K2209">
        <v>0</v>
      </c>
      <c r="L2209" s="11">
        <v>38100</v>
      </c>
      <c r="M2209" s="12">
        <v>2004</v>
      </c>
      <c r="N2209">
        <v>1</v>
      </c>
      <c r="O2209" s="12">
        <f t="shared" si="92"/>
        <v>6</v>
      </c>
      <c r="P2209">
        <v>2033</v>
      </c>
      <c r="Q2209">
        <v>-23</v>
      </c>
      <c r="R2209">
        <v>0</v>
      </c>
      <c r="S2209">
        <v>0.92513319999999999</v>
      </c>
      <c r="T2209">
        <v>1</v>
      </c>
      <c r="U2209">
        <v>0</v>
      </c>
    </row>
    <row r="2210" spans="1:21" x14ac:dyDescent="0.35">
      <c r="A2210">
        <v>1</v>
      </c>
      <c r="B2210">
        <f t="shared" si="93"/>
        <v>2209</v>
      </c>
      <c r="C2210" t="s">
        <v>103</v>
      </c>
      <c r="D2210">
        <v>106</v>
      </c>
      <c r="E2210">
        <v>2011</v>
      </c>
      <c r="F2210">
        <v>2400</v>
      </c>
      <c r="G2210" s="12">
        <v>27000000</v>
      </c>
      <c r="H2210" s="12">
        <v>0</v>
      </c>
      <c r="I2210">
        <v>0</v>
      </c>
      <c r="J2210">
        <v>1</v>
      </c>
      <c r="K2210">
        <v>0</v>
      </c>
      <c r="L2210" s="11">
        <v>38100</v>
      </c>
      <c r="M2210" s="12">
        <v>2004</v>
      </c>
      <c r="N2210">
        <v>1</v>
      </c>
      <c r="O2210" s="12">
        <f t="shared" si="92"/>
        <v>7</v>
      </c>
      <c r="P2210">
        <v>2033</v>
      </c>
      <c r="Q2210">
        <v>-22</v>
      </c>
      <c r="R2210">
        <v>0</v>
      </c>
      <c r="S2210">
        <v>0.87824760000000002</v>
      </c>
      <c r="T2210">
        <v>1</v>
      </c>
      <c r="U2210">
        <v>0</v>
      </c>
    </row>
    <row r="2211" spans="1:21" x14ac:dyDescent="0.35">
      <c r="A2211">
        <v>1</v>
      </c>
      <c r="B2211">
        <f t="shared" si="93"/>
        <v>2210</v>
      </c>
      <c r="C2211" t="s">
        <v>103</v>
      </c>
      <c r="D2211">
        <v>106</v>
      </c>
      <c r="E2211">
        <v>2012</v>
      </c>
      <c r="F2211">
        <v>2300</v>
      </c>
      <c r="G2211" s="12">
        <v>28000000</v>
      </c>
      <c r="H2211" s="12">
        <v>0</v>
      </c>
      <c r="I2211">
        <v>0</v>
      </c>
      <c r="J2211">
        <v>1</v>
      </c>
      <c r="K2211">
        <v>0</v>
      </c>
      <c r="L2211" s="11">
        <v>38100</v>
      </c>
      <c r="M2211" s="12">
        <v>2004</v>
      </c>
      <c r="N2211">
        <v>1</v>
      </c>
      <c r="O2211" s="12">
        <f t="shared" si="92"/>
        <v>8</v>
      </c>
      <c r="P2211">
        <v>2033</v>
      </c>
      <c r="Q2211">
        <v>-21</v>
      </c>
      <c r="R2211">
        <v>0</v>
      </c>
      <c r="S2211">
        <v>0.83182869999999998</v>
      </c>
      <c r="T2211">
        <v>1</v>
      </c>
      <c r="U2211">
        <v>0</v>
      </c>
    </row>
    <row r="2212" spans="1:21" x14ac:dyDescent="0.35">
      <c r="A2212">
        <v>1</v>
      </c>
      <c r="B2212">
        <f t="shared" si="93"/>
        <v>2211</v>
      </c>
      <c r="C2212" t="s">
        <v>103</v>
      </c>
      <c r="D2212">
        <v>106</v>
      </c>
      <c r="E2212">
        <v>2013</v>
      </c>
      <c r="F2212">
        <v>2200</v>
      </c>
      <c r="G2212" s="12">
        <v>28000000</v>
      </c>
      <c r="H2212" s="12">
        <v>0</v>
      </c>
      <c r="I2212">
        <v>0</v>
      </c>
      <c r="J2212">
        <v>1</v>
      </c>
      <c r="K2212">
        <v>0</v>
      </c>
      <c r="L2212" s="11">
        <v>38100</v>
      </c>
      <c r="M2212" s="12">
        <v>2004</v>
      </c>
      <c r="N2212">
        <v>1</v>
      </c>
      <c r="O2212" s="12">
        <f t="shared" si="92"/>
        <v>9</v>
      </c>
      <c r="P2212">
        <v>2033</v>
      </c>
      <c r="Q2212">
        <v>-20</v>
      </c>
      <c r="R2212">
        <v>0</v>
      </c>
      <c r="S2212">
        <v>0.78612669999999996</v>
      </c>
      <c r="T2212">
        <v>1</v>
      </c>
      <c r="U2212">
        <v>0</v>
      </c>
    </row>
    <row r="2213" spans="1:21" x14ac:dyDescent="0.35">
      <c r="A2213">
        <v>1</v>
      </c>
      <c r="B2213">
        <f t="shared" si="93"/>
        <v>2212</v>
      </c>
      <c r="C2213" t="s">
        <v>103</v>
      </c>
      <c r="D2213">
        <v>106</v>
      </c>
      <c r="E2213">
        <v>2014</v>
      </c>
      <c r="F2213">
        <v>2100</v>
      </c>
      <c r="G2213" s="12">
        <v>28000000</v>
      </c>
      <c r="H2213" s="12">
        <v>0</v>
      </c>
      <c r="I2213">
        <v>0</v>
      </c>
      <c r="J2213">
        <v>1</v>
      </c>
      <c r="K2213">
        <v>0</v>
      </c>
      <c r="L2213" s="11">
        <v>38100</v>
      </c>
      <c r="M2213" s="12">
        <v>2004</v>
      </c>
      <c r="N2213">
        <v>1</v>
      </c>
      <c r="O2213" s="12">
        <f t="shared" si="92"/>
        <v>10</v>
      </c>
      <c r="P2213">
        <v>2033</v>
      </c>
      <c r="Q2213">
        <v>-19</v>
      </c>
      <c r="R2213">
        <v>0</v>
      </c>
      <c r="S2213">
        <v>0.74144060000000001</v>
      </c>
      <c r="T2213">
        <v>1</v>
      </c>
      <c r="U2213">
        <v>0</v>
      </c>
    </row>
    <row r="2214" spans="1:21" x14ac:dyDescent="0.35">
      <c r="A2214">
        <v>1</v>
      </c>
      <c r="B2214">
        <f t="shared" si="93"/>
        <v>2213</v>
      </c>
      <c r="C2214" t="s">
        <v>103</v>
      </c>
      <c r="D2214">
        <v>106</v>
      </c>
      <c r="E2214">
        <v>2015</v>
      </c>
      <c r="F2214">
        <v>1900</v>
      </c>
      <c r="G2214" s="12">
        <v>29000000</v>
      </c>
      <c r="H2214" s="12">
        <v>0</v>
      </c>
      <c r="I2214">
        <v>0</v>
      </c>
      <c r="J2214">
        <v>1</v>
      </c>
      <c r="K2214">
        <v>0</v>
      </c>
      <c r="L2214" s="11">
        <v>38100</v>
      </c>
      <c r="M2214" s="12">
        <v>2004</v>
      </c>
      <c r="N2214">
        <v>1</v>
      </c>
      <c r="O2214" s="12">
        <f t="shared" si="92"/>
        <v>11</v>
      </c>
      <c r="P2214">
        <v>2033</v>
      </c>
      <c r="Q2214">
        <v>-18</v>
      </c>
      <c r="R2214">
        <v>0</v>
      </c>
      <c r="S2214">
        <v>0.66303089999999998</v>
      </c>
      <c r="T2214">
        <v>1</v>
      </c>
      <c r="U2214">
        <v>0</v>
      </c>
    </row>
    <row r="2215" spans="1:21" x14ac:dyDescent="0.35">
      <c r="A2215">
        <v>1</v>
      </c>
      <c r="B2215">
        <f t="shared" si="93"/>
        <v>2214</v>
      </c>
      <c r="C2215" t="s">
        <v>103</v>
      </c>
      <c r="D2215">
        <v>106</v>
      </c>
      <c r="E2215">
        <v>2016</v>
      </c>
      <c r="F2215">
        <v>1700</v>
      </c>
      <c r="G2215" s="12">
        <v>29000000</v>
      </c>
      <c r="H2215" s="12">
        <v>0</v>
      </c>
      <c r="I2215">
        <v>0</v>
      </c>
      <c r="J2215">
        <v>1</v>
      </c>
      <c r="K2215">
        <v>0</v>
      </c>
      <c r="L2215" s="11">
        <v>38100</v>
      </c>
      <c r="M2215" s="12">
        <v>2004</v>
      </c>
      <c r="N2215">
        <v>1</v>
      </c>
      <c r="O2215" s="12">
        <f t="shared" si="92"/>
        <v>12</v>
      </c>
      <c r="P2215">
        <v>2033</v>
      </c>
      <c r="Q2215">
        <v>-17</v>
      </c>
      <c r="R2215">
        <v>0</v>
      </c>
      <c r="S2215">
        <v>0.58655539999999995</v>
      </c>
      <c r="T2215">
        <v>1</v>
      </c>
      <c r="U2215">
        <v>0</v>
      </c>
    </row>
    <row r="2216" spans="1:21" x14ac:dyDescent="0.35">
      <c r="A2216">
        <v>1</v>
      </c>
      <c r="B2216">
        <f t="shared" si="93"/>
        <v>2215</v>
      </c>
      <c r="C2216" t="s">
        <v>104</v>
      </c>
      <c r="D2216">
        <v>107</v>
      </c>
      <c r="E2216">
        <v>1990</v>
      </c>
      <c r="F2216">
        <v>500</v>
      </c>
      <c r="G2216" s="12">
        <v>15000000</v>
      </c>
      <c r="H2216" s="12">
        <v>0</v>
      </c>
      <c r="I2216">
        <v>0</v>
      </c>
      <c r="J2216">
        <v>0</v>
      </c>
      <c r="K2216">
        <v>0</v>
      </c>
      <c r="L2216" s="11">
        <v>34700</v>
      </c>
      <c r="M2216" s="12">
        <v>1995</v>
      </c>
      <c r="N2216">
        <v>0</v>
      </c>
      <c r="O2216" s="12">
        <f t="shared" si="92"/>
        <v>-5</v>
      </c>
      <c r="P2216">
        <v>1995</v>
      </c>
      <c r="Q2216">
        <v>-5</v>
      </c>
      <c r="R2216">
        <v>0</v>
      </c>
      <c r="S2216">
        <v>0.3344144</v>
      </c>
      <c r="T2216">
        <v>0</v>
      </c>
      <c r="U2216">
        <v>0</v>
      </c>
    </row>
    <row r="2217" spans="1:21" x14ac:dyDescent="0.35">
      <c r="A2217">
        <v>1</v>
      </c>
      <c r="B2217">
        <f t="shared" si="93"/>
        <v>2216</v>
      </c>
      <c r="C2217" t="s">
        <v>104</v>
      </c>
      <c r="D2217">
        <v>107</v>
      </c>
      <c r="E2217">
        <v>1991</v>
      </c>
      <c r="F2217">
        <v>500</v>
      </c>
      <c r="G2217" s="12">
        <v>15000000</v>
      </c>
      <c r="H2217" s="12">
        <v>0</v>
      </c>
      <c r="I2217">
        <v>0</v>
      </c>
      <c r="J2217">
        <v>0</v>
      </c>
      <c r="K2217">
        <v>0</v>
      </c>
      <c r="L2217" s="11">
        <v>34700</v>
      </c>
      <c r="M2217" s="12">
        <v>1995</v>
      </c>
      <c r="N2217">
        <v>0</v>
      </c>
      <c r="O2217" s="12">
        <f t="shared" si="92"/>
        <v>-4</v>
      </c>
      <c r="P2217">
        <v>1995</v>
      </c>
      <c r="Q2217">
        <v>-4</v>
      </c>
      <c r="R2217">
        <v>0</v>
      </c>
      <c r="S2217">
        <v>0.33178950000000001</v>
      </c>
      <c r="T2217">
        <v>0</v>
      </c>
      <c r="U2217">
        <v>0</v>
      </c>
    </row>
    <row r="2218" spans="1:21" x14ac:dyDescent="0.35">
      <c r="A2218">
        <v>1</v>
      </c>
      <c r="B2218">
        <f t="shared" si="93"/>
        <v>2217</v>
      </c>
      <c r="C2218" t="s">
        <v>104</v>
      </c>
      <c r="D2218">
        <v>107</v>
      </c>
      <c r="E2218">
        <v>1992</v>
      </c>
      <c r="F2218">
        <v>500</v>
      </c>
      <c r="G2218" s="12">
        <v>15000000</v>
      </c>
      <c r="H2218" s="12">
        <v>0</v>
      </c>
      <c r="I2218">
        <v>0</v>
      </c>
      <c r="J2218">
        <v>0</v>
      </c>
      <c r="K2218">
        <v>0</v>
      </c>
      <c r="L2218" s="11">
        <v>34700</v>
      </c>
      <c r="M2218" s="12">
        <v>1995</v>
      </c>
      <c r="N2218">
        <v>0</v>
      </c>
      <c r="O2218" s="12">
        <f t="shared" si="92"/>
        <v>-3</v>
      </c>
      <c r="P2218">
        <v>1995</v>
      </c>
      <c r="Q2218">
        <v>-3</v>
      </c>
      <c r="R2218">
        <v>0</v>
      </c>
      <c r="S2218">
        <v>0.32929039999999998</v>
      </c>
      <c r="T2218">
        <v>0</v>
      </c>
      <c r="U2218">
        <v>0</v>
      </c>
    </row>
    <row r="2219" spans="1:21" x14ac:dyDescent="0.35">
      <c r="A2219">
        <v>1</v>
      </c>
      <c r="B2219">
        <f t="shared" si="93"/>
        <v>2218</v>
      </c>
      <c r="C2219" t="s">
        <v>104</v>
      </c>
      <c r="D2219">
        <v>107</v>
      </c>
      <c r="E2219">
        <v>1993</v>
      </c>
      <c r="F2219">
        <v>500</v>
      </c>
      <c r="G2219" s="12">
        <v>15000000</v>
      </c>
      <c r="H2219" s="12">
        <v>0</v>
      </c>
      <c r="I2219">
        <v>0</v>
      </c>
      <c r="J2219">
        <v>0</v>
      </c>
      <c r="K2219">
        <v>0</v>
      </c>
      <c r="L2219" s="11">
        <v>34700</v>
      </c>
      <c r="M2219" s="12">
        <v>1995</v>
      </c>
      <c r="N2219">
        <v>0</v>
      </c>
      <c r="O2219" s="12">
        <f t="shared" si="92"/>
        <v>-2</v>
      </c>
      <c r="P2219">
        <v>1995</v>
      </c>
      <c r="Q2219">
        <v>-2</v>
      </c>
      <c r="R2219">
        <v>0</v>
      </c>
      <c r="S2219">
        <v>0.32700319999999999</v>
      </c>
      <c r="T2219">
        <v>0</v>
      </c>
      <c r="U2219">
        <v>0</v>
      </c>
    </row>
    <row r="2220" spans="1:21" x14ac:dyDescent="0.35">
      <c r="A2220">
        <v>1</v>
      </c>
      <c r="B2220">
        <f t="shared" si="93"/>
        <v>2219</v>
      </c>
      <c r="C2220" t="s">
        <v>104</v>
      </c>
      <c r="D2220">
        <v>107</v>
      </c>
      <c r="E2220">
        <v>1994</v>
      </c>
      <c r="F2220">
        <v>1000</v>
      </c>
      <c r="G2220" s="12">
        <v>15000000</v>
      </c>
      <c r="H2220" s="12">
        <v>0</v>
      </c>
      <c r="I2220">
        <v>0</v>
      </c>
      <c r="J2220">
        <v>0</v>
      </c>
      <c r="K2220">
        <v>0</v>
      </c>
      <c r="L2220" s="11">
        <v>34700</v>
      </c>
      <c r="M2220" s="12">
        <v>1995</v>
      </c>
      <c r="N2220">
        <v>0</v>
      </c>
      <c r="O2220" s="12">
        <f t="shared" si="92"/>
        <v>-1</v>
      </c>
      <c r="P2220">
        <v>1995</v>
      </c>
      <c r="Q2220">
        <v>-1</v>
      </c>
      <c r="R2220">
        <v>0</v>
      </c>
      <c r="S2220">
        <v>0.65007510000000002</v>
      </c>
      <c r="T2220">
        <v>0</v>
      </c>
      <c r="U2220">
        <v>0</v>
      </c>
    </row>
    <row r="2221" spans="1:21" x14ac:dyDescent="0.35">
      <c r="A2221">
        <v>1</v>
      </c>
      <c r="B2221">
        <f t="shared" si="93"/>
        <v>2220</v>
      </c>
      <c r="C2221" t="s">
        <v>104</v>
      </c>
      <c r="D2221">
        <v>107</v>
      </c>
      <c r="E2221">
        <v>1995</v>
      </c>
      <c r="F2221">
        <v>1000</v>
      </c>
      <c r="G2221" s="12">
        <v>15000000</v>
      </c>
      <c r="H2221" s="12">
        <v>0</v>
      </c>
      <c r="I2221">
        <v>0</v>
      </c>
      <c r="J2221">
        <v>0</v>
      </c>
      <c r="K2221">
        <v>0</v>
      </c>
      <c r="L2221" s="11">
        <v>34700</v>
      </c>
      <c r="M2221" s="12">
        <v>1995</v>
      </c>
      <c r="N2221">
        <v>1</v>
      </c>
      <c r="O2221" s="12">
        <f t="shared" si="92"/>
        <v>0</v>
      </c>
      <c r="P2221">
        <v>1995</v>
      </c>
      <c r="Q2221">
        <v>0</v>
      </c>
      <c r="R2221">
        <v>1</v>
      </c>
      <c r="S2221">
        <v>0.64687209999999995</v>
      </c>
      <c r="T2221">
        <v>0</v>
      </c>
      <c r="U2221">
        <v>0</v>
      </c>
    </row>
    <row r="2222" spans="1:21" x14ac:dyDescent="0.35">
      <c r="A2222">
        <v>1</v>
      </c>
      <c r="B2222">
        <f t="shared" si="93"/>
        <v>2221</v>
      </c>
      <c r="C2222" t="s">
        <v>104</v>
      </c>
      <c r="D2222">
        <v>107</v>
      </c>
      <c r="E2222">
        <v>1996</v>
      </c>
      <c r="F2222">
        <v>1000</v>
      </c>
      <c r="G2222" s="12">
        <v>16000000</v>
      </c>
      <c r="H2222" s="12">
        <v>0</v>
      </c>
      <c r="I2222">
        <v>0</v>
      </c>
      <c r="J2222">
        <v>0</v>
      </c>
      <c r="K2222">
        <v>0</v>
      </c>
      <c r="L2222" s="11">
        <v>34700</v>
      </c>
      <c r="M2222" s="12">
        <v>1995</v>
      </c>
      <c r="N2222">
        <v>1</v>
      </c>
      <c r="O2222" s="12">
        <f t="shared" si="92"/>
        <v>1</v>
      </c>
      <c r="P2222">
        <v>1995</v>
      </c>
      <c r="Q2222">
        <v>1</v>
      </c>
      <c r="R2222">
        <v>1</v>
      </c>
      <c r="S2222">
        <v>0.64389439999999998</v>
      </c>
      <c r="T2222">
        <v>0</v>
      </c>
      <c r="U2222">
        <v>0</v>
      </c>
    </row>
    <row r="2223" spans="1:21" x14ac:dyDescent="0.35">
      <c r="A2223">
        <v>1</v>
      </c>
      <c r="B2223">
        <f t="shared" si="93"/>
        <v>2222</v>
      </c>
      <c r="C2223" t="s">
        <v>104</v>
      </c>
      <c r="D2223">
        <v>107</v>
      </c>
      <c r="E2223">
        <v>1997</v>
      </c>
      <c r="F2223">
        <v>500</v>
      </c>
      <c r="G2223" s="12">
        <v>16000000</v>
      </c>
      <c r="H2223" s="12">
        <v>0</v>
      </c>
      <c r="I2223">
        <v>0</v>
      </c>
      <c r="J2223">
        <v>0</v>
      </c>
      <c r="K2223">
        <v>0</v>
      </c>
      <c r="L2223" s="11">
        <v>34700</v>
      </c>
      <c r="M2223" s="12">
        <v>1995</v>
      </c>
      <c r="N2223">
        <v>1</v>
      </c>
      <c r="O2223" s="12">
        <f t="shared" si="92"/>
        <v>2</v>
      </c>
      <c r="P2223">
        <v>1995</v>
      </c>
      <c r="Q2223">
        <v>2</v>
      </c>
      <c r="R2223">
        <v>1</v>
      </c>
      <c r="S2223">
        <v>0.32029419999999997</v>
      </c>
      <c r="T2223">
        <v>0</v>
      </c>
      <c r="U2223">
        <v>0</v>
      </c>
    </row>
    <row r="2224" spans="1:21" x14ac:dyDescent="0.35">
      <c r="A2224">
        <v>1</v>
      </c>
      <c r="B2224">
        <f t="shared" si="93"/>
        <v>2223</v>
      </c>
      <c r="C2224" t="s">
        <v>104</v>
      </c>
      <c r="D2224">
        <v>107</v>
      </c>
      <c r="E2224">
        <v>1998</v>
      </c>
      <c r="F2224">
        <v>200</v>
      </c>
      <c r="G2224" s="12">
        <v>16000000</v>
      </c>
      <c r="H2224" s="12">
        <v>0</v>
      </c>
      <c r="I2224">
        <v>0</v>
      </c>
      <c r="J2224">
        <v>0</v>
      </c>
      <c r="K2224">
        <v>0</v>
      </c>
      <c r="L2224" s="11">
        <v>34700</v>
      </c>
      <c r="M2224" s="12">
        <v>1995</v>
      </c>
      <c r="N2224">
        <v>1</v>
      </c>
      <c r="O2224" s="12">
        <f t="shared" si="92"/>
        <v>3</v>
      </c>
      <c r="P2224">
        <v>1995</v>
      </c>
      <c r="Q2224">
        <v>3</v>
      </c>
      <c r="R2224">
        <v>1</v>
      </c>
      <c r="S2224">
        <v>0.1273301</v>
      </c>
      <c r="T2224">
        <v>0</v>
      </c>
      <c r="U2224">
        <v>0</v>
      </c>
    </row>
    <row r="2225" spans="1:21" x14ac:dyDescent="0.35">
      <c r="A2225">
        <v>1</v>
      </c>
      <c r="B2225">
        <f t="shared" si="93"/>
        <v>2224</v>
      </c>
      <c r="C2225" t="s">
        <v>104</v>
      </c>
      <c r="D2225">
        <v>107</v>
      </c>
      <c r="E2225">
        <v>1999</v>
      </c>
      <c r="F2225">
        <v>200</v>
      </c>
      <c r="G2225" s="12">
        <v>16000000</v>
      </c>
      <c r="H2225" s="12">
        <v>0</v>
      </c>
      <c r="I2225">
        <v>0</v>
      </c>
      <c r="J2225">
        <v>0</v>
      </c>
      <c r="K2225">
        <v>0</v>
      </c>
      <c r="L2225" s="11">
        <v>34700</v>
      </c>
      <c r="M2225" s="12">
        <v>1995</v>
      </c>
      <c r="N2225">
        <v>1</v>
      </c>
      <c r="O2225" s="12">
        <f t="shared" si="92"/>
        <v>4</v>
      </c>
      <c r="P2225">
        <v>1995</v>
      </c>
      <c r="Q2225">
        <v>4</v>
      </c>
      <c r="R2225">
        <v>1</v>
      </c>
      <c r="S2225">
        <v>0.1264855</v>
      </c>
      <c r="T2225">
        <v>0</v>
      </c>
      <c r="U2225">
        <v>0</v>
      </c>
    </row>
    <row r="2226" spans="1:21" x14ac:dyDescent="0.35">
      <c r="A2226">
        <v>1</v>
      </c>
      <c r="B2226">
        <f t="shared" si="93"/>
        <v>2225</v>
      </c>
      <c r="C2226" t="s">
        <v>104</v>
      </c>
      <c r="D2226">
        <v>107</v>
      </c>
      <c r="E2226">
        <v>2000</v>
      </c>
      <c r="F2226">
        <v>200</v>
      </c>
      <c r="G2226" s="12">
        <v>16000000</v>
      </c>
      <c r="H2226" s="12">
        <v>0</v>
      </c>
      <c r="I2226">
        <v>0</v>
      </c>
      <c r="J2226">
        <v>0</v>
      </c>
      <c r="K2226">
        <v>0</v>
      </c>
      <c r="L2226" s="11">
        <v>34700</v>
      </c>
      <c r="M2226" s="12">
        <v>1995</v>
      </c>
      <c r="N2226">
        <v>1</v>
      </c>
      <c r="O2226" s="12">
        <f t="shared" si="92"/>
        <v>5</v>
      </c>
      <c r="P2226">
        <v>1995</v>
      </c>
      <c r="Q2226">
        <v>5</v>
      </c>
      <c r="R2226">
        <v>1</v>
      </c>
      <c r="S2226">
        <v>0.12558459999999999</v>
      </c>
      <c r="T2226">
        <v>0</v>
      </c>
      <c r="U2226">
        <v>0</v>
      </c>
    </row>
    <row r="2227" spans="1:21" x14ac:dyDescent="0.35">
      <c r="A2227">
        <v>1</v>
      </c>
      <c r="B2227">
        <f t="shared" si="93"/>
        <v>2226</v>
      </c>
      <c r="C2227" t="s">
        <v>104</v>
      </c>
      <c r="D2227">
        <v>107</v>
      </c>
      <c r="E2227">
        <v>2001</v>
      </c>
      <c r="F2227">
        <v>200</v>
      </c>
      <c r="G2227" s="12">
        <v>16000000</v>
      </c>
      <c r="H2227" s="12">
        <v>0</v>
      </c>
      <c r="I2227">
        <v>0</v>
      </c>
      <c r="J2227">
        <v>0</v>
      </c>
      <c r="K2227">
        <v>0</v>
      </c>
      <c r="L2227" s="11">
        <v>34700</v>
      </c>
      <c r="M2227" s="12">
        <v>1995</v>
      </c>
      <c r="N2227">
        <v>1</v>
      </c>
      <c r="O2227" s="12">
        <f t="shared" si="92"/>
        <v>6</v>
      </c>
      <c r="P2227">
        <v>1995</v>
      </c>
      <c r="Q2227">
        <v>6</v>
      </c>
      <c r="R2227">
        <v>1</v>
      </c>
      <c r="S2227">
        <v>0.1246403</v>
      </c>
      <c r="T2227">
        <v>0</v>
      </c>
      <c r="U2227">
        <v>0</v>
      </c>
    </row>
    <row r="2228" spans="1:21" x14ac:dyDescent="0.35">
      <c r="A2228">
        <v>1</v>
      </c>
      <c r="B2228">
        <f t="shared" si="93"/>
        <v>2227</v>
      </c>
      <c r="C2228" t="s">
        <v>104</v>
      </c>
      <c r="D2228">
        <v>107</v>
      </c>
      <c r="E2228">
        <v>2002</v>
      </c>
      <c r="F2228">
        <v>200</v>
      </c>
      <c r="G2228" s="12">
        <v>16000000</v>
      </c>
      <c r="H2228" s="12">
        <v>0</v>
      </c>
      <c r="I2228">
        <v>0</v>
      </c>
      <c r="J2228">
        <v>0</v>
      </c>
      <c r="K2228">
        <v>0</v>
      </c>
      <c r="L2228" s="11">
        <v>34700</v>
      </c>
      <c r="M2228" s="12">
        <v>1995</v>
      </c>
      <c r="N2228">
        <v>1</v>
      </c>
      <c r="O2228" s="12">
        <f t="shared" si="92"/>
        <v>7</v>
      </c>
      <c r="P2228">
        <v>1995</v>
      </c>
      <c r="Q2228">
        <v>7</v>
      </c>
      <c r="R2228">
        <v>1</v>
      </c>
      <c r="S2228">
        <v>0.1238472</v>
      </c>
      <c r="T2228">
        <v>0</v>
      </c>
      <c r="U2228">
        <v>0</v>
      </c>
    </row>
    <row r="2229" spans="1:21" x14ac:dyDescent="0.35">
      <c r="A2229">
        <v>1</v>
      </c>
      <c r="B2229">
        <f t="shared" si="93"/>
        <v>2228</v>
      </c>
      <c r="C2229" t="s">
        <v>104</v>
      </c>
      <c r="D2229">
        <v>107</v>
      </c>
      <c r="E2229">
        <v>2003</v>
      </c>
      <c r="F2229">
        <v>200</v>
      </c>
      <c r="G2229" s="12">
        <v>16000000</v>
      </c>
      <c r="H2229" s="12">
        <v>0</v>
      </c>
      <c r="I2229">
        <v>0</v>
      </c>
      <c r="J2229">
        <v>0</v>
      </c>
      <c r="K2229">
        <v>0</v>
      </c>
      <c r="L2229" s="11">
        <v>34700</v>
      </c>
      <c r="M2229" s="12">
        <v>1995</v>
      </c>
      <c r="N2229">
        <v>1</v>
      </c>
      <c r="O2229" s="12">
        <f t="shared" si="92"/>
        <v>8</v>
      </c>
      <c r="P2229">
        <v>1995</v>
      </c>
      <c r="Q2229">
        <v>8</v>
      </c>
      <c r="R2229">
        <v>1</v>
      </c>
      <c r="S2229">
        <v>0.12326429999999999</v>
      </c>
      <c r="T2229">
        <v>0</v>
      </c>
      <c r="U2229">
        <v>0</v>
      </c>
    </row>
    <row r="2230" spans="1:21" x14ac:dyDescent="0.35">
      <c r="A2230">
        <v>1</v>
      </c>
      <c r="B2230">
        <f t="shared" si="93"/>
        <v>2229</v>
      </c>
      <c r="C2230" t="s">
        <v>104</v>
      </c>
      <c r="D2230">
        <v>107</v>
      </c>
      <c r="E2230">
        <v>2004</v>
      </c>
      <c r="F2230">
        <v>500</v>
      </c>
      <c r="G2230" s="12">
        <v>16000000</v>
      </c>
      <c r="H2230" s="12">
        <v>0</v>
      </c>
      <c r="I2230">
        <v>0</v>
      </c>
      <c r="J2230">
        <v>0</v>
      </c>
      <c r="K2230">
        <v>0</v>
      </c>
      <c r="L2230" s="11">
        <v>34700</v>
      </c>
      <c r="M2230" s="12">
        <v>1995</v>
      </c>
      <c r="N2230">
        <v>1</v>
      </c>
      <c r="O2230" s="12">
        <f t="shared" si="92"/>
        <v>9</v>
      </c>
      <c r="P2230">
        <v>1995</v>
      </c>
      <c r="Q2230">
        <v>9</v>
      </c>
      <c r="R2230">
        <v>1</v>
      </c>
      <c r="S2230">
        <v>0.30709170000000002</v>
      </c>
      <c r="T2230">
        <v>0</v>
      </c>
      <c r="U2230">
        <v>0</v>
      </c>
    </row>
    <row r="2231" spans="1:21" x14ac:dyDescent="0.35">
      <c r="A2231">
        <v>1</v>
      </c>
      <c r="B2231">
        <f t="shared" si="93"/>
        <v>2230</v>
      </c>
      <c r="C2231" t="s">
        <v>104</v>
      </c>
      <c r="D2231">
        <v>107</v>
      </c>
      <c r="E2231">
        <v>2005</v>
      </c>
      <c r="F2231">
        <v>200</v>
      </c>
      <c r="G2231" s="12">
        <v>16000000</v>
      </c>
      <c r="H2231" s="12">
        <v>0</v>
      </c>
      <c r="I2231">
        <v>0</v>
      </c>
      <c r="J2231">
        <v>0</v>
      </c>
      <c r="K2231">
        <v>0</v>
      </c>
      <c r="L2231" s="11">
        <v>34700</v>
      </c>
      <c r="M2231" s="12">
        <v>1995</v>
      </c>
      <c r="N2231">
        <v>1</v>
      </c>
      <c r="O2231" s="12">
        <f t="shared" si="92"/>
        <v>10</v>
      </c>
      <c r="P2231">
        <v>1995</v>
      </c>
      <c r="Q2231">
        <v>10</v>
      </c>
      <c r="R2231">
        <v>1</v>
      </c>
      <c r="S2231">
        <v>0.12255000000000001</v>
      </c>
      <c r="T2231">
        <v>0</v>
      </c>
      <c r="U2231">
        <v>0</v>
      </c>
    </row>
    <row r="2232" spans="1:21" x14ac:dyDescent="0.35">
      <c r="A2232">
        <v>1</v>
      </c>
      <c r="B2232">
        <f t="shared" si="93"/>
        <v>2231</v>
      </c>
      <c r="C2232" t="s">
        <v>104</v>
      </c>
      <c r="D2232">
        <v>107</v>
      </c>
      <c r="E2232">
        <v>2006</v>
      </c>
      <c r="F2232">
        <v>200</v>
      </c>
      <c r="G2232" s="12">
        <v>16000000</v>
      </c>
      <c r="H2232" s="12">
        <v>0</v>
      </c>
      <c r="I2232">
        <v>0</v>
      </c>
      <c r="J2232">
        <v>0</v>
      </c>
      <c r="K2232">
        <v>0</v>
      </c>
      <c r="L2232" s="11">
        <v>34700</v>
      </c>
      <c r="M2232" s="12">
        <v>1995</v>
      </c>
      <c r="N2232">
        <v>1</v>
      </c>
      <c r="O2232" s="12">
        <f t="shared" si="92"/>
        <v>11</v>
      </c>
      <c r="P2232">
        <v>1995</v>
      </c>
      <c r="Q2232">
        <v>11</v>
      </c>
      <c r="R2232">
        <v>1</v>
      </c>
      <c r="S2232">
        <v>0.1223533</v>
      </c>
      <c r="T2232">
        <v>0</v>
      </c>
      <c r="U2232">
        <v>0</v>
      </c>
    </row>
    <row r="2233" spans="1:21" x14ac:dyDescent="0.35">
      <c r="A2233">
        <v>1</v>
      </c>
      <c r="B2233">
        <f t="shared" si="93"/>
        <v>2232</v>
      </c>
      <c r="C2233" t="s">
        <v>104</v>
      </c>
      <c r="D2233">
        <v>107</v>
      </c>
      <c r="E2233">
        <v>2007</v>
      </c>
      <c r="F2233">
        <v>200</v>
      </c>
      <c r="G2233" s="12">
        <v>16000000</v>
      </c>
      <c r="H2233" s="12">
        <v>0</v>
      </c>
      <c r="I2233">
        <v>0</v>
      </c>
      <c r="J2233">
        <v>0</v>
      </c>
      <c r="K2233">
        <v>0</v>
      </c>
      <c r="L2233" s="11">
        <v>34700</v>
      </c>
      <c r="M2233" s="12">
        <v>1995</v>
      </c>
      <c r="N2233">
        <v>1</v>
      </c>
      <c r="O2233" s="12">
        <f t="shared" si="92"/>
        <v>12</v>
      </c>
      <c r="P2233">
        <v>1995</v>
      </c>
      <c r="Q2233">
        <v>12</v>
      </c>
      <c r="R2233">
        <v>1</v>
      </c>
      <c r="S2233">
        <v>0.1220875</v>
      </c>
      <c r="T2233">
        <v>0</v>
      </c>
      <c r="U2233">
        <v>0</v>
      </c>
    </row>
    <row r="2234" spans="1:21" x14ac:dyDescent="0.35">
      <c r="A2234">
        <v>1</v>
      </c>
      <c r="B2234">
        <f t="shared" si="93"/>
        <v>2233</v>
      </c>
      <c r="C2234" t="s">
        <v>104</v>
      </c>
      <c r="D2234">
        <v>107</v>
      </c>
      <c r="E2234">
        <v>2008</v>
      </c>
      <c r="F2234">
        <v>200</v>
      </c>
      <c r="G2234" s="12">
        <v>16000000</v>
      </c>
      <c r="H2234" s="12">
        <v>0</v>
      </c>
      <c r="I2234">
        <v>0</v>
      </c>
      <c r="J2234">
        <v>0</v>
      </c>
      <c r="K2234">
        <v>0</v>
      </c>
      <c r="L2234" s="11">
        <v>34700</v>
      </c>
      <c r="M2234" s="12">
        <v>1995</v>
      </c>
      <c r="N2234">
        <v>1</v>
      </c>
      <c r="O2234" s="12">
        <f t="shared" si="92"/>
        <v>13</v>
      </c>
      <c r="P2234">
        <v>1995</v>
      </c>
      <c r="Q2234">
        <v>13</v>
      </c>
      <c r="R2234">
        <v>1</v>
      </c>
      <c r="S2234">
        <v>0.1216131</v>
      </c>
      <c r="T2234">
        <v>0</v>
      </c>
      <c r="U2234">
        <v>0</v>
      </c>
    </row>
    <row r="2235" spans="1:21" x14ac:dyDescent="0.35">
      <c r="A2235">
        <v>1</v>
      </c>
      <c r="B2235">
        <f t="shared" si="93"/>
        <v>2234</v>
      </c>
      <c r="C2235" t="s">
        <v>104</v>
      </c>
      <c r="D2235">
        <v>107</v>
      </c>
      <c r="E2235">
        <v>2009</v>
      </c>
      <c r="F2235">
        <v>200</v>
      </c>
      <c r="G2235" s="12">
        <v>17000000</v>
      </c>
      <c r="H2235" s="12">
        <v>0</v>
      </c>
      <c r="I2235">
        <v>0</v>
      </c>
      <c r="J2235">
        <v>0</v>
      </c>
      <c r="K2235">
        <v>0</v>
      </c>
      <c r="L2235" s="11">
        <v>34700</v>
      </c>
      <c r="M2235" s="12">
        <v>1995</v>
      </c>
      <c r="N2235">
        <v>1</v>
      </c>
      <c r="O2235" s="12">
        <f t="shared" si="92"/>
        <v>14</v>
      </c>
      <c r="P2235">
        <v>1995</v>
      </c>
      <c r="Q2235">
        <v>14</v>
      </c>
      <c r="R2235">
        <v>1</v>
      </c>
      <c r="S2235">
        <v>0.12098929999999999</v>
      </c>
      <c r="T2235">
        <v>0</v>
      </c>
      <c r="U2235">
        <v>0</v>
      </c>
    </row>
    <row r="2236" spans="1:21" x14ac:dyDescent="0.35">
      <c r="A2236">
        <v>1</v>
      </c>
      <c r="B2236">
        <f t="shared" si="93"/>
        <v>2235</v>
      </c>
      <c r="C2236" t="s">
        <v>104</v>
      </c>
      <c r="D2236">
        <v>107</v>
      </c>
      <c r="E2236">
        <v>2010</v>
      </c>
      <c r="F2236">
        <v>200</v>
      </c>
      <c r="G2236" s="12">
        <v>17000000</v>
      </c>
      <c r="H2236" s="12">
        <v>0</v>
      </c>
      <c r="I2236">
        <v>0</v>
      </c>
      <c r="J2236">
        <v>0</v>
      </c>
      <c r="K2236">
        <v>0</v>
      </c>
      <c r="L2236" s="11">
        <v>34700</v>
      </c>
      <c r="M2236" s="12">
        <v>1995</v>
      </c>
      <c r="N2236">
        <v>1</v>
      </c>
      <c r="O2236" s="12">
        <f t="shared" si="92"/>
        <v>15</v>
      </c>
      <c r="P2236">
        <v>1995</v>
      </c>
      <c r="Q2236">
        <v>15</v>
      </c>
      <c r="R2236">
        <v>1</v>
      </c>
      <c r="S2236">
        <v>0.1203703</v>
      </c>
      <c r="T2236">
        <v>0</v>
      </c>
      <c r="U2236">
        <v>0</v>
      </c>
    </row>
    <row r="2237" spans="1:21" x14ac:dyDescent="0.35">
      <c r="A2237">
        <v>1</v>
      </c>
      <c r="B2237">
        <f t="shared" si="93"/>
        <v>2236</v>
      </c>
      <c r="C2237" t="s">
        <v>104</v>
      </c>
      <c r="D2237">
        <v>107</v>
      </c>
      <c r="E2237">
        <v>2011</v>
      </c>
      <c r="F2237">
        <v>200</v>
      </c>
      <c r="G2237" s="12">
        <v>17000000</v>
      </c>
      <c r="H2237" s="12">
        <v>0</v>
      </c>
      <c r="I2237">
        <v>0</v>
      </c>
      <c r="J2237">
        <v>0</v>
      </c>
      <c r="K2237">
        <v>0</v>
      </c>
      <c r="L2237" s="11">
        <v>34700</v>
      </c>
      <c r="M2237" s="12">
        <v>1995</v>
      </c>
      <c r="N2237">
        <v>1</v>
      </c>
      <c r="O2237" s="12">
        <f t="shared" si="92"/>
        <v>16</v>
      </c>
      <c r="P2237">
        <v>1995</v>
      </c>
      <c r="Q2237">
        <v>16</v>
      </c>
      <c r="R2237">
        <v>1</v>
      </c>
      <c r="S2237">
        <v>0.11981020000000001</v>
      </c>
      <c r="T2237">
        <v>0</v>
      </c>
      <c r="U2237">
        <v>0</v>
      </c>
    </row>
    <row r="2238" spans="1:21" x14ac:dyDescent="0.35">
      <c r="A2238">
        <v>1</v>
      </c>
      <c r="B2238">
        <f t="shared" si="93"/>
        <v>2237</v>
      </c>
      <c r="C2238" t="s">
        <v>104</v>
      </c>
      <c r="D2238">
        <v>107</v>
      </c>
      <c r="E2238">
        <v>2012</v>
      </c>
      <c r="F2238">
        <v>200</v>
      </c>
      <c r="G2238" s="12">
        <v>17000000</v>
      </c>
      <c r="H2238" s="12">
        <v>0</v>
      </c>
      <c r="I2238">
        <v>0</v>
      </c>
      <c r="J2238">
        <v>0</v>
      </c>
      <c r="K2238">
        <v>0</v>
      </c>
      <c r="L2238" s="11">
        <v>34700</v>
      </c>
      <c r="M2238" s="12">
        <v>1995</v>
      </c>
      <c r="N2238">
        <v>1</v>
      </c>
      <c r="O2238" s="12">
        <f t="shared" si="92"/>
        <v>17</v>
      </c>
      <c r="P2238">
        <v>1995</v>
      </c>
      <c r="Q2238">
        <v>17</v>
      </c>
      <c r="R2238">
        <v>1</v>
      </c>
      <c r="S2238">
        <v>0.1193676</v>
      </c>
      <c r="T2238">
        <v>0</v>
      </c>
      <c r="U2238">
        <v>0</v>
      </c>
    </row>
    <row r="2239" spans="1:21" x14ac:dyDescent="0.35">
      <c r="A2239">
        <v>1</v>
      </c>
      <c r="B2239">
        <f t="shared" si="93"/>
        <v>2238</v>
      </c>
      <c r="C2239" t="s">
        <v>104</v>
      </c>
      <c r="D2239">
        <v>107</v>
      </c>
      <c r="E2239">
        <v>2013</v>
      </c>
      <c r="F2239">
        <v>500</v>
      </c>
      <c r="G2239" s="12">
        <v>17000000</v>
      </c>
      <c r="H2239" s="12">
        <v>0</v>
      </c>
      <c r="I2239">
        <v>0</v>
      </c>
      <c r="J2239">
        <v>0</v>
      </c>
      <c r="K2239">
        <v>0</v>
      </c>
      <c r="L2239" s="11">
        <v>34700</v>
      </c>
      <c r="M2239" s="12">
        <v>1995</v>
      </c>
      <c r="N2239">
        <v>1</v>
      </c>
      <c r="O2239" s="12">
        <f t="shared" si="92"/>
        <v>18</v>
      </c>
      <c r="P2239">
        <v>1995</v>
      </c>
      <c r="Q2239">
        <v>18</v>
      </c>
      <c r="R2239">
        <v>1</v>
      </c>
      <c r="S2239">
        <v>0.29754049999999999</v>
      </c>
      <c r="T2239">
        <v>0</v>
      </c>
      <c r="U2239">
        <v>0</v>
      </c>
    </row>
    <row r="2240" spans="1:21" x14ac:dyDescent="0.35">
      <c r="A2240">
        <v>1</v>
      </c>
      <c r="B2240">
        <f t="shared" si="93"/>
        <v>2239</v>
      </c>
      <c r="C2240" t="s">
        <v>104</v>
      </c>
      <c r="D2240">
        <v>107</v>
      </c>
      <c r="E2240">
        <v>2014</v>
      </c>
      <c r="F2240">
        <v>500</v>
      </c>
      <c r="G2240" s="12">
        <v>17000000</v>
      </c>
      <c r="H2240" s="12">
        <v>0</v>
      </c>
      <c r="I2240">
        <v>0</v>
      </c>
      <c r="J2240">
        <v>0</v>
      </c>
      <c r="K2240">
        <v>0</v>
      </c>
      <c r="L2240" s="11">
        <v>34700</v>
      </c>
      <c r="M2240" s="12">
        <v>1995</v>
      </c>
      <c r="N2240">
        <v>1</v>
      </c>
      <c r="O2240" s="12">
        <f t="shared" si="92"/>
        <v>19</v>
      </c>
      <c r="P2240">
        <v>1995</v>
      </c>
      <c r="Q2240">
        <v>19</v>
      </c>
      <c r="R2240">
        <v>1</v>
      </c>
      <c r="S2240">
        <v>0.29647180000000001</v>
      </c>
      <c r="T2240">
        <v>0</v>
      </c>
      <c r="U2240">
        <v>0</v>
      </c>
    </row>
    <row r="2241" spans="1:21" x14ac:dyDescent="0.35">
      <c r="A2241">
        <v>1</v>
      </c>
      <c r="B2241">
        <f t="shared" si="93"/>
        <v>2240</v>
      </c>
      <c r="C2241" t="s">
        <v>104</v>
      </c>
      <c r="D2241">
        <v>107</v>
      </c>
      <c r="E2241">
        <v>2015</v>
      </c>
      <c r="F2241">
        <v>500</v>
      </c>
      <c r="G2241" s="12">
        <v>17000000</v>
      </c>
      <c r="H2241" s="12">
        <v>0</v>
      </c>
      <c r="I2241">
        <v>0</v>
      </c>
      <c r="J2241">
        <v>0</v>
      </c>
      <c r="K2241">
        <v>0</v>
      </c>
      <c r="L2241" s="11">
        <v>34700</v>
      </c>
      <c r="M2241" s="12">
        <v>1995</v>
      </c>
      <c r="N2241">
        <v>1</v>
      </c>
      <c r="O2241" s="12">
        <f t="shared" si="92"/>
        <v>20</v>
      </c>
      <c r="P2241">
        <v>1995</v>
      </c>
      <c r="Q2241">
        <v>20</v>
      </c>
      <c r="R2241">
        <v>1</v>
      </c>
      <c r="S2241">
        <v>0.2951607</v>
      </c>
      <c r="T2241">
        <v>0</v>
      </c>
      <c r="U2241">
        <v>0</v>
      </c>
    </row>
    <row r="2242" spans="1:21" x14ac:dyDescent="0.35">
      <c r="A2242">
        <v>1</v>
      </c>
      <c r="B2242">
        <f t="shared" si="93"/>
        <v>2241</v>
      </c>
      <c r="C2242" t="s">
        <v>104</v>
      </c>
      <c r="D2242">
        <v>107</v>
      </c>
      <c r="E2242">
        <v>2016</v>
      </c>
      <c r="F2242">
        <v>200</v>
      </c>
      <c r="G2242" s="12">
        <v>17000000</v>
      </c>
      <c r="H2242" s="12">
        <v>0</v>
      </c>
      <c r="I2242">
        <v>0</v>
      </c>
      <c r="J2242">
        <v>0</v>
      </c>
      <c r="K2242">
        <v>0</v>
      </c>
      <c r="L2242" s="11">
        <v>34700</v>
      </c>
      <c r="M2242" s="12">
        <v>1995</v>
      </c>
      <c r="N2242">
        <v>1</v>
      </c>
      <c r="O2242" s="12">
        <f t="shared" si="92"/>
        <v>21</v>
      </c>
      <c r="P2242">
        <v>1995</v>
      </c>
      <c r="Q2242">
        <v>21</v>
      </c>
      <c r="R2242">
        <v>1</v>
      </c>
      <c r="S2242">
        <v>0.11751979999999999</v>
      </c>
      <c r="T2242">
        <v>0</v>
      </c>
      <c r="U2242">
        <v>0</v>
      </c>
    </row>
    <row r="2243" spans="1:21" x14ac:dyDescent="0.35">
      <c r="A2243">
        <v>1</v>
      </c>
      <c r="B2243">
        <f t="shared" si="93"/>
        <v>2242</v>
      </c>
      <c r="C2243" t="s">
        <v>106</v>
      </c>
      <c r="D2243">
        <v>109</v>
      </c>
      <c r="E2243">
        <v>1990</v>
      </c>
      <c r="F2243">
        <v>100</v>
      </c>
      <c r="G2243" s="12">
        <v>4100000</v>
      </c>
      <c r="H2243" s="12">
        <v>0</v>
      </c>
      <c r="I2243">
        <v>0</v>
      </c>
      <c r="J2243">
        <v>0</v>
      </c>
      <c r="K2243">
        <v>0</v>
      </c>
      <c r="L2243" s="11">
        <v>34945</v>
      </c>
      <c r="M2243" s="12">
        <v>1995</v>
      </c>
      <c r="N2243">
        <v>0</v>
      </c>
      <c r="O2243" s="12">
        <f t="shared" ref="O2243:O2306" si="94">E2243-M2243</f>
        <v>-5</v>
      </c>
      <c r="P2243">
        <v>1995</v>
      </c>
      <c r="Q2243">
        <v>-5</v>
      </c>
      <c r="R2243">
        <v>0</v>
      </c>
      <c r="S2243">
        <v>0.24127979999999999</v>
      </c>
      <c r="T2243">
        <v>0</v>
      </c>
      <c r="U2243">
        <v>0</v>
      </c>
    </row>
    <row r="2244" spans="1:21" x14ac:dyDescent="0.35">
      <c r="A2244">
        <v>1</v>
      </c>
      <c r="B2244">
        <f t="shared" ref="B2244:B2307" si="95">B2243+1</f>
        <v>2243</v>
      </c>
      <c r="C2244" t="s">
        <v>106</v>
      </c>
      <c r="D2244">
        <v>109</v>
      </c>
      <c r="E2244">
        <v>1991</v>
      </c>
      <c r="F2244">
        <v>100</v>
      </c>
      <c r="G2244" s="12">
        <v>4200000</v>
      </c>
      <c r="H2244" s="12">
        <v>0</v>
      </c>
      <c r="I2244">
        <v>0</v>
      </c>
      <c r="J2244">
        <v>0</v>
      </c>
      <c r="K2244">
        <v>0</v>
      </c>
      <c r="L2244" s="11">
        <v>34945</v>
      </c>
      <c r="M2244" s="12">
        <v>1995</v>
      </c>
      <c r="N2244">
        <v>0</v>
      </c>
      <c r="O2244" s="12">
        <f t="shared" si="94"/>
        <v>-4</v>
      </c>
      <c r="P2244">
        <v>1995</v>
      </c>
      <c r="Q2244">
        <v>-4</v>
      </c>
      <c r="R2244">
        <v>0</v>
      </c>
      <c r="S2244">
        <v>0.23602709999999999</v>
      </c>
      <c r="T2244">
        <v>0</v>
      </c>
      <c r="U2244">
        <v>0</v>
      </c>
    </row>
    <row r="2245" spans="1:21" x14ac:dyDescent="0.35">
      <c r="A2245">
        <v>1</v>
      </c>
      <c r="B2245">
        <f t="shared" si="95"/>
        <v>2244</v>
      </c>
      <c r="C2245" t="s">
        <v>106</v>
      </c>
      <c r="D2245">
        <v>109</v>
      </c>
      <c r="E2245">
        <v>1992</v>
      </c>
      <c r="F2245">
        <v>200</v>
      </c>
      <c r="G2245" s="12">
        <v>4300000</v>
      </c>
      <c r="H2245" s="12">
        <v>0</v>
      </c>
      <c r="I2245">
        <v>0</v>
      </c>
      <c r="J2245">
        <v>0</v>
      </c>
      <c r="K2245">
        <v>0</v>
      </c>
      <c r="L2245" s="11">
        <v>34945</v>
      </c>
      <c r="M2245" s="12">
        <v>1995</v>
      </c>
      <c r="N2245">
        <v>0</v>
      </c>
      <c r="O2245" s="12">
        <f t="shared" si="94"/>
        <v>-3</v>
      </c>
      <c r="P2245">
        <v>1995</v>
      </c>
      <c r="Q2245">
        <v>-3</v>
      </c>
      <c r="R2245">
        <v>0</v>
      </c>
      <c r="S2245">
        <v>0.46175759999999999</v>
      </c>
      <c r="T2245">
        <v>0</v>
      </c>
      <c r="U2245">
        <v>0</v>
      </c>
    </row>
    <row r="2246" spans="1:21" x14ac:dyDescent="0.35">
      <c r="A2246">
        <v>1</v>
      </c>
      <c r="B2246">
        <f t="shared" si="95"/>
        <v>2245</v>
      </c>
      <c r="C2246" t="s">
        <v>106</v>
      </c>
      <c r="D2246">
        <v>109</v>
      </c>
      <c r="E2246">
        <v>1993</v>
      </c>
      <c r="F2246">
        <v>200</v>
      </c>
      <c r="G2246" s="12">
        <v>4400000</v>
      </c>
      <c r="H2246" s="12">
        <v>0</v>
      </c>
      <c r="I2246">
        <v>0</v>
      </c>
      <c r="J2246">
        <v>0</v>
      </c>
      <c r="K2246">
        <v>0</v>
      </c>
      <c r="L2246" s="11">
        <v>34945</v>
      </c>
      <c r="M2246" s="12">
        <v>1995</v>
      </c>
      <c r="N2246">
        <v>0</v>
      </c>
      <c r="O2246" s="12">
        <f t="shared" si="94"/>
        <v>-2</v>
      </c>
      <c r="P2246">
        <v>1995</v>
      </c>
      <c r="Q2246">
        <v>-2</v>
      </c>
      <c r="R2246">
        <v>0</v>
      </c>
      <c r="S2246">
        <v>0.4518161</v>
      </c>
      <c r="T2246">
        <v>0</v>
      </c>
      <c r="U2246">
        <v>0</v>
      </c>
    </row>
    <row r="2247" spans="1:21" x14ac:dyDescent="0.35">
      <c r="A2247">
        <v>1</v>
      </c>
      <c r="B2247">
        <f t="shared" si="95"/>
        <v>2246</v>
      </c>
      <c r="C2247" t="s">
        <v>106</v>
      </c>
      <c r="D2247">
        <v>109</v>
      </c>
      <c r="E2247">
        <v>1994</v>
      </c>
      <c r="F2247">
        <v>200</v>
      </c>
      <c r="G2247" s="12">
        <v>4500000</v>
      </c>
      <c r="H2247" s="12">
        <v>0</v>
      </c>
      <c r="I2247">
        <v>0</v>
      </c>
      <c r="J2247">
        <v>0</v>
      </c>
      <c r="K2247">
        <v>0</v>
      </c>
      <c r="L2247" s="11">
        <v>34945</v>
      </c>
      <c r="M2247" s="12">
        <v>1995</v>
      </c>
      <c r="N2247">
        <v>0</v>
      </c>
      <c r="O2247" s="12">
        <f t="shared" si="94"/>
        <v>-1</v>
      </c>
      <c r="P2247">
        <v>1995</v>
      </c>
      <c r="Q2247">
        <v>-1</v>
      </c>
      <c r="R2247">
        <v>0</v>
      </c>
      <c r="S2247">
        <v>0.44240689999999999</v>
      </c>
      <c r="T2247">
        <v>0</v>
      </c>
      <c r="U2247">
        <v>0</v>
      </c>
    </row>
    <row r="2248" spans="1:21" x14ac:dyDescent="0.35">
      <c r="A2248">
        <v>1</v>
      </c>
      <c r="B2248">
        <f t="shared" si="95"/>
        <v>2247</v>
      </c>
      <c r="C2248" t="s">
        <v>106</v>
      </c>
      <c r="D2248">
        <v>109</v>
      </c>
      <c r="E2248">
        <v>1995</v>
      </c>
      <c r="F2248">
        <v>500</v>
      </c>
      <c r="G2248" s="12">
        <v>4600000</v>
      </c>
      <c r="H2248" s="12">
        <v>0</v>
      </c>
      <c r="I2248">
        <v>0</v>
      </c>
      <c r="J2248">
        <v>0</v>
      </c>
      <c r="K2248">
        <v>0</v>
      </c>
      <c r="L2248" s="11">
        <v>34945</v>
      </c>
      <c r="M2248" s="12">
        <v>1995</v>
      </c>
      <c r="N2248">
        <v>1</v>
      </c>
      <c r="O2248" s="12">
        <f t="shared" si="94"/>
        <v>0</v>
      </c>
      <c r="P2248">
        <v>1995</v>
      </c>
      <c r="Q2248">
        <v>0</v>
      </c>
      <c r="R2248">
        <v>1</v>
      </c>
      <c r="S2248">
        <v>1.0840749999999999</v>
      </c>
      <c r="T2248">
        <v>0</v>
      </c>
      <c r="U2248">
        <v>0</v>
      </c>
    </row>
    <row r="2249" spans="1:21" x14ac:dyDescent="0.35">
      <c r="A2249">
        <v>1</v>
      </c>
      <c r="B2249">
        <f t="shared" si="95"/>
        <v>2248</v>
      </c>
      <c r="C2249" t="s">
        <v>106</v>
      </c>
      <c r="D2249">
        <v>109</v>
      </c>
      <c r="E2249">
        <v>1996</v>
      </c>
      <c r="F2249">
        <v>500</v>
      </c>
      <c r="G2249" s="12">
        <v>4700000</v>
      </c>
      <c r="H2249" s="12">
        <v>0</v>
      </c>
      <c r="I2249">
        <v>0</v>
      </c>
      <c r="J2249">
        <v>0</v>
      </c>
      <c r="K2249">
        <v>0</v>
      </c>
      <c r="L2249" s="11">
        <v>34945</v>
      </c>
      <c r="M2249" s="12">
        <v>1995</v>
      </c>
      <c r="N2249">
        <v>1</v>
      </c>
      <c r="O2249" s="12">
        <f t="shared" si="94"/>
        <v>1</v>
      </c>
      <c r="P2249">
        <v>1995</v>
      </c>
      <c r="Q2249">
        <v>1</v>
      </c>
      <c r="R2249">
        <v>1</v>
      </c>
      <c r="S2249">
        <v>1.063653</v>
      </c>
      <c r="T2249">
        <v>0</v>
      </c>
      <c r="U2249">
        <v>0</v>
      </c>
    </row>
    <row r="2250" spans="1:21" x14ac:dyDescent="0.35">
      <c r="A2250">
        <v>1</v>
      </c>
      <c r="B2250">
        <f t="shared" si="95"/>
        <v>2249</v>
      </c>
      <c r="C2250" t="s">
        <v>106</v>
      </c>
      <c r="D2250">
        <v>109</v>
      </c>
      <c r="E2250">
        <v>1997</v>
      </c>
      <c r="F2250">
        <v>500</v>
      </c>
      <c r="G2250" s="12">
        <v>4800000</v>
      </c>
      <c r="H2250" s="12">
        <v>0</v>
      </c>
      <c r="I2250">
        <v>0</v>
      </c>
      <c r="J2250">
        <v>0</v>
      </c>
      <c r="K2250">
        <v>0</v>
      </c>
      <c r="L2250" s="11">
        <v>34945</v>
      </c>
      <c r="M2250" s="12">
        <v>1995</v>
      </c>
      <c r="N2250">
        <v>1</v>
      </c>
      <c r="O2250" s="12">
        <f t="shared" si="94"/>
        <v>2</v>
      </c>
      <c r="P2250">
        <v>1995</v>
      </c>
      <c r="Q2250">
        <v>2</v>
      </c>
      <c r="R2250">
        <v>1</v>
      </c>
      <c r="S2250">
        <v>1.0445739999999999</v>
      </c>
      <c r="T2250">
        <v>0</v>
      </c>
      <c r="U2250">
        <v>0</v>
      </c>
    </row>
    <row r="2251" spans="1:21" x14ac:dyDescent="0.35">
      <c r="A2251">
        <v>1</v>
      </c>
      <c r="B2251">
        <f t="shared" si="95"/>
        <v>2250</v>
      </c>
      <c r="C2251" t="s">
        <v>106</v>
      </c>
      <c r="D2251">
        <v>109</v>
      </c>
      <c r="E2251">
        <v>1998</v>
      </c>
      <c r="F2251">
        <v>500</v>
      </c>
      <c r="G2251" s="12">
        <v>4900000</v>
      </c>
      <c r="H2251" s="12">
        <v>0</v>
      </c>
      <c r="I2251">
        <v>0</v>
      </c>
      <c r="J2251">
        <v>0</v>
      </c>
      <c r="K2251">
        <v>0</v>
      </c>
      <c r="L2251" s="11">
        <v>34945</v>
      </c>
      <c r="M2251" s="12">
        <v>1995</v>
      </c>
      <c r="N2251">
        <v>1</v>
      </c>
      <c r="O2251" s="12">
        <f t="shared" si="94"/>
        <v>3</v>
      </c>
      <c r="P2251">
        <v>1995</v>
      </c>
      <c r="Q2251">
        <v>3</v>
      </c>
      <c r="R2251">
        <v>1</v>
      </c>
      <c r="S2251">
        <v>1.0267729999999999</v>
      </c>
      <c r="T2251">
        <v>0</v>
      </c>
      <c r="U2251">
        <v>0</v>
      </c>
    </row>
    <row r="2252" spans="1:21" x14ac:dyDescent="0.35">
      <c r="A2252">
        <v>1</v>
      </c>
      <c r="B2252">
        <f t="shared" si="95"/>
        <v>2251</v>
      </c>
      <c r="C2252" t="s">
        <v>106</v>
      </c>
      <c r="D2252">
        <v>109</v>
      </c>
      <c r="E2252">
        <v>1999</v>
      </c>
      <c r="F2252">
        <v>500</v>
      </c>
      <c r="G2252" s="12">
        <v>4900000</v>
      </c>
      <c r="H2252" s="12">
        <v>0</v>
      </c>
      <c r="I2252">
        <v>0</v>
      </c>
      <c r="J2252">
        <v>0</v>
      </c>
      <c r="K2252">
        <v>0</v>
      </c>
      <c r="L2252" s="11">
        <v>34945</v>
      </c>
      <c r="M2252" s="12">
        <v>1995</v>
      </c>
      <c r="N2252">
        <v>1</v>
      </c>
      <c r="O2252" s="12">
        <f t="shared" si="94"/>
        <v>4</v>
      </c>
      <c r="P2252">
        <v>1995</v>
      </c>
      <c r="Q2252">
        <v>4</v>
      </c>
      <c r="R2252">
        <v>1</v>
      </c>
      <c r="S2252">
        <v>1.01017</v>
      </c>
      <c r="T2252">
        <v>0</v>
      </c>
      <c r="U2252">
        <v>0</v>
      </c>
    </row>
    <row r="2253" spans="1:21" x14ac:dyDescent="0.35">
      <c r="A2253">
        <v>1</v>
      </c>
      <c r="B2253">
        <f t="shared" si="95"/>
        <v>2252</v>
      </c>
      <c r="C2253" t="s">
        <v>106</v>
      </c>
      <c r="D2253">
        <v>109</v>
      </c>
      <c r="E2253">
        <v>2000</v>
      </c>
      <c r="F2253">
        <v>500</v>
      </c>
      <c r="G2253" s="12">
        <v>5000000</v>
      </c>
      <c r="H2253" s="12">
        <v>0</v>
      </c>
      <c r="I2253">
        <v>0</v>
      </c>
      <c r="J2253">
        <v>0</v>
      </c>
      <c r="K2253">
        <v>0</v>
      </c>
      <c r="L2253" s="11">
        <v>34945</v>
      </c>
      <c r="M2253" s="12">
        <v>1995</v>
      </c>
      <c r="N2253">
        <v>1</v>
      </c>
      <c r="O2253" s="12">
        <f t="shared" si="94"/>
        <v>5</v>
      </c>
      <c r="P2253">
        <v>1995</v>
      </c>
      <c r="Q2253">
        <v>5</v>
      </c>
      <c r="R2253">
        <v>1</v>
      </c>
      <c r="S2253">
        <v>0.99466940000000004</v>
      </c>
      <c r="T2253">
        <v>0</v>
      </c>
      <c r="U2253">
        <v>0</v>
      </c>
    </row>
    <row r="2254" spans="1:21" x14ac:dyDescent="0.35">
      <c r="A2254">
        <v>1</v>
      </c>
      <c r="B2254">
        <f t="shared" si="95"/>
        <v>2253</v>
      </c>
      <c r="C2254" t="s">
        <v>106</v>
      </c>
      <c r="D2254">
        <v>109</v>
      </c>
      <c r="E2254">
        <v>2001</v>
      </c>
      <c r="F2254">
        <v>1000</v>
      </c>
      <c r="G2254" s="12">
        <v>5100000</v>
      </c>
      <c r="H2254" s="12">
        <v>0</v>
      </c>
      <c r="I2254">
        <v>0</v>
      </c>
      <c r="J2254">
        <v>0</v>
      </c>
      <c r="K2254">
        <v>0</v>
      </c>
      <c r="L2254" s="11">
        <v>34945</v>
      </c>
      <c r="M2254" s="12">
        <v>1995</v>
      </c>
      <c r="N2254">
        <v>1</v>
      </c>
      <c r="O2254" s="12">
        <f t="shared" si="94"/>
        <v>6</v>
      </c>
      <c r="P2254">
        <v>1995</v>
      </c>
      <c r="Q2254">
        <v>6</v>
      </c>
      <c r="R2254">
        <v>1</v>
      </c>
      <c r="S2254">
        <v>1.960496</v>
      </c>
      <c r="T2254">
        <v>0</v>
      </c>
      <c r="U2254">
        <v>0</v>
      </c>
    </row>
    <row r="2255" spans="1:21" x14ac:dyDescent="0.35">
      <c r="A2255">
        <v>1</v>
      </c>
      <c r="B2255">
        <f t="shared" si="95"/>
        <v>2254</v>
      </c>
      <c r="C2255" t="s">
        <v>106</v>
      </c>
      <c r="D2255">
        <v>109</v>
      </c>
      <c r="E2255">
        <v>2002</v>
      </c>
      <c r="F2255">
        <v>1000</v>
      </c>
      <c r="G2255" s="12">
        <v>5200000</v>
      </c>
      <c r="H2255" s="12">
        <v>0</v>
      </c>
      <c r="I2255">
        <v>0</v>
      </c>
      <c r="J2255">
        <v>0</v>
      </c>
      <c r="K2255">
        <v>0</v>
      </c>
      <c r="L2255" s="11">
        <v>34945</v>
      </c>
      <c r="M2255" s="12">
        <v>1995</v>
      </c>
      <c r="N2255">
        <v>1</v>
      </c>
      <c r="O2255" s="12">
        <f t="shared" si="94"/>
        <v>7</v>
      </c>
      <c r="P2255">
        <v>1995</v>
      </c>
      <c r="Q2255">
        <v>7</v>
      </c>
      <c r="R2255">
        <v>1</v>
      </c>
      <c r="S2255">
        <v>1.9335869999999999</v>
      </c>
      <c r="T2255">
        <v>0</v>
      </c>
      <c r="U2255">
        <v>0</v>
      </c>
    </row>
    <row r="2256" spans="1:21" x14ac:dyDescent="0.35">
      <c r="A2256">
        <v>1</v>
      </c>
      <c r="B2256">
        <f t="shared" si="95"/>
        <v>2255</v>
      </c>
      <c r="C2256" t="s">
        <v>106</v>
      </c>
      <c r="D2256">
        <v>109</v>
      </c>
      <c r="E2256">
        <v>2003</v>
      </c>
      <c r="F2256">
        <v>1000</v>
      </c>
      <c r="G2256" s="12">
        <v>5200000</v>
      </c>
      <c r="H2256" s="12">
        <v>0</v>
      </c>
      <c r="I2256">
        <v>0</v>
      </c>
      <c r="J2256">
        <v>0</v>
      </c>
      <c r="K2256">
        <v>0</v>
      </c>
      <c r="L2256" s="11">
        <v>34945</v>
      </c>
      <c r="M2256" s="12">
        <v>1995</v>
      </c>
      <c r="N2256">
        <v>1</v>
      </c>
      <c r="O2256" s="12">
        <f t="shared" si="94"/>
        <v>8</v>
      </c>
      <c r="P2256">
        <v>1995</v>
      </c>
      <c r="Q2256">
        <v>8</v>
      </c>
      <c r="R2256">
        <v>1</v>
      </c>
      <c r="S2256">
        <v>1.908077</v>
      </c>
      <c r="T2256">
        <v>0</v>
      </c>
      <c r="U2256">
        <v>0</v>
      </c>
    </row>
    <row r="2257" spans="1:21" x14ac:dyDescent="0.35">
      <c r="A2257">
        <v>1</v>
      </c>
      <c r="B2257">
        <f t="shared" si="95"/>
        <v>2256</v>
      </c>
      <c r="C2257" t="s">
        <v>106</v>
      </c>
      <c r="D2257">
        <v>109</v>
      </c>
      <c r="E2257">
        <v>2004</v>
      </c>
      <c r="F2257">
        <v>1000</v>
      </c>
      <c r="G2257" s="12">
        <v>5300000</v>
      </c>
      <c r="H2257" s="12">
        <v>0</v>
      </c>
      <c r="I2257">
        <v>0</v>
      </c>
      <c r="J2257">
        <v>0</v>
      </c>
      <c r="K2257">
        <v>0</v>
      </c>
      <c r="L2257" s="11">
        <v>34945</v>
      </c>
      <c r="M2257" s="12">
        <v>1995</v>
      </c>
      <c r="N2257">
        <v>1</v>
      </c>
      <c r="O2257" s="12">
        <f t="shared" si="94"/>
        <v>9</v>
      </c>
      <c r="P2257">
        <v>1995</v>
      </c>
      <c r="Q2257">
        <v>9</v>
      </c>
      <c r="R2257">
        <v>1</v>
      </c>
      <c r="S2257">
        <v>1.883345</v>
      </c>
      <c r="T2257">
        <v>0</v>
      </c>
      <c r="U2257">
        <v>0</v>
      </c>
    </row>
    <row r="2258" spans="1:21" x14ac:dyDescent="0.35">
      <c r="A2258">
        <v>1</v>
      </c>
      <c r="B2258">
        <f t="shared" si="95"/>
        <v>2257</v>
      </c>
      <c r="C2258" t="s">
        <v>106</v>
      </c>
      <c r="D2258">
        <v>109</v>
      </c>
      <c r="E2258">
        <v>2005</v>
      </c>
      <c r="F2258">
        <v>1000</v>
      </c>
      <c r="G2258" s="12">
        <v>5400000</v>
      </c>
      <c r="H2258" s="12">
        <v>0</v>
      </c>
      <c r="I2258">
        <v>0</v>
      </c>
      <c r="J2258">
        <v>0</v>
      </c>
      <c r="K2258">
        <v>0</v>
      </c>
      <c r="L2258" s="11">
        <v>34945</v>
      </c>
      <c r="M2258" s="12">
        <v>1995</v>
      </c>
      <c r="N2258">
        <v>1</v>
      </c>
      <c r="O2258" s="12">
        <f t="shared" si="94"/>
        <v>10</v>
      </c>
      <c r="P2258">
        <v>1995</v>
      </c>
      <c r="Q2258">
        <v>10</v>
      </c>
      <c r="R2258">
        <v>1</v>
      </c>
      <c r="S2258">
        <v>1.858968</v>
      </c>
      <c r="T2258">
        <v>0</v>
      </c>
      <c r="U2258">
        <v>0</v>
      </c>
    </row>
    <row r="2259" spans="1:21" x14ac:dyDescent="0.35">
      <c r="A2259">
        <v>1</v>
      </c>
      <c r="B2259">
        <f t="shared" si="95"/>
        <v>2258</v>
      </c>
      <c r="C2259" t="s">
        <v>106</v>
      </c>
      <c r="D2259">
        <v>109</v>
      </c>
      <c r="E2259">
        <v>2006</v>
      </c>
      <c r="F2259">
        <v>1000</v>
      </c>
      <c r="G2259" s="12">
        <v>5500000</v>
      </c>
      <c r="H2259" s="12">
        <v>0</v>
      </c>
      <c r="I2259">
        <v>0</v>
      </c>
      <c r="J2259">
        <v>0</v>
      </c>
      <c r="K2259">
        <v>0</v>
      </c>
      <c r="L2259" s="11">
        <v>34945</v>
      </c>
      <c r="M2259" s="12">
        <v>1995</v>
      </c>
      <c r="N2259">
        <v>1</v>
      </c>
      <c r="O2259" s="12">
        <f t="shared" si="94"/>
        <v>11</v>
      </c>
      <c r="P2259">
        <v>1995</v>
      </c>
      <c r="Q2259">
        <v>11</v>
      </c>
      <c r="R2259">
        <v>1</v>
      </c>
      <c r="S2259">
        <v>1.8347910000000001</v>
      </c>
      <c r="T2259">
        <v>0</v>
      </c>
      <c r="U2259">
        <v>0</v>
      </c>
    </row>
    <row r="2260" spans="1:21" x14ac:dyDescent="0.35">
      <c r="A2260">
        <v>1</v>
      </c>
      <c r="B2260">
        <f t="shared" si="95"/>
        <v>2259</v>
      </c>
      <c r="C2260" t="s">
        <v>106</v>
      </c>
      <c r="D2260">
        <v>109</v>
      </c>
      <c r="E2260">
        <v>2007</v>
      </c>
      <c r="F2260">
        <v>1000</v>
      </c>
      <c r="G2260" s="12">
        <v>5500000</v>
      </c>
      <c r="H2260" s="12">
        <v>0</v>
      </c>
      <c r="I2260">
        <v>0</v>
      </c>
      <c r="J2260">
        <v>0</v>
      </c>
      <c r="K2260">
        <v>0</v>
      </c>
      <c r="L2260" s="11">
        <v>34945</v>
      </c>
      <c r="M2260" s="12">
        <v>1995</v>
      </c>
      <c r="N2260">
        <v>1</v>
      </c>
      <c r="O2260" s="12">
        <f t="shared" si="94"/>
        <v>12</v>
      </c>
      <c r="P2260">
        <v>1995</v>
      </c>
      <c r="Q2260">
        <v>12</v>
      </c>
      <c r="R2260">
        <v>1</v>
      </c>
      <c r="S2260">
        <v>1.8109029999999999</v>
      </c>
      <c r="T2260">
        <v>0</v>
      </c>
      <c r="U2260">
        <v>0</v>
      </c>
    </row>
    <row r="2261" spans="1:21" x14ac:dyDescent="0.35">
      <c r="A2261">
        <v>1</v>
      </c>
      <c r="B2261">
        <f t="shared" si="95"/>
        <v>2260</v>
      </c>
      <c r="C2261" t="s">
        <v>106</v>
      </c>
      <c r="D2261">
        <v>109</v>
      </c>
      <c r="E2261">
        <v>2008</v>
      </c>
      <c r="F2261">
        <v>1000</v>
      </c>
      <c r="G2261" s="12">
        <v>5600000</v>
      </c>
      <c r="H2261" s="12">
        <v>0</v>
      </c>
      <c r="I2261">
        <v>0</v>
      </c>
      <c r="J2261">
        <v>0</v>
      </c>
      <c r="K2261">
        <v>0</v>
      </c>
      <c r="L2261" s="11">
        <v>34945</v>
      </c>
      <c r="M2261" s="12">
        <v>1995</v>
      </c>
      <c r="N2261">
        <v>1</v>
      </c>
      <c r="O2261" s="12">
        <f t="shared" si="94"/>
        <v>13</v>
      </c>
      <c r="P2261">
        <v>1995</v>
      </c>
      <c r="Q2261">
        <v>13</v>
      </c>
      <c r="R2261">
        <v>1</v>
      </c>
      <c r="S2261">
        <v>1.7874680000000001</v>
      </c>
      <c r="T2261">
        <v>0</v>
      </c>
      <c r="U2261">
        <v>0</v>
      </c>
    </row>
    <row r="2262" spans="1:21" x14ac:dyDescent="0.35">
      <c r="A2262">
        <v>1</v>
      </c>
      <c r="B2262">
        <f t="shared" si="95"/>
        <v>2261</v>
      </c>
      <c r="C2262" t="s">
        <v>106</v>
      </c>
      <c r="D2262">
        <v>109</v>
      </c>
      <c r="E2262">
        <v>2009</v>
      </c>
      <c r="F2262">
        <v>1000</v>
      </c>
      <c r="G2262" s="12">
        <v>5700000</v>
      </c>
      <c r="H2262" s="12">
        <v>0</v>
      </c>
      <c r="I2262">
        <v>0</v>
      </c>
      <c r="J2262">
        <v>0</v>
      </c>
      <c r="K2262">
        <v>0</v>
      </c>
      <c r="L2262" s="11">
        <v>34945</v>
      </c>
      <c r="M2262" s="12">
        <v>1995</v>
      </c>
      <c r="N2262">
        <v>1</v>
      </c>
      <c r="O2262" s="12">
        <f t="shared" si="94"/>
        <v>14</v>
      </c>
      <c r="P2262">
        <v>1995</v>
      </c>
      <c r="Q2262">
        <v>14</v>
      </c>
      <c r="R2262">
        <v>1</v>
      </c>
      <c r="S2262">
        <v>1.7647330000000001</v>
      </c>
      <c r="T2262">
        <v>0</v>
      </c>
      <c r="U2262">
        <v>0</v>
      </c>
    </row>
    <row r="2263" spans="1:21" x14ac:dyDescent="0.35">
      <c r="A2263">
        <v>1</v>
      </c>
      <c r="B2263">
        <f t="shared" si="95"/>
        <v>2262</v>
      </c>
      <c r="C2263" t="s">
        <v>106</v>
      </c>
      <c r="D2263">
        <v>109</v>
      </c>
      <c r="E2263">
        <v>2010</v>
      </c>
      <c r="F2263">
        <v>1000</v>
      </c>
      <c r="G2263" s="12">
        <v>5700000</v>
      </c>
      <c r="H2263" s="12">
        <v>0</v>
      </c>
      <c r="I2263">
        <v>0</v>
      </c>
      <c r="J2263">
        <v>0</v>
      </c>
      <c r="K2263">
        <v>0</v>
      </c>
      <c r="L2263" s="11">
        <v>34945</v>
      </c>
      <c r="M2263" s="12">
        <v>1995</v>
      </c>
      <c r="N2263">
        <v>1</v>
      </c>
      <c r="O2263" s="12">
        <f t="shared" si="94"/>
        <v>15</v>
      </c>
      <c r="P2263">
        <v>1995</v>
      </c>
      <c r="Q2263">
        <v>15</v>
      </c>
      <c r="R2263">
        <v>1</v>
      </c>
      <c r="S2263">
        <v>1.7428520000000001</v>
      </c>
      <c r="T2263">
        <v>0</v>
      </c>
      <c r="U2263">
        <v>0</v>
      </c>
    </row>
    <row r="2264" spans="1:21" x14ac:dyDescent="0.35">
      <c r="A2264">
        <v>1</v>
      </c>
      <c r="B2264">
        <f t="shared" si="95"/>
        <v>2263</v>
      </c>
      <c r="C2264" t="s">
        <v>106</v>
      </c>
      <c r="D2264">
        <v>109</v>
      </c>
      <c r="E2264">
        <v>2011</v>
      </c>
      <c r="F2264">
        <v>1000</v>
      </c>
      <c r="G2264" s="12">
        <v>5800000</v>
      </c>
      <c r="H2264" s="12">
        <v>0</v>
      </c>
      <c r="I2264">
        <v>0</v>
      </c>
      <c r="J2264">
        <v>0</v>
      </c>
      <c r="K2264">
        <v>0</v>
      </c>
      <c r="L2264" s="11">
        <v>34945</v>
      </c>
      <c r="M2264" s="12">
        <v>1995</v>
      </c>
      <c r="N2264">
        <v>1</v>
      </c>
      <c r="O2264" s="12">
        <f t="shared" si="94"/>
        <v>16</v>
      </c>
      <c r="P2264">
        <v>1995</v>
      </c>
      <c r="Q2264">
        <v>16</v>
      </c>
      <c r="R2264">
        <v>1</v>
      </c>
      <c r="S2264">
        <v>1.721816</v>
      </c>
      <c r="T2264">
        <v>0</v>
      </c>
      <c r="U2264">
        <v>0</v>
      </c>
    </row>
    <row r="2265" spans="1:21" x14ac:dyDescent="0.35">
      <c r="A2265">
        <v>1</v>
      </c>
      <c r="B2265">
        <f t="shared" si="95"/>
        <v>2264</v>
      </c>
      <c r="C2265" t="s">
        <v>106</v>
      </c>
      <c r="D2265">
        <v>109</v>
      </c>
      <c r="E2265">
        <v>2012</v>
      </c>
      <c r="F2265">
        <v>500</v>
      </c>
      <c r="G2265" s="12">
        <v>5900000</v>
      </c>
      <c r="H2265" s="12">
        <v>0</v>
      </c>
      <c r="I2265">
        <v>0</v>
      </c>
      <c r="J2265">
        <v>0</v>
      </c>
      <c r="K2265">
        <v>0</v>
      </c>
      <c r="L2265" s="11">
        <v>34945</v>
      </c>
      <c r="M2265" s="12">
        <v>1995</v>
      </c>
      <c r="N2265">
        <v>1</v>
      </c>
      <c r="O2265" s="12">
        <f t="shared" si="94"/>
        <v>17</v>
      </c>
      <c r="P2265">
        <v>1995</v>
      </c>
      <c r="Q2265">
        <v>17</v>
      </c>
      <c r="R2265">
        <v>1</v>
      </c>
      <c r="S2265">
        <v>0.85075860000000003</v>
      </c>
      <c r="T2265">
        <v>0</v>
      </c>
      <c r="U2265">
        <v>0</v>
      </c>
    </row>
    <row r="2266" spans="1:21" x14ac:dyDescent="0.35">
      <c r="A2266">
        <v>1</v>
      </c>
      <c r="B2266">
        <f t="shared" si="95"/>
        <v>2265</v>
      </c>
      <c r="C2266" t="s">
        <v>106</v>
      </c>
      <c r="D2266">
        <v>109</v>
      </c>
      <c r="E2266">
        <v>2013</v>
      </c>
      <c r="F2266">
        <v>500</v>
      </c>
      <c r="G2266" s="12">
        <v>5900000</v>
      </c>
      <c r="H2266" s="12">
        <v>0</v>
      </c>
      <c r="I2266">
        <v>0</v>
      </c>
      <c r="J2266">
        <v>0</v>
      </c>
      <c r="K2266">
        <v>0</v>
      </c>
      <c r="L2266" s="11">
        <v>34945</v>
      </c>
      <c r="M2266" s="12">
        <v>1995</v>
      </c>
      <c r="N2266">
        <v>1</v>
      </c>
      <c r="O2266" s="12">
        <f t="shared" si="94"/>
        <v>18</v>
      </c>
      <c r="P2266">
        <v>1995</v>
      </c>
      <c r="Q2266">
        <v>18</v>
      </c>
      <c r="R2266">
        <v>1</v>
      </c>
      <c r="S2266">
        <v>0.8409373</v>
      </c>
      <c r="T2266">
        <v>0</v>
      </c>
      <c r="U2266">
        <v>0</v>
      </c>
    </row>
    <row r="2267" spans="1:21" x14ac:dyDescent="0.35">
      <c r="A2267">
        <v>1</v>
      </c>
      <c r="B2267">
        <f t="shared" si="95"/>
        <v>2266</v>
      </c>
      <c r="C2267" t="s">
        <v>106</v>
      </c>
      <c r="D2267">
        <v>109</v>
      </c>
      <c r="E2267">
        <v>2014</v>
      </c>
      <c r="F2267">
        <v>500</v>
      </c>
      <c r="G2267" s="12">
        <v>6000000</v>
      </c>
      <c r="H2267" s="12">
        <v>0</v>
      </c>
      <c r="I2267">
        <v>0</v>
      </c>
      <c r="J2267">
        <v>0</v>
      </c>
      <c r="K2267">
        <v>0</v>
      </c>
      <c r="L2267" s="11">
        <v>34945</v>
      </c>
      <c r="M2267" s="12">
        <v>1995</v>
      </c>
      <c r="N2267">
        <v>1</v>
      </c>
      <c r="O2267" s="12">
        <f t="shared" si="94"/>
        <v>19</v>
      </c>
      <c r="P2267">
        <v>1995</v>
      </c>
      <c r="Q2267">
        <v>19</v>
      </c>
      <c r="R2267">
        <v>1</v>
      </c>
      <c r="S2267">
        <v>0.83139379999999996</v>
      </c>
      <c r="T2267">
        <v>0</v>
      </c>
      <c r="U2267">
        <v>0</v>
      </c>
    </row>
    <row r="2268" spans="1:21" x14ac:dyDescent="0.35">
      <c r="A2268">
        <v>1</v>
      </c>
      <c r="B2268">
        <f t="shared" si="95"/>
        <v>2267</v>
      </c>
      <c r="C2268" t="s">
        <v>106</v>
      </c>
      <c r="D2268">
        <v>109</v>
      </c>
      <c r="E2268">
        <v>2015</v>
      </c>
      <c r="F2268">
        <v>500</v>
      </c>
      <c r="G2268" s="12">
        <v>6100000</v>
      </c>
      <c r="H2268" s="12">
        <v>0</v>
      </c>
      <c r="I2268">
        <v>0</v>
      </c>
      <c r="J2268">
        <v>0</v>
      </c>
      <c r="K2268">
        <v>0</v>
      </c>
      <c r="L2268" s="11">
        <v>34945</v>
      </c>
      <c r="M2268" s="12">
        <v>1995</v>
      </c>
      <c r="N2268">
        <v>1</v>
      </c>
      <c r="O2268" s="12">
        <f t="shared" si="94"/>
        <v>20</v>
      </c>
      <c r="P2268">
        <v>1995</v>
      </c>
      <c r="Q2268">
        <v>20</v>
      </c>
      <c r="R2268">
        <v>1</v>
      </c>
      <c r="S2268">
        <v>0.82209319999999997</v>
      </c>
      <c r="T2268">
        <v>0</v>
      </c>
      <c r="U2268">
        <v>0</v>
      </c>
    </row>
    <row r="2269" spans="1:21" x14ac:dyDescent="0.35">
      <c r="A2269">
        <v>1</v>
      </c>
      <c r="B2269">
        <f t="shared" si="95"/>
        <v>2268</v>
      </c>
      <c r="C2269" t="s">
        <v>106</v>
      </c>
      <c r="D2269">
        <v>109</v>
      </c>
      <c r="E2269">
        <v>2016</v>
      </c>
      <c r="F2269">
        <v>500</v>
      </c>
      <c r="G2269" s="12">
        <v>6100000</v>
      </c>
      <c r="H2269" s="12">
        <v>0</v>
      </c>
      <c r="I2269">
        <v>0</v>
      </c>
      <c r="J2269">
        <v>0</v>
      </c>
      <c r="K2269">
        <v>0</v>
      </c>
      <c r="L2269" s="11">
        <v>34945</v>
      </c>
      <c r="M2269" s="12">
        <v>1995</v>
      </c>
      <c r="N2269">
        <v>1</v>
      </c>
      <c r="O2269" s="12">
        <f t="shared" si="94"/>
        <v>21</v>
      </c>
      <c r="P2269">
        <v>1995</v>
      </c>
      <c r="Q2269">
        <v>21</v>
      </c>
      <c r="R2269">
        <v>1</v>
      </c>
      <c r="S2269">
        <v>0.81301769999999995</v>
      </c>
      <c r="T2269">
        <v>0</v>
      </c>
      <c r="U2269">
        <v>0</v>
      </c>
    </row>
    <row r="2270" spans="1:21" x14ac:dyDescent="0.35">
      <c r="A2270">
        <v>1</v>
      </c>
      <c r="B2270">
        <f t="shared" si="95"/>
        <v>2269</v>
      </c>
      <c r="C2270" t="s">
        <v>107</v>
      </c>
      <c r="D2270">
        <v>110</v>
      </c>
      <c r="E2270">
        <v>1990</v>
      </c>
      <c r="F2270">
        <v>500</v>
      </c>
      <c r="G2270" s="12">
        <v>8000000</v>
      </c>
      <c r="H2270" s="12">
        <v>0</v>
      </c>
      <c r="I2270">
        <v>0</v>
      </c>
      <c r="J2270">
        <v>1</v>
      </c>
      <c r="K2270">
        <v>0</v>
      </c>
      <c r="L2270" s="11">
        <v>35412</v>
      </c>
      <c r="M2270" s="12">
        <v>1996</v>
      </c>
      <c r="N2270">
        <v>0</v>
      </c>
      <c r="O2270" s="12">
        <f t="shared" si="94"/>
        <v>-6</v>
      </c>
      <c r="P2270">
        <v>2033</v>
      </c>
      <c r="Q2270">
        <v>-43</v>
      </c>
      <c r="R2270">
        <v>0</v>
      </c>
      <c r="S2270">
        <v>0.62399689999999997</v>
      </c>
      <c r="T2270">
        <v>0</v>
      </c>
      <c r="U2270">
        <v>0</v>
      </c>
    </row>
    <row r="2271" spans="1:21" x14ac:dyDescent="0.35">
      <c r="A2271">
        <v>1</v>
      </c>
      <c r="B2271">
        <f t="shared" si="95"/>
        <v>2270</v>
      </c>
      <c r="C2271" t="s">
        <v>107</v>
      </c>
      <c r="D2271">
        <v>110</v>
      </c>
      <c r="E2271">
        <v>1991</v>
      </c>
      <c r="F2271">
        <v>500</v>
      </c>
      <c r="G2271" s="12">
        <v>8300000</v>
      </c>
      <c r="H2271" s="12">
        <v>0</v>
      </c>
      <c r="I2271">
        <v>0</v>
      </c>
      <c r="J2271">
        <v>1</v>
      </c>
      <c r="K2271">
        <v>0</v>
      </c>
      <c r="L2271" s="11">
        <v>35412</v>
      </c>
      <c r="M2271" s="12">
        <v>1996</v>
      </c>
      <c r="N2271">
        <v>0</v>
      </c>
      <c r="O2271" s="12">
        <f t="shared" si="94"/>
        <v>-5</v>
      </c>
      <c r="P2271">
        <v>2033</v>
      </c>
      <c r="Q2271">
        <v>-42</v>
      </c>
      <c r="R2271">
        <v>0</v>
      </c>
      <c r="S2271">
        <v>0.60437739999999995</v>
      </c>
      <c r="T2271">
        <v>0</v>
      </c>
      <c r="U2271">
        <v>0</v>
      </c>
    </row>
    <row r="2272" spans="1:21" x14ac:dyDescent="0.35">
      <c r="A2272">
        <v>1</v>
      </c>
      <c r="B2272">
        <f t="shared" si="95"/>
        <v>2271</v>
      </c>
      <c r="C2272" t="s">
        <v>107</v>
      </c>
      <c r="D2272">
        <v>110</v>
      </c>
      <c r="E2272">
        <v>1992</v>
      </c>
      <c r="F2272">
        <v>1000</v>
      </c>
      <c r="G2272" s="12">
        <v>8500000</v>
      </c>
      <c r="H2272" s="12">
        <v>0</v>
      </c>
      <c r="I2272">
        <v>0</v>
      </c>
      <c r="J2272">
        <v>1</v>
      </c>
      <c r="K2272">
        <v>0</v>
      </c>
      <c r="L2272" s="11">
        <v>35412</v>
      </c>
      <c r="M2272" s="12">
        <v>1996</v>
      </c>
      <c r="N2272">
        <v>0</v>
      </c>
      <c r="O2272" s="12">
        <f t="shared" si="94"/>
        <v>-4</v>
      </c>
      <c r="P2272">
        <v>2033</v>
      </c>
      <c r="Q2272">
        <v>-41</v>
      </c>
      <c r="R2272">
        <v>0</v>
      </c>
      <c r="S2272">
        <v>1.1696690000000001</v>
      </c>
      <c r="T2272">
        <v>0</v>
      </c>
      <c r="U2272">
        <v>0</v>
      </c>
    </row>
    <row r="2273" spans="1:21" x14ac:dyDescent="0.35">
      <c r="A2273">
        <v>1</v>
      </c>
      <c r="B2273">
        <f t="shared" si="95"/>
        <v>2272</v>
      </c>
      <c r="C2273" t="s">
        <v>107</v>
      </c>
      <c r="D2273">
        <v>110</v>
      </c>
      <c r="E2273">
        <v>1993</v>
      </c>
      <c r="F2273">
        <v>1000</v>
      </c>
      <c r="G2273" s="12">
        <v>8800000</v>
      </c>
      <c r="H2273" s="12">
        <v>0</v>
      </c>
      <c r="I2273">
        <v>0</v>
      </c>
      <c r="J2273">
        <v>1</v>
      </c>
      <c r="K2273">
        <v>0</v>
      </c>
      <c r="L2273" s="11">
        <v>35412</v>
      </c>
      <c r="M2273" s="12">
        <v>1996</v>
      </c>
      <c r="N2273">
        <v>0</v>
      </c>
      <c r="O2273" s="12">
        <f t="shared" si="94"/>
        <v>-3</v>
      </c>
      <c r="P2273">
        <v>2033</v>
      </c>
      <c r="Q2273">
        <v>-40</v>
      </c>
      <c r="R2273">
        <v>0</v>
      </c>
      <c r="S2273">
        <v>1.1309130000000001</v>
      </c>
      <c r="T2273">
        <v>0</v>
      </c>
      <c r="U2273">
        <v>0</v>
      </c>
    </row>
    <row r="2274" spans="1:21" x14ac:dyDescent="0.35">
      <c r="A2274">
        <v>1</v>
      </c>
      <c r="B2274">
        <f t="shared" si="95"/>
        <v>2273</v>
      </c>
      <c r="C2274" t="s">
        <v>107</v>
      </c>
      <c r="D2274">
        <v>110</v>
      </c>
      <c r="E2274">
        <v>1994</v>
      </c>
      <c r="F2274">
        <v>1000</v>
      </c>
      <c r="G2274" s="12">
        <v>9200000</v>
      </c>
      <c r="H2274" s="12">
        <v>0</v>
      </c>
      <c r="I2274">
        <v>0</v>
      </c>
      <c r="J2274">
        <v>1</v>
      </c>
      <c r="K2274">
        <v>0</v>
      </c>
      <c r="L2274" s="11">
        <v>35412</v>
      </c>
      <c r="M2274" s="12">
        <v>1996</v>
      </c>
      <c r="N2274">
        <v>0</v>
      </c>
      <c r="O2274" s="12">
        <f t="shared" si="94"/>
        <v>-2</v>
      </c>
      <c r="P2274">
        <v>2033</v>
      </c>
      <c r="Q2274">
        <v>-39</v>
      </c>
      <c r="R2274">
        <v>0</v>
      </c>
      <c r="S2274">
        <v>1.092686</v>
      </c>
      <c r="T2274">
        <v>0</v>
      </c>
      <c r="U2274">
        <v>0</v>
      </c>
    </row>
    <row r="2275" spans="1:21" x14ac:dyDescent="0.35">
      <c r="A2275">
        <v>1</v>
      </c>
      <c r="B2275">
        <f t="shared" si="95"/>
        <v>2274</v>
      </c>
      <c r="C2275" t="s">
        <v>107</v>
      </c>
      <c r="D2275">
        <v>110</v>
      </c>
      <c r="E2275">
        <v>1995</v>
      </c>
      <c r="F2275">
        <v>1200</v>
      </c>
      <c r="G2275" s="12">
        <v>9500000</v>
      </c>
      <c r="H2275" s="12">
        <v>0</v>
      </c>
      <c r="I2275">
        <v>0</v>
      </c>
      <c r="J2275">
        <v>1</v>
      </c>
      <c r="K2275">
        <v>0</v>
      </c>
      <c r="L2275" s="11">
        <v>35412</v>
      </c>
      <c r="M2275" s="12">
        <v>1996</v>
      </c>
      <c r="N2275">
        <v>0</v>
      </c>
      <c r="O2275" s="12">
        <f t="shared" si="94"/>
        <v>-1</v>
      </c>
      <c r="P2275">
        <v>2033</v>
      </c>
      <c r="Q2275">
        <v>-38</v>
      </c>
      <c r="R2275">
        <v>0</v>
      </c>
      <c r="S2275">
        <v>1.2661789999999999</v>
      </c>
      <c r="T2275">
        <v>0</v>
      </c>
      <c r="U2275">
        <v>0</v>
      </c>
    </row>
    <row r="2276" spans="1:21" x14ac:dyDescent="0.35">
      <c r="A2276">
        <v>1</v>
      </c>
      <c r="B2276">
        <f t="shared" si="95"/>
        <v>2275</v>
      </c>
      <c r="C2276" t="s">
        <v>107</v>
      </c>
      <c r="D2276">
        <v>110</v>
      </c>
      <c r="E2276">
        <v>1996</v>
      </c>
      <c r="F2276">
        <v>1500</v>
      </c>
      <c r="G2276" s="12">
        <v>9800000</v>
      </c>
      <c r="H2276" s="12">
        <v>0</v>
      </c>
      <c r="I2276">
        <v>0</v>
      </c>
      <c r="J2276">
        <v>1</v>
      </c>
      <c r="K2276">
        <v>0</v>
      </c>
      <c r="L2276" s="11">
        <v>35412</v>
      </c>
      <c r="M2276" s="12">
        <v>1996</v>
      </c>
      <c r="N2276">
        <v>1</v>
      </c>
      <c r="O2276" s="12">
        <f t="shared" si="94"/>
        <v>0</v>
      </c>
      <c r="P2276">
        <v>2033</v>
      </c>
      <c r="Q2276">
        <v>-37</v>
      </c>
      <c r="R2276">
        <v>0</v>
      </c>
      <c r="S2276">
        <v>1.527501</v>
      </c>
      <c r="T2276">
        <v>1</v>
      </c>
      <c r="U2276">
        <v>0</v>
      </c>
    </row>
    <row r="2277" spans="1:21" x14ac:dyDescent="0.35">
      <c r="A2277">
        <v>1</v>
      </c>
      <c r="B2277">
        <f t="shared" si="95"/>
        <v>2276</v>
      </c>
      <c r="C2277" t="s">
        <v>107</v>
      </c>
      <c r="D2277">
        <v>110</v>
      </c>
      <c r="E2277">
        <v>1997</v>
      </c>
      <c r="F2277">
        <v>1900</v>
      </c>
      <c r="G2277" s="12">
        <v>10000000</v>
      </c>
      <c r="H2277" s="12">
        <v>0</v>
      </c>
      <c r="I2277">
        <v>0</v>
      </c>
      <c r="J2277">
        <v>1</v>
      </c>
      <c r="K2277">
        <v>0</v>
      </c>
      <c r="L2277" s="11">
        <v>35412</v>
      </c>
      <c r="M2277" s="12">
        <v>1996</v>
      </c>
      <c r="N2277">
        <v>1</v>
      </c>
      <c r="O2277" s="12">
        <f t="shared" si="94"/>
        <v>1</v>
      </c>
      <c r="P2277">
        <v>2033</v>
      </c>
      <c r="Q2277">
        <v>-36</v>
      </c>
      <c r="R2277">
        <v>0</v>
      </c>
      <c r="S2277">
        <v>1.8663940000000001</v>
      </c>
      <c r="T2277">
        <v>1</v>
      </c>
      <c r="U2277">
        <v>0</v>
      </c>
    </row>
    <row r="2278" spans="1:21" x14ac:dyDescent="0.35">
      <c r="A2278">
        <v>1</v>
      </c>
      <c r="B2278">
        <f t="shared" si="95"/>
        <v>2277</v>
      </c>
      <c r="C2278" t="s">
        <v>107</v>
      </c>
      <c r="D2278">
        <v>110</v>
      </c>
      <c r="E2278">
        <v>1998</v>
      </c>
      <c r="F2278">
        <v>2300</v>
      </c>
      <c r="G2278" s="12">
        <v>11000000</v>
      </c>
      <c r="H2278" s="12">
        <v>0</v>
      </c>
      <c r="I2278">
        <v>0</v>
      </c>
      <c r="J2278">
        <v>1</v>
      </c>
      <c r="K2278">
        <v>0</v>
      </c>
      <c r="L2278" s="11">
        <v>35412</v>
      </c>
      <c r="M2278" s="12">
        <v>1996</v>
      </c>
      <c r="N2278">
        <v>1</v>
      </c>
      <c r="O2278" s="12">
        <f t="shared" si="94"/>
        <v>2</v>
      </c>
      <c r="P2278">
        <v>2033</v>
      </c>
      <c r="Q2278">
        <v>-35</v>
      </c>
      <c r="R2278">
        <v>0</v>
      </c>
      <c r="S2278">
        <v>2.1787420000000002</v>
      </c>
      <c r="T2278">
        <v>1</v>
      </c>
      <c r="U2278">
        <v>0</v>
      </c>
    </row>
    <row r="2279" spans="1:21" x14ac:dyDescent="0.35">
      <c r="A2279">
        <v>1</v>
      </c>
      <c r="B2279">
        <f t="shared" si="95"/>
        <v>2278</v>
      </c>
      <c r="C2279" t="s">
        <v>107</v>
      </c>
      <c r="D2279">
        <v>110</v>
      </c>
      <c r="E2279">
        <v>1999</v>
      </c>
      <c r="F2279">
        <v>2700</v>
      </c>
      <c r="G2279" s="12">
        <v>11000000</v>
      </c>
      <c r="H2279" s="12">
        <v>0</v>
      </c>
      <c r="I2279">
        <v>0</v>
      </c>
      <c r="J2279">
        <v>1</v>
      </c>
      <c r="K2279">
        <v>0</v>
      </c>
      <c r="L2279" s="11">
        <v>35412</v>
      </c>
      <c r="M2279" s="12">
        <v>1996</v>
      </c>
      <c r="N2279">
        <v>1</v>
      </c>
      <c r="O2279" s="12">
        <f t="shared" si="94"/>
        <v>3</v>
      </c>
      <c r="P2279">
        <v>2033</v>
      </c>
      <c r="Q2279">
        <v>-34</v>
      </c>
      <c r="R2279">
        <v>0</v>
      </c>
      <c r="S2279">
        <v>2.4662419999999998</v>
      </c>
      <c r="T2279">
        <v>1</v>
      </c>
      <c r="U2279">
        <v>0</v>
      </c>
    </row>
    <row r="2280" spans="1:21" x14ac:dyDescent="0.35">
      <c r="A2280">
        <v>1</v>
      </c>
      <c r="B2280">
        <f t="shared" si="95"/>
        <v>2279</v>
      </c>
      <c r="C2280" t="s">
        <v>107</v>
      </c>
      <c r="D2280">
        <v>110</v>
      </c>
      <c r="E2280">
        <v>2000</v>
      </c>
      <c r="F2280">
        <v>3200</v>
      </c>
      <c r="G2280" s="12">
        <v>11000000</v>
      </c>
      <c r="H2280" s="12">
        <v>0</v>
      </c>
      <c r="I2280">
        <v>0</v>
      </c>
      <c r="J2280">
        <v>1</v>
      </c>
      <c r="K2280">
        <v>0</v>
      </c>
      <c r="L2280" s="11">
        <v>35412</v>
      </c>
      <c r="M2280" s="12">
        <v>1996</v>
      </c>
      <c r="N2280">
        <v>1</v>
      </c>
      <c r="O2280" s="12">
        <f t="shared" si="94"/>
        <v>4</v>
      </c>
      <c r="P2280">
        <v>2033</v>
      </c>
      <c r="Q2280">
        <v>-33</v>
      </c>
      <c r="R2280">
        <v>0</v>
      </c>
      <c r="S2280">
        <v>2.8186450000000001</v>
      </c>
      <c r="T2280">
        <v>1</v>
      </c>
      <c r="U2280">
        <v>0</v>
      </c>
    </row>
    <row r="2281" spans="1:21" x14ac:dyDescent="0.35">
      <c r="A2281">
        <v>1</v>
      </c>
      <c r="B2281">
        <f t="shared" si="95"/>
        <v>2280</v>
      </c>
      <c r="C2281" t="s">
        <v>107</v>
      </c>
      <c r="D2281">
        <v>110</v>
      </c>
      <c r="E2281">
        <v>2001</v>
      </c>
      <c r="F2281">
        <v>3600</v>
      </c>
      <c r="G2281" s="12">
        <v>12000000</v>
      </c>
      <c r="H2281" s="12">
        <v>0</v>
      </c>
      <c r="I2281">
        <v>0</v>
      </c>
      <c r="J2281">
        <v>1</v>
      </c>
      <c r="K2281">
        <v>0</v>
      </c>
      <c r="L2281" s="11">
        <v>35412</v>
      </c>
      <c r="M2281" s="12">
        <v>1996</v>
      </c>
      <c r="N2281">
        <v>1</v>
      </c>
      <c r="O2281" s="12">
        <f t="shared" si="94"/>
        <v>5</v>
      </c>
      <c r="P2281">
        <v>2033</v>
      </c>
      <c r="Q2281">
        <v>-32</v>
      </c>
      <c r="R2281">
        <v>0</v>
      </c>
      <c r="S2281">
        <v>3.0581100000000001</v>
      </c>
      <c r="T2281">
        <v>1</v>
      </c>
      <c r="U2281">
        <v>0</v>
      </c>
    </row>
    <row r="2282" spans="1:21" x14ac:dyDescent="0.35">
      <c r="A2282">
        <v>1</v>
      </c>
      <c r="B2282">
        <f t="shared" si="95"/>
        <v>2281</v>
      </c>
      <c r="C2282" t="s">
        <v>107</v>
      </c>
      <c r="D2282">
        <v>110</v>
      </c>
      <c r="E2282">
        <v>2002</v>
      </c>
      <c r="F2282">
        <v>4000</v>
      </c>
      <c r="G2282" s="12">
        <v>12000000</v>
      </c>
      <c r="H2282" s="12">
        <v>0</v>
      </c>
      <c r="I2282">
        <v>0</v>
      </c>
      <c r="J2282">
        <v>1</v>
      </c>
      <c r="K2282">
        <v>0</v>
      </c>
      <c r="L2282" s="11">
        <v>35412</v>
      </c>
      <c r="M2282" s="12">
        <v>1996</v>
      </c>
      <c r="N2282">
        <v>1</v>
      </c>
      <c r="O2282" s="12">
        <f t="shared" si="94"/>
        <v>6</v>
      </c>
      <c r="P2282">
        <v>2033</v>
      </c>
      <c r="Q2282">
        <v>-31</v>
      </c>
      <c r="R2282">
        <v>0</v>
      </c>
      <c r="S2282">
        <v>3.2770760000000001</v>
      </c>
      <c r="T2282">
        <v>1</v>
      </c>
      <c r="U2282">
        <v>0</v>
      </c>
    </row>
    <row r="2283" spans="1:21" x14ac:dyDescent="0.35">
      <c r="A2283">
        <v>1</v>
      </c>
      <c r="B2283">
        <f t="shared" si="95"/>
        <v>2282</v>
      </c>
      <c r="C2283" t="s">
        <v>107</v>
      </c>
      <c r="D2283">
        <v>110</v>
      </c>
      <c r="E2283">
        <v>2003</v>
      </c>
      <c r="F2283">
        <v>4400</v>
      </c>
      <c r="G2283" s="12">
        <v>13000000</v>
      </c>
      <c r="H2283" s="12">
        <v>0</v>
      </c>
      <c r="I2283">
        <v>0</v>
      </c>
      <c r="J2283">
        <v>1</v>
      </c>
      <c r="K2283">
        <v>0</v>
      </c>
      <c r="L2283" s="11">
        <v>35412</v>
      </c>
      <c r="M2283" s="12">
        <v>1996</v>
      </c>
      <c r="N2283">
        <v>1</v>
      </c>
      <c r="O2283" s="12">
        <f t="shared" si="94"/>
        <v>7</v>
      </c>
      <c r="P2283">
        <v>2033</v>
      </c>
      <c r="Q2283">
        <v>-30</v>
      </c>
      <c r="R2283">
        <v>0</v>
      </c>
      <c r="S2283">
        <v>3.4763730000000002</v>
      </c>
      <c r="T2283">
        <v>1</v>
      </c>
      <c r="U2283">
        <v>0</v>
      </c>
    </row>
    <row r="2284" spans="1:21" x14ac:dyDescent="0.35">
      <c r="A2284">
        <v>1</v>
      </c>
      <c r="B2284">
        <f t="shared" si="95"/>
        <v>2283</v>
      </c>
      <c r="C2284" t="s">
        <v>107</v>
      </c>
      <c r="D2284">
        <v>110</v>
      </c>
      <c r="E2284">
        <v>2004</v>
      </c>
      <c r="F2284">
        <v>4700</v>
      </c>
      <c r="G2284" s="12">
        <v>13000000</v>
      </c>
      <c r="H2284" s="12">
        <v>0</v>
      </c>
      <c r="I2284">
        <v>0</v>
      </c>
      <c r="J2284">
        <v>1</v>
      </c>
      <c r="K2284">
        <v>0</v>
      </c>
      <c r="L2284" s="11">
        <v>35412</v>
      </c>
      <c r="M2284" s="12">
        <v>1996</v>
      </c>
      <c r="N2284">
        <v>1</v>
      </c>
      <c r="O2284" s="12">
        <f t="shared" si="94"/>
        <v>8</v>
      </c>
      <c r="P2284">
        <v>2033</v>
      </c>
      <c r="Q2284">
        <v>-29</v>
      </c>
      <c r="R2284">
        <v>0</v>
      </c>
      <c r="S2284">
        <v>3.5804040000000001</v>
      </c>
      <c r="T2284">
        <v>1</v>
      </c>
      <c r="U2284">
        <v>0</v>
      </c>
    </row>
    <row r="2285" spans="1:21" x14ac:dyDescent="0.35">
      <c r="A2285">
        <v>1</v>
      </c>
      <c r="B2285">
        <f t="shared" si="95"/>
        <v>2284</v>
      </c>
      <c r="C2285" t="s">
        <v>107</v>
      </c>
      <c r="D2285">
        <v>110</v>
      </c>
      <c r="E2285">
        <v>2005</v>
      </c>
      <c r="F2285">
        <v>4900</v>
      </c>
      <c r="G2285" s="12">
        <v>14000000</v>
      </c>
      <c r="H2285" s="12">
        <v>0</v>
      </c>
      <c r="I2285">
        <v>0</v>
      </c>
      <c r="J2285">
        <v>1</v>
      </c>
      <c r="K2285">
        <v>0</v>
      </c>
      <c r="L2285" s="11">
        <v>35412</v>
      </c>
      <c r="M2285" s="12">
        <v>1996</v>
      </c>
      <c r="N2285">
        <v>1</v>
      </c>
      <c r="O2285" s="12">
        <f t="shared" si="94"/>
        <v>9</v>
      </c>
      <c r="P2285">
        <v>2033</v>
      </c>
      <c r="Q2285">
        <v>-28</v>
      </c>
      <c r="R2285">
        <v>0</v>
      </c>
      <c r="S2285">
        <v>3.5980599999999998</v>
      </c>
      <c r="T2285">
        <v>1</v>
      </c>
      <c r="U2285">
        <v>0</v>
      </c>
    </row>
    <row r="2286" spans="1:21" x14ac:dyDescent="0.35">
      <c r="A2286">
        <v>1</v>
      </c>
      <c r="B2286">
        <f t="shared" si="95"/>
        <v>2285</v>
      </c>
      <c r="C2286" t="s">
        <v>107</v>
      </c>
      <c r="D2286">
        <v>110</v>
      </c>
      <c r="E2286">
        <v>2006</v>
      </c>
      <c r="F2286">
        <v>4900</v>
      </c>
      <c r="G2286" s="12">
        <v>14000000</v>
      </c>
      <c r="H2286" s="12">
        <v>0</v>
      </c>
      <c r="I2286">
        <v>0</v>
      </c>
      <c r="J2286">
        <v>1</v>
      </c>
      <c r="K2286">
        <v>0</v>
      </c>
      <c r="L2286" s="11">
        <v>35412</v>
      </c>
      <c r="M2286" s="12">
        <v>1996</v>
      </c>
      <c r="N2286">
        <v>1</v>
      </c>
      <c r="O2286" s="12">
        <f t="shared" si="94"/>
        <v>10</v>
      </c>
      <c r="P2286">
        <v>2033</v>
      </c>
      <c r="Q2286">
        <v>-27</v>
      </c>
      <c r="R2286">
        <v>0</v>
      </c>
      <c r="S2286">
        <v>3.4672930000000002</v>
      </c>
      <c r="T2286">
        <v>1</v>
      </c>
      <c r="U2286">
        <v>0</v>
      </c>
    </row>
    <row r="2287" spans="1:21" x14ac:dyDescent="0.35">
      <c r="A2287">
        <v>1</v>
      </c>
      <c r="B2287">
        <f t="shared" si="95"/>
        <v>2286</v>
      </c>
      <c r="C2287" t="s">
        <v>107</v>
      </c>
      <c r="D2287">
        <v>110</v>
      </c>
      <c r="E2287">
        <v>2007</v>
      </c>
      <c r="F2287">
        <v>4900</v>
      </c>
      <c r="G2287" s="12">
        <v>15000000</v>
      </c>
      <c r="H2287" s="12">
        <v>0</v>
      </c>
      <c r="I2287">
        <v>0</v>
      </c>
      <c r="J2287">
        <v>1</v>
      </c>
      <c r="K2287">
        <v>0</v>
      </c>
      <c r="L2287" s="11">
        <v>35412</v>
      </c>
      <c r="M2287" s="12">
        <v>1996</v>
      </c>
      <c r="N2287">
        <v>1</v>
      </c>
      <c r="O2287" s="12">
        <f t="shared" si="94"/>
        <v>11</v>
      </c>
      <c r="P2287">
        <v>2033</v>
      </c>
      <c r="Q2287">
        <v>-26</v>
      </c>
      <c r="R2287">
        <v>0</v>
      </c>
      <c r="S2287">
        <v>3.3405279999999999</v>
      </c>
      <c r="T2287">
        <v>1</v>
      </c>
      <c r="U2287">
        <v>0</v>
      </c>
    </row>
    <row r="2288" spans="1:21" x14ac:dyDescent="0.35">
      <c r="A2288">
        <v>1</v>
      </c>
      <c r="B2288">
        <f t="shared" si="95"/>
        <v>2287</v>
      </c>
      <c r="C2288" t="s">
        <v>107</v>
      </c>
      <c r="D2288">
        <v>110</v>
      </c>
      <c r="E2288">
        <v>2008</v>
      </c>
      <c r="F2288">
        <v>4800</v>
      </c>
      <c r="G2288" s="12">
        <v>15000000</v>
      </c>
      <c r="H2288" s="12">
        <v>0</v>
      </c>
      <c r="I2288">
        <v>0</v>
      </c>
      <c r="J2288">
        <v>1</v>
      </c>
      <c r="K2288">
        <v>0</v>
      </c>
      <c r="L2288" s="11">
        <v>35412</v>
      </c>
      <c r="M2288" s="12">
        <v>1996</v>
      </c>
      <c r="N2288">
        <v>1</v>
      </c>
      <c r="O2288" s="12">
        <f t="shared" si="94"/>
        <v>12</v>
      </c>
      <c r="P2288">
        <v>2033</v>
      </c>
      <c r="Q2288">
        <v>-25</v>
      </c>
      <c r="R2288">
        <v>0</v>
      </c>
      <c r="S2288">
        <v>3.15198</v>
      </c>
      <c r="T2288">
        <v>1</v>
      </c>
      <c r="U2288">
        <v>0</v>
      </c>
    </row>
    <row r="2289" spans="1:21" x14ac:dyDescent="0.35">
      <c r="A2289">
        <v>1</v>
      </c>
      <c r="B2289">
        <f t="shared" si="95"/>
        <v>2288</v>
      </c>
      <c r="C2289" t="s">
        <v>107</v>
      </c>
      <c r="D2289">
        <v>110</v>
      </c>
      <c r="E2289">
        <v>2009</v>
      </c>
      <c r="F2289">
        <v>4700</v>
      </c>
      <c r="G2289" s="12">
        <v>16000000</v>
      </c>
      <c r="H2289" s="12">
        <v>0</v>
      </c>
      <c r="I2289">
        <v>0</v>
      </c>
      <c r="J2289">
        <v>1</v>
      </c>
      <c r="K2289">
        <v>0</v>
      </c>
      <c r="L2289" s="11">
        <v>35412</v>
      </c>
      <c r="M2289" s="12">
        <v>1996</v>
      </c>
      <c r="N2289">
        <v>1</v>
      </c>
      <c r="O2289" s="12">
        <f t="shared" si="94"/>
        <v>13</v>
      </c>
      <c r="P2289">
        <v>2033</v>
      </c>
      <c r="Q2289">
        <v>-24</v>
      </c>
      <c r="R2289">
        <v>0</v>
      </c>
      <c r="S2289">
        <v>2.9720659999999999</v>
      </c>
      <c r="T2289">
        <v>1</v>
      </c>
      <c r="U2289">
        <v>0</v>
      </c>
    </row>
    <row r="2290" spans="1:21" x14ac:dyDescent="0.35">
      <c r="A2290">
        <v>1</v>
      </c>
      <c r="B2290">
        <f t="shared" si="95"/>
        <v>2289</v>
      </c>
      <c r="C2290" t="s">
        <v>107</v>
      </c>
      <c r="D2290">
        <v>110</v>
      </c>
      <c r="E2290">
        <v>2010</v>
      </c>
      <c r="F2290">
        <v>4000</v>
      </c>
      <c r="G2290" s="12">
        <v>16000000</v>
      </c>
      <c r="H2290" s="12">
        <v>0</v>
      </c>
      <c r="I2290">
        <v>0</v>
      </c>
      <c r="J2290">
        <v>1</v>
      </c>
      <c r="K2290">
        <v>0</v>
      </c>
      <c r="L2290" s="11">
        <v>35412</v>
      </c>
      <c r="M2290" s="12">
        <v>1996</v>
      </c>
      <c r="N2290">
        <v>1</v>
      </c>
      <c r="O2290" s="12">
        <f t="shared" si="94"/>
        <v>14</v>
      </c>
      <c r="P2290">
        <v>2033</v>
      </c>
      <c r="Q2290">
        <v>-23</v>
      </c>
      <c r="R2290">
        <v>0</v>
      </c>
      <c r="S2290">
        <v>2.4352260000000001</v>
      </c>
      <c r="T2290">
        <v>1</v>
      </c>
      <c r="U2290">
        <v>0</v>
      </c>
    </row>
    <row r="2291" spans="1:21" x14ac:dyDescent="0.35">
      <c r="A2291">
        <v>1</v>
      </c>
      <c r="B2291">
        <f t="shared" si="95"/>
        <v>2290</v>
      </c>
      <c r="C2291" t="s">
        <v>107</v>
      </c>
      <c r="D2291">
        <v>110</v>
      </c>
      <c r="E2291">
        <v>2011</v>
      </c>
      <c r="F2291">
        <v>3900</v>
      </c>
      <c r="G2291" s="12">
        <v>17000000</v>
      </c>
      <c r="H2291" s="12">
        <v>0</v>
      </c>
      <c r="I2291">
        <v>0</v>
      </c>
      <c r="J2291">
        <v>1</v>
      </c>
      <c r="K2291">
        <v>0</v>
      </c>
      <c r="L2291" s="11">
        <v>35412</v>
      </c>
      <c r="M2291" s="12">
        <v>1996</v>
      </c>
      <c r="N2291">
        <v>1</v>
      </c>
      <c r="O2291" s="12">
        <f t="shared" si="94"/>
        <v>15</v>
      </c>
      <c r="P2291">
        <v>2033</v>
      </c>
      <c r="Q2291">
        <v>-22</v>
      </c>
      <c r="R2291">
        <v>0</v>
      </c>
      <c r="S2291">
        <v>2.285428</v>
      </c>
      <c r="T2291">
        <v>1</v>
      </c>
      <c r="U2291">
        <v>0</v>
      </c>
    </row>
    <row r="2292" spans="1:21" x14ac:dyDescent="0.35">
      <c r="A2292">
        <v>1</v>
      </c>
      <c r="B2292">
        <f t="shared" si="95"/>
        <v>2291</v>
      </c>
      <c r="C2292" t="s">
        <v>107</v>
      </c>
      <c r="D2292">
        <v>110</v>
      </c>
      <c r="E2292">
        <v>2012</v>
      </c>
      <c r="F2292">
        <v>3700</v>
      </c>
      <c r="G2292" s="12">
        <v>18000000</v>
      </c>
      <c r="H2292" s="12">
        <v>0</v>
      </c>
      <c r="I2292">
        <v>0</v>
      </c>
      <c r="J2292">
        <v>1</v>
      </c>
      <c r="K2292">
        <v>0</v>
      </c>
      <c r="L2292" s="11">
        <v>35412</v>
      </c>
      <c r="M2292" s="12">
        <v>1996</v>
      </c>
      <c r="N2292">
        <v>1</v>
      </c>
      <c r="O2292" s="12">
        <f t="shared" si="94"/>
        <v>16</v>
      </c>
      <c r="P2292">
        <v>2033</v>
      </c>
      <c r="Q2292">
        <v>-21</v>
      </c>
      <c r="R2292">
        <v>0</v>
      </c>
      <c r="S2292">
        <v>2.0866660000000001</v>
      </c>
      <c r="T2292">
        <v>1</v>
      </c>
      <c r="U2292">
        <v>0</v>
      </c>
    </row>
    <row r="2293" spans="1:21" x14ac:dyDescent="0.35">
      <c r="A2293">
        <v>1</v>
      </c>
      <c r="B2293">
        <f t="shared" si="95"/>
        <v>2292</v>
      </c>
      <c r="C2293" t="s">
        <v>107</v>
      </c>
      <c r="D2293">
        <v>110</v>
      </c>
      <c r="E2293">
        <v>2013</v>
      </c>
      <c r="F2293">
        <v>3400</v>
      </c>
      <c r="G2293" s="12">
        <v>18000000</v>
      </c>
      <c r="H2293" s="12">
        <v>0</v>
      </c>
      <c r="I2293">
        <v>0</v>
      </c>
      <c r="J2293">
        <v>1</v>
      </c>
      <c r="K2293">
        <v>0</v>
      </c>
      <c r="L2293" s="11">
        <v>35412</v>
      </c>
      <c r="M2293" s="12">
        <v>1996</v>
      </c>
      <c r="N2293">
        <v>1</v>
      </c>
      <c r="O2293" s="12">
        <f t="shared" si="94"/>
        <v>17</v>
      </c>
      <c r="P2293">
        <v>2033</v>
      </c>
      <c r="Q2293">
        <v>-20</v>
      </c>
      <c r="R2293">
        <v>0</v>
      </c>
      <c r="S2293">
        <v>1.845181</v>
      </c>
      <c r="T2293">
        <v>1</v>
      </c>
      <c r="U2293">
        <v>0</v>
      </c>
    </row>
    <row r="2294" spans="1:21" x14ac:dyDescent="0.35">
      <c r="A2294">
        <v>1</v>
      </c>
      <c r="B2294">
        <f t="shared" si="95"/>
        <v>2293</v>
      </c>
      <c r="C2294" t="s">
        <v>107</v>
      </c>
      <c r="D2294">
        <v>110</v>
      </c>
      <c r="E2294">
        <v>2014</v>
      </c>
      <c r="F2294">
        <v>3200</v>
      </c>
      <c r="G2294" s="12">
        <v>19000000</v>
      </c>
      <c r="H2294" s="12">
        <v>0</v>
      </c>
      <c r="I2294">
        <v>0</v>
      </c>
      <c r="J2294">
        <v>1</v>
      </c>
      <c r="K2294">
        <v>0</v>
      </c>
      <c r="L2294" s="11">
        <v>35412</v>
      </c>
      <c r="M2294" s="12">
        <v>1996</v>
      </c>
      <c r="N2294">
        <v>1</v>
      </c>
      <c r="O2294" s="12">
        <f t="shared" si="94"/>
        <v>18</v>
      </c>
      <c r="P2294">
        <v>2033</v>
      </c>
      <c r="Q2294">
        <v>-19</v>
      </c>
      <c r="R2294">
        <v>0</v>
      </c>
      <c r="S2294">
        <v>1.6711739999999999</v>
      </c>
      <c r="T2294">
        <v>1</v>
      </c>
      <c r="U2294">
        <v>0</v>
      </c>
    </row>
    <row r="2295" spans="1:21" x14ac:dyDescent="0.35">
      <c r="A2295">
        <v>1</v>
      </c>
      <c r="B2295">
        <f t="shared" si="95"/>
        <v>2294</v>
      </c>
      <c r="C2295" t="s">
        <v>107</v>
      </c>
      <c r="D2295">
        <v>110</v>
      </c>
      <c r="E2295">
        <v>2015</v>
      </c>
      <c r="F2295">
        <v>3400</v>
      </c>
      <c r="G2295" s="12">
        <v>20000000</v>
      </c>
      <c r="H2295" s="12">
        <v>0</v>
      </c>
      <c r="I2295">
        <v>0</v>
      </c>
      <c r="J2295">
        <v>1</v>
      </c>
      <c r="K2295">
        <v>0</v>
      </c>
      <c r="L2295" s="11">
        <v>35412</v>
      </c>
      <c r="M2295" s="12">
        <v>1996</v>
      </c>
      <c r="N2295">
        <v>1</v>
      </c>
      <c r="O2295" s="12">
        <f t="shared" si="94"/>
        <v>19</v>
      </c>
      <c r="P2295">
        <v>2033</v>
      </c>
      <c r="Q2295">
        <v>-18</v>
      </c>
      <c r="R2295">
        <v>0</v>
      </c>
      <c r="S2295">
        <v>1.7088030000000001</v>
      </c>
      <c r="T2295">
        <v>1</v>
      </c>
      <c r="U2295">
        <v>0</v>
      </c>
    </row>
    <row r="2296" spans="1:21" x14ac:dyDescent="0.35">
      <c r="A2296">
        <v>1</v>
      </c>
      <c r="B2296">
        <f t="shared" si="95"/>
        <v>2295</v>
      </c>
      <c r="C2296" t="s">
        <v>107</v>
      </c>
      <c r="D2296">
        <v>110</v>
      </c>
      <c r="E2296">
        <v>2016</v>
      </c>
      <c r="F2296">
        <v>3400</v>
      </c>
      <c r="G2296" s="12">
        <v>21000000</v>
      </c>
      <c r="H2296" s="12">
        <v>0</v>
      </c>
      <c r="I2296">
        <v>0</v>
      </c>
      <c r="J2296">
        <v>1</v>
      </c>
      <c r="K2296">
        <v>0</v>
      </c>
      <c r="L2296" s="11">
        <v>35412</v>
      </c>
      <c r="M2296" s="12">
        <v>1996</v>
      </c>
      <c r="N2296">
        <v>1</v>
      </c>
      <c r="O2296" s="12">
        <f t="shared" si="94"/>
        <v>20</v>
      </c>
      <c r="P2296">
        <v>2033</v>
      </c>
      <c r="Q2296">
        <v>-17</v>
      </c>
      <c r="R2296">
        <v>0</v>
      </c>
      <c r="S2296">
        <v>1.644658</v>
      </c>
      <c r="T2296">
        <v>1</v>
      </c>
      <c r="U2296">
        <v>0</v>
      </c>
    </row>
    <row r="2297" spans="1:21" x14ac:dyDescent="0.35">
      <c r="A2297">
        <v>1</v>
      </c>
      <c r="B2297">
        <f t="shared" si="95"/>
        <v>2296</v>
      </c>
      <c r="C2297" t="s">
        <v>108</v>
      </c>
      <c r="D2297">
        <v>111</v>
      </c>
      <c r="E2297">
        <v>1990</v>
      </c>
      <c r="F2297">
        <v>29000</v>
      </c>
      <c r="G2297" s="12">
        <v>95000000</v>
      </c>
      <c r="H2297" s="12">
        <v>0</v>
      </c>
      <c r="I2297">
        <v>0</v>
      </c>
      <c r="J2297">
        <v>0</v>
      </c>
      <c r="K2297">
        <v>1</v>
      </c>
      <c r="L2297" s="11">
        <v>34700</v>
      </c>
      <c r="M2297" s="12">
        <v>1995</v>
      </c>
      <c r="N2297">
        <v>0</v>
      </c>
      <c r="O2297" s="12">
        <f t="shared" si="94"/>
        <v>-5</v>
      </c>
      <c r="P2297">
        <v>2000</v>
      </c>
      <c r="Q2297">
        <v>-10</v>
      </c>
      <c r="R2297">
        <v>0</v>
      </c>
      <c r="S2297">
        <v>3.043981</v>
      </c>
      <c r="T2297">
        <v>0</v>
      </c>
      <c r="U2297">
        <v>0</v>
      </c>
    </row>
    <row r="2298" spans="1:21" x14ac:dyDescent="0.35">
      <c r="A2298">
        <v>1</v>
      </c>
      <c r="B2298">
        <f t="shared" si="95"/>
        <v>2297</v>
      </c>
      <c r="C2298" t="s">
        <v>108</v>
      </c>
      <c r="D2298">
        <v>111</v>
      </c>
      <c r="E2298">
        <v>1991</v>
      </c>
      <c r="F2298">
        <v>36000</v>
      </c>
      <c r="G2298" s="12">
        <v>98000000</v>
      </c>
      <c r="H2298" s="12">
        <v>0</v>
      </c>
      <c r="I2298">
        <v>0</v>
      </c>
      <c r="J2298">
        <v>0</v>
      </c>
      <c r="K2298">
        <v>1</v>
      </c>
      <c r="L2298" s="11">
        <v>34700</v>
      </c>
      <c r="M2298" s="12">
        <v>1995</v>
      </c>
      <c r="N2298">
        <v>0</v>
      </c>
      <c r="O2298" s="12">
        <f t="shared" si="94"/>
        <v>-4</v>
      </c>
      <c r="P2298">
        <v>2000</v>
      </c>
      <c r="Q2298">
        <v>-9</v>
      </c>
      <c r="R2298">
        <v>0</v>
      </c>
      <c r="S2298">
        <v>3.6837569999999999</v>
      </c>
      <c r="T2298">
        <v>0</v>
      </c>
      <c r="U2298">
        <v>0</v>
      </c>
    </row>
    <row r="2299" spans="1:21" x14ac:dyDescent="0.35">
      <c r="A2299">
        <v>1</v>
      </c>
      <c r="B2299">
        <f t="shared" si="95"/>
        <v>2298</v>
      </c>
      <c r="C2299" t="s">
        <v>108</v>
      </c>
      <c r="D2299">
        <v>111</v>
      </c>
      <c r="E2299">
        <v>1992</v>
      </c>
      <c r="F2299">
        <v>44000</v>
      </c>
      <c r="G2299" s="12">
        <v>100000000</v>
      </c>
      <c r="H2299" s="12">
        <v>0</v>
      </c>
      <c r="I2299">
        <v>0</v>
      </c>
      <c r="J2299">
        <v>0</v>
      </c>
      <c r="K2299">
        <v>1</v>
      </c>
      <c r="L2299" s="11">
        <v>34700</v>
      </c>
      <c r="M2299" s="12">
        <v>1995</v>
      </c>
      <c r="N2299">
        <v>0</v>
      </c>
      <c r="O2299" s="12">
        <f t="shared" si="94"/>
        <v>-3</v>
      </c>
      <c r="P2299">
        <v>2000</v>
      </c>
      <c r="Q2299">
        <v>-8</v>
      </c>
      <c r="R2299">
        <v>0</v>
      </c>
      <c r="S2299">
        <v>4.3902729999999996</v>
      </c>
      <c r="T2299">
        <v>0</v>
      </c>
      <c r="U2299">
        <v>0</v>
      </c>
    </row>
    <row r="2300" spans="1:21" x14ac:dyDescent="0.35">
      <c r="A2300">
        <v>1</v>
      </c>
      <c r="B2300">
        <f t="shared" si="95"/>
        <v>2299</v>
      </c>
      <c r="C2300" t="s">
        <v>108</v>
      </c>
      <c r="D2300">
        <v>111</v>
      </c>
      <c r="E2300">
        <v>1993</v>
      </c>
      <c r="F2300">
        <v>53000</v>
      </c>
      <c r="G2300" s="12">
        <v>100000000</v>
      </c>
      <c r="H2300" s="12">
        <v>0</v>
      </c>
      <c r="I2300">
        <v>0</v>
      </c>
      <c r="J2300">
        <v>0</v>
      </c>
      <c r="K2300">
        <v>1</v>
      </c>
      <c r="L2300" s="11">
        <v>34700</v>
      </c>
      <c r="M2300" s="12">
        <v>1995</v>
      </c>
      <c r="N2300">
        <v>0</v>
      </c>
      <c r="O2300" s="12">
        <f t="shared" si="94"/>
        <v>-2</v>
      </c>
      <c r="P2300">
        <v>2000</v>
      </c>
      <c r="Q2300">
        <v>-7</v>
      </c>
      <c r="R2300">
        <v>0</v>
      </c>
      <c r="S2300">
        <v>5.1575620000000004</v>
      </c>
      <c r="T2300">
        <v>0</v>
      </c>
      <c r="U2300">
        <v>0</v>
      </c>
    </row>
    <row r="2301" spans="1:21" x14ac:dyDescent="0.35">
      <c r="A2301">
        <v>1</v>
      </c>
      <c r="B2301">
        <f t="shared" si="95"/>
        <v>2300</v>
      </c>
      <c r="C2301" t="s">
        <v>108</v>
      </c>
      <c r="D2301">
        <v>111</v>
      </c>
      <c r="E2301">
        <v>1994</v>
      </c>
      <c r="F2301">
        <v>63000</v>
      </c>
      <c r="G2301" s="12">
        <v>110000000</v>
      </c>
      <c r="H2301" s="12">
        <v>0</v>
      </c>
      <c r="I2301">
        <v>0</v>
      </c>
      <c r="J2301">
        <v>0</v>
      </c>
      <c r="K2301">
        <v>1</v>
      </c>
      <c r="L2301" s="11">
        <v>34700</v>
      </c>
      <c r="M2301" s="12">
        <v>1995</v>
      </c>
      <c r="N2301">
        <v>0</v>
      </c>
      <c r="O2301" s="12">
        <f t="shared" si="94"/>
        <v>-1</v>
      </c>
      <c r="P2301">
        <v>2000</v>
      </c>
      <c r="Q2301">
        <v>-6</v>
      </c>
      <c r="R2301">
        <v>0</v>
      </c>
      <c r="S2301">
        <v>5.9797380000000002</v>
      </c>
      <c r="T2301">
        <v>0</v>
      </c>
      <c r="U2301">
        <v>0</v>
      </c>
    </row>
    <row r="2302" spans="1:21" x14ac:dyDescent="0.35">
      <c r="A2302">
        <v>1</v>
      </c>
      <c r="B2302">
        <f t="shared" si="95"/>
        <v>2301</v>
      </c>
      <c r="C2302" t="s">
        <v>108</v>
      </c>
      <c r="D2302">
        <v>111</v>
      </c>
      <c r="E2302">
        <v>1995</v>
      </c>
      <c r="F2302">
        <v>73000</v>
      </c>
      <c r="G2302" s="12">
        <v>110000000</v>
      </c>
      <c r="H2302" s="12">
        <v>0</v>
      </c>
      <c r="I2302">
        <v>0</v>
      </c>
      <c r="J2302">
        <v>0</v>
      </c>
      <c r="K2302">
        <v>1</v>
      </c>
      <c r="L2302" s="11">
        <v>34700</v>
      </c>
      <c r="M2302" s="12">
        <v>1995</v>
      </c>
      <c r="N2302">
        <v>1</v>
      </c>
      <c r="O2302" s="12">
        <f t="shared" si="94"/>
        <v>0</v>
      </c>
      <c r="P2302">
        <v>2000</v>
      </c>
      <c r="Q2302">
        <v>-5</v>
      </c>
      <c r="R2302">
        <v>0</v>
      </c>
      <c r="S2302">
        <v>6.7585420000000003</v>
      </c>
      <c r="T2302">
        <v>0</v>
      </c>
      <c r="U2302">
        <v>1</v>
      </c>
    </row>
    <row r="2303" spans="1:21" x14ac:dyDescent="0.35">
      <c r="A2303">
        <v>1</v>
      </c>
      <c r="B2303">
        <f t="shared" si="95"/>
        <v>2302</v>
      </c>
      <c r="C2303" t="s">
        <v>108</v>
      </c>
      <c r="D2303">
        <v>111</v>
      </c>
      <c r="E2303">
        <v>1996</v>
      </c>
      <c r="F2303">
        <v>85000</v>
      </c>
      <c r="G2303" s="12">
        <v>110000000</v>
      </c>
      <c r="H2303" s="12">
        <v>0</v>
      </c>
      <c r="I2303">
        <v>0</v>
      </c>
      <c r="J2303">
        <v>0</v>
      </c>
      <c r="K2303">
        <v>1</v>
      </c>
      <c r="L2303" s="11">
        <v>34700</v>
      </c>
      <c r="M2303" s="12">
        <v>1995</v>
      </c>
      <c r="N2303">
        <v>1</v>
      </c>
      <c r="O2303" s="12">
        <f t="shared" si="94"/>
        <v>1</v>
      </c>
      <c r="P2303">
        <v>2000</v>
      </c>
      <c r="Q2303">
        <v>-4</v>
      </c>
      <c r="R2303">
        <v>0</v>
      </c>
      <c r="S2303">
        <v>7.6761280000000003</v>
      </c>
      <c r="T2303">
        <v>0</v>
      </c>
      <c r="U2303">
        <v>1</v>
      </c>
    </row>
    <row r="2304" spans="1:21" x14ac:dyDescent="0.35">
      <c r="A2304">
        <v>1</v>
      </c>
      <c r="B2304">
        <f t="shared" si="95"/>
        <v>2303</v>
      </c>
      <c r="C2304" t="s">
        <v>108</v>
      </c>
      <c r="D2304">
        <v>111</v>
      </c>
      <c r="E2304">
        <v>1997</v>
      </c>
      <c r="F2304">
        <v>98000</v>
      </c>
      <c r="G2304" s="12">
        <v>110000000</v>
      </c>
      <c r="H2304" s="12">
        <v>0</v>
      </c>
      <c r="I2304">
        <v>0</v>
      </c>
      <c r="J2304">
        <v>0</v>
      </c>
      <c r="K2304">
        <v>1</v>
      </c>
      <c r="L2304" s="11">
        <v>34700</v>
      </c>
      <c r="M2304" s="12">
        <v>1995</v>
      </c>
      <c r="N2304">
        <v>1</v>
      </c>
      <c r="O2304" s="12">
        <f t="shared" si="94"/>
        <v>2</v>
      </c>
      <c r="P2304">
        <v>2000</v>
      </c>
      <c r="Q2304">
        <v>-3</v>
      </c>
      <c r="R2304">
        <v>0</v>
      </c>
      <c r="S2304">
        <v>8.6326339999999995</v>
      </c>
      <c r="T2304">
        <v>0</v>
      </c>
      <c r="U2304">
        <v>1</v>
      </c>
    </row>
    <row r="2305" spans="1:21" x14ac:dyDescent="0.35">
      <c r="A2305">
        <v>1</v>
      </c>
      <c r="B2305">
        <f t="shared" si="95"/>
        <v>2304</v>
      </c>
      <c r="C2305" t="s">
        <v>108</v>
      </c>
      <c r="D2305">
        <v>111</v>
      </c>
      <c r="E2305">
        <v>1998</v>
      </c>
      <c r="F2305">
        <v>110000</v>
      </c>
      <c r="G2305" s="12">
        <v>120000000</v>
      </c>
      <c r="H2305" s="12">
        <v>0</v>
      </c>
      <c r="I2305">
        <v>0</v>
      </c>
      <c r="J2305">
        <v>0</v>
      </c>
      <c r="K2305">
        <v>1</v>
      </c>
      <c r="L2305" s="11">
        <v>34700</v>
      </c>
      <c r="M2305" s="12">
        <v>1995</v>
      </c>
      <c r="N2305">
        <v>1</v>
      </c>
      <c r="O2305" s="12">
        <f t="shared" si="94"/>
        <v>3</v>
      </c>
      <c r="P2305">
        <v>2000</v>
      </c>
      <c r="Q2305">
        <v>-2</v>
      </c>
      <c r="R2305">
        <v>0</v>
      </c>
      <c r="S2305">
        <v>9.4513289999999994</v>
      </c>
      <c r="T2305">
        <v>0</v>
      </c>
      <c r="U2305">
        <v>1</v>
      </c>
    </row>
    <row r="2306" spans="1:21" x14ac:dyDescent="0.35">
      <c r="A2306">
        <v>1</v>
      </c>
      <c r="B2306">
        <f t="shared" si="95"/>
        <v>2305</v>
      </c>
      <c r="C2306" t="s">
        <v>108</v>
      </c>
      <c r="D2306">
        <v>111</v>
      </c>
      <c r="E2306">
        <v>1999</v>
      </c>
      <c r="F2306">
        <v>130000</v>
      </c>
      <c r="G2306" s="12">
        <v>120000000</v>
      </c>
      <c r="H2306" s="12">
        <v>0</v>
      </c>
      <c r="I2306">
        <v>0</v>
      </c>
      <c r="J2306">
        <v>0</v>
      </c>
      <c r="K2306">
        <v>1</v>
      </c>
      <c r="L2306" s="11">
        <v>34700</v>
      </c>
      <c r="M2306" s="12">
        <v>1995</v>
      </c>
      <c r="N2306">
        <v>1</v>
      </c>
      <c r="O2306" s="12">
        <f t="shared" si="94"/>
        <v>4</v>
      </c>
      <c r="P2306">
        <v>2000</v>
      </c>
      <c r="Q2306">
        <v>-1</v>
      </c>
      <c r="R2306">
        <v>0</v>
      </c>
      <c r="S2306">
        <v>10.89443</v>
      </c>
      <c r="T2306">
        <v>0</v>
      </c>
      <c r="U2306">
        <v>1</v>
      </c>
    </row>
    <row r="2307" spans="1:21" x14ac:dyDescent="0.35">
      <c r="A2307">
        <v>1</v>
      </c>
      <c r="B2307">
        <f t="shared" si="95"/>
        <v>2306</v>
      </c>
      <c r="C2307" t="s">
        <v>108</v>
      </c>
      <c r="D2307">
        <v>111</v>
      </c>
      <c r="E2307">
        <v>2000</v>
      </c>
      <c r="F2307">
        <v>140000</v>
      </c>
      <c r="G2307" s="12">
        <v>120000000</v>
      </c>
      <c r="H2307" s="12">
        <v>0</v>
      </c>
      <c r="I2307">
        <v>0</v>
      </c>
      <c r="J2307">
        <v>0</v>
      </c>
      <c r="K2307">
        <v>1</v>
      </c>
      <c r="L2307" s="11">
        <v>34700</v>
      </c>
      <c r="M2307" s="12">
        <v>1995</v>
      </c>
      <c r="N2307">
        <v>1</v>
      </c>
      <c r="O2307" s="12">
        <f t="shared" ref="O2307:O2370" si="96">E2307-M2307</f>
        <v>5</v>
      </c>
      <c r="P2307">
        <v>2000</v>
      </c>
      <c r="Q2307">
        <v>0</v>
      </c>
      <c r="R2307">
        <v>1</v>
      </c>
      <c r="S2307">
        <v>11.442399999999999</v>
      </c>
      <c r="T2307">
        <v>0</v>
      </c>
      <c r="U2307">
        <v>1</v>
      </c>
    </row>
    <row r="2308" spans="1:21" x14ac:dyDescent="0.35">
      <c r="A2308">
        <v>1</v>
      </c>
      <c r="B2308">
        <f t="shared" ref="B2308:B2371" si="97">B2307+1</f>
        <v>2307</v>
      </c>
      <c r="C2308" t="s">
        <v>108</v>
      </c>
      <c r="D2308">
        <v>111</v>
      </c>
      <c r="E2308">
        <v>2001</v>
      </c>
      <c r="F2308">
        <v>160000</v>
      </c>
      <c r="G2308" s="12">
        <v>130000000</v>
      </c>
      <c r="H2308" s="12">
        <v>0</v>
      </c>
      <c r="I2308">
        <v>0</v>
      </c>
      <c r="J2308">
        <v>0</v>
      </c>
      <c r="K2308">
        <v>1</v>
      </c>
      <c r="L2308" s="11">
        <v>34700</v>
      </c>
      <c r="M2308" s="12">
        <v>1995</v>
      </c>
      <c r="N2308">
        <v>1</v>
      </c>
      <c r="O2308" s="12">
        <f t="shared" si="96"/>
        <v>6</v>
      </c>
      <c r="P2308">
        <v>2000</v>
      </c>
      <c r="Q2308">
        <v>1</v>
      </c>
      <c r="R2308">
        <v>1</v>
      </c>
      <c r="S2308">
        <v>12.75272</v>
      </c>
      <c r="T2308">
        <v>0</v>
      </c>
      <c r="U2308">
        <v>1</v>
      </c>
    </row>
    <row r="2309" spans="1:21" x14ac:dyDescent="0.35">
      <c r="A2309">
        <v>1</v>
      </c>
      <c r="B2309">
        <f t="shared" si="97"/>
        <v>2308</v>
      </c>
      <c r="C2309" t="s">
        <v>108</v>
      </c>
      <c r="D2309">
        <v>111</v>
      </c>
      <c r="E2309">
        <v>2002</v>
      </c>
      <c r="F2309">
        <v>170000</v>
      </c>
      <c r="G2309" s="12">
        <v>130000000</v>
      </c>
      <c r="H2309" s="12">
        <v>0</v>
      </c>
      <c r="I2309">
        <v>0</v>
      </c>
      <c r="J2309">
        <v>0</v>
      </c>
      <c r="K2309">
        <v>1</v>
      </c>
      <c r="L2309" s="11">
        <v>34700</v>
      </c>
      <c r="M2309" s="12">
        <v>1995</v>
      </c>
      <c r="N2309">
        <v>1</v>
      </c>
      <c r="O2309" s="12">
        <f t="shared" si="96"/>
        <v>7</v>
      </c>
      <c r="P2309">
        <v>2000</v>
      </c>
      <c r="Q2309">
        <v>2</v>
      </c>
      <c r="R2309">
        <v>1</v>
      </c>
      <c r="S2309">
        <v>13.212429999999999</v>
      </c>
      <c r="T2309">
        <v>0</v>
      </c>
      <c r="U2309">
        <v>1</v>
      </c>
    </row>
    <row r="2310" spans="1:21" x14ac:dyDescent="0.35">
      <c r="A2310">
        <v>1</v>
      </c>
      <c r="B2310">
        <f t="shared" si="97"/>
        <v>2309</v>
      </c>
      <c r="C2310" t="s">
        <v>108</v>
      </c>
      <c r="D2310">
        <v>111</v>
      </c>
      <c r="E2310">
        <v>2003</v>
      </c>
      <c r="F2310">
        <v>180000</v>
      </c>
      <c r="G2310" s="12">
        <v>130000000</v>
      </c>
      <c r="H2310" s="12">
        <v>0</v>
      </c>
      <c r="I2310">
        <v>0</v>
      </c>
      <c r="J2310">
        <v>0</v>
      </c>
      <c r="K2310">
        <v>1</v>
      </c>
      <c r="L2310" s="11">
        <v>34700</v>
      </c>
      <c r="M2310" s="12">
        <v>1995</v>
      </c>
      <c r="N2310">
        <v>1</v>
      </c>
      <c r="O2310" s="12">
        <f t="shared" si="96"/>
        <v>8</v>
      </c>
      <c r="P2310">
        <v>2000</v>
      </c>
      <c r="Q2310">
        <v>3</v>
      </c>
      <c r="R2310">
        <v>1</v>
      </c>
      <c r="S2310">
        <v>13.639200000000001</v>
      </c>
      <c r="T2310">
        <v>0</v>
      </c>
      <c r="U2310">
        <v>1</v>
      </c>
    </row>
    <row r="2311" spans="1:21" x14ac:dyDescent="0.35">
      <c r="A2311">
        <v>1</v>
      </c>
      <c r="B2311">
        <f t="shared" si="97"/>
        <v>2310</v>
      </c>
      <c r="C2311" t="s">
        <v>108</v>
      </c>
      <c r="D2311">
        <v>111</v>
      </c>
      <c r="E2311">
        <v>2004</v>
      </c>
      <c r="F2311">
        <v>190000</v>
      </c>
      <c r="G2311" s="12">
        <v>140000000</v>
      </c>
      <c r="H2311" s="12">
        <v>0</v>
      </c>
      <c r="I2311">
        <v>0</v>
      </c>
      <c r="J2311">
        <v>0</v>
      </c>
      <c r="K2311">
        <v>1</v>
      </c>
      <c r="L2311" s="11">
        <v>34700</v>
      </c>
      <c r="M2311" s="12">
        <v>1995</v>
      </c>
      <c r="N2311">
        <v>1</v>
      </c>
      <c r="O2311" s="12">
        <f t="shared" si="96"/>
        <v>9</v>
      </c>
      <c r="P2311">
        <v>2000</v>
      </c>
      <c r="Q2311">
        <v>4</v>
      </c>
      <c r="R2311">
        <v>1</v>
      </c>
      <c r="S2311">
        <v>14.033160000000001</v>
      </c>
      <c r="T2311">
        <v>0</v>
      </c>
      <c r="U2311">
        <v>1</v>
      </c>
    </row>
    <row r="2312" spans="1:21" x14ac:dyDescent="0.35">
      <c r="A2312">
        <v>1</v>
      </c>
      <c r="B2312">
        <f t="shared" si="97"/>
        <v>2311</v>
      </c>
      <c r="C2312" t="s">
        <v>108</v>
      </c>
      <c r="D2312">
        <v>111</v>
      </c>
      <c r="E2312">
        <v>2005</v>
      </c>
      <c r="F2312">
        <v>200000</v>
      </c>
      <c r="G2312" s="12">
        <v>140000000</v>
      </c>
      <c r="H2312" s="12">
        <v>0</v>
      </c>
      <c r="I2312">
        <v>0</v>
      </c>
      <c r="J2312">
        <v>0</v>
      </c>
      <c r="K2312">
        <v>1</v>
      </c>
      <c r="L2312" s="11">
        <v>34700</v>
      </c>
      <c r="M2312" s="12">
        <v>1995</v>
      </c>
      <c r="N2312">
        <v>1</v>
      </c>
      <c r="O2312" s="12">
        <f t="shared" si="96"/>
        <v>10</v>
      </c>
      <c r="P2312">
        <v>2000</v>
      </c>
      <c r="Q2312">
        <v>5</v>
      </c>
      <c r="R2312">
        <v>1</v>
      </c>
      <c r="S2312">
        <v>14.39476</v>
      </c>
      <c r="T2312">
        <v>0</v>
      </c>
      <c r="U2312">
        <v>1</v>
      </c>
    </row>
    <row r="2313" spans="1:21" x14ac:dyDescent="0.35">
      <c r="A2313">
        <v>1</v>
      </c>
      <c r="B2313">
        <f t="shared" si="97"/>
        <v>2312</v>
      </c>
      <c r="C2313" t="s">
        <v>108</v>
      </c>
      <c r="D2313">
        <v>111</v>
      </c>
      <c r="E2313">
        <v>2006</v>
      </c>
      <c r="F2313">
        <v>210000</v>
      </c>
      <c r="G2313" s="12">
        <v>140000000</v>
      </c>
      <c r="H2313" s="12">
        <v>0</v>
      </c>
      <c r="I2313">
        <v>0</v>
      </c>
      <c r="J2313">
        <v>0</v>
      </c>
      <c r="K2313">
        <v>1</v>
      </c>
      <c r="L2313" s="11">
        <v>34700</v>
      </c>
      <c r="M2313" s="12">
        <v>1995</v>
      </c>
      <c r="N2313">
        <v>1</v>
      </c>
      <c r="O2313" s="12">
        <f t="shared" si="96"/>
        <v>11</v>
      </c>
      <c r="P2313">
        <v>2000</v>
      </c>
      <c r="Q2313">
        <v>6</v>
      </c>
      <c r="R2313">
        <v>1</v>
      </c>
      <c r="S2313">
        <v>14.72505</v>
      </c>
      <c r="T2313">
        <v>0</v>
      </c>
      <c r="U2313">
        <v>1</v>
      </c>
    </row>
    <row r="2314" spans="1:21" x14ac:dyDescent="0.35">
      <c r="A2314">
        <v>1</v>
      </c>
      <c r="B2314">
        <f t="shared" si="97"/>
        <v>2313</v>
      </c>
      <c r="C2314" t="s">
        <v>108</v>
      </c>
      <c r="D2314">
        <v>111</v>
      </c>
      <c r="E2314">
        <v>2007</v>
      </c>
      <c r="F2314">
        <v>210000</v>
      </c>
      <c r="G2314" s="12">
        <v>150000000</v>
      </c>
      <c r="H2314" s="12">
        <v>0</v>
      </c>
      <c r="I2314">
        <v>0</v>
      </c>
      <c r="J2314">
        <v>0</v>
      </c>
      <c r="K2314">
        <v>1</v>
      </c>
      <c r="L2314" s="11">
        <v>34700</v>
      </c>
      <c r="M2314" s="12">
        <v>1995</v>
      </c>
      <c r="N2314">
        <v>1</v>
      </c>
      <c r="O2314" s="12">
        <f t="shared" si="96"/>
        <v>12</v>
      </c>
      <c r="P2314">
        <v>2000</v>
      </c>
      <c r="Q2314">
        <v>7</v>
      </c>
      <c r="R2314">
        <v>1</v>
      </c>
      <c r="S2314">
        <v>14.34259</v>
      </c>
      <c r="T2314">
        <v>0</v>
      </c>
      <c r="U2314">
        <v>1</v>
      </c>
    </row>
    <row r="2315" spans="1:21" x14ac:dyDescent="0.35">
      <c r="A2315">
        <v>1</v>
      </c>
      <c r="B2315">
        <f t="shared" si="97"/>
        <v>2314</v>
      </c>
      <c r="C2315" t="s">
        <v>108</v>
      </c>
      <c r="D2315">
        <v>111</v>
      </c>
      <c r="E2315">
        <v>2008</v>
      </c>
      <c r="F2315">
        <v>210000</v>
      </c>
      <c r="G2315" s="12">
        <v>150000000</v>
      </c>
      <c r="H2315" s="12">
        <v>0</v>
      </c>
      <c r="I2315">
        <v>0</v>
      </c>
      <c r="J2315">
        <v>0</v>
      </c>
      <c r="K2315">
        <v>1</v>
      </c>
      <c r="L2315" s="11">
        <v>34700</v>
      </c>
      <c r="M2315" s="12">
        <v>1995</v>
      </c>
      <c r="N2315">
        <v>1</v>
      </c>
      <c r="O2315" s="12">
        <f t="shared" si="96"/>
        <v>13</v>
      </c>
      <c r="P2315">
        <v>2000</v>
      </c>
      <c r="Q2315">
        <v>8</v>
      </c>
      <c r="R2315">
        <v>1</v>
      </c>
      <c r="S2315">
        <v>13.967650000000001</v>
      </c>
      <c r="T2315">
        <v>0</v>
      </c>
      <c r="U2315">
        <v>1</v>
      </c>
    </row>
    <row r="2316" spans="1:21" x14ac:dyDescent="0.35">
      <c r="A2316">
        <v>1</v>
      </c>
      <c r="B2316">
        <f t="shared" si="97"/>
        <v>2315</v>
      </c>
      <c r="C2316" t="s">
        <v>108</v>
      </c>
      <c r="D2316">
        <v>111</v>
      </c>
      <c r="E2316">
        <v>2009</v>
      </c>
      <c r="F2316">
        <v>200000</v>
      </c>
      <c r="G2316" s="12">
        <v>150000000</v>
      </c>
      <c r="H2316" s="12">
        <v>0</v>
      </c>
      <c r="I2316">
        <v>0</v>
      </c>
      <c r="J2316">
        <v>0</v>
      </c>
      <c r="K2316">
        <v>1</v>
      </c>
      <c r="L2316" s="11">
        <v>34700</v>
      </c>
      <c r="M2316" s="12">
        <v>1995</v>
      </c>
      <c r="N2316">
        <v>1</v>
      </c>
      <c r="O2316" s="12">
        <f t="shared" si="96"/>
        <v>14</v>
      </c>
      <c r="P2316">
        <v>2000</v>
      </c>
      <c r="Q2316">
        <v>9</v>
      </c>
      <c r="R2316">
        <v>1</v>
      </c>
      <c r="S2316">
        <v>12.953189999999999</v>
      </c>
      <c r="T2316">
        <v>0</v>
      </c>
      <c r="U2316">
        <v>1</v>
      </c>
    </row>
    <row r="2317" spans="1:21" x14ac:dyDescent="0.35">
      <c r="A2317">
        <v>1</v>
      </c>
      <c r="B2317">
        <f t="shared" si="97"/>
        <v>2316</v>
      </c>
      <c r="C2317" t="s">
        <v>108</v>
      </c>
      <c r="D2317">
        <v>111</v>
      </c>
      <c r="E2317">
        <v>2010</v>
      </c>
      <c r="F2317">
        <v>200000</v>
      </c>
      <c r="G2317" s="12">
        <v>160000000</v>
      </c>
      <c r="H2317" s="12">
        <v>0</v>
      </c>
      <c r="I2317">
        <v>0</v>
      </c>
      <c r="J2317">
        <v>0</v>
      </c>
      <c r="K2317">
        <v>1</v>
      </c>
      <c r="L2317" s="11">
        <v>34700</v>
      </c>
      <c r="M2317" s="12">
        <v>1995</v>
      </c>
      <c r="N2317">
        <v>1</v>
      </c>
      <c r="O2317" s="12">
        <f t="shared" si="96"/>
        <v>15</v>
      </c>
      <c r="P2317">
        <v>2000</v>
      </c>
      <c r="Q2317">
        <v>10</v>
      </c>
      <c r="R2317">
        <v>1</v>
      </c>
      <c r="S2317">
        <v>12.612069999999999</v>
      </c>
      <c r="T2317">
        <v>0</v>
      </c>
      <c r="U2317">
        <v>1</v>
      </c>
    </row>
    <row r="2318" spans="1:21" x14ac:dyDescent="0.35">
      <c r="A2318">
        <v>1</v>
      </c>
      <c r="B2318">
        <f t="shared" si="97"/>
        <v>2317</v>
      </c>
      <c r="C2318" t="s">
        <v>108</v>
      </c>
      <c r="D2318">
        <v>111</v>
      </c>
      <c r="E2318">
        <v>2011</v>
      </c>
      <c r="F2318">
        <v>210000</v>
      </c>
      <c r="G2318" s="12">
        <v>160000000</v>
      </c>
      <c r="H2318" s="12">
        <v>0</v>
      </c>
      <c r="I2318">
        <v>0</v>
      </c>
      <c r="J2318">
        <v>0</v>
      </c>
      <c r="K2318">
        <v>1</v>
      </c>
      <c r="L2318" s="11">
        <v>34700</v>
      </c>
      <c r="M2318" s="12">
        <v>1995</v>
      </c>
      <c r="N2318">
        <v>1</v>
      </c>
      <c r="O2318" s="12">
        <f t="shared" si="96"/>
        <v>16</v>
      </c>
      <c r="P2318">
        <v>2000</v>
      </c>
      <c r="Q2318">
        <v>11</v>
      </c>
      <c r="R2318">
        <v>1</v>
      </c>
      <c r="S2318">
        <v>12.89316</v>
      </c>
      <c r="T2318">
        <v>0</v>
      </c>
      <c r="U2318">
        <v>1</v>
      </c>
    </row>
    <row r="2319" spans="1:21" x14ac:dyDescent="0.35">
      <c r="A2319">
        <v>1</v>
      </c>
      <c r="B2319">
        <f t="shared" si="97"/>
        <v>2318</v>
      </c>
      <c r="C2319" t="s">
        <v>108</v>
      </c>
      <c r="D2319">
        <v>111</v>
      </c>
      <c r="E2319">
        <v>2012</v>
      </c>
      <c r="F2319">
        <v>200000</v>
      </c>
      <c r="G2319" s="12">
        <v>170000000</v>
      </c>
      <c r="H2319" s="12">
        <v>0</v>
      </c>
      <c r="I2319">
        <v>0</v>
      </c>
      <c r="J2319">
        <v>0</v>
      </c>
      <c r="K2319">
        <v>1</v>
      </c>
      <c r="L2319" s="11">
        <v>34700</v>
      </c>
      <c r="M2319" s="12">
        <v>1995</v>
      </c>
      <c r="N2319">
        <v>1</v>
      </c>
      <c r="O2319" s="12">
        <f t="shared" si="96"/>
        <v>17</v>
      </c>
      <c r="P2319">
        <v>2000</v>
      </c>
      <c r="Q2319">
        <v>12</v>
      </c>
      <c r="R2319">
        <v>1</v>
      </c>
      <c r="S2319">
        <v>11.95477</v>
      </c>
      <c r="T2319">
        <v>0</v>
      </c>
      <c r="U2319">
        <v>1</v>
      </c>
    </row>
    <row r="2320" spans="1:21" x14ac:dyDescent="0.35">
      <c r="A2320">
        <v>1</v>
      </c>
      <c r="B2320">
        <f t="shared" si="97"/>
        <v>2319</v>
      </c>
      <c r="C2320" t="s">
        <v>108</v>
      </c>
      <c r="D2320">
        <v>111</v>
      </c>
      <c r="E2320">
        <v>2013</v>
      </c>
      <c r="F2320">
        <v>190000</v>
      </c>
      <c r="G2320" s="12">
        <v>170000000</v>
      </c>
      <c r="H2320" s="12">
        <v>0</v>
      </c>
      <c r="I2320">
        <v>0</v>
      </c>
      <c r="J2320">
        <v>0</v>
      </c>
      <c r="K2320">
        <v>1</v>
      </c>
      <c r="L2320" s="11">
        <v>34700</v>
      </c>
      <c r="M2320" s="12">
        <v>1995</v>
      </c>
      <c r="N2320">
        <v>1</v>
      </c>
      <c r="O2320" s="12">
        <f t="shared" si="96"/>
        <v>18</v>
      </c>
      <c r="P2320">
        <v>2000</v>
      </c>
      <c r="Q2320">
        <v>13</v>
      </c>
      <c r="R2320">
        <v>1</v>
      </c>
      <c r="S2320">
        <v>11.05749</v>
      </c>
      <c r="T2320">
        <v>0</v>
      </c>
      <c r="U2320">
        <v>1</v>
      </c>
    </row>
    <row r="2321" spans="1:21" x14ac:dyDescent="0.35">
      <c r="A2321">
        <v>1</v>
      </c>
      <c r="B2321">
        <f t="shared" si="97"/>
        <v>2320</v>
      </c>
      <c r="C2321" t="s">
        <v>108</v>
      </c>
      <c r="D2321">
        <v>111</v>
      </c>
      <c r="E2321">
        <v>2014</v>
      </c>
      <c r="F2321">
        <v>170000</v>
      </c>
      <c r="G2321" s="12">
        <v>180000000</v>
      </c>
      <c r="H2321" s="12">
        <v>0</v>
      </c>
      <c r="I2321">
        <v>0</v>
      </c>
      <c r="J2321">
        <v>0</v>
      </c>
      <c r="K2321">
        <v>1</v>
      </c>
      <c r="L2321" s="11">
        <v>34700</v>
      </c>
      <c r="M2321" s="12">
        <v>1995</v>
      </c>
      <c r="N2321">
        <v>1</v>
      </c>
      <c r="O2321" s="12">
        <f t="shared" si="96"/>
        <v>19</v>
      </c>
      <c r="P2321">
        <v>2000</v>
      </c>
      <c r="Q2321">
        <v>14</v>
      </c>
      <c r="R2321">
        <v>1</v>
      </c>
      <c r="S2321">
        <v>9.6338840000000001</v>
      </c>
      <c r="T2321">
        <v>0</v>
      </c>
      <c r="U2321">
        <v>1</v>
      </c>
    </row>
    <row r="2322" spans="1:21" x14ac:dyDescent="0.35">
      <c r="A2322">
        <v>1</v>
      </c>
      <c r="B2322">
        <f t="shared" si="97"/>
        <v>2321</v>
      </c>
      <c r="C2322" t="s">
        <v>108</v>
      </c>
      <c r="D2322">
        <v>111</v>
      </c>
      <c r="E2322">
        <v>2015</v>
      </c>
      <c r="F2322">
        <v>160000</v>
      </c>
      <c r="G2322" s="12">
        <v>180000000</v>
      </c>
      <c r="H2322" s="12">
        <v>0</v>
      </c>
      <c r="I2322">
        <v>0</v>
      </c>
      <c r="J2322">
        <v>0</v>
      </c>
      <c r="K2322">
        <v>1</v>
      </c>
      <c r="L2322" s="11">
        <v>34700</v>
      </c>
      <c r="M2322" s="12">
        <v>1995</v>
      </c>
      <c r="N2322">
        <v>1</v>
      </c>
      <c r="O2322" s="12">
        <f t="shared" si="96"/>
        <v>20</v>
      </c>
      <c r="P2322">
        <v>2000</v>
      </c>
      <c r="Q2322">
        <v>15</v>
      </c>
      <c r="R2322">
        <v>1</v>
      </c>
      <c r="S2322">
        <v>8.8309119999999997</v>
      </c>
      <c r="T2322">
        <v>0</v>
      </c>
      <c r="U2322">
        <v>1</v>
      </c>
    </row>
    <row r="2323" spans="1:21" x14ac:dyDescent="0.35">
      <c r="A2323">
        <v>1</v>
      </c>
      <c r="B2323">
        <f t="shared" si="97"/>
        <v>2322</v>
      </c>
      <c r="C2323" t="s">
        <v>108</v>
      </c>
      <c r="D2323">
        <v>111</v>
      </c>
      <c r="E2323">
        <v>2016</v>
      </c>
      <c r="F2323">
        <v>160000</v>
      </c>
      <c r="G2323" s="12">
        <v>190000000</v>
      </c>
      <c r="H2323" s="12">
        <v>0</v>
      </c>
      <c r="I2323">
        <v>0</v>
      </c>
      <c r="J2323">
        <v>0</v>
      </c>
      <c r="K2323">
        <v>1</v>
      </c>
      <c r="L2323" s="11">
        <v>34700</v>
      </c>
      <c r="M2323" s="12">
        <v>1995</v>
      </c>
      <c r="N2323">
        <v>1</v>
      </c>
      <c r="O2323" s="12">
        <f t="shared" si="96"/>
        <v>21</v>
      </c>
      <c r="P2323">
        <v>2000</v>
      </c>
      <c r="Q2323">
        <v>16</v>
      </c>
      <c r="R2323">
        <v>1</v>
      </c>
      <c r="S2323">
        <v>8.6026299999999996</v>
      </c>
      <c r="T2323">
        <v>0</v>
      </c>
      <c r="U2323">
        <v>1</v>
      </c>
    </row>
    <row r="2324" spans="1:21" x14ac:dyDescent="0.35">
      <c r="A2324">
        <v>1</v>
      </c>
      <c r="B2324">
        <f t="shared" si="97"/>
        <v>2323</v>
      </c>
      <c r="C2324" t="s">
        <v>111</v>
      </c>
      <c r="D2324">
        <v>114</v>
      </c>
      <c r="E2324">
        <v>1990</v>
      </c>
      <c r="F2324">
        <v>100</v>
      </c>
      <c r="G2324" s="12">
        <v>110000000</v>
      </c>
      <c r="H2324" s="12">
        <v>0</v>
      </c>
      <c r="I2324">
        <v>1</v>
      </c>
      <c r="J2324">
        <v>0</v>
      </c>
      <c r="K2324">
        <v>1</v>
      </c>
      <c r="L2324" s="11">
        <v>34700</v>
      </c>
      <c r="M2324" s="12">
        <v>1995</v>
      </c>
      <c r="N2324">
        <v>0</v>
      </c>
      <c r="O2324" s="12">
        <f t="shared" si="96"/>
        <v>-5</v>
      </c>
      <c r="P2324">
        <v>2005</v>
      </c>
      <c r="Q2324">
        <v>-15</v>
      </c>
      <c r="R2324">
        <v>0</v>
      </c>
      <c r="S2324">
        <v>9.2869000000000007E-3</v>
      </c>
      <c r="T2324">
        <v>0</v>
      </c>
      <c r="U2324">
        <v>0</v>
      </c>
    </row>
    <row r="2325" spans="1:21" x14ac:dyDescent="0.35">
      <c r="A2325">
        <v>1</v>
      </c>
      <c r="B2325">
        <f t="shared" si="97"/>
        <v>2324</v>
      </c>
      <c r="C2325" t="s">
        <v>111</v>
      </c>
      <c r="D2325">
        <v>114</v>
      </c>
      <c r="E2325">
        <v>1991</v>
      </c>
      <c r="F2325">
        <v>100</v>
      </c>
      <c r="G2325" s="12">
        <v>110000000</v>
      </c>
      <c r="H2325" s="12">
        <v>0</v>
      </c>
      <c r="I2325">
        <v>1</v>
      </c>
      <c r="J2325">
        <v>0</v>
      </c>
      <c r="K2325">
        <v>1</v>
      </c>
      <c r="L2325" s="11">
        <v>34700</v>
      </c>
      <c r="M2325" s="12">
        <v>1995</v>
      </c>
      <c r="N2325">
        <v>0</v>
      </c>
      <c r="O2325" s="12">
        <f t="shared" si="96"/>
        <v>-4</v>
      </c>
      <c r="P2325">
        <v>2005</v>
      </c>
      <c r="Q2325">
        <v>-14</v>
      </c>
      <c r="R2325">
        <v>0</v>
      </c>
      <c r="S2325">
        <v>9.0308999999999997E-3</v>
      </c>
      <c r="T2325">
        <v>0</v>
      </c>
      <c r="U2325">
        <v>0</v>
      </c>
    </row>
    <row r="2326" spans="1:21" x14ac:dyDescent="0.35">
      <c r="A2326">
        <v>1</v>
      </c>
      <c r="B2326">
        <f t="shared" si="97"/>
        <v>2325</v>
      </c>
      <c r="C2326" t="s">
        <v>111</v>
      </c>
      <c r="D2326">
        <v>114</v>
      </c>
      <c r="E2326">
        <v>1992</v>
      </c>
      <c r="F2326">
        <v>100</v>
      </c>
      <c r="G2326" s="12">
        <v>110000000</v>
      </c>
      <c r="H2326" s="12">
        <v>0</v>
      </c>
      <c r="I2326">
        <v>1</v>
      </c>
      <c r="J2326">
        <v>0</v>
      </c>
      <c r="K2326">
        <v>1</v>
      </c>
      <c r="L2326" s="11">
        <v>34700</v>
      </c>
      <c r="M2326" s="12">
        <v>1995</v>
      </c>
      <c r="N2326">
        <v>0</v>
      </c>
      <c r="O2326" s="12">
        <f t="shared" si="96"/>
        <v>-3</v>
      </c>
      <c r="P2326">
        <v>2005</v>
      </c>
      <c r="Q2326">
        <v>-13</v>
      </c>
      <c r="R2326">
        <v>0</v>
      </c>
      <c r="S2326">
        <v>8.7913999999999996E-3</v>
      </c>
      <c r="T2326">
        <v>0</v>
      </c>
      <c r="U2326">
        <v>0</v>
      </c>
    </row>
    <row r="2327" spans="1:21" x14ac:dyDescent="0.35">
      <c r="A2327">
        <v>1</v>
      </c>
      <c r="B2327">
        <f t="shared" si="97"/>
        <v>2326</v>
      </c>
      <c r="C2327" t="s">
        <v>111</v>
      </c>
      <c r="D2327">
        <v>114</v>
      </c>
      <c r="E2327">
        <v>1993</v>
      </c>
      <c r="F2327">
        <v>100</v>
      </c>
      <c r="G2327" s="12">
        <v>120000000</v>
      </c>
      <c r="H2327" s="12">
        <v>0</v>
      </c>
      <c r="I2327">
        <v>1</v>
      </c>
      <c r="J2327">
        <v>0</v>
      </c>
      <c r="K2327">
        <v>1</v>
      </c>
      <c r="L2327" s="11">
        <v>34700</v>
      </c>
      <c r="M2327" s="12">
        <v>1995</v>
      </c>
      <c r="N2327">
        <v>0</v>
      </c>
      <c r="O2327" s="12">
        <f t="shared" si="96"/>
        <v>-2</v>
      </c>
      <c r="P2327">
        <v>2005</v>
      </c>
      <c r="Q2327">
        <v>-12</v>
      </c>
      <c r="R2327">
        <v>0</v>
      </c>
      <c r="S2327">
        <v>8.5652999999999996E-3</v>
      </c>
      <c r="T2327">
        <v>0</v>
      </c>
      <c r="U2327">
        <v>0</v>
      </c>
    </row>
    <row r="2328" spans="1:21" x14ac:dyDescent="0.35">
      <c r="A2328">
        <v>1</v>
      </c>
      <c r="B2328">
        <f t="shared" si="97"/>
        <v>2327</v>
      </c>
      <c r="C2328" t="s">
        <v>111</v>
      </c>
      <c r="D2328">
        <v>114</v>
      </c>
      <c r="E2328">
        <v>1994</v>
      </c>
      <c r="F2328">
        <v>100</v>
      </c>
      <c r="G2328" s="12">
        <v>120000000</v>
      </c>
      <c r="H2328" s="12">
        <v>0</v>
      </c>
      <c r="I2328">
        <v>1</v>
      </c>
      <c r="J2328">
        <v>0</v>
      </c>
      <c r="K2328">
        <v>1</v>
      </c>
      <c r="L2328" s="11">
        <v>34700</v>
      </c>
      <c r="M2328" s="12">
        <v>1995</v>
      </c>
      <c r="N2328">
        <v>0</v>
      </c>
      <c r="O2328" s="12">
        <f t="shared" si="96"/>
        <v>-1</v>
      </c>
      <c r="P2328">
        <v>2005</v>
      </c>
      <c r="Q2328">
        <v>-11</v>
      </c>
      <c r="R2328">
        <v>0</v>
      </c>
      <c r="S2328">
        <v>8.3493999999999999E-3</v>
      </c>
      <c r="T2328">
        <v>0</v>
      </c>
      <c r="U2328">
        <v>0</v>
      </c>
    </row>
    <row r="2329" spans="1:21" x14ac:dyDescent="0.35">
      <c r="A2329">
        <v>1</v>
      </c>
      <c r="B2329">
        <f t="shared" si="97"/>
        <v>2328</v>
      </c>
      <c r="C2329" t="s">
        <v>111</v>
      </c>
      <c r="D2329">
        <v>114</v>
      </c>
      <c r="E2329">
        <v>1995</v>
      </c>
      <c r="F2329">
        <v>100</v>
      </c>
      <c r="G2329" s="12">
        <v>120000000</v>
      </c>
      <c r="H2329" s="12">
        <v>0</v>
      </c>
      <c r="I2329">
        <v>1</v>
      </c>
      <c r="J2329">
        <v>0</v>
      </c>
      <c r="K2329">
        <v>1</v>
      </c>
      <c r="L2329" s="11">
        <v>34700</v>
      </c>
      <c r="M2329" s="12">
        <v>1995</v>
      </c>
      <c r="N2329">
        <v>1</v>
      </c>
      <c r="O2329" s="12">
        <f t="shared" si="96"/>
        <v>0</v>
      </c>
      <c r="P2329">
        <v>2005</v>
      </c>
      <c r="Q2329">
        <v>-10</v>
      </c>
      <c r="R2329">
        <v>0</v>
      </c>
      <c r="S2329">
        <v>8.1414E-3</v>
      </c>
      <c r="T2329">
        <v>0</v>
      </c>
      <c r="U2329">
        <v>1</v>
      </c>
    </row>
    <row r="2330" spans="1:21" x14ac:dyDescent="0.35">
      <c r="A2330">
        <v>1</v>
      </c>
      <c r="B2330">
        <f t="shared" si="97"/>
        <v>2329</v>
      </c>
      <c r="C2330" t="s">
        <v>111</v>
      </c>
      <c r="D2330">
        <v>114</v>
      </c>
      <c r="E2330">
        <v>1996</v>
      </c>
      <c r="F2330">
        <v>100</v>
      </c>
      <c r="G2330" s="12">
        <v>130000000</v>
      </c>
      <c r="H2330" s="12">
        <v>0</v>
      </c>
      <c r="I2330">
        <v>1</v>
      </c>
      <c r="J2330">
        <v>0</v>
      </c>
      <c r="K2330">
        <v>1</v>
      </c>
      <c r="L2330" s="11">
        <v>34700</v>
      </c>
      <c r="M2330" s="12">
        <v>1995</v>
      </c>
      <c r="N2330">
        <v>1</v>
      </c>
      <c r="O2330" s="12">
        <f t="shared" si="96"/>
        <v>1</v>
      </c>
      <c r="P2330">
        <v>2005</v>
      </c>
      <c r="Q2330">
        <v>-9</v>
      </c>
      <c r="R2330">
        <v>0</v>
      </c>
      <c r="S2330">
        <v>7.9404000000000002E-3</v>
      </c>
      <c r="T2330">
        <v>0</v>
      </c>
      <c r="U2330">
        <v>1</v>
      </c>
    </row>
    <row r="2331" spans="1:21" x14ac:dyDescent="0.35">
      <c r="A2331">
        <v>1</v>
      </c>
      <c r="B2331">
        <f t="shared" si="97"/>
        <v>2330</v>
      </c>
      <c r="C2331" t="s">
        <v>111</v>
      </c>
      <c r="D2331">
        <v>114</v>
      </c>
      <c r="E2331">
        <v>1997</v>
      </c>
      <c r="F2331">
        <v>100</v>
      </c>
      <c r="G2331" s="12">
        <v>130000000</v>
      </c>
      <c r="H2331" s="12">
        <v>0</v>
      </c>
      <c r="I2331">
        <v>1</v>
      </c>
      <c r="J2331">
        <v>0</v>
      </c>
      <c r="K2331">
        <v>1</v>
      </c>
      <c r="L2331" s="11">
        <v>34700</v>
      </c>
      <c r="M2331" s="12">
        <v>1995</v>
      </c>
      <c r="N2331">
        <v>1</v>
      </c>
      <c r="O2331" s="12">
        <f t="shared" si="96"/>
        <v>2</v>
      </c>
      <c r="P2331">
        <v>2005</v>
      </c>
      <c r="Q2331">
        <v>-8</v>
      </c>
      <c r="R2331">
        <v>0</v>
      </c>
      <c r="S2331">
        <v>7.7466999999999996E-3</v>
      </c>
      <c r="T2331">
        <v>0</v>
      </c>
      <c r="U2331">
        <v>1</v>
      </c>
    </row>
    <row r="2332" spans="1:21" x14ac:dyDescent="0.35">
      <c r="A2332">
        <v>1</v>
      </c>
      <c r="B2332">
        <f t="shared" si="97"/>
        <v>2331</v>
      </c>
      <c r="C2332" t="s">
        <v>111</v>
      </c>
      <c r="D2332">
        <v>114</v>
      </c>
      <c r="E2332">
        <v>1998</v>
      </c>
      <c r="F2332">
        <v>100</v>
      </c>
      <c r="G2332" s="12">
        <v>130000000</v>
      </c>
      <c r="H2332" s="12">
        <v>0</v>
      </c>
      <c r="I2332">
        <v>1</v>
      </c>
      <c r="J2332">
        <v>0</v>
      </c>
      <c r="K2332">
        <v>1</v>
      </c>
      <c r="L2332" s="11">
        <v>34700</v>
      </c>
      <c r="M2332" s="12">
        <v>1995</v>
      </c>
      <c r="N2332">
        <v>1</v>
      </c>
      <c r="O2332" s="12">
        <f t="shared" si="96"/>
        <v>3</v>
      </c>
      <c r="P2332">
        <v>2005</v>
      </c>
      <c r="Q2332">
        <v>-7</v>
      </c>
      <c r="R2332">
        <v>0</v>
      </c>
      <c r="S2332">
        <v>7.5613E-3</v>
      </c>
      <c r="T2332">
        <v>0</v>
      </c>
      <c r="U2332">
        <v>1</v>
      </c>
    </row>
    <row r="2333" spans="1:21" x14ac:dyDescent="0.35">
      <c r="A2333">
        <v>1</v>
      </c>
      <c r="B2333">
        <f t="shared" si="97"/>
        <v>2332</v>
      </c>
      <c r="C2333" t="s">
        <v>111</v>
      </c>
      <c r="D2333">
        <v>114</v>
      </c>
      <c r="E2333">
        <v>1999</v>
      </c>
      <c r="F2333">
        <v>100</v>
      </c>
      <c r="G2333" s="12">
        <v>140000000</v>
      </c>
      <c r="H2333" s="12">
        <v>0</v>
      </c>
      <c r="I2333">
        <v>1</v>
      </c>
      <c r="J2333">
        <v>0</v>
      </c>
      <c r="K2333">
        <v>1</v>
      </c>
      <c r="L2333" s="11">
        <v>34700</v>
      </c>
      <c r="M2333" s="12">
        <v>1995</v>
      </c>
      <c r="N2333">
        <v>1</v>
      </c>
      <c r="O2333" s="12">
        <f t="shared" si="96"/>
        <v>4</v>
      </c>
      <c r="P2333">
        <v>2005</v>
      </c>
      <c r="Q2333">
        <v>-6</v>
      </c>
      <c r="R2333">
        <v>0</v>
      </c>
      <c r="S2333">
        <v>7.3851999999999998E-3</v>
      </c>
      <c r="T2333">
        <v>0</v>
      </c>
      <c r="U2333">
        <v>1</v>
      </c>
    </row>
    <row r="2334" spans="1:21" x14ac:dyDescent="0.35">
      <c r="A2334">
        <v>1</v>
      </c>
      <c r="B2334">
        <f t="shared" si="97"/>
        <v>2333</v>
      </c>
      <c r="C2334" t="s">
        <v>111</v>
      </c>
      <c r="D2334">
        <v>114</v>
      </c>
      <c r="E2334">
        <v>2000</v>
      </c>
      <c r="F2334">
        <v>100</v>
      </c>
      <c r="G2334" s="12">
        <v>140000000</v>
      </c>
      <c r="H2334" s="12">
        <v>0</v>
      </c>
      <c r="I2334">
        <v>1</v>
      </c>
      <c r="J2334">
        <v>0</v>
      </c>
      <c r="K2334">
        <v>1</v>
      </c>
      <c r="L2334" s="11">
        <v>34700</v>
      </c>
      <c r="M2334" s="12">
        <v>1995</v>
      </c>
      <c r="N2334">
        <v>1</v>
      </c>
      <c r="O2334" s="12">
        <f t="shared" si="96"/>
        <v>5</v>
      </c>
      <c r="P2334">
        <v>2005</v>
      </c>
      <c r="Q2334">
        <v>-5</v>
      </c>
      <c r="R2334">
        <v>0</v>
      </c>
      <c r="S2334">
        <v>7.2189999999999997E-3</v>
      </c>
      <c r="T2334">
        <v>0</v>
      </c>
      <c r="U2334">
        <v>1</v>
      </c>
    </row>
    <row r="2335" spans="1:21" x14ac:dyDescent="0.35">
      <c r="A2335">
        <v>1</v>
      </c>
      <c r="B2335">
        <f t="shared" si="97"/>
        <v>2334</v>
      </c>
      <c r="C2335" t="s">
        <v>111</v>
      </c>
      <c r="D2335">
        <v>114</v>
      </c>
      <c r="E2335">
        <v>2001</v>
      </c>
      <c r="F2335">
        <v>100</v>
      </c>
      <c r="G2335" s="12">
        <v>140000000</v>
      </c>
      <c r="H2335" s="12">
        <v>0</v>
      </c>
      <c r="I2335">
        <v>1</v>
      </c>
      <c r="J2335">
        <v>0</v>
      </c>
      <c r="K2335">
        <v>1</v>
      </c>
      <c r="L2335" s="11">
        <v>34700</v>
      </c>
      <c r="M2335" s="12">
        <v>1995</v>
      </c>
      <c r="N2335">
        <v>1</v>
      </c>
      <c r="O2335" s="12">
        <f t="shared" si="96"/>
        <v>6</v>
      </c>
      <c r="P2335">
        <v>2005</v>
      </c>
      <c r="Q2335">
        <v>-4</v>
      </c>
      <c r="R2335">
        <v>0</v>
      </c>
      <c r="S2335">
        <v>7.0621E-3</v>
      </c>
      <c r="T2335">
        <v>0</v>
      </c>
      <c r="U2335">
        <v>1</v>
      </c>
    </row>
    <row r="2336" spans="1:21" x14ac:dyDescent="0.35">
      <c r="A2336">
        <v>1</v>
      </c>
      <c r="B2336">
        <f t="shared" si="97"/>
        <v>2335</v>
      </c>
      <c r="C2336" t="s">
        <v>111</v>
      </c>
      <c r="D2336">
        <v>114</v>
      </c>
      <c r="E2336">
        <v>2002</v>
      </c>
      <c r="F2336">
        <v>100</v>
      </c>
      <c r="G2336" s="12">
        <v>140000000</v>
      </c>
      <c r="H2336" s="12">
        <v>0</v>
      </c>
      <c r="I2336">
        <v>1</v>
      </c>
      <c r="J2336">
        <v>0</v>
      </c>
      <c r="K2336">
        <v>1</v>
      </c>
      <c r="L2336" s="11">
        <v>34700</v>
      </c>
      <c r="M2336" s="12">
        <v>1995</v>
      </c>
      <c r="N2336">
        <v>1</v>
      </c>
      <c r="O2336" s="12">
        <f t="shared" si="96"/>
        <v>7</v>
      </c>
      <c r="P2336">
        <v>2005</v>
      </c>
      <c r="Q2336">
        <v>-3</v>
      </c>
      <c r="R2336">
        <v>0</v>
      </c>
      <c r="S2336">
        <v>6.9129999999999999E-3</v>
      </c>
      <c r="T2336">
        <v>0</v>
      </c>
      <c r="U2336">
        <v>1</v>
      </c>
    </row>
    <row r="2337" spans="1:21" x14ac:dyDescent="0.35">
      <c r="A2337">
        <v>1</v>
      </c>
      <c r="B2337">
        <f t="shared" si="97"/>
        <v>2336</v>
      </c>
      <c r="C2337" t="s">
        <v>111</v>
      </c>
      <c r="D2337">
        <v>114</v>
      </c>
      <c r="E2337">
        <v>2003</v>
      </c>
      <c r="F2337">
        <v>100</v>
      </c>
      <c r="G2337" s="12">
        <v>150000000</v>
      </c>
      <c r="H2337" s="12">
        <v>0</v>
      </c>
      <c r="I2337">
        <v>1</v>
      </c>
      <c r="J2337">
        <v>0</v>
      </c>
      <c r="K2337">
        <v>1</v>
      </c>
      <c r="L2337" s="11">
        <v>34700</v>
      </c>
      <c r="M2337" s="12">
        <v>1995</v>
      </c>
      <c r="N2337">
        <v>1</v>
      </c>
      <c r="O2337" s="12">
        <f t="shared" si="96"/>
        <v>8</v>
      </c>
      <c r="P2337">
        <v>2005</v>
      </c>
      <c r="Q2337">
        <v>-2</v>
      </c>
      <c r="R2337">
        <v>0</v>
      </c>
      <c r="S2337">
        <v>6.7702999999999999E-3</v>
      </c>
      <c r="T2337">
        <v>0</v>
      </c>
      <c r="U2337">
        <v>1</v>
      </c>
    </row>
    <row r="2338" spans="1:21" x14ac:dyDescent="0.35">
      <c r="A2338">
        <v>1</v>
      </c>
      <c r="B2338">
        <f t="shared" si="97"/>
        <v>2337</v>
      </c>
      <c r="C2338" t="s">
        <v>111</v>
      </c>
      <c r="D2338">
        <v>114</v>
      </c>
      <c r="E2338">
        <v>2004</v>
      </c>
      <c r="F2338">
        <v>100</v>
      </c>
      <c r="G2338" s="12">
        <v>150000000</v>
      </c>
      <c r="H2338" s="12">
        <v>0</v>
      </c>
      <c r="I2338">
        <v>1</v>
      </c>
      <c r="J2338">
        <v>0</v>
      </c>
      <c r="K2338">
        <v>1</v>
      </c>
      <c r="L2338" s="11">
        <v>34700</v>
      </c>
      <c r="M2338" s="12">
        <v>1995</v>
      </c>
      <c r="N2338">
        <v>1</v>
      </c>
      <c r="O2338" s="12">
        <f t="shared" si="96"/>
        <v>9</v>
      </c>
      <c r="P2338">
        <v>2005</v>
      </c>
      <c r="Q2338">
        <v>-1</v>
      </c>
      <c r="R2338">
        <v>0</v>
      </c>
      <c r="S2338">
        <v>6.6322000000000004E-3</v>
      </c>
      <c r="T2338">
        <v>0</v>
      </c>
      <c r="U2338">
        <v>1</v>
      </c>
    </row>
    <row r="2339" spans="1:21" x14ac:dyDescent="0.35">
      <c r="A2339">
        <v>1</v>
      </c>
      <c r="B2339">
        <f t="shared" si="97"/>
        <v>2338</v>
      </c>
      <c r="C2339" t="s">
        <v>111</v>
      </c>
      <c r="D2339">
        <v>114</v>
      </c>
      <c r="E2339">
        <v>2005</v>
      </c>
      <c r="F2339">
        <v>100</v>
      </c>
      <c r="G2339" s="12">
        <v>150000000</v>
      </c>
      <c r="H2339" s="12">
        <v>0</v>
      </c>
      <c r="I2339">
        <v>1</v>
      </c>
      <c r="J2339">
        <v>0</v>
      </c>
      <c r="K2339">
        <v>1</v>
      </c>
      <c r="L2339" s="11">
        <v>34700</v>
      </c>
      <c r="M2339" s="12">
        <v>1995</v>
      </c>
      <c r="N2339">
        <v>1</v>
      </c>
      <c r="O2339" s="12">
        <f t="shared" si="96"/>
        <v>10</v>
      </c>
      <c r="P2339">
        <v>2005</v>
      </c>
      <c r="Q2339">
        <v>0</v>
      </c>
      <c r="R2339">
        <v>1</v>
      </c>
      <c r="S2339">
        <v>6.4973000000000001E-3</v>
      </c>
      <c r="T2339">
        <v>0</v>
      </c>
      <c r="U2339">
        <v>1</v>
      </c>
    </row>
    <row r="2340" spans="1:21" x14ac:dyDescent="0.35">
      <c r="A2340">
        <v>1</v>
      </c>
      <c r="B2340">
        <f t="shared" si="97"/>
        <v>2339</v>
      </c>
      <c r="C2340" t="s">
        <v>111</v>
      </c>
      <c r="D2340">
        <v>114</v>
      </c>
      <c r="E2340">
        <v>2006</v>
      </c>
      <c r="F2340">
        <v>200</v>
      </c>
      <c r="G2340" s="12">
        <v>160000000</v>
      </c>
      <c r="H2340" s="12">
        <v>0</v>
      </c>
      <c r="I2340">
        <v>1</v>
      </c>
      <c r="J2340">
        <v>0</v>
      </c>
      <c r="K2340">
        <v>1</v>
      </c>
      <c r="L2340" s="11">
        <v>34700</v>
      </c>
      <c r="M2340" s="12">
        <v>1995</v>
      </c>
      <c r="N2340">
        <v>1</v>
      </c>
      <c r="O2340" s="12">
        <f t="shared" si="96"/>
        <v>11</v>
      </c>
      <c r="P2340">
        <v>2005</v>
      </c>
      <c r="Q2340">
        <v>1</v>
      </c>
      <c r="R2340">
        <v>1</v>
      </c>
      <c r="S2340">
        <v>1.27312E-2</v>
      </c>
      <c r="T2340">
        <v>0</v>
      </c>
      <c r="U2340">
        <v>1</v>
      </c>
    </row>
    <row r="2341" spans="1:21" x14ac:dyDescent="0.35">
      <c r="A2341">
        <v>1</v>
      </c>
      <c r="B2341">
        <f t="shared" si="97"/>
        <v>2340</v>
      </c>
      <c r="C2341" t="s">
        <v>111</v>
      </c>
      <c r="D2341">
        <v>114</v>
      </c>
      <c r="E2341">
        <v>2007</v>
      </c>
      <c r="F2341">
        <v>500</v>
      </c>
      <c r="G2341" s="12">
        <v>160000000</v>
      </c>
      <c r="H2341" s="12">
        <v>0</v>
      </c>
      <c r="I2341">
        <v>1</v>
      </c>
      <c r="J2341">
        <v>0</v>
      </c>
      <c r="K2341">
        <v>1</v>
      </c>
      <c r="L2341" s="11">
        <v>34700</v>
      </c>
      <c r="M2341" s="12">
        <v>1995</v>
      </c>
      <c r="N2341">
        <v>1</v>
      </c>
      <c r="O2341" s="12">
        <f t="shared" si="96"/>
        <v>12</v>
      </c>
      <c r="P2341">
        <v>2005</v>
      </c>
      <c r="Q2341">
        <v>2</v>
      </c>
      <c r="R2341">
        <v>1</v>
      </c>
      <c r="S2341">
        <v>3.11851E-2</v>
      </c>
      <c r="T2341">
        <v>0</v>
      </c>
      <c r="U2341">
        <v>1</v>
      </c>
    </row>
    <row r="2342" spans="1:21" x14ac:dyDescent="0.35">
      <c r="A2342">
        <v>1</v>
      </c>
      <c r="B2342">
        <f t="shared" si="97"/>
        <v>2341</v>
      </c>
      <c r="C2342" t="s">
        <v>111</v>
      </c>
      <c r="D2342">
        <v>114</v>
      </c>
      <c r="E2342">
        <v>2008</v>
      </c>
      <c r="F2342">
        <v>1000</v>
      </c>
      <c r="G2342" s="12">
        <v>160000000</v>
      </c>
      <c r="H2342" s="12">
        <v>0</v>
      </c>
      <c r="I2342">
        <v>1</v>
      </c>
      <c r="J2342">
        <v>0</v>
      </c>
      <c r="K2342">
        <v>1</v>
      </c>
      <c r="L2342" s="11">
        <v>34700</v>
      </c>
      <c r="M2342" s="12">
        <v>1995</v>
      </c>
      <c r="N2342">
        <v>1</v>
      </c>
      <c r="O2342" s="12">
        <f t="shared" si="96"/>
        <v>13</v>
      </c>
      <c r="P2342">
        <v>2005</v>
      </c>
      <c r="Q2342">
        <v>3</v>
      </c>
      <c r="R2342">
        <v>1</v>
      </c>
      <c r="S2342">
        <v>6.1108000000000003E-2</v>
      </c>
      <c r="T2342">
        <v>0</v>
      </c>
      <c r="U2342">
        <v>1</v>
      </c>
    </row>
    <row r="2343" spans="1:21" x14ac:dyDescent="0.35">
      <c r="A2343">
        <v>1</v>
      </c>
      <c r="B2343">
        <f t="shared" si="97"/>
        <v>2342</v>
      </c>
      <c r="C2343" t="s">
        <v>111</v>
      </c>
      <c r="D2343">
        <v>114</v>
      </c>
      <c r="E2343">
        <v>2009</v>
      </c>
      <c r="F2343">
        <v>1000</v>
      </c>
      <c r="G2343" s="12">
        <v>170000000</v>
      </c>
      <c r="H2343" s="12">
        <v>0</v>
      </c>
      <c r="I2343">
        <v>1</v>
      </c>
      <c r="J2343">
        <v>0</v>
      </c>
      <c r="K2343">
        <v>1</v>
      </c>
      <c r="L2343" s="11">
        <v>34700</v>
      </c>
      <c r="M2343" s="12">
        <v>1995</v>
      </c>
      <c r="N2343">
        <v>1</v>
      </c>
      <c r="O2343" s="12">
        <f t="shared" si="96"/>
        <v>14</v>
      </c>
      <c r="P2343">
        <v>2005</v>
      </c>
      <c r="Q2343">
        <v>4</v>
      </c>
      <c r="R2343">
        <v>1</v>
      </c>
      <c r="S2343">
        <v>5.9862499999999999E-2</v>
      </c>
      <c r="T2343">
        <v>0</v>
      </c>
      <c r="U2343">
        <v>1</v>
      </c>
    </row>
    <row r="2344" spans="1:21" x14ac:dyDescent="0.35">
      <c r="A2344">
        <v>1</v>
      </c>
      <c r="B2344">
        <f t="shared" si="97"/>
        <v>2343</v>
      </c>
      <c r="C2344" t="s">
        <v>111</v>
      </c>
      <c r="D2344">
        <v>114</v>
      </c>
      <c r="E2344">
        <v>2010</v>
      </c>
      <c r="F2344">
        <v>1300</v>
      </c>
      <c r="G2344" s="12">
        <v>170000000</v>
      </c>
      <c r="H2344" s="12">
        <v>0</v>
      </c>
      <c r="I2344">
        <v>1</v>
      </c>
      <c r="J2344">
        <v>0</v>
      </c>
      <c r="K2344">
        <v>1</v>
      </c>
      <c r="L2344" s="11">
        <v>34700</v>
      </c>
      <c r="M2344" s="12">
        <v>1995</v>
      </c>
      <c r="N2344">
        <v>1</v>
      </c>
      <c r="O2344" s="12">
        <f t="shared" si="96"/>
        <v>15</v>
      </c>
      <c r="P2344">
        <v>2005</v>
      </c>
      <c r="Q2344">
        <v>5</v>
      </c>
      <c r="R2344">
        <v>1</v>
      </c>
      <c r="S2344">
        <v>7.6219400000000007E-2</v>
      </c>
      <c r="T2344">
        <v>0</v>
      </c>
      <c r="U2344">
        <v>1</v>
      </c>
    </row>
    <row r="2345" spans="1:21" x14ac:dyDescent="0.35">
      <c r="A2345">
        <v>1</v>
      </c>
      <c r="B2345">
        <f t="shared" si="97"/>
        <v>2344</v>
      </c>
      <c r="C2345" t="s">
        <v>111</v>
      </c>
      <c r="D2345">
        <v>114</v>
      </c>
      <c r="E2345">
        <v>2011</v>
      </c>
      <c r="F2345">
        <v>1900</v>
      </c>
      <c r="G2345" s="12">
        <v>170000000</v>
      </c>
      <c r="H2345" s="12">
        <v>0</v>
      </c>
      <c r="I2345">
        <v>1</v>
      </c>
      <c r="J2345">
        <v>0</v>
      </c>
      <c r="K2345">
        <v>1</v>
      </c>
      <c r="L2345" s="11">
        <v>34700</v>
      </c>
      <c r="M2345" s="12">
        <v>1995</v>
      </c>
      <c r="N2345">
        <v>1</v>
      </c>
      <c r="O2345" s="12">
        <f t="shared" si="96"/>
        <v>16</v>
      </c>
      <c r="P2345">
        <v>2005</v>
      </c>
      <c r="Q2345">
        <v>6</v>
      </c>
      <c r="R2345">
        <v>1</v>
      </c>
      <c r="S2345">
        <v>0.10907989999999999</v>
      </c>
      <c r="T2345">
        <v>0</v>
      </c>
      <c r="U2345">
        <v>1</v>
      </c>
    </row>
    <row r="2346" spans="1:21" x14ac:dyDescent="0.35">
      <c r="A2346">
        <v>1</v>
      </c>
      <c r="B2346">
        <f t="shared" si="97"/>
        <v>2345</v>
      </c>
      <c r="C2346" t="s">
        <v>111</v>
      </c>
      <c r="D2346">
        <v>114</v>
      </c>
      <c r="E2346">
        <v>2012</v>
      </c>
      <c r="F2346">
        <v>2600</v>
      </c>
      <c r="G2346" s="12">
        <v>180000000</v>
      </c>
      <c r="H2346" s="12">
        <v>0</v>
      </c>
      <c r="I2346">
        <v>1</v>
      </c>
      <c r="J2346">
        <v>0</v>
      </c>
      <c r="K2346">
        <v>1</v>
      </c>
      <c r="L2346" s="11">
        <v>34700</v>
      </c>
      <c r="M2346" s="12">
        <v>1995</v>
      </c>
      <c r="N2346">
        <v>1</v>
      </c>
      <c r="O2346" s="12">
        <f t="shared" si="96"/>
        <v>17</v>
      </c>
      <c r="P2346">
        <v>2005</v>
      </c>
      <c r="Q2346">
        <v>7</v>
      </c>
      <c r="R2346">
        <v>1</v>
      </c>
      <c r="S2346">
        <v>0.1461401</v>
      </c>
      <c r="T2346">
        <v>0</v>
      </c>
      <c r="U2346">
        <v>1</v>
      </c>
    </row>
    <row r="2347" spans="1:21" x14ac:dyDescent="0.35">
      <c r="A2347">
        <v>1</v>
      </c>
      <c r="B2347">
        <f t="shared" si="97"/>
        <v>2346</v>
      </c>
      <c r="C2347" t="s">
        <v>111</v>
      </c>
      <c r="D2347">
        <v>114</v>
      </c>
      <c r="E2347">
        <v>2013</v>
      </c>
      <c r="F2347">
        <v>3300</v>
      </c>
      <c r="G2347" s="12">
        <v>180000000</v>
      </c>
      <c r="H2347" s="12">
        <v>0</v>
      </c>
      <c r="I2347">
        <v>1</v>
      </c>
      <c r="J2347">
        <v>0</v>
      </c>
      <c r="K2347">
        <v>1</v>
      </c>
      <c r="L2347" s="11">
        <v>34700</v>
      </c>
      <c r="M2347" s="12">
        <v>1995</v>
      </c>
      <c r="N2347">
        <v>1</v>
      </c>
      <c r="O2347" s="12">
        <f t="shared" si="96"/>
        <v>18</v>
      </c>
      <c r="P2347">
        <v>2005</v>
      </c>
      <c r="Q2347">
        <v>8</v>
      </c>
      <c r="R2347">
        <v>1</v>
      </c>
      <c r="S2347">
        <v>0.1816055</v>
      </c>
      <c r="T2347">
        <v>0</v>
      </c>
      <c r="U2347">
        <v>1</v>
      </c>
    </row>
    <row r="2348" spans="1:21" x14ac:dyDescent="0.35">
      <c r="A2348">
        <v>1</v>
      </c>
      <c r="B2348">
        <f t="shared" si="97"/>
        <v>2347</v>
      </c>
      <c r="C2348" t="s">
        <v>111</v>
      </c>
      <c r="D2348">
        <v>114</v>
      </c>
      <c r="E2348">
        <v>2014</v>
      </c>
      <c r="F2348">
        <v>4100</v>
      </c>
      <c r="G2348" s="12">
        <v>190000000</v>
      </c>
      <c r="H2348" s="12">
        <v>0</v>
      </c>
      <c r="I2348">
        <v>1</v>
      </c>
      <c r="J2348">
        <v>0</v>
      </c>
      <c r="K2348">
        <v>1</v>
      </c>
      <c r="L2348" s="11">
        <v>34700</v>
      </c>
      <c r="M2348" s="12">
        <v>1995</v>
      </c>
      <c r="N2348">
        <v>1</v>
      </c>
      <c r="O2348" s="12">
        <f t="shared" si="96"/>
        <v>19</v>
      </c>
      <c r="P2348">
        <v>2005</v>
      </c>
      <c r="Q2348">
        <v>9</v>
      </c>
      <c r="R2348">
        <v>1</v>
      </c>
      <c r="S2348">
        <v>0.2209692</v>
      </c>
      <c r="T2348">
        <v>0</v>
      </c>
      <c r="U2348">
        <v>1</v>
      </c>
    </row>
    <row r="2349" spans="1:21" x14ac:dyDescent="0.35">
      <c r="A2349">
        <v>1</v>
      </c>
      <c r="B2349">
        <f t="shared" si="97"/>
        <v>2348</v>
      </c>
      <c r="C2349" t="s">
        <v>111</v>
      </c>
      <c r="D2349">
        <v>114</v>
      </c>
      <c r="E2349">
        <v>2015</v>
      </c>
      <c r="F2349">
        <v>4800</v>
      </c>
      <c r="G2349" s="12">
        <v>190000000</v>
      </c>
      <c r="H2349" s="12">
        <v>0</v>
      </c>
      <c r="I2349">
        <v>1</v>
      </c>
      <c r="J2349">
        <v>0</v>
      </c>
      <c r="K2349">
        <v>1</v>
      </c>
      <c r="L2349" s="11">
        <v>34700</v>
      </c>
      <c r="M2349" s="12">
        <v>1995</v>
      </c>
      <c r="N2349">
        <v>1</v>
      </c>
      <c r="O2349" s="12">
        <f t="shared" si="96"/>
        <v>20</v>
      </c>
      <c r="P2349">
        <v>2005</v>
      </c>
      <c r="Q2349">
        <v>10</v>
      </c>
      <c r="R2349">
        <v>1</v>
      </c>
      <c r="S2349">
        <v>0.25345800000000002</v>
      </c>
      <c r="T2349">
        <v>0</v>
      </c>
      <c r="U2349">
        <v>1</v>
      </c>
    </row>
    <row r="2350" spans="1:21" x14ac:dyDescent="0.35">
      <c r="A2350">
        <v>1</v>
      </c>
      <c r="B2350">
        <f t="shared" si="97"/>
        <v>2349</v>
      </c>
      <c r="C2350" t="s">
        <v>111</v>
      </c>
      <c r="D2350">
        <v>114</v>
      </c>
      <c r="E2350">
        <v>2016</v>
      </c>
      <c r="F2350">
        <v>5500</v>
      </c>
      <c r="G2350" s="12">
        <v>190000000</v>
      </c>
      <c r="H2350" s="12">
        <v>0</v>
      </c>
      <c r="I2350">
        <v>1</v>
      </c>
      <c r="J2350">
        <v>0</v>
      </c>
      <c r="K2350">
        <v>1</v>
      </c>
      <c r="L2350" s="11">
        <v>34700</v>
      </c>
      <c r="M2350" s="12">
        <v>1995</v>
      </c>
      <c r="N2350">
        <v>1</v>
      </c>
      <c r="O2350" s="12">
        <f t="shared" si="96"/>
        <v>21</v>
      </c>
      <c r="P2350">
        <v>2005</v>
      </c>
      <c r="Q2350">
        <v>11</v>
      </c>
      <c r="R2350">
        <v>1</v>
      </c>
      <c r="S2350">
        <v>0.28467399999999998</v>
      </c>
      <c r="T2350">
        <v>0</v>
      </c>
      <c r="U2350">
        <v>1</v>
      </c>
    </row>
    <row r="2351" spans="1:21" x14ac:dyDescent="0.35">
      <c r="A2351">
        <v>1</v>
      </c>
      <c r="B2351">
        <f t="shared" si="97"/>
        <v>2350</v>
      </c>
      <c r="C2351" t="s">
        <v>112</v>
      </c>
      <c r="D2351">
        <v>115</v>
      </c>
      <c r="E2351">
        <v>1990</v>
      </c>
      <c r="F2351">
        <v>100</v>
      </c>
      <c r="G2351" s="12">
        <v>2500000</v>
      </c>
      <c r="H2351" s="12">
        <v>0</v>
      </c>
      <c r="I2351">
        <v>0</v>
      </c>
      <c r="J2351">
        <v>0</v>
      </c>
      <c r="K2351">
        <v>0</v>
      </c>
      <c r="L2351" s="11">
        <v>35679</v>
      </c>
      <c r="M2351" s="12">
        <v>1997</v>
      </c>
      <c r="N2351">
        <v>0</v>
      </c>
      <c r="O2351" s="12">
        <f t="shared" si="96"/>
        <v>-7</v>
      </c>
      <c r="P2351">
        <v>1997</v>
      </c>
      <c r="Q2351">
        <v>-7</v>
      </c>
      <c r="R2351">
        <v>0</v>
      </c>
      <c r="S2351">
        <v>0.40469300000000002</v>
      </c>
      <c r="T2351">
        <v>0</v>
      </c>
      <c r="U2351">
        <v>0</v>
      </c>
    </row>
    <row r="2352" spans="1:21" x14ac:dyDescent="0.35">
      <c r="A2352">
        <v>1</v>
      </c>
      <c r="B2352">
        <f t="shared" si="97"/>
        <v>2351</v>
      </c>
      <c r="C2352" t="s">
        <v>112</v>
      </c>
      <c r="D2352">
        <v>115</v>
      </c>
      <c r="E2352">
        <v>1991</v>
      </c>
      <c r="F2352">
        <v>200</v>
      </c>
      <c r="G2352" s="12">
        <v>2500000</v>
      </c>
      <c r="H2352" s="12">
        <v>0</v>
      </c>
      <c r="I2352">
        <v>0</v>
      </c>
      <c r="J2352">
        <v>0</v>
      </c>
      <c r="K2352">
        <v>0</v>
      </c>
      <c r="L2352" s="11">
        <v>35679</v>
      </c>
      <c r="M2352" s="12">
        <v>1997</v>
      </c>
      <c r="N2352">
        <v>0</v>
      </c>
      <c r="O2352" s="12">
        <f t="shared" si="96"/>
        <v>-6</v>
      </c>
      <c r="P2352">
        <v>1997</v>
      </c>
      <c r="Q2352">
        <v>-6</v>
      </c>
      <c r="R2352">
        <v>0</v>
      </c>
      <c r="S2352">
        <v>0.79265019999999997</v>
      </c>
      <c r="T2352">
        <v>0</v>
      </c>
      <c r="U2352">
        <v>0</v>
      </c>
    </row>
    <row r="2353" spans="1:21" x14ac:dyDescent="0.35">
      <c r="A2353">
        <v>1</v>
      </c>
      <c r="B2353">
        <f t="shared" si="97"/>
        <v>2352</v>
      </c>
      <c r="C2353" t="s">
        <v>112</v>
      </c>
      <c r="D2353">
        <v>115</v>
      </c>
      <c r="E2353">
        <v>1992</v>
      </c>
      <c r="F2353">
        <v>200</v>
      </c>
      <c r="G2353" s="12">
        <v>2600000</v>
      </c>
      <c r="H2353" s="12">
        <v>0</v>
      </c>
      <c r="I2353">
        <v>0</v>
      </c>
      <c r="J2353">
        <v>0</v>
      </c>
      <c r="K2353">
        <v>0</v>
      </c>
      <c r="L2353" s="11">
        <v>35679</v>
      </c>
      <c r="M2353" s="12">
        <v>1997</v>
      </c>
      <c r="N2353">
        <v>0</v>
      </c>
      <c r="O2353" s="12">
        <f t="shared" si="96"/>
        <v>-5</v>
      </c>
      <c r="P2353">
        <v>1997</v>
      </c>
      <c r="Q2353">
        <v>-5</v>
      </c>
      <c r="R2353">
        <v>0</v>
      </c>
      <c r="S2353">
        <v>0.77639210000000003</v>
      </c>
      <c r="T2353">
        <v>0</v>
      </c>
      <c r="U2353">
        <v>0</v>
      </c>
    </row>
    <row r="2354" spans="1:21" x14ac:dyDescent="0.35">
      <c r="A2354">
        <v>1</v>
      </c>
      <c r="B2354">
        <f t="shared" si="97"/>
        <v>2353</v>
      </c>
      <c r="C2354" t="s">
        <v>112</v>
      </c>
      <c r="D2354">
        <v>115</v>
      </c>
      <c r="E2354">
        <v>1993</v>
      </c>
      <c r="F2354">
        <v>500</v>
      </c>
      <c r="G2354" s="12">
        <v>2600000</v>
      </c>
      <c r="H2354" s="12">
        <v>0</v>
      </c>
      <c r="I2354">
        <v>0</v>
      </c>
      <c r="J2354">
        <v>0</v>
      </c>
      <c r="K2354">
        <v>0</v>
      </c>
      <c r="L2354" s="11">
        <v>35679</v>
      </c>
      <c r="M2354" s="12">
        <v>1997</v>
      </c>
      <c r="N2354">
        <v>0</v>
      </c>
      <c r="O2354" s="12">
        <f t="shared" si="96"/>
        <v>-4</v>
      </c>
      <c r="P2354">
        <v>1997</v>
      </c>
      <c r="Q2354">
        <v>-4</v>
      </c>
      <c r="R2354">
        <v>0</v>
      </c>
      <c r="S2354">
        <v>1.9013979999999999</v>
      </c>
      <c r="T2354">
        <v>0</v>
      </c>
      <c r="U2354">
        <v>0</v>
      </c>
    </row>
    <row r="2355" spans="1:21" x14ac:dyDescent="0.35">
      <c r="A2355">
        <v>1</v>
      </c>
      <c r="B2355">
        <f t="shared" si="97"/>
        <v>2354</v>
      </c>
      <c r="C2355" t="s">
        <v>112</v>
      </c>
      <c r="D2355">
        <v>115</v>
      </c>
      <c r="E2355">
        <v>1994</v>
      </c>
      <c r="F2355">
        <v>500</v>
      </c>
      <c r="G2355" s="12">
        <v>2700000</v>
      </c>
      <c r="H2355" s="12">
        <v>0</v>
      </c>
      <c r="I2355">
        <v>0</v>
      </c>
      <c r="J2355">
        <v>0</v>
      </c>
      <c r="K2355">
        <v>0</v>
      </c>
      <c r="L2355" s="11">
        <v>35679</v>
      </c>
      <c r="M2355" s="12">
        <v>1997</v>
      </c>
      <c r="N2355">
        <v>0</v>
      </c>
      <c r="O2355" s="12">
        <f t="shared" si="96"/>
        <v>-3</v>
      </c>
      <c r="P2355">
        <v>1997</v>
      </c>
      <c r="Q2355">
        <v>-3</v>
      </c>
      <c r="R2355">
        <v>0</v>
      </c>
      <c r="S2355">
        <v>1.8627640000000001</v>
      </c>
      <c r="T2355">
        <v>0</v>
      </c>
      <c r="U2355">
        <v>0</v>
      </c>
    </row>
    <row r="2356" spans="1:21" x14ac:dyDescent="0.35">
      <c r="A2356">
        <v>1</v>
      </c>
      <c r="B2356">
        <f t="shared" si="97"/>
        <v>2355</v>
      </c>
      <c r="C2356" t="s">
        <v>112</v>
      </c>
      <c r="D2356">
        <v>115</v>
      </c>
      <c r="E2356">
        <v>1995</v>
      </c>
      <c r="F2356">
        <v>500</v>
      </c>
      <c r="G2356" s="12">
        <v>2700000</v>
      </c>
      <c r="H2356" s="12">
        <v>0</v>
      </c>
      <c r="I2356">
        <v>0</v>
      </c>
      <c r="J2356">
        <v>0</v>
      </c>
      <c r="K2356">
        <v>0</v>
      </c>
      <c r="L2356" s="11">
        <v>35679</v>
      </c>
      <c r="M2356" s="12">
        <v>1997</v>
      </c>
      <c r="N2356">
        <v>0</v>
      </c>
      <c r="O2356" s="12">
        <f t="shared" si="96"/>
        <v>-2</v>
      </c>
      <c r="P2356">
        <v>1997</v>
      </c>
      <c r="Q2356">
        <v>-2</v>
      </c>
      <c r="R2356">
        <v>0</v>
      </c>
      <c r="S2356">
        <v>1.824997</v>
      </c>
      <c r="T2356">
        <v>0</v>
      </c>
      <c r="U2356">
        <v>0</v>
      </c>
    </row>
    <row r="2357" spans="1:21" x14ac:dyDescent="0.35">
      <c r="A2357">
        <v>1</v>
      </c>
      <c r="B2357">
        <f t="shared" si="97"/>
        <v>2356</v>
      </c>
      <c r="C2357" t="s">
        <v>112</v>
      </c>
      <c r="D2357">
        <v>115</v>
      </c>
      <c r="E2357">
        <v>1996</v>
      </c>
      <c r="F2357">
        <v>500</v>
      </c>
      <c r="G2357" s="12">
        <v>2800000</v>
      </c>
      <c r="H2357" s="12">
        <v>0</v>
      </c>
      <c r="I2357">
        <v>0</v>
      </c>
      <c r="J2357">
        <v>0</v>
      </c>
      <c r="K2357">
        <v>0</v>
      </c>
      <c r="L2357" s="11">
        <v>35679</v>
      </c>
      <c r="M2357" s="12">
        <v>1997</v>
      </c>
      <c r="N2357">
        <v>0</v>
      </c>
      <c r="O2357" s="12">
        <f t="shared" si="96"/>
        <v>-1</v>
      </c>
      <c r="P2357">
        <v>1997</v>
      </c>
      <c r="Q2357">
        <v>-1</v>
      </c>
      <c r="R2357">
        <v>0</v>
      </c>
      <c r="S2357">
        <v>1.788049</v>
      </c>
      <c r="T2357">
        <v>0</v>
      </c>
      <c r="U2357">
        <v>0</v>
      </c>
    </row>
    <row r="2358" spans="1:21" x14ac:dyDescent="0.35">
      <c r="A2358">
        <v>1</v>
      </c>
      <c r="B2358">
        <f t="shared" si="97"/>
        <v>2357</v>
      </c>
      <c r="C2358" t="s">
        <v>112</v>
      </c>
      <c r="D2358">
        <v>115</v>
      </c>
      <c r="E2358">
        <v>1997</v>
      </c>
      <c r="F2358">
        <v>1000</v>
      </c>
      <c r="G2358" s="12">
        <v>2900000</v>
      </c>
      <c r="H2358" s="12">
        <v>0</v>
      </c>
      <c r="I2358">
        <v>0</v>
      </c>
      <c r="J2358">
        <v>0</v>
      </c>
      <c r="K2358">
        <v>0</v>
      </c>
      <c r="L2358" s="11">
        <v>35679</v>
      </c>
      <c r="M2358" s="12">
        <v>1997</v>
      </c>
      <c r="N2358">
        <v>1</v>
      </c>
      <c r="O2358" s="12">
        <f t="shared" si="96"/>
        <v>0</v>
      </c>
      <c r="P2358">
        <v>1997</v>
      </c>
      <c r="Q2358">
        <v>0</v>
      </c>
      <c r="R2358">
        <v>1</v>
      </c>
      <c r="S2358">
        <v>3.503927</v>
      </c>
      <c r="T2358">
        <v>0</v>
      </c>
      <c r="U2358">
        <v>0</v>
      </c>
    </row>
    <row r="2359" spans="1:21" x14ac:dyDescent="0.35">
      <c r="A2359">
        <v>1</v>
      </c>
      <c r="B2359">
        <f t="shared" si="97"/>
        <v>2358</v>
      </c>
      <c r="C2359" t="s">
        <v>112</v>
      </c>
      <c r="D2359">
        <v>115</v>
      </c>
      <c r="E2359">
        <v>1998</v>
      </c>
      <c r="F2359">
        <v>1000</v>
      </c>
      <c r="G2359" s="12">
        <v>2900000</v>
      </c>
      <c r="H2359" s="12">
        <v>0</v>
      </c>
      <c r="I2359">
        <v>0</v>
      </c>
      <c r="J2359">
        <v>0</v>
      </c>
      <c r="K2359">
        <v>0</v>
      </c>
      <c r="L2359" s="11">
        <v>35679</v>
      </c>
      <c r="M2359" s="12">
        <v>1997</v>
      </c>
      <c r="N2359">
        <v>1</v>
      </c>
      <c r="O2359" s="12">
        <f t="shared" si="96"/>
        <v>1</v>
      </c>
      <c r="P2359">
        <v>1997</v>
      </c>
      <c r="Q2359">
        <v>1</v>
      </c>
      <c r="R2359">
        <v>1</v>
      </c>
      <c r="S2359">
        <v>3.4336790000000001</v>
      </c>
      <c r="T2359">
        <v>0</v>
      </c>
      <c r="U2359">
        <v>0</v>
      </c>
    </row>
    <row r="2360" spans="1:21" x14ac:dyDescent="0.35">
      <c r="A2360">
        <v>1</v>
      </c>
      <c r="B2360">
        <f t="shared" si="97"/>
        <v>2359</v>
      </c>
      <c r="C2360" t="s">
        <v>112</v>
      </c>
      <c r="D2360">
        <v>115</v>
      </c>
      <c r="E2360">
        <v>1999</v>
      </c>
      <c r="F2360">
        <v>1000</v>
      </c>
      <c r="G2360" s="12">
        <v>3000000</v>
      </c>
      <c r="H2360" s="12">
        <v>0</v>
      </c>
      <c r="I2360">
        <v>0</v>
      </c>
      <c r="J2360">
        <v>0</v>
      </c>
      <c r="K2360">
        <v>0</v>
      </c>
      <c r="L2360" s="11">
        <v>35679</v>
      </c>
      <c r="M2360" s="12">
        <v>1997</v>
      </c>
      <c r="N2360">
        <v>1</v>
      </c>
      <c r="O2360" s="12">
        <f t="shared" si="96"/>
        <v>2</v>
      </c>
      <c r="P2360">
        <v>1997</v>
      </c>
      <c r="Q2360">
        <v>2</v>
      </c>
      <c r="R2360">
        <v>1</v>
      </c>
      <c r="S2360">
        <v>3.3656470000000001</v>
      </c>
      <c r="T2360">
        <v>0</v>
      </c>
      <c r="U2360">
        <v>0</v>
      </c>
    </row>
    <row r="2361" spans="1:21" x14ac:dyDescent="0.35">
      <c r="A2361">
        <v>1</v>
      </c>
      <c r="B2361">
        <f t="shared" si="97"/>
        <v>2360</v>
      </c>
      <c r="C2361" t="s">
        <v>112</v>
      </c>
      <c r="D2361">
        <v>115</v>
      </c>
      <c r="E2361">
        <v>2000</v>
      </c>
      <c r="F2361">
        <v>500</v>
      </c>
      <c r="G2361" s="12">
        <v>3000000</v>
      </c>
      <c r="H2361" s="12">
        <v>0</v>
      </c>
      <c r="I2361">
        <v>0</v>
      </c>
      <c r="J2361">
        <v>0</v>
      </c>
      <c r="K2361">
        <v>0</v>
      </c>
      <c r="L2361" s="11">
        <v>35679</v>
      </c>
      <c r="M2361" s="12">
        <v>1997</v>
      </c>
      <c r="N2361">
        <v>1</v>
      </c>
      <c r="O2361" s="12">
        <f t="shared" si="96"/>
        <v>3</v>
      </c>
      <c r="P2361">
        <v>1997</v>
      </c>
      <c r="Q2361">
        <v>3</v>
      </c>
      <c r="R2361">
        <v>1</v>
      </c>
      <c r="S2361">
        <v>1.6499760000000001</v>
      </c>
      <c r="T2361">
        <v>0</v>
      </c>
      <c r="U2361">
        <v>0</v>
      </c>
    </row>
    <row r="2362" spans="1:21" x14ac:dyDescent="0.35">
      <c r="A2362">
        <v>1</v>
      </c>
      <c r="B2362">
        <f t="shared" si="97"/>
        <v>2361</v>
      </c>
      <c r="C2362" t="s">
        <v>112</v>
      </c>
      <c r="D2362">
        <v>115</v>
      </c>
      <c r="E2362">
        <v>2001</v>
      </c>
      <c r="F2362">
        <v>1000</v>
      </c>
      <c r="G2362" s="12">
        <v>3100000</v>
      </c>
      <c r="H2362" s="12">
        <v>0</v>
      </c>
      <c r="I2362">
        <v>0</v>
      </c>
      <c r="J2362">
        <v>0</v>
      </c>
      <c r="K2362">
        <v>0</v>
      </c>
      <c r="L2362" s="11">
        <v>35679</v>
      </c>
      <c r="M2362" s="12">
        <v>1997</v>
      </c>
      <c r="N2362">
        <v>1</v>
      </c>
      <c r="O2362" s="12">
        <f t="shared" si="96"/>
        <v>4</v>
      </c>
      <c r="P2362">
        <v>1997</v>
      </c>
      <c r="Q2362">
        <v>4</v>
      </c>
      <c r="R2362">
        <v>1</v>
      </c>
      <c r="S2362">
        <v>3.236577</v>
      </c>
      <c r="T2362">
        <v>0</v>
      </c>
      <c r="U2362">
        <v>0</v>
      </c>
    </row>
    <row r="2363" spans="1:21" x14ac:dyDescent="0.35">
      <c r="A2363">
        <v>1</v>
      </c>
      <c r="B2363">
        <f t="shared" si="97"/>
        <v>2362</v>
      </c>
      <c r="C2363" t="s">
        <v>112</v>
      </c>
      <c r="D2363">
        <v>115</v>
      </c>
      <c r="E2363">
        <v>2002</v>
      </c>
      <c r="F2363">
        <v>1000</v>
      </c>
      <c r="G2363" s="12">
        <v>3100000</v>
      </c>
      <c r="H2363" s="12">
        <v>0</v>
      </c>
      <c r="I2363">
        <v>0</v>
      </c>
      <c r="J2363">
        <v>0</v>
      </c>
      <c r="K2363">
        <v>0</v>
      </c>
      <c r="L2363" s="11">
        <v>35679</v>
      </c>
      <c r="M2363" s="12">
        <v>1997</v>
      </c>
      <c r="N2363">
        <v>1</v>
      </c>
      <c r="O2363" s="12">
        <f t="shared" si="96"/>
        <v>5</v>
      </c>
      <c r="P2363">
        <v>1997</v>
      </c>
      <c r="Q2363">
        <v>5</v>
      </c>
      <c r="R2363">
        <v>1</v>
      </c>
      <c r="S2363">
        <v>3.1753439999999999</v>
      </c>
      <c r="T2363">
        <v>0</v>
      </c>
      <c r="U2363">
        <v>0</v>
      </c>
    </row>
    <row r="2364" spans="1:21" x14ac:dyDescent="0.35">
      <c r="A2364">
        <v>1</v>
      </c>
      <c r="B2364">
        <f t="shared" si="97"/>
        <v>2363</v>
      </c>
      <c r="C2364" t="s">
        <v>112</v>
      </c>
      <c r="D2364">
        <v>115</v>
      </c>
      <c r="E2364">
        <v>2003</v>
      </c>
      <c r="F2364">
        <v>1000</v>
      </c>
      <c r="G2364" s="12">
        <v>3200000</v>
      </c>
      <c r="H2364" s="12">
        <v>0</v>
      </c>
      <c r="I2364">
        <v>0</v>
      </c>
      <c r="J2364">
        <v>0</v>
      </c>
      <c r="K2364">
        <v>0</v>
      </c>
      <c r="L2364" s="11">
        <v>35679</v>
      </c>
      <c r="M2364" s="12">
        <v>1997</v>
      </c>
      <c r="N2364">
        <v>1</v>
      </c>
      <c r="O2364" s="12">
        <f t="shared" si="96"/>
        <v>6</v>
      </c>
      <c r="P2364">
        <v>1997</v>
      </c>
      <c r="Q2364">
        <v>6</v>
      </c>
      <c r="R2364">
        <v>1</v>
      </c>
      <c r="S2364">
        <v>3.1160670000000001</v>
      </c>
      <c r="T2364">
        <v>0</v>
      </c>
      <c r="U2364">
        <v>0</v>
      </c>
    </row>
    <row r="2365" spans="1:21" x14ac:dyDescent="0.35">
      <c r="A2365">
        <v>1</v>
      </c>
      <c r="B2365">
        <f t="shared" si="97"/>
        <v>2364</v>
      </c>
      <c r="C2365" t="s">
        <v>112</v>
      </c>
      <c r="D2365">
        <v>115</v>
      </c>
      <c r="E2365">
        <v>2004</v>
      </c>
      <c r="F2365">
        <v>1000</v>
      </c>
      <c r="G2365" s="12">
        <v>3300000</v>
      </c>
      <c r="H2365" s="12">
        <v>0</v>
      </c>
      <c r="I2365">
        <v>0</v>
      </c>
      <c r="J2365">
        <v>0</v>
      </c>
      <c r="K2365">
        <v>0</v>
      </c>
      <c r="L2365" s="11">
        <v>35679</v>
      </c>
      <c r="M2365" s="12">
        <v>1997</v>
      </c>
      <c r="N2365">
        <v>1</v>
      </c>
      <c r="O2365" s="12">
        <f t="shared" si="96"/>
        <v>7</v>
      </c>
      <c r="P2365">
        <v>1997</v>
      </c>
      <c r="Q2365">
        <v>7</v>
      </c>
      <c r="R2365">
        <v>1</v>
      </c>
      <c r="S2365">
        <v>3.0585330000000002</v>
      </c>
      <c r="T2365">
        <v>0</v>
      </c>
      <c r="U2365">
        <v>0</v>
      </c>
    </row>
    <row r="2366" spans="1:21" x14ac:dyDescent="0.35">
      <c r="A2366">
        <v>1</v>
      </c>
      <c r="B2366">
        <f t="shared" si="97"/>
        <v>2365</v>
      </c>
      <c r="C2366" t="s">
        <v>112</v>
      </c>
      <c r="D2366">
        <v>115</v>
      </c>
      <c r="E2366">
        <v>2005</v>
      </c>
      <c r="F2366">
        <v>1000</v>
      </c>
      <c r="G2366" s="12">
        <v>3300000</v>
      </c>
      <c r="H2366" s="12">
        <v>0</v>
      </c>
      <c r="I2366">
        <v>0</v>
      </c>
      <c r="J2366">
        <v>0</v>
      </c>
      <c r="K2366">
        <v>0</v>
      </c>
      <c r="L2366" s="11">
        <v>35679</v>
      </c>
      <c r="M2366" s="12">
        <v>1997</v>
      </c>
      <c r="N2366">
        <v>1</v>
      </c>
      <c r="O2366" s="12">
        <f t="shared" si="96"/>
        <v>8</v>
      </c>
      <c r="P2366">
        <v>1997</v>
      </c>
      <c r="Q2366">
        <v>8</v>
      </c>
      <c r="R2366">
        <v>1</v>
      </c>
      <c r="S2366">
        <v>3.0025840000000001</v>
      </c>
      <c r="T2366">
        <v>0</v>
      </c>
      <c r="U2366">
        <v>0</v>
      </c>
    </row>
    <row r="2367" spans="1:21" x14ac:dyDescent="0.35">
      <c r="A2367">
        <v>1</v>
      </c>
      <c r="B2367">
        <f t="shared" si="97"/>
        <v>2366</v>
      </c>
      <c r="C2367" t="s">
        <v>112</v>
      </c>
      <c r="D2367">
        <v>115</v>
      </c>
      <c r="E2367">
        <v>2006</v>
      </c>
      <c r="F2367">
        <v>1000</v>
      </c>
      <c r="G2367" s="12">
        <v>3400000</v>
      </c>
      <c r="H2367" s="12">
        <v>0</v>
      </c>
      <c r="I2367">
        <v>0</v>
      </c>
      <c r="J2367">
        <v>0</v>
      </c>
      <c r="K2367">
        <v>0</v>
      </c>
      <c r="L2367" s="11">
        <v>35679</v>
      </c>
      <c r="M2367" s="12">
        <v>1997</v>
      </c>
      <c r="N2367">
        <v>1</v>
      </c>
      <c r="O2367" s="12">
        <f t="shared" si="96"/>
        <v>9</v>
      </c>
      <c r="P2367">
        <v>1997</v>
      </c>
      <c r="Q2367">
        <v>9</v>
      </c>
      <c r="R2367">
        <v>1</v>
      </c>
      <c r="S2367">
        <v>2.9481959999999998</v>
      </c>
      <c r="T2367">
        <v>0</v>
      </c>
      <c r="U2367">
        <v>0</v>
      </c>
    </row>
    <row r="2368" spans="1:21" x14ac:dyDescent="0.35">
      <c r="A2368">
        <v>1</v>
      </c>
      <c r="B2368">
        <f t="shared" si="97"/>
        <v>2367</v>
      </c>
      <c r="C2368" t="s">
        <v>112</v>
      </c>
      <c r="D2368">
        <v>115</v>
      </c>
      <c r="E2368">
        <v>2007</v>
      </c>
      <c r="F2368">
        <v>1000</v>
      </c>
      <c r="G2368" s="12">
        <v>3500000</v>
      </c>
      <c r="H2368" s="12">
        <v>0</v>
      </c>
      <c r="I2368">
        <v>0</v>
      </c>
      <c r="J2368">
        <v>0</v>
      </c>
      <c r="K2368">
        <v>0</v>
      </c>
      <c r="L2368" s="11">
        <v>35679</v>
      </c>
      <c r="M2368" s="12">
        <v>1997</v>
      </c>
      <c r="N2368">
        <v>1</v>
      </c>
      <c r="O2368" s="12">
        <f t="shared" si="96"/>
        <v>10</v>
      </c>
      <c r="P2368">
        <v>1997</v>
      </c>
      <c r="Q2368">
        <v>10</v>
      </c>
      <c r="R2368">
        <v>1</v>
      </c>
      <c r="S2368">
        <v>2.895356</v>
      </c>
      <c r="T2368">
        <v>0</v>
      </c>
      <c r="U2368">
        <v>0</v>
      </c>
    </row>
    <row r="2369" spans="1:21" x14ac:dyDescent="0.35">
      <c r="A2369">
        <v>1</v>
      </c>
      <c r="B2369">
        <f t="shared" si="97"/>
        <v>2368</v>
      </c>
      <c r="C2369" t="s">
        <v>112</v>
      </c>
      <c r="D2369">
        <v>115</v>
      </c>
      <c r="E2369">
        <v>2008</v>
      </c>
      <c r="F2369">
        <v>1000</v>
      </c>
      <c r="G2369" s="12">
        <v>3500000</v>
      </c>
      <c r="H2369" s="12">
        <v>0</v>
      </c>
      <c r="I2369">
        <v>0</v>
      </c>
      <c r="J2369">
        <v>0</v>
      </c>
      <c r="K2369">
        <v>0</v>
      </c>
      <c r="L2369" s="11">
        <v>35679</v>
      </c>
      <c r="M2369" s="12">
        <v>1997</v>
      </c>
      <c r="N2369">
        <v>1</v>
      </c>
      <c r="O2369" s="12">
        <f t="shared" si="96"/>
        <v>11</v>
      </c>
      <c r="P2369">
        <v>1997</v>
      </c>
      <c r="Q2369">
        <v>11</v>
      </c>
      <c r="R2369">
        <v>1</v>
      </c>
      <c r="S2369">
        <v>2.8439239999999999</v>
      </c>
      <c r="T2369">
        <v>0</v>
      </c>
      <c r="U2369">
        <v>0</v>
      </c>
    </row>
    <row r="2370" spans="1:21" x14ac:dyDescent="0.35">
      <c r="A2370">
        <v>1</v>
      </c>
      <c r="B2370">
        <f t="shared" si="97"/>
        <v>2369</v>
      </c>
      <c r="C2370" t="s">
        <v>112</v>
      </c>
      <c r="D2370">
        <v>115</v>
      </c>
      <c r="E2370">
        <v>2009</v>
      </c>
      <c r="F2370">
        <v>1000</v>
      </c>
      <c r="G2370" s="12">
        <v>3600000</v>
      </c>
      <c r="H2370" s="12">
        <v>0</v>
      </c>
      <c r="I2370">
        <v>0</v>
      </c>
      <c r="J2370">
        <v>0</v>
      </c>
      <c r="K2370">
        <v>0</v>
      </c>
      <c r="L2370" s="11">
        <v>35679</v>
      </c>
      <c r="M2370" s="12">
        <v>1997</v>
      </c>
      <c r="N2370">
        <v>1</v>
      </c>
      <c r="O2370" s="12">
        <f t="shared" si="96"/>
        <v>12</v>
      </c>
      <c r="P2370">
        <v>1997</v>
      </c>
      <c r="Q2370">
        <v>12</v>
      </c>
      <c r="R2370">
        <v>1</v>
      </c>
      <c r="S2370">
        <v>2.7937759999999998</v>
      </c>
      <c r="T2370">
        <v>0</v>
      </c>
      <c r="U2370">
        <v>0</v>
      </c>
    </row>
    <row r="2371" spans="1:21" x14ac:dyDescent="0.35">
      <c r="A2371">
        <v>1</v>
      </c>
      <c r="B2371">
        <f t="shared" si="97"/>
        <v>2370</v>
      </c>
      <c r="C2371" t="s">
        <v>112</v>
      </c>
      <c r="D2371">
        <v>115</v>
      </c>
      <c r="E2371">
        <v>2010</v>
      </c>
      <c r="F2371">
        <v>500</v>
      </c>
      <c r="G2371" s="12">
        <v>3600000</v>
      </c>
      <c r="H2371" s="12">
        <v>0</v>
      </c>
      <c r="I2371">
        <v>0</v>
      </c>
      <c r="J2371">
        <v>0</v>
      </c>
      <c r="K2371">
        <v>0</v>
      </c>
      <c r="L2371" s="11">
        <v>35679</v>
      </c>
      <c r="M2371" s="12">
        <v>1997</v>
      </c>
      <c r="N2371">
        <v>1</v>
      </c>
      <c r="O2371" s="12">
        <f t="shared" ref="O2371:O2434" si="98">E2371-M2371</f>
        <v>13</v>
      </c>
      <c r="P2371">
        <v>1997</v>
      </c>
      <c r="Q2371">
        <v>13</v>
      </c>
      <c r="R2371">
        <v>1</v>
      </c>
      <c r="S2371">
        <v>1.372412</v>
      </c>
      <c r="T2371">
        <v>0</v>
      </c>
      <c r="U2371">
        <v>0</v>
      </c>
    </row>
    <row r="2372" spans="1:21" x14ac:dyDescent="0.35">
      <c r="A2372">
        <v>1</v>
      </c>
      <c r="B2372">
        <f t="shared" ref="B2372:B2435" si="99">B2371+1</f>
        <v>2371</v>
      </c>
      <c r="C2372" t="s">
        <v>112</v>
      </c>
      <c r="D2372">
        <v>115</v>
      </c>
      <c r="E2372">
        <v>2011</v>
      </c>
      <c r="F2372">
        <v>1000</v>
      </c>
      <c r="G2372" s="12">
        <v>3700000</v>
      </c>
      <c r="H2372" s="12">
        <v>0</v>
      </c>
      <c r="I2372">
        <v>0</v>
      </c>
      <c r="J2372">
        <v>0</v>
      </c>
      <c r="K2372">
        <v>0</v>
      </c>
      <c r="L2372" s="11">
        <v>35679</v>
      </c>
      <c r="M2372" s="12">
        <v>1997</v>
      </c>
      <c r="N2372">
        <v>1</v>
      </c>
      <c r="O2372" s="12">
        <f t="shared" si="98"/>
        <v>14</v>
      </c>
      <c r="P2372">
        <v>1997</v>
      </c>
      <c r="Q2372">
        <v>14</v>
      </c>
      <c r="R2372">
        <v>1</v>
      </c>
      <c r="S2372">
        <v>2.6970299999999998</v>
      </c>
      <c r="T2372">
        <v>0</v>
      </c>
      <c r="U2372">
        <v>0</v>
      </c>
    </row>
    <row r="2373" spans="1:21" x14ac:dyDescent="0.35">
      <c r="A2373">
        <v>1</v>
      </c>
      <c r="B2373">
        <f t="shared" si="99"/>
        <v>2372</v>
      </c>
      <c r="C2373" t="s">
        <v>112</v>
      </c>
      <c r="D2373">
        <v>115</v>
      </c>
      <c r="E2373">
        <v>2012</v>
      </c>
      <c r="F2373">
        <v>1000</v>
      </c>
      <c r="G2373" s="12">
        <v>3800000</v>
      </c>
      <c r="H2373" s="12">
        <v>0</v>
      </c>
      <c r="I2373">
        <v>0</v>
      </c>
      <c r="J2373">
        <v>0</v>
      </c>
      <c r="K2373">
        <v>0</v>
      </c>
      <c r="L2373" s="11">
        <v>35679</v>
      </c>
      <c r="M2373" s="12">
        <v>1997</v>
      </c>
      <c r="N2373">
        <v>1</v>
      </c>
      <c r="O2373" s="12">
        <f t="shared" si="98"/>
        <v>15</v>
      </c>
      <c r="P2373">
        <v>1997</v>
      </c>
      <c r="Q2373">
        <v>15</v>
      </c>
      <c r="R2373">
        <v>1</v>
      </c>
      <c r="S2373">
        <v>2.6504539999999999</v>
      </c>
      <c r="T2373">
        <v>0</v>
      </c>
      <c r="U2373">
        <v>0</v>
      </c>
    </row>
    <row r="2374" spans="1:21" x14ac:dyDescent="0.35">
      <c r="A2374">
        <v>1</v>
      </c>
      <c r="B2374">
        <f t="shared" si="99"/>
        <v>2373</v>
      </c>
      <c r="C2374" t="s">
        <v>112</v>
      </c>
      <c r="D2374">
        <v>115</v>
      </c>
      <c r="E2374">
        <v>2013</v>
      </c>
      <c r="F2374">
        <v>1000</v>
      </c>
      <c r="G2374" s="12">
        <v>3800000</v>
      </c>
      <c r="H2374" s="12">
        <v>0</v>
      </c>
      <c r="I2374">
        <v>0</v>
      </c>
      <c r="J2374">
        <v>0</v>
      </c>
      <c r="K2374">
        <v>0</v>
      </c>
      <c r="L2374" s="11">
        <v>35679</v>
      </c>
      <c r="M2374" s="12">
        <v>1997</v>
      </c>
      <c r="N2374">
        <v>1</v>
      </c>
      <c r="O2374" s="12">
        <f t="shared" si="98"/>
        <v>16</v>
      </c>
      <c r="P2374">
        <v>1997</v>
      </c>
      <c r="Q2374">
        <v>16</v>
      </c>
      <c r="R2374">
        <v>1</v>
      </c>
      <c r="S2374">
        <v>2.60521</v>
      </c>
      <c r="T2374">
        <v>0</v>
      </c>
      <c r="U2374">
        <v>0</v>
      </c>
    </row>
    <row r="2375" spans="1:21" x14ac:dyDescent="0.35">
      <c r="A2375">
        <v>1</v>
      </c>
      <c r="B2375">
        <f t="shared" si="99"/>
        <v>2374</v>
      </c>
      <c r="C2375" t="s">
        <v>112</v>
      </c>
      <c r="D2375">
        <v>115</v>
      </c>
      <c r="E2375">
        <v>2014</v>
      </c>
      <c r="F2375">
        <v>1000</v>
      </c>
      <c r="G2375" s="12">
        <v>3900000</v>
      </c>
      <c r="H2375" s="12">
        <v>0</v>
      </c>
      <c r="I2375">
        <v>0</v>
      </c>
      <c r="J2375">
        <v>0</v>
      </c>
      <c r="K2375">
        <v>0</v>
      </c>
      <c r="L2375" s="11">
        <v>35679</v>
      </c>
      <c r="M2375" s="12">
        <v>1997</v>
      </c>
      <c r="N2375">
        <v>1</v>
      </c>
      <c r="O2375" s="12">
        <f t="shared" si="98"/>
        <v>17</v>
      </c>
      <c r="P2375">
        <v>1997</v>
      </c>
      <c r="Q2375">
        <v>17</v>
      </c>
      <c r="R2375">
        <v>1</v>
      </c>
      <c r="S2375">
        <v>2.5614849999999998</v>
      </c>
      <c r="T2375">
        <v>0</v>
      </c>
      <c r="U2375">
        <v>0</v>
      </c>
    </row>
    <row r="2376" spans="1:21" x14ac:dyDescent="0.35">
      <c r="A2376">
        <v>1</v>
      </c>
      <c r="B2376">
        <f t="shared" si="99"/>
        <v>2375</v>
      </c>
      <c r="C2376" t="s">
        <v>112</v>
      </c>
      <c r="D2376">
        <v>115</v>
      </c>
      <c r="E2376">
        <v>2015</v>
      </c>
      <c r="F2376">
        <v>1000</v>
      </c>
      <c r="G2376" s="12">
        <v>4000000</v>
      </c>
      <c r="H2376" s="12">
        <v>0</v>
      </c>
      <c r="I2376">
        <v>0</v>
      </c>
      <c r="J2376">
        <v>0</v>
      </c>
      <c r="K2376">
        <v>0</v>
      </c>
      <c r="L2376" s="11">
        <v>35679</v>
      </c>
      <c r="M2376" s="12">
        <v>1997</v>
      </c>
      <c r="N2376">
        <v>1</v>
      </c>
      <c r="O2376" s="12">
        <f t="shared" si="98"/>
        <v>18</v>
      </c>
      <c r="P2376">
        <v>1997</v>
      </c>
      <c r="Q2376">
        <v>18</v>
      </c>
      <c r="R2376">
        <v>1</v>
      </c>
      <c r="S2376">
        <v>2.5193680000000001</v>
      </c>
      <c r="T2376">
        <v>0</v>
      </c>
      <c r="U2376">
        <v>0</v>
      </c>
    </row>
    <row r="2377" spans="1:21" x14ac:dyDescent="0.35">
      <c r="A2377">
        <v>1</v>
      </c>
      <c r="B2377">
        <f t="shared" si="99"/>
        <v>2376</v>
      </c>
      <c r="C2377" t="s">
        <v>112</v>
      </c>
      <c r="D2377">
        <v>115</v>
      </c>
      <c r="E2377">
        <v>2016</v>
      </c>
      <c r="F2377">
        <v>1000</v>
      </c>
      <c r="G2377" s="12">
        <v>4000000</v>
      </c>
      <c r="H2377" s="12">
        <v>0</v>
      </c>
      <c r="I2377">
        <v>0</v>
      </c>
      <c r="J2377">
        <v>0</v>
      </c>
      <c r="K2377">
        <v>0</v>
      </c>
      <c r="L2377" s="11">
        <v>35679</v>
      </c>
      <c r="M2377" s="12">
        <v>1997</v>
      </c>
      <c r="N2377">
        <v>1</v>
      </c>
      <c r="O2377" s="12">
        <f t="shared" si="98"/>
        <v>19</v>
      </c>
      <c r="P2377">
        <v>1997</v>
      </c>
      <c r="Q2377">
        <v>19</v>
      </c>
      <c r="R2377">
        <v>1</v>
      </c>
      <c r="S2377">
        <v>2.4788559999999999</v>
      </c>
      <c r="T2377">
        <v>0</v>
      </c>
      <c r="U2377">
        <v>0</v>
      </c>
    </row>
    <row r="2378" spans="1:21" x14ac:dyDescent="0.35">
      <c r="A2378">
        <v>1</v>
      </c>
      <c r="B2378">
        <f t="shared" si="99"/>
        <v>2377</v>
      </c>
      <c r="C2378" t="s">
        <v>113</v>
      </c>
      <c r="D2378">
        <v>116</v>
      </c>
      <c r="E2378">
        <v>1990</v>
      </c>
      <c r="F2378">
        <v>100</v>
      </c>
      <c r="G2378" s="12">
        <v>4300000</v>
      </c>
      <c r="H2378" s="12">
        <v>0</v>
      </c>
      <c r="I2378">
        <v>0</v>
      </c>
      <c r="J2378">
        <v>0</v>
      </c>
      <c r="K2378">
        <v>1</v>
      </c>
      <c r="L2378" s="11">
        <v>35225</v>
      </c>
      <c r="M2378" s="12">
        <v>1996</v>
      </c>
      <c r="N2378">
        <v>0</v>
      </c>
      <c r="O2378" s="12">
        <f t="shared" si="98"/>
        <v>-6</v>
      </c>
      <c r="P2378">
        <v>2000</v>
      </c>
      <c r="Q2378">
        <v>-10</v>
      </c>
      <c r="R2378">
        <v>0</v>
      </c>
      <c r="S2378">
        <v>0.231854</v>
      </c>
      <c r="T2378">
        <v>0</v>
      </c>
      <c r="U2378">
        <v>0</v>
      </c>
    </row>
    <row r="2379" spans="1:21" x14ac:dyDescent="0.35">
      <c r="A2379">
        <v>1</v>
      </c>
      <c r="B2379">
        <f t="shared" si="99"/>
        <v>2378</v>
      </c>
      <c r="C2379" t="s">
        <v>113</v>
      </c>
      <c r="D2379">
        <v>116</v>
      </c>
      <c r="E2379">
        <v>1991</v>
      </c>
      <c r="F2379">
        <v>100</v>
      </c>
      <c r="G2379" s="12">
        <v>4400000</v>
      </c>
      <c r="H2379" s="12">
        <v>0</v>
      </c>
      <c r="I2379">
        <v>0</v>
      </c>
      <c r="J2379">
        <v>0</v>
      </c>
      <c r="K2379">
        <v>1</v>
      </c>
      <c r="L2379" s="11">
        <v>35225</v>
      </c>
      <c r="M2379" s="12">
        <v>1996</v>
      </c>
      <c r="N2379">
        <v>0</v>
      </c>
      <c r="O2379" s="12">
        <f t="shared" si="98"/>
        <v>-5</v>
      </c>
      <c r="P2379">
        <v>2000</v>
      </c>
      <c r="Q2379">
        <v>-9</v>
      </c>
      <c r="R2379">
        <v>0</v>
      </c>
      <c r="S2379">
        <v>0.2260905</v>
      </c>
      <c r="T2379">
        <v>0</v>
      </c>
      <c r="U2379">
        <v>0</v>
      </c>
    </row>
    <row r="2380" spans="1:21" x14ac:dyDescent="0.35">
      <c r="A2380">
        <v>1</v>
      </c>
      <c r="B2380">
        <f t="shared" si="99"/>
        <v>2379</v>
      </c>
      <c r="C2380" t="s">
        <v>113</v>
      </c>
      <c r="D2380">
        <v>116</v>
      </c>
      <c r="E2380">
        <v>1992</v>
      </c>
      <c r="F2380">
        <v>100</v>
      </c>
      <c r="G2380" s="12">
        <v>4500000</v>
      </c>
      <c r="H2380" s="12">
        <v>0</v>
      </c>
      <c r="I2380">
        <v>0</v>
      </c>
      <c r="J2380">
        <v>0</v>
      </c>
      <c r="K2380">
        <v>1</v>
      </c>
      <c r="L2380" s="11">
        <v>35225</v>
      </c>
      <c r="M2380" s="12">
        <v>1996</v>
      </c>
      <c r="N2380">
        <v>0</v>
      </c>
      <c r="O2380" s="12">
        <f t="shared" si="98"/>
        <v>-4</v>
      </c>
      <c r="P2380">
        <v>2000</v>
      </c>
      <c r="Q2380">
        <v>-8</v>
      </c>
      <c r="R2380">
        <v>0</v>
      </c>
      <c r="S2380">
        <v>0.22048190000000001</v>
      </c>
      <c r="T2380">
        <v>0</v>
      </c>
      <c r="U2380">
        <v>0</v>
      </c>
    </row>
    <row r="2381" spans="1:21" x14ac:dyDescent="0.35">
      <c r="A2381">
        <v>1</v>
      </c>
      <c r="B2381">
        <f t="shared" si="99"/>
        <v>2380</v>
      </c>
      <c r="C2381" t="s">
        <v>113</v>
      </c>
      <c r="D2381">
        <v>116</v>
      </c>
      <c r="E2381">
        <v>1993</v>
      </c>
      <c r="F2381">
        <v>100</v>
      </c>
      <c r="G2381" s="12">
        <v>4700000</v>
      </c>
      <c r="H2381" s="12">
        <v>0</v>
      </c>
      <c r="I2381">
        <v>0</v>
      </c>
      <c r="J2381">
        <v>0</v>
      </c>
      <c r="K2381">
        <v>1</v>
      </c>
      <c r="L2381" s="11">
        <v>35225</v>
      </c>
      <c r="M2381" s="12">
        <v>1996</v>
      </c>
      <c r="N2381">
        <v>0</v>
      </c>
      <c r="O2381" s="12">
        <f t="shared" si="98"/>
        <v>-3</v>
      </c>
      <c r="P2381">
        <v>2000</v>
      </c>
      <c r="Q2381">
        <v>-7</v>
      </c>
      <c r="R2381">
        <v>0</v>
      </c>
      <c r="S2381">
        <v>0.21499969999999999</v>
      </c>
      <c r="T2381">
        <v>0</v>
      </c>
      <c r="U2381">
        <v>0</v>
      </c>
    </row>
    <row r="2382" spans="1:21" x14ac:dyDescent="0.35">
      <c r="A2382">
        <v>1</v>
      </c>
      <c r="B2382">
        <f t="shared" si="99"/>
        <v>2381</v>
      </c>
      <c r="C2382" t="s">
        <v>113</v>
      </c>
      <c r="D2382">
        <v>116</v>
      </c>
      <c r="E2382">
        <v>1994</v>
      </c>
      <c r="F2382">
        <v>100</v>
      </c>
      <c r="G2382" s="12">
        <v>4800000</v>
      </c>
      <c r="H2382" s="12">
        <v>0</v>
      </c>
      <c r="I2382">
        <v>0</v>
      </c>
      <c r="J2382">
        <v>0</v>
      </c>
      <c r="K2382">
        <v>1</v>
      </c>
      <c r="L2382" s="11">
        <v>35225</v>
      </c>
      <c r="M2382" s="12">
        <v>1996</v>
      </c>
      <c r="N2382">
        <v>0</v>
      </c>
      <c r="O2382" s="12">
        <f t="shared" si="98"/>
        <v>-2</v>
      </c>
      <c r="P2382">
        <v>2000</v>
      </c>
      <c r="Q2382">
        <v>-6</v>
      </c>
      <c r="R2382">
        <v>0</v>
      </c>
      <c r="S2382">
        <v>0.209617</v>
      </c>
      <c r="T2382">
        <v>0</v>
      </c>
      <c r="U2382">
        <v>0</v>
      </c>
    </row>
    <row r="2383" spans="1:21" x14ac:dyDescent="0.35">
      <c r="A2383">
        <v>1</v>
      </c>
      <c r="B2383">
        <f t="shared" si="99"/>
        <v>2382</v>
      </c>
      <c r="C2383" t="s">
        <v>113</v>
      </c>
      <c r="D2383">
        <v>116</v>
      </c>
      <c r="E2383">
        <v>1995</v>
      </c>
      <c r="F2383">
        <v>200</v>
      </c>
      <c r="G2383" s="12">
        <v>4900000</v>
      </c>
      <c r="H2383" s="12">
        <v>0</v>
      </c>
      <c r="I2383">
        <v>0</v>
      </c>
      <c r="J2383">
        <v>0</v>
      </c>
      <c r="K2383">
        <v>1</v>
      </c>
      <c r="L2383" s="11">
        <v>35225</v>
      </c>
      <c r="M2383" s="12">
        <v>1996</v>
      </c>
      <c r="N2383">
        <v>0</v>
      </c>
      <c r="O2383" s="12">
        <f t="shared" si="98"/>
        <v>-1</v>
      </c>
      <c r="P2383">
        <v>2000</v>
      </c>
      <c r="Q2383">
        <v>-5</v>
      </c>
      <c r="R2383">
        <v>0</v>
      </c>
      <c r="S2383">
        <v>0.40864060000000002</v>
      </c>
      <c r="T2383">
        <v>0</v>
      </c>
      <c r="U2383">
        <v>0</v>
      </c>
    </row>
    <row r="2384" spans="1:21" x14ac:dyDescent="0.35">
      <c r="A2384">
        <v>1</v>
      </c>
      <c r="B2384">
        <f t="shared" si="99"/>
        <v>2383</v>
      </c>
      <c r="C2384" t="s">
        <v>113</v>
      </c>
      <c r="D2384">
        <v>116</v>
      </c>
      <c r="E2384">
        <v>1996</v>
      </c>
      <c r="F2384">
        <v>500</v>
      </c>
      <c r="G2384" s="12">
        <v>5000000</v>
      </c>
      <c r="H2384" s="12">
        <v>0</v>
      </c>
      <c r="I2384">
        <v>0</v>
      </c>
      <c r="J2384">
        <v>0</v>
      </c>
      <c r="K2384">
        <v>1</v>
      </c>
      <c r="L2384" s="11">
        <v>35225</v>
      </c>
      <c r="M2384" s="12">
        <v>1996</v>
      </c>
      <c r="N2384">
        <v>1</v>
      </c>
      <c r="O2384" s="12">
        <f t="shared" si="98"/>
        <v>0</v>
      </c>
      <c r="P2384">
        <v>2000</v>
      </c>
      <c r="Q2384">
        <v>-4</v>
      </c>
      <c r="R2384">
        <v>0</v>
      </c>
      <c r="S2384">
        <v>0.99553259999999999</v>
      </c>
      <c r="T2384">
        <v>0</v>
      </c>
      <c r="U2384">
        <v>1</v>
      </c>
    </row>
    <row r="2385" spans="1:21" x14ac:dyDescent="0.35">
      <c r="A2385">
        <v>1</v>
      </c>
      <c r="B2385">
        <f t="shared" si="99"/>
        <v>2384</v>
      </c>
      <c r="C2385" t="s">
        <v>113</v>
      </c>
      <c r="D2385">
        <v>116</v>
      </c>
      <c r="E2385">
        <v>1997</v>
      </c>
      <c r="F2385">
        <v>500</v>
      </c>
      <c r="G2385" s="12">
        <v>5200000</v>
      </c>
      <c r="H2385" s="12">
        <v>0</v>
      </c>
      <c r="I2385">
        <v>0</v>
      </c>
      <c r="J2385">
        <v>0</v>
      </c>
      <c r="K2385">
        <v>1</v>
      </c>
      <c r="L2385" s="11">
        <v>35225</v>
      </c>
      <c r="M2385" s="12">
        <v>1996</v>
      </c>
      <c r="N2385">
        <v>1</v>
      </c>
      <c r="O2385" s="12">
        <f t="shared" si="98"/>
        <v>1</v>
      </c>
      <c r="P2385">
        <v>2000</v>
      </c>
      <c r="Q2385">
        <v>-3</v>
      </c>
      <c r="R2385">
        <v>0</v>
      </c>
      <c r="S2385">
        <v>0.96994910000000001</v>
      </c>
      <c r="T2385">
        <v>0</v>
      </c>
      <c r="U2385">
        <v>1</v>
      </c>
    </row>
    <row r="2386" spans="1:21" x14ac:dyDescent="0.35">
      <c r="A2386">
        <v>1</v>
      </c>
      <c r="B2386">
        <f t="shared" si="99"/>
        <v>2385</v>
      </c>
      <c r="C2386" t="s">
        <v>113</v>
      </c>
      <c r="D2386">
        <v>116</v>
      </c>
      <c r="E2386">
        <v>1998</v>
      </c>
      <c r="F2386">
        <v>500</v>
      </c>
      <c r="G2386" s="12">
        <v>5300000</v>
      </c>
      <c r="H2386" s="12">
        <v>0</v>
      </c>
      <c r="I2386">
        <v>0</v>
      </c>
      <c r="J2386">
        <v>0</v>
      </c>
      <c r="K2386">
        <v>1</v>
      </c>
      <c r="L2386" s="11">
        <v>35225</v>
      </c>
      <c r="M2386" s="12">
        <v>1996</v>
      </c>
      <c r="N2386">
        <v>1</v>
      </c>
      <c r="O2386" s="12">
        <f t="shared" si="98"/>
        <v>2</v>
      </c>
      <c r="P2386">
        <v>2000</v>
      </c>
      <c r="Q2386">
        <v>-2</v>
      </c>
      <c r="R2386">
        <v>0</v>
      </c>
      <c r="S2386">
        <v>0.94496919999999995</v>
      </c>
      <c r="T2386">
        <v>0</v>
      </c>
      <c r="U2386">
        <v>1</v>
      </c>
    </row>
    <row r="2387" spans="1:21" x14ac:dyDescent="0.35">
      <c r="A2387">
        <v>1</v>
      </c>
      <c r="B2387">
        <f t="shared" si="99"/>
        <v>2386</v>
      </c>
      <c r="C2387" t="s">
        <v>113</v>
      </c>
      <c r="D2387">
        <v>116</v>
      </c>
      <c r="E2387">
        <v>1999</v>
      </c>
      <c r="F2387">
        <v>1000</v>
      </c>
      <c r="G2387" s="12">
        <v>5400000</v>
      </c>
      <c r="H2387" s="12">
        <v>0</v>
      </c>
      <c r="I2387">
        <v>0</v>
      </c>
      <c r="J2387">
        <v>0</v>
      </c>
      <c r="K2387">
        <v>1</v>
      </c>
      <c r="L2387" s="11">
        <v>35225</v>
      </c>
      <c r="M2387" s="12">
        <v>1996</v>
      </c>
      <c r="N2387">
        <v>1</v>
      </c>
      <c r="O2387" s="12">
        <f t="shared" si="98"/>
        <v>3</v>
      </c>
      <c r="P2387">
        <v>2000</v>
      </c>
      <c r="Q2387">
        <v>-1</v>
      </c>
      <c r="R2387">
        <v>0</v>
      </c>
      <c r="S2387">
        <v>1.841458</v>
      </c>
      <c r="T2387">
        <v>0</v>
      </c>
      <c r="U2387">
        <v>1</v>
      </c>
    </row>
    <row r="2388" spans="1:21" x14ac:dyDescent="0.35">
      <c r="A2388">
        <v>1</v>
      </c>
      <c r="B2388">
        <f t="shared" si="99"/>
        <v>2387</v>
      </c>
      <c r="C2388" t="s">
        <v>113</v>
      </c>
      <c r="D2388">
        <v>116</v>
      </c>
      <c r="E2388">
        <v>2000</v>
      </c>
      <c r="F2388">
        <v>1000</v>
      </c>
      <c r="G2388" s="12">
        <v>5600000</v>
      </c>
      <c r="H2388" s="12">
        <v>0</v>
      </c>
      <c r="I2388">
        <v>0</v>
      </c>
      <c r="J2388">
        <v>0</v>
      </c>
      <c r="K2388">
        <v>1</v>
      </c>
      <c r="L2388" s="11">
        <v>35225</v>
      </c>
      <c r="M2388" s="12">
        <v>1996</v>
      </c>
      <c r="N2388">
        <v>1</v>
      </c>
      <c r="O2388" s="12">
        <f t="shared" si="98"/>
        <v>4</v>
      </c>
      <c r="P2388">
        <v>2000</v>
      </c>
      <c r="Q2388">
        <v>0</v>
      </c>
      <c r="R2388">
        <v>1</v>
      </c>
      <c r="S2388">
        <v>1.794616</v>
      </c>
      <c r="T2388">
        <v>0</v>
      </c>
      <c r="U2388">
        <v>1</v>
      </c>
    </row>
    <row r="2389" spans="1:21" x14ac:dyDescent="0.35">
      <c r="A2389">
        <v>1</v>
      </c>
      <c r="B2389">
        <f t="shared" si="99"/>
        <v>2388</v>
      </c>
      <c r="C2389" t="s">
        <v>113</v>
      </c>
      <c r="D2389">
        <v>116</v>
      </c>
      <c r="E2389">
        <v>2001</v>
      </c>
      <c r="F2389">
        <v>1000</v>
      </c>
      <c r="G2389" s="12">
        <v>5700000</v>
      </c>
      <c r="H2389" s="12">
        <v>0</v>
      </c>
      <c r="I2389">
        <v>0</v>
      </c>
      <c r="J2389">
        <v>0</v>
      </c>
      <c r="K2389">
        <v>1</v>
      </c>
      <c r="L2389" s="11">
        <v>35225</v>
      </c>
      <c r="M2389" s="12">
        <v>1996</v>
      </c>
      <c r="N2389">
        <v>1</v>
      </c>
      <c r="O2389" s="12">
        <f t="shared" si="98"/>
        <v>5</v>
      </c>
      <c r="P2389">
        <v>2000</v>
      </c>
      <c r="Q2389">
        <v>1</v>
      </c>
      <c r="R2389">
        <v>1</v>
      </c>
      <c r="S2389">
        <v>1.7494289999999999</v>
      </c>
      <c r="T2389">
        <v>0</v>
      </c>
      <c r="U2389">
        <v>1</v>
      </c>
    </row>
    <row r="2390" spans="1:21" x14ac:dyDescent="0.35">
      <c r="A2390">
        <v>1</v>
      </c>
      <c r="B2390">
        <f t="shared" si="99"/>
        <v>2389</v>
      </c>
      <c r="C2390" t="s">
        <v>113</v>
      </c>
      <c r="D2390">
        <v>116</v>
      </c>
      <c r="E2390">
        <v>2002</v>
      </c>
      <c r="F2390">
        <v>1200</v>
      </c>
      <c r="G2390" s="12">
        <v>5900000</v>
      </c>
      <c r="H2390" s="12">
        <v>0</v>
      </c>
      <c r="I2390">
        <v>0</v>
      </c>
      <c r="J2390">
        <v>0</v>
      </c>
      <c r="K2390">
        <v>1</v>
      </c>
      <c r="L2390" s="11">
        <v>35225</v>
      </c>
      <c r="M2390" s="12">
        <v>1996</v>
      </c>
      <c r="N2390">
        <v>1</v>
      </c>
      <c r="O2390" s="12">
        <f t="shared" si="98"/>
        <v>6</v>
      </c>
      <c r="P2390">
        <v>2000</v>
      </c>
      <c r="Q2390">
        <v>2</v>
      </c>
      <c r="R2390">
        <v>1</v>
      </c>
      <c r="S2390">
        <v>2.0469729999999999</v>
      </c>
      <c r="T2390">
        <v>0</v>
      </c>
      <c r="U2390">
        <v>1</v>
      </c>
    </row>
    <row r="2391" spans="1:21" x14ac:dyDescent="0.35">
      <c r="A2391">
        <v>1</v>
      </c>
      <c r="B2391">
        <f t="shared" si="99"/>
        <v>2390</v>
      </c>
      <c r="C2391" t="s">
        <v>113</v>
      </c>
      <c r="D2391">
        <v>116</v>
      </c>
      <c r="E2391">
        <v>2003</v>
      </c>
      <c r="F2391">
        <v>1400</v>
      </c>
      <c r="G2391" s="12">
        <v>6000000</v>
      </c>
      <c r="H2391" s="12">
        <v>0</v>
      </c>
      <c r="I2391">
        <v>0</v>
      </c>
      <c r="J2391">
        <v>0</v>
      </c>
      <c r="K2391">
        <v>1</v>
      </c>
      <c r="L2391" s="11">
        <v>35225</v>
      </c>
      <c r="M2391" s="12">
        <v>1996</v>
      </c>
      <c r="N2391">
        <v>1</v>
      </c>
      <c r="O2391" s="12">
        <f t="shared" si="98"/>
        <v>7</v>
      </c>
      <c r="P2391">
        <v>2000</v>
      </c>
      <c r="Q2391">
        <v>3</v>
      </c>
      <c r="R2391">
        <v>1</v>
      </c>
      <c r="S2391">
        <v>2.32917</v>
      </c>
      <c r="T2391">
        <v>0</v>
      </c>
      <c r="U2391">
        <v>1</v>
      </c>
    </row>
    <row r="2392" spans="1:21" x14ac:dyDescent="0.35">
      <c r="A2392">
        <v>1</v>
      </c>
      <c r="B2392">
        <f t="shared" si="99"/>
        <v>2391</v>
      </c>
      <c r="C2392" t="s">
        <v>113</v>
      </c>
      <c r="D2392">
        <v>116</v>
      </c>
      <c r="E2392">
        <v>2004</v>
      </c>
      <c r="F2392">
        <v>1600</v>
      </c>
      <c r="G2392" s="12">
        <v>6200000</v>
      </c>
      <c r="H2392" s="12">
        <v>0</v>
      </c>
      <c r="I2392">
        <v>0</v>
      </c>
      <c r="J2392">
        <v>0</v>
      </c>
      <c r="K2392">
        <v>1</v>
      </c>
      <c r="L2392" s="11">
        <v>35225</v>
      </c>
      <c r="M2392" s="12">
        <v>1996</v>
      </c>
      <c r="N2392">
        <v>1</v>
      </c>
      <c r="O2392" s="12">
        <f t="shared" si="98"/>
        <v>8</v>
      </c>
      <c r="P2392">
        <v>2000</v>
      </c>
      <c r="Q2392">
        <v>4</v>
      </c>
      <c r="R2392">
        <v>1</v>
      </c>
      <c r="S2392">
        <v>2.5967630000000002</v>
      </c>
      <c r="T2392">
        <v>0</v>
      </c>
      <c r="U2392">
        <v>1</v>
      </c>
    </row>
    <row r="2393" spans="1:21" x14ac:dyDescent="0.35">
      <c r="A2393">
        <v>1</v>
      </c>
      <c r="B2393">
        <f t="shared" si="99"/>
        <v>2392</v>
      </c>
      <c r="C2393" t="s">
        <v>113</v>
      </c>
      <c r="D2393">
        <v>116</v>
      </c>
      <c r="E2393">
        <v>2005</v>
      </c>
      <c r="F2393">
        <v>1900</v>
      </c>
      <c r="G2393" s="12">
        <v>6300000</v>
      </c>
      <c r="H2393" s="12">
        <v>0</v>
      </c>
      <c r="I2393">
        <v>0</v>
      </c>
      <c r="J2393">
        <v>0</v>
      </c>
      <c r="K2393">
        <v>1</v>
      </c>
      <c r="L2393" s="11">
        <v>35225</v>
      </c>
      <c r="M2393" s="12">
        <v>1996</v>
      </c>
      <c r="N2393">
        <v>1</v>
      </c>
      <c r="O2393" s="12">
        <f t="shared" si="98"/>
        <v>9</v>
      </c>
      <c r="P2393">
        <v>2000</v>
      </c>
      <c r="Q2393">
        <v>5</v>
      </c>
      <c r="R2393">
        <v>1</v>
      </c>
      <c r="S2393">
        <v>3.008848</v>
      </c>
      <c r="T2393">
        <v>0</v>
      </c>
      <c r="U2393">
        <v>1</v>
      </c>
    </row>
    <row r="2394" spans="1:21" x14ac:dyDescent="0.35">
      <c r="A2394">
        <v>1</v>
      </c>
      <c r="B2394">
        <f t="shared" si="99"/>
        <v>2393</v>
      </c>
      <c r="C2394" t="s">
        <v>113</v>
      </c>
      <c r="D2394">
        <v>116</v>
      </c>
      <c r="E2394">
        <v>2006</v>
      </c>
      <c r="F2394">
        <v>2000</v>
      </c>
      <c r="G2394" s="12">
        <v>6500000</v>
      </c>
      <c r="H2394" s="12">
        <v>0</v>
      </c>
      <c r="I2394">
        <v>0</v>
      </c>
      <c r="J2394">
        <v>0</v>
      </c>
      <c r="K2394">
        <v>1</v>
      </c>
      <c r="L2394" s="11">
        <v>35225</v>
      </c>
      <c r="M2394" s="12">
        <v>1996</v>
      </c>
      <c r="N2394">
        <v>1</v>
      </c>
      <c r="O2394" s="12">
        <f t="shared" si="98"/>
        <v>10</v>
      </c>
      <c r="P2394">
        <v>2000</v>
      </c>
      <c r="Q2394">
        <v>6</v>
      </c>
      <c r="R2394">
        <v>1</v>
      </c>
      <c r="S2394">
        <v>3.0910600000000001</v>
      </c>
      <c r="T2394">
        <v>0</v>
      </c>
      <c r="U2394">
        <v>1</v>
      </c>
    </row>
    <row r="2395" spans="1:21" x14ac:dyDescent="0.35">
      <c r="A2395">
        <v>1</v>
      </c>
      <c r="B2395">
        <f t="shared" si="99"/>
        <v>2394</v>
      </c>
      <c r="C2395" t="s">
        <v>113</v>
      </c>
      <c r="D2395">
        <v>116</v>
      </c>
      <c r="E2395">
        <v>2007</v>
      </c>
      <c r="F2395">
        <v>1900</v>
      </c>
      <c r="G2395" s="12">
        <v>6600000</v>
      </c>
      <c r="H2395" s="12">
        <v>0</v>
      </c>
      <c r="I2395">
        <v>0</v>
      </c>
      <c r="J2395">
        <v>0</v>
      </c>
      <c r="K2395">
        <v>1</v>
      </c>
      <c r="L2395" s="11">
        <v>35225</v>
      </c>
      <c r="M2395" s="12">
        <v>1996</v>
      </c>
      <c r="N2395">
        <v>1</v>
      </c>
      <c r="O2395" s="12">
        <f t="shared" si="98"/>
        <v>11</v>
      </c>
      <c r="P2395">
        <v>2000</v>
      </c>
      <c r="Q2395">
        <v>7</v>
      </c>
      <c r="R2395">
        <v>1</v>
      </c>
      <c r="S2395">
        <v>2.86666</v>
      </c>
      <c r="T2395">
        <v>0</v>
      </c>
      <c r="U2395">
        <v>1</v>
      </c>
    </row>
    <row r="2396" spans="1:21" x14ac:dyDescent="0.35">
      <c r="A2396">
        <v>1</v>
      </c>
      <c r="B2396">
        <f t="shared" si="99"/>
        <v>2395</v>
      </c>
      <c r="C2396" t="s">
        <v>113</v>
      </c>
      <c r="D2396">
        <v>116</v>
      </c>
      <c r="E2396">
        <v>2008</v>
      </c>
      <c r="F2396">
        <v>1700</v>
      </c>
      <c r="G2396" s="12">
        <v>6800000</v>
      </c>
      <c r="H2396" s="12">
        <v>0</v>
      </c>
      <c r="I2396">
        <v>0</v>
      </c>
      <c r="J2396">
        <v>0</v>
      </c>
      <c r="K2396">
        <v>1</v>
      </c>
      <c r="L2396" s="11">
        <v>35225</v>
      </c>
      <c r="M2396" s="12">
        <v>1996</v>
      </c>
      <c r="N2396">
        <v>1</v>
      </c>
      <c r="O2396" s="12">
        <f t="shared" si="98"/>
        <v>12</v>
      </c>
      <c r="P2396">
        <v>2000</v>
      </c>
      <c r="Q2396">
        <v>8</v>
      </c>
      <c r="R2396">
        <v>1</v>
      </c>
      <c r="S2396">
        <v>2.5047190000000001</v>
      </c>
      <c r="T2396">
        <v>0</v>
      </c>
      <c r="U2396">
        <v>1</v>
      </c>
    </row>
    <row r="2397" spans="1:21" x14ac:dyDescent="0.35">
      <c r="A2397">
        <v>1</v>
      </c>
      <c r="B2397">
        <f t="shared" si="99"/>
        <v>2396</v>
      </c>
      <c r="C2397" t="s">
        <v>113</v>
      </c>
      <c r="D2397">
        <v>116</v>
      </c>
      <c r="E2397">
        <v>2009</v>
      </c>
      <c r="F2397">
        <v>1600</v>
      </c>
      <c r="G2397" s="12">
        <v>6900000</v>
      </c>
      <c r="H2397" s="12">
        <v>0</v>
      </c>
      <c r="I2397">
        <v>0</v>
      </c>
      <c r="J2397">
        <v>0</v>
      </c>
      <c r="K2397">
        <v>1</v>
      </c>
      <c r="L2397" s="11">
        <v>35225</v>
      </c>
      <c r="M2397" s="12">
        <v>1996</v>
      </c>
      <c r="N2397">
        <v>1</v>
      </c>
      <c r="O2397" s="12">
        <f t="shared" si="98"/>
        <v>13</v>
      </c>
      <c r="P2397">
        <v>2000</v>
      </c>
      <c r="Q2397">
        <v>9</v>
      </c>
      <c r="R2397">
        <v>1</v>
      </c>
      <c r="S2397">
        <v>2.3030040000000001</v>
      </c>
      <c r="T2397">
        <v>0</v>
      </c>
      <c r="U2397">
        <v>1</v>
      </c>
    </row>
    <row r="2398" spans="1:21" x14ac:dyDescent="0.35">
      <c r="A2398">
        <v>1</v>
      </c>
      <c r="B2398">
        <f t="shared" si="99"/>
        <v>2397</v>
      </c>
      <c r="C2398" t="s">
        <v>113</v>
      </c>
      <c r="D2398">
        <v>116</v>
      </c>
      <c r="E2398">
        <v>2010</v>
      </c>
      <c r="F2398">
        <v>1700</v>
      </c>
      <c r="G2398" s="12">
        <v>7100000</v>
      </c>
      <c r="H2398" s="12">
        <v>0</v>
      </c>
      <c r="I2398">
        <v>0</v>
      </c>
      <c r="J2398">
        <v>0</v>
      </c>
      <c r="K2398">
        <v>1</v>
      </c>
      <c r="L2398" s="11">
        <v>35225</v>
      </c>
      <c r="M2398" s="12">
        <v>1996</v>
      </c>
      <c r="N2398">
        <v>1</v>
      </c>
      <c r="O2398" s="12">
        <f t="shared" si="98"/>
        <v>14</v>
      </c>
      <c r="P2398">
        <v>2000</v>
      </c>
      <c r="Q2398">
        <v>10</v>
      </c>
      <c r="R2398">
        <v>1</v>
      </c>
      <c r="S2398">
        <v>2.391591</v>
      </c>
      <c r="T2398">
        <v>0</v>
      </c>
      <c r="U2398">
        <v>1</v>
      </c>
    </row>
    <row r="2399" spans="1:21" x14ac:dyDescent="0.35">
      <c r="A2399">
        <v>1</v>
      </c>
      <c r="B2399">
        <f t="shared" si="99"/>
        <v>2398</v>
      </c>
      <c r="C2399" t="s">
        <v>113</v>
      </c>
      <c r="D2399">
        <v>116</v>
      </c>
      <c r="E2399">
        <v>2011</v>
      </c>
      <c r="F2399">
        <v>1700</v>
      </c>
      <c r="G2399" s="12">
        <v>7300000</v>
      </c>
      <c r="H2399" s="12">
        <v>0</v>
      </c>
      <c r="I2399">
        <v>0</v>
      </c>
      <c r="J2399">
        <v>0</v>
      </c>
      <c r="K2399">
        <v>1</v>
      </c>
      <c r="L2399" s="11">
        <v>35225</v>
      </c>
      <c r="M2399" s="12">
        <v>1996</v>
      </c>
      <c r="N2399">
        <v>1</v>
      </c>
      <c r="O2399" s="12">
        <f t="shared" si="98"/>
        <v>15</v>
      </c>
      <c r="P2399">
        <v>2000</v>
      </c>
      <c r="Q2399">
        <v>11</v>
      </c>
      <c r="R2399">
        <v>1</v>
      </c>
      <c r="S2399">
        <v>2.338587</v>
      </c>
      <c r="T2399">
        <v>0</v>
      </c>
      <c r="U2399">
        <v>1</v>
      </c>
    </row>
    <row r="2400" spans="1:21" x14ac:dyDescent="0.35">
      <c r="A2400">
        <v>1</v>
      </c>
      <c r="B2400">
        <f t="shared" si="99"/>
        <v>2399</v>
      </c>
      <c r="C2400" t="s">
        <v>113</v>
      </c>
      <c r="D2400">
        <v>116</v>
      </c>
      <c r="E2400">
        <v>2012</v>
      </c>
      <c r="F2400">
        <v>1700</v>
      </c>
      <c r="G2400" s="12">
        <v>7400000</v>
      </c>
      <c r="H2400" s="12">
        <v>0</v>
      </c>
      <c r="I2400">
        <v>0</v>
      </c>
      <c r="J2400">
        <v>0</v>
      </c>
      <c r="K2400">
        <v>1</v>
      </c>
      <c r="L2400" s="11">
        <v>35225</v>
      </c>
      <c r="M2400" s="12">
        <v>1996</v>
      </c>
      <c r="N2400">
        <v>1</v>
      </c>
      <c r="O2400" s="12">
        <f t="shared" si="98"/>
        <v>16</v>
      </c>
      <c r="P2400">
        <v>2000</v>
      </c>
      <c r="Q2400">
        <v>12</v>
      </c>
      <c r="R2400">
        <v>1</v>
      </c>
      <c r="S2400">
        <v>2.2877640000000001</v>
      </c>
      <c r="T2400">
        <v>0</v>
      </c>
      <c r="U2400">
        <v>1</v>
      </c>
    </row>
    <row r="2401" spans="1:21" x14ac:dyDescent="0.35">
      <c r="A2401">
        <v>1</v>
      </c>
      <c r="B2401">
        <f t="shared" si="99"/>
        <v>2400</v>
      </c>
      <c r="C2401" t="s">
        <v>113</v>
      </c>
      <c r="D2401">
        <v>116</v>
      </c>
      <c r="E2401">
        <v>2013</v>
      </c>
      <c r="F2401">
        <v>1500</v>
      </c>
      <c r="G2401" s="12">
        <v>7600000</v>
      </c>
      <c r="H2401" s="12">
        <v>0</v>
      </c>
      <c r="I2401">
        <v>0</v>
      </c>
      <c r="J2401">
        <v>0</v>
      </c>
      <c r="K2401">
        <v>1</v>
      </c>
      <c r="L2401" s="11">
        <v>35225</v>
      </c>
      <c r="M2401" s="12">
        <v>1996</v>
      </c>
      <c r="N2401">
        <v>1</v>
      </c>
      <c r="O2401" s="12">
        <f t="shared" si="98"/>
        <v>17</v>
      </c>
      <c r="P2401">
        <v>2000</v>
      </c>
      <c r="Q2401">
        <v>13</v>
      </c>
      <c r="R2401">
        <v>1</v>
      </c>
      <c r="S2401">
        <v>1.9755389999999999</v>
      </c>
      <c r="T2401">
        <v>0</v>
      </c>
      <c r="U2401">
        <v>1</v>
      </c>
    </row>
    <row r="2402" spans="1:21" x14ac:dyDescent="0.35">
      <c r="A2402">
        <v>1</v>
      </c>
      <c r="B2402">
        <f t="shared" si="99"/>
        <v>2401</v>
      </c>
      <c r="C2402" t="s">
        <v>113</v>
      </c>
      <c r="D2402">
        <v>116</v>
      </c>
      <c r="E2402">
        <v>2014</v>
      </c>
      <c r="F2402">
        <v>1300</v>
      </c>
      <c r="G2402" s="12">
        <v>7800000</v>
      </c>
      <c r="H2402" s="12">
        <v>0</v>
      </c>
      <c r="I2402">
        <v>0</v>
      </c>
      <c r="J2402">
        <v>0</v>
      </c>
      <c r="K2402">
        <v>1</v>
      </c>
      <c r="L2402" s="11">
        <v>35225</v>
      </c>
      <c r="M2402" s="12">
        <v>1996</v>
      </c>
      <c r="N2402">
        <v>1</v>
      </c>
      <c r="O2402" s="12">
        <f t="shared" si="98"/>
        <v>18</v>
      </c>
      <c r="P2402">
        <v>2000</v>
      </c>
      <c r="Q2402">
        <v>14</v>
      </c>
      <c r="R2402">
        <v>1</v>
      </c>
      <c r="S2402">
        <v>1.6761680000000001</v>
      </c>
      <c r="T2402">
        <v>0</v>
      </c>
      <c r="U2402">
        <v>1</v>
      </c>
    </row>
    <row r="2403" spans="1:21" x14ac:dyDescent="0.35">
      <c r="A2403">
        <v>1</v>
      </c>
      <c r="B2403">
        <f t="shared" si="99"/>
        <v>2402</v>
      </c>
      <c r="C2403" t="s">
        <v>113</v>
      </c>
      <c r="D2403">
        <v>116</v>
      </c>
      <c r="E2403">
        <v>2015</v>
      </c>
      <c r="F2403">
        <v>1200</v>
      </c>
      <c r="G2403" s="12">
        <v>7900000</v>
      </c>
      <c r="H2403" s="12">
        <v>0</v>
      </c>
      <c r="I2403">
        <v>0</v>
      </c>
      <c r="J2403">
        <v>0</v>
      </c>
      <c r="K2403">
        <v>1</v>
      </c>
      <c r="L2403" s="11">
        <v>35225</v>
      </c>
      <c r="M2403" s="12">
        <v>1996</v>
      </c>
      <c r="N2403">
        <v>1</v>
      </c>
      <c r="O2403" s="12">
        <f t="shared" si="98"/>
        <v>19</v>
      </c>
      <c r="P2403">
        <v>2000</v>
      </c>
      <c r="Q2403">
        <v>15</v>
      </c>
      <c r="R2403">
        <v>1</v>
      </c>
      <c r="S2403">
        <v>1.515185</v>
      </c>
      <c r="T2403">
        <v>0</v>
      </c>
      <c r="U2403">
        <v>1</v>
      </c>
    </row>
    <row r="2404" spans="1:21" x14ac:dyDescent="0.35">
      <c r="A2404">
        <v>1</v>
      </c>
      <c r="B2404">
        <f t="shared" si="99"/>
        <v>2403</v>
      </c>
      <c r="C2404" t="s">
        <v>113</v>
      </c>
      <c r="D2404">
        <v>116</v>
      </c>
      <c r="E2404">
        <v>2016</v>
      </c>
      <c r="F2404">
        <v>1100</v>
      </c>
      <c r="G2404" s="12">
        <v>8100000</v>
      </c>
      <c r="H2404" s="12">
        <v>0</v>
      </c>
      <c r="I2404">
        <v>0</v>
      </c>
      <c r="J2404">
        <v>0</v>
      </c>
      <c r="K2404">
        <v>1</v>
      </c>
      <c r="L2404" s="11">
        <v>35225</v>
      </c>
      <c r="M2404" s="12">
        <v>1996</v>
      </c>
      <c r="N2404">
        <v>1</v>
      </c>
      <c r="O2404" s="12">
        <f t="shared" si="98"/>
        <v>20</v>
      </c>
      <c r="P2404">
        <v>2000</v>
      </c>
      <c r="Q2404">
        <v>16</v>
      </c>
      <c r="R2404">
        <v>1</v>
      </c>
      <c r="S2404">
        <v>1.360546</v>
      </c>
      <c r="T2404">
        <v>0</v>
      </c>
      <c r="U2404">
        <v>1</v>
      </c>
    </row>
    <row r="2405" spans="1:21" x14ac:dyDescent="0.35">
      <c r="A2405">
        <v>1</v>
      </c>
      <c r="B2405">
        <f t="shared" si="99"/>
        <v>2404</v>
      </c>
      <c r="C2405" t="s">
        <v>114</v>
      </c>
      <c r="D2405">
        <v>117</v>
      </c>
      <c r="E2405">
        <v>1990</v>
      </c>
      <c r="F2405">
        <v>100</v>
      </c>
      <c r="G2405" s="12">
        <v>4200000</v>
      </c>
      <c r="H2405" s="12">
        <v>0</v>
      </c>
      <c r="I2405">
        <v>1</v>
      </c>
      <c r="J2405">
        <v>0</v>
      </c>
      <c r="K2405">
        <v>0</v>
      </c>
      <c r="L2405" s="11">
        <v>34700</v>
      </c>
      <c r="M2405" s="12">
        <v>1995</v>
      </c>
      <c r="N2405">
        <v>0</v>
      </c>
      <c r="O2405" s="12">
        <f t="shared" si="98"/>
        <v>-5</v>
      </c>
      <c r="P2405">
        <v>2005</v>
      </c>
      <c r="Q2405">
        <v>-15</v>
      </c>
      <c r="R2405">
        <v>0</v>
      </c>
      <c r="S2405">
        <v>0.2373188</v>
      </c>
      <c r="T2405">
        <v>0</v>
      </c>
      <c r="U2405">
        <v>0</v>
      </c>
    </row>
    <row r="2406" spans="1:21" x14ac:dyDescent="0.35">
      <c r="A2406">
        <v>1</v>
      </c>
      <c r="B2406">
        <f t="shared" si="99"/>
        <v>2405</v>
      </c>
      <c r="C2406" t="s">
        <v>114</v>
      </c>
      <c r="D2406">
        <v>117</v>
      </c>
      <c r="E2406">
        <v>1991</v>
      </c>
      <c r="F2406">
        <v>100</v>
      </c>
      <c r="G2406" s="12">
        <v>4300000</v>
      </c>
      <c r="H2406" s="12">
        <v>0</v>
      </c>
      <c r="I2406">
        <v>1</v>
      </c>
      <c r="J2406">
        <v>0</v>
      </c>
      <c r="K2406">
        <v>0</v>
      </c>
      <c r="L2406" s="11">
        <v>34700</v>
      </c>
      <c r="M2406" s="12">
        <v>1995</v>
      </c>
      <c r="N2406">
        <v>0</v>
      </c>
      <c r="O2406" s="12">
        <f t="shared" si="98"/>
        <v>-4</v>
      </c>
      <c r="P2406">
        <v>2005</v>
      </c>
      <c r="Q2406">
        <v>-14</v>
      </c>
      <c r="R2406">
        <v>0</v>
      </c>
      <c r="S2406">
        <v>0.2312989</v>
      </c>
      <c r="T2406">
        <v>0</v>
      </c>
      <c r="U2406">
        <v>0</v>
      </c>
    </row>
    <row r="2407" spans="1:21" x14ac:dyDescent="0.35">
      <c r="A2407">
        <v>1</v>
      </c>
      <c r="B2407">
        <f t="shared" si="99"/>
        <v>2406</v>
      </c>
      <c r="C2407" t="s">
        <v>114</v>
      </c>
      <c r="D2407">
        <v>117</v>
      </c>
      <c r="E2407">
        <v>1992</v>
      </c>
      <c r="F2407">
        <v>100</v>
      </c>
      <c r="G2407" s="12">
        <v>4400000</v>
      </c>
      <c r="H2407" s="12">
        <v>0</v>
      </c>
      <c r="I2407">
        <v>1</v>
      </c>
      <c r="J2407">
        <v>0</v>
      </c>
      <c r="K2407">
        <v>0</v>
      </c>
      <c r="L2407" s="11">
        <v>34700</v>
      </c>
      <c r="M2407" s="12">
        <v>1995</v>
      </c>
      <c r="N2407">
        <v>0</v>
      </c>
      <c r="O2407" s="12">
        <f t="shared" si="98"/>
        <v>-3</v>
      </c>
      <c r="P2407">
        <v>2005</v>
      </c>
      <c r="Q2407">
        <v>-13</v>
      </c>
      <c r="R2407">
        <v>0</v>
      </c>
      <c r="S2407">
        <v>0.2255943</v>
      </c>
      <c r="T2407">
        <v>0</v>
      </c>
      <c r="U2407">
        <v>0</v>
      </c>
    </row>
    <row r="2408" spans="1:21" x14ac:dyDescent="0.35">
      <c r="A2408">
        <v>1</v>
      </c>
      <c r="B2408">
        <f t="shared" si="99"/>
        <v>2407</v>
      </c>
      <c r="C2408" t="s">
        <v>114</v>
      </c>
      <c r="D2408">
        <v>117</v>
      </c>
      <c r="E2408">
        <v>1993</v>
      </c>
      <c r="F2408">
        <v>100</v>
      </c>
      <c r="G2408" s="12">
        <v>4500000</v>
      </c>
      <c r="H2408" s="12">
        <v>0</v>
      </c>
      <c r="I2408">
        <v>1</v>
      </c>
      <c r="J2408">
        <v>0</v>
      </c>
      <c r="K2408">
        <v>0</v>
      </c>
      <c r="L2408" s="11">
        <v>34700</v>
      </c>
      <c r="M2408" s="12">
        <v>1995</v>
      </c>
      <c r="N2408">
        <v>0</v>
      </c>
      <c r="O2408" s="12">
        <f t="shared" si="98"/>
        <v>-2</v>
      </c>
      <c r="P2408">
        <v>2005</v>
      </c>
      <c r="Q2408">
        <v>-12</v>
      </c>
      <c r="R2408">
        <v>0</v>
      </c>
      <c r="S2408">
        <v>0.22017210000000001</v>
      </c>
      <c r="T2408">
        <v>0</v>
      </c>
      <c r="U2408">
        <v>0</v>
      </c>
    </row>
    <row r="2409" spans="1:21" x14ac:dyDescent="0.35">
      <c r="A2409">
        <v>1</v>
      </c>
      <c r="B2409">
        <f t="shared" si="99"/>
        <v>2408</v>
      </c>
      <c r="C2409" t="s">
        <v>114</v>
      </c>
      <c r="D2409">
        <v>117</v>
      </c>
      <c r="E2409">
        <v>1994</v>
      </c>
      <c r="F2409">
        <v>100</v>
      </c>
      <c r="G2409" s="12">
        <v>4700000</v>
      </c>
      <c r="H2409" s="12">
        <v>0</v>
      </c>
      <c r="I2409">
        <v>1</v>
      </c>
      <c r="J2409">
        <v>0</v>
      </c>
      <c r="K2409">
        <v>0</v>
      </c>
      <c r="L2409" s="11">
        <v>34700</v>
      </c>
      <c r="M2409" s="12">
        <v>1995</v>
      </c>
      <c r="N2409">
        <v>0</v>
      </c>
      <c r="O2409" s="12">
        <f t="shared" si="98"/>
        <v>-1</v>
      </c>
      <c r="P2409">
        <v>2005</v>
      </c>
      <c r="Q2409">
        <v>-11</v>
      </c>
      <c r="R2409">
        <v>0</v>
      </c>
      <c r="S2409">
        <v>0.2149971</v>
      </c>
      <c r="T2409">
        <v>0</v>
      </c>
      <c r="U2409">
        <v>0</v>
      </c>
    </row>
    <row r="2410" spans="1:21" x14ac:dyDescent="0.35">
      <c r="A2410">
        <v>1</v>
      </c>
      <c r="B2410">
        <f t="shared" si="99"/>
        <v>2409</v>
      </c>
      <c r="C2410" t="s">
        <v>114</v>
      </c>
      <c r="D2410">
        <v>117</v>
      </c>
      <c r="E2410">
        <v>1995</v>
      </c>
      <c r="F2410">
        <v>200</v>
      </c>
      <c r="G2410" s="12">
        <v>4800000</v>
      </c>
      <c r="H2410" s="12">
        <v>0</v>
      </c>
      <c r="I2410">
        <v>1</v>
      </c>
      <c r="J2410">
        <v>0</v>
      </c>
      <c r="K2410">
        <v>0</v>
      </c>
      <c r="L2410" s="11">
        <v>34700</v>
      </c>
      <c r="M2410" s="12">
        <v>1995</v>
      </c>
      <c r="N2410">
        <v>1</v>
      </c>
      <c r="O2410" s="12">
        <f t="shared" si="98"/>
        <v>0</v>
      </c>
      <c r="P2410">
        <v>2005</v>
      </c>
      <c r="Q2410">
        <v>-10</v>
      </c>
      <c r="R2410">
        <v>0</v>
      </c>
      <c r="S2410">
        <v>0.4200931</v>
      </c>
      <c r="T2410">
        <v>0</v>
      </c>
      <c r="U2410">
        <v>0</v>
      </c>
    </row>
    <row r="2411" spans="1:21" x14ac:dyDescent="0.35">
      <c r="A2411">
        <v>1</v>
      </c>
      <c r="B2411">
        <f t="shared" si="99"/>
        <v>2410</v>
      </c>
      <c r="C2411" t="s">
        <v>114</v>
      </c>
      <c r="D2411">
        <v>117</v>
      </c>
      <c r="E2411">
        <v>1996</v>
      </c>
      <c r="F2411">
        <v>200</v>
      </c>
      <c r="G2411" s="12">
        <v>4900000</v>
      </c>
      <c r="H2411" s="12">
        <v>0</v>
      </c>
      <c r="I2411">
        <v>1</v>
      </c>
      <c r="J2411">
        <v>0</v>
      </c>
      <c r="K2411">
        <v>0</v>
      </c>
      <c r="L2411" s="11">
        <v>34700</v>
      </c>
      <c r="M2411" s="12">
        <v>1995</v>
      </c>
      <c r="N2411">
        <v>1</v>
      </c>
      <c r="O2411" s="12">
        <f t="shared" si="98"/>
        <v>1</v>
      </c>
      <c r="P2411">
        <v>2005</v>
      </c>
      <c r="Q2411">
        <v>-9</v>
      </c>
      <c r="R2411">
        <v>0</v>
      </c>
      <c r="S2411">
        <v>0.41061910000000001</v>
      </c>
      <c r="T2411">
        <v>0</v>
      </c>
      <c r="U2411">
        <v>0</v>
      </c>
    </row>
    <row r="2412" spans="1:21" x14ac:dyDescent="0.35">
      <c r="A2412">
        <v>1</v>
      </c>
      <c r="B2412">
        <f t="shared" si="99"/>
        <v>2411</v>
      </c>
      <c r="C2412" t="s">
        <v>114</v>
      </c>
      <c r="D2412">
        <v>117</v>
      </c>
      <c r="E2412">
        <v>1997</v>
      </c>
      <c r="F2412">
        <v>200</v>
      </c>
      <c r="G2412" s="12">
        <v>5000000</v>
      </c>
      <c r="H2412" s="12">
        <v>0</v>
      </c>
      <c r="I2412">
        <v>1</v>
      </c>
      <c r="J2412">
        <v>0</v>
      </c>
      <c r="K2412">
        <v>0</v>
      </c>
      <c r="L2412" s="11">
        <v>34700</v>
      </c>
      <c r="M2412" s="12">
        <v>1995</v>
      </c>
      <c r="N2412">
        <v>1</v>
      </c>
      <c r="O2412" s="12">
        <f t="shared" si="98"/>
        <v>2</v>
      </c>
      <c r="P2412">
        <v>2005</v>
      </c>
      <c r="Q2412">
        <v>-8</v>
      </c>
      <c r="R2412">
        <v>0</v>
      </c>
      <c r="S2412">
        <v>0.40157870000000001</v>
      </c>
      <c r="T2412">
        <v>0</v>
      </c>
      <c r="U2412">
        <v>0</v>
      </c>
    </row>
    <row r="2413" spans="1:21" x14ac:dyDescent="0.35">
      <c r="A2413">
        <v>1</v>
      </c>
      <c r="B2413">
        <f t="shared" si="99"/>
        <v>2412</v>
      </c>
      <c r="C2413" t="s">
        <v>114</v>
      </c>
      <c r="D2413">
        <v>117</v>
      </c>
      <c r="E2413">
        <v>1998</v>
      </c>
      <c r="F2413">
        <v>200</v>
      </c>
      <c r="G2413" s="12">
        <v>5100000</v>
      </c>
      <c r="H2413" s="12">
        <v>0</v>
      </c>
      <c r="I2413">
        <v>1</v>
      </c>
      <c r="J2413">
        <v>0</v>
      </c>
      <c r="K2413">
        <v>0</v>
      </c>
      <c r="L2413" s="11">
        <v>34700</v>
      </c>
      <c r="M2413" s="12">
        <v>1995</v>
      </c>
      <c r="N2413">
        <v>1</v>
      </c>
      <c r="O2413" s="12">
        <f t="shared" si="98"/>
        <v>3</v>
      </c>
      <c r="P2413">
        <v>2005</v>
      </c>
      <c r="Q2413">
        <v>-7</v>
      </c>
      <c r="R2413">
        <v>0</v>
      </c>
      <c r="S2413">
        <v>0.39298060000000001</v>
      </c>
      <c r="T2413">
        <v>0</v>
      </c>
      <c r="U2413">
        <v>0</v>
      </c>
    </row>
    <row r="2414" spans="1:21" x14ac:dyDescent="0.35">
      <c r="A2414">
        <v>1</v>
      </c>
      <c r="B2414">
        <f t="shared" si="99"/>
        <v>2413</v>
      </c>
      <c r="C2414" t="s">
        <v>114</v>
      </c>
      <c r="D2414">
        <v>117</v>
      </c>
      <c r="E2414">
        <v>1999</v>
      </c>
      <c r="F2414">
        <v>500</v>
      </c>
      <c r="G2414" s="12">
        <v>5200000</v>
      </c>
      <c r="H2414" s="12">
        <v>0</v>
      </c>
      <c r="I2414">
        <v>1</v>
      </c>
      <c r="J2414">
        <v>0</v>
      </c>
      <c r="K2414">
        <v>0</v>
      </c>
      <c r="L2414" s="11">
        <v>34700</v>
      </c>
      <c r="M2414" s="12">
        <v>1995</v>
      </c>
      <c r="N2414">
        <v>1</v>
      </c>
      <c r="O2414" s="12">
        <f t="shared" si="98"/>
        <v>4</v>
      </c>
      <c r="P2414">
        <v>2005</v>
      </c>
      <c r="Q2414">
        <v>-6</v>
      </c>
      <c r="R2414">
        <v>0</v>
      </c>
      <c r="S2414">
        <v>0.96210519999999999</v>
      </c>
      <c r="T2414">
        <v>0</v>
      </c>
      <c r="U2414">
        <v>0</v>
      </c>
    </row>
    <row r="2415" spans="1:21" x14ac:dyDescent="0.35">
      <c r="A2415">
        <v>1</v>
      </c>
      <c r="B2415">
        <f t="shared" si="99"/>
        <v>2414</v>
      </c>
      <c r="C2415" t="s">
        <v>114</v>
      </c>
      <c r="D2415">
        <v>117</v>
      </c>
      <c r="E2415">
        <v>2000</v>
      </c>
      <c r="F2415">
        <v>500</v>
      </c>
      <c r="G2415" s="12">
        <v>5300000</v>
      </c>
      <c r="H2415" s="12">
        <v>0</v>
      </c>
      <c r="I2415">
        <v>1</v>
      </c>
      <c r="J2415">
        <v>0</v>
      </c>
      <c r="K2415">
        <v>0</v>
      </c>
      <c r="L2415" s="11">
        <v>34700</v>
      </c>
      <c r="M2415" s="12">
        <v>1995</v>
      </c>
      <c r="N2415">
        <v>1</v>
      </c>
      <c r="O2415" s="12">
        <f t="shared" si="98"/>
        <v>5</v>
      </c>
      <c r="P2415">
        <v>2005</v>
      </c>
      <c r="Q2415">
        <v>-5</v>
      </c>
      <c r="R2415">
        <v>0</v>
      </c>
      <c r="S2415">
        <v>0.94291590000000003</v>
      </c>
      <c r="T2415">
        <v>0</v>
      </c>
      <c r="U2415">
        <v>0</v>
      </c>
    </row>
    <row r="2416" spans="1:21" x14ac:dyDescent="0.35">
      <c r="A2416">
        <v>1</v>
      </c>
      <c r="B2416">
        <f t="shared" si="99"/>
        <v>2415</v>
      </c>
      <c r="C2416" t="s">
        <v>114</v>
      </c>
      <c r="D2416">
        <v>117</v>
      </c>
      <c r="E2416">
        <v>2001</v>
      </c>
      <c r="F2416">
        <v>500</v>
      </c>
      <c r="G2416" s="12">
        <v>5400000</v>
      </c>
      <c r="H2416" s="12">
        <v>0</v>
      </c>
      <c r="I2416">
        <v>1</v>
      </c>
      <c r="J2416">
        <v>0</v>
      </c>
      <c r="K2416">
        <v>0</v>
      </c>
      <c r="L2416" s="11">
        <v>34700</v>
      </c>
      <c r="M2416" s="12">
        <v>1995</v>
      </c>
      <c r="N2416">
        <v>1</v>
      </c>
      <c r="O2416" s="12">
        <f t="shared" si="98"/>
        <v>6</v>
      </c>
      <c r="P2416">
        <v>2005</v>
      </c>
      <c r="Q2416">
        <v>-4</v>
      </c>
      <c r="R2416">
        <v>0</v>
      </c>
      <c r="S2416">
        <v>0.92479149999999999</v>
      </c>
      <c r="T2416">
        <v>0</v>
      </c>
      <c r="U2416">
        <v>0</v>
      </c>
    </row>
    <row r="2417" spans="1:21" x14ac:dyDescent="0.35">
      <c r="A2417">
        <v>1</v>
      </c>
      <c r="B2417">
        <f t="shared" si="99"/>
        <v>2416</v>
      </c>
      <c r="C2417" t="s">
        <v>114</v>
      </c>
      <c r="D2417">
        <v>117</v>
      </c>
      <c r="E2417">
        <v>2002</v>
      </c>
      <c r="F2417">
        <v>500</v>
      </c>
      <c r="G2417" s="12">
        <v>5500000</v>
      </c>
      <c r="H2417" s="12">
        <v>0</v>
      </c>
      <c r="I2417">
        <v>1</v>
      </c>
      <c r="J2417">
        <v>0</v>
      </c>
      <c r="K2417">
        <v>0</v>
      </c>
      <c r="L2417" s="11">
        <v>34700</v>
      </c>
      <c r="M2417" s="12">
        <v>1995</v>
      </c>
      <c r="N2417">
        <v>1</v>
      </c>
      <c r="O2417" s="12">
        <f t="shared" si="98"/>
        <v>7</v>
      </c>
      <c r="P2417">
        <v>2005</v>
      </c>
      <c r="Q2417">
        <v>-3</v>
      </c>
      <c r="R2417">
        <v>0</v>
      </c>
      <c r="S2417">
        <v>0.90766979999999997</v>
      </c>
      <c r="T2417">
        <v>0</v>
      </c>
      <c r="U2417">
        <v>0</v>
      </c>
    </row>
    <row r="2418" spans="1:21" x14ac:dyDescent="0.35">
      <c r="A2418">
        <v>1</v>
      </c>
      <c r="B2418">
        <f t="shared" si="99"/>
        <v>2417</v>
      </c>
      <c r="C2418" t="s">
        <v>114</v>
      </c>
      <c r="D2418">
        <v>117</v>
      </c>
      <c r="E2418">
        <v>2003</v>
      </c>
      <c r="F2418">
        <v>500</v>
      </c>
      <c r="G2418" s="12">
        <v>5600000</v>
      </c>
      <c r="H2418" s="12">
        <v>0</v>
      </c>
      <c r="I2418">
        <v>1</v>
      </c>
      <c r="J2418">
        <v>0</v>
      </c>
      <c r="K2418">
        <v>0</v>
      </c>
      <c r="L2418" s="11">
        <v>34700</v>
      </c>
      <c r="M2418" s="12">
        <v>1995</v>
      </c>
      <c r="N2418">
        <v>1</v>
      </c>
      <c r="O2418" s="12">
        <f t="shared" si="98"/>
        <v>8</v>
      </c>
      <c r="P2418">
        <v>2005</v>
      </c>
      <c r="Q2418">
        <v>-2</v>
      </c>
      <c r="R2418">
        <v>0</v>
      </c>
      <c r="S2418">
        <v>0.89159140000000003</v>
      </c>
      <c r="T2418">
        <v>0</v>
      </c>
      <c r="U2418">
        <v>0</v>
      </c>
    </row>
    <row r="2419" spans="1:21" x14ac:dyDescent="0.35">
      <c r="A2419">
        <v>1</v>
      </c>
      <c r="B2419">
        <f t="shared" si="99"/>
        <v>2418</v>
      </c>
      <c r="C2419" t="s">
        <v>114</v>
      </c>
      <c r="D2419">
        <v>117</v>
      </c>
      <c r="E2419">
        <v>2004</v>
      </c>
      <c r="F2419">
        <v>500</v>
      </c>
      <c r="G2419" s="12">
        <v>5700000</v>
      </c>
      <c r="H2419" s="12">
        <v>0</v>
      </c>
      <c r="I2419">
        <v>1</v>
      </c>
      <c r="J2419">
        <v>0</v>
      </c>
      <c r="K2419">
        <v>0</v>
      </c>
      <c r="L2419" s="11">
        <v>34700</v>
      </c>
      <c r="M2419" s="12">
        <v>1995</v>
      </c>
      <c r="N2419">
        <v>1</v>
      </c>
      <c r="O2419" s="12">
        <f t="shared" si="98"/>
        <v>9</v>
      </c>
      <c r="P2419">
        <v>2005</v>
      </c>
      <c r="Q2419">
        <v>-1</v>
      </c>
      <c r="R2419">
        <v>0</v>
      </c>
      <c r="S2419">
        <v>0.8766178</v>
      </c>
      <c r="T2419">
        <v>0</v>
      </c>
      <c r="U2419">
        <v>0</v>
      </c>
    </row>
    <row r="2420" spans="1:21" x14ac:dyDescent="0.35">
      <c r="A2420">
        <v>1</v>
      </c>
      <c r="B2420">
        <f t="shared" si="99"/>
        <v>2419</v>
      </c>
      <c r="C2420" t="s">
        <v>114</v>
      </c>
      <c r="D2420">
        <v>117</v>
      </c>
      <c r="E2420">
        <v>2005</v>
      </c>
      <c r="F2420">
        <v>1000</v>
      </c>
      <c r="G2420" s="12">
        <v>5800000</v>
      </c>
      <c r="H2420" s="12">
        <v>0</v>
      </c>
      <c r="I2420">
        <v>1</v>
      </c>
      <c r="J2420">
        <v>0</v>
      </c>
      <c r="K2420">
        <v>0</v>
      </c>
      <c r="L2420" s="11">
        <v>34700</v>
      </c>
      <c r="M2420" s="12">
        <v>1995</v>
      </c>
      <c r="N2420">
        <v>1</v>
      </c>
      <c r="O2420" s="12">
        <f t="shared" si="98"/>
        <v>10</v>
      </c>
      <c r="P2420">
        <v>2005</v>
      </c>
      <c r="Q2420">
        <v>0</v>
      </c>
      <c r="R2420">
        <v>1</v>
      </c>
      <c r="S2420">
        <v>1.7254780000000001</v>
      </c>
      <c r="T2420">
        <v>0</v>
      </c>
      <c r="U2420">
        <v>0</v>
      </c>
    </row>
    <row r="2421" spans="1:21" x14ac:dyDescent="0.35">
      <c r="A2421">
        <v>1</v>
      </c>
      <c r="B2421">
        <f t="shared" si="99"/>
        <v>2420</v>
      </c>
      <c r="C2421" t="s">
        <v>114</v>
      </c>
      <c r="D2421">
        <v>117</v>
      </c>
      <c r="E2421">
        <v>2006</v>
      </c>
      <c r="F2421">
        <v>1000</v>
      </c>
      <c r="G2421" s="12">
        <v>5900000</v>
      </c>
      <c r="H2421" s="12">
        <v>0</v>
      </c>
      <c r="I2421">
        <v>1</v>
      </c>
      <c r="J2421">
        <v>0</v>
      </c>
      <c r="K2421">
        <v>0</v>
      </c>
      <c r="L2421" s="11">
        <v>34700</v>
      </c>
      <c r="M2421" s="12">
        <v>1995</v>
      </c>
      <c r="N2421">
        <v>1</v>
      </c>
      <c r="O2421" s="12">
        <f t="shared" si="98"/>
        <v>11</v>
      </c>
      <c r="P2421">
        <v>2005</v>
      </c>
      <c r="Q2421">
        <v>1</v>
      </c>
      <c r="R2421">
        <v>1</v>
      </c>
      <c r="S2421">
        <v>1.699872</v>
      </c>
      <c r="T2421">
        <v>0</v>
      </c>
      <c r="U2421">
        <v>0</v>
      </c>
    </row>
    <row r="2422" spans="1:21" x14ac:dyDescent="0.35">
      <c r="A2422">
        <v>1</v>
      </c>
      <c r="B2422">
        <f t="shared" si="99"/>
        <v>2421</v>
      </c>
      <c r="C2422" t="s">
        <v>114</v>
      </c>
      <c r="D2422">
        <v>117</v>
      </c>
      <c r="E2422">
        <v>2007</v>
      </c>
      <c r="F2422">
        <v>500</v>
      </c>
      <c r="G2422" s="12">
        <v>6000000</v>
      </c>
      <c r="H2422" s="12">
        <v>0</v>
      </c>
      <c r="I2422">
        <v>1</v>
      </c>
      <c r="J2422">
        <v>0</v>
      </c>
      <c r="K2422">
        <v>0</v>
      </c>
      <c r="L2422" s="11">
        <v>34700</v>
      </c>
      <c r="M2422" s="12">
        <v>1995</v>
      </c>
      <c r="N2422">
        <v>1</v>
      </c>
      <c r="O2422" s="12">
        <f t="shared" si="98"/>
        <v>12</v>
      </c>
      <c r="P2422">
        <v>2005</v>
      </c>
      <c r="Q2422">
        <v>2</v>
      </c>
      <c r="R2422">
        <v>1</v>
      </c>
      <c r="S2422">
        <v>0.83806009999999997</v>
      </c>
      <c r="T2422">
        <v>0</v>
      </c>
      <c r="U2422">
        <v>0</v>
      </c>
    </row>
    <row r="2423" spans="1:21" x14ac:dyDescent="0.35">
      <c r="A2423">
        <v>1</v>
      </c>
      <c r="B2423">
        <f t="shared" si="99"/>
        <v>2422</v>
      </c>
      <c r="C2423" t="s">
        <v>114</v>
      </c>
      <c r="D2423">
        <v>117</v>
      </c>
      <c r="E2423">
        <v>2008</v>
      </c>
      <c r="F2423">
        <v>500</v>
      </c>
      <c r="G2423" s="12">
        <v>6000000</v>
      </c>
      <c r="H2423" s="12">
        <v>0</v>
      </c>
      <c r="I2423">
        <v>1</v>
      </c>
      <c r="J2423">
        <v>0</v>
      </c>
      <c r="K2423">
        <v>0</v>
      </c>
      <c r="L2423" s="11">
        <v>34700</v>
      </c>
      <c r="M2423" s="12">
        <v>1995</v>
      </c>
      <c r="N2423">
        <v>1</v>
      </c>
      <c r="O2423" s="12">
        <f t="shared" si="98"/>
        <v>13</v>
      </c>
      <c r="P2423">
        <v>2005</v>
      </c>
      <c r="Q2423">
        <v>3</v>
      </c>
      <c r="R2423">
        <v>1</v>
      </c>
      <c r="S2423">
        <v>0.82684029999999997</v>
      </c>
      <c r="T2423">
        <v>0</v>
      </c>
      <c r="U2423">
        <v>0</v>
      </c>
    </row>
    <row r="2424" spans="1:21" x14ac:dyDescent="0.35">
      <c r="A2424">
        <v>1</v>
      </c>
      <c r="B2424">
        <f t="shared" si="99"/>
        <v>2423</v>
      </c>
      <c r="C2424" t="s">
        <v>114</v>
      </c>
      <c r="D2424">
        <v>117</v>
      </c>
      <c r="E2424">
        <v>2009</v>
      </c>
      <c r="F2424">
        <v>500</v>
      </c>
      <c r="G2424" s="12">
        <v>6100000</v>
      </c>
      <c r="H2424" s="12">
        <v>0</v>
      </c>
      <c r="I2424">
        <v>1</v>
      </c>
      <c r="J2424">
        <v>0</v>
      </c>
      <c r="K2424">
        <v>0</v>
      </c>
      <c r="L2424" s="11">
        <v>34700</v>
      </c>
      <c r="M2424" s="12">
        <v>1995</v>
      </c>
      <c r="N2424">
        <v>1</v>
      </c>
      <c r="O2424" s="12">
        <f t="shared" si="98"/>
        <v>14</v>
      </c>
      <c r="P2424">
        <v>2005</v>
      </c>
      <c r="Q2424">
        <v>4</v>
      </c>
      <c r="R2424">
        <v>1</v>
      </c>
      <c r="S2424">
        <v>0.81594860000000002</v>
      </c>
      <c r="T2424">
        <v>0</v>
      </c>
      <c r="U2424">
        <v>0</v>
      </c>
    </row>
    <row r="2425" spans="1:21" x14ac:dyDescent="0.35">
      <c r="A2425">
        <v>1</v>
      </c>
      <c r="B2425">
        <f t="shared" si="99"/>
        <v>2424</v>
      </c>
      <c r="C2425" t="s">
        <v>114</v>
      </c>
      <c r="D2425">
        <v>117</v>
      </c>
      <c r="E2425">
        <v>2010</v>
      </c>
      <c r="F2425">
        <v>500</v>
      </c>
      <c r="G2425" s="12">
        <v>6200000</v>
      </c>
      <c r="H2425" s="12">
        <v>0</v>
      </c>
      <c r="I2425">
        <v>1</v>
      </c>
      <c r="J2425">
        <v>0</v>
      </c>
      <c r="K2425">
        <v>0</v>
      </c>
      <c r="L2425" s="11">
        <v>34700</v>
      </c>
      <c r="M2425" s="12">
        <v>1995</v>
      </c>
      <c r="N2425">
        <v>1</v>
      </c>
      <c r="O2425" s="12">
        <f t="shared" si="98"/>
        <v>15</v>
      </c>
      <c r="P2425">
        <v>2005</v>
      </c>
      <c r="Q2425">
        <v>5</v>
      </c>
      <c r="R2425">
        <v>1</v>
      </c>
      <c r="S2425">
        <v>0.80516889999999997</v>
      </c>
      <c r="T2425">
        <v>0</v>
      </c>
      <c r="U2425">
        <v>0</v>
      </c>
    </row>
    <row r="2426" spans="1:21" x14ac:dyDescent="0.35">
      <c r="A2426">
        <v>1</v>
      </c>
      <c r="B2426">
        <f t="shared" si="99"/>
        <v>2425</v>
      </c>
      <c r="C2426" t="s">
        <v>114</v>
      </c>
      <c r="D2426">
        <v>117</v>
      </c>
      <c r="E2426">
        <v>2011</v>
      </c>
      <c r="F2426">
        <v>500</v>
      </c>
      <c r="G2426" s="12">
        <v>6300000</v>
      </c>
      <c r="H2426" s="12">
        <v>0</v>
      </c>
      <c r="I2426">
        <v>1</v>
      </c>
      <c r="J2426">
        <v>0</v>
      </c>
      <c r="K2426">
        <v>0</v>
      </c>
      <c r="L2426" s="11">
        <v>34700</v>
      </c>
      <c r="M2426" s="12">
        <v>1995</v>
      </c>
      <c r="N2426">
        <v>1</v>
      </c>
      <c r="O2426" s="12">
        <f t="shared" si="98"/>
        <v>16</v>
      </c>
      <c r="P2426">
        <v>2005</v>
      </c>
      <c r="Q2426">
        <v>6</v>
      </c>
      <c r="R2426">
        <v>1</v>
      </c>
      <c r="S2426">
        <v>0.7944348</v>
      </c>
      <c r="T2426">
        <v>0</v>
      </c>
      <c r="U2426">
        <v>0</v>
      </c>
    </row>
    <row r="2427" spans="1:21" x14ac:dyDescent="0.35">
      <c r="A2427">
        <v>1</v>
      </c>
      <c r="B2427">
        <f t="shared" si="99"/>
        <v>2426</v>
      </c>
      <c r="C2427" t="s">
        <v>114</v>
      </c>
      <c r="D2427">
        <v>117</v>
      </c>
      <c r="E2427">
        <v>2012</v>
      </c>
      <c r="F2427">
        <v>1000</v>
      </c>
      <c r="G2427" s="12">
        <v>6400000</v>
      </c>
      <c r="H2427" s="12">
        <v>0</v>
      </c>
      <c r="I2427">
        <v>1</v>
      </c>
      <c r="J2427">
        <v>0</v>
      </c>
      <c r="K2427">
        <v>0</v>
      </c>
      <c r="L2427" s="11">
        <v>34700</v>
      </c>
      <c r="M2427" s="12">
        <v>1995</v>
      </c>
      <c r="N2427">
        <v>1</v>
      </c>
      <c r="O2427" s="12">
        <f t="shared" si="98"/>
        <v>17</v>
      </c>
      <c r="P2427">
        <v>2005</v>
      </c>
      <c r="Q2427">
        <v>7</v>
      </c>
      <c r="R2427">
        <v>1</v>
      </c>
      <c r="S2427">
        <v>1.56759</v>
      </c>
      <c r="T2427">
        <v>0</v>
      </c>
      <c r="U2427">
        <v>0</v>
      </c>
    </row>
    <row r="2428" spans="1:21" x14ac:dyDescent="0.35">
      <c r="A2428">
        <v>1</v>
      </c>
      <c r="B2428">
        <f t="shared" si="99"/>
        <v>2427</v>
      </c>
      <c r="C2428" t="s">
        <v>114</v>
      </c>
      <c r="D2428">
        <v>117</v>
      </c>
      <c r="E2428">
        <v>2013</v>
      </c>
      <c r="F2428">
        <v>1000</v>
      </c>
      <c r="G2428" s="12">
        <v>6500000</v>
      </c>
      <c r="H2428" s="12">
        <v>0</v>
      </c>
      <c r="I2428">
        <v>1</v>
      </c>
      <c r="J2428">
        <v>0</v>
      </c>
      <c r="K2428">
        <v>0</v>
      </c>
      <c r="L2428" s="11">
        <v>34700</v>
      </c>
      <c r="M2428" s="12">
        <v>1995</v>
      </c>
      <c r="N2428">
        <v>1</v>
      </c>
      <c r="O2428" s="12">
        <f t="shared" si="98"/>
        <v>18</v>
      </c>
      <c r="P2428">
        <v>2005</v>
      </c>
      <c r="Q2428">
        <v>8</v>
      </c>
      <c r="R2428">
        <v>1</v>
      </c>
      <c r="S2428">
        <v>1.546613</v>
      </c>
      <c r="T2428">
        <v>0</v>
      </c>
      <c r="U2428">
        <v>0</v>
      </c>
    </row>
    <row r="2429" spans="1:21" x14ac:dyDescent="0.35">
      <c r="A2429">
        <v>1</v>
      </c>
      <c r="B2429">
        <f t="shared" si="99"/>
        <v>2428</v>
      </c>
      <c r="C2429" t="s">
        <v>114</v>
      </c>
      <c r="D2429">
        <v>117</v>
      </c>
      <c r="E2429">
        <v>2014</v>
      </c>
      <c r="F2429">
        <v>1000</v>
      </c>
      <c r="G2429" s="12">
        <v>6600000</v>
      </c>
      <c r="H2429" s="12">
        <v>0</v>
      </c>
      <c r="I2429">
        <v>1</v>
      </c>
      <c r="J2429">
        <v>0</v>
      </c>
      <c r="K2429">
        <v>0</v>
      </c>
      <c r="L2429" s="11">
        <v>34700</v>
      </c>
      <c r="M2429" s="12">
        <v>1995</v>
      </c>
      <c r="N2429">
        <v>1</v>
      </c>
      <c r="O2429" s="12">
        <f t="shared" si="98"/>
        <v>19</v>
      </c>
      <c r="P2429">
        <v>2005</v>
      </c>
      <c r="Q2429">
        <v>9</v>
      </c>
      <c r="R2429">
        <v>1</v>
      </c>
      <c r="S2429">
        <v>1.526116</v>
      </c>
      <c r="T2429">
        <v>0</v>
      </c>
      <c r="U2429">
        <v>0</v>
      </c>
    </row>
    <row r="2430" spans="1:21" x14ac:dyDescent="0.35">
      <c r="A2430">
        <v>1</v>
      </c>
      <c r="B2430">
        <f t="shared" si="99"/>
        <v>2429</v>
      </c>
      <c r="C2430" t="s">
        <v>114</v>
      </c>
      <c r="D2430">
        <v>117</v>
      </c>
      <c r="E2430">
        <v>2015</v>
      </c>
      <c r="F2430">
        <v>1000</v>
      </c>
      <c r="G2430" s="12">
        <v>6600000</v>
      </c>
      <c r="H2430" s="12">
        <v>0</v>
      </c>
      <c r="I2430">
        <v>1</v>
      </c>
      <c r="J2430">
        <v>0</v>
      </c>
      <c r="K2430">
        <v>0</v>
      </c>
      <c r="L2430" s="11">
        <v>34700</v>
      </c>
      <c r="M2430" s="12">
        <v>1995</v>
      </c>
      <c r="N2430">
        <v>1</v>
      </c>
      <c r="O2430" s="12">
        <f t="shared" si="98"/>
        <v>20</v>
      </c>
      <c r="P2430">
        <v>2005</v>
      </c>
      <c r="Q2430">
        <v>10</v>
      </c>
      <c r="R2430">
        <v>1</v>
      </c>
      <c r="S2430">
        <v>1.506224</v>
      </c>
      <c r="T2430">
        <v>0</v>
      </c>
      <c r="U2430">
        <v>0</v>
      </c>
    </row>
    <row r="2431" spans="1:21" x14ac:dyDescent="0.35">
      <c r="A2431">
        <v>1</v>
      </c>
      <c r="B2431">
        <f t="shared" si="99"/>
        <v>2430</v>
      </c>
      <c r="C2431" t="s">
        <v>114</v>
      </c>
      <c r="D2431">
        <v>117</v>
      </c>
      <c r="E2431">
        <v>2016</v>
      </c>
      <c r="F2431">
        <v>1000</v>
      </c>
      <c r="G2431" s="12">
        <v>6700000</v>
      </c>
      <c r="H2431" s="12">
        <v>0</v>
      </c>
      <c r="I2431">
        <v>1</v>
      </c>
      <c r="J2431">
        <v>0</v>
      </c>
      <c r="K2431">
        <v>0</v>
      </c>
      <c r="L2431" s="11">
        <v>34700</v>
      </c>
      <c r="M2431" s="12">
        <v>1995</v>
      </c>
      <c r="N2431">
        <v>1</v>
      </c>
      <c r="O2431" s="12">
        <f t="shared" si="98"/>
        <v>21</v>
      </c>
      <c r="P2431">
        <v>2005</v>
      </c>
      <c r="Q2431">
        <v>11</v>
      </c>
      <c r="R2431">
        <v>1</v>
      </c>
      <c r="S2431">
        <v>1.4869209999999999</v>
      </c>
      <c r="T2431">
        <v>0</v>
      </c>
      <c r="U2431">
        <v>0</v>
      </c>
    </row>
    <row r="2432" spans="1:21" x14ac:dyDescent="0.35">
      <c r="A2432">
        <v>1</v>
      </c>
      <c r="B2432">
        <f t="shared" si="99"/>
        <v>2431</v>
      </c>
      <c r="C2432" t="s">
        <v>115</v>
      </c>
      <c r="D2432">
        <v>118</v>
      </c>
      <c r="E2432">
        <v>1990</v>
      </c>
      <c r="F2432">
        <v>3100</v>
      </c>
      <c r="G2432" s="12">
        <v>22000000</v>
      </c>
      <c r="H2432" s="12">
        <v>0</v>
      </c>
      <c r="I2432">
        <v>0</v>
      </c>
      <c r="J2432">
        <v>0</v>
      </c>
      <c r="K2432">
        <v>1</v>
      </c>
      <c r="L2432" s="11">
        <v>34700</v>
      </c>
      <c r="M2432" s="12">
        <v>1995</v>
      </c>
      <c r="N2432">
        <v>0</v>
      </c>
      <c r="O2432" s="12">
        <f t="shared" si="98"/>
        <v>-5</v>
      </c>
      <c r="P2432">
        <v>2000</v>
      </c>
      <c r="Q2432">
        <v>-10</v>
      </c>
      <c r="R2432">
        <v>0</v>
      </c>
      <c r="S2432">
        <v>1.420282</v>
      </c>
      <c r="T2432">
        <v>0</v>
      </c>
      <c r="U2432">
        <v>0</v>
      </c>
    </row>
    <row r="2433" spans="1:21" x14ac:dyDescent="0.35">
      <c r="A2433">
        <v>1</v>
      </c>
      <c r="B2433">
        <f t="shared" si="99"/>
        <v>2432</v>
      </c>
      <c r="C2433" t="s">
        <v>115</v>
      </c>
      <c r="D2433">
        <v>118</v>
      </c>
      <c r="E2433">
        <v>1991</v>
      </c>
      <c r="F2433">
        <v>3600</v>
      </c>
      <c r="G2433" s="12">
        <v>22000000</v>
      </c>
      <c r="H2433" s="12">
        <v>0</v>
      </c>
      <c r="I2433">
        <v>0</v>
      </c>
      <c r="J2433">
        <v>0</v>
      </c>
      <c r="K2433">
        <v>1</v>
      </c>
      <c r="L2433" s="11">
        <v>34700</v>
      </c>
      <c r="M2433" s="12">
        <v>1995</v>
      </c>
      <c r="N2433">
        <v>0</v>
      </c>
      <c r="O2433" s="12">
        <f t="shared" si="98"/>
        <v>-4</v>
      </c>
      <c r="P2433">
        <v>2000</v>
      </c>
      <c r="Q2433">
        <v>-9</v>
      </c>
      <c r="R2433">
        <v>0</v>
      </c>
      <c r="S2433">
        <v>1.615572</v>
      </c>
      <c r="T2433">
        <v>0</v>
      </c>
      <c r="U2433">
        <v>0</v>
      </c>
    </row>
    <row r="2434" spans="1:21" x14ac:dyDescent="0.35">
      <c r="A2434">
        <v>1</v>
      </c>
      <c r="B2434">
        <f t="shared" si="99"/>
        <v>2433</v>
      </c>
      <c r="C2434" t="s">
        <v>115</v>
      </c>
      <c r="D2434">
        <v>118</v>
      </c>
      <c r="E2434">
        <v>1992</v>
      </c>
      <c r="F2434">
        <v>4100</v>
      </c>
      <c r="G2434" s="12">
        <v>23000000</v>
      </c>
      <c r="H2434" s="12">
        <v>0</v>
      </c>
      <c r="I2434">
        <v>0</v>
      </c>
      <c r="J2434">
        <v>0</v>
      </c>
      <c r="K2434">
        <v>1</v>
      </c>
      <c r="L2434" s="11">
        <v>34700</v>
      </c>
      <c r="M2434" s="12">
        <v>1995</v>
      </c>
      <c r="N2434">
        <v>0</v>
      </c>
      <c r="O2434" s="12">
        <f t="shared" si="98"/>
        <v>-3</v>
      </c>
      <c r="P2434">
        <v>2000</v>
      </c>
      <c r="Q2434">
        <v>-8</v>
      </c>
      <c r="R2434">
        <v>0</v>
      </c>
      <c r="S2434">
        <v>1.8032239999999999</v>
      </c>
      <c r="T2434">
        <v>0</v>
      </c>
      <c r="U2434">
        <v>0</v>
      </c>
    </row>
    <row r="2435" spans="1:21" x14ac:dyDescent="0.35">
      <c r="A2435">
        <v>1</v>
      </c>
      <c r="B2435">
        <f t="shared" si="99"/>
        <v>2434</v>
      </c>
      <c r="C2435" t="s">
        <v>115</v>
      </c>
      <c r="D2435">
        <v>118</v>
      </c>
      <c r="E2435">
        <v>1993</v>
      </c>
      <c r="F2435">
        <v>4500</v>
      </c>
      <c r="G2435" s="12">
        <v>23000000</v>
      </c>
      <c r="H2435" s="12">
        <v>0</v>
      </c>
      <c r="I2435">
        <v>0</v>
      </c>
      <c r="J2435">
        <v>0</v>
      </c>
      <c r="K2435">
        <v>1</v>
      </c>
      <c r="L2435" s="11">
        <v>34700</v>
      </c>
      <c r="M2435" s="12">
        <v>1995</v>
      </c>
      <c r="N2435">
        <v>0</v>
      </c>
      <c r="O2435" s="12">
        <f t="shared" ref="O2435:O2498" si="100">E2435-M2435</f>
        <v>-2</v>
      </c>
      <c r="P2435">
        <v>2000</v>
      </c>
      <c r="Q2435">
        <v>-7</v>
      </c>
      <c r="R2435">
        <v>0</v>
      </c>
      <c r="S2435">
        <v>1.9409749999999999</v>
      </c>
      <c r="T2435">
        <v>0</v>
      </c>
      <c r="U2435">
        <v>0</v>
      </c>
    </row>
    <row r="2436" spans="1:21" x14ac:dyDescent="0.35">
      <c r="A2436">
        <v>1</v>
      </c>
      <c r="B2436">
        <f t="shared" ref="B2436:B2499" si="101">B2435+1</f>
        <v>2435</v>
      </c>
      <c r="C2436" t="s">
        <v>115</v>
      </c>
      <c r="D2436">
        <v>118</v>
      </c>
      <c r="E2436">
        <v>1994</v>
      </c>
      <c r="F2436">
        <v>4800</v>
      </c>
      <c r="G2436" s="12">
        <v>24000000</v>
      </c>
      <c r="H2436" s="12">
        <v>0</v>
      </c>
      <c r="I2436">
        <v>0</v>
      </c>
      <c r="J2436">
        <v>0</v>
      </c>
      <c r="K2436">
        <v>1</v>
      </c>
      <c r="L2436" s="11">
        <v>34700</v>
      </c>
      <c r="M2436" s="12">
        <v>1995</v>
      </c>
      <c r="N2436">
        <v>0</v>
      </c>
      <c r="O2436" s="12">
        <f t="shared" si="100"/>
        <v>-1</v>
      </c>
      <c r="P2436">
        <v>2000</v>
      </c>
      <c r="Q2436">
        <v>-6</v>
      </c>
      <c r="R2436">
        <v>0</v>
      </c>
      <c r="S2436">
        <v>2.032232</v>
      </c>
      <c r="T2436">
        <v>0</v>
      </c>
      <c r="U2436">
        <v>0</v>
      </c>
    </row>
    <row r="2437" spans="1:21" x14ac:dyDescent="0.35">
      <c r="A2437">
        <v>1</v>
      </c>
      <c r="B2437">
        <f t="shared" si="101"/>
        <v>2436</v>
      </c>
      <c r="C2437" t="s">
        <v>115</v>
      </c>
      <c r="D2437">
        <v>118</v>
      </c>
      <c r="E2437">
        <v>1995</v>
      </c>
      <c r="F2437">
        <v>5100</v>
      </c>
      <c r="G2437" s="12">
        <v>24000000</v>
      </c>
      <c r="H2437" s="12">
        <v>0</v>
      </c>
      <c r="I2437">
        <v>0</v>
      </c>
      <c r="J2437">
        <v>0</v>
      </c>
      <c r="K2437">
        <v>1</v>
      </c>
      <c r="L2437" s="11">
        <v>34700</v>
      </c>
      <c r="M2437" s="12">
        <v>1995</v>
      </c>
      <c r="N2437">
        <v>1</v>
      </c>
      <c r="O2437" s="12">
        <f t="shared" si="100"/>
        <v>0</v>
      </c>
      <c r="P2437">
        <v>2000</v>
      </c>
      <c r="Q2437">
        <v>-5</v>
      </c>
      <c r="R2437">
        <v>0</v>
      </c>
      <c r="S2437">
        <v>2.1215739999999998</v>
      </c>
      <c r="T2437">
        <v>0</v>
      </c>
      <c r="U2437">
        <v>1</v>
      </c>
    </row>
    <row r="2438" spans="1:21" x14ac:dyDescent="0.35">
      <c r="A2438">
        <v>1</v>
      </c>
      <c r="B2438">
        <f t="shared" si="101"/>
        <v>2437</v>
      </c>
      <c r="C2438" t="s">
        <v>115</v>
      </c>
      <c r="D2438">
        <v>118</v>
      </c>
      <c r="E2438">
        <v>1996</v>
      </c>
      <c r="F2438">
        <v>5300</v>
      </c>
      <c r="G2438" s="12">
        <v>24000000</v>
      </c>
      <c r="H2438" s="12">
        <v>0</v>
      </c>
      <c r="I2438">
        <v>0</v>
      </c>
      <c r="J2438">
        <v>0</v>
      </c>
      <c r="K2438">
        <v>1</v>
      </c>
      <c r="L2438" s="11">
        <v>34700</v>
      </c>
      <c r="M2438" s="12">
        <v>1995</v>
      </c>
      <c r="N2438">
        <v>1</v>
      </c>
      <c r="O2438" s="12">
        <f t="shared" si="100"/>
        <v>1</v>
      </c>
      <c r="P2438">
        <v>2000</v>
      </c>
      <c r="Q2438">
        <v>-4</v>
      </c>
      <c r="R2438">
        <v>0</v>
      </c>
      <c r="S2438">
        <v>2.1684809999999999</v>
      </c>
      <c r="T2438">
        <v>0</v>
      </c>
      <c r="U2438">
        <v>1</v>
      </c>
    </row>
    <row r="2439" spans="1:21" x14ac:dyDescent="0.35">
      <c r="A2439">
        <v>1</v>
      </c>
      <c r="B2439">
        <f t="shared" si="101"/>
        <v>2438</v>
      </c>
      <c r="C2439" t="s">
        <v>115</v>
      </c>
      <c r="D2439">
        <v>118</v>
      </c>
      <c r="E2439">
        <v>1997</v>
      </c>
      <c r="F2439">
        <v>5500</v>
      </c>
      <c r="G2439" s="12">
        <v>25000000</v>
      </c>
      <c r="H2439" s="12">
        <v>0</v>
      </c>
      <c r="I2439">
        <v>0</v>
      </c>
      <c r="J2439">
        <v>0</v>
      </c>
      <c r="K2439">
        <v>1</v>
      </c>
      <c r="L2439" s="11">
        <v>34700</v>
      </c>
      <c r="M2439" s="12">
        <v>1995</v>
      </c>
      <c r="N2439">
        <v>1</v>
      </c>
      <c r="O2439" s="12">
        <f t="shared" si="100"/>
        <v>2</v>
      </c>
      <c r="P2439">
        <v>2000</v>
      </c>
      <c r="Q2439">
        <v>-3</v>
      </c>
      <c r="R2439">
        <v>0</v>
      </c>
      <c r="S2439">
        <v>2.2152940000000001</v>
      </c>
      <c r="T2439">
        <v>0</v>
      </c>
      <c r="U2439">
        <v>1</v>
      </c>
    </row>
    <row r="2440" spans="1:21" x14ac:dyDescent="0.35">
      <c r="A2440">
        <v>1</v>
      </c>
      <c r="B2440">
        <f t="shared" si="101"/>
        <v>2439</v>
      </c>
      <c r="C2440" t="s">
        <v>115</v>
      </c>
      <c r="D2440">
        <v>118</v>
      </c>
      <c r="E2440">
        <v>1998</v>
      </c>
      <c r="F2440">
        <v>5600</v>
      </c>
      <c r="G2440" s="12">
        <v>25000000</v>
      </c>
      <c r="H2440" s="12">
        <v>0</v>
      </c>
      <c r="I2440">
        <v>0</v>
      </c>
      <c r="J2440">
        <v>0</v>
      </c>
      <c r="K2440">
        <v>1</v>
      </c>
      <c r="L2440" s="11">
        <v>34700</v>
      </c>
      <c r="M2440" s="12">
        <v>1995</v>
      </c>
      <c r="N2440">
        <v>1</v>
      </c>
      <c r="O2440" s="12">
        <f t="shared" si="100"/>
        <v>3</v>
      </c>
      <c r="P2440">
        <v>2000</v>
      </c>
      <c r="Q2440">
        <v>-2</v>
      </c>
      <c r="R2440">
        <v>0</v>
      </c>
      <c r="S2440">
        <v>2.222245</v>
      </c>
      <c r="T2440">
        <v>0</v>
      </c>
      <c r="U2440">
        <v>1</v>
      </c>
    </row>
    <row r="2441" spans="1:21" x14ac:dyDescent="0.35">
      <c r="A2441">
        <v>1</v>
      </c>
      <c r="B2441">
        <f t="shared" si="101"/>
        <v>2440</v>
      </c>
      <c r="C2441" t="s">
        <v>115</v>
      </c>
      <c r="D2441">
        <v>118</v>
      </c>
      <c r="E2441">
        <v>1999</v>
      </c>
      <c r="F2441">
        <v>5700</v>
      </c>
      <c r="G2441" s="12">
        <v>26000000</v>
      </c>
      <c r="H2441" s="12">
        <v>0</v>
      </c>
      <c r="I2441">
        <v>0</v>
      </c>
      <c r="J2441">
        <v>0</v>
      </c>
      <c r="K2441">
        <v>1</v>
      </c>
      <c r="L2441" s="11">
        <v>34700</v>
      </c>
      <c r="M2441" s="12">
        <v>1995</v>
      </c>
      <c r="N2441">
        <v>1</v>
      </c>
      <c r="O2441" s="12">
        <f t="shared" si="100"/>
        <v>4</v>
      </c>
      <c r="P2441">
        <v>2000</v>
      </c>
      <c r="Q2441">
        <v>-1</v>
      </c>
      <c r="R2441">
        <v>0</v>
      </c>
      <c r="S2441">
        <v>2.2299340000000001</v>
      </c>
      <c r="T2441">
        <v>0</v>
      </c>
      <c r="U2441">
        <v>1</v>
      </c>
    </row>
    <row r="2442" spans="1:21" x14ac:dyDescent="0.35">
      <c r="A2442">
        <v>1</v>
      </c>
      <c r="B2442">
        <f t="shared" si="101"/>
        <v>2441</v>
      </c>
      <c r="C2442" t="s">
        <v>115</v>
      </c>
      <c r="D2442">
        <v>118</v>
      </c>
      <c r="E2442">
        <v>2000</v>
      </c>
      <c r="F2442">
        <v>5800</v>
      </c>
      <c r="G2442" s="12">
        <v>26000000</v>
      </c>
      <c r="H2442" s="12">
        <v>0</v>
      </c>
      <c r="I2442">
        <v>0</v>
      </c>
      <c r="J2442">
        <v>0</v>
      </c>
      <c r="K2442">
        <v>1</v>
      </c>
      <c r="L2442" s="11">
        <v>34700</v>
      </c>
      <c r="M2442" s="12">
        <v>1995</v>
      </c>
      <c r="N2442">
        <v>1</v>
      </c>
      <c r="O2442" s="12">
        <f t="shared" si="100"/>
        <v>5</v>
      </c>
      <c r="P2442">
        <v>2000</v>
      </c>
      <c r="Q2442">
        <v>0</v>
      </c>
      <c r="R2442">
        <v>1</v>
      </c>
      <c r="S2442">
        <v>2.2380960000000001</v>
      </c>
      <c r="T2442">
        <v>0</v>
      </c>
      <c r="U2442">
        <v>1</v>
      </c>
    </row>
    <row r="2443" spans="1:21" x14ac:dyDescent="0.35">
      <c r="A2443">
        <v>1</v>
      </c>
      <c r="B2443">
        <f t="shared" si="101"/>
        <v>2442</v>
      </c>
      <c r="C2443" t="s">
        <v>115</v>
      </c>
      <c r="D2443">
        <v>118</v>
      </c>
      <c r="E2443">
        <v>2001</v>
      </c>
      <c r="F2443">
        <v>5800</v>
      </c>
      <c r="G2443" s="12">
        <v>26000000</v>
      </c>
      <c r="H2443" s="12">
        <v>0</v>
      </c>
      <c r="I2443">
        <v>0</v>
      </c>
      <c r="J2443">
        <v>0</v>
      </c>
      <c r="K2443">
        <v>1</v>
      </c>
      <c r="L2443" s="11">
        <v>34700</v>
      </c>
      <c r="M2443" s="12">
        <v>1995</v>
      </c>
      <c r="N2443">
        <v>1</v>
      </c>
      <c r="O2443" s="12">
        <f t="shared" si="100"/>
        <v>6</v>
      </c>
      <c r="P2443">
        <v>2000</v>
      </c>
      <c r="Q2443">
        <v>1</v>
      </c>
      <c r="R2443">
        <v>1</v>
      </c>
      <c r="S2443">
        <v>2.2085680000000001</v>
      </c>
      <c r="T2443">
        <v>0</v>
      </c>
      <c r="U2443">
        <v>1</v>
      </c>
    </row>
    <row r="2444" spans="1:21" x14ac:dyDescent="0.35">
      <c r="A2444">
        <v>1</v>
      </c>
      <c r="B2444">
        <f t="shared" si="101"/>
        <v>2443</v>
      </c>
      <c r="C2444" t="s">
        <v>115</v>
      </c>
      <c r="D2444">
        <v>118</v>
      </c>
      <c r="E2444">
        <v>2002</v>
      </c>
      <c r="F2444">
        <v>5800</v>
      </c>
      <c r="G2444" s="12">
        <v>27000000</v>
      </c>
      <c r="H2444" s="12">
        <v>0</v>
      </c>
      <c r="I2444">
        <v>0</v>
      </c>
      <c r="J2444">
        <v>0</v>
      </c>
      <c r="K2444">
        <v>1</v>
      </c>
      <c r="L2444" s="11">
        <v>34700</v>
      </c>
      <c r="M2444" s="12">
        <v>1995</v>
      </c>
      <c r="N2444">
        <v>1</v>
      </c>
      <c r="O2444" s="12">
        <f t="shared" si="100"/>
        <v>7</v>
      </c>
      <c r="P2444">
        <v>2000</v>
      </c>
      <c r="Q2444">
        <v>2</v>
      </c>
      <c r="R2444">
        <v>1</v>
      </c>
      <c r="S2444">
        <v>2.1803309999999998</v>
      </c>
      <c r="T2444">
        <v>0</v>
      </c>
      <c r="U2444">
        <v>1</v>
      </c>
    </row>
    <row r="2445" spans="1:21" x14ac:dyDescent="0.35">
      <c r="A2445">
        <v>1</v>
      </c>
      <c r="B2445">
        <f t="shared" si="101"/>
        <v>2444</v>
      </c>
      <c r="C2445" t="s">
        <v>115</v>
      </c>
      <c r="D2445">
        <v>118</v>
      </c>
      <c r="E2445">
        <v>2003</v>
      </c>
      <c r="F2445">
        <v>5500</v>
      </c>
      <c r="G2445" s="12">
        <v>27000000</v>
      </c>
      <c r="H2445" s="12">
        <v>0</v>
      </c>
      <c r="I2445">
        <v>0</v>
      </c>
      <c r="J2445">
        <v>0</v>
      </c>
      <c r="K2445">
        <v>1</v>
      </c>
      <c r="L2445" s="11">
        <v>34700</v>
      </c>
      <c r="M2445" s="12">
        <v>1995</v>
      </c>
      <c r="N2445">
        <v>1</v>
      </c>
      <c r="O2445" s="12">
        <f t="shared" si="100"/>
        <v>8</v>
      </c>
      <c r="P2445">
        <v>2000</v>
      </c>
      <c r="Q2445">
        <v>3</v>
      </c>
      <c r="R2445">
        <v>1</v>
      </c>
      <c r="S2445">
        <v>2.0417450000000001</v>
      </c>
      <c r="T2445">
        <v>0</v>
      </c>
      <c r="U2445">
        <v>1</v>
      </c>
    </row>
    <row r="2446" spans="1:21" x14ac:dyDescent="0.35">
      <c r="A2446">
        <v>1</v>
      </c>
      <c r="B2446">
        <f t="shared" si="101"/>
        <v>2445</v>
      </c>
      <c r="C2446" t="s">
        <v>115</v>
      </c>
      <c r="D2446">
        <v>118</v>
      </c>
      <c r="E2446">
        <v>2004</v>
      </c>
      <c r="F2446">
        <v>5200</v>
      </c>
      <c r="G2446" s="12">
        <v>27000000</v>
      </c>
      <c r="H2446" s="12">
        <v>0</v>
      </c>
      <c r="I2446">
        <v>0</v>
      </c>
      <c r="J2446">
        <v>0</v>
      </c>
      <c r="K2446">
        <v>1</v>
      </c>
      <c r="L2446" s="11">
        <v>34700</v>
      </c>
      <c r="M2446" s="12">
        <v>1995</v>
      </c>
      <c r="N2446">
        <v>1</v>
      </c>
      <c r="O2446" s="12">
        <f t="shared" si="100"/>
        <v>9</v>
      </c>
      <c r="P2446">
        <v>2000</v>
      </c>
      <c r="Q2446">
        <v>4</v>
      </c>
      <c r="R2446">
        <v>1</v>
      </c>
      <c r="S2446">
        <v>1.9066339999999999</v>
      </c>
      <c r="T2446">
        <v>0</v>
      </c>
      <c r="U2446">
        <v>1</v>
      </c>
    </row>
    <row r="2447" spans="1:21" x14ac:dyDescent="0.35">
      <c r="A2447">
        <v>1</v>
      </c>
      <c r="B2447">
        <f t="shared" si="101"/>
        <v>2446</v>
      </c>
      <c r="C2447" t="s">
        <v>115</v>
      </c>
      <c r="D2447">
        <v>118</v>
      </c>
      <c r="E2447">
        <v>2005</v>
      </c>
      <c r="F2447">
        <v>5200</v>
      </c>
      <c r="G2447" s="12">
        <v>28000000</v>
      </c>
      <c r="H2447" s="12">
        <v>0</v>
      </c>
      <c r="I2447">
        <v>0</v>
      </c>
      <c r="J2447">
        <v>0</v>
      </c>
      <c r="K2447">
        <v>1</v>
      </c>
      <c r="L2447" s="11">
        <v>34700</v>
      </c>
      <c r="M2447" s="12">
        <v>1995</v>
      </c>
      <c r="N2447">
        <v>1</v>
      </c>
      <c r="O2447" s="12">
        <f t="shared" si="100"/>
        <v>10</v>
      </c>
      <c r="P2447">
        <v>2000</v>
      </c>
      <c r="Q2447">
        <v>5</v>
      </c>
      <c r="R2447">
        <v>1</v>
      </c>
      <c r="S2447">
        <v>1.883348</v>
      </c>
      <c r="T2447">
        <v>0</v>
      </c>
      <c r="U2447">
        <v>1</v>
      </c>
    </row>
    <row r="2448" spans="1:21" x14ac:dyDescent="0.35">
      <c r="A2448">
        <v>1</v>
      </c>
      <c r="B2448">
        <f t="shared" si="101"/>
        <v>2447</v>
      </c>
      <c r="C2448" t="s">
        <v>115</v>
      </c>
      <c r="D2448">
        <v>118</v>
      </c>
      <c r="E2448">
        <v>2006</v>
      </c>
      <c r="F2448">
        <v>5000</v>
      </c>
      <c r="G2448" s="12">
        <v>28000000</v>
      </c>
      <c r="H2448" s="12">
        <v>0</v>
      </c>
      <c r="I2448">
        <v>0</v>
      </c>
      <c r="J2448">
        <v>0</v>
      </c>
      <c r="K2448">
        <v>1</v>
      </c>
      <c r="L2448" s="11">
        <v>34700</v>
      </c>
      <c r="M2448" s="12">
        <v>1995</v>
      </c>
      <c r="N2448">
        <v>1</v>
      </c>
      <c r="O2448" s="12">
        <f t="shared" si="100"/>
        <v>11</v>
      </c>
      <c r="P2448">
        <v>2000</v>
      </c>
      <c r="Q2448">
        <v>6</v>
      </c>
      <c r="R2448">
        <v>1</v>
      </c>
      <c r="S2448">
        <v>1.7889120000000001</v>
      </c>
      <c r="T2448">
        <v>0</v>
      </c>
      <c r="U2448">
        <v>1</v>
      </c>
    </row>
    <row r="2449" spans="1:21" x14ac:dyDescent="0.35">
      <c r="A2449">
        <v>1</v>
      </c>
      <c r="B2449">
        <f t="shared" si="101"/>
        <v>2448</v>
      </c>
      <c r="C2449" t="s">
        <v>115</v>
      </c>
      <c r="D2449">
        <v>118</v>
      </c>
      <c r="E2449">
        <v>2007</v>
      </c>
      <c r="F2449">
        <v>4500</v>
      </c>
      <c r="G2449" s="12">
        <v>28000000</v>
      </c>
      <c r="H2449" s="12">
        <v>0</v>
      </c>
      <c r="I2449">
        <v>0</v>
      </c>
      <c r="J2449">
        <v>0</v>
      </c>
      <c r="K2449">
        <v>1</v>
      </c>
      <c r="L2449" s="11">
        <v>34700</v>
      </c>
      <c r="M2449" s="12">
        <v>1995</v>
      </c>
      <c r="N2449">
        <v>1</v>
      </c>
      <c r="O2449" s="12">
        <f t="shared" si="100"/>
        <v>12</v>
      </c>
      <c r="P2449">
        <v>2000</v>
      </c>
      <c r="Q2449">
        <v>7</v>
      </c>
      <c r="R2449">
        <v>1</v>
      </c>
      <c r="S2449">
        <v>1.5905149999999999</v>
      </c>
      <c r="T2449">
        <v>0</v>
      </c>
      <c r="U2449">
        <v>1</v>
      </c>
    </row>
    <row r="2450" spans="1:21" x14ac:dyDescent="0.35">
      <c r="A2450">
        <v>1</v>
      </c>
      <c r="B2450">
        <f t="shared" si="101"/>
        <v>2449</v>
      </c>
      <c r="C2450" t="s">
        <v>115</v>
      </c>
      <c r="D2450">
        <v>118</v>
      </c>
      <c r="E2450">
        <v>2008</v>
      </c>
      <c r="F2450">
        <v>3900</v>
      </c>
      <c r="G2450" s="12">
        <v>29000000</v>
      </c>
      <c r="H2450" s="12">
        <v>0</v>
      </c>
      <c r="I2450">
        <v>0</v>
      </c>
      <c r="J2450">
        <v>0</v>
      </c>
      <c r="K2450">
        <v>1</v>
      </c>
      <c r="L2450" s="11">
        <v>34700</v>
      </c>
      <c r="M2450" s="12">
        <v>1995</v>
      </c>
      <c r="N2450">
        <v>1</v>
      </c>
      <c r="O2450" s="12">
        <f t="shared" si="100"/>
        <v>13</v>
      </c>
      <c r="P2450">
        <v>2000</v>
      </c>
      <c r="Q2450">
        <v>8</v>
      </c>
      <c r="R2450">
        <v>1</v>
      </c>
      <c r="S2450">
        <v>1.3616379999999999</v>
      </c>
      <c r="T2450">
        <v>0</v>
      </c>
      <c r="U2450">
        <v>1</v>
      </c>
    </row>
    <row r="2451" spans="1:21" x14ac:dyDescent="0.35">
      <c r="A2451">
        <v>1</v>
      </c>
      <c r="B2451">
        <f t="shared" si="101"/>
        <v>2450</v>
      </c>
      <c r="C2451" t="s">
        <v>115</v>
      </c>
      <c r="D2451">
        <v>118</v>
      </c>
      <c r="E2451">
        <v>2009</v>
      </c>
      <c r="F2451">
        <v>3600</v>
      </c>
      <c r="G2451" s="12">
        <v>29000000</v>
      </c>
      <c r="H2451" s="12">
        <v>0</v>
      </c>
      <c r="I2451">
        <v>0</v>
      </c>
      <c r="J2451">
        <v>0</v>
      </c>
      <c r="K2451">
        <v>1</v>
      </c>
      <c r="L2451" s="11">
        <v>34700</v>
      </c>
      <c r="M2451" s="12">
        <v>1995</v>
      </c>
      <c r="N2451">
        <v>1</v>
      </c>
      <c r="O2451" s="12">
        <f t="shared" si="100"/>
        <v>14</v>
      </c>
      <c r="P2451">
        <v>2000</v>
      </c>
      <c r="Q2451">
        <v>9</v>
      </c>
      <c r="R2451">
        <v>1</v>
      </c>
      <c r="S2451">
        <v>1.2413149999999999</v>
      </c>
      <c r="T2451">
        <v>0</v>
      </c>
      <c r="U2451">
        <v>1</v>
      </c>
    </row>
    <row r="2452" spans="1:21" x14ac:dyDescent="0.35">
      <c r="A2452">
        <v>1</v>
      </c>
      <c r="B2452">
        <f t="shared" si="101"/>
        <v>2451</v>
      </c>
      <c r="C2452" t="s">
        <v>115</v>
      </c>
      <c r="D2452">
        <v>118</v>
      </c>
      <c r="E2452">
        <v>2010</v>
      </c>
      <c r="F2452">
        <v>2900</v>
      </c>
      <c r="G2452" s="12">
        <v>29000000</v>
      </c>
      <c r="H2452" s="12">
        <v>0</v>
      </c>
      <c r="I2452">
        <v>0</v>
      </c>
      <c r="J2452">
        <v>0</v>
      </c>
      <c r="K2452">
        <v>1</v>
      </c>
      <c r="L2452" s="11">
        <v>34700</v>
      </c>
      <c r="M2452" s="12">
        <v>1995</v>
      </c>
      <c r="N2452">
        <v>1</v>
      </c>
      <c r="O2452" s="12">
        <f t="shared" si="100"/>
        <v>15</v>
      </c>
      <c r="P2452">
        <v>2000</v>
      </c>
      <c r="Q2452">
        <v>10</v>
      </c>
      <c r="R2452">
        <v>1</v>
      </c>
      <c r="S2452">
        <v>0.98727949999999998</v>
      </c>
      <c r="T2452">
        <v>0</v>
      </c>
      <c r="U2452">
        <v>1</v>
      </c>
    </row>
    <row r="2453" spans="1:21" x14ac:dyDescent="0.35">
      <c r="A2453">
        <v>1</v>
      </c>
      <c r="B2453">
        <f t="shared" si="101"/>
        <v>2452</v>
      </c>
      <c r="C2453" t="s">
        <v>115</v>
      </c>
      <c r="D2453">
        <v>118</v>
      </c>
      <c r="E2453">
        <v>2011</v>
      </c>
      <c r="F2453">
        <v>2300</v>
      </c>
      <c r="G2453" s="12">
        <v>30000000</v>
      </c>
      <c r="H2453" s="12">
        <v>0</v>
      </c>
      <c r="I2453">
        <v>0</v>
      </c>
      <c r="J2453">
        <v>0</v>
      </c>
      <c r="K2453">
        <v>1</v>
      </c>
      <c r="L2453" s="11">
        <v>34700</v>
      </c>
      <c r="M2453" s="12">
        <v>1995</v>
      </c>
      <c r="N2453">
        <v>1</v>
      </c>
      <c r="O2453" s="12">
        <f t="shared" si="100"/>
        <v>16</v>
      </c>
      <c r="P2453">
        <v>2000</v>
      </c>
      <c r="Q2453">
        <v>11</v>
      </c>
      <c r="R2453">
        <v>1</v>
      </c>
      <c r="S2453">
        <v>0.77284969999999997</v>
      </c>
      <c r="T2453">
        <v>0</v>
      </c>
      <c r="U2453">
        <v>1</v>
      </c>
    </row>
    <row r="2454" spans="1:21" x14ac:dyDescent="0.35">
      <c r="A2454">
        <v>1</v>
      </c>
      <c r="B2454">
        <f t="shared" si="101"/>
        <v>2453</v>
      </c>
      <c r="C2454" t="s">
        <v>115</v>
      </c>
      <c r="D2454">
        <v>118</v>
      </c>
      <c r="E2454">
        <v>2012</v>
      </c>
      <c r="F2454">
        <v>2200</v>
      </c>
      <c r="G2454" s="12">
        <v>30000000</v>
      </c>
      <c r="H2454" s="12">
        <v>0</v>
      </c>
      <c r="I2454">
        <v>0</v>
      </c>
      <c r="J2454">
        <v>0</v>
      </c>
      <c r="K2454">
        <v>1</v>
      </c>
      <c r="L2454" s="11">
        <v>34700</v>
      </c>
      <c r="M2454" s="12">
        <v>1995</v>
      </c>
      <c r="N2454">
        <v>1</v>
      </c>
      <c r="O2454" s="12">
        <f t="shared" si="100"/>
        <v>17</v>
      </c>
      <c r="P2454">
        <v>2000</v>
      </c>
      <c r="Q2454">
        <v>12</v>
      </c>
      <c r="R2454">
        <v>1</v>
      </c>
      <c r="S2454">
        <v>0.72946800000000001</v>
      </c>
      <c r="T2454">
        <v>0</v>
      </c>
      <c r="U2454">
        <v>1</v>
      </c>
    </row>
    <row r="2455" spans="1:21" x14ac:dyDescent="0.35">
      <c r="A2455">
        <v>1</v>
      </c>
      <c r="B2455">
        <f t="shared" si="101"/>
        <v>2454</v>
      </c>
      <c r="C2455" t="s">
        <v>115</v>
      </c>
      <c r="D2455">
        <v>118</v>
      </c>
      <c r="E2455">
        <v>2013</v>
      </c>
      <c r="F2455">
        <v>2000</v>
      </c>
      <c r="G2455" s="12">
        <v>31000000</v>
      </c>
      <c r="H2455" s="12">
        <v>0</v>
      </c>
      <c r="I2455">
        <v>0</v>
      </c>
      <c r="J2455">
        <v>0</v>
      </c>
      <c r="K2455">
        <v>1</v>
      </c>
      <c r="L2455" s="11">
        <v>34700</v>
      </c>
      <c r="M2455" s="12">
        <v>1995</v>
      </c>
      <c r="N2455">
        <v>1</v>
      </c>
      <c r="O2455" s="12">
        <f t="shared" si="100"/>
        <v>18</v>
      </c>
      <c r="P2455">
        <v>2000</v>
      </c>
      <c r="Q2455">
        <v>13</v>
      </c>
      <c r="R2455">
        <v>1</v>
      </c>
      <c r="S2455">
        <v>0.65432789999999996</v>
      </c>
      <c r="T2455">
        <v>0</v>
      </c>
      <c r="U2455">
        <v>1</v>
      </c>
    </row>
    <row r="2456" spans="1:21" x14ac:dyDescent="0.35">
      <c r="A2456">
        <v>1</v>
      </c>
      <c r="B2456">
        <f t="shared" si="101"/>
        <v>2455</v>
      </c>
      <c r="C2456" t="s">
        <v>115</v>
      </c>
      <c r="D2456">
        <v>118</v>
      </c>
      <c r="E2456">
        <v>2014</v>
      </c>
      <c r="F2456">
        <v>2100</v>
      </c>
      <c r="G2456" s="12">
        <v>31000000</v>
      </c>
      <c r="H2456" s="12">
        <v>0</v>
      </c>
      <c r="I2456">
        <v>0</v>
      </c>
      <c r="J2456">
        <v>0</v>
      </c>
      <c r="K2456">
        <v>1</v>
      </c>
      <c r="L2456" s="11">
        <v>34700</v>
      </c>
      <c r="M2456" s="12">
        <v>1995</v>
      </c>
      <c r="N2456">
        <v>1</v>
      </c>
      <c r="O2456" s="12">
        <f t="shared" si="100"/>
        <v>19</v>
      </c>
      <c r="P2456">
        <v>2000</v>
      </c>
      <c r="Q2456">
        <v>14</v>
      </c>
      <c r="R2456">
        <v>1</v>
      </c>
      <c r="S2456">
        <v>0.67800210000000005</v>
      </c>
      <c r="T2456">
        <v>0</v>
      </c>
      <c r="U2456">
        <v>1</v>
      </c>
    </row>
    <row r="2457" spans="1:21" x14ac:dyDescent="0.35">
      <c r="A2457">
        <v>1</v>
      </c>
      <c r="B2457">
        <f t="shared" si="101"/>
        <v>2456</v>
      </c>
      <c r="C2457" t="s">
        <v>115</v>
      </c>
      <c r="D2457">
        <v>118</v>
      </c>
      <c r="E2457">
        <v>2015</v>
      </c>
      <c r="F2457">
        <v>2100</v>
      </c>
      <c r="G2457" s="12">
        <v>31000000</v>
      </c>
      <c r="H2457" s="12">
        <v>0</v>
      </c>
      <c r="I2457">
        <v>0</v>
      </c>
      <c r="J2457">
        <v>0</v>
      </c>
      <c r="K2457">
        <v>1</v>
      </c>
      <c r="L2457" s="11">
        <v>34700</v>
      </c>
      <c r="M2457" s="12">
        <v>1995</v>
      </c>
      <c r="N2457">
        <v>1</v>
      </c>
      <c r="O2457" s="12">
        <f t="shared" si="100"/>
        <v>20</v>
      </c>
      <c r="P2457">
        <v>2000</v>
      </c>
      <c r="Q2457">
        <v>15</v>
      </c>
      <c r="R2457">
        <v>1</v>
      </c>
      <c r="S2457">
        <v>0.66928710000000002</v>
      </c>
      <c r="T2457">
        <v>0</v>
      </c>
      <c r="U2457">
        <v>1</v>
      </c>
    </row>
    <row r="2458" spans="1:21" x14ac:dyDescent="0.35">
      <c r="A2458">
        <v>1</v>
      </c>
      <c r="B2458">
        <f t="shared" si="101"/>
        <v>2457</v>
      </c>
      <c r="C2458" t="s">
        <v>115</v>
      </c>
      <c r="D2458">
        <v>118</v>
      </c>
      <c r="E2458">
        <v>2016</v>
      </c>
      <c r="F2458">
        <v>2200</v>
      </c>
      <c r="G2458" s="12">
        <v>32000000</v>
      </c>
      <c r="H2458" s="12">
        <v>0</v>
      </c>
      <c r="I2458">
        <v>0</v>
      </c>
      <c r="J2458">
        <v>0</v>
      </c>
      <c r="K2458">
        <v>1</v>
      </c>
      <c r="L2458" s="11">
        <v>34700</v>
      </c>
      <c r="M2458" s="12">
        <v>1995</v>
      </c>
      <c r="N2458">
        <v>1</v>
      </c>
      <c r="O2458" s="12">
        <f t="shared" si="100"/>
        <v>21</v>
      </c>
      <c r="P2458">
        <v>2000</v>
      </c>
      <c r="Q2458">
        <v>16</v>
      </c>
      <c r="R2458">
        <v>1</v>
      </c>
      <c r="S2458">
        <v>0.6923935</v>
      </c>
      <c r="T2458">
        <v>0</v>
      </c>
      <c r="U2458">
        <v>1</v>
      </c>
    </row>
    <row r="2459" spans="1:21" x14ac:dyDescent="0.35">
      <c r="A2459">
        <v>1</v>
      </c>
      <c r="B2459">
        <f t="shared" si="101"/>
        <v>2458</v>
      </c>
      <c r="C2459" t="s">
        <v>116</v>
      </c>
      <c r="D2459">
        <v>119</v>
      </c>
      <c r="E2459">
        <v>1990</v>
      </c>
      <c r="F2459">
        <v>100</v>
      </c>
      <c r="G2459" s="12">
        <v>62000000</v>
      </c>
      <c r="H2459" s="12">
        <v>0</v>
      </c>
      <c r="I2459">
        <v>0</v>
      </c>
      <c r="J2459">
        <v>0</v>
      </c>
      <c r="K2459">
        <v>1</v>
      </c>
      <c r="L2459" s="11">
        <v>34700</v>
      </c>
      <c r="M2459" s="12">
        <v>1995</v>
      </c>
      <c r="N2459">
        <v>0</v>
      </c>
      <c r="O2459" s="12">
        <f t="shared" si="100"/>
        <v>-5</v>
      </c>
      <c r="P2459">
        <v>2000</v>
      </c>
      <c r="Q2459">
        <v>-10</v>
      </c>
      <c r="R2459">
        <v>0</v>
      </c>
      <c r="S2459">
        <v>1.6142699999999999E-2</v>
      </c>
      <c r="T2459">
        <v>0</v>
      </c>
      <c r="U2459">
        <v>0</v>
      </c>
    </row>
    <row r="2460" spans="1:21" x14ac:dyDescent="0.35">
      <c r="A2460">
        <v>1</v>
      </c>
      <c r="B2460">
        <f t="shared" si="101"/>
        <v>2459</v>
      </c>
      <c r="C2460" t="s">
        <v>116</v>
      </c>
      <c r="D2460">
        <v>119</v>
      </c>
      <c r="E2460">
        <v>1991</v>
      </c>
      <c r="F2460">
        <v>100</v>
      </c>
      <c r="G2460" s="12">
        <v>64000000</v>
      </c>
      <c r="H2460" s="12">
        <v>0</v>
      </c>
      <c r="I2460">
        <v>0</v>
      </c>
      <c r="J2460">
        <v>0</v>
      </c>
      <c r="K2460">
        <v>1</v>
      </c>
      <c r="L2460" s="11">
        <v>34700</v>
      </c>
      <c r="M2460" s="12">
        <v>1995</v>
      </c>
      <c r="N2460">
        <v>0</v>
      </c>
      <c r="O2460" s="12">
        <f t="shared" si="100"/>
        <v>-4</v>
      </c>
      <c r="P2460">
        <v>2000</v>
      </c>
      <c r="Q2460">
        <v>-9</v>
      </c>
      <c r="R2460">
        <v>0</v>
      </c>
      <c r="S2460">
        <v>1.57459E-2</v>
      </c>
      <c r="T2460">
        <v>0</v>
      </c>
      <c r="U2460">
        <v>0</v>
      </c>
    </row>
    <row r="2461" spans="1:21" x14ac:dyDescent="0.35">
      <c r="A2461">
        <v>1</v>
      </c>
      <c r="B2461">
        <f t="shared" si="101"/>
        <v>2460</v>
      </c>
      <c r="C2461" t="s">
        <v>116</v>
      </c>
      <c r="D2461">
        <v>119</v>
      </c>
      <c r="E2461">
        <v>1992</v>
      </c>
      <c r="F2461">
        <v>100</v>
      </c>
      <c r="G2461" s="12">
        <v>65000000</v>
      </c>
      <c r="H2461" s="12">
        <v>0</v>
      </c>
      <c r="I2461">
        <v>0</v>
      </c>
      <c r="J2461">
        <v>0</v>
      </c>
      <c r="K2461">
        <v>1</v>
      </c>
      <c r="L2461" s="11">
        <v>34700</v>
      </c>
      <c r="M2461" s="12">
        <v>1995</v>
      </c>
      <c r="N2461">
        <v>0</v>
      </c>
      <c r="O2461" s="12">
        <f t="shared" si="100"/>
        <v>-3</v>
      </c>
      <c r="P2461">
        <v>2000</v>
      </c>
      <c r="Q2461">
        <v>-8</v>
      </c>
      <c r="R2461">
        <v>0</v>
      </c>
      <c r="S2461">
        <v>1.53668E-2</v>
      </c>
      <c r="T2461">
        <v>0</v>
      </c>
      <c r="U2461">
        <v>0</v>
      </c>
    </row>
    <row r="2462" spans="1:21" x14ac:dyDescent="0.35">
      <c r="A2462">
        <v>1</v>
      </c>
      <c r="B2462">
        <f t="shared" si="101"/>
        <v>2461</v>
      </c>
      <c r="C2462" t="s">
        <v>116</v>
      </c>
      <c r="D2462">
        <v>119</v>
      </c>
      <c r="E2462">
        <v>1993</v>
      </c>
      <c r="F2462">
        <v>100</v>
      </c>
      <c r="G2462" s="12">
        <v>67000000</v>
      </c>
      <c r="H2462" s="12">
        <v>0</v>
      </c>
      <c r="I2462">
        <v>0</v>
      </c>
      <c r="J2462">
        <v>0</v>
      </c>
      <c r="K2462">
        <v>1</v>
      </c>
      <c r="L2462" s="11">
        <v>34700</v>
      </c>
      <c r="M2462" s="12">
        <v>1995</v>
      </c>
      <c r="N2462">
        <v>0</v>
      </c>
      <c r="O2462" s="12">
        <f t="shared" si="100"/>
        <v>-2</v>
      </c>
      <c r="P2462">
        <v>2000</v>
      </c>
      <c r="Q2462">
        <v>-7</v>
      </c>
      <c r="R2462">
        <v>0</v>
      </c>
      <c r="S2462">
        <v>1.50037E-2</v>
      </c>
      <c r="T2462">
        <v>0</v>
      </c>
      <c r="U2462">
        <v>0</v>
      </c>
    </row>
    <row r="2463" spans="1:21" x14ac:dyDescent="0.35">
      <c r="A2463">
        <v>1</v>
      </c>
      <c r="B2463">
        <f t="shared" si="101"/>
        <v>2462</v>
      </c>
      <c r="C2463" t="s">
        <v>116</v>
      </c>
      <c r="D2463">
        <v>119</v>
      </c>
      <c r="E2463">
        <v>1994</v>
      </c>
      <c r="F2463">
        <v>100</v>
      </c>
      <c r="G2463" s="12">
        <v>68000000</v>
      </c>
      <c r="H2463" s="12">
        <v>0</v>
      </c>
      <c r="I2463">
        <v>0</v>
      </c>
      <c r="J2463">
        <v>0</v>
      </c>
      <c r="K2463">
        <v>1</v>
      </c>
      <c r="L2463" s="11">
        <v>34700</v>
      </c>
      <c r="M2463" s="12">
        <v>1995</v>
      </c>
      <c r="N2463">
        <v>0</v>
      </c>
      <c r="O2463" s="12">
        <f t="shared" si="100"/>
        <v>-1</v>
      </c>
      <c r="P2463">
        <v>2000</v>
      </c>
      <c r="Q2463">
        <v>-6</v>
      </c>
      <c r="R2463">
        <v>0</v>
      </c>
      <c r="S2463">
        <v>1.4655E-2</v>
      </c>
      <c r="T2463">
        <v>0</v>
      </c>
      <c r="U2463">
        <v>0</v>
      </c>
    </row>
    <row r="2464" spans="1:21" x14ac:dyDescent="0.35">
      <c r="A2464">
        <v>1</v>
      </c>
      <c r="B2464">
        <f t="shared" si="101"/>
        <v>2463</v>
      </c>
      <c r="C2464" t="s">
        <v>116</v>
      </c>
      <c r="D2464">
        <v>119</v>
      </c>
      <c r="E2464">
        <v>1995</v>
      </c>
      <c r="F2464">
        <v>100</v>
      </c>
      <c r="G2464" s="12">
        <v>70000000</v>
      </c>
      <c r="H2464" s="12">
        <v>0</v>
      </c>
      <c r="I2464">
        <v>0</v>
      </c>
      <c r="J2464">
        <v>0</v>
      </c>
      <c r="K2464">
        <v>1</v>
      </c>
      <c r="L2464" s="11">
        <v>34700</v>
      </c>
      <c r="M2464" s="12">
        <v>1995</v>
      </c>
      <c r="N2464">
        <v>1</v>
      </c>
      <c r="O2464" s="12">
        <f t="shared" si="100"/>
        <v>0</v>
      </c>
      <c r="P2464">
        <v>2000</v>
      </c>
      <c r="Q2464">
        <v>-5</v>
      </c>
      <c r="R2464">
        <v>0</v>
      </c>
      <c r="S2464">
        <v>1.43193E-2</v>
      </c>
      <c r="T2464">
        <v>0</v>
      </c>
      <c r="U2464">
        <v>1</v>
      </c>
    </row>
    <row r="2465" spans="1:21" x14ac:dyDescent="0.35">
      <c r="A2465">
        <v>1</v>
      </c>
      <c r="B2465">
        <f t="shared" si="101"/>
        <v>2464</v>
      </c>
      <c r="C2465" t="s">
        <v>116</v>
      </c>
      <c r="D2465">
        <v>119</v>
      </c>
      <c r="E2465">
        <v>1996</v>
      </c>
      <c r="F2465">
        <v>100</v>
      </c>
      <c r="G2465" s="12">
        <v>71000000</v>
      </c>
      <c r="H2465" s="12">
        <v>0</v>
      </c>
      <c r="I2465">
        <v>0</v>
      </c>
      <c r="J2465">
        <v>0</v>
      </c>
      <c r="K2465">
        <v>1</v>
      </c>
      <c r="L2465" s="11">
        <v>34700</v>
      </c>
      <c r="M2465" s="12">
        <v>1995</v>
      </c>
      <c r="N2465">
        <v>1</v>
      </c>
      <c r="O2465" s="12">
        <f t="shared" si="100"/>
        <v>1</v>
      </c>
      <c r="P2465">
        <v>2000</v>
      </c>
      <c r="Q2465">
        <v>-4</v>
      </c>
      <c r="R2465">
        <v>0</v>
      </c>
      <c r="S2465">
        <v>1.39966E-2</v>
      </c>
      <c r="T2465">
        <v>0</v>
      </c>
      <c r="U2465">
        <v>1</v>
      </c>
    </row>
    <row r="2466" spans="1:21" x14ac:dyDescent="0.35">
      <c r="A2466">
        <v>1</v>
      </c>
      <c r="B2466">
        <f t="shared" si="101"/>
        <v>2465</v>
      </c>
      <c r="C2466" t="s">
        <v>116</v>
      </c>
      <c r="D2466">
        <v>119</v>
      </c>
      <c r="E2466">
        <v>1997</v>
      </c>
      <c r="F2466">
        <v>100</v>
      </c>
      <c r="G2466" s="12">
        <v>73000000</v>
      </c>
      <c r="H2466" s="12">
        <v>0</v>
      </c>
      <c r="I2466">
        <v>0</v>
      </c>
      <c r="J2466">
        <v>0</v>
      </c>
      <c r="K2466">
        <v>1</v>
      </c>
      <c r="L2466" s="11">
        <v>34700</v>
      </c>
      <c r="M2466" s="12">
        <v>1995</v>
      </c>
      <c r="N2466">
        <v>1</v>
      </c>
      <c r="O2466" s="12">
        <f t="shared" si="100"/>
        <v>2</v>
      </c>
      <c r="P2466">
        <v>2000</v>
      </c>
      <c r="Q2466">
        <v>-3</v>
      </c>
      <c r="R2466">
        <v>0</v>
      </c>
      <c r="S2466">
        <v>1.3686500000000001E-2</v>
      </c>
      <c r="T2466">
        <v>0</v>
      </c>
      <c r="U2466">
        <v>1</v>
      </c>
    </row>
    <row r="2467" spans="1:21" x14ac:dyDescent="0.35">
      <c r="A2467">
        <v>1</v>
      </c>
      <c r="B2467">
        <f t="shared" si="101"/>
        <v>2466</v>
      </c>
      <c r="C2467" t="s">
        <v>116</v>
      </c>
      <c r="D2467">
        <v>119</v>
      </c>
      <c r="E2467">
        <v>1998</v>
      </c>
      <c r="F2467">
        <v>100</v>
      </c>
      <c r="G2467" s="12">
        <v>75000000</v>
      </c>
      <c r="H2467" s="12">
        <v>0</v>
      </c>
      <c r="I2467">
        <v>0</v>
      </c>
      <c r="J2467">
        <v>0</v>
      </c>
      <c r="K2467">
        <v>1</v>
      </c>
      <c r="L2467" s="11">
        <v>34700</v>
      </c>
      <c r="M2467" s="12">
        <v>1995</v>
      </c>
      <c r="N2467">
        <v>1</v>
      </c>
      <c r="O2467" s="12">
        <f t="shared" si="100"/>
        <v>3</v>
      </c>
      <c r="P2467">
        <v>2000</v>
      </c>
      <c r="Q2467">
        <v>-2</v>
      </c>
      <c r="R2467">
        <v>0</v>
      </c>
      <c r="S2467">
        <v>1.3388000000000001E-2</v>
      </c>
      <c r="T2467">
        <v>0</v>
      </c>
      <c r="U2467">
        <v>1</v>
      </c>
    </row>
    <row r="2468" spans="1:21" x14ac:dyDescent="0.35">
      <c r="A2468">
        <v>1</v>
      </c>
      <c r="B2468">
        <f t="shared" si="101"/>
        <v>2467</v>
      </c>
      <c r="C2468" t="s">
        <v>116</v>
      </c>
      <c r="D2468">
        <v>119</v>
      </c>
      <c r="E2468">
        <v>1999</v>
      </c>
      <c r="F2468">
        <v>100</v>
      </c>
      <c r="G2468" s="12">
        <v>76000000</v>
      </c>
      <c r="H2468" s="12">
        <v>0</v>
      </c>
      <c r="I2468">
        <v>0</v>
      </c>
      <c r="J2468">
        <v>0</v>
      </c>
      <c r="K2468">
        <v>1</v>
      </c>
      <c r="L2468" s="11">
        <v>34700</v>
      </c>
      <c r="M2468" s="12">
        <v>1995</v>
      </c>
      <c r="N2468">
        <v>1</v>
      </c>
      <c r="O2468" s="12">
        <f t="shared" si="100"/>
        <v>4</v>
      </c>
      <c r="P2468">
        <v>2000</v>
      </c>
      <c r="Q2468">
        <v>-1</v>
      </c>
      <c r="R2468">
        <v>0</v>
      </c>
      <c r="S2468">
        <v>1.3100000000000001E-2</v>
      </c>
      <c r="T2468">
        <v>0</v>
      </c>
      <c r="U2468">
        <v>1</v>
      </c>
    </row>
    <row r="2469" spans="1:21" x14ac:dyDescent="0.35">
      <c r="A2469">
        <v>1</v>
      </c>
      <c r="B2469">
        <f t="shared" si="101"/>
        <v>2468</v>
      </c>
      <c r="C2469" t="s">
        <v>116</v>
      </c>
      <c r="D2469">
        <v>119</v>
      </c>
      <c r="E2469">
        <v>2000</v>
      </c>
      <c r="F2469">
        <v>100</v>
      </c>
      <c r="G2469" s="12">
        <v>78000000</v>
      </c>
      <c r="H2469" s="12">
        <v>0</v>
      </c>
      <c r="I2469">
        <v>0</v>
      </c>
      <c r="J2469">
        <v>0</v>
      </c>
      <c r="K2469">
        <v>1</v>
      </c>
      <c r="L2469" s="11">
        <v>34700</v>
      </c>
      <c r="M2469" s="12">
        <v>1995</v>
      </c>
      <c r="N2469">
        <v>1</v>
      </c>
      <c r="O2469" s="12">
        <f t="shared" si="100"/>
        <v>5</v>
      </c>
      <c r="P2469">
        <v>2000</v>
      </c>
      <c r="Q2469">
        <v>0</v>
      </c>
      <c r="R2469">
        <v>1</v>
      </c>
      <c r="S2469">
        <v>1.2821900000000001E-2</v>
      </c>
      <c r="T2469">
        <v>0</v>
      </c>
      <c r="U2469">
        <v>1</v>
      </c>
    </row>
    <row r="2470" spans="1:21" x14ac:dyDescent="0.35">
      <c r="A2470">
        <v>1</v>
      </c>
      <c r="B2470">
        <f t="shared" si="101"/>
        <v>2469</v>
      </c>
      <c r="C2470" t="s">
        <v>116</v>
      </c>
      <c r="D2470">
        <v>119</v>
      </c>
      <c r="E2470">
        <v>2001</v>
      </c>
      <c r="F2470">
        <v>100</v>
      </c>
      <c r="G2470" s="12">
        <v>80000000</v>
      </c>
      <c r="H2470" s="12">
        <v>0</v>
      </c>
      <c r="I2470">
        <v>0</v>
      </c>
      <c r="J2470">
        <v>0</v>
      </c>
      <c r="K2470">
        <v>1</v>
      </c>
      <c r="L2470" s="11">
        <v>34700</v>
      </c>
      <c r="M2470" s="12">
        <v>1995</v>
      </c>
      <c r="N2470">
        <v>1</v>
      </c>
      <c r="O2470" s="12">
        <f t="shared" si="100"/>
        <v>6</v>
      </c>
      <c r="P2470">
        <v>2000</v>
      </c>
      <c r="Q2470">
        <v>1</v>
      </c>
      <c r="R2470">
        <v>1</v>
      </c>
      <c r="S2470">
        <v>1.2552499999999999E-2</v>
      </c>
      <c r="T2470">
        <v>0</v>
      </c>
      <c r="U2470">
        <v>1</v>
      </c>
    </row>
    <row r="2471" spans="1:21" x14ac:dyDescent="0.35">
      <c r="A2471">
        <v>1</v>
      </c>
      <c r="B2471">
        <f t="shared" si="101"/>
        <v>2470</v>
      </c>
      <c r="C2471" t="s">
        <v>116</v>
      </c>
      <c r="D2471">
        <v>119</v>
      </c>
      <c r="E2471">
        <v>2002</v>
      </c>
      <c r="F2471">
        <v>100</v>
      </c>
      <c r="G2471" s="12">
        <v>81000000</v>
      </c>
      <c r="H2471" s="12">
        <v>0</v>
      </c>
      <c r="I2471">
        <v>0</v>
      </c>
      <c r="J2471">
        <v>0</v>
      </c>
      <c r="K2471">
        <v>1</v>
      </c>
      <c r="L2471" s="11">
        <v>34700</v>
      </c>
      <c r="M2471" s="12">
        <v>1995</v>
      </c>
      <c r="N2471">
        <v>1</v>
      </c>
      <c r="O2471" s="12">
        <f t="shared" si="100"/>
        <v>7</v>
      </c>
      <c r="P2471">
        <v>2000</v>
      </c>
      <c r="Q2471">
        <v>2</v>
      </c>
      <c r="R2471">
        <v>1</v>
      </c>
      <c r="S2471">
        <v>1.2292300000000001E-2</v>
      </c>
      <c r="T2471">
        <v>0</v>
      </c>
      <c r="U2471">
        <v>1</v>
      </c>
    </row>
    <row r="2472" spans="1:21" x14ac:dyDescent="0.35">
      <c r="A2472">
        <v>1</v>
      </c>
      <c r="B2472">
        <f t="shared" si="101"/>
        <v>2471</v>
      </c>
      <c r="C2472" t="s">
        <v>116</v>
      </c>
      <c r="D2472">
        <v>119</v>
      </c>
      <c r="E2472">
        <v>2003</v>
      </c>
      <c r="F2472">
        <v>100</v>
      </c>
      <c r="G2472" s="12">
        <v>83000000</v>
      </c>
      <c r="H2472" s="12">
        <v>0</v>
      </c>
      <c r="I2472">
        <v>0</v>
      </c>
      <c r="J2472">
        <v>0</v>
      </c>
      <c r="K2472">
        <v>1</v>
      </c>
      <c r="L2472" s="11">
        <v>34700</v>
      </c>
      <c r="M2472" s="12">
        <v>1995</v>
      </c>
      <c r="N2472">
        <v>1</v>
      </c>
      <c r="O2472" s="12">
        <f t="shared" si="100"/>
        <v>8</v>
      </c>
      <c r="P2472">
        <v>2000</v>
      </c>
      <c r="Q2472">
        <v>3</v>
      </c>
      <c r="R2472">
        <v>1</v>
      </c>
      <c r="S2472">
        <v>1.20436E-2</v>
      </c>
      <c r="T2472">
        <v>0</v>
      </c>
      <c r="U2472">
        <v>1</v>
      </c>
    </row>
    <row r="2473" spans="1:21" x14ac:dyDescent="0.35">
      <c r="A2473">
        <v>1</v>
      </c>
      <c r="B2473">
        <f t="shared" si="101"/>
        <v>2472</v>
      </c>
      <c r="C2473" t="s">
        <v>116</v>
      </c>
      <c r="D2473">
        <v>119</v>
      </c>
      <c r="E2473">
        <v>2004</v>
      </c>
      <c r="F2473">
        <v>100</v>
      </c>
      <c r="G2473" s="12">
        <v>85000000</v>
      </c>
      <c r="H2473" s="12">
        <v>0</v>
      </c>
      <c r="I2473">
        <v>0</v>
      </c>
      <c r="J2473">
        <v>0</v>
      </c>
      <c r="K2473">
        <v>1</v>
      </c>
      <c r="L2473" s="11">
        <v>34700</v>
      </c>
      <c r="M2473" s="12">
        <v>1995</v>
      </c>
      <c r="N2473">
        <v>1</v>
      </c>
      <c r="O2473" s="12">
        <f t="shared" si="100"/>
        <v>9</v>
      </c>
      <c r="P2473">
        <v>2000</v>
      </c>
      <c r="Q2473">
        <v>4</v>
      </c>
      <c r="R2473">
        <v>1</v>
      </c>
      <c r="S2473">
        <v>1.1809399999999999E-2</v>
      </c>
      <c r="T2473">
        <v>0</v>
      </c>
      <c r="U2473">
        <v>1</v>
      </c>
    </row>
    <row r="2474" spans="1:21" x14ac:dyDescent="0.35">
      <c r="A2474">
        <v>1</v>
      </c>
      <c r="B2474">
        <f t="shared" si="101"/>
        <v>2473</v>
      </c>
      <c r="C2474" t="s">
        <v>116</v>
      </c>
      <c r="D2474">
        <v>119</v>
      </c>
      <c r="E2474">
        <v>2005</v>
      </c>
      <c r="F2474">
        <v>100</v>
      </c>
      <c r="G2474" s="12">
        <v>86000000</v>
      </c>
      <c r="H2474" s="12">
        <v>0</v>
      </c>
      <c r="I2474">
        <v>0</v>
      </c>
      <c r="J2474">
        <v>0</v>
      </c>
      <c r="K2474">
        <v>1</v>
      </c>
      <c r="L2474" s="11">
        <v>34700</v>
      </c>
      <c r="M2474" s="12">
        <v>1995</v>
      </c>
      <c r="N2474">
        <v>1</v>
      </c>
      <c r="O2474" s="12">
        <f t="shared" si="100"/>
        <v>10</v>
      </c>
      <c r="P2474">
        <v>2000</v>
      </c>
      <c r="Q2474">
        <v>5</v>
      </c>
      <c r="R2474">
        <v>1</v>
      </c>
      <c r="S2474">
        <v>1.1590899999999999E-2</v>
      </c>
      <c r="T2474">
        <v>0</v>
      </c>
      <c r="U2474">
        <v>1</v>
      </c>
    </row>
    <row r="2475" spans="1:21" x14ac:dyDescent="0.35">
      <c r="A2475">
        <v>1</v>
      </c>
      <c r="B2475">
        <f t="shared" si="101"/>
        <v>2474</v>
      </c>
      <c r="C2475" t="s">
        <v>116</v>
      </c>
      <c r="D2475">
        <v>119</v>
      </c>
      <c r="E2475">
        <v>2006</v>
      </c>
      <c r="F2475">
        <v>200</v>
      </c>
      <c r="G2475" s="12">
        <v>88000000</v>
      </c>
      <c r="H2475" s="12">
        <v>0</v>
      </c>
      <c r="I2475">
        <v>0</v>
      </c>
      <c r="J2475">
        <v>0</v>
      </c>
      <c r="K2475">
        <v>1</v>
      </c>
      <c r="L2475" s="11">
        <v>34700</v>
      </c>
      <c r="M2475" s="12">
        <v>1995</v>
      </c>
      <c r="N2475">
        <v>1</v>
      </c>
      <c r="O2475" s="12">
        <f t="shared" si="100"/>
        <v>11</v>
      </c>
      <c r="P2475">
        <v>2000</v>
      </c>
      <c r="Q2475">
        <v>6</v>
      </c>
      <c r="R2475">
        <v>1</v>
      </c>
      <c r="S2475">
        <v>2.2776600000000001E-2</v>
      </c>
      <c r="T2475">
        <v>0</v>
      </c>
      <c r="U2475">
        <v>1</v>
      </c>
    </row>
    <row r="2476" spans="1:21" x14ac:dyDescent="0.35">
      <c r="A2476">
        <v>1</v>
      </c>
      <c r="B2476">
        <f t="shared" si="101"/>
        <v>2475</v>
      </c>
      <c r="C2476" t="s">
        <v>116</v>
      </c>
      <c r="D2476">
        <v>119</v>
      </c>
      <c r="E2476">
        <v>2007</v>
      </c>
      <c r="F2476">
        <v>200</v>
      </c>
      <c r="G2476" s="12">
        <v>89000000</v>
      </c>
      <c r="H2476" s="12">
        <v>0</v>
      </c>
      <c r="I2476">
        <v>0</v>
      </c>
      <c r="J2476">
        <v>0</v>
      </c>
      <c r="K2476">
        <v>1</v>
      </c>
      <c r="L2476" s="11">
        <v>34700</v>
      </c>
      <c r="M2476" s="12">
        <v>1995</v>
      </c>
      <c r="N2476">
        <v>1</v>
      </c>
      <c r="O2476" s="12">
        <f t="shared" si="100"/>
        <v>12</v>
      </c>
      <c r="P2476">
        <v>2000</v>
      </c>
      <c r="Q2476">
        <v>7</v>
      </c>
      <c r="R2476">
        <v>1</v>
      </c>
      <c r="S2476">
        <v>2.2398000000000001E-2</v>
      </c>
      <c r="T2476">
        <v>0</v>
      </c>
      <c r="U2476">
        <v>1</v>
      </c>
    </row>
    <row r="2477" spans="1:21" x14ac:dyDescent="0.35">
      <c r="A2477">
        <v>1</v>
      </c>
      <c r="B2477">
        <f t="shared" si="101"/>
        <v>2476</v>
      </c>
      <c r="C2477" t="s">
        <v>116</v>
      </c>
      <c r="D2477">
        <v>119</v>
      </c>
      <c r="E2477">
        <v>2008</v>
      </c>
      <c r="F2477">
        <v>200</v>
      </c>
      <c r="G2477" s="12">
        <v>91000000</v>
      </c>
      <c r="H2477" s="12">
        <v>0</v>
      </c>
      <c r="I2477">
        <v>0</v>
      </c>
      <c r="J2477">
        <v>0</v>
      </c>
      <c r="K2477">
        <v>1</v>
      </c>
      <c r="L2477" s="11">
        <v>34700</v>
      </c>
      <c r="M2477" s="12">
        <v>1995</v>
      </c>
      <c r="N2477">
        <v>1</v>
      </c>
      <c r="O2477" s="12">
        <f t="shared" si="100"/>
        <v>13</v>
      </c>
      <c r="P2477">
        <v>2000</v>
      </c>
      <c r="Q2477">
        <v>8</v>
      </c>
      <c r="R2477">
        <v>1</v>
      </c>
      <c r="S2477">
        <v>2.2038100000000001E-2</v>
      </c>
      <c r="T2477">
        <v>0</v>
      </c>
      <c r="U2477">
        <v>1</v>
      </c>
    </row>
    <row r="2478" spans="1:21" x14ac:dyDescent="0.35">
      <c r="A2478">
        <v>1</v>
      </c>
      <c r="B2478">
        <f t="shared" si="101"/>
        <v>2477</v>
      </c>
      <c r="C2478" t="s">
        <v>116</v>
      </c>
      <c r="D2478">
        <v>119</v>
      </c>
      <c r="E2478">
        <v>2009</v>
      </c>
      <c r="F2478">
        <v>200</v>
      </c>
      <c r="G2478" s="12">
        <v>92000000</v>
      </c>
      <c r="H2478" s="12">
        <v>0</v>
      </c>
      <c r="I2478">
        <v>0</v>
      </c>
      <c r="J2478">
        <v>0</v>
      </c>
      <c r="K2478">
        <v>1</v>
      </c>
      <c r="L2478" s="11">
        <v>34700</v>
      </c>
      <c r="M2478" s="12">
        <v>1995</v>
      </c>
      <c r="N2478">
        <v>1</v>
      </c>
      <c r="O2478" s="12">
        <f t="shared" si="100"/>
        <v>14</v>
      </c>
      <c r="P2478">
        <v>2000</v>
      </c>
      <c r="Q2478">
        <v>9</v>
      </c>
      <c r="R2478">
        <v>1</v>
      </c>
      <c r="S2478">
        <v>2.1687100000000001E-2</v>
      </c>
      <c r="T2478">
        <v>0</v>
      </c>
      <c r="U2478">
        <v>1</v>
      </c>
    </row>
    <row r="2479" spans="1:21" x14ac:dyDescent="0.35">
      <c r="A2479">
        <v>1</v>
      </c>
      <c r="B2479">
        <f t="shared" si="101"/>
        <v>2478</v>
      </c>
      <c r="C2479" t="s">
        <v>116</v>
      </c>
      <c r="D2479">
        <v>119</v>
      </c>
      <c r="E2479">
        <v>2010</v>
      </c>
      <c r="F2479">
        <v>200</v>
      </c>
      <c r="G2479" s="12">
        <v>94000000</v>
      </c>
      <c r="H2479" s="12">
        <v>0</v>
      </c>
      <c r="I2479">
        <v>0</v>
      </c>
      <c r="J2479">
        <v>0</v>
      </c>
      <c r="K2479">
        <v>1</v>
      </c>
      <c r="L2479" s="11">
        <v>34700</v>
      </c>
      <c r="M2479" s="12">
        <v>1995</v>
      </c>
      <c r="N2479">
        <v>1</v>
      </c>
      <c r="O2479" s="12">
        <f t="shared" si="100"/>
        <v>15</v>
      </c>
      <c r="P2479">
        <v>2000</v>
      </c>
      <c r="Q2479">
        <v>10</v>
      </c>
      <c r="R2479">
        <v>1</v>
      </c>
      <c r="S2479">
        <v>2.1338699999999999E-2</v>
      </c>
      <c r="T2479">
        <v>0</v>
      </c>
      <c r="U2479">
        <v>1</v>
      </c>
    </row>
    <row r="2480" spans="1:21" x14ac:dyDescent="0.35">
      <c r="A2480">
        <v>1</v>
      </c>
      <c r="B2480">
        <f t="shared" si="101"/>
        <v>2479</v>
      </c>
      <c r="C2480" t="s">
        <v>116</v>
      </c>
      <c r="D2480">
        <v>119</v>
      </c>
      <c r="E2480">
        <v>2011</v>
      </c>
      <c r="F2480">
        <v>500</v>
      </c>
      <c r="G2480" s="12">
        <v>95000000</v>
      </c>
      <c r="H2480" s="12">
        <v>0</v>
      </c>
      <c r="I2480">
        <v>0</v>
      </c>
      <c r="J2480">
        <v>0</v>
      </c>
      <c r="K2480">
        <v>1</v>
      </c>
      <c r="L2480" s="11">
        <v>34700</v>
      </c>
      <c r="M2480" s="12">
        <v>1995</v>
      </c>
      <c r="N2480">
        <v>1</v>
      </c>
      <c r="O2480" s="12">
        <f t="shared" si="100"/>
        <v>16</v>
      </c>
      <c r="P2480">
        <v>2000</v>
      </c>
      <c r="Q2480">
        <v>11</v>
      </c>
      <c r="R2480">
        <v>1</v>
      </c>
      <c r="S2480">
        <v>5.2477999999999997E-2</v>
      </c>
      <c r="T2480">
        <v>0</v>
      </c>
      <c r="U2480">
        <v>1</v>
      </c>
    </row>
    <row r="2481" spans="1:21" x14ac:dyDescent="0.35">
      <c r="A2481">
        <v>1</v>
      </c>
      <c r="B2481">
        <f t="shared" si="101"/>
        <v>2480</v>
      </c>
      <c r="C2481" t="s">
        <v>116</v>
      </c>
      <c r="D2481">
        <v>119</v>
      </c>
      <c r="E2481">
        <v>2012</v>
      </c>
      <c r="F2481">
        <v>500</v>
      </c>
      <c r="G2481" s="12">
        <v>97000000</v>
      </c>
      <c r="H2481" s="12">
        <v>0</v>
      </c>
      <c r="I2481">
        <v>0</v>
      </c>
      <c r="J2481">
        <v>0</v>
      </c>
      <c r="K2481">
        <v>1</v>
      </c>
      <c r="L2481" s="11">
        <v>34700</v>
      </c>
      <c r="M2481" s="12">
        <v>1995</v>
      </c>
      <c r="N2481">
        <v>1</v>
      </c>
      <c r="O2481" s="12">
        <f t="shared" si="100"/>
        <v>17</v>
      </c>
      <c r="P2481">
        <v>2000</v>
      </c>
      <c r="Q2481">
        <v>12</v>
      </c>
      <c r="R2481">
        <v>1</v>
      </c>
      <c r="S2481">
        <v>5.1617400000000001E-2</v>
      </c>
      <c r="T2481">
        <v>0</v>
      </c>
      <c r="U2481">
        <v>1</v>
      </c>
    </row>
    <row r="2482" spans="1:21" x14ac:dyDescent="0.35">
      <c r="A2482">
        <v>1</v>
      </c>
      <c r="B2482">
        <f t="shared" si="101"/>
        <v>2481</v>
      </c>
      <c r="C2482" t="s">
        <v>116</v>
      </c>
      <c r="D2482">
        <v>119</v>
      </c>
      <c r="E2482">
        <v>2013</v>
      </c>
      <c r="F2482">
        <v>500</v>
      </c>
      <c r="G2482" s="12">
        <v>98000000</v>
      </c>
      <c r="H2482" s="12">
        <v>0</v>
      </c>
      <c r="I2482">
        <v>0</v>
      </c>
      <c r="J2482">
        <v>0</v>
      </c>
      <c r="K2482">
        <v>1</v>
      </c>
      <c r="L2482" s="11">
        <v>34700</v>
      </c>
      <c r="M2482" s="12">
        <v>1995</v>
      </c>
      <c r="N2482">
        <v>1</v>
      </c>
      <c r="O2482" s="12">
        <f t="shared" si="100"/>
        <v>18</v>
      </c>
      <c r="P2482">
        <v>2000</v>
      </c>
      <c r="Q2482">
        <v>13</v>
      </c>
      <c r="R2482">
        <v>1</v>
      </c>
      <c r="S2482">
        <v>5.0771200000000002E-2</v>
      </c>
      <c r="T2482">
        <v>0</v>
      </c>
      <c r="U2482">
        <v>1</v>
      </c>
    </row>
    <row r="2483" spans="1:21" x14ac:dyDescent="0.35">
      <c r="A2483">
        <v>1</v>
      </c>
      <c r="B2483">
        <f t="shared" si="101"/>
        <v>2482</v>
      </c>
      <c r="C2483" t="s">
        <v>116</v>
      </c>
      <c r="D2483">
        <v>119</v>
      </c>
      <c r="E2483">
        <v>2014</v>
      </c>
      <c r="F2483">
        <v>500</v>
      </c>
      <c r="G2483" s="12">
        <v>100000000</v>
      </c>
      <c r="H2483" s="12">
        <v>0</v>
      </c>
      <c r="I2483">
        <v>0</v>
      </c>
      <c r="J2483">
        <v>0</v>
      </c>
      <c r="K2483">
        <v>1</v>
      </c>
      <c r="L2483" s="11">
        <v>34700</v>
      </c>
      <c r="M2483" s="12">
        <v>1995</v>
      </c>
      <c r="N2483">
        <v>1</v>
      </c>
      <c r="O2483" s="12">
        <f t="shared" si="100"/>
        <v>19</v>
      </c>
      <c r="P2483">
        <v>2000</v>
      </c>
      <c r="Q2483">
        <v>14</v>
      </c>
      <c r="R2483">
        <v>1</v>
      </c>
      <c r="S2483">
        <v>4.9948899999999997E-2</v>
      </c>
      <c r="T2483">
        <v>0</v>
      </c>
      <c r="U2483">
        <v>1</v>
      </c>
    </row>
    <row r="2484" spans="1:21" x14ac:dyDescent="0.35">
      <c r="A2484">
        <v>1</v>
      </c>
      <c r="B2484">
        <f t="shared" si="101"/>
        <v>2483</v>
      </c>
      <c r="C2484" t="s">
        <v>116</v>
      </c>
      <c r="D2484">
        <v>119</v>
      </c>
      <c r="E2484">
        <v>2015</v>
      </c>
      <c r="F2484">
        <v>500</v>
      </c>
      <c r="G2484" s="12">
        <v>100000000</v>
      </c>
      <c r="H2484" s="12">
        <v>0</v>
      </c>
      <c r="I2484">
        <v>0</v>
      </c>
      <c r="J2484">
        <v>0</v>
      </c>
      <c r="K2484">
        <v>1</v>
      </c>
      <c r="L2484" s="11">
        <v>34700</v>
      </c>
      <c r="M2484" s="12">
        <v>1995</v>
      </c>
      <c r="N2484">
        <v>1</v>
      </c>
      <c r="O2484" s="12">
        <f t="shared" si="100"/>
        <v>20</v>
      </c>
      <c r="P2484">
        <v>2000</v>
      </c>
      <c r="Q2484">
        <v>15</v>
      </c>
      <c r="R2484">
        <v>1</v>
      </c>
      <c r="S2484">
        <v>4.91563E-2</v>
      </c>
      <c r="T2484">
        <v>0</v>
      </c>
      <c r="U2484">
        <v>1</v>
      </c>
    </row>
    <row r="2485" spans="1:21" x14ac:dyDescent="0.35">
      <c r="A2485">
        <v>1</v>
      </c>
      <c r="B2485">
        <f t="shared" si="101"/>
        <v>2484</v>
      </c>
      <c r="C2485" t="s">
        <v>116</v>
      </c>
      <c r="D2485">
        <v>119</v>
      </c>
      <c r="E2485">
        <v>2016</v>
      </c>
      <c r="F2485">
        <v>1000</v>
      </c>
      <c r="G2485" s="12">
        <v>100000000</v>
      </c>
      <c r="H2485" s="12">
        <v>0</v>
      </c>
      <c r="I2485">
        <v>0</v>
      </c>
      <c r="J2485">
        <v>0</v>
      </c>
      <c r="K2485">
        <v>1</v>
      </c>
      <c r="L2485" s="11">
        <v>34700</v>
      </c>
      <c r="M2485" s="12">
        <v>1995</v>
      </c>
      <c r="N2485">
        <v>1</v>
      </c>
      <c r="O2485" s="12">
        <f t="shared" si="100"/>
        <v>21</v>
      </c>
      <c r="P2485">
        <v>2000</v>
      </c>
      <c r="Q2485">
        <v>16</v>
      </c>
      <c r="R2485">
        <v>1</v>
      </c>
      <c r="S2485">
        <v>9.6786499999999998E-2</v>
      </c>
      <c r="T2485">
        <v>0</v>
      </c>
      <c r="U2485">
        <v>1</v>
      </c>
    </row>
    <row r="2486" spans="1:21" x14ac:dyDescent="0.35">
      <c r="A2486">
        <v>1</v>
      </c>
      <c r="B2486">
        <f t="shared" si="101"/>
        <v>2485</v>
      </c>
      <c r="C2486" t="s">
        <v>119</v>
      </c>
      <c r="D2486">
        <v>122</v>
      </c>
      <c r="E2486">
        <v>1990</v>
      </c>
      <c r="F2486">
        <v>100</v>
      </c>
      <c r="G2486" s="12">
        <v>476445</v>
      </c>
      <c r="H2486" s="12">
        <v>0</v>
      </c>
      <c r="I2486">
        <v>0</v>
      </c>
      <c r="J2486">
        <v>0</v>
      </c>
      <c r="K2486">
        <v>0</v>
      </c>
      <c r="L2486" s="11">
        <v>35077</v>
      </c>
      <c r="M2486" s="12">
        <v>1996</v>
      </c>
      <c r="N2486">
        <v>0</v>
      </c>
      <c r="O2486" s="12">
        <f t="shared" si="100"/>
        <v>-6</v>
      </c>
      <c r="P2486">
        <v>1996</v>
      </c>
      <c r="Q2486">
        <v>-6</v>
      </c>
      <c r="R2486">
        <v>0</v>
      </c>
      <c r="S2486">
        <v>2.098878</v>
      </c>
      <c r="T2486">
        <v>0</v>
      </c>
      <c r="U2486">
        <v>0</v>
      </c>
    </row>
    <row r="2487" spans="1:21" x14ac:dyDescent="0.35">
      <c r="A2487">
        <v>1</v>
      </c>
      <c r="B2487">
        <f t="shared" si="101"/>
        <v>2486</v>
      </c>
      <c r="C2487" t="s">
        <v>119</v>
      </c>
      <c r="D2487">
        <v>122</v>
      </c>
      <c r="E2487">
        <v>1991</v>
      </c>
      <c r="F2487">
        <v>100</v>
      </c>
      <c r="G2487" s="12">
        <v>487491</v>
      </c>
      <c r="H2487" s="12">
        <v>0</v>
      </c>
      <c r="I2487">
        <v>0</v>
      </c>
      <c r="J2487">
        <v>0</v>
      </c>
      <c r="K2487">
        <v>0</v>
      </c>
      <c r="L2487" s="11">
        <v>35077</v>
      </c>
      <c r="M2487" s="12">
        <v>1996</v>
      </c>
      <c r="N2487">
        <v>0</v>
      </c>
      <c r="O2487" s="12">
        <f t="shared" si="100"/>
        <v>-5</v>
      </c>
      <c r="P2487">
        <v>1996</v>
      </c>
      <c r="Q2487">
        <v>-5</v>
      </c>
      <c r="R2487">
        <v>0</v>
      </c>
      <c r="S2487">
        <v>2.05132</v>
      </c>
      <c r="T2487">
        <v>0</v>
      </c>
      <c r="U2487">
        <v>0</v>
      </c>
    </row>
    <row r="2488" spans="1:21" x14ac:dyDescent="0.35">
      <c r="A2488">
        <v>1</v>
      </c>
      <c r="B2488">
        <f t="shared" si="101"/>
        <v>2487</v>
      </c>
      <c r="C2488" t="s">
        <v>119</v>
      </c>
      <c r="D2488">
        <v>122</v>
      </c>
      <c r="E2488">
        <v>1992</v>
      </c>
      <c r="F2488">
        <v>100</v>
      </c>
      <c r="G2488" s="12">
        <v>495517</v>
      </c>
      <c r="H2488" s="12">
        <v>0</v>
      </c>
      <c r="I2488">
        <v>0</v>
      </c>
      <c r="J2488">
        <v>0</v>
      </c>
      <c r="K2488">
        <v>0</v>
      </c>
      <c r="L2488" s="11">
        <v>35077</v>
      </c>
      <c r="M2488" s="12">
        <v>1996</v>
      </c>
      <c r="N2488">
        <v>0</v>
      </c>
      <c r="O2488" s="12">
        <f t="shared" si="100"/>
        <v>-4</v>
      </c>
      <c r="P2488">
        <v>1996</v>
      </c>
      <c r="Q2488">
        <v>-4</v>
      </c>
      <c r="R2488">
        <v>0</v>
      </c>
      <c r="S2488">
        <v>2.0180940000000001</v>
      </c>
      <c r="T2488">
        <v>0</v>
      </c>
      <c r="U2488">
        <v>0</v>
      </c>
    </row>
    <row r="2489" spans="1:21" x14ac:dyDescent="0.35">
      <c r="A2489">
        <v>1</v>
      </c>
      <c r="B2489">
        <f t="shared" si="101"/>
        <v>2488</v>
      </c>
      <c r="C2489" t="s">
        <v>119</v>
      </c>
      <c r="D2489">
        <v>122</v>
      </c>
      <c r="E2489">
        <v>1993</v>
      </c>
      <c r="F2489">
        <v>100</v>
      </c>
      <c r="G2489" s="12">
        <v>501566</v>
      </c>
      <c r="H2489" s="12">
        <v>0</v>
      </c>
      <c r="I2489">
        <v>0</v>
      </c>
      <c r="J2489">
        <v>0</v>
      </c>
      <c r="K2489">
        <v>0</v>
      </c>
      <c r="L2489" s="11">
        <v>35077</v>
      </c>
      <c r="M2489" s="12">
        <v>1996</v>
      </c>
      <c r="N2489">
        <v>0</v>
      </c>
      <c r="O2489" s="12">
        <f t="shared" si="100"/>
        <v>-3</v>
      </c>
      <c r="P2489">
        <v>1996</v>
      </c>
      <c r="Q2489">
        <v>-3</v>
      </c>
      <c r="R2489">
        <v>0</v>
      </c>
      <c r="S2489">
        <v>1.9937560000000001</v>
      </c>
      <c r="T2489">
        <v>0</v>
      </c>
      <c r="U2489">
        <v>0</v>
      </c>
    </row>
    <row r="2490" spans="1:21" x14ac:dyDescent="0.35">
      <c r="A2490">
        <v>1</v>
      </c>
      <c r="B2490">
        <f t="shared" si="101"/>
        <v>2489</v>
      </c>
      <c r="C2490" t="s">
        <v>119</v>
      </c>
      <c r="D2490">
        <v>122</v>
      </c>
      <c r="E2490">
        <v>1994</v>
      </c>
      <c r="F2490">
        <v>100</v>
      </c>
      <c r="G2490" s="12">
        <v>507095</v>
      </c>
      <c r="H2490" s="12">
        <v>0</v>
      </c>
      <c r="I2490">
        <v>0</v>
      </c>
      <c r="J2490">
        <v>0</v>
      </c>
      <c r="K2490">
        <v>0</v>
      </c>
      <c r="L2490" s="11">
        <v>35077</v>
      </c>
      <c r="M2490" s="12">
        <v>1996</v>
      </c>
      <c r="N2490">
        <v>0</v>
      </c>
      <c r="O2490" s="12">
        <f t="shared" si="100"/>
        <v>-2</v>
      </c>
      <c r="P2490">
        <v>1996</v>
      </c>
      <c r="Q2490">
        <v>-2</v>
      </c>
      <c r="R2490">
        <v>0</v>
      </c>
      <c r="S2490">
        <v>1.9720169999999999</v>
      </c>
      <c r="T2490">
        <v>0</v>
      </c>
      <c r="U2490">
        <v>0</v>
      </c>
    </row>
    <row r="2491" spans="1:21" x14ac:dyDescent="0.35">
      <c r="A2491">
        <v>1</v>
      </c>
      <c r="B2491">
        <f t="shared" si="101"/>
        <v>2490</v>
      </c>
      <c r="C2491" t="s">
        <v>119</v>
      </c>
      <c r="D2491">
        <v>122</v>
      </c>
      <c r="E2491">
        <v>1995</v>
      </c>
      <c r="F2491">
        <v>100</v>
      </c>
      <c r="G2491" s="12">
        <v>513455</v>
      </c>
      <c r="H2491" s="12">
        <v>0</v>
      </c>
      <c r="I2491">
        <v>0</v>
      </c>
      <c r="J2491">
        <v>0</v>
      </c>
      <c r="K2491">
        <v>0</v>
      </c>
      <c r="L2491" s="11">
        <v>35077</v>
      </c>
      <c r="M2491" s="12">
        <v>1996</v>
      </c>
      <c r="N2491">
        <v>0</v>
      </c>
      <c r="O2491" s="12">
        <f t="shared" si="100"/>
        <v>-1</v>
      </c>
      <c r="P2491">
        <v>1996</v>
      </c>
      <c r="Q2491">
        <v>-1</v>
      </c>
      <c r="R2491">
        <v>0</v>
      </c>
      <c r="S2491">
        <v>1.9475899999999999</v>
      </c>
      <c r="T2491">
        <v>0</v>
      </c>
      <c r="U2491">
        <v>0</v>
      </c>
    </row>
    <row r="2492" spans="1:21" x14ac:dyDescent="0.35">
      <c r="A2492">
        <v>1</v>
      </c>
      <c r="B2492">
        <f t="shared" si="101"/>
        <v>2491</v>
      </c>
      <c r="C2492" t="s">
        <v>119</v>
      </c>
      <c r="D2492">
        <v>122</v>
      </c>
      <c r="E2492">
        <v>1996</v>
      </c>
      <c r="F2492">
        <v>100</v>
      </c>
      <c r="G2492" s="12">
        <v>522304</v>
      </c>
      <c r="H2492" s="12">
        <v>0</v>
      </c>
      <c r="I2492">
        <v>0</v>
      </c>
      <c r="J2492">
        <v>0</v>
      </c>
      <c r="K2492">
        <v>0</v>
      </c>
      <c r="L2492" s="11">
        <v>35077</v>
      </c>
      <c r="M2492" s="12">
        <v>1996</v>
      </c>
      <c r="N2492">
        <v>1</v>
      </c>
      <c r="O2492" s="12">
        <f t="shared" si="100"/>
        <v>0</v>
      </c>
      <c r="P2492">
        <v>1996</v>
      </c>
      <c r="Q2492">
        <v>0</v>
      </c>
      <c r="R2492">
        <v>1</v>
      </c>
      <c r="S2492">
        <v>1.9145939999999999</v>
      </c>
      <c r="T2492">
        <v>0</v>
      </c>
      <c r="U2492">
        <v>0</v>
      </c>
    </row>
    <row r="2493" spans="1:21" x14ac:dyDescent="0.35">
      <c r="A2493">
        <v>1</v>
      </c>
      <c r="B2493">
        <f t="shared" si="101"/>
        <v>2492</v>
      </c>
      <c r="C2493" t="s">
        <v>119</v>
      </c>
      <c r="D2493">
        <v>122</v>
      </c>
      <c r="E2493">
        <v>1997</v>
      </c>
      <c r="F2493">
        <v>100</v>
      </c>
      <c r="G2493" s="12">
        <v>534608</v>
      </c>
      <c r="H2493" s="12">
        <v>0</v>
      </c>
      <c r="I2493">
        <v>0</v>
      </c>
      <c r="J2493">
        <v>0</v>
      </c>
      <c r="K2493">
        <v>0</v>
      </c>
      <c r="L2493" s="11">
        <v>35077</v>
      </c>
      <c r="M2493" s="12">
        <v>1996</v>
      </c>
      <c r="N2493">
        <v>1</v>
      </c>
      <c r="O2493" s="12">
        <f t="shared" si="100"/>
        <v>1</v>
      </c>
      <c r="P2493">
        <v>1996</v>
      </c>
      <c r="Q2493">
        <v>1</v>
      </c>
      <c r="R2493">
        <v>1</v>
      </c>
      <c r="S2493">
        <v>1.8705290000000001</v>
      </c>
      <c r="T2493">
        <v>0</v>
      </c>
      <c r="U2493">
        <v>0</v>
      </c>
    </row>
    <row r="2494" spans="1:21" x14ac:dyDescent="0.35">
      <c r="A2494">
        <v>1</v>
      </c>
      <c r="B2494">
        <f t="shared" si="101"/>
        <v>2493</v>
      </c>
      <c r="C2494" t="s">
        <v>119</v>
      </c>
      <c r="D2494">
        <v>122</v>
      </c>
      <c r="E2494">
        <v>1998</v>
      </c>
      <c r="F2494">
        <v>100</v>
      </c>
      <c r="G2494" s="12">
        <v>550430</v>
      </c>
      <c r="H2494" s="12">
        <v>0</v>
      </c>
      <c r="I2494">
        <v>0</v>
      </c>
      <c r="J2494">
        <v>0</v>
      </c>
      <c r="K2494">
        <v>0</v>
      </c>
      <c r="L2494" s="11">
        <v>35077</v>
      </c>
      <c r="M2494" s="12">
        <v>1996</v>
      </c>
      <c r="N2494">
        <v>1</v>
      </c>
      <c r="O2494" s="12">
        <f t="shared" si="100"/>
        <v>2</v>
      </c>
      <c r="P2494">
        <v>1996</v>
      </c>
      <c r="Q2494">
        <v>2</v>
      </c>
      <c r="R2494">
        <v>1</v>
      </c>
      <c r="S2494">
        <v>1.8167610000000001</v>
      </c>
      <c r="T2494">
        <v>0</v>
      </c>
      <c r="U2494">
        <v>0</v>
      </c>
    </row>
    <row r="2495" spans="1:21" x14ac:dyDescent="0.35">
      <c r="A2495">
        <v>1</v>
      </c>
      <c r="B2495">
        <f t="shared" si="101"/>
        <v>2494</v>
      </c>
      <c r="C2495" t="s">
        <v>119</v>
      </c>
      <c r="D2495">
        <v>122</v>
      </c>
      <c r="E2495">
        <v>1999</v>
      </c>
      <c r="F2495">
        <v>100</v>
      </c>
      <c r="G2495" s="12">
        <v>569447</v>
      </c>
      <c r="H2495" s="12">
        <v>0</v>
      </c>
      <c r="I2495">
        <v>0</v>
      </c>
      <c r="J2495">
        <v>0</v>
      </c>
      <c r="K2495">
        <v>0</v>
      </c>
      <c r="L2495" s="11">
        <v>35077</v>
      </c>
      <c r="M2495" s="12">
        <v>1996</v>
      </c>
      <c r="N2495">
        <v>1</v>
      </c>
      <c r="O2495" s="12">
        <f t="shared" si="100"/>
        <v>3</v>
      </c>
      <c r="P2495">
        <v>1996</v>
      </c>
      <c r="Q2495">
        <v>3</v>
      </c>
      <c r="R2495">
        <v>1</v>
      </c>
      <c r="S2495">
        <v>1.7560899999999999</v>
      </c>
      <c r="T2495">
        <v>0</v>
      </c>
      <c r="U2495">
        <v>0</v>
      </c>
    </row>
    <row r="2496" spans="1:21" x14ac:dyDescent="0.35">
      <c r="A2496">
        <v>1</v>
      </c>
      <c r="B2496">
        <f t="shared" si="101"/>
        <v>2495</v>
      </c>
      <c r="C2496" t="s">
        <v>119</v>
      </c>
      <c r="D2496">
        <v>122</v>
      </c>
      <c r="E2496">
        <v>2000</v>
      </c>
      <c r="F2496">
        <v>100</v>
      </c>
      <c r="G2496" s="12">
        <v>592267</v>
      </c>
      <c r="H2496" s="12">
        <v>0</v>
      </c>
      <c r="I2496">
        <v>0</v>
      </c>
      <c r="J2496">
        <v>0</v>
      </c>
      <c r="K2496">
        <v>0</v>
      </c>
      <c r="L2496" s="11">
        <v>35077</v>
      </c>
      <c r="M2496" s="12">
        <v>1996</v>
      </c>
      <c r="N2496">
        <v>1</v>
      </c>
      <c r="O2496" s="12">
        <f t="shared" si="100"/>
        <v>4</v>
      </c>
      <c r="P2496">
        <v>1996</v>
      </c>
      <c r="Q2496">
        <v>4</v>
      </c>
      <c r="R2496">
        <v>1</v>
      </c>
      <c r="S2496">
        <v>1.688428</v>
      </c>
      <c r="T2496">
        <v>0</v>
      </c>
      <c r="U2496">
        <v>0</v>
      </c>
    </row>
    <row r="2497" spans="1:21" x14ac:dyDescent="0.35">
      <c r="A2497">
        <v>1</v>
      </c>
      <c r="B2497">
        <f t="shared" si="101"/>
        <v>2496</v>
      </c>
      <c r="C2497" t="s">
        <v>119</v>
      </c>
      <c r="D2497">
        <v>122</v>
      </c>
      <c r="E2497">
        <v>2001</v>
      </c>
      <c r="F2497">
        <v>100</v>
      </c>
      <c r="G2497" s="12">
        <v>616886</v>
      </c>
      <c r="H2497" s="12">
        <v>0</v>
      </c>
      <c r="I2497">
        <v>0</v>
      </c>
      <c r="J2497">
        <v>0</v>
      </c>
      <c r="K2497">
        <v>0</v>
      </c>
      <c r="L2497" s="11">
        <v>35077</v>
      </c>
      <c r="M2497" s="12">
        <v>1996</v>
      </c>
      <c r="N2497">
        <v>1</v>
      </c>
      <c r="O2497" s="12">
        <f t="shared" si="100"/>
        <v>5</v>
      </c>
      <c r="P2497">
        <v>1996</v>
      </c>
      <c r="Q2497">
        <v>5</v>
      </c>
      <c r="R2497">
        <v>1</v>
      </c>
      <c r="S2497">
        <v>1.6210450000000001</v>
      </c>
      <c r="T2497">
        <v>0</v>
      </c>
      <c r="U2497">
        <v>0</v>
      </c>
    </row>
    <row r="2498" spans="1:21" x14ac:dyDescent="0.35">
      <c r="A2498">
        <v>1</v>
      </c>
      <c r="B2498">
        <f t="shared" si="101"/>
        <v>2497</v>
      </c>
      <c r="C2498" t="s">
        <v>119</v>
      </c>
      <c r="D2498">
        <v>122</v>
      </c>
      <c r="E2498">
        <v>2002</v>
      </c>
      <c r="F2498">
        <v>100</v>
      </c>
      <c r="G2498" s="12">
        <v>645659</v>
      </c>
      <c r="H2498" s="12">
        <v>0</v>
      </c>
      <c r="I2498">
        <v>0</v>
      </c>
      <c r="J2498">
        <v>0</v>
      </c>
      <c r="K2498">
        <v>0</v>
      </c>
      <c r="L2498" s="11">
        <v>35077</v>
      </c>
      <c r="M2498" s="12">
        <v>1996</v>
      </c>
      <c r="N2498">
        <v>1</v>
      </c>
      <c r="O2498" s="12">
        <f t="shared" si="100"/>
        <v>6</v>
      </c>
      <c r="P2498">
        <v>1996</v>
      </c>
      <c r="Q2498">
        <v>6</v>
      </c>
      <c r="R2498">
        <v>1</v>
      </c>
      <c r="S2498">
        <v>1.548805</v>
      </c>
      <c r="T2498">
        <v>0</v>
      </c>
      <c r="U2498">
        <v>0</v>
      </c>
    </row>
    <row r="2499" spans="1:21" x14ac:dyDescent="0.35">
      <c r="A2499">
        <v>1</v>
      </c>
      <c r="B2499">
        <f t="shared" si="101"/>
        <v>2498</v>
      </c>
      <c r="C2499" t="s">
        <v>119</v>
      </c>
      <c r="D2499">
        <v>122</v>
      </c>
      <c r="E2499">
        <v>2003</v>
      </c>
      <c r="F2499">
        <v>100</v>
      </c>
      <c r="G2499" s="12">
        <v>688586</v>
      </c>
      <c r="H2499" s="12">
        <v>0</v>
      </c>
      <c r="I2499">
        <v>0</v>
      </c>
      <c r="J2499">
        <v>0</v>
      </c>
      <c r="K2499">
        <v>0</v>
      </c>
      <c r="L2499" s="11">
        <v>35077</v>
      </c>
      <c r="M2499" s="12">
        <v>1996</v>
      </c>
      <c r="N2499">
        <v>1</v>
      </c>
      <c r="O2499" s="12">
        <f t="shared" ref="O2499:O2562" si="102">E2499-M2499</f>
        <v>7</v>
      </c>
      <c r="P2499">
        <v>1996</v>
      </c>
      <c r="Q2499">
        <v>7</v>
      </c>
      <c r="R2499">
        <v>1</v>
      </c>
      <c r="S2499">
        <v>1.452251</v>
      </c>
      <c r="T2499">
        <v>0</v>
      </c>
      <c r="U2499">
        <v>0</v>
      </c>
    </row>
    <row r="2500" spans="1:21" x14ac:dyDescent="0.35">
      <c r="A2500">
        <v>1</v>
      </c>
      <c r="B2500">
        <f t="shared" ref="B2500:B2563" si="103">B2499+1</f>
        <v>2499</v>
      </c>
      <c r="C2500" t="s">
        <v>119</v>
      </c>
      <c r="D2500">
        <v>122</v>
      </c>
      <c r="E2500">
        <v>2004</v>
      </c>
      <c r="F2500">
        <v>100</v>
      </c>
      <c r="G2500" s="12">
        <v>758855</v>
      </c>
      <c r="H2500" s="12">
        <v>0</v>
      </c>
      <c r="I2500">
        <v>0</v>
      </c>
      <c r="J2500">
        <v>0</v>
      </c>
      <c r="K2500">
        <v>0</v>
      </c>
      <c r="L2500" s="11">
        <v>35077</v>
      </c>
      <c r="M2500" s="12">
        <v>1996</v>
      </c>
      <c r="N2500">
        <v>1</v>
      </c>
      <c r="O2500" s="12">
        <f t="shared" si="102"/>
        <v>8</v>
      </c>
      <c r="P2500">
        <v>1996</v>
      </c>
      <c r="Q2500">
        <v>8</v>
      </c>
      <c r="R2500">
        <v>1</v>
      </c>
      <c r="S2500">
        <v>1.3177749999999999</v>
      </c>
      <c r="T2500">
        <v>0</v>
      </c>
      <c r="U2500">
        <v>0</v>
      </c>
    </row>
    <row r="2501" spans="1:21" x14ac:dyDescent="0.35">
      <c r="A2501">
        <v>1</v>
      </c>
      <c r="B2501">
        <f t="shared" si="103"/>
        <v>2500</v>
      </c>
      <c r="C2501" t="s">
        <v>119</v>
      </c>
      <c r="D2501">
        <v>122</v>
      </c>
      <c r="E2501">
        <v>2005</v>
      </c>
      <c r="F2501">
        <v>100</v>
      </c>
      <c r="G2501" s="12">
        <v>864863</v>
      </c>
      <c r="H2501" s="12">
        <v>0</v>
      </c>
      <c r="I2501">
        <v>0</v>
      </c>
      <c r="J2501">
        <v>0</v>
      </c>
      <c r="K2501">
        <v>0</v>
      </c>
      <c r="L2501" s="11">
        <v>35077</v>
      </c>
      <c r="M2501" s="12">
        <v>1996</v>
      </c>
      <c r="N2501">
        <v>1</v>
      </c>
      <c r="O2501" s="12">
        <f t="shared" si="102"/>
        <v>9</v>
      </c>
      <c r="P2501">
        <v>1996</v>
      </c>
      <c r="Q2501">
        <v>9</v>
      </c>
      <c r="R2501">
        <v>1</v>
      </c>
      <c r="S2501">
        <v>1.156253</v>
      </c>
      <c r="T2501">
        <v>0</v>
      </c>
      <c r="U2501">
        <v>0</v>
      </c>
    </row>
    <row r="2502" spans="1:21" x14ac:dyDescent="0.35">
      <c r="A2502">
        <v>1</v>
      </c>
      <c r="B2502">
        <f t="shared" si="103"/>
        <v>2501</v>
      </c>
      <c r="C2502" t="s">
        <v>119</v>
      </c>
      <c r="D2502">
        <v>122</v>
      </c>
      <c r="E2502">
        <v>2006</v>
      </c>
      <c r="F2502">
        <v>100</v>
      </c>
      <c r="G2502" s="12">
        <v>1000000</v>
      </c>
      <c r="H2502" s="12">
        <v>0</v>
      </c>
      <c r="I2502">
        <v>0</v>
      </c>
      <c r="J2502">
        <v>0</v>
      </c>
      <c r="K2502">
        <v>0</v>
      </c>
      <c r="L2502" s="11">
        <v>35077</v>
      </c>
      <c r="M2502" s="12">
        <v>1996</v>
      </c>
      <c r="N2502">
        <v>1</v>
      </c>
      <c r="O2502" s="12">
        <f t="shared" si="102"/>
        <v>10</v>
      </c>
      <c r="P2502">
        <v>1996</v>
      </c>
      <c r="Q2502">
        <v>10</v>
      </c>
      <c r="R2502">
        <v>1</v>
      </c>
      <c r="S2502">
        <v>0.98972470000000001</v>
      </c>
      <c r="T2502">
        <v>0</v>
      </c>
      <c r="U2502">
        <v>0</v>
      </c>
    </row>
    <row r="2503" spans="1:21" x14ac:dyDescent="0.35">
      <c r="A2503">
        <v>1</v>
      </c>
      <c r="B2503">
        <f t="shared" si="103"/>
        <v>2502</v>
      </c>
      <c r="C2503" t="s">
        <v>119</v>
      </c>
      <c r="D2503">
        <v>122</v>
      </c>
      <c r="E2503">
        <v>2007</v>
      </c>
      <c r="F2503">
        <v>100</v>
      </c>
      <c r="G2503" s="12">
        <v>1200000</v>
      </c>
      <c r="H2503" s="12">
        <v>0</v>
      </c>
      <c r="I2503">
        <v>0</v>
      </c>
      <c r="J2503">
        <v>0</v>
      </c>
      <c r="K2503">
        <v>0</v>
      </c>
      <c r="L2503" s="11">
        <v>35077</v>
      </c>
      <c r="M2503" s="12">
        <v>1996</v>
      </c>
      <c r="N2503">
        <v>1</v>
      </c>
      <c r="O2503" s="12">
        <f t="shared" si="102"/>
        <v>11</v>
      </c>
      <c r="P2503">
        <v>1996</v>
      </c>
      <c r="Q2503">
        <v>11</v>
      </c>
      <c r="R2503">
        <v>1</v>
      </c>
      <c r="S2503">
        <v>0.84059539999999999</v>
      </c>
      <c r="T2503">
        <v>0</v>
      </c>
      <c r="U2503">
        <v>0</v>
      </c>
    </row>
    <row r="2504" spans="1:21" x14ac:dyDescent="0.35">
      <c r="A2504">
        <v>1</v>
      </c>
      <c r="B2504">
        <f t="shared" si="103"/>
        <v>2503</v>
      </c>
      <c r="C2504" t="s">
        <v>119</v>
      </c>
      <c r="D2504">
        <v>122</v>
      </c>
      <c r="E2504">
        <v>2008</v>
      </c>
      <c r="F2504">
        <v>100</v>
      </c>
      <c r="G2504" s="12">
        <v>1400000</v>
      </c>
      <c r="H2504" s="12">
        <v>0</v>
      </c>
      <c r="I2504">
        <v>0</v>
      </c>
      <c r="J2504">
        <v>0</v>
      </c>
      <c r="K2504">
        <v>0</v>
      </c>
      <c r="L2504" s="11">
        <v>35077</v>
      </c>
      <c r="M2504" s="12">
        <v>1996</v>
      </c>
      <c r="N2504">
        <v>1</v>
      </c>
      <c r="O2504" s="12">
        <f t="shared" si="102"/>
        <v>12</v>
      </c>
      <c r="P2504">
        <v>1996</v>
      </c>
      <c r="Q2504">
        <v>12</v>
      </c>
      <c r="R2504">
        <v>1</v>
      </c>
      <c r="S2504">
        <v>0.71976519999999999</v>
      </c>
      <c r="T2504">
        <v>0</v>
      </c>
      <c r="U2504">
        <v>0</v>
      </c>
    </row>
    <row r="2505" spans="1:21" x14ac:dyDescent="0.35">
      <c r="A2505">
        <v>1</v>
      </c>
      <c r="B2505">
        <f t="shared" si="103"/>
        <v>2504</v>
      </c>
      <c r="C2505" t="s">
        <v>119</v>
      </c>
      <c r="D2505">
        <v>122</v>
      </c>
      <c r="E2505">
        <v>2009</v>
      </c>
      <c r="F2505">
        <v>100</v>
      </c>
      <c r="G2505" s="12">
        <v>1600000</v>
      </c>
      <c r="H2505" s="12">
        <v>0</v>
      </c>
      <c r="I2505">
        <v>0</v>
      </c>
      <c r="J2505">
        <v>0</v>
      </c>
      <c r="K2505">
        <v>0</v>
      </c>
      <c r="L2505" s="11">
        <v>35077</v>
      </c>
      <c r="M2505" s="12">
        <v>1996</v>
      </c>
      <c r="N2505">
        <v>1</v>
      </c>
      <c r="O2505" s="12">
        <f t="shared" si="102"/>
        <v>13</v>
      </c>
      <c r="P2505">
        <v>1996</v>
      </c>
      <c r="Q2505">
        <v>13</v>
      </c>
      <c r="R2505">
        <v>1</v>
      </c>
      <c r="S2505">
        <v>0.62862240000000003</v>
      </c>
      <c r="T2505">
        <v>0</v>
      </c>
      <c r="U2505">
        <v>0</v>
      </c>
    </row>
    <row r="2506" spans="1:21" x14ac:dyDescent="0.35">
      <c r="A2506">
        <v>1</v>
      </c>
      <c r="B2506">
        <f t="shared" si="103"/>
        <v>2505</v>
      </c>
      <c r="C2506" t="s">
        <v>119</v>
      </c>
      <c r="D2506">
        <v>122</v>
      </c>
      <c r="E2506">
        <v>2010</v>
      </c>
      <c r="F2506">
        <v>100</v>
      </c>
      <c r="G2506" s="12">
        <v>1800000</v>
      </c>
      <c r="H2506" s="12">
        <v>0</v>
      </c>
      <c r="I2506">
        <v>0</v>
      </c>
      <c r="J2506">
        <v>0</v>
      </c>
      <c r="K2506">
        <v>0</v>
      </c>
      <c r="L2506" s="11">
        <v>35077</v>
      </c>
      <c r="M2506" s="12">
        <v>1996</v>
      </c>
      <c r="N2506">
        <v>1</v>
      </c>
      <c r="O2506" s="12">
        <f t="shared" si="102"/>
        <v>14</v>
      </c>
      <c r="P2506">
        <v>1996</v>
      </c>
      <c r="Q2506">
        <v>14</v>
      </c>
      <c r="R2506">
        <v>1</v>
      </c>
      <c r="S2506">
        <v>0.56189999999999996</v>
      </c>
      <c r="T2506">
        <v>0</v>
      </c>
      <c r="U2506">
        <v>0</v>
      </c>
    </row>
    <row r="2507" spans="1:21" x14ac:dyDescent="0.35">
      <c r="A2507">
        <v>1</v>
      </c>
      <c r="B2507">
        <f t="shared" si="103"/>
        <v>2506</v>
      </c>
      <c r="C2507" t="s">
        <v>119</v>
      </c>
      <c r="D2507">
        <v>122</v>
      </c>
      <c r="E2507">
        <v>2011</v>
      </c>
      <c r="F2507">
        <v>100</v>
      </c>
      <c r="G2507" s="12">
        <v>2000000</v>
      </c>
      <c r="H2507" s="12">
        <v>0</v>
      </c>
      <c r="I2507">
        <v>0</v>
      </c>
      <c r="J2507">
        <v>0</v>
      </c>
      <c r="K2507">
        <v>0</v>
      </c>
      <c r="L2507" s="11">
        <v>35077</v>
      </c>
      <c r="M2507" s="12">
        <v>1996</v>
      </c>
      <c r="N2507">
        <v>1</v>
      </c>
      <c r="O2507" s="12">
        <f t="shared" si="102"/>
        <v>15</v>
      </c>
      <c r="P2507">
        <v>1996</v>
      </c>
      <c r="Q2507">
        <v>15</v>
      </c>
      <c r="R2507">
        <v>1</v>
      </c>
      <c r="S2507">
        <v>0.51228090000000004</v>
      </c>
      <c r="T2507">
        <v>0</v>
      </c>
      <c r="U2507">
        <v>0</v>
      </c>
    </row>
    <row r="2508" spans="1:21" x14ac:dyDescent="0.35">
      <c r="A2508">
        <v>1</v>
      </c>
      <c r="B2508">
        <f t="shared" si="103"/>
        <v>2507</v>
      </c>
      <c r="C2508" t="s">
        <v>119</v>
      </c>
      <c r="D2508">
        <v>122</v>
      </c>
      <c r="E2508">
        <v>2012</v>
      </c>
      <c r="F2508">
        <v>100</v>
      </c>
      <c r="G2508" s="12">
        <v>2100000</v>
      </c>
      <c r="H2508" s="12">
        <v>0</v>
      </c>
      <c r="I2508">
        <v>0</v>
      </c>
      <c r="J2508">
        <v>0</v>
      </c>
      <c r="K2508">
        <v>0</v>
      </c>
      <c r="L2508" s="11">
        <v>35077</v>
      </c>
      <c r="M2508" s="12">
        <v>1996</v>
      </c>
      <c r="N2508">
        <v>1</v>
      </c>
      <c r="O2508" s="12">
        <f t="shared" si="102"/>
        <v>16</v>
      </c>
      <c r="P2508">
        <v>1996</v>
      </c>
      <c r="Q2508">
        <v>16</v>
      </c>
      <c r="R2508">
        <v>1</v>
      </c>
      <c r="S2508">
        <v>0.47403070000000003</v>
      </c>
      <c r="T2508">
        <v>0</v>
      </c>
      <c r="U2508">
        <v>0</v>
      </c>
    </row>
    <row r="2509" spans="1:21" x14ac:dyDescent="0.35">
      <c r="A2509">
        <v>1</v>
      </c>
      <c r="B2509">
        <f t="shared" si="103"/>
        <v>2508</v>
      </c>
      <c r="C2509" t="s">
        <v>119</v>
      </c>
      <c r="D2509">
        <v>122</v>
      </c>
      <c r="E2509">
        <v>2013</v>
      </c>
      <c r="F2509">
        <v>100</v>
      </c>
      <c r="G2509" s="12">
        <v>2300000</v>
      </c>
      <c r="H2509" s="12">
        <v>0</v>
      </c>
      <c r="I2509">
        <v>0</v>
      </c>
      <c r="J2509">
        <v>0</v>
      </c>
      <c r="K2509">
        <v>0</v>
      </c>
      <c r="L2509" s="11">
        <v>35077</v>
      </c>
      <c r="M2509" s="12">
        <v>1996</v>
      </c>
      <c r="N2509">
        <v>1</v>
      </c>
      <c r="O2509" s="12">
        <f t="shared" si="102"/>
        <v>17</v>
      </c>
      <c r="P2509">
        <v>1996</v>
      </c>
      <c r="Q2509">
        <v>17</v>
      </c>
      <c r="R2509">
        <v>1</v>
      </c>
      <c r="S2509">
        <v>0.444351</v>
      </c>
      <c r="T2509">
        <v>0</v>
      </c>
      <c r="U2509">
        <v>0</v>
      </c>
    </row>
    <row r="2510" spans="1:21" x14ac:dyDescent="0.35">
      <c r="A2510">
        <v>1</v>
      </c>
      <c r="B2510">
        <f t="shared" si="103"/>
        <v>2509</v>
      </c>
      <c r="C2510" t="s">
        <v>119</v>
      </c>
      <c r="D2510">
        <v>122</v>
      </c>
      <c r="E2510">
        <v>2014</v>
      </c>
      <c r="F2510">
        <v>100</v>
      </c>
      <c r="G2510" s="12">
        <v>2400000</v>
      </c>
      <c r="H2510" s="12">
        <v>0</v>
      </c>
      <c r="I2510">
        <v>0</v>
      </c>
      <c r="J2510">
        <v>0</v>
      </c>
      <c r="K2510">
        <v>0</v>
      </c>
      <c r="L2510" s="11">
        <v>35077</v>
      </c>
      <c r="M2510" s="12">
        <v>1996</v>
      </c>
      <c r="N2510">
        <v>1</v>
      </c>
      <c r="O2510" s="12">
        <f t="shared" si="102"/>
        <v>18</v>
      </c>
      <c r="P2510">
        <v>1996</v>
      </c>
      <c r="Q2510">
        <v>18</v>
      </c>
      <c r="R2510">
        <v>1</v>
      </c>
      <c r="S2510">
        <v>0.42115570000000002</v>
      </c>
      <c r="T2510">
        <v>0</v>
      </c>
      <c r="U2510">
        <v>0</v>
      </c>
    </row>
    <row r="2511" spans="1:21" x14ac:dyDescent="0.35">
      <c r="A2511">
        <v>1</v>
      </c>
      <c r="B2511">
        <f t="shared" si="103"/>
        <v>2510</v>
      </c>
      <c r="C2511" t="s">
        <v>119</v>
      </c>
      <c r="D2511">
        <v>122</v>
      </c>
      <c r="E2511">
        <v>2015</v>
      </c>
      <c r="F2511">
        <v>100</v>
      </c>
      <c r="G2511" s="12">
        <v>2500000</v>
      </c>
      <c r="H2511" s="12">
        <v>0</v>
      </c>
      <c r="I2511">
        <v>0</v>
      </c>
      <c r="J2511">
        <v>0</v>
      </c>
      <c r="K2511">
        <v>0</v>
      </c>
      <c r="L2511" s="11">
        <v>35077</v>
      </c>
      <c r="M2511" s="12">
        <v>1996</v>
      </c>
      <c r="N2511">
        <v>1</v>
      </c>
      <c r="O2511" s="12">
        <f t="shared" si="102"/>
        <v>19</v>
      </c>
      <c r="P2511">
        <v>1996</v>
      </c>
      <c r="Q2511">
        <v>19</v>
      </c>
      <c r="R2511">
        <v>1</v>
      </c>
      <c r="S2511">
        <v>0.40297569999999999</v>
      </c>
      <c r="T2511">
        <v>0</v>
      </c>
      <c r="U2511">
        <v>0</v>
      </c>
    </row>
    <row r="2512" spans="1:21" x14ac:dyDescent="0.35">
      <c r="A2512">
        <v>1</v>
      </c>
      <c r="B2512">
        <f t="shared" si="103"/>
        <v>2511</v>
      </c>
      <c r="C2512" t="s">
        <v>119</v>
      </c>
      <c r="D2512">
        <v>122</v>
      </c>
      <c r="E2512">
        <v>2016</v>
      </c>
      <c r="F2512">
        <v>100</v>
      </c>
      <c r="G2512" s="12">
        <v>2600000</v>
      </c>
      <c r="H2512" s="12">
        <v>0</v>
      </c>
      <c r="I2512">
        <v>0</v>
      </c>
      <c r="J2512">
        <v>0</v>
      </c>
      <c r="K2512">
        <v>0</v>
      </c>
      <c r="L2512" s="11">
        <v>35077</v>
      </c>
      <c r="M2512" s="12">
        <v>1996</v>
      </c>
      <c r="N2512">
        <v>1</v>
      </c>
      <c r="O2512" s="12">
        <f t="shared" si="102"/>
        <v>20</v>
      </c>
      <c r="P2512">
        <v>1996</v>
      </c>
      <c r="Q2512">
        <v>20</v>
      </c>
      <c r="R2512">
        <v>1</v>
      </c>
      <c r="S2512">
        <v>0.3891347</v>
      </c>
      <c r="T2512">
        <v>0</v>
      </c>
      <c r="U2512">
        <v>0</v>
      </c>
    </row>
    <row r="2513" spans="1:21" x14ac:dyDescent="0.35">
      <c r="A2513">
        <v>1</v>
      </c>
      <c r="B2513">
        <f t="shared" si="103"/>
        <v>2512</v>
      </c>
      <c r="C2513" t="s">
        <v>1839</v>
      </c>
      <c r="D2513">
        <v>124</v>
      </c>
      <c r="E2513">
        <v>1990</v>
      </c>
      <c r="F2513">
        <v>100</v>
      </c>
      <c r="G2513" s="12">
        <v>3700000</v>
      </c>
      <c r="H2513" s="12">
        <v>0</v>
      </c>
      <c r="I2513">
        <v>0</v>
      </c>
      <c r="J2513">
        <v>0</v>
      </c>
      <c r="K2513">
        <v>0</v>
      </c>
      <c r="L2513" s="11"/>
      <c r="M2513" s="12"/>
      <c r="N2513">
        <v>0</v>
      </c>
      <c r="O2513" s="12">
        <f t="shared" si="102"/>
        <v>1990</v>
      </c>
      <c r="R2513">
        <v>0</v>
      </c>
      <c r="S2513">
        <v>0.27056279999999999</v>
      </c>
      <c r="T2513">
        <v>0</v>
      </c>
      <c r="U2513">
        <v>0</v>
      </c>
    </row>
    <row r="2514" spans="1:21" x14ac:dyDescent="0.35">
      <c r="A2514">
        <v>1</v>
      </c>
      <c r="B2514">
        <f t="shared" si="103"/>
        <v>2513</v>
      </c>
      <c r="C2514" t="s">
        <v>1839</v>
      </c>
      <c r="D2514">
        <v>124</v>
      </c>
      <c r="E2514">
        <v>1991</v>
      </c>
      <c r="F2514">
        <v>100</v>
      </c>
      <c r="G2514" s="12">
        <v>3700000</v>
      </c>
      <c r="H2514" s="12">
        <v>0</v>
      </c>
      <c r="I2514">
        <v>0</v>
      </c>
      <c r="J2514">
        <v>0</v>
      </c>
      <c r="K2514">
        <v>0</v>
      </c>
      <c r="L2514" s="11"/>
      <c r="M2514" s="12"/>
      <c r="N2514">
        <v>0</v>
      </c>
      <c r="O2514" s="12">
        <f t="shared" si="102"/>
        <v>1991</v>
      </c>
      <c r="R2514">
        <v>0</v>
      </c>
      <c r="S2514">
        <v>0.26997840000000001</v>
      </c>
      <c r="T2514">
        <v>0</v>
      </c>
      <c r="U2514">
        <v>0</v>
      </c>
    </row>
    <row r="2515" spans="1:21" x14ac:dyDescent="0.35">
      <c r="A2515">
        <v>1</v>
      </c>
      <c r="B2515">
        <f t="shared" si="103"/>
        <v>2514</v>
      </c>
      <c r="C2515" t="s">
        <v>1839</v>
      </c>
      <c r="D2515">
        <v>124</v>
      </c>
      <c r="E2515">
        <v>1992</v>
      </c>
      <c r="F2515">
        <v>100</v>
      </c>
      <c r="G2515" s="12">
        <v>3700000</v>
      </c>
      <c r="H2515" s="12">
        <v>0</v>
      </c>
      <c r="I2515">
        <v>0</v>
      </c>
      <c r="J2515">
        <v>0</v>
      </c>
      <c r="K2515">
        <v>0</v>
      </c>
      <c r="L2515" s="11"/>
      <c r="M2515" s="12"/>
      <c r="N2515">
        <v>0</v>
      </c>
      <c r="O2515" s="12">
        <f t="shared" si="102"/>
        <v>1992</v>
      </c>
      <c r="R2515">
        <v>0</v>
      </c>
      <c r="S2515">
        <v>0.26983269999999998</v>
      </c>
      <c r="T2515">
        <v>0</v>
      </c>
      <c r="U2515">
        <v>0</v>
      </c>
    </row>
    <row r="2516" spans="1:21" x14ac:dyDescent="0.35">
      <c r="A2516">
        <v>1</v>
      </c>
      <c r="B2516">
        <f t="shared" si="103"/>
        <v>2515</v>
      </c>
      <c r="C2516" t="s">
        <v>1839</v>
      </c>
      <c r="D2516">
        <v>124</v>
      </c>
      <c r="E2516">
        <v>1993</v>
      </c>
      <c r="F2516">
        <v>100</v>
      </c>
      <c r="G2516" s="12">
        <v>3700000</v>
      </c>
      <c r="H2516" s="12">
        <v>0</v>
      </c>
      <c r="I2516">
        <v>0</v>
      </c>
      <c r="J2516">
        <v>0</v>
      </c>
      <c r="K2516">
        <v>0</v>
      </c>
      <c r="L2516" s="11"/>
      <c r="M2516" s="12"/>
      <c r="N2516">
        <v>0</v>
      </c>
      <c r="O2516" s="12">
        <f t="shared" si="102"/>
        <v>1993</v>
      </c>
      <c r="R2516">
        <v>0</v>
      </c>
      <c r="S2516">
        <v>0.27019720000000003</v>
      </c>
      <c r="T2516">
        <v>0</v>
      </c>
      <c r="U2516">
        <v>0</v>
      </c>
    </row>
    <row r="2517" spans="1:21" x14ac:dyDescent="0.35">
      <c r="A2517">
        <v>1</v>
      </c>
      <c r="B2517">
        <f t="shared" si="103"/>
        <v>2516</v>
      </c>
      <c r="C2517" t="s">
        <v>1839</v>
      </c>
      <c r="D2517">
        <v>124</v>
      </c>
      <c r="E2517">
        <v>1994</v>
      </c>
      <c r="F2517">
        <v>100</v>
      </c>
      <c r="G2517" s="12">
        <v>3700000</v>
      </c>
      <c r="H2517" s="12">
        <v>0</v>
      </c>
      <c r="I2517">
        <v>0</v>
      </c>
      <c r="J2517">
        <v>0</v>
      </c>
      <c r="K2517">
        <v>0</v>
      </c>
      <c r="L2517" s="11"/>
      <c r="M2517" s="12"/>
      <c r="N2517">
        <v>0</v>
      </c>
      <c r="O2517" s="12">
        <f t="shared" si="102"/>
        <v>1994</v>
      </c>
      <c r="R2517">
        <v>0</v>
      </c>
      <c r="S2517">
        <v>0.27092929999999998</v>
      </c>
      <c r="T2517">
        <v>0</v>
      </c>
      <c r="U2517">
        <v>0</v>
      </c>
    </row>
    <row r="2518" spans="1:21" x14ac:dyDescent="0.35">
      <c r="A2518">
        <v>1</v>
      </c>
      <c r="B2518">
        <f t="shared" si="103"/>
        <v>2517</v>
      </c>
      <c r="C2518" t="s">
        <v>1839</v>
      </c>
      <c r="D2518">
        <v>124</v>
      </c>
      <c r="E2518">
        <v>1995</v>
      </c>
      <c r="F2518">
        <v>100</v>
      </c>
      <c r="G2518" s="12">
        <v>3700000</v>
      </c>
      <c r="H2518" s="12">
        <v>0</v>
      </c>
      <c r="I2518">
        <v>0</v>
      </c>
      <c r="J2518">
        <v>0</v>
      </c>
      <c r="K2518">
        <v>0</v>
      </c>
      <c r="L2518" s="11"/>
      <c r="M2518" s="12"/>
      <c r="N2518">
        <v>0</v>
      </c>
      <c r="O2518" s="12">
        <f t="shared" si="102"/>
        <v>1995</v>
      </c>
      <c r="R2518">
        <v>0</v>
      </c>
      <c r="S2518">
        <v>0.2721015</v>
      </c>
      <c r="T2518">
        <v>0</v>
      </c>
      <c r="U2518">
        <v>0</v>
      </c>
    </row>
    <row r="2519" spans="1:21" x14ac:dyDescent="0.35">
      <c r="A2519">
        <v>1</v>
      </c>
      <c r="B2519">
        <f t="shared" si="103"/>
        <v>2518</v>
      </c>
      <c r="C2519" t="s">
        <v>1839</v>
      </c>
      <c r="D2519">
        <v>124</v>
      </c>
      <c r="E2519">
        <v>1996</v>
      </c>
      <c r="F2519">
        <v>100</v>
      </c>
      <c r="G2519" s="12">
        <v>3700000</v>
      </c>
      <c r="H2519" s="12">
        <v>0</v>
      </c>
      <c r="I2519">
        <v>0</v>
      </c>
      <c r="J2519">
        <v>0</v>
      </c>
      <c r="K2519">
        <v>0</v>
      </c>
      <c r="L2519" s="11"/>
      <c r="M2519" s="12"/>
      <c r="N2519">
        <v>0</v>
      </c>
      <c r="O2519" s="12">
        <f t="shared" si="102"/>
        <v>1996</v>
      </c>
      <c r="R2519">
        <v>0</v>
      </c>
      <c r="S2519">
        <v>0.27264690000000003</v>
      </c>
      <c r="T2519">
        <v>0</v>
      </c>
      <c r="U2519">
        <v>0</v>
      </c>
    </row>
    <row r="2520" spans="1:21" x14ac:dyDescent="0.35">
      <c r="A2520">
        <v>1</v>
      </c>
      <c r="B2520">
        <f t="shared" si="103"/>
        <v>2519</v>
      </c>
      <c r="C2520" t="s">
        <v>1839</v>
      </c>
      <c r="D2520">
        <v>124</v>
      </c>
      <c r="E2520">
        <v>1997</v>
      </c>
      <c r="F2520">
        <v>100</v>
      </c>
      <c r="G2520" s="12">
        <v>3700000</v>
      </c>
      <c r="H2520" s="12">
        <v>0</v>
      </c>
      <c r="I2520">
        <v>0</v>
      </c>
      <c r="J2520">
        <v>0</v>
      </c>
      <c r="K2520">
        <v>0</v>
      </c>
      <c r="L2520" s="11"/>
      <c r="M2520" s="12"/>
      <c r="N2520">
        <v>0</v>
      </c>
      <c r="O2520" s="12">
        <f t="shared" si="102"/>
        <v>1997</v>
      </c>
      <c r="R2520">
        <v>0</v>
      </c>
      <c r="S2520">
        <v>0.27365709999999999</v>
      </c>
      <c r="T2520">
        <v>0</v>
      </c>
      <c r="U2520">
        <v>0</v>
      </c>
    </row>
    <row r="2521" spans="1:21" x14ac:dyDescent="0.35">
      <c r="A2521">
        <v>1</v>
      </c>
      <c r="B2521">
        <f t="shared" si="103"/>
        <v>2520</v>
      </c>
      <c r="C2521" t="s">
        <v>1839</v>
      </c>
      <c r="D2521">
        <v>124</v>
      </c>
      <c r="E2521">
        <v>1998</v>
      </c>
      <c r="F2521">
        <v>200</v>
      </c>
      <c r="G2521" s="12">
        <v>3700000</v>
      </c>
      <c r="H2521" s="12">
        <v>0</v>
      </c>
      <c r="I2521">
        <v>0</v>
      </c>
      <c r="J2521">
        <v>0</v>
      </c>
      <c r="K2521">
        <v>0</v>
      </c>
      <c r="L2521" s="11"/>
      <c r="M2521" s="12"/>
      <c r="N2521">
        <v>0</v>
      </c>
      <c r="O2521" s="12">
        <f t="shared" si="102"/>
        <v>1998</v>
      </c>
      <c r="R2521">
        <v>0</v>
      </c>
      <c r="S2521">
        <v>0.54753540000000001</v>
      </c>
      <c r="T2521">
        <v>0</v>
      </c>
      <c r="U2521">
        <v>0</v>
      </c>
    </row>
    <row r="2522" spans="1:21" x14ac:dyDescent="0.35">
      <c r="A2522">
        <v>1</v>
      </c>
      <c r="B2522">
        <f t="shared" si="103"/>
        <v>2521</v>
      </c>
      <c r="C2522" t="s">
        <v>1839</v>
      </c>
      <c r="D2522">
        <v>124</v>
      </c>
      <c r="E2522">
        <v>1999</v>
      </c>
      <c r="F2522">
        <v>200</v>
      </c>
      <c r="G2522" s="12">
        <v>3600000</v>
      </c>
      <c r="H2522" s="12">
        <v>0</v>
      </c>
      <c r="I2522">
        <v>0</v>
      </c>
      <c r="J2522">
        <v>0</v>
      </c>
      <c r="K2522">
        <v>0</v>
      </c>
      <c r="L2522" s="11"/>
      <c r="M2522" s="12"/>
      <c r="N2522">
        <v>0</v>
      </c>
      <c r="O2522" s="12">
        <f t="shared" si="102"/>
        <v>1999</v>
      </c>
      <c r="R2522">
        <v>0</v>
      </c>
      <c r="S2522">
        <v>0.54839579999999999</v>
      </c>
      <c r="T2522">
        <v>0</v>
      </c>
      <c r="U2522">
        <v>0</v>
      </c>
    </row>
    <row r="2523" spans="1:21" x14ac:dyDescent="0.35">
      <c r="A2523">
        <v>1</v>
      </c>
      <c r="B2523">
        <f t="shared" si="103"/>
        <v>2522</v>
      </c>
      <c r="C2523" t="s">
        <v>1839</v>
      </c>
      <c r="D2523">
        <v>124</v>
      </c>
      <c r="E2523">
        <v>2000</v>
      </c>
      <c r="F2523">
        <v>200</v>
      </c>
      <c r="G2523" s="12">
        <v>3600000</v>
      </c>
      <c r="H2523" s="12">
        <v>0</v>
      </c>
      <c r="I2523">
        <v>0</v>
      </c>
      <c r="J2523">
        <v>0</v>
      </c>
      <c r="K2523">
        <v>0</v>
      </c>
      <c r="L2523" s="11"/>
      <c r="M2523" s="12"/>
      <c r="N2523">
        <v>0</v>
      </c>
      <c r="O2523" s="12">
        <f t="shared" si="102"/>
        <v>2000</v>
      </c>
      <c r="R2523">
        <v>0</v>
      </c>
      <c r="S2523">
        <v>0.54951209999999995</v>
      </c>
      <c r="T2523">
        <v>0</v>
      </c>
      <c r="U2523">
        <v>0</v>
      </c>
    </row>
    <row r="2524" spans="1:21" x14ac:dyDescent="0.35">
      <c r="A2524">
        <v>1</v>
      </c>
      <c r="B2524">
        <f t="shared" si="103"/>
        <v>2523</v>
      </c>
      <c r="C2524" t="s">
        <v>1839</v>
      </c>
      <c r="D2524">
        <v>124</v>
      </c>
      <c r="E2524">
        <v>2001</v>
      </c>
      <c r="F2524">
        <v>200</v>
      </c>
      <c r="G2524" s="12">
        <v>3600000</v>
      </c>
      <c r="H2524" s="12">
        <v>0</v>
      </c>
      <c r="I2524">
        <v>0</v>
      </c>
      <c r="J2524">
        <v>0</v>
      </c>
      <c r="K2524">
        <v>0</v>
      </c>
      <c r="L2524" s="11"/>
      <c r="M2524" s="12"/>
      <c r="N2524">
        <v>0</v>
      </c>
      <c r="O2524" s="12">
        <f t="shared" si="102"/>
        <v>2001</v>
      </c>
      <c r="R2524">
        <v>0</v>
      </c>
      <c r="S2524">
        <v>0.55074239999999997</v>
      </c>
      <c r="T2524">
        <v>0</v>
      </c>
      <c r="U2524">
        <v>0</v>
      </c>
    </row>
    <row r="2525" spans="1:21" x14ac:dyDescent="0.35">
      <c r="A2525">
        <v>1</v>
      </c>
      <c r="B2525">
        <f t="shared" si="103"/>
        <v>2524</v>
      </c>
      <c r="C2525" t="s">
        <v>1839</v>
      </c>
      <c r="D2525">
        <v>124</v>
      </c>
      <c r="E2525">
        <v>2002</v>
      </c>
      <c r="F2525">
        <v>500</v>
      </c>
      <c r="G2525" s="12">
        <v>3600000</v>
      </c>
      <c r="H2525" s="12">
        <v>0</v>
      </c>
      <c r="I2525">
        <v>0</v>
      </c>
      <c r="J2525">
        <v>0</v>
      </c>
      <c r="K2525">
        <v>0</v>
      </c>
      <c r="L2525" s="11"/>
      <c r="M2525" s="12"/>
      <c r="N2525">
        <v>0</v>
      </c>
      <c r="O2525" s="12">
        <f t="shared" si="102"/>
        <v>2002</v>
      </c>
      <c r="R2525">
        <v>0</v>
      </c>
      <c r="S2525">
        <v>1.3800479999999999</v>
      </c>
      <c r="T2525">
        <v>0</v>
      </c>
      <c r="U2525">
        <v>0</v>
      </c>
    </row>
    <row r="2526" spans="1:21" x14ac:dyDescent="0.35">
      <c r="A2526">
        <v>1</v>
      </c>
      <c r="B2526">
        <f t="shared" si="103"/>
        <v>2525</v>
      </c>
      <c r="C2526" t="s">
        <v>1839</v>
      </c>
      <c r="D2526">
        <v>124</v>
      </c>
      <c r="E2526">
        <v>2003</v>
      </c>
      <c r="F2526">
        <v>500</v>
      </c>
      <c r="G2526" s="12">
        <v>3600000</v>
      </c>
      <c r="H2526" s="12">
        <v>0</v>
      </c>
      <c r="I2526">
        <v>0</v>
      </c>
      <c r="J2526">
        <v>0</v>
      </c>
      <c r="K2526">
        <v>0</v>
      </c>
      <c r="L2526" s="11"/>
      <c r="M2526" s="12"/>
      <c r="N2526">
        <v>0</v>
      </c>
      <c r="O2526" s="12">
        <f t="shared" si="102"/>
        <v>2003</v>
      </c>
      <c r="R2526">
        <v>0</v>
      </c>
      <c r="S2526">
        <v>1.3839399999999999</v>
      </c>
      <c r="T2526">
        <v>0</v>
      </c>
      <c r="U2526">
        <v>0</v>
      </c>
    </row>
    <row r="2527" spans="1:21" x14ac:dyDescent="0.35">
      <c r="A2527">
        <v>1</v>
      </c>
      <c r="B2527">
        <f t="shared" si="103"/>
        <v>2526</v>
      </c>
      <c r="C2527" t="s">
        <v>1839</v>
      </c>
      <c r="D2527">
        <v>124</v>
      </c>
      <c r="E2527">
        <v>2004</v>
      </c>
      <c r="F2527">
        <v>500</v>
      </c>
      <c r="G2527" s="12">
        <v>3600000</v>
      </c>
      <c r="H2527" s="12">
        <v>0</v>
      </c>
      <c r="I2527">
        <v>0</v>
      </c>
      <c r="J2527">
        <v>0</v>
      </c>
      <c r="K2527">
        <v>0</v>
      </c>
      <c r="L2527" s="11"/>
      <c r="M2527" s="12"/>
      <c r="N2527">
        <v>0</v>
      </c>
      <c r="O2527" s="12">
        <f t="shared" si="102"/>
        <v>2004</v>
      </c>
      <c r="R2527">
        <v>0</v>
      </c>
      <c r="S2527">
        <v>1.3873690000000001</v>
      </c>
      <c r="T2527">
        <v>0</v>
      </c>
      <c r="U2527">
        <v>0</v>
      </c>
    </row>
    <row r="2528" spans="1:21" x14ac:dyDescent="0.35">
      <c r="A2528">
        <v>1</v>
      </c>
      <c r="B2528">
        <f t="shared" si="103"/>
        <v>2527</v>
      </c>
      <c r="C2528" t="s">
        <v>1839</v>
      </c>
      <c r="D2528">
        <v>124</v>
      </c>
      <c r="E2528">
        <v>2005</v>
      </c>
      <c r="F2528">
        <v>500</v>
      </c>
      <c r="G2528" s="12">
        <v>3600000</v>
      </c>
      <c r="H2528" s="12">
        <v>0</v>
      </c>
      <c r="I2528">
        <v>0</v>
      </c>
      <c r="J2528">
        <v>0</v>
      </c>
      <c r="K2528">
        <v>0</v>
      </c>
      <c r="L2528" s="11"/>
      <c r="M2528" s="12"/>
      <c r="N2528">
        <v>0</v>
      </c>
      <c r="O2528" s="12">
        <f t="shared" si="102"/>
        <v>2005</v>
      </c>
      <c r="R2528">
        <v>0</v>
      </c>
      <c r="S2528">
        <v>1.3907480000000001</v>
      </c>
      <c r="T2528">
        <v>0</v>
      </c>
      <c r="U2528">
        <v>0</v>
      </c>
    </row>
    <row r="2529" spans="1:21" x14ac:dyDescent="0.35">
      <c r="A2529">
        <v>1</v>
      </c>
      <c r="B2529">
        <f t="shared" si="103"/>
        <v>2528</v>
      </c>
      <c r="C2529" t="s">
        <v>1839</v>
      </c>
      <c r="D2529">
        <v>124</v>
      </c>
      <c r="E2529">
        <v>2006</v>
      </c>
      <c r="F2529">
        <v>500</v>
      </c>
      <c r="G2529" s="12">
        <v>3600000</v>
      </c>
      <c r="H2529" s="12">
        <v>0</v>
      </c>
      <c r="I2529">
        <v>0</v>
      </c>
      <c r="J2529">
        <v>0</v>
      </c>
      <c r="K2529">
        <v>0</v>
      </c>
      <c r="L2529" s="11"/>
      <c r="M2529" s="12"/>
      <c r="N2529">
        <v>0</v>
      </c>
      <c r="O2529" s="12">
        <f t="shared" si="102"/>
        <v>2006</v>
      </c>
      <c r="R2529">
        <v>0</v>
      </c>
      <c r="S2529">
        <v>1.3946190000000001</v>
      </c>
      <c r="T2529">
        <v>0</v>
      </c>
      <c r="U2529">
        <v>0</v>
      </c>
    </row>
    <row r="2530" spans="1:21" x14ac:dyDescent="0.35">
      <c r="A2530">
        <v>1</v>
      </c>
      <c r="B2530">
        <f t="shared" si="103"/>
        <v>2529</v>
      </c>
      <c r="C2530" t="s">
        <v>1839</v>
      </c>
      <c r="D2530">
        <v>124</v>
      </c>
      <c r="E2530">
        <v>2007</v>
      </c>
      <c r="F2530">
        <v>500</v>
      </c>
      <c r="G2530" s="12">
        <v>3600000</v>
      </c>
      <c r="H2530" s="12">
        <v>0</v>
      </c>
      <c r="I2530">
        <v>0</v>
      </c>
      <c r="J2530">
        <v>0</v>
      </c>
      <c r="K2530">
        <v>0</v>
      </c>
      <c r="L2530" s="11"/>
      <c r="M2530" s="12"/>
      <c r="N2530">
        <v>0</v>
      </c>
      <c r="O2530" s="12">
        <f t="shared" si="102"/>
        <v>2007</v>
      </c>
      <c r="R2530">
        <v>0</v>
      </c>
      <c r="S2530">
        <v>1.3978550000000001</v>
      </c>
      <c r="T2530">
        <v>0</v>
      </c>
      <c r="U2530">
        <v>0</v>
      </c>
    </row>
    <row r="2531" spans="1:21" x14ac:dyDescent="0.35">
      <c r="A2531">
        <v>1</v>
      </c>
      <c r="B2531">
        <f t="shared" si="103"/>
        <v>2530</v>
      </c>
      <c r="C2531" t="s">
        <v>1839</v>
      </c>
      <c r="D2531">
        <v>124</v>
      </c>
      <c r="E2531">
        <v>2008</v>
      </c>
      <c r="F2531">
        <v>500</v>
      </c>
      <c r="G2531" s="12">
        <v>3600000</v>
      </c>
      <c r="H2531" s="12">
        <v>0</v>
      </c>
      <c r="I2531">
        <v>0</v>
      </c>
      <c r="J2531">
        <v>0</v>
      </c>
      <c r="K2531">
        <v>0</v>
      </c>
      <c r="L2531" s="11"/>
      <c r="M2531" s="12"/>
      <c r="N2531">
        <v>0</v>
      </c>
      <c r="O2531" s="12">
        <f t="shared" si="102"/>
        <v>2008</v>
      </c>
      <c r="R2531">
        <v>0</v>
      </c>
      <c r="S2531">
        <v>1.4005179999999999</v>
      </c>
      <c r="T2531">
        <v>0</v>
      </c>
      <c r="U2531">
        <v>0</v>
      </c>
    </row>
    <row r="2532" spans="1:21" x14ac:dyDescent="0.35">
      <c r="A2532">
        <v>1</v>
      </c>
      <c r="B2532">
        <f t="shared" si="103"/>
        <v>2531</v>
      </c>
      <c r="C2532" t="s">
        <v>1839</v>
      </c>
      <c r="D2532">
        <v>124</v>
      </c>
      <c r="E2532">
        <v>2009</v>
      </c>
      <c r="F2532">
        <v>500</v>
      </c>
      <c r="G2532" s="12">
        <v>3600000</v>
      </c>
      <c r="H2532" s="12">
        <v>0</v>
      </c>
      <c r="I2532">
        <v>0</v>
      </c>
      <c r="J2532">
        <v>0</v>
      </c>
      <c r="K2532">
        <v>0</v>
      </c>
      <c r="L2532" s="11"/>
      <c r="M2532" s="12"/>
      <c r="N2532">
        <v>0</v>
      </c>
      <c r="O2532" s="12">
        <f t="shared" si="102"/>
        <v>2009</v>
      </c>
      <c r="R2532">
        <v>0</v>
      </c>
      <c r="S2532">
        <v>1.4022870000000001</v>
      </c>
      <c r="T2532">
        <v>0</v>
      </c>
      <c r="U2532">
        <v>0</v>
      </c>
    </row>
    <row r="2533" spans="1:21" x14ac:dyDescent="0.35">
      <c r="A2533">
        <v>1</v>
      </c>
      <c r="B2533">
        <f t="shared" si="103"/>
        <v>2532</v>
      </c>
      <c r="C2533" t="s">
        <v>1839</v>
      </c>
      <c r="D2533">
        <v>124</v>
      </c>
      <c r="E2533">
        <v>2010</v>
      </c>
      <c r="F2533">
        <v>500</v>
      </c>
      <c r="G2533" s="12">
        <v>3600000</v>
      </c>
      <c r="H2533" s="12">
        <v>0</v>
      </c>
      <c r="I2533">
        <v>0</v>
      </c>
      <c r="J2533">
        <v>0</v>
      </c>
      <c r="K2533">
        <v>0</v>
      </c>
      <c r="L2533" s="11"/>
      <c r="M2533" s="12"/>
      <c r="N2533">
        <v>0</v>
      </c>
      <c r="O2533" s="12">
        <f t="shared" si="102"/>
        <v>2010</v>
      </c>
      <c r="R2533">
        <v>0</v>
      </c>
      <c r="S2533">
        <v>1.403688</v>
      </c>
      <c r="T2533">
        <v>0</v>
      </c>
      <c r="U2533">
        <v>0</v>
      </c>
    </row>
    <row r="2534" spans="1:21" x14ac:dyDescent="0.35">
      <c r="A2534">
        <v>1</v>
      </c>
      <c r="B2534">
        <f t="shared" si="103"/>
        <v>2533</v>
      </c>
      <c r="C2534" t="s">
        <v>1839</v>
      </c>
      <c r="D2534">
        <v>124</v>
      </c>
      <c r="E2534">
        <v>2011</v>
      </c>
      <c r="F2534">
        <v>500</v>
      </c>
      <c r="G2534" s="12">
        <v>3600000</v>
      </c>
      <c r="H2534" s="12">
        <v>0</v>
      </c>
      <c r="I2534">
        <v>0</v>
      </c>
      <c r="J2534">
        <v>0</v>
      </c>
      <c r="K2534">
        <v>0</v>
      </c>
      <c r="L2534" s="11"/>
      <c r="M2534" s="12"/>
      <c r="N2534">
        <v>0</v>
      </c>
      <c r="O2534" s="12">
        <f t="shared" si="102"/>
        <v>2011</v>
      </c>
      <c r="R2534">
        <v>0</v>
      </c>
      <c r="S2534">
        <v>1.4045000000000001</v>
      </c>
      <c r="T2534">
        <v>0</v>
      </c>
      <c r="U2534">
        <v>0</v>
      </c>
    </row>
    <row r="2535" spans="1:21" x14ac:dyDescent="0.35">
      <c r="A2535">
        <v>1</v>
      </c>
      <c r="B2535">
        <f t="shared" si="103"/>
        <v>2534</v>
      </c>
      <c r="C2535" t="s">
        <v>1839</v>
      </c>
      <c r="D2535">
        <v>124</v>
      </c>
      <c r="E2535">
        <v>2012</v>
      </c>
      <c r="F2535">
        <v>500</v>
      </c>
      <c r="G2535" s="12">
        <v>3600000</v>
      </c>
      <c r="H2535" s="12">
        <v>0</v>
      </c>
      <c r="I2535">
        <v>0</v>
      </c>
      <c r="J2535">
        <v>0</v>
      </c>
      <c r="K2535">
        <v>0</v>
      </c>
      <c r="L2535" s="11"/>
      <c r="M2535" s="12"/>
      <c r="N2535">
        <v>0</v>
      </c>
      <c r="O2535" s="12">
        <f t="shared" si="102"/>
        <v>2012</v>
      </c>
      <c r="R2535">
        <v>0</v>
      </c>
      <c r="S2535">
        <v>1.404684</v>
      </c>
      <c r="T2535">
        <v>0</v>
      </c>
      <c r="U2535">
        <v>0</v>
      </c>
    </row>
    <row r="2536" spans="1:21" x14ac:dyDescent="0.35">
      <c r="A2536">
        <v>1</v>
      </c>
      <c r="B2536">
        <f t="shared" si="103"/>
        <v>2535</v>
      </c>
      <c r="C2536" t="s">
        <v>1839</v>
      </c>
      <c r="D2536">
        <v>124</v>
      </c>
      <c r="E2536">
        <v>2013</v>
      </c>
      <c r="F2536">
        <v>500</v>
      </c>
      <c r="G2536" s="12">
        <v>3600000</v>
      </c>
      <c r="H2536" s="12">
        <v>0</v>
      </c>
      <c r="I2536">
        <v>0</v>
      </c>
      <c r="J2536">
        <v>0</v>
      </c>
      <c r="K2536">
        <v>0</v>
      </c>
      <c r="L2536" s="11"/>
      <c r="M2536" s="12"/>
      <c r="N2536">
        <v>0</v>
      </c>
      <c r="O2536" s="12">
        <f t="shared" si="102"/>
        <v>2013</v>
      </c>
      <c r="R2536">
        <v>0</v>
      </c>
      <c r="S2536">
        <v>1.40506</v>
      </c>
      <c r="T2536">
        <v>0</v>
      </c>
      <c r="U2536">
        <v>0</v>
      </c>
    </row>
    <row r="2537" spans="1:21" x14ac:dyDescent="0.35">
      <c r="A2537">
        <v>1</v>
      </c>
      <c r="B2537">
        <f t="shared" si="103"/>
        <v>2536</v>
      </c>
      <c r="C2537" t="s">
        <v>1839</v>
      </c>
      <c r="D2537">
        <v>124</v>
      </c>
      <c r="E2537">
        <v>2014</v>
      </c>
      <c r="F2537">
        <v>500</v>
      </c>
      <c r="G2537" s="12">
        <v>3600000</v>
      </c>
      <c r="H2537" s="12">
        <v>0</v>
      </c>
      <c r="I2537">
        <v>0</v>
      </c>
      <c r="J2537">
        <v>0</v>
      </c>
      <c r="K2537">
        <v>0</v>
      </c>
      <c r="L2537" s="11"/>
      <c r="M2537" s="12"/>
      <c r="N2537">
        <v>0</v>
      </c>
      <c r="O2537" s="12">
        <f t="shared" si="102"/>
        <v>2014</v>
      </c>
      <c r="R2537">
        <v>0</v>
      </c>
      <c r="S2537">
        <v>1.4059170000000001</v>
      </c>
      <c r="T2537">
        <v>0</v>
      </c>
      <c r="U2537">
        <v>0</v>
      </c>
    </row>
    <row r="2538" spans="1:21" x14ac:dyDescent="0.35">
      <c r="A2538">
        <v>1</v>
      </c>
      <c r="B2538">
        <f t="shared" si="103"/>
        <v>2537</v>
      </c>
      <c r="C2538" t="s">
        <v>1839</v>
      </c>
      <c r="D2538">
        <v>124</v>
      </c>
      <c r="E2538">
        <v>2015</v>
      </c>
      <c r="F2538">
        <v>500</v>
      </c>
      <c r="G2538" s="12">
        <v>3600000</v>
      </c>
      <c r="H2538" s="12">
        <v>0</v>
      </c>
      <c r="I2538">
        <v>0</v>
      </c>
      <c r="J2538">
        <v>0</v>
      </c>
      <c r="K2538">
        <v>0</v>
      </c>
      <c r="L2538" s="11"/>
      <c r="M2538" s="12"/>
      <c r="N2538">
        <v>0</v>
      </c>
      <c r="O2538" s="12">
        <f t="shared" si="102"/>
        <v>2015</v>
      </c>
      <c r="R2538">
        <v>0</v>
      </c>
      <c r="S2538">
        <v>1.4068229999999999</v>
      </c>
      <c r="T2538">
        <v>0</v>
      </c>
      <c r="U2538">
        <v>0</v>
      </c>
    </row>
    <row r="2539" spans="1:21" x14ac:dyDescent="0.35">
      <c r="A2539">
        <v>1</v>
      </c>
      <c r="B2539">
        <f t="shared" si="103"/>
        <v>2538</v>
      </c>
      <c r="C2539" t="s">
        <v>1839</v>
      </c>
      <c r="D2539">
        <v>124</v>
      </c>
      <c r="E2539">
        <v>2016</v>
      </c>
      <c r="F2539">
        <v>500</v>
      </c>
      <c r="G2539" s="12">
        <v>3600000</v>
      </c>
      <c r="H2539" s="12">
        <v>0</v>
      </c>
      <c r="I2539">
        <v>0</v>
      </c>
      <c r="J2539">
        <v>0</v>
      </c>
      <c r="K2539">
        <v>0</v>
      </c>
      <c r="L2539" s="11"/>
      <c r="M2539" s="12"/>
      <c r="N2539">
        <v>0</v>
      </c>
      <c r="O2539" s="12">
        <f t="shared" si="102"/>
        <v>2016</v>
      </c>
      <c r="R2539">
        <v>0</v>
      </c>
      <c r="S2539">
        <v>1.4076580000000001</v>
      </c>
      <c r="T2539">
        <v>0</v>
      </c>
      <c r="U2539">
        <v>0</v>
      </c>
    </row>
    <row r="2540" spans="1:21" x14ac:dyDescent="0.35">
      <c r="A2540">
        <v>1</v>
      </c>
      <c r="B2540">
        <f t="shared" si="103"/>
        <v>2539</v>
      </c>
      <c r="C2540" t="s">
        <v>122</v>
      </c>
      <c r="D2540">
        <v>125</v>
      </c>
      <c r="E2540">
        <v>1990</v>
      </c>
      <c r="F2540">
        <v>500</v>
      </c>
      <c r="G2540" s="12">
        <v>23000000</v>
      </c>
      <c r="H2540" s="12">
        <v>0</v>
      </c>
      <c r="I2540">
        <v>0</v>
      </c>
      <c r="J2540">
        <v>0</v>
      </c>
      <c r="K2540">
        <v>0</v>
      </c>
      <c r="L2540" s="11">
        <v>34700</v>
      </c>
      <c r="M2540" s="12">
        <v>1995</v>
      </c>
      <c r="N2540">
        <v>0</v>
      </c>
      <c r="O2540" s="12">
        <f t="shared" si="102"/>
        <v>-5</v>
      </c>
      <c r="P2540">
        <v>1995</v>
      </c>
      <c r="Q2540">
        <v>-5</v>
      </c>
      <c r="R2540">
        <v>0</v>
      </c>
      <c r="S2540">
        <v>0.2155002</v>
      </c>
      <c r="T2540">
        <v>0</v>
      </c>
      <c r="U2540">
        <v>0</v>
      </c>
    </row>
    <row r="2541" spans="1:21" x14ac:dyDescent="0.35">
      <c r="A2541">
        <v>1</v>
      </c>
      <c r="B2541">
        <f t="shared" si="103"/>
        <v>2540</v>
      </c>
      <c r="C2541" t="s">
        <v>122</v>
      </c>
      <c r="D2541">
        <v>125</v>
      </c>
      <c r="E2541">
        <v>1991</v>
      </c>
      <c r="F2541">
        <v>500</v>
      </c>
      <c r="G2541" s="12">
        <v>23000000</v>
      </c>
      <c r="H2541" s="12">
        <v>0</v>
      </c>
      <c r="I2541">
        <v>0</v>
      </c>
      <c r="J2541">
        <v>0</v>
      </c>
      <c r="K2541">
        <v>0</v>
      </c>
      <c r="L2541" s="11">
        <v>34700</v>
      </c>
      <c r="M2541" s="12">
        <v>1995</v>
      </c>
      <c r="N2541">
        <v>0</v>
      </c>
      <c r="O2541" s="12">
        <f t="shared" si="102"/>
        <v>-4</v>
      </c>
      <c r="P2541">
        <v>1995</v>
      </c>
      <c r="Q2541">
        <v>-4</v>
      </c>
      <c r="R2541">
        <v>0</v>
      </c>
      <c r="S2541">
        <v>0.2173804</v>
      </c>
      <c r="T2541">
        <v>0</v>
      </c>
      <c r="U2541">
        <v>0</v>
      </c>
    </row>
    <row r="2542" spans="1:21" x14ac:dyDescent="0.35">
      <c r="A2542">
        <v>1</v>
      </c>
      <c r="B2542">
        <f t="shared" si="103"/>
        <v>2541</v>
      </c>
      <c r="C2542" t="s">
        <v>122</v>
      </c>
      <c r="D2542">
        <v>125</v>
      </c>
      <c r="E2542">
        <v>1992</v>
      </c>
      <c r="F2542">
        <v>500</v>
      </c>
      <c r="G2542" s="12">
        <v>23000000</v>
      </c>
      <c r="H2542" s="12">
        <v>0</v>
      </c>
      <c r="I2542">
        <v>0</v>
      </c>
      <c r="J2542">
        <v>0</v>
      </c>
      <c r="K2542">
        <v>0</v>
      </c>
      <c r="L2542" s="11">
        <v>34700</v>
      </c>
      <c r="M2542" s="12">
        <v>1995</v>
      </c>
      <c r="N2542">
        <v>0</v>
      </c>
      <c r="O2542" s="12">
        <f t="shared" si="102"/>
        <v>-3</v>
      </c>
      <c r="P2542">
        <v>1995</v>
      </c>
      <c r="Q2542">
        <v>-3</v>
      </c>
      <c r="R2542">
        <v>0</v>
      </c>
      <c r="S2542">
        <v>0.2193532</v>
      </c>
      <c r="T2542">
        <v>0</v>
      </c>
      <c r="U2542">
        <v>0</v>
      </c>
    </row>
    <row r="2543" spans="1:21" x14ac:dyDescent="0.35">
      <c r="A2543">
        <v>1</v>
      </c>
      <c r="B2543">
        <f t="shared" si="103"/>
        <v>2542</v>
      </c>
      <c r="C2543" t="s">
        <v>122</v>
      </c>
      <c r="D2543">
        <v>125</v>
      </c>
      <c r="E2543">
        <v>1993</v>
      </c>
      <c r="F2543">
        <v>500</v>
      </c>
      <c r="G2543" s="12">
        <v>23000000</v>
      </c>
      <c r="H2543" s="12">
        <v>0</v>
      </c>
      <c r="I2543">
        <v>0</v>
      </c>
      <c r="J2543">
        <v>0</v>
      </c>
      <c r="K2543">
        <v>0</v>
      </c>
      <c r="L2543" s="11">
        <v>34700</v>
      </c>
      <c r="M2543" s="12">
        <v>1995</v>
      </c>
      <c r="N2543">
        <v>0</v>
      </c>
      <c r="O2543" s="12">
        <f t="shared" si="102"/>
        <v>-2</v>
      </c>
      <c r="P2543">
        <v>1995</v>
      </c>
      <c r="Q2543">
        <v>-2</v>
      </c>
      <c r="R2543">
        <v>0</v>
      </c>
      <c r="S2543">
        <v>0.21965199999999999</v>
      </c>
      <c r="T2543">
        <v>0</v>
      </c>
      <c r="U2543">
        <v>0</v>
      </c>
    </row>
    <row r="2544" spans="1:21" x14ac:dyDescent="0.35">
      <c r="A2544">
        <v>1</v>
      </c>
      <c r="B2544">
        <f t="shared" si="103"/>
        <v>2543</v>
      </c>
      <c r="C2544" t="s">
        <v>122</v>
      </c>
      <c r="D2544">
        <v>125</v>
      </c>
      <c r="E2544">
        <v>1994</v>
      </c>
      <c r="F2544">
        <v>1000</v>
      </c>
      <c r="G2544" s="12">
        <v>23000000</v>
      </c>
      <c r="H2544" s="12">
        <v>0</v>
      </c>
      <c r="I2544">
        <v>0</v>
      </c>
      <c r="J2544">
        <v>0</v>
      </c>
      <c r="K2544">
        <v>0</v>
      </c>
      <c r="L2544" s="11">
        <v>34700</v>
      </c>
      <c r="M2544" s="12">
        <v>1995</v>
      </c>
      <c r="N2544">
        <v>0</v>
      </c>
      <c r="O2544" s="12">
        <f t="shared" si="102"/>
        <v>-1</v>
      </c>
      <c r="P2544">
        <v>1995</v>
      </c>
      <c r="Q2544">
        <v>-1</v>
      </c>
      <c r="R2544">
        <v>0</v>
      </c>
      <c r="S2544">
        <v>0.43994309999999998</v>
      </c>
      <c r="T2544">
        <v>0</v>
      </c>
      <c r="U2544">
        <v>0</v>
      </c>
    </row>
    <row r="2545" spans="1:21" x14ac:dyDescent="0.35">
      <c r="A2545">
        <v>1</v>
      </c>
      <c r="B2545">
        <f t="shared" si="103"/>
        <v>2544</v>
      </c>
      <c r="C2545" t="s">
        <v>122</v>
      </c>
      <c r="D2545">
        <v>125</v>
      </c>
      <c r="E2545">
        <v>1995</v>
      </c>
      <c r="F2545">
        <v>1000</v>
      </c>
      <c r="G2545" s="12">
        <v>23000000</v>
      </c>
      <c r="H2545" s="12">
        <v>0</v>
      </c>
      <c r="I2545">
        <v>0</v>
      </c>
      <c r="J2545">
        <v>0</v>
      </c>
      <c r="K2545">
        <v>0</v>
      </c>
      <c r="L2545" s="11">
        <v>34700</v>
      </c>
      <c r="M2545" s="12">
        <v>1995</v>
      </c>
      <c r="N2545">
        <v>1</v>
      </c>
      <c r="O2545" s="12">
        <f t="shared" si="102"/>
        <v>0</v>
      </c>
      <c r="P2545">
        <v>1995</v>
      </c>
      <c r="Q2545">
        <v>0</v>
      </c>
      <c r="R2545">
        <v>1</v>
      </c>
      <c r="S2545">
        <v>0.44083410000000001</v>
      </c>
      <c r="T2545">
        <v>0</v>
      </c>
      <c r="U2545">
        <v>0</v>
      </c>
    </row>
    <row r="2546" spans="1:21" x14ac:dyDescent="0.35">
      <c r="A2546">
        <v>1</v>
      </c>
      <c r="B2546">
        <f t="shared" si="103"/>
        <v>2545</v>
      </c>
      <c r="C2546" t="s">
        <v>122</v>
      </c>
      <c r="D2546">
        <v>125</v>
      </c>
      <c r="E2546">
        <v>1996</v>
      </c>
      <c r="F2546">
        <v>1000</v>
      </c>
      <c r="G2546" s="12">
        <v>23000000</v>
      </c>
      <c r="H2546" s="12">
        <v>0</v>
      </c>
      <c r="I2546">
        <v>0</v>
      </c>
      <c r="J2546">
        <v>0</v>
      </c>
      <c r="K2546">
        <v>0</v>
      </c>
      <c r="L2546" s="11">
        <v>34700</v>
      </c>
      <c r="M2546" s="12">
        <v>1995</v>
      </c>
      <c r="N2546">
        <v>1</v>
      </c>
      <c r="O2546" s="12">
        <f t="shared" si="102"/>
        <v>1</v>
      </c>
      <c r="P2546">
        <v>1995</v>
      </c>
      <c r="Q2546">
        <v>1</v>
      </c>
      <c r="R2546">
        <v>1</v>
      </c>
      <c r="S2546">
        <v>0.4421061</v>
      </c>
      <c r="T2546">
        <v>0</v>
      </c>
      <c r="U2546">
        <v>0</v>
      </c>
    </row>
    <row r="2547" spans="1:21" x14ac:dyDescent="0.35">
      <c r="A2547">
        <v>1</v>
      </c>
      <c r="B2547">
        <f t="shared" si="103"/>
        <v>2546</v>
      </c>
      <c r="C2547" t="s">
        <v>122</v>
      </c>
      <c r="D2547">
        <v>125</v>
      </c>
      <c r="E2547">
        <v>1997</v>
      </c>
      <c r="F2547">
        <v>1000</v>
      </c>
      <c r="G2547" s="12">
        <v>23000000</v>
      </c>
      <c r="H2547" s="12">
        <v>0</v>
      </c>
      <c r="I2547">
        <v>0</v>
      </c>
      <c r="J2547">
        <v>0</v>
      </c>
      <c r="K2547">
        <v>0</v>
      </c>
      <c r="L2547" s="11">
        <v>34700</v>
      </c>
      <c r="M2547" s="12">
        <v>1995</v>
      </c>
      <c r="N2547">
        <v>1</v>
      </c>
      <c r="O2547" s="12">
        <f t="shared" si="102"/>
        <v>2</v>
      </c>
      <c r="P2547">
        <v>1995</v>
      </c>
      <c r="Q2547">
        <v>2</v>
      </c>
      <c r="R2547">
        <v>1</v>
      </c>
      <c r="S2547">
        <v>0.44338080000000002</v>
      </c>
      <c r="T2547">
        <v>0</v>
      </c>
      <c r="U2547">
        <v>0</v>
      </c>
    </row>
    <row r="2548" spans="1:21" x14ac:dyDescent="0.35">
      <c r="A2548">
        <v>1</v>
      </c>
      <c r="B2548">
        <f t="shared" si="103"/>
        <v>2547</v>
      </c>
      <c r="C2548" t="s">
        <v>122</v>
      </c>
      <c r="D2548">
        <v>125</v>
      </c>
      <c r="E2548">
        <v>1998</v>
      </c>
      <c r="F2548">
        <v>1000</v>
      </c>
      <c r="G2548" s="12">
        <v>23000000</v>
      </c>
      <c r="H2548" s="12">
        <v>0</v>
      </c>
      <c r="I2548">
        <v>0</v>
      </c>
      <c r="J2548">
        <v>0</v>
      </c>
      <c r="K2548">
        <v>0</v>
      </c>
      <c r="L2548" s="11">
        <v>34700</v>
      </c>
      <c r="M2548" s="12">
        <v>1995</v>
      </c>
      <c r="N2548">
        <v>1</v>
      </c>
      <c r="O2548" s="12">
        <f t="shared" si="102"/>
        <v>3</v>
      </c>
      <c r="P2548">
        <v>1995</v>
      </c>
      <c r="Q2548">
        <v>3</v>
      </c>
      <c r="R2548">
        <v>1</v>
      </c>
      <c r="S2548">
        <v>0.44429940000000001</v>
      </c>
      <c r="T2548">
        <v>0</v>
      </c>
      <c r="U2548">
        <v>0</v>
      </c>
    </row>
    <row r="2549" spans="1:21" x14ac:dyDescent="0.35">
      <c r="A2549">
        <v>1</v>
      </c>
      <c r="B2549">
        <f t="shared" si="103"/>
        <v>2548</v>
      </c>
      <c r="C2549" t="s">
        <v>122</v>
      </c>
      <c r="D2549">
        <v>125</v>
      </c>
      <c r="E2549">
        <v>1999</v>
      </c>
      <c r="F2549">
        <v>1000</v>
      </c>
      <c r="G2549" s="12">
        <v>22000000</v>
      </c>
      <c r="H2549" s="12">
        <v>0</v>
      </c>
      <c r="I2549">
        <v>0</v>
      </c>
      <c r="J2549">
        <v>0</v>
      </c>
      <c r="K2549">
        <v>0</v>
      </c>
      <c r="L2549" s="11">
        <v>34700</v>
      </c>
      <c r="M2549" s="12">
        <v>1995</v>
      </c>
      <c r="N2549">
        <v>1</v>
      </c>
      <c r="O2549" s="12">
        <f t="shared" si="102"/>
        <v>4</v>
      </c>
      <c r="P2549">
        <v>1995</v>
      </c>
      <c r="Q2549">
        <v>4</v>
      </c>
      <c r="R2549">
        <v>1</v>
      </c>
      <c r="S2549">
        <v>0.44499739999999999</v>
      </c>
      <c r="T2549">
        <v>0</v>
      </c>
      <c r="U2549">
        <v>0</v>
      </c>
    </row>
    <row r="2550" spans="1:21" x14ac:dyDescent="0.35">
      <c r="A2550">
        <v>1</v>
      </c>
      <c r="B2550">
        <f t="shared" si="103"/>
        <v>2549</v>
      </c>
      <c r="C2550" t="s">
        <v>122</v>
      </c>
      <c r="D2550">
        <v>125</v>
      </c>
      <c r="E2550">
        <v>2000</v>
      </c>
      <c r="F2550">
        <v>1000</v>
      </c>
      <c r="G2550" s="12">
        <v>22000000</v>
      </c>
      <c r="H2550" s="12">
        <v>0</v>
      </c>
      <c r="I2550">
        <v>0</v>
      </c>
      <c r="J2550">
        <v>0</v>
      </c>
      <c r="K2550">
        <v>0</v>
      </c>
      <c r="L2550" s="11">
        <v>34700</v>
      </c>
      <c r="M2550" s="12">
        <v>1995</v>
      </c>
      <c r="N2550">
        <v>1</v>
      </c>
      <c r="O2550" s="12">
        <f t="shared" si="102"/>
        <v>5</v>
      </c>
      <c r="P2550">
        <v>1995</v>
      </c>
      <c r="Q2550">
        <v>5</v>
      </c>
      <c r="R2550">
        <v>1</v>
      </c>
      <c r="S2550">
        <v>0.44557380000000002</v>
      </c>
      <c r="T2550">
        <v>0</v>
      </c>
      <c r="U2550">
        <v>0</v>
      </c>
    </row>
    <row r="2551" spans="1:21" x14ac:dyDescent="0.35">
      <c r="A2551">
        <v>1</v>
      </c>
      <c r="B2551">
        <f t="shared" si="103"/>
        <v>2550</v>
      </c>
      <c r="C2551" t="s">
        <v>122</v>
      </c>
      <c r="D2551">
        <v>125</v>
      </c>
      <c r="E2551">
        <v>2001</v>
      </c>
      <c r="F2551">
        <v>500</v>
      </c>
      <c r="G2551" s="12">
        <v>22000000</v>
      </c>
      <c r="H2551" s="12">
        <v>0</v>
      </c>
      <c r="I2551">
        <v>0</v>
      </c>
      <c r="J2551">
        <v>0</v>
      </c>
      <c r="K2551">
        <v>0</v>
      </c>
      <c r="L2551" s="11">
        <v>34700</v>
      </c>
      <c r="M2551" s="12">
        <v>1995</v>
      </c>
      <c r="N2551">
        <v>1</v>
      </c>
      <c r="O2551" s="12">
        <f t="shared" si="102"/>
        <v>6</v>
      </c>
      <c r="P2551">
        <v>1995</v>
      </c>
      <c r="Q2551">
        <v>6</v>
      </c>
      <c r="R2551">
        <v>1</v>
      </c>
      <c r="S2551">
        <v>0.22591749999999999</v>
      </c>
      <c r="T2551">
        <v>0</v>
      </c>
      <c r="U2551">
        <v>0</v>
      </c>
    </row>
    <row r="2552" spans="1:21" x14ac:dyDescent="0.35">
      <c r="A2552">
        <v>1</v>
      </c>
      <c r="B2552">
        <f t="shared" si="103"/>
        <v>2551</v>
      </c>
      <c r="C2552" t="s">
        <v>122</v>
      </c>
      <c r="D2552">
        <v>125</v>
      </c>
      <c r="E2552">
        <v>2002</v>
      </c>
      <c r="F2552">
        <v>200</v>
      </c>
      <c r="G2552" s="12">
        <v>22000000</v>
      </c>
      <c r="H2552" s="12">
        <v>0</v>
      </c>
      <c r="I2552">
        <v>0</v>
      </c>
      <c r="J2552">
        <v>0</v>
      </c>
      <c r="K2552">
        <v>0</v>
      </c>
      <c r="L2552" s="11">
        <v>34700</v>
      </c>
      <c r="M2552" s="12">
        <v>1995</v>
      </c>
      <c r="N2552">
        <v>1</v>
      </c>
      <c r="O2552" s="12">
        <f t="shared" si="102"/>
        <v>7</v>
      </c>
      <c r="P2552">
        <v>1995</v>
      </c>
      <c r="Q2552">
        <v>7</v>
      </c>
      <c r="R2552">
        <v>1</v>
      </c>
      <c r="S2552">
        <v>9.2036599999999996E-2</v>
      </c>
      <c r="T2552">
        <v>0</v>
      </c>
      <c r="U2552">
        <v>0</v>
      </c>
    </row>
    <row r="2553" spans="1:21" x14ac:dyDescent="0.35">
      <c r="A2553">
        <v>1</v>
      </c>
      <c r="B2553">
        <f t="shared" si="103"/>
        <v>2552</v>
      </c>
      <c r="C2553" t="s">
        <v>122</v>
      </c>
      <c r="D2553">
        <v>125</v>
      </c>
      <c r="E2553">
        <v>2003</v>
      </c>
      <c r="F2553">
        <v>200</v>
      </c>
      <c r="G2553" s="12">
        <v>22000000</v>
      </c>
      <c r="H2553" s="12">
        <v>0</v>
      </c>
      <c r="I2553">
        <v>0</v>
      </c>
      <c r="J2553">
        <v>0</v>
      </c>
      <c r="K2553">
        <v>0</v>
      </c>
      <c r="L2553" s="11">
        <v>34700</v>
      </c>
      <c r="M2553" s="12">
        <v>1995</v>
      </c>
      <c r="N2553">
        <v>1</v>
      </c>
      <c r="O2553" s="12">
        <f t="shared" si="102"/>
        <v>8</v>
      </c>
      <c r="P2553">
        <v>1995</v>
      </c>
      <c r="Q2553">
        <v>8</v>
      </c>
      <c r="R2553">
        <v>1</v>
      </c>
      <c r="S2553">
        <v>9.2702800000000002E-2</v>
      </c>
      <c r="T2553">
        <v>0</v>
      </c>
      <c r="U2553">
        <v>0</v>
      </c>
    </row>
    <row r="2554" spans="1:21" x14ac:dyDescent="0.35">
      <c r="A2554">
        <v>1</v>
      </c>
      <c r="B2554">
        <f t="shared" si="103"/>
        <v>2553</v>
      </c>
      <c r="C2554" t="s">
        <v>122</v>
      </c>
      <c r="D2554">
        <v>125</v>
      </c>
      <c r="E2554">
        <v>2004</v>
      </c>
      <c r="F2554">
        <v>200</v>
      </c>
      <c r="G2554" s="12">
        <v>21000000</v>
      </c>
      <c r="H2554" s="12">
        <v>0</v>
      </c>
      <c r="I2554">
        <v>0</v>
      </c>
      <c r="J2554">
        <v>0</v>
      </c>
      <c r="K2554">
        <v>0</v>
      </c>
      <c r="L2554" s="11">
        <v>34700</v>
      </c>
      <c r="M2554" s="12">
        <v>1995</v>
      </c>
      <c r="N2554">
        <v>1</v>
      </c>
      <c r="O2554" s="12">
        <f t="shared" si="102"/>
        <v>9</v>
      </c>
      <c r="P2554">
        <v>1995</v>
      </c>
      <c r="Q2554">
        <v>9</v>
      </c>
      <c r="R2554">
        <v>1</v>
      </c>
      <c r="S2554">
        <v>9.3232499999999996E-2</v>
      </c>
      <c r="T2554">
        <v>0</v>
      </c>
      <c r="U2554">
        <v>0</v>
      </c>
    </row>
    <row r="2555" spans="1:21" x14ac:dyDescent="0.35">
      <c r="A2555">
        <v>1</v>
      </c>
      <c r="B2555">
        <f t="shared" si="103"/>
        <v>2554</v>
      </c>
      <c r="C2555" t="s">
        <v>122</v>
      </c>
      <c r="D2555">
        <v>125</v>
      </c>
      <c r="E2555">
        <v>2005</v>
      </c>
      <c r="F2555">
        <v>200</v>
      </c>
      <c r="G2555" s="12">
        <v>21000000</v>
      </c>
      <c r="H2555" s="12">
        <v>0</v>
      </c>
      <c r="I2555">
        <v>0</v>
      </c>
      <c r="J2555">
        <v>0</v>
      </c>
      <c r="K2555">
        <v>0</v>
      </c>
      <c r="L2555" s="11">
        <v>34700</v>
      </c>
      <c r="M2555" s="12">
        <v>1995</v>
      </c>
      <c r="N2555">
        <v>1</v>
      </c>
      <c r="O2555" s="12">
        <f t="shared" si="102"/>
        <v>10</v>
      </c>
      <c r="P2555">
        <v>1995</v>
      </c>
      <c r="Q2555">
        <v>10</v>
      </c>
      <c r="R2555">
        <v>1</v>
      </c>
      <c r="S2555">
        <v>9.3810000000000004E-2</v>
      </c>
      <c r="T2555">
        <v>0</v>
      </c>
      <c r="U2555">
        <v>0</v>
      </c>
    </row>
    <row r="2556" spans="1:21" x14ac:dyDescent="0.35">
      <c r="A2556">
        <v>1</v>
      </c>
      <c r="B2556">
        <f t="shared" si="103"/>
        <v>2555</v>
      </c>
      <c r="C2556" t="s">
        <v>122</v>
      </c>
      <c r="D2556">
        <v>125</v>
      </c>
      <c r="E2556">
        <v>2006</v>
      </c>
      <c r="F2556">
        <v>200</v>
      </c>
      <c r="G2556" s="12">
        <v>21000000</v>
      </c>
      <c r="H2556" s="12">
        <v>0</v>
      </c>
      <c r="I2556">
        <v>0</v>
      </c>
      <c r="J2556">
        <v>0</v>
      </c>
      <c r="K2556">
        <v>0</v>
      </c>
      <c r="L2556" s="11">
        <v>34700</v>
      </c>
      <c r="M2556" s="12">
        <v>1995</v>
      </c>
      <c r="N2556">
        <v>1</v>
      </c>
      <c r="O2556" s="12">
        <f t="shared" si="102"/>
        <v>11</v>
      </c>
      <c r="P2556">
        <v>1995</v>
      </c>
      <c r="Q2556">
        <v>11</v>
      </c>
      <c r="R2556">
        <v>1</v>
      </c>
      <c r="S2556">
        <v>9.4367400000000004E-2</v>
      </c>
      <c r="T2556">
        <v>0</v>
      </c>
      <c r="U2556">
        <v>0</v>
      </c>
    </row>
    <row r="2557" spans="1:21" x14ac:dyDescent="0.35">
      <c r="A2557">
        <v>1</v>
      </c>
      <c r="B2557">
        <f t="shared" si="103"/>
        <v>2556</v>
      </c>
      <c r="C2557" t="s">
        <v>122</v>
      </c>
      <c r="D2557">
        <v>125</v>
      </c>
      <c r="E2557">
        <v>2007</v>
      </c>
      <c r="F2557">
        <v>200</v>
      </c>
      <c r="G2557" s="12">
        <v>21000000</v>
      </c>
      <c r="H2557" s="12">
        <v>0</v>
      </c>
      <c r="I2557">
        <v>0</v>
      </c>
      <c r="J2557">
        <v>0</v>
      </c>
      <c r="K2557">
        <v>0</v>
      </c>
      <c r="L2557" s="11">
        <v>34700</v>
      </c>
      <c r="M2557" s="12">
        <v>1995</v>
      </c>
      <c r="N2557">
        <v>1</v>
      </c>
      <c r="O2557" s="12">
        <f t="shared" si="102"/>
        <v>12</v>
      </c>
      <c r="P2557">
        <v>1995</v>
      </c>
      <c r="Q2557">
        <v>12</v>
      </c>
      <c r="R2557">
        <v>1</v>
      </c>
      <c r="S2557">
        <v>9.5771800000000004E-2</v>
      </c>
      <c r="T2557">
        <v>0</v>
      </c>
      <c r="U2557">
        <v>0</v>
      </c>
    </row>
    <row r="2558" spans="1:21" x14ac:dyDescent="0.35">
      <c r="A2558">
        <v>1</v>
      </c>
      <c r="B2558">
        <f t="shared" si="103"/>
        <v>2557</v>
      </c>
      <c r="C2558" t="s">
        <v>122</v>
      </c>
      <c r="D2558">
        <v>125</v>
      </c>
      <c r="E2558">
        <v>2008</v>
      </c>
      <c r="F2558">
        <v>200</v>
      </c>
      <c r="G2558" s="12">
        <v>21000000</v>
      </c>
      <c r="H2558" s="12">
        <v>0</v>
      </c>
      <c r="I2558">
        <v>0</v>
      </c>
      <c r="J2558">
        <v>0</v>
      </c>
      <c r="K2558">
        <v>0</v>
      </c>
      <c r="L2558" s="11">
        <v>34700</v>
      </c>
      <c r="M2558" s="12">
        <v>1995</v>
      </c>
      <c r="N2558">
        <v>1</v>
      </c>
      <c r="O2558" s="12">
        <f t="shared" si="102"/>
        <v>13</v>
      </c>
      <c r="P2558">
        <v>1995</v>
      </c>
      <c r="Q2558">
        <v>13</v>
      </c>
      <c r="R2558">
        <v>1</v>
      </c>
      <c r="S2558">
        <v>9.7381099999999998E-2</v>
      </c>
      <c r="T2558">
        <v>0</v>
      </c>
      <c r="U2558">
        <v>0</v>
      </c>
    </row>
    <row r="2559" spans="1:21" x14ac:dyDescent="0.35">
      <c r="A2559">
        <v>1</v>
      </c>
      <c r="B2559">
        <f t="shared" si="103"/>
        <v>2558</v>
      </c>
      <c r="C2559" t="s">
        <v>122</v>
      </c>
      <c r="D2559">
        <v>125</v>
      </c>
      <c r="E2559">
        <v>2009</v>
      </c>
      <c r="F2559">
        <v>200</v>
      </c>
      <c r="G2559" s="12">
        <v>20000000</v>
      </c>
      <c r="H2559" s="12">
        <v>0</v>
      </c>
      <c r="I2559">
        <v>0</v>
      </c>
      <c r="J2559">
        <v>0</v>
      </c>
      <c r="K2559">
        <v>0</v>
      </c>
      <c r="L2559" s="11">
        <v>34700</v>
      </c>
      <c r="M2559" s="12">
        <v>1995</v>
      </c>
      <c r="N2559">
        <v>1</v>
      </c>
      <c r="O2559" s="12">
        <f t="shared" si="102"/>
        <v>14</v>
      </c>
      <c r="P2559">
        <v>1995</v>
      </c>
      <c r="Q2559">
        <v>14</v>
      </c>
      <c r="R2559">
        <v>1</v>
      </c>
      <c r="S2559">
        <v>9.8195699999999997E-2</v>
      </c>
      <c r="T2559">
        <v>0</v>
      </c>
      <c r="U2559">
        <v>0</v>
      </c>
    </row>
    <row r="2560" spans="1:21" x14ac:dyDescent="0.35">
      <c r="A2560">
        <v>1</v>
      </c>
      <c r="B2560">
        <f t="shared" si="103"/>
        <v>2559</v>
      </c>
      <c r="C2560" t="s">
        <v>122</v>
      </c>
      <c r="D2560">
        <v>125</v>
      </c>
      <c r="E2560">
        <v>2010</v>
      </c>
      <c r="F2560">
        <v>200</v>
      </c>
      <c r="G2560" s="12">
        <v>20000000</v>
      </c>
      <c r="H2560" s="12">
        <v>0</v>
      </c>
      <c r="I2560">
        <v>0</v>
      </c>
      <c r="J2560">
        <v>0</v>
      </c>
      <c r="K2560">
        <v>0</v>
      </c>
      <c r="L2560" s="11">
        <v>34700</v>
      </c>
      <c r="M2560" s="12">
        <v>1995</v>
      </c>
      <c r="N2560">
        <v>1</v>
      </c>
      <c r="O2560" s="12">
        <f t="shared" si="102"/>
        <v>15</v>
      </c>
      <c r="P2560">
        <v>1995</v>
      </c>
      <c r="Q2560">
        <v>15</v>
      </c>
      <c r="R2560">
        <v>1</v>
      </c>
      <c r="S2560">
        <v>9.8780699999999999E-2</v>
      </c>
      <c r="T2560">
        <v>0</v>
      </c>
      <c r="U2560">
        <v>0</v>
      </c>
    </row>
    <row r="2561" spans="1:21" x14ac:dyDescent="0.35">
      <c r="A2561">
        <v>1</v>
      </c>
      <c r="B2561">
        <f t="shared" si="103"/>
        <v>2560</v>
      </c>
      <c r="C2561" t="s">
        <v>122</v>
      </c>
      <c r="D2561">
        <v>125</v>
      </c>
      <c r="E2561">
        <v>2011</v>
      </c>
      <c r="F2561">
        <v>200</v>
      </c>
      <c r="G2561" s="12">
        <v>20000000</v>
      </c>
      <c r="H2561" s="12">
        <v>0</v>
      </c>
      <c r="I2561">
        <v>0</v>
      </c>
      <c r="J2561">
        <v>0</v>
      </c>
      <c r="K2561">
        <v>0</v>
      </c>
      <c r="L2561" s="11">
        <v>34700</v>
      </c>
      <c r="M2561" s="12">
        <v>1995</v>
      </c>
      <c r="N2561">
        <v>1</v>
      </c>
      <c r="O2561" s="12">
        <f t="shared" si="102"/>
        <v>16</v>
      </c>
      <c r="P2561">
        <v>1995</v>
      </c>
      <c r="Q2561">
        <v>16</v>
      </c>
      <c r="R2561">
        <v>1</v>
      </c>
      <c r="S2561">
        <v>9.9267800000000003E-2</v>
      </c>
      <c r="T2561">
        <v>0</v>
      </c>
      <c r="U2561">
        <v>0</v>
      </c>
    </row>
    <row r="2562" spans="1:21" x14ac:dyDescent="0.35">
      <c r="A2562">
        <v>1</v>
      </c>
      <c r="B2562">
        <f t="shared" si="103"/>
        <v>2561</v>
      </c>
      <c r="C2562" t="s">
        <v>122</v>
      </c>
      <c r="D2562">
        <v>125</v>
      </c>
      <c r="E2562">
        <v>2012</v>
      </c>
      <c r="F2562">
        <v>200</v>
      </c>
      <c r="G2562" s="12">
        <v>20000000</v>
      </c>
      <c r="H2562" s="12">
        <v>0</v>
      </c>
      <c r="I2562">
        <v>0</v>
      </c>
      <c r="J2562">
        <v>0</v>
      </c>
      <c r="K2562">
        <v>0</v>
      </c>
      <c r="L2562" s="11">
        <v>34700</v>
      </c>
      <c r="M2562" s="12">
        <v>1995</v>
      </c>
      <c r="N2562">
        <v>1</v>
      </c>
      <c r="O2562" s="12">
        <f t="shared" si="102"/>
        <v>17</v>
      </c>
      <c r="P2562">
        <v>1995</v>
      </c>
      <c r="Q2562">
        <v>17</v>
      </c>
      <c r="R2562">
        <v>1</v>
      </c>
      <c r="S2562">
        <v>9.9710699999999999E-2</v>
      </c>
      <c r="T2562">
        <v>0</v>
      </c>
      <c r="U2562">
        <v>0</v>
      </c>
    </row>
    <row r="2563" spans="1:21" x14ac:dyDescent="0.35">
      <c r="A2563">
        <v>1</v>
      </c>
      <c r="B2563">
        <f t="shared" si="103"/>
        <v>2562</v>
      </c>
      <c r="C2563" t="s">
        <v>122</v>
      </c>
      <c r="D2563">
        <v>125</v>
      </c>
      <c r="E2563">
        <v>2013</v>
      </c>
      <c r="F2563">
        <v>200</v>
      </c>
      <c r="G2563" s="12">
        <v>20000000</v>
      </c>
      <c r="H2563" s="12">
        <v>0</v>
      </c>
      <c r="I2563">
        <v>0</v>
      </c>
      <c r="J2563">
        <v>0</v>
      </c>
      <c r="K2563">
        <v>0</v>
      </c>
      <c r="L2563" s="11">
        <v>34700</v>
      </c>
      <c r="M2563" s="12">
        <v>1995</v>
      </c>
      <c r="N2563">
        <v>1</v>
      </c>
      <c r="O2563" s="12">
        <f t="shared" ref="O2563:O2626" si="104">E2563-M2563</f>
        <v>18</v>
      </c>
      <c r="P2563">
        <v>1995</v>
      </c>
      <c r="Q2563">
        <v>18</v>
      </c>
      <c r="R2563">
        <v>1</v>
      </c>
      <c r="S2563">
        <v>0.10008160000000001</v>
      </c>
      <c r="T2563">
        <v>0</v>
      </c>
      <c r="U2563">
        <v>0</v>
      </c>
    </row>
    <row r="2564" spans="1:21" x14ac:dyDescent="0.35">
      <c r="A2564">
        <v>1</v>
      </c>
      <c r="B2564">
        <f t="shared" ref="B2564:B2627" si="105">B2563+1</f>
        <v>2563</v>
      </c>
      <c r="C2564" t="s">
        <v>122</v>
      </c>
      <c r="D2564">
        <v>125</v>
      </c>
      <c r="E2564">
        <v>2014</v>
      </c>
      <c r="F2564">
        <v>200</v>
      </c>
      <c r="G2564" s="12">
        <v>20000000</v>
      </c>
      <c r="H2564" s="12">
        <v>0</v>
      </c>
      <c r="I2564">
        <v>0</v>
      </c>
      <c r="J2564">
        <v>0</v>
      </c>
      <c r="K2564">
        <v>0</v>
      </c>
      <c r="L2564" s="11">
        <v>34700</v>
      </c>
      <c r="M2564" s="12">
        <v>1995</v>
      </c>
      <c r="N2564">
        <v>1</v>
      </c>
      <c r="O2564" s="12">
        <f t="shared" si="104"/>
        <v>19</v>
      </c>
      <c r="P2564">
        <v>1995</v>
      </c>
      <c r="Q2564">
        <v>19</v>
      </c>
      <c r="R2564">
        <v>1</v>
      </c>
      <c r="S2564">
        <v>0.1004572</v>
      </c>
      <c r="T2564">
        <v>0</v>
      </c>
      <c r="U2564">
        <v>0</v>
      </c>
    </row>
    <row r="2565" spans="1:21" x14ac:dyDescent="0.35">
      <c r="A2565">
        <v>1</v>
      </c>
      <c r="B2565">
        <f t="shared" si="105"/>
        <v>2564</v>
      </c>
      <c r="C2565" t="s">
        <v>122</v>
      </c>
      <c r="D2565">
        <v>125</v>
      </c>
      <c r="E2565">
        <v>2015</v>
      </c>
      <c r="F2565">
        <v>200</v>
      </c>
      <c r="G2565" s="12">
        <v>20000000</v>
      </c>
      <c r="H2565" s="12">
        <v>0</v>
      </c>
      <c r="I2565">
        <v>0</v>
      </c>
      <c r="J2565">
        <v>0</v>
      </c>
      <c r="K2565">
        <v>0</v>
      </c>
      <c r="L2565" s="11">
        <v>34700</v>
      </c>
      <c r="M2565" s="12">
        <v>1995</v>
      </c>
      <c r="N2565">
        <v>1</v>
      </c>
      <c r="O2565" s="12">
        <f t="shared" si="104"/>
        <v>20</v>
      </c>
      <c r="P2565">
        <v>1995</v>
      </c>
      <c r="Q2565">
        <v>20</v>
      </c>
      <c r="R2565">
        <v>1</v>
      </c>
      <c r="S2565">
        <v>0.1009312</v>
      </c>
      <c r="T2565">
        <v>0</v>
      </c>
      <c r="U2565">
        <v>0</v>
      </c>
    </row>
    <row r="2566" spans="1:21" x14ac:dyDescent="0.35">
      <c r="A2566">
        <v>1</v>
      </c>
      <c r="B2566">
        <f t="shared" si="105"/>
        <v>2565</v>
      </c>
      <c r="C2566" t="s">
        <v>122</v>
      </c>
      <c r="D2566">
        <v>125</v>
      </c>
      <c r="E2566">
        <v>2016</v>
      </c>
      <c r="F2566">
        <v>200</v>
      </c>
      <c r="G2566" s="12">
        <v>20000000</v>
      </c>
      <c r="H2566" s="12">
        <v>0</v>
      </c>
      <c r="I2566">
        <v>0</v>
      </c>
      <c r="J2566">
        <v>0</v>
      </c>
      <c r="K2566">
        <v>0</v>
      </c>
      <c r="L2566" s="11">
        <v>34700</v>
      </c>
      <c r="M2566" s="12">
        <v>1995</v>
      </c>
      <c r="N2566">
        <v>1</v>
      </c>
      <c r="O2566" s="12">
        <f t="shared" si="104"/>
        <v>21</v>
      </c>
      <c r="P2566">
        <v>1995</v>
      </c>
      <c r="Q2566">
        <v>21</v>
      </c>
      <c r="R2566">
        <v>1</v>
      </c>
      <c r="S2566">
        <v>0.1014955</v>
      </c>
      <c r="T2566">
        <v>0</v>
      </c>
      <c r="U2566">
        <v>0</v>
      </c>
    </row>
    <row r="2567" spans="1:21" x14ac:dyDescent="0.35">
      <c r="A2567">
        <v>1</v>
      </c>
      <c r="B2567">
        <f t="shared" si="105"/>
        <v>2566</v>
      </c>
      <c r="C2567" t="s">
        <v>124</v>
      </c>
      <c r="D2567">
        <v>127</v>
      </c>
      <c r="E2567">
        <v>1990</v>
      </c>
      <c r="F2567">
        <v>1900</v>
      </c>
      <c r="G2567" s="12">
        <v>7200000</v>
      </c>
      <c r="H2567" s="12">
        <v>0</v>
      </c>
      <c r="I2567">
        <v>0</v>
      </c>
      <c r="J2567">
        <v>1</v>
      </c>
      <c r="K2567">
        <v>0</v>
      </c>
      <c r="L2567" s="11">
        <v>35207</v>
      </c>
      <c r="M2567" s="12">
        <v>1996</v>
      </c>
      <c r="N2567">
        <v>0</v>
      </c>
      <c r="O2567" s="12">
        <f t="shared" si="104"/>
        <v>-6</v>
      </c>
      <c r="P2567">
        <v>2033</v>
      </c>
      <c r="Q2567">
        <v>-43</v>
      </c>
      <c r="R2567">
        <v>0</v>
      </c>
      <c r="S2567">
        <v>2.6258330000000001</v>
      </c>
      <c r="T2567">
        <v>0</v>
      </c>
      <c r="U2567">
        <v>0</v>
      </c>
    </row>
    <row r="2568" spans="1:21" x14ac:dyDescent="0.35">
      <c r="A2568">
        <v>1</v>
      </c>
      <c r="B2568">
        <f t="shared" si="105"/>
        <v>2567</v>
      </c>
      <c r="C2568" t="s">
        <v>124</v>
      </c>
      <c r="D2568">
        <v>127</v>
      </c>
      <c r="E2568">
        <v>1991</v>
      </c>
      <c r="F2568">
        <v>2400</v>
      </c>
      <c r="G2568" s="12">
        <v>7100000</v>
      </c>
      <c r="H2568" s="12">
        <v>0</v>
      </c>
      <c r="I2568">
        <v>0</v>
      </c>
      <c r="J2568">
        <v>1</v>
      </c>
      <c r="K2568">
        <v>0</v>
      </c>
      <c r="L2568" s="11">
        <v>35207</v>
      </c>
      <c r="M2568" s="12">
        <v>1996</v>
      </c>
      <c r="N2568">
        <v>0</v>
      </c>
      <c r="O2568" s="12">
        <f t="shared" si="104"/>
        <v>-5</v>
      </c>
      <c r="P2568">
        <v>2033</v>
      </c>
      <c r="Q2568">
        <v>-42</v>
      </c>
      <c r="R2568">
        <v>0</v>
      </c>
      <c r="S2568">
        <v>3.4034059999999999</v>
      </c>
      <c r="T2568">
        <v>0</v>
      </c>
      <c r="U2568">
        <v>0</v>
      </c>
    </row>
    <row r="2569" spans="1:21" x14ac:dyDescent="0.35">
      <c r="A2569">
        <v>1</v>
      </c>
      <c r="B2569">
        <f t="shared" si="105"/>
        <v>2568</v>
      </c>
      <c r="C2569" t="s">
        <v>124</v>
      </c>
      <c r="D2569">
        <v>127</v>
      </c>
      <c r="E2569">
        <v>1992</v>
      </c>
      <c r="F2569">
        <v>3000</v>
      </c>
      <c r="G2569" s="12">
        <v>6700000</v>
      </c>
      <c r="H2569" s="12">
        <v>0</v>
      </c>
      <c r="I2569">
        <v>0</v>
      </c>
      <c r="J2569">
        <v>1</v>
      </c>
      <c r="K2569">
        <v>0</v>
      </c>
      <c r="L2569" s="11">
        <v>35207</v>
      </c>
      <c r="M2569" s="12">
        <v>1996</v>
      </c>
      <c r="N2569">
        <v>0</v>
      </c>
      <c r="O2569" s="12">
        <f t="shared" si="104"/>
        <v>-4</v>
      </c>
      <c r="P2569">
        <v>2033</v>
      </c>
      <c r="Q2569">
        <v>-41</v>
      </c>
      <c r="R2569">
        <v>0</v>
      </c>
      <c r="S2569">
        <v>4.476375</v>
      </c>
      <c r="T2569">
        <v>0</v>
      </c>
      <c r="U2569">
        <v>0</v>
      </c>
    </row>
    <row r="2570" spans="1:21" x14ac:dyDescent="0.35">
      <c r="A2570">
        <v>1</v>
      </c>
      <c r="B2570">
        <f t="shared" si="105"/>
        <v>2569</v>
      </c>
      <c r="C2570" t="s">
        <v>124</v>
      </c>
      <c r="D2570">
        <v>127</v>
      </c>
      <c r="E2570">
        <v>1993</v>
      </c>
      <c r="F2570">
        <v>3600</v>
      </c>
      <c r="G2570" s="12">
        <v>6300000</v>
      </c>
      <c r="H2570" s="12">
        <v>0</v>
      </c>
      <c r="I2570">
        <v>0</v>
      </c>
      <c r="J2570">
        <v>1</v>
      </c>
      <c r="K2570">
        <v>0</v>
      </c>
      <c r="L2570" s="11">
        <v>35207</v>
      </c>
      <c r="M2570" s="12">
        <v>1996</v>
      </c>
      <c r="N2570">
        <v>0</v>
      </c>
      <c r="O2570" s="12">
        <f t="shared" si="104"/>
        <v>-3</v>
      </c>
      <c r="P2570">
        <v>2033</v>
      </c>
      <c r="Q2570">
        <v>-40</v>
      </c>
      <c r="R2570">
        <v>0</v>
      </c>
      <c r="S2570">
        <v>5.7143680000000003</v>
      </c>
      <c r="T2570">
        <v>0</v>
      </c>
      <c r="U2570">
        <v>0</v>
      </c>
    </row>
    <row r="2571" spans="1:21" x14ac:dyDescent="0.35">
      <c r="A2571">
        <v>1</v>
      </c>
      <c r="B2571">
        <f t="shared" si="105"/>
        <v>2570</v>
      </c>
      <c r="C2571" t="s">
        <v>124</v>
      </c>
      <c r="D2571">
        <v>127</v>
      </c>
      <c r="E2571">
        <v>1994</v>
      </c>
      <c r="F2571">
        <v>4500</v>
      </c>
      <c r="G2571" s="12">
        <v>6000000</v>
      </c>
      <c r="H2571" s="12">
        <v>0</v>
      </c>
      <c r="I2571">
        <v>0</v>
      </c>
      <c r="J2571">
        <v>1</v>
      </c>
      <c r="K2571">
        <v>0</v>
      </c>
      <c r="L2571" s="11">
        <v>35207</v>
      </c>
      <c r="M2571" s="12">
        <v>1996</v>
      </c>
      <c r="N2571">
        <v>0</v>
      </c>
      <c r="O2571" s="12">
        <f t="shared" si="104"/>
        <v>-2</v>
      </c>
      <c r="P2571">
        <v>2033</v>
      </c>
      <c r="Q2571">
        <v>-39</v>
      </c>
      <c r="R2571">
        <v>0</v>
      </c>
      <c r="S2571">
        <v>7.4936369999999997</v>
      </c>
      <c r="T2571">
        <v>0</v>
      </c>
      <c r="U2571">
        <v>0</v>
      </c>
    </row>
    <row r="2572" spans="1:21" x14ac:dyDescent="0.35">
      <c r="A2572">
        <v>1</v>
      </c>
      <c r="B2572">
        <f t="shared" si="105"/>
        <v>2571</v>
      </c>
      <c r="C2572" t="s">
        <v>124</v>
      </c>
      <c r="D2572">
        <v>127</v>
      </c>
      <c r="E2572">
        <v>1995</v>
      </c>
      <c r="F2572">
        <v>5600</v>
      </c>
      <c r="G2572" s="12">
        <v>5900000</v>
      </c>
      <c r="H2572" s="12">
        <v>0</v>
      </c>
      <c r="I2572">
        <v>0</v>
      </c>
      <c r="J2572">
        <v>1</v>
      </c>
      <c r="K2572">
        <v>0</v>
      </c>
      <c r="L2572" s="11">
        <v>35207</v>
      </c>
      <c r="M2572" s="12">
        <v>1996</v>
      </c>
      <c r="N2572">
        <v>0</v>
      </c>
      <c r="O2572" s="12">
        <f t="shared" si="104"/>
        <v>-1</v>
      </c>
      <c r="P2572">
        <v>2033</v>
      </c>
      <c r="Q2572">
        <v>-38</v>
      </c>
      <c r="R2572">
        <v>0</v>
      </c>
      <c r="S2572">
        <v>9.4465690000000002</v>
      </c>
      <c r="T2572">
        <v>0</v>
      </c>
      <c r="U2572">
        <v>0</v>
      </c>
    </row>
    <row r="2573" spans="1:21" x14ac:dyDescent="0.35">
      <c r="A2573">
        <v>1</v>
      </c>
      <c r="B2573">
        <f t="shared" si="105"/>
        <v>2572</v>
      </c>
      <c r="C2573" t="s">
        <v>124</v>
      </c>
      <c r="D2573">
        <v>127</v>
      </c>
      <c r="E2573">
        <v>1996</v>
      </c>
      <c r="F2573">
        <v>6900</v>
      </c>
      <c r="G2573" s="12">
        <v>6100000</v>
      </c>
      <c r="H2573" s="12">
        <v>0</v>
      </c>
      <c r="I2573">
        <v>0</v>
      </c>
      <c r="J2573">
        <v>1</v>
      </c>
      <c r="K2573">
        <v>0</v>
      </c>
      <c r="L2573" s="11">
        <v>35207</v>
      </c>
      <c r="M2573" s="12">
        <v>1996</v>
      </c>
      <c r="N2573">
        <v>1</v>
      </c>
      <c r="O2573" s="12">
        <f t="shared" si="104"/>
        <v>0</v>
      </c>
      <c r="P2573">
        <v>2033</v>
      </c>
      <c r="Q2573">
        <v>-37</v>
      </c>
      <c r="R2573">
        <v>0</v>
      </c>
      <c r="S2573">
        <v>11.28342</v>
      </c>
      <c r="T2573">
        <v>1</v>
      </c>
      <c r="U2573">
        <v>0</v>
      </c>
    </row>
    <row r="2574" spans="1:21" x14ac:dyDescent="0.35">
      <c r="A2574">
        <v>1</v>
      </c>
      <c r="B2574">
        <f t="shared" si="105"/>
        <v>2573</v>
      </c>
      <c r="C2574" t="s">
        <v>124</v>
      </c>
      <c r="D2574">
        <v>127</v>
      </c>
      <c r="E2574">
        <v>1997</v>
      </c>
      <c r="F2574">
        <v>8500</v>
      </c>
      <c r="G2574" s="12">
        <v>6500000</v>
      </c>
      <c r="H2574" s="12">
        <v>0</v>
      </c>
      <c r="I2574">
        <v>0</v>
      </c>
      <c r="J2574">
        <v>1</v>
      </c>
      <c r="K2574">
        <v>0</v>
      </c>
      <c r="L2574" s="11">
        <v>35207</v>
      </c>
      <c r="M2574" s="12">
        <v>1996</v>
      </c>
      <c r="N2574">
        <v>1</v>
      </c>
      <c r="O2574" s="12">
        <f t="shared" si="104"/>
        <v>1</v>
      </c>
      <c r="P2574">
        <v>2033</v>
      </c>
      <c r="Q2574">
        <v>-36</v>
      </c>
      <c r="R2574">
        <v>0</v>
      </c>
      <c r="S2574">
        <v>13.03205</v>
      </c>
      <c r="T2574">
        <v>1</v>
      </c>
      <c r="U2574">
        <v>0</v>
      </c>
    </row>
    <row r="2575" spans="1:21" x14ac:dyDescent="0.35">
      <c r="A2575">
        <v>1</v>
      </c>
      <c r="B2575">
        <f t="shared" si="105"/>
        <v>2574</v>
      </c>
      <c r="C2575" t="s">
        <v>124</v>
      </c>
      <c r="D2575">
        <v>127</v>
      </c>
      <c r="E2575">
        <v>1998</v>
      </c>
      <c r="F2575">
        <v>10000</v>
      </c>
      <c r="G2575" s="12">
        <v>7100000</v>
      </c>
      <c r="H2575" s="12">
        <v>0</v>
      </c>
      <c r="I2575">
        <v>0</v>
      </c>
      <c r="J2575">
        <v>1</v>
      </c>
      <c r="K2575">
        <v>0</v>
      </c>
      <c r="L2575" s="11">
        <v>35207</v>
      </c>
      <c r="M2575" s="12">
        <v>1996</v>
      </c>
      <c r="N2575">
        <v>1</v>
      </c>
      <c r="O2575" s="12">
        <f t="shared" si="104"/>
        <v>2</v>
      </c>
      <c r="P2575">
        <v>2033</v>
      </c>
      <c r="Q2575">
        <v>-35</v>
      </c>
      <c r="R2575">
        <v>0</v>
      </c>
      <c r="S2575">
        <v>14.164680000000001</v>
      </c>
      <c r="T2575">
        <v>1</v>
      </c>
      <c r="U2575">
        <v>0</v>
      </c>
    </row>
    <row r="2576" spans="1:21" x14ac:dyDescent="0.35">
      <c r="A2576">
        <v>1</v>
      </c>
      <c r="B2576">
        <f t="shared" si="105"/>
        <v>2575</v>
      </c>
      <c r="C2576" t="s">
        <v>124</v>
      </c>
      <c r="D2576">
        <v>127</v>
      </c>
      <c r="E2576">
        <v>1999</v>
      </c>
      <c r="F2576">
        <v>12000</v>
      </c>
      <c r="G2576" s="12">
        <v>7600000</v>
      </c>
      <c r="H2576" s="12">
        <v>0</v>
      </c>
      <c r="I2576">
        <v>0</v>
      </c>
      <c r="J2576">
        <v>1</v>
      </c>
      <c r="K2576">
        <v>0</v>
      </c>
      <c r="L2576" s="11">
        <v>35207</v>
      </c>
      <c r="M2576" s="12">
        <v>1996</v>
      </c>
      <c r="N2576">
        <v>1</v>
      </c>
      <c r="O2576" s="12">
        <f t="shared" si="104"/>
        <v>3</v>
      </c>
      <c r="P2576">
        <v>2033</v>
      </c>
      <c r="Q2576">
        <v>-34</v>
      </c>
      <c r="R2576">
        <v>0</v>
      </c>
      <c r="S2576">
        <v>15.80353</v>
      </c>
      <c r="T2576">
        <v>1</v>
      </c>
      <c r="U2576">
        <v>0</v>
      </c>
    </row>
    <row r="2577" spans="1:21" x14ac:dyDescent="0.35">
      <c r="A2577">
        <v>1</v>
      </c>
      <c r="B2577">
        <f t="shared" si="105"/>
        <v>2576</v>
      </c>
      <c r="C2577" t="s">
        <v>124</v>
      </c>
      <c r="D2577">
        <v>127</v>
      </c>
      <c r="E2577">
        <v>2000</v>
      </c>
      <c r="F2577">
        <v>13000</v>
      </c>
      <c r="G2577" s="12">
        <v>8000000</v>
      </c>
      <c r="H2577" s="12">
        <v>0</v>
      </c>
      <c r="I2577">
        <v>0</v>
      </c>
      <c r="J2577">
        <v>1</v>
      </c>
      <c r="K2577">
        <v>0</v>
      </c>
      <c r="L2577" s="11">
        <v>35207</v>
      </c>
      <c r="M2577" s="12">
        <v>1996</v>
      </c>
      <c r="N2577">
        <v>1</v>
      </c>
      <c r="O2577" s="12">
        <f t="shared" si="104"/>
        <v>4</v>
      </c>
      <c r="P2577">
        <v>2033</v>
      </c>
      <c r="Q2577">
        <v>-33</v>
      </c>
      <c r="R2577">
        <v>0</v>
      </c>
      <c r="S2577">
        <v>16.197959999999998</v>
      </c>
      <c r="T2577">
        <v>1</v>
      </c>
      <c r="U2577">
        <v>0</v>
      </c>
    </row>
    <row r="2578" spans="1:21" x14ac:dyDescent="0.35">
      <c r="A2578">
        <v>1</v>
      </c>
      <c r="B2578">
        <f t="shared" si="105"/>
        <v>2577</v>
      </c>
      <c r="C2578" t="s">
        <v>124</v>
      </c>
      <c r="D2578">
        <v>127</v>
      </c>
      <c r="E2578">
        <v>2001</v>
      </c>
      <c r="F2578">
        <v>14000</v>
      </c>
      <c r="G2578" s="12">
        <v>8300000</v>
      </c>
      <c r="H2578" s="12">
        <v>0</v>
      </c>
      <c r="I2578">
        <v>0</v>
      </c>
      <c r="J2578">
        <v>1</v>
      </c>
      <c r="K2578">
        <v>0</v>
      </c>
      <c r="L2578" s="11">
        <v>35207</v>
      </c>
      <c r="M2578" s="12">
        <v>1996</v>
      </c>
      <c r="N2578">
        <v>1</v>
      </c>
      <c r="O2578" s="12">
        <f t="shared" si="104"/>
        <v>5</v>
      </c>
      <c r="P2578">
        <v>2033</v>
      </c>
      <c r="Q2578">
        <v>-32</v>
      </c>
      <c r="R2578">
        <v>0</v>
      </c>
      <c r="S2578">
        <v>16.807919999999999</v>
      </c>
      <c r="T2578">
        <v>1</v>
      </c>
      <c r="U2578">
        <v>0</v>
      </c>
    </row>
    <row r="2579" spans="1:21" x14ac:dyDescent="0.35">
      <c r="A2579">
        <v>1</v>
      </c>
      <c r="B2579">
        <f t="shared" si="105"/>
        <v>2578</v>
      </c>
      <c r="C2579" t="s">
        <v>124</v>
      </c>
      <c r="D2579">
        <v>127</v>
      </c>
      <c r="E2579">
        <v>2002</v>
      </c>
      <c r="F2579">
        <v>15000</v>
      </c>
      <c r="G2579" s="12">
        <v>8500000</v>
      </c>
      <c r="H2579" s="12">
        <v>0</v>
      </c>
      <c r="I2579">
        <v>0</v>
      </c>
      <c r="J2579">
        <v>1</v>
      </c>
      <c r="K2579">
        <v>0</v>
      </c>
      <c r="L2579" s="11">
        <v>35207</v>
      </c>
      <c r="M2579" s="12">
        <v>1996</v>
      </c>
      <c r="N2579">
        <v>1</v>
      </c>
      <c r="O2579" s="12">
        <f t="shared" si="104"/>
        <v>6</v>
      </c>
      <c r="P2579">
        <v>2033</v>
      </c>
      <c r="Q2579">
        <v>-31</v>
      </c>
      <c r="R2579">
        <v>0</v>
      </c>
      <c r="S2579">
        <v>17.572209999999998</v>
      </c>
      <c r="T2579">
        <v>1</v>
      </c>
      <c r="U2579">
        <v>0</v>
      </c>
    </row>
    <row r="2580" spans="1:21" x14ac:dyDescent="0.35">
      <c r="A2580">
        <v>1</v>
      </c>
      <c r="B2580">
        <f t="shared" si="105"/>
        <v>2579</v>
      </c>
      <c r="C2580" t="s">
        <v>124</v>
      </c>
      <c r="D2580">
        <v>127</v>
      </c>
      <c r="E2580">
        <v>2003</v>
      </c>
      <c r="F2580">
        <v>16000</v>
      </c>
      <c r="G2580" s="12">
        <v>8700000</v>
      </c>
      <c r="H2580" s="12">
        <v>0</v>
      </c>
      <c r="I2580">
        <v>0</v>
      </c>
      <c r="J2580">
        <v>1</v>
      </c>
      <c r="K2580">
        <v>0</v>
      </c>
      <c r="L2580" s="11">
        <v>35207</v>
      </c>
      <c r="M2580" s="12">
        <v>1996</v>
      </c>
      <c r="N2580">
        <v>1</v>
      </c>
      <c r="O2580" s="12">
        <f t="shared" si="104"/>
        <v>7</v>
      </c>
      <c r="P2580">
        <v>2033</v>
      </c>
      <c r="Q2580">
        <v>-30</v>
      </c>
      <c r="R2580">
        <v>0</v>
      </c>
      <c r="S2580">
        <v>18.432449999999999</v>
      </c>
      <c r="T2580">
        <v>1</v>
      </c>
      <c r="U2580">
        <v>0</v>
      </c>
    </row>
    <row r="2581" spans="1:21" x14ac:dyDescent="0.35">
      <c r="A2581">
        <v>1</v>
      </c>
      <c r="B2581">
        <f t="shared" si="105"/>
        <v>2580</v>
      </c>
      <c r="C2581" t="s">
        <v>124</v>
      </c>
      <c r="D2581">
        <v>127</v>
      </c>
      <c r="E2581">
        <v>2004</v>
      </c>
      <c r="F2581">
        <v>16000</v>
      </c>
      <c r="G2581" s="12">
        <v>8800000</v>
      </c>
      <c r="H2581" s="12">
        <v>0</v>
      </c>
      <c r="I2581">
        <v>0</v>
      </c>
      <c r="J2581">
        <v>1</v>
      </c>
      <c r="K2581">
        <v>0</v>
      </c>
      <c r="L2581" s="11">
        <v>35207</v>
      </c>
      <c r="M2581" s="12">
        <v>1996</v>
      </c>
      <c r="N2581">
        <v>1</v>
      </c>
      <c r="O2581" s="12">
        <f t="shared" si="104"/>
        <v>8</v>
      </c>
      <c r="P2581">
        <v>2033</v>
      </c>
      <c r="Q2581">
        <v>-29</v>
      </c>
      <c r="R2581">
        <v>0</v>
      </c>
      <c r="S2581">
        <v>18.143799999999999</v>
      </c>
      <c r="T2581">
        <v>1</v>
      </c>
      <c r="U2581">
        <v>0</v>
      </c>
    </row>
    <row r="2582" spans="1:21" x14ac:dyDescent="0.35">
      <c r="A2582">
        <v>1</v>
      </c>
      <c r="B2582">
        <f t="shared" si="105"/>
        <v>2581</v>
      </c>
      <c r="C2582" t="s">
        <v>124</v>
      </c>
      <c r="D2582">
        <v>127</v>
      </c>
      <c r="E2582">
        <v>2005</v>
      </c>
      <c r="F2582">
        <v>15000</v>
      </c>
      <c r="G2582" s="12">
        <v>9000000</v>
      </c>
      <c r="H2582" s="12">
        <v>0</v>
      </c>
      <c r="I2582">
        <v>0</v>
      </c>
      <c r="J2582">
        <v>1</v>
      </c>
      <c r="K2582">
        <v>0</v>
      </c>
      <c r="L2582" s="11">
        <v>35207</v>
      </c>
      <c r="M2582" s="12">
        <v>1996</v>
      </c>
      <c r="N2582">
        <v>1</v>
      </c>
      <c r="O2582" s="12">
        <f t="shared" si="104"/>
        <v>9</v>
      </c>
      <c r="P2582">
        <v>2033</v>
      </c>
      <c r="Q2582">
        <v>-28</v>
      </c>
      <c r="R2582">
        <v>0</v>
      </c>
      <c r="S2582">
        <v>16.681989999999999</v>
      </c>
      <c r="T2582">
        <v>1</v>
      </c>
      <c r="U2582">
        <v>0</v>
      </c>
    </row>
    <row r="2583" spans="1:21" x14ac:dyDescent="0.35">
      <c r="A2583">
        <v>1</v>
      </c>
      <c r="B2583">
        <f t="shared" si="105"/>
        <v>2582</v>
      </c>
      <c r="C2583" t="s">
        <v>124</v>
      </c>
      <c r="D2583">
        <v>127</v>
      </c>
      <c r="E2583">
        <v>2006</v>
      </c>
      <c r="F2583">
        <v>12000</v>
      </c>
      <c r="G2583" s="12">
        <v>9200000</v>
      </c>
      <c r="H2583" s="12">
        <v>0</v>
      </c>
      <c r="I2583">
        <v>0</v>
      </c>
      <c r="J2583">
        <v>1</v>
      </c>
      <c r="K2583">
        <v>0</v>
      </c>
      <c r="L2583" s="11">
        <v>35207</v>
      </c>
      <c r="M2583" s="12">
        <v>1996</v>
      </c>
      <c r="N2583">
        <v>1</v>
      </c>
      <c r="O2583" s="12">
        <f t="shared" si="104"/>
        <v>10</v>
      </c>
      <c r="P2583">
        <v>2033</v>
      </c>
      <c r="Q2583">
        <v>-27</v>
      </c>
      <c r="R2583">
        <v>0</v>
      </c>
      <c r="S2583">
        <v>13.03416</v>
      </c>
      <c r="T2583">
        <v>1</v>
      </c>
      <c r="U2583">
        <v>0</v>
      </c>
    </row>
    <row r="2584" spans="1:21" x14ac:dyDescent="0.35">
      <c r="A2584">
        <v>1</v>
      </c>
      <c r="B2584">
        <f t="shared" si="105"/>
        <v>2583</v>
      </c>
      <c r="C2584" t="s">
        <v>124</v>
      </c>
      <c r="D2584">
        <v>127</v>
      </c>
      <c r="E2584">
        <v>2007</v>
      </c>
      <c r="F2584">
        <v>9100</v>
      </c>
      <c r="G2584" s="12">
        <v>9400000</v>
      </c>
      <c r="H2584" s="12">
        <v>0</v>
      </c>
      <c r="I2584">
        <v>0</v>
      </c>
      <c r="J2584">
        <v>1</v>
      </c>
      <c r="K2584">
        <v>0</v>
      </c>
      <c r="L2584" s="11">
        <v>35207</v>
      </c>
      <c r="M2584" s="12">
        <v>1996</v>
      </c>
      <c r="N2584">
        <v>1</v>
      </c>
      <c r="O2584" s="12">
        <f t="shared" si="104"/>
        <v>11</v>
      </c>
      <c r="P2584">
        <v>2033</v>
      </c>
      <c r="Q2584">
        <v>-26</v>
      </c>
      <c r="R2584">
        <v>0</v>
      </c>
      <c r="S2584">
        <v>9.6322770000000002</v>
      </c>
      <c r="T2584">
        <v>1</v>
      </c>
      <c r="U2584">
        <v>0</v>
      </c>
    </row>
    <row r="2585" spans="1:21" x14ac:dyDescent="0.35">
      <c r="A2585">
        <v>1</v>
      </c>
      <c r="B2585">
        <f t="shared" si="105"/>
        <v>2584</v>
      </c>
      <c r="C2585" t="s">
        <v>124</v>
      </c>
      <c r="D2585">
        <v>127</v>
      </c>
      <c r="E2585">
        <v>2008</v>
      </c>
      <c r="F2585">
        <v>7700</v>
      </c>
      <c r="G2585" s="12">
        <v>9700000</v>
      </c>
      <c r="H2585" s="12">
        <v>0</v>
      </c>
      <c r="I2585">
        <v>0</v>
      </c>
      <c r="J2585">
        <v>1</v>
      </c>
      <c r="K2585">
        <v>0</v>
      </c>
      <c r="L2585" s="11">
        <v>35207</v>
      </c>
      <c r="M2585" s="12">
        <v>1996</v>
      </c>
      <c r="N2585">
        <v>1</v>
      </c>
      <c r="O2585" s="12">
        <f t="shared" si="104"/>
        <v>12</v>
      </c>
      <c r="P2585">
        <v>2033</v>
      </c>
      <c r="Q2585">
        <v>-25</v>
      </c>
      <c r="R2585">
        <v>0</v>
      </c>
      <c r="S2585">
        <v>7.9314650000000002</v>
      </c>
      <c r="T2585">
        <v>1</v>
      </c>
      <c r="U2585">
        <v>0</v>
      </c>
    </row>
    <row r="2586" spans="1:21" x14ac:dyDescent="0.35">
      <c r="A2586">
        <v>1</v>
      </c>
      <c r="B2586">
        <f t="shared" si="105"/>
        <v>2585</v>
      </c>
      <c r="C2586" t="s">
        <v>124</v>
      </c>
      <c r="D2586">
        <v>127</v>
      </c>
      <c r="E2586">
        <v>2009</v>
      </c>
      <c r="F2586">
        <v>6700</v>
      </c>
      <c r="G2586" s="12">
        <v>10000000</v>
      </c>
      <c r="H2586" s="12">
        <v>0</v>
      </c>
      <c r="I2586">
        <v>0</v>
      </c>
      <c r="J2586">
        <v>1</v>
      </c>
      <c r="K2586">
        <v>0</v>
      </c>
      <c r="L2586" s="11">
        <v>35207</v>
      </c>
      <c r="M2586" s="12">
        <v>1996</v>
      </c>
      <c r="N2586">
        <v>1</v>
      </c>
      <c r="O2586" s="12">
        <f t="shared" si="104"/>
        <v>13</v>
      </c>
      <c r="P2586">
        <v>2033</v>
      </c>
      <c r="Q2586">
        <v>-24</v>
      </c>
      <c r="R2586">
        <v>0</v>
      </c>
      <c r="S2586">
        <v>6.7151449999999997</v>
      </c>
      <c r="T2586">
        <v>1</v>
      </c>
      <c r="U2586">
        <v>0</v>
      </c>
    </row>
    <row r="2587" spans="1:21" x14ac:dyDescent="0.35">
      <c r="A2587">
        <v>1</v>
      </c>
      <c r="B2587">
        <f t="shared" si="105"/>
        <v>2586</v>
      </c>
      <c r="C2587" t="s">
        <v>124</v>
      </c>
      <c r="D2587">
        <v>127</v>
      </c>
      <c r="E2587">
        <v>2010</v>
      </c>
      <c r="F2587">
        <v>5600</v>
      </c>
      <c r="G2587" s="12">
        <v>10000000</v>
      </c>
      <c r="H2587" s="12">
        <v>0</v>
      </c>
      <c r="I2587">
        <v>0</v>
      </c>
      <c r="J2587">
        <v>1</v>
      </c>
      <c r="K2587">
        <v>0</v>
      </c>
      <c r="L2587" s="11">
        <v>35207</v>
      </c>
      <c r="M2587" s="12">
        <v>1996</v>
      </c>
      <c r="N2587">
        <v>1</v>
      </c>
      <c r="O2587" s="12">
        <f t="shared" si="104"/>
        <v>14</v>
      </c>
      <c r="P2587">
        <v>2033</v>
      </c>
      <c r="Q2587">
        <v>-23</v>
      </c>
      <c r="R2587">
        <v>0</v>
      </c>
      <c r="S2587">
        <v>5.4650980000000002</v>
      </c>
      <c r="T2587">
        <v>1</v>
      </c>
      <c r="U2587">
        <v>0</v>
      </c>
    </row>
    <row r="2588" spans="1:21" x14ac:dyDescent="0.35">
      <c r="A2588">
        <v>1</v>
      </c>
      <c r="B2588">
        <f t="shared" si="105"/>
        <v>2587</v>
      </c>
      <c r="C2588" t="s">
        <v>124</v>
      </c>
      <c r="D2588">
        <v>127</v>
      </c>
      <c r="E2588">
        <v>2011</v>
      </c>
      <c r="F2588">
        <v>4600</v>
      </c>
      <c r="G2588" s="12">
        <v>11000000</v>
      </c>
      <c r="H2588" s="12">
        <v>0</v>
      </c>
      <c r="I2588">
        <v>0</v>
      </c>
      <c r="J2588">
        <v>1</v>
      </c>
      <c r="K2588">
        <v>0</v>
      </c>
      <c r="L2588" s="11">
        <v>35207</v>
      </c>
      <c r="M2588" s="12">
        <v>1996</v>
      </c>
      <c r="N2588">
        <v>1</v>
      </c>
      <c r="O2588" s="12">
        <f t="shared" si="104"/>
        <v>15</v>
      </c>
      <c r="P2588">
        <v>2033</v>
      </c>
      <c r="Q2588">
        <v>-22</v>
      </c>
      <c r="R2588">
        <v>0</v>
      </c>
      <c r="S2588">
        <v>4.3742570000000001</v>
      </c>
      <c r="T2588">
        <v>1</v>
      </c>
      <c r="U2588">
        <v>0</v>
      </c>
    </row>
    <row r="2589" spans="1:21" x14ac:dyDescent="0.35">
      <c r="A2589">
        <v>1</v>
      </c>
      <c r="B2589">
        <f t="shared" si="105"/>
        <v>2588</v>
      </c>
      <c r="C2589" t="s">
        <v>124</v>
      </c>
      <c r="D2589">
        <v>127</v>
      </c>
      <c r="E2589">
        <v>2012</v>
      </c>
      <c r="F2589">
        <v>4000</v>
      </c>
      <c r="G2589" s="12">
        <v>11000000</v>
      </c>
      <c r="H2589" s="12">
        <v>0</v>
      </c>
      <c r="I2589">
        <v>0</v>
      </c>
      <c r="J2589">
        <v>1</v>
      </c>
      <c r="K2589">
        <v>0</v>
      </c>
      <c r="L2589" s="11">
        <v>35207</v>
      </c>
      <c r="M2589" s="12">
        <v>1996</v>
      </c>
      <c r="N2589">
        <v>1</v>
      </c>
      <c r="O2589" s="12">
        <f t="shared" si="104"/>
        <v>16</v>
      </c>
      <c r="P2589">
        <v>2033</v>
      </c>
      <c r="Q2589">
        <v>-21</v>
      </c>
      <c r="R2589">
        <v>0</v>
      </c>
      <c r="S2589">
        <v>3.7075300000000002</v>
      </c>
      <c r="T2589">
        <v>1</v>
      </c>
      <c r="U2589">
        <v>0</v>
      </c>
    </row>
    <row r="2590" spans="1:21" x14ac:dyDescent="0.35">
      <c r="A2590">
        <v>1</v>
      </c>
      <c r="B2590">
        <f t="shared" si="105"/>
        <v>2589</v>
      </c>
      <c r="C2590" t="s">
        <v>124</v>
      </c>
      <c r="D2590">
        <v>127</v>
      </c>
      <c r="E2590">
        <v>2013</v>
      </c>
      <c r="F2590">
        <v>3700</v>
      </c>
      <c r="G2590" s="12">
        <v>11000000</v>
      </c>
      <c r="H2590" s="12">
        <v>0</v>
      </c>
      <c r="I2590">
        <v>0</v>
      </c>
      <c r="J2590">
        <v>1</v>
      </c>
      <c r="K2590">
        <v>0</v>
      </c>
      <c r="L2590" s="11">
        <v>35207</v>
      </c>
      <c r="M2590" s="12">
        <v>1996</v>
      </c>
      <c r="N2590">
        <v>1</v>
      </c>
      <c r="O2590" s="12">
        <f t="shared" si="104"/>
        <v>17</v>
      </c>
      <c r="P2590">
        <v>2033</v>
      </c>
      <c r="Q2590">
        <v>-20</v>
      </c>
      <c r="R2590">
        <v>0</v>
      </c>
      <c r="S2590">
        <v>3.3438319999999999</v>
      </c>
      <c r="T2590">
        <v>1</v>
      </c>
      <c r="U2590">
        <v>0</v>
      </c>
    </row>
    <row r="2591" spans="1:21" x14ac:dyDescent="0.35">
      <c r="A2591">
        <v>1</v>
      </c>
      <c r="B2591">
        <f t="shared" si="105"/>
        <v>2590</v>
      </c>
      <c r="C2591" t="s">
        <v>124</v>
      </c>
      <c r="D2591">
        <v>127</v>
      </c>
      <c r="E2591">
        <v>2014</v>
      </c>
      <c r="F2591">
        <v>3500</v>
      </c>
      <c r="G2591" s="12">
        <v>11000000</v>
      </c>
      <c r="H2591" s="12">
        <v>0</v>
      </c>
      <c r="I2591">
        <v>0</v>
      </c>
      <c r="J2591">
        <v>1</v>
      </c>
      <c r="K2591">
        <v>0</v>
      </c>
      <c r="L2591" s="11">
        <v>35207</v>
      </c>
      <c r="M2591" s="12">
        <v>1996</v>
      </c>
      <c r="N2591">
        <v>1</v>
      </c>
      <c r="O2591" s="12">
        <f t="shared" si="104"/>
        <v>18</v>
      </c>
      <c r="P2591">
        <v>2033</v>
      </c>
      <c r="Q2591">
        <v>-19</v>
      </c>
      <c r="R2591">
        <v>0</v>
      </c>
      <c r="S2591">
        <v>3.084962</v>
      </c>
      <c r="T2591">
        <v>1</v>
      </c>
      <c r="U2591">
        <v>0</v>
      </c>
    </row>
    <row r="2592" spans="1:21" x14ac:dyDescent="0.35">
      <c r="A2592">
        <v>1</v>
      </c>
      <c r="B2592">
        <f t="shared" si="105"/>
        <v>2591</v>
      </c>
      <c r="C2592" t="s">
        <v>124</v>
      </c>
      <c r="D2592">
        <v>127</v>
      </c>
      <c r="E2592">
        <v>2015</v>
      </c>
      <c r="F2592">
        <v>3400</v>
      </c>
      <c r="G2592" s="12">
        <v>12000000</v>
      </c>
      <c r="H2592" s="12">
        <v>0</v>
      </c>
      <c r="I2592">
        <v>0</v>
      </c>
      <c r="J2592">
        <v>1</v>
      </c>
      <c r="K2592">
        <v>0</v>
      </c>
      <c r="L2592" s="11">
        <v>35207</v>
      </c>
      <c r="M2592" s="12">
        <v>1996</v>
      </c>
      <c r="N2592">
        <v>1</v>
      </c>
      <c r="O2592" s="12">
        <f t="shared" si="104"/>
        <v>19</v>
      </c>
      <c r="P2592">
        <v>2033</v>
      </c>
      <c r="Q2592">
        <v>-18</v>
      </c>
      <c r="R2592">
        <v>0</v>
      </c>
      <c r="S2592">
        <v>2.9235859999999998</v>
      </c>
      <c r="T2592">
        <v>1</v>
      </c>
      <c r="U2592">
        <v>0</v>
      </c>
    </row>
    <row r="2593" spans="1:21" x14ac:dyDescent="0.35">
      <c r="A2593">
        <v>1</v>
      </c>
      <c r="B2593">
        <f t="shared" si="105"/>
        <v>2592</v>
      </c>
      <c r="C2593" t="s">
        <v>124</v>
      </c>
      <c r="D2593">
        <v>127</v>
      </c>
      <c r="E2593">
        <v>2016</v>
      </c>
      <c r="F2593">
        <v>3300</v>
      </c>
      <c r="G2593" s="12">
        <v>12000000</v>
      </c>
      <c r="H2593" s="12">
        <v>0</v>
      </c>
      <c r="I2593">
        <v>0</v>
      </c>
      <c r="J2593">
        <v>1</v>
      </c>
      <c r="K2593">
        <v>0</v>
      </c>
      <c r="L2593" s="11">
        <v>35207</v>
      </c>
      <c r="M2593" s="12">
        <v>1996</v>
      </c>
      <c r="N2593">
        <v>1</v>
      </c>
      <c r="O2593" s="12">
        <f t="shared" si="104"/>
        <v>20</v>
      </c>
      <c r="P2593">
        <v>2033</v>
      </c>
      <c r="Q2593">
        <v>-17</v>
      </c>
      <c r="R2593">
        <v>0</v>
      </c>
      <c r="S2593">
        <v>2.7690350000000001</v>
      </c>
      <c r="T2593">
        <v>1</v>
      </c>
      <c r="U2593">
        <v>0</v>
      </c>
    </row>
    <row r="2594" spans="1:21" x14ac:dyDescent="0.35">
      <c r="A2594">
        <v>1</v>
      </c>
      <c r="B2594">
        <f t="shared" si="105"/>
        <v>2593</v>
      </c>
      <c r="C2594" t="s">
        <v>129</v>
      </c>
      <c r="D2594">
        <v>128</v>
      </c>
      <c r="E2594">
        <v>1990</v>
      </c>
      <c r="F2594">
        <v>100</v>
      </c>
      <c r="G2594" s="12">
        <v>16000000</v>
      </c>
      <c r="H2594" s="12">
        <v>0</v>
      </c>
      <c r="I2594">
        <v>0</v>
      </c>
      <c r="J2594">
        <v>0</v>
      </c>
      <c r="K2594">
        <v>0</v>
      </c>
      <c r="L2594" s="11">
        <v>38697</v>
      </c>
      <c r="M2594" s="12">
        <v>2005</v>
      </c>
      <c r="N2594">
        <v>0</v>
      </c>
      <c r="O2594" s="12">
        <f t="shared" si="104"/>
        <v>-15</v>
      </c>
      <c r="P2594">
        <v>2005</v>
      </c>
      <c r="Q2594">
        <v>-15</v>
      </c>
      <c r="R2594">
        <v>0</v>
      </c>
      <c r="S2594">
        <v>6.1248900000000002E-2</v>
      </c>
      <c r="T2594">
        <v>0</v>
      </c>
      <c r="U2594">
        <v>0</v>
      </c>
    </row>
    <row r="2595" spans="1:21" x14ac:dyDescent="0.35">
      <c r="A2595">
        <v>1</v>
      </c>
      <c r="B2595">
        <f t="shared" si="105"/>
        <v>2594</v>
      </c>
      <c r="C2595" t="s">
        <v>129</v>
      </c>
      <c r="D2595">
        <v>128</v>
      </c>
      <c r="E2595">
        <v>1991</v>
      </c>
      <c r="F2595">
        <v>100</v>
      </c>
      <c r="G2595" s="12">
        <v>17000000</v>
      </c>
      <c r="H2595" s="12">
        <v>0</v>
      </c>
      <c r="I2595">
        <v>0</v>
      </c>
      <c r="J2595">
        <v>0</v>
      </c>
      <c r="K2595">
        <v>0</v>
      </c>
      <c r="L2595" s="11">
        <v>38697</v>
      </c>
      <c r="M2595" s="12">
        <v>2005</v>
      </c>
      <c r="N2595">
        <v>0</v>
      </c>
      <c r="O2595" s="12">
        <f t="shared" si="104"/>
        <v>-14</v>
      </c>
      <c r="P2595">
        <v>2005</v>
      </c>
      <c r="Q2595">
        <v>-14</v>
      </c>
      <c r="R2595">
        <v>0</v>
      </c>
      <c r="S2595">
        <v>5.9284499999999997E-2</v>
      </c>
      <c r="T2595">
        <v>0</v>
      </c>
      <c r="U2595">
        <v>0</v>
      </c>
    </row>
    <row r="2596" spans="1:21" x14ac:dyDescent="0.35">
      <c r="A2596">
        <v>1</v>
      </c>
      <c r="B2596">
        <f t="shared" si="105"/>
        <v>2595</v>
      </c>
      <c r="C2596" t="s">
        <v>129</v>
      </c>
      <c r="D2596">
        <v>128</v>
      </c>
      <c r="E2596">
        <v>1992</v>
      </c>
      <c r="F2596">
        <v>100</v>
      </c>
      <c r="G2596" s="12">
        <v>17000000</v>
      </c>
      <c r="H2596" s="12">
        <v>0</v>
      </c>
      <c r="I2596">
        <v>0</v>
      </c>
      <c r="J2596">
        <v>0</v>
      </c>
      <c r="K2596">
        <v>0</v>
      </c>
      <c r="L2596" s="11">
        <v>38697</v>
      </c>
      <c r="M2596" s="12">
        <v>2005</v>
      </c>
      <c r="N2596">
        <v>0</v>
      </c>
      <c r="O2596" s="12">
        <f t="shared" si="104"/>
        <v>-13</v>
      </c>
      <c r="P2596">
        <v>2005</v>
      </c>
      <c r="Q2596">
        <v>-13</v>
      </c>
      <c r="R2596">
        <v>0</v>
      </c>
      <c r="S2596">
        <v>5.7541299999999997E-2</v>
      </c>
      <c r="T2596">
        <v>0</v>
      </c>
      <c r="U2596">
        <v>0</v>
      </c>
    </row>
    <row r="2597" spans="1:21" x14ac:dyDescent="0.35">
      <c r="A2597">
        <v>1</v>
      </c>
      <c r="B2597">
        <f t="shared" si="105"/>
        <v>2596</v>
      </c>
      <c r="C2597" t="s">
        <v>129</v>
      </c>
      <c r="D2597">
        <v>128</v>
      </c>
      <c r="E2597">
        <v>1993</v>
      </c>
      <c r="F2597">
        <v>100</v>
      </c>
      <c r="G2597" s="12">
        <v>18000000</v>
      </c>
      <c r="H2597" s="12">
        <v>0</v>
      </c>
      <c r="I2597">
        <v>0</v>
      </c>
      <c r="J2597">
        <v>0</v>
      </c>
      <c r="K2597">
        <v>0</v>
      </c>
      <c r="L2597" s="11">
        <v>38697</v>
      </c>
      <c r="M2597" s="12">
        <v>2005</v>
      </c>
      <c r="N2597">
        <v>0</v>
      </c>
      <c r="O2597" s="12">
        <f t="shared" si="104"/>
        <v>-12</v>
      </c>
      <c r="P2597">
        <v>2005</v>
      </c>
      <c r="Q2597">
        <v>-12</v>
      </c>
      <c r="R2597">
        <v>0</v>
      </c>
      <c r="S2597">
        <v>5.5991800000000001E-2</v>
      </c>
      <c r="T2597">
        <v>0</v>
      </c>
      <c r="U2597">
        <v>0</v>
      </c>
    </row>
    <row r="2598" spans="1:21" x14ac:dyDescent="0.35">
      <c r="A2598">
        <v>1</v>
      </c>
      <c r="B2598">
        <f t="shared" si="105"/>
        <v>2597</v>
      </c>
      <c r="C2598" t="s">
        <v>129</v>
      </c>
      <c r="D2598">
        <v>128</v>
      </c>
      <c r="E2598">
        <v>1994</v>
      </c>
      <c r="F2598">
        <v>100</v>
      </c>
      <c r="G2598" s="12">
        <v>18000000</v>
      </c>
      <c r="H2598" s="12">
        <v>0</v>
      </c>
      <c r="I2598">
        <v>0</v>
      </c>
      <c r="J2598">
        <v>0</v>
      </c>
      <c r="K2598">
        <v>0</v>
      </c>
      <c r="L2598" s="11">
        <v>38697</v>
      </c>
      <c r="M2598" s="12">
        <v>2005</v>
      </c>
      <c r="N2598">
        <v>0</v>
      </c>
      <c r="O2598" s="12">
        <f t="shared" si="104"/>
        <v>-11</v>
      </c>
      <c r="P2598">
        <v>2005</v>
      </c>
      <c r="Q2598">
        <v>-11</v>
      </c>
      <c r="R2598">
        <v>0</v>
      </c>
      <c r="S2598">
        <v>5.4611699999999999E-2</v>
      </c>
      <c r="T2598">
        <v>0</v>
      </c>
      <c r="U2598">
        <v>0</v>
      </c>
    </row>
    <row r="2599" spans="1:21" x14ac:dyDescent="0.35">
      <c r="A2599">
        <v>1</v>
      </c>
      <c r="B2599">
        <f t="shared" si="105"/>
        <v>2598</v>
      </c>
      <c r="C2599" t="s">
        <v>129</v>
      </c>
      <c r="D2599">
        <v>128</v>
      </c>
      <c r="E2599">
        <v>1995</v>
      </c>
      <c r="F2599">
        <v>100</v>
      </c>
      <c r="G2599" s="12">
        <v>19000000</v>
      </c>
      <c r="H2599" s="12">
        <v>0</v>
      </c>
      <c r="I2599">
        <v>0</v>
      </c>
      <c r="J2599">
        <v>0</v>
      </c>
      <c r="K2599">
        <v>0</v>
      </c>
      <c r="L2599" s="11">
        <v>38697</v>
      </c>
      <c r="M2599" s="12">
        <v>2005</v>
      </c>
      <c r="N2599">
        <v>0</v>
      </c>
      <c r="O2599" s="12">
        <f t="shared" si="104"/>
        <v>-10</v>
      </c>
      <c r="P2599">
        <v>2005</v>
      </c>
      <c r="Q2599">
        <v>-10</v>
      </c>
      <c r="R2599">
        <v>0</v>
      </c>
      <c r="S2599">
        <v>5.33736E-2</v>
      </c>
      <c r="T2599">
        <v>0</v>
      </c>
      <c r="U2599">
        <v>0</v>
      </c>
    </row>
    <row r="2600" spans="1:21" x14ac:dyDescent="0.35">
      <c r="A2600">
        <v>1</v>
      </c>
      <c r="B2600">
        <f t="shared" si="105"/>
        <v>2599</v>
      </c>
      <c r="C2600" t="s">
        <v>129</v>
      </c>
      <c r="D2600">
        <v>128</v>
      </c>
      <c r="E2600">
        <v>1996</v>
      </c>
      <c r="F2600">
        <v>100</v>
      </c>
      <c r="G2600" s="12">
        <v>19000000</v>
      </c>
      <c r="H2600" s="12">
        <v>0</v>
      </c>
      <c r="I2600">
        <v>0</v>
      </c>
      <c r="J2600">
        <v>0</v>
      </c>
      <c r="K2600">
        <v>0</v>
      </c>
      <c r="L2600" s="11">
        <v>38697</v>
      </c>
      <c r="M2600" s="12">
        <v>2005</v>
      </c>
      <c r="N2600">
        <v>0</v>
      </c>
      <c r="O2600" s="12">
        <f t="shared" si="104"/>
        <v>-9</v>
      </c>
      <c r="P2600">
        <v>2005</v>
      </c>
      <c r="Q2600">
        <v>-9</v>
      </c>
      <c r="R2600">
        <v>0</v>
      </c>
      <c r="S2600">
        <v>5.2269599999999999E-2</v>
      </c>
      <c r="T2600">
        <v>0</v>
      </c>
      <c r="U2600">
        <v>0</v>
      </c>
    </row>
    <row r="2601" spans="1:21" x14ac:dyDescent="0.35">
      <c r="A2601">
        <v>1</v>
      </c>
      <c r="B2601">
        <f t="shared" si="105"/>
        <v>2600</v>
      </c>
      <c r="C2601" t="s">
        <v>129</v>
      </c>
      <c r="D2601">
        <v>128</v>
      </c>
      <c r="E2601">
        <v>1997</v>
      </c>
      <c r="F2601">
        <v>100</v>
      </c>
      <c r="G2601" s="12">
        <v>20000000</v>
      </c>
      <c r="H2601" s="12">
        <v>0</v>
      </c>
      <c r="I2601">
        <v>0</v>
      </c>
      <c r="J2601">
        <v>0</v>
      </c>
      <c r="K2601">
        <v>0</v>
      </c>
      <c r="L2601" s="11">
        <v>38697</v>
      </c>
      <c r="M2601" s="12">
        <v>2005</v>
      </c>
      <c r="N2601">
        <v>0</v>
      </c>
      <c r="O2601" s="12">
        <f t="shared" si="104"/>
        <v>-8</v>
      </c>
      <c r="P2601">
        <v>2005</v>
      </c>
      <c r="Q2601">
        <v>-8</v>
      </c>
      <c r="R2601">
        <v>0</v>
      </c>
      <c r="S2601">
        <v>5.1267399999999998E-2</v>
      </c>
      <c r="T2601">
        <v>0</v>
      </c>
      <c r="U2601">
        <v>0</v>
      </c>
    </row>
    <row r="2602" spans="1:21" x14ac:dyDescent="0.35">
      <c r="A2602">
        <v>1</v>
      </c>
      <c r="B2602">
        <f t="shared" si="105"/>
        <v>2601</v>
      </c>
      <c r="C2602" t="s">
        <v>129</v>
      </c>
      <c r="D2602">
        <v>128</v>
      </c>
      <c r="E2602">
        <v>1998</v>
      </c>
      <c r="F2602">
        <v>100</v>
      </c>
      <c r="G2602" s="12">
        <v>20000000</v>
      </c>
      <c r="H2602" s="12">
        <v>0</v>
      </c>
      <c r="I2602">
        <v>0</v>
      </c>
      <c r="J2602">
        <v>0</v>
      </c>
      <c r="K2602">
        <v>0</v>
      </c>
      <c r="L2602" s="11">
        <v>38697</v>
      </c>
      <c r="M2602" s="12">
        <v>2005</v>
      </c>
      <c r="N2602">
        <v>0</v>
      </c>
      <c r="O2602" s="12">
        <f t="shared" si="104"/>
        <v>-7</v>
      </c>
      <c r="P2602">
        <v>2005</v>
      </c>
      <c r="Q2602">
        <v>-7</v>
      </c>
      <c r="R2602">
        <v>0</v>
      </c>
      <c r="S2602">
        <v>5.0295600000000003E-2</v>
      </c>
      <c r="T2602">
        <v>0</v>
      </c>
      <c r="U2602">
        <v>0</v>
      </c>
    </row>
    <row r="2603" spans="1:21" x14ac:dyDescent="0.35">
      <c r="A2603">
        <v>1</v>
      </c>
      <c r="B2603">
        <f t="shared" si="105"/>
        <v>2602</v>
      </c>
      <c r="C2603" t="s">
        <v>129</v>
      </c>
      <c r="D2603">
        <v>128</v>
      </c>
      <c r="E2603">
        <v>1999</v>
      </c>
      <c r="F2603">
        <v>100</v>
      </c>
      <c r="G2603" s="12">
        <v>20000000</v>
      </c>
      <c r="H2603" s="12">
        <v>0</v>
      </c>
      <c r="I2603">
        <v>0</v>
      </c>
      <c r="J2603">
        <v>0</v>
      </c>
      <c r="K2603">
        <v>0</v>
      </c>
      <c r="L2603" s="11">
        <v>38697</v>
      </c>
      <c r="M2603" s="12">
        <v>2005</v>
      </c>
      <c r="N2603">
        <v>0</v>
      </c>
      <c r="O2603" s="12">
        <f t="shared" si="104"/>
        <v>-6</v>
      </c>
      <c r="P2603">
        <v>2005</v>
      </c>
      <c r="Q2603">
        <v>-6</v>
      </c>
      <c r="R2603">
        <v>0</v>
      </c>
      <c r="S2603">
        <v>4.9274699999999998E-2</v>
      </c>
      <c r="T2603">
        <v>0</v>
      </c>
      <c r="U2603">
        <v>0</v>
      </c>
    </row>
    <row r="2604" spans="1:21" x14ac:dyDescent="0.35">
      <c r="A2604">
        <v>1</v>
      </c>
      <c r="B2604">
        <f t="shared" si="105"/>
        <v>2603</v>
      </c>
      <c r="C2604" t="s">
        <v>129</v>
      </c>
      <c r="D2604">
        <v>128</v>
      </c>
      <c r="E2604">
        <v>2000</v>
      </c>
      <c r="F2604">
        <v>100</v>
      </c>
      <c r="G2604" s="12">
        <v>21000000</v>
      </c>
      <c r="H2604" s="12">
        <v>0</v>
      </c>
      <c r="I2604">
        <v>0</v>
      </c>
      <c r="J2604">
        <v>0</v>
      </c>
      <c r="K2604">
        <v>0</v>
      </c>
      <c r="L2604" s="11">
        <v>38697</v>
      </c>
      <c r="M2604" s="12">
        <v>2005</v>
      </c>
      <c r="N2604">
        <v>0</v>
      </c>
      <c r="O2604" s="12">
        <f t="shared" si="104"/>
        <v>-5</v>
      </c>
      <c r="P2604">
        <v>2005</v>
      </c>
      <c r="Q2604">
        <v>-5</v>
      </c>
      <c r="R2604">
        <v>0</v>
      </c>
      <c r="S2604">
        <v>4.8159599999999997E-2</v>
      </c>
      <c r="T2604">
        <v>0</v>
      </c>
      <c r="U2604">
        <v>0</v>
      </c>
    </row>
    <row r="2605" spans="1:21" x14ac:dyDescent="0.35">
      <c r="A2605">
        <v>1</v>
      </c>
      <c r="B2605">
        <f t="shared" si="105"/>
        <v>2604</v>
      </c>
      <c r="C2605" t="s">
        <v>129</v>
      </c>
      <c r="D2605">
        <v>128</v>
      </c>
      <c r="E2605">
        <v>2001</v>
      </c>
      <c r="F2605">
        <v>100</v>
      </c>
      <c r="G2605" s="12">
        <v>21000000</v>
      </c>
      <c r="H2605" s="12">
        <v>0</v>
      </c>
      <c r="I2605">
        <v>0</v>
      </c>
      <c r="J2605">
        <v>0</v>
      </c>
      <c r="K2605">
        <v>0</v>
      </c>
      <c r="L2605" s="11">
        <v>38697</v>
      </c>
      <c r="M2605" s="12">
        <v>2005</v>
      </c>
      <c r="N2605">
        <v>0</v>
      </c>
      <c r="O2605" s="12">
        <f t="shared" si="104"/>
        <v>-4</v>
      </c>
      <c r="P2605">
        <v>2005</v>
      </c>
      <c r="Q2605">
        <v>-4</v>
      </c>
      <c r="R2605">
        <v>0</v>
      </c>
      <c r="S2605">
        <v>4.69404E-2</v>
      </c>
      <c r="T2605">
        <v>0</v>
      </c>
      <c r="U2605">
        <v>0</v>
      </c>
    </row>
    <row r="2606" spans="1:21" x14ac:dyDescent="0.35">
      <c r="A2606">
        <v>1</v>
      </c>
      <c r="B2606">
        <f t="shared" si="105"/>
        <v>2605</v>
      </c>
      <c r="C2606" t="s">
        <v>129</v>
      </c>
      <c r="D2606">
        <v>128</v>
      </c>
      <c r="E2606">
        <v>2002</v>
      </c>
      <c r="F2606">
        <v>100</v>
      </c>
      <c r="G2606" s="12">
        <v>22000000</v>
      </c>
      <c r="H2606" s="12">
        <v>0</v>
      </c>
      <c r="I2606">
        <v>0</v>
      </c>
      <c r="J2606">
        <v>0</v>
      </c>
      <c r="K2606">
        <v>0</v>
      </c>
      <c r="L2606" s="11">
        <v>38697</v>
      </c>
      <c r="M2606" s="12">
        <v>2005</v>
      </c>
      <c r="N2606">
        <v>0</v>
      </c>
      <c r="O2606" s="12">
        <f t="shared" si="104"/>
        <v>-3</v>
      </c>
      <c r="P2606">
        <v>2005</v>
      </c>
      <c r="Q2606">
        <v>-3</v>
      </c>
      <c r="R2606">
        <v>0</v>
      </c>
      <c r="S2606">
        <v>4.5649000000000002E-2</v>
      </c>
      <c r="T2606">
        <v>0</v>
      </c>
      <c r="U2606">
        <v>0</v>
      </c>
    </row>
    <row r="2607" spans="1:21" x14ac:dyDescent="0.35">
      <c r="A2607">
        <v>1</v>
      </c>
      <c r="B2607">
        <f t="shared" si="105"/>
        <v>2606</v>
      </c>
      <c r="C2607" t="s">
        <v>129</v>
      </c>
      <c r="D2607">
        <v>128</v>
      </c>
      <c r="E2607">
        <v>2003</v>
      </c>
      <c r="F2607">
        <v>100</v>
      </c>
      <c r="G2607" s="12">
        <v>23000000</v>
      </c>
      <c r="H2607" s="12">
        <v>0</v>
      </c>
      <c r="I2607">
        <v>0</v>
      </c>
      <c r="J2607">
        <v>0</v>
      </c>
      <c r="K2607">
        <v>0</v>
      </c>
      <c r="L2607" s="11">
        <v>38697</v>
      </c>
      <c r="M2607" s="12">
        <v>2005</v>
      </c>
      <c r="N2607">
        <v>0</v>
      </c>
      <c r="O2607" s="12">
        <f t="shared" si="104"/>
        <v>-2</v>
      </c>
      <c r="P2607">
        <v>2005</v>
      </c>
      <c r="Q2607">
        <v>-2</v>
      </c>
      <c r="R2607">
        <v>0</v>
      </c>
      <c r="S2607">
        <v>4.4333299999999999E-2</v>
      </c>
      <c r="T2607">
        <v>0</v>
      </c>
      <c r="U2607">
        <v>0</v>
      </c>
    </row>
    <row r="2608" spans="1:21" x14ac:dyDescent="0.35">
      <c r="A2608">
        <v>1</v>
      </c>
      <c r="B2608">
        <f t="shared" si="105"/>
        <v>2607</v>
      </c>
      <c r="C2608" t="s">
        <v>129</v>
      </c>
      <c r="D2608">
        <v>128</v>
      </c>
      <c r="E2608">
        <v>2004</v>
      </c>
      <c r="F2608">
        <v>100</v>
      </c>
      <c r="G2608" s="12">
        <v>23000000</v>
      </c>
      <c r="H2608" s="12">
        <v>0</v>
      </c>
      <c r="I2608">
        <v>0</v>
      </c>
      <c r="J2608">
        <v>0</v>
      </c>
      <c r="K2608">
        <v>0</v>
      </c>
      <c r="L2608" s="11">
        <v>38697</v>
      </c>
      <c r="M2608" s="12">
        <v>2005</v>
      </c>
      <c r="N2608">
        <v>0</v>
      </c>
      <c r="O2608" s="12">
        <f t="shared" si="104"/>
        <v>-1</v>
      </c>
      <c r="P2608">
        <v>2005</v>
      </c>
      <c r="Q2608">
        <v>-1</v>
      </c>
      <c r="R2608">
        <v>0</v>
      </c>
      <c r="S2608">
        <v>4.3049799999999999E-2</v>
      </c>
      <c r="T2608">
        <v>0</v>
      </c>
      <c r="U2608">
        <v>0</v>
      </c>
    </row>
    <row r="2609" spans="1:21" x14ac:dyDescent="0.35">
      <c r="A2609">
        <v>1</v>
      </c>
      <c r="B2609">
        <f t="shared" si="105"/>
        <v>2608</v>
      </c>
      <c r="C2609" t="s">
        <v>129</v>
      </c>
      <c r="D2609">
        <v>128</v>
      </c>
      <c r="E2609">
        <v>2005</v>
      </c>
      <c r="F2609">
        <v>100</v>
      </c>
      <c r="G2609" s="12">
        <v>24000000</v>
      </c>
      <c r="H2609" s="12">
        <v>0</v>
      </c>
      <c r="I2609">
        <v>0</v>
      </c>
      <c r="J2609">
        <v>0</v>
      </c>
      <c r="K2609">
        <v>0</v>
      </c>
      <c r="L2609" s="11">
        <v>38697</v>
      </c>
      <c r="M2609" s="12">
        <v>2005</v>
      </c>
      <c r="N2609">
        <v>1</v>
      </c>
      <c r="O2609" s="12">
        <f t="shared" si="104"/>
        <v>0</v>
      </c>
      <c r="P2609">
        <v>2005</v>
      </c>
      <c r="Q2609">
        <v>0</v>
      </c>
      <c r="R2609">
        <v>1</v>
      </c>
      <c r="S2609">
        <v>4.1831100000000003E-2</v>
      </c>
      <c r="T2609">
        <v>0</v>
      </c>
      <c r="U2609">
        <v>0</v>
      </c>
    </row>
    <row r="2610" spans="1:21" x14ac:dyDescent="0.35">
      <c r="A2610">
        <v>1</v>
      </c>
      <c r="B2610">
        <f t="shared" si="105"/>
        <v>2609</v>
      </c>
      <c r="C2610" t="s">
        <v>129</v>
      </c>
      <c r="D2610">
        <v>128</v>
      </c>
      <c r="E2610">
        <v>2006</v>
      </c>
      <c r="F2610">
        <v>100</v>
      </c>
      <c r="G2610" s="12">
        <v>25000000</v>
      </c>
      <c r="H2610" s="12">
        <v>0</v>
      </c>
      <c r="I2610">
        <v>0</v>
      </c>
      <c r="J2610">
        <v>0</v>
      </c>
      <c r="K2610">
        <v>0</v>
      </c>
      <c r="L2610" s="11">
        <v>38697</v>
      </c>
      <c r="M2610" s="12">
        <v>2005</v>
      </c>
      <c r="N2610">
        <v>1</v>
      </c>
      <c r="O2610" s="12">
        <f t="shared" si="104"/>
        <v>1</v>
      </c>
      <c r="P2610">
        <v>2005</v>
      </c>
      <c r="Q2610">
        <v>1</v>
      </c>
      <c r="R2610">
        <v>1</v>
      </c>
      <c r="S2610">
        <v>4.0686300000000002E-2</v>
      </c>
      <c r="T2610">
        <v>0</v>
      </c>
      <c r="U2610">
        <v>0</v>
      </c>
    </row>
    <row r="2611" spans="1:21" x14ac:dyDescent="0.35">
      <c r="A2611">
        <v>1</v>
      </c>
      <c r="B2611">
        <f t="shared" si="105"/>
        <v>2610</v>
      </c>
      <c r="C2611" t="s">
        <v>129</v>
      </c>
      <c r="D2611">
        <v>128</v>
      </c>
      <c r="E2611">
        <v>2007</v>
      </c>
      <c r="F2611">
        <v>100</v>
      </c>
      <c r="G2611" s="12">
        <v>25000000</v>
      </c>
      <c r="H2611" s="12">
        <v>0</v>
      </c>
      <c r="I2611">
        <v>0</v>
      </c>
      <c r="J2611">
        <v>0</v>
      </c>
      <c r="K2611">
        <v>0</v>
      </c>
      <c r="L2611" s="11">
        <v>38697</v>
      </c>
      <c r="M2611" s="12">
        <v>2005</v>
      </c>
      <c r="N2611">
        <v>1</v>
      </c>
      <c r="O2611" s="12">
        <f t="shared" si="104"/>
        <v>2</v>
      </c>
      <c r="P2611">
        <v>2005</v>
      </c>
      <c r="Q2611">
        <v>2</v>
      </c>
      <c r="R2611">
        <v>1</v>
      </c>
      <c r="S2611">
        <v>3.95999E-2</v>
      </c>
      <c r="T2611">
        <v>0</v>
      </c>
      <c r="U2611">
        <v>0</v>
      </c>
    </row>
    <row r="2612" spans="1:21" x14ac:dyDescent="0.35">
      <c r="A2612">
        <v>1</v>
      </c>
      <c r="B2612">
        <f t="shared" si="105"/>
        <v>2611</v>
      </c>
      <c r="C2612" t="s">
        <v>129</v>
      </c>
      <c r="D2612">
        <v>128</v>
      </c>
      <c r="E2612">
        <v>2008</v>
      </c>
      <c r="F2612">
        <v>200</v>
      </c>
      <c r="G2612" s="12">
        <v>26000000</v>
      </c>
      <c r="H2612" s="12">
        <v>0</v>
      </c>
      <c r="I2612">
        <v>0</v>
      </c>
      <c r="J2612">
        <v>0</v>
      </c>
      <c r="K2612">
        <v>0</v>
      </c>
      <c r="L2612" s="11">
        <v>38697</v>
      </c>
      <c r="M2612" s="12">
        <v>2005</v>
      </c>
      <c r="N2612">
        <v>1</v>
      </c>
      <c r="O2612" s="12">
        <f t="shared" si="104"/>
        <v>3</v>
      </c>
      <c r="P2612">
        <v>2005</v>
      </c>
      <c r="Q2612">
        <v>3</v>
      </c>
      <c r="R2612">
        <v>1</v>
      </c>
      <c r="S2612">
        <v>7.7098700000000006E-2</v>
      </c>
      <c r="T2612">
        <v>0</v>
      </c>
      <c r="U2612">
        <v>0</v>
      </c>
    </row>
    <row r="2613" spans="1:21" x14ac:dyDescent="0.35">
      <c r="A2613">
        <v>1</v>
      </c>
      <c r="B2613">
        <f t="shared" si="105"/>
        <v>2612</v>
      </c>
      <c r="C2613" t="s">
        <v>129</v>
      </c>
      <c r="D2613">
        <v>128</v>
      </c>
      <c r="E2613">
        <v>2009</v>
      </c>
      <c r="F2613">
        <v>200</v>
      </c>
      <c r="G2613" s="12">
        <v>27000000</v>
      </c>
      <c r="H2613" s="12">
        <v>0</v>
      </c>
      <c r="I2613">
        <v>0</v>
      </c>
      <c r="J2613">
        <v>0</v>
      </c>
      <c r="K2613">
        <v>0</v>
      </c>
      <c r="L2613" s="11">
        <v>38697</v>
      </c>
      <c r="M2613" s="12">
        <v>2005</v>
      </c>
      <c r="N2613">
        <v>1</v>
      </c>
      <c r="O2613" s="12">
        <f t="shared" si="104"/>
        <v>4</v>
      </c>
      <c r="P2613">
        <v>2005</v>
      </c>
      <c r="Q2613">
        <v>4</v>
      </c>
      <c r="R2613">
        <v>1</v>
      </c>
      <c r="S2613">
        <v>7.5014600000000001E-2</v>
      </c>
      <c r="T2613">
        <v>0</v>
      </c>
      <c r="U2613">
        <v>0</v>
      </c>
    </row>
    <row r="2614" spans="1:21" x14ac:dyDescent="0.35">
      <c r="A2614">
        <v>1</v>
      </c>
      <c r="B2614">
        <f t="shared" si="105"/>
        <v>2613</v>
      </c>
      <c r="C2614" t="s">
        <v>129</v>
      </c>
      <c r="D2614">
        <v>128</v>
      </c>
      <c r="E2614">
        <v>2010</v>
      </c>
      <c r="F2614">
        <v>200</v>
      </c>
      <c r="G2614" s="12">
        <v>27000000</v>
      </c>
      <c r="H2614" s="12">
        <v>0</v>
      </c>
      <c r="I2614">
        <v>0</v>
      </c>
      <c r="J2614">
        <v>0</v>
      </c>
      <c r="K2614">
        <v>0</v>
      </c>
      <c r="L2614" s="11">
        <v>38697</v>
      </c>
      <c r="M2614" s="12">
        <v>2005</v>
      </c>
      <c r="N2614">
        <v>1</v>
      </c>
      <c r="O2614" s="12">
        <f t="shared" si="104"/>
        <v>5</v>
      </c>
      <c r="P2614">
        <v>2005</v>
      </c>
      <c r="Q2614">
        <v>5</v>
      </c>
      <c r="R2614">
        <v>1</v>
      </c>
      <c r="S2614">
        <v>7.29244E-2</v>
      </c>
      <c r="T2614">
        <v>0</v>
      </c>
      <c r="U2614">
        <v>0</v>
      </c>
    </row>
    <row r="2615" spans="1:21" x14ac:dyDescent="0.35">
      <c r="A2615">
        <v>1</v>
      </c>
      <c r="B2615">
        <f t="shared" si="105"/>
        <v>2614</v>
      </c>
      <c r="C2615" t="s">
        <v>129</v>
      </c>
      <c r="D2615">
        <v>128</v>
      </c>
      <c r="E2615">
        <v>2011</v>
      </c>
      <c r="F2615">
        <v>200</v>
      </c>
      <c r="G2615" s="12">
        <v>28000000</v>
      </c>
      <c r="H2615" s="12">
        <v>0</v>
      </c>
      <c r="I2615">
        <v>0</v>
      </c>
      <c r="J2615">
        <v>0</v>
      </c>
      <c r="K2615">
        <v>0</v>
      </c>
      <c r="L2615" s="11">
        <v>38697</v>
      </c>
      <c r="M2615" s="12">
        <v>2005</v>
      </c>
      <c r="N2615">
        <v>1</v>
      </c>
      <c r="O2615" s="12">
        <f t="shared" si="104"/>
        <v>6</v>
      </c>
      <c r="P2615">
        <v>2005</v>
      </c>
      <c r="Q2615">
        <v>6</v>
      </c>
      <c r="R2615">
        <v>1</v>
      </c>
      <c r="S2615">
        <v>7.0826500000000001E-2</v>
      </c>
      <c r="T2615">
        <v>0</v>
      </c>
      <c r="U2615">
        <v>0</v>
      </c>
    </row>
    <row r="2616" spans="1:21" x14ac:dyDescent="0.35">
      <c r="A2616">
        <v>1</v>
      </c>
      <c r="B2616">
        <f t="shared" si="105"/>
        <v>2615</v>
      </c>
      <c r="C2616" t="s">
        <v>129</v>
      </c>
      <c r="D2616">
        <v>128</v>
      </c>
      <c r="E2616">
        <v>2012</v>
      </c>
      <c r="F2616">
        <v>200</v>
      </c>
      <c r="G2616" s="12">
        <v>29000000</v>
      </c>
      <c r="H2616" s="12">
        <v>0</v>
      </c>
      <c r="I2616">
        <v>0</v>
      </c>
      <c r="J2616">
        <v>0</v>
      </c>
      <c r="K2616">
        <v>0</v>
      </c>
      <c r="L2616" s="11">
        <v>38697</v>
      </c>
      <c r="M2616" s="12">
        <v>2005</v>
      </c>
      <c r="N2616">
        <v>1</v>
      </c>
      <c r="O2616" s="12">
        <f t="shared" si="104"/>
        <v>7</v>
      </c>
      <c r="P2616">
        <v>2005</v>
      </c>
      <c r="Q2616">
        <v>7</v>
      </c>
      <c r="R2616">
        <v>1</v>
      </c>
      <c r="S2616">
        <v>6.8760799999999997E-2</v>
      </c>
      <c r="T2616">
        <v>0</v>
      </c>
      <c r="U2616">
        <v>0</v>
      </c>
    </row>
    <row r="2617" spans="1:21" x14ac:dyDescent="0.35">
      <c r="A2617">
        <v>1</v>
      </c>
      <c r="B2617">
        <f t="shared" si="105"/>
        <v>2616</v>
      </c>
      <c r="C2617" t="s">
        <v>129</v>
      </c>
      <c r="D2617">
        <v>128</v>
      </c>
      <c r="E2617">
        <v>2013</v>
      </c>
      <c r="F2617">
        <v>200</v>
      </c>
      <c r="G2617" s="12">
        <v>30000000</v>
      </c>
      <c r="H2617" s="12">
        <v>0</v>
      </c>
      <c r="I2617">
        <v>0</v>
      </c>
      <c r="J2617">
        <v>0</v>
      </c>
      <c r="K2617">
        <v>0</v>
      </c>
      <c r="L2617" s="11">
        <v>38697</v>
      </c>
      <c r="M2617" s="12">
        <v>2005</v>
      </c>
      <c r="N2617">
        <v>1</v>
      </c>
      <c r="O2617" s="12">
        <f t="shared" si="104"/>
        <v>8</v>
      </c>
      <c r="P2617">
        <v>2005</v>
      </c>
      <c r="Q2617">
        <v>8</v>
      </c>
      <c r="R2617">
        <v>1</v>
      </c>
      <c r="S2617">
        <v>6.6790299999999997E-2</v>
      </c>
      <c r="T2617">
        <v>0</v>
      </c>
      <c r="U2617">
        <v>0</v>
      </c>
    </row>
    <row r="2618" spans="1:21" x14ac:dyDescent="0.35">
      <c r="A2618">
        <v>1</v>
      </c>
      <c r="B2618">
        <f t="shared" si="105"/>
        <v>2617</v>
      </c>
      <c r="C2618" t="s">
        <v>129</v>
      </c>
      <c r="D2618">
        <v>128</v>
      </c>
      <c r="E2618">
        <v>2014</v>
      </c>
      <c r="F2618">
        <v>200</v>
      </c>
      <c r="G2618" s="12">
        <v>31000000</v>
      </c>
      <c r="H2618" s="12">
        <v>0</v>
      </c>
      <c r="I2618">
        <v>0</v>
      </c>
      <c r="J2618">
        <v>0</v>
      </c>
      <c r="K2618">
        <v>0</v>
      </c>
      <c r="L2618" s="11">
        <v>38697</v>
      </c>
      <c r="M2618" s="12">
        <v>2005</v>
      </c>
      <c r="N2618">
        <v>1</v>
      </c>
      <c r="O2618" s="12">
        <f t="shared" si="104"/>
        <v>9</v>
      </c>
      <c r="P2618">
        <v>2005</v>
      </c>
      <c r="Q2618">
        <v>9</v>
      </c>
      <c r="R2618">
        <v>1</v>
      </c>
      <c r="S2618">
        <v>6.4984200000000006E-2</v>
      </c>
      <c r="T2618">
        <v>0</v>
      </c>
      <c r="U2618">
        <v>0</v>
      </c>
    </row>
    <row r="2619" spans="1:21" x14ac:dyDescent="0.35">
      <c r="A2619">
        <v>1</v>
      </c>
      <c r="B2619">
        <f t="shared" si="105"/>
        <v>2618</v>
      </c>
      <c r="C2619" t="s">
        <v>129</v>
      </c>
      <c r="D2619">
        <v>128</v>
      </c>
      <c r="E2619">
        <v>2015</v>
      </c>
      <c r="F2619">
        <v>500</v>
      </c>
      <c r="G2619" s="12">
        <v>32000000</v>
      </c>
      <c r="H2619" s="12">
        <v>0</v>
      </c>
      <c r="I2619">
        <v>0</v>
      </c>
      <c r="J2619">
        <v>0</v>
      </c>
      <c r="K2619">
        <v>0</v>
      </c>
      <c r="L2619" s="11">
        <v>38697</v>
      </c>
      <c r="M2619" s="12">
        <v>2005</v>
      </c>
      <c r="N2619">
        <v>1</v>
      </c>
      <c r="O2619" s="12">
        <f t="shared" si="104"/>
        <v>10</v>
      </c>
      <c r="P2619">
        <v>2005</v>
      </c>
      <c r="Q2619">
        <v>10</v>
      </c>
      <c r="R2619">
        <v>1</v>
      </c>
      <c r="S2619">
        <v>0.15844269999999999</v>
      </c>
      <c r="T2619">
        <v>0</v>
      </c>
      <c r="U2619">
        <v>0</v>
      </c>
    </row>
    <row r="2620" spans="1:21" x14ac:dyDescent="0.35">
      <c r="A2620">
        <v>1</v>
      </c>
      <c r="B2620">
        <f t="shared" si="105"/>
        <v>2619</v>
      </c>
      <c r="C2620" t="s">
        <v>129</v>
      </c>
      <c r="D2620">
        <v>128</v>
      </c>
      <c r="E2620">
        <v>2016</v>
      </c>
      <c r="F2620">
        <v>500</v>
      </c>
      <c r="G2620" s="12">
        <v>32000000</v>
      </c>
      <c r="H2620" s="12">
        <v>0</v>
      </c>
      <c r="I2620">
        <v>0</v>
      </c>
      <c r="J2620">
        <v>0</v>
      </c>
      <c r="K2620">
        <v>0</v>
      </c>
      <c r="L2620" s="11">
        <v>38697</v>
      </c>
      <c r="M2620" s="12">
        <v>2005</v>
      </c>
      <c r="N2620">
        <v>1</v>
      </c>
      <c r="O2620" s="12">
        <f t="shared" si="104"/>
        <v>11</v>
      </c>
      <c r="P2620">
        <v>2005</v>
      </c>
      <c r="Q2620">
        <v>11</v>
      </c>
      <c r="R2620">
        <v>1</v>
      </c>
      <c r="S2620">
        <v>0.15491540000000001</v>
      </c>
      <c r="T2620">
        <v>0</v>
      </c>
      <c r="U2620">
        <v>0</v>
      </c>
    </row>
    <row r="2621" spans="1:21" x14ac:dyDescent="0.35">
      <c r="A2621">
        <v>1</v>
      </c>
      <c r="B2621">
        <f t="shared" si="105"/>
        <v>2620</v>
      </c>
      <c r="C2621" t="s">
        <v>130</v>
      </c>
      <c r="D2621">
        <v>129</v>
      </c>
      <c r="E2621">
        <v>1990</v>
      </c>
      <c r="F2621">
        <v>500</v>
      </c>
      <c r="G2621" s="12">
        <v>7600000</v>
      </c>
      <c r="H2621" s="12">
        <v>0</v>
      </c>
      <c r="I2621">
        <v>0</v>
      </c>
      <c r="J2621">
        <v>1</v>
      </c>
      <c r="K2621">
        <v>0</v>
      </c>
      <c r="L2621" s="11">
        <v>34700</v>
      </c>
      <c r="M2621" s="12">
        <v>1995</v>
      </c>
      <c r="N2621">
        <v>0</v>
      </c>
      <c r="O2621" s="12">
        <f t="shared" si="104"/>
        <v>-5</v>
      </c>
      <c r="P2621">
        <v>2033</v>
      </c>
      <c r="Q2621">
        <v>-43</v>
      </c>
      <c r="R2621">
        <v>0</v>
      </c>
      <c r="S2621">
        <v>0.66175930000000005</v>
      </c>
      <c r="T2621">
        <v>0</v>
      </c>
      <c r="U2621">
        <v>0</v>
      </c>
    </row>
    <row r="2622" spans="1:21" x14ac:dyDescent="0.35">
      <c r="A2622">
        <v>1</v>
      </c>
      <c r="B2622">
        <f t="shared" si="105"/>
        <v>2621</v>
      </c>
      <c r="C2622" t="s">
        <v>130</v>
      </c>
      <c r="D2622">
        <v>129</v>
      </c>
      <c r="E2622">
        <v>1991</v>
      </c>
      <c r="F2622">
        <v>500</v>
      </c>
      <c r="G2622" s="12">
        <v>7800000</v>
      </c>
      <c r="H2622" s="12">
        <v>0</v>
      </c>
      <c r="I2622">
        <v>0</v>
      </c>
      <c r="J2622">
        <v>1</v>
      </c>
      <c r="K2622">
        <v>0</v>
      </c>
      <c r="L2622" s="11">
        <v>34700</v>
      </c>
      <c r="M2622" s="12">
        <v>1995</v>
      </c>
      <c r="N2622">
        <v>0</v>
      </c>
      <c r="O2622" s="12">
        <f t="shared" si="104"/>
        <v>-4</v>
      </c>
      <c r="P2622">
        <v>2033</v>
      </c>
      <c r="Q2622">
        <v>-42</v>
      </c>
      <c r="R2622">
        <v>0</v>
      </c>
      <c r="S2622">
        <v>0.64187709999999998</v>
      </c>
      <c r="T2622">
        <v>0</v>
      </c>
      <c r="U2622">
        <v>0</v>
      </c>
    </row>
    <row r="2623" spans="1:21" x14ac:dyDescent="0.35">
      <c r="A2623">
        <v>1</v>
      </c>
      <c r="B2623">
        <f t="shared" si="105"/>
        <v>2622</v>
      </c>
      <c r="C2623" t="s">
        <v>130</v>
      </c>
      <c r="D2623">
        <v>129</v>
      </c>
      <c r="E2623">
        <v>1992</v>
      </c>
      <c r="F2623">
        <v>500</v>
      </c>
      <c r="G2623" s="12">
        <v>8000000</v>
      </c>
      <c r="H2623" s="12">
        <v>0</v>
      </c>
      <c r="I2623">
        <v>0</v>
      </c>
      <c r="J2623">
        <v>1</v>
      </c>
      <c r="K2623">
        <v>0</v>
      </c>
      <c r="L2623" s="11">
        <v>34700</v>
      </c>
      <c r="M2623" s="12">
        <v>1995</v>
      </c>
      <c r="N2623">
        <v>0</v>
      </c>
      <c r="O2623" s="12">
        <f t="shared" si="104"/>
        <v>-3</v>
      </c>
      <c r="P2623">
        <v>2033</v>
      </c>
      <c r="Q2623">
        <v>-41</v>
      </c>
      <c r="R2623">
        <v>0</v>
      </c>
      <c r="S2623">
        <v>0.62268630000000003</v>
      </c>
      <c r="T2623">
        <v>0</v>
      </c>
      <c r="U2623">
        <v>0</v>
      </c>
    </row>
    <row r="2624" spans="1:21" x14ac:dyDescent="0.35">
      <c r="A2624">
        <v>1</v>
      </c>
      <c r="B2624">
        <f t="shared" si="105"/>
        <v>2623</v>
      </c>
      <c r="C2624" t="s">
        <v>130</v>
      </c>
      <c r="D2624">
        <v>129</v>
      </c>
      <c r="E2624">
        <v>1993</v>
      </c>
      <c r="F2624">
        <v>500</v>
      </c>
      <c r="G2624" s="12">
        <v>8300000</v>
      </c>
      <c r="H2624" s="12">
        <v>0</v>
      </c>
      <c r="I2624">
        <v>0</v>
      </c>
      <c r="J2624">
        <v>1</v>
      </c>
      <c r="K2624">
        <v>0</v>
      </c>
      <c r="L2624" s="11">
        <v>34700</v>
      </c>
      <c r="M2624" s="12">
        <v>1995</v>
      </c>
      <c r="N2624">
        <v>0</v>
      </c>
      <c r="O2624" s="12">
        <f t="shared" si="104"/>
        <v>-2</v>
      </c>
      <c r="P2624">
        <v>2033</v>
      </c>
      <c r="Q2624">
        <v>-40</v>
      </c>
      <c r="R2624">
        <v>0</v>
      </c>
      <c r="S2624">
        <v>0.60443630000000004</v>
      </c>
      <c r="T2624">
        <v>0</v>
      </c>
      <c r="U2624">
        <v>0</v>
      </c>
    </row>
    <row r="2625" spans="1:21" x14ac:dyDescent="0.35">
      <c r="A2625">
        <v>1</v>
      </c>
      <c r="B2625">
        <f t="shared" si="105"/>
        <v>2624</v>
      </c>
      <c r="C2625" t="s">
        <v>130</v>
      </c>
      <c r="D2625">
        <v>129</v>
      </c>
      <c r="E2625">
        <v>1994</v>
      </c>
      <c r="F2625">
        <v>500</v>
      </c>
      <c r="G2625" s="12">
        <v>8500000</v>
      </c>
      <c r="H2625" s="12">
        <v>0</v>
      </c>
      <c r="I2625">
        <v>0</v>
      </c>
      <c r="J2625">
        <v>1</v>
      </c>
      <c r="K2625">
        <v>0</v>
      </c>
      <c r="L2625" s="11">
        <v>34700</v>
      </c>
      <c r="M2625" s="12">
        <v>1995</v>
      </c>
      <c r="N2625">
        <v>0</v>
      </c>
      <c r="O2625" s="12">
        <f t="shared" si="104"/>
        <v>-1</v>
      </c>
      <c r="P2625">
        <v>2033</v>
      </c>
      <c r="Q2625">
        <v>-39</v>
      </c>
      <c r="R2625">
        <v>0</v>
      </c>
      <c r="S2625">
        <v>0.58739410000000003</v>
      </c>
      <c r="T2625">
        <v>0</v>
      </c>
      <c r="U2625">
        <v>0</v>
      </c>
    </row>
    <row r="2626" spans="1:21" x14ac:dyDescent="0.35">
      <c r="A2626">
        <v>1</v>
      </c>
      <c r="B2626">
        <f t="shared" si="105"/>
        <v>2625</v>
      </c>
      <c r="C2626" t="s">
        <v>130</v>
      </c>
      <c r="D2626">
        <v>129</v>
      </c>
      <c r="E2626">
        <v>1995</v>
      </c>
      <c r="F2626">
        <v>1000</v>
      </c>
      <c r="G2626" s="12">
        <v>8700000</v>
      </c>
      <c r="H2626" s="12">
        <v>0</v>
      </c>
      <c r="I2626">
        <v>0</v>
      </c>
      <c r="J2626">
        <v>1</v>
      </c>
      <c r="K2626">
        <v>0</v>
      </c>
      <c r="L2626" s="11">
        <v>34700</v>
      </c>
      <c r="M2626" s="12">
        <v>1995</v>
      </c>
      <c r="N2626">
        <v>1</v>
      </c>
      <c r="O2626" s="12">
        <f t="shared" si="104"/>
        <v>0</v>
      </c>
      <c r="P2626">
        <v>2033</v>
      </c>
      <c r="Q2626">
        <v>-38</v>
      </c>
      <c r="R2626">
        <v>0</v>
      </c>
      <c r="S2626">
        <v>1.1433009999999999</v>
      </c>
      <c r="T2626">
        <v>1</v>
      </c>
      <c r="U2626">
        <v>0</v>
      </c>
    </row>
    <row r="2627" spans="1:21" x14ac:dyDescent="0.35">
      <c r="A2627">
        <v>1</v>
      </c>
      <c r="B2627">
        <f t="shared" si="105"/>
        <v>2626</v>
      </c>
      <c r="C2627" t="s">
        <v>130</v>
      </c>
      <c r="D2627">
        <v>129</v>
      </c>
      <c r="E2627">
        <v>1996</v>
      </c>
      <c r="F2627">
        <v>1000</v>
      </c>
      <c r="G2627" s="12">
        <v>9000000</v>
      </c>
      <c r="H2627" s="12">
        <v>0</v>
      </c>
      <c r="I2627">
        <v>0</v>
      </c>
      <c r="J2627">
        <v>1</v>
      </c>
      <c r="K2627">
        <v>0</v>
      </c>
      <c r="L2627" s="11">
        <v>34700</v>
      </c>
      <c r="M2627" s="12">
        <v>1995</v>
      </c>
      <c r="N2627">
        <v>1</v>
      </c>
      <c r="O2627" s="12">
        <f t="shared" ref="O2627:O2690" si="106">E2627-M2627</f>
        <v>1</v>
      </c>
      <c r="P2627">
        <v>2033</v>
      </c>
      <c r="Q2627">
        <v>-37</v>
      </c>
      <c r="R2627">
        <v>0</v>
      </c>
      <c r="S2627">
        <v>1.1143209999999999</v>
      </c>
      <c r="T2627">
        <v>1</v>
      </c>
      <c r="U2627">
        <v>0</v>
      </c>
    </row>
    <row r="2628" spans="1:21" x14ac:dyDescent="0.35">
      <c r="A2628">
        <v>1</v>
      </c>
      <c r="B2628">
        <f t="shared" ref="B2628:B2691" si="107">B2627+1</f>
        <v>2627</v>
      </c>
      <c r="C2628" t="s">
        <v>130</v>
      </c>
      <c r="D2628">
        <v>129</v>
      </c>
      <c r="E2628">
        <v>1997</v>
      </c>
      <c r="F2628">
        <v>1000</v>
      </c>
      <c r="G2628" s="12">
        <v>9200000</v>
      </c>
      <c r="H2628" s="12">
        <v>0</v>
      </c>
      <c r="I2628">
        <v>0</v>
      </c>
      <c r="J2628">
        <v>1</v>
      </c>
      <c r="K2628">
        <v>0</v>
      </c>
      <c r="L2628" s="11">
        <v>34700</v>
      </c>
      <c r="M2628" s="12">
        <v>1995</v>
      </c>
      <c r="N2628">
        <v>1</v>
      </c>
      <c r="O2628" s="12">
        <f t="shared" si="106"/>
        <v>2</v>
      </c>
      <c r="P2628">
        <v>2033</v>
      </c>
      <c r="Q2628">
        <v>-36</v>
      </c>
      <c r="R2628">
        <v>0</v>
      </c>
      <c r="S2628">
        <v>1.087367</v>
      </c>
      <c r="T2628">
        <v>1</v>
      </c>
      <c r="U2628">
        <v>0</v>
      </c>
    </row>
    <row r="2629" spans="1:21" x14ac:dyDescent="0.35">
      <c r="A2629">
        <v>1</v>
      </c>
      <c r="B2629">
        <f t="shared" si="107"/>
        <v>2628</v>
      </c>
      <c r="C2629" t="s">
        <v>130</v>
      </c>
      <c r="D2629">
        <v>129</v>
      </c>
      <c r="E2629">
        <v>1998</v>
      </c>
      <c r="F2629">
        <v>1000</v>
      </c>
      <c r="G2629" s="12">
        <v>9400000</v>
      </c>
      <c r="H2629" s="12">
        <v>0</v>
      </c>
      <c r="I2629">
        <v>0</v>
      </c>
      <c r="J2629">
        <v>1</v>
      </c>
      <c r="K2629">
        <v>0</v>
      </c>
      <c r="L2629" s="11">
        <v>34700</v>
      </c>
      <c r="M2629" s="12">
        <v>1995</v>
      </c>
      <c r="N2629">
        <v>1</v>
      </c>
      <c r="O2629" s="12">
        <f t="shared" si="106"/>
        <v>3</v>
      </c>
      <c r="P2629">
        <v>2033</v>
      </c>
      <c r="Q2629">
        <v>-35</v>
      </c>
      <c r="R2629">
        <v>0</v>
      </c>
      <c r="S2629">
        <v>1.061752</v>
      </c>
      <c r="T2629">
        <v>1</v>
      </c>
      <c r="U2629">
        <v>0</v>
      </c>
    </row>
    <row r="2630" spans="1:21" x14ac:dyDescent="0.35">
      <c r="A2630">
        <v>1</v>
      </c>
      <c r="B2630">
        <f t="shared" si="107"/>
        <v>2629</v>
      </c>
      <c r="C2630" t="s">
        <v>130</v>
      </c>
      <c r="D2630">
        <v>129</v>
      </c>
      <c r="E2630">
        <v>1999</v>
      </c>
      <c r="F2630">
        <v>1200</v>
      </c>
      <c r="G2630" s="12">
        <v>9600000</v>
      </c>
      <c r="H2630" s="12">
        <v>0</v>
      </c>
      <c r="I2630">
        <v>0</v>
      </c>
      <c r="J2630">
        <v>1</v>
      </c>
      <c r="K2630">
        <v>0</v>
      </c>
      <c r="L2630" s="11">
        <v>34700</v>
      </c>
      <c r="M2630" s="12">
        <v>1995</v>
      </c>
      <c r="N2630">
        <v>1</v>
      </c>
      <c r="O2630" s="12">
        <f t="shared" si="106"/>
        <v>4</v>
      </c>
      <c r="P2630">
        <v>2033</v>
      </c>
      <c r="Q2630">
        <v>-34</v>
      </c>
      <c r="R2630">
        <v>0</v>
      </c>
      <c r="S2630">
        <v>1.2440450000000001</v>
      </c>
      <c r="T2630">
        <v>1</v>
      </c>
      <c r="U2630">
        <v>0</v>
      </c>
    </row>
    <row r="2631" spans="1:21" x14ac:dyDescent="0.35">
      <c r="A2631">
        <v>1</v>
      </c>
      <c r="B2631">
        <f t="shared" si="107"/>
        <v>2630</v>
      </c>
      <c r="C2631" t="s">
        <v>130</v>
      </c>
      <c r="D2631">
        <v>129</v>
      </c>
      <c r="E2631">
        <v>2000</v>
      </c>
      <c r="F2631">
        <v>1400</v>
      </c>
      <c r="G2631" s="12">
        <v>9900000</v>
      </c>
      <c r="H2631" s="12">
        <v>0</v>
      </c>
      <c r="I2631">
        <v>0</v>
      </c>
      <c r="J2631">
        <v>1</v>
      </c>
      <c r="K2631">
        <v>0</v>
      </c>
      <c r="L2631" s="11">
        <v>34700</v>
      </c>
      <c r="M2631" s="12">
        <v>1995</v>
      </c>
      <c r="N2631">
        <v>1</v>
      </c>
      <c r="O2631" s="12">
        <f t="shared" si="106"/>
        <v>5</v>
      </c>
      <c r="P2631">
        <v>2033</v>
      </c>
      <c r="Q2631">
        <v>-33</v>
      </c>
      <c r="R2631">
        <v>0</v>
      </c>
      <c r="S2631">
        <v>1.416423</v>
      </c>
      <c r="T2631">
        <v>1</v>
      </c>
      <c r="U2631">
        <v>0</v>
      </c>
    </row>
    <row r="2632" spans="1:21" x14ac:dyDescent="0.35">
      <c r="A2632">
        <v>1</v>
      </c>
      <c r="B2632">
        <f t="shared" si="107"/>
        <v>2631</v>
      </c>
      <c r="C2632" t="s">
        <v>130</v>
      </c>
      <c r="D2632">
        <v>129</v>
      </c>
      <c r="E2632">
        <v>2001</v>
      </c>
      <c r="F2632">
        <v>1600</v>
      </c>
      <c r="G2632" s="12">
        <v>10000000</v>
      </c>
      <c r="H2632" s="12">
        <v>0</v>
      </c>
      <c r="I2632">
        <v>0</v>
      </c>
      <c r="J2632">
        <v>1</v>
      </c>
      <c r="K2632">
        <v>0</v>
      </c>
      <c r="L2632" s="11">
        <v>34700</v>
      </c>
      <c r="M2632" s="12">
        <v>1995</v>
      </c>
      <c r="N2632">
        <v>1</v>
      </c>
      <c r="O2632" s="12">
        <f t="shared" si="106"/>
        <v>6</v>
      </c>
      <c r="P2632">
        <v>2033</v>
      </c>
      <c r="Q2632">
        <v>-32</v>
      </c>
      <c r="R2632">
        <v>0</v>
      </c>
      <c r="S2632">
        <v>1.5787659999999999</v>
      </c>
      <c r="T2632">
        <v>1</v>
      </c>
      <c r="U2632">
        <v>0</v>
      </c>
    </row>
    <row r="2633" spans="1:21" x14ac:dyDescent="0.35">
      <c r="A2633">
        <v>1</v>
      </c>
      <c r="B2633">
        <f t="shared" si="107"/>
        <v>2632</v>
      </c>
      <c r="C2633" t="s">
        <v>130</v>
      </c>
      <c r="D2633">
        <v>129</v>
      </c>
      <c r="E2633">
        <v>2002</v>
      </c>
      <c r="F2633">
        <v>1800</v>
      </c>
      <c r="G2633" s="12">
        <v>10000000</v>
      </c>
      <c r="H2633" s="12">
        <v>0</v>
      </c>
      <c r="I2633">
        <v>0</v>
      </c>
      <c r="J2633">
        <v>1</v>
      </c>
      <c r="K2633">
        <v>0</v>
      </c>
      <c r="L2633" s="11">
        <v>34700</v>
      </c>
      <c r="M2633" s="12">
        <v>1995</v>
      </c>
      <c r="N2633">
        <v>1</v>
      </c>
      <c r="O2633" s="12">
        <f t="shared" si="106"/>
        <v>7</v>
      </c>
      <c r="P2633">
        <v>2033</v>
      </c>
      <c r="Q2633">
        <v>-31</v>
      </c>
      <c r="R2633">
        <v>0</v>
      </c>
      <c r="S2633">
        <v>1.7312920000000001</v>
      </c>
      <c r="T2633">
        <v>1</v>
      </c>
      <c r="U2633">
        <v>0</v>
      </c>
    </row>
    <row r="2634" spans="1:21" x14ac:dyDescent="0.35">
      <c r="A2634">
        <v>1</v>
      </c>
      <c r="B2634">
        <f t="shared" si="107"/>
        <v>2633</v>
      </c>
      <c r="C2634" t="s">
        <v>130</v>
      </c>
      <c r="D2634">
        <v>129</v>
      </c>
      <c r="E2634">
        <v>2003</v>
      </c>
      <c r="F2634">
        <v>2100</v>
      </c>
      <c r="G2634" s="12">
        <v>11000000</v>
      </c>
      <c r="H2634" s="12">
        <v>0</v>
      </c>
      <c r="I2634">
        <v>0</v>
      </c>
      <c r="J2634">
        <v>1</v>
      </c>
      <c r="K2634">
        <v>0</v>
      </c>
      <c r="L2634" s="11">
        <v>34700</v>
      </c>
      <c r="M2634" s="12">
        <v>1995</v>
      </c>
      <c r="N2634">
        <v>1</v>
      </c>
      <c r="O2634" s="12">
        <f t="shared" si="106"/>
        <v>8</v>
      </c>
      <c r="P2634">
        <v>2033</v>
      </c>
      <c r="Q2634">
        <v>-30</v>
      </c>
      <c r="R2634">
        <v>0</v>
      </c>
      <c r="S2634">
        <v>1.9679519999999999</v>
      </c>
      <c r="T2634">
        <v>1</v>
      </c>
      <c r="U2634">
        <v>0</v>
      </c>
    </row>
    <row r="2635" spans="1:21" x14ac:dyDescent="0.35">
      <c r="A2635">
        <v>1</v>
      </c>
      <c r="B2635">
        <f t="shared" si="107"/>
        <v>2634</v>
      </c>
      <c r="C2635" t="s">
        <v>130</v>
      </c>
      <c r="D2635">
        <v>129</v>
      </c>
      <c r="E2635">
        <v>2004</v>
      </c>
      <c r="F2635">
        <v>2300</v>
      </c>
      <c r="G2635" s="12">
        <v>11000000</v>
      </c>
      <c r="H2635" s="12">
        <v>0</v>
      </c>
      <c r="I2635">
        <v>0</v>
      </c>
      <c r="J2635">
        <v>1</v>
      </c>
      <c r="K2635">
        <v>0</v>
      </c>
      <c r="L2635" s="11">
        <v>34700</v>
      </c>
      <c r="M2635" s="12">
        <v>1995</v>
      </c>
      <c r="N2635">
        <v>1</v>
      </c>
      <c r="O2635" s="12">
        <f t="shared" si="106"/>
        <v>9</v>
      </c>
      <c r="P2635">
        <v>2033</v>
      </c>
      <c r="Q2635">
        <v>-29</v>
      </c>
      <c r="R2635">
        <v>0</v>
      </c>
      <c r="S2635">
        <v>2.0993170000000001</v>
      </c>
      <c r="T2635">
        <v>1</v>
      </c>
      <c r="U2635">
        <v>0</v>
      </c>
    </row>
    <row r="2636" spans="1:21" x14ac:dyDescent="0.35">
      <c r="A2636">
        <v>1</v>
      </c>
      <c r="B2636">
        <f t="shared" si="107"/>
        <v>2635</v>
      </c>
      <c r="C2636" t="s">
        <v>130</v>
      </c>
      <c r="D2636">
        <v>129</v>
      </c>
      <c r="E2636">
        <v>2005</v>
      </c>
      <c r="F2636">
        <v>2500</v>
      </c>
      <c r="G2636" s="12">
        <v>11000000</v>
      </c>
      <c r="H2636" s="12">
        <v>0</v>
      </c>
      <c r="I2636">
        <v>0</v>
      </c>
      <c r="J2636">
        <v>1</v>
      </c>
      <c r="K2636">
        <v>0</v>
      </c>
      <c r="L2636" s="11">
        <v>34700</v>
      </c>
      <c r="M2636" s="12">
        <v>1995</v>
      </c>
      <c r="N2636">
        <v>1</v>
      </c>
      <c r="O2636" s="12">
        <f t="shared" si="106"/>
        <v>10</v>
      </c>
      <c r="P2636">
        <v>2033</v>
      </c>
      <c r="Q2636">
        <v>-28</v>
      </c>
      <c r="R2636">
        <v>0</v>
      </c>
      <c r="S2636">
        <v>2.2219720000000001</v>
      </c>
      <c r="T2636">
        <v>1</v>
      </c>
      <c r="U2636">
        <v>0</v>
      </c>
    </row>
    <row r="2637" spans="1:21" x14ac:dyDescent="0.35">
      <c r="A2637">
        <v>1</v>
      </c>
      <c r="B2637">
        <f t="shared" si="107"/>
        <v>2636</v>
      </c>
      <c r="C2637" t="s">
        <v>130</v>
      </c>
      <c r="D2637">
        <v>129</v>
      </c>
      <c r="E2637">
        <v>2006</v>
      </c>
      <c r="F2637">
        <v>2700</v>
      </c>
      <c r="G2637" s="12">
        <v>12000000</v>
      </c>
      <c r="H2637" s="12">
        <v>0</v>
      </c>
      <c r="I2637">
        <v>0</v>
      </c>
      <c r="J2637">
        <v>1</v>
      </c>
      <c r="K2637">
        <v>0</v>
      </c>
      <c r="L2637" s="11">
        <v>34700</v>
      </c>
      <c r="M2637" s="12">
        <v>1995</v>
      </c>
      <c r="N2637">
        <v>1</v>
      </c>
      <c r="O2637" s="12">
        <f t="shared" si="106"/>
        <v>11</v>
      </c>
      <c r="P2637">
        <v>2033</v>
      </c>
      <c r="Q2637">
        <v>-27</v>
      </c>
      <c r="R2637">
        <v>0</v>
      </c>
      <c r="S2637">
        <v>2.3362940000000001</v>
      </c>
      <c r="T2637">
        <v>1</v>
      </c>
      <c r="U2637">
        <v>0</v>
      </c>
    </row>
    <row r="2638" spans="1:21" x14ac:dyDescent="0.35">
      <c r="A2638">
        <v>1</v>
      </c>
      <c r="B2638">
        <f t="shared" si="107"/>
        <v>2637</v>
      </c>
      <c r="C2638" t="s">
        <v>130</v>
      </c>
      <c r="D2638">
        <v>129</v>
      </c>
      <c r="E2638">
        <v>2007</v>
      </c>
      <c r="F2638">
        <v>2600</v>
      </c>
      <c r="G2638" s="12">
        <v>12000000</v>
      </c>
      <c r="H2638" s="12">
        <v>0</v>
      </c>
      <c r="I2638">
        <v>0</v>
      </c>
      <c r="J2638">
        <v>1</v>
      </c>
      <c r="K2638">
        <v>0</v>
      </c>
      <c r="L2638" s="11">
        <v>34700</v>
      </c>
      <c r="M2638" s="12">
        <v>1995</v>
      </c>
      <c r="N2638">
        <v>1</v>
      </c>
      <c r="O2638" s="12">
        <f t="shared" si="106"/>
        <v>12</v>
      </c>
      <c r="P2638">
        <v>2033</v>
      </c>
      <c r="Q2638">
        <v>-26</v>
      </c>
      <c r="R2638">
        <v>0</v>
      </c>
      <c r="S2638">
        <v>2.18974</v>
      </c>
      <c r="T2638">
        <v>1</v>
      </c>
      <c r="U2638">
        <v>0</v>
      </c>
    </row>
    <row r="2639" spans="1:21" x14ac:dyDescent="0.35">
      <c r="A2639">
        <v>1</v>
      </c>
      <c r="B2639">
        <f t="shared" si="107"/>
        <v>2638</v>
      </c>
      <c r="C2639" t="s">
        <v>130</v>
      </c>
      <c r="D2639">
        <v>129</v>
      </c>
      <c r="E2639">
        <v>2008</v>
      </c>
      <c r="F2639">
        <v>1600</v>
      </c>
      <c r="G2639" s="12">
        <v>12000000</v>
      </c>
      <c r="H2639" s="12">
        <v>0</v>
      </c>
      <c r="I2639">
        <v>0</v>
      </c>
      <c r="J2639">
        <v>1</v>
      </c>
      <c r="K2639">
        <v>0</v>
      </c>
      <c r="L2639" s="11">
        <v>34700</v>
      </c>
      <c r="M2639" s="12">
        <v>1995</v>
      </c>
      <c r="N2639">
        <v>1</v>
      </c>
      <c r="O2639" s="12">
        <f t="shared" si="106"/>
        <v>13</v>
      </c>
      <c r="P2639">
        <v>2033</v>
      </c>
      <c r="Q2639">
        <v>-25</v>
      </c>
      <c r="R2639">
        <v>0</v>
      </c>
      <c r="S2639">
        <v>1.31105</v>
      </c>
      <c r="T2639">
        <v>1</v>
      </c>
      <c r="U2639">
        <v>0</v>
      </c>
    </row>
    <row r="2640" spans="1:21" x14ac:dyDescent="0.35">
      <c r="A2640">
        <v>1</v>
      </c>
      <c r="B2640">
        <f t="shared" si="107"/>
        <v>2639</v>
      </c>
      <c r="C2640" t="s">
        <v>130</v>
      </c>
      <c r="D2640">
        <v>129</v>
      </c>
      <c r="E2640">
        <v>2009</v>
      </c>
      <c r="F2640">
        <v>1500</v>
      </c>
      <c r="G2640" s="12">
        <v>13000000</v>
      </c>
      <c r="H2640" s="12">
        <v>0</v>
      </c>
      <c r="I2640">
        <v>0</v>
      </c>
      <c r="J2640">
        <v>1</v>
      </c>
      <c r="K2640">
        <v>0</v>
      </c>
      <c r="L2640" s="11">
        <v>34700</v>
      </c>
      <c r="M2640" s="12">
        <v>1995</v>
      </c>
      <c r="N2640">
        <v>1</v>
      </c>
      <c r="O2640" s="12">
        <f t="shared" si="106"/>
        <v>14</v>
      </c>
      <c r="P2640">
        <v>2033</v>
      </c>
      <c r="Q2640">
        <v>-24</v>
      </c>
      <c r="R2640">
        <v>0</v>
      </c>
      <c r="S2640">
        <v>1.1951320000000001</v>
      </c>
      <c r="T2640">
        <v>1</v>
      </c>
      <c r="U2640">
        <v>0</v>
      </c>
    </row>
    <row r="2641" spans="1:21" x14ac:dyDescent="0.35">
      <c r="A2641">
        <v>1</v>
      </c>
      <c r="B2641">
        <f t="shared" si="107"/>
        <v>2640</v>
      </c>
      <c r="C2641" t="s">
        <v>130</v>
      </c>
      <c r="D2641">
        <v>129</v>
      </c>
      <c r="E2641">
        <v>2010</v>
      </c>
      <c r="F2641">
        <v>1500</v>
      </c>
      <c r="G2641" s="12">
        <v>13000000</v>
      </c>
      <c r="H2641" s="12">
        <v>0</v>
      </c>
      <c r="I2641">
        <v>0</v>
      </c>
      <c r="J2641">
        <v>1</v>
      </c>
      <c r="K2641">
        <v>0</v>
      </c>
      <c r="L2641" s="11">
        <v>34700</v>
      </c>
      <c r="M2641" s="12">
        <v>1995</v>
      </c>
      <c r="N2641">
        <v>1</v>
      </c>
      <c r="O2641" s="12">
        <f t="shared" si="106"/>
        <v>15</v>
      </c>
      <c r="P2641">
        <v>2033</v>
      </c>
      <c r="Q2641">
        <v>-23</v>
      </c>
      <c r="R2641">
        <v>0</v>
      </c>
      <c r="S2641">
        <v>1.16133</v>
      </c>
      <c r="T2641">
        <v>1</v>
      </c>
      <c r="U2641">
        <v>0</v>
      </c>
    </row>
    <row r="2642" spans="1:21" x14ac:dyDescent="0.35">
      <c r="A2642">
        <v>1</v>
      </c>
      <c r="B2642">
        <f t="shared" si="107"/>
        <v>2641</v>
      </c>
      <c r="C2642" t="s">
        <v>130</v>
      </c>
      <c r="D2642">
        <v>129</v>
      </c>
      <c r="E2642">
        <v>2011</v>
      </c>
      <c r="F2642">
        <v>1700</v>
      </c>
      <c r="G2642" s="12">
        <v>13000000</v>
      </c>
      <c r="H2642" s="12">
        <v>0</v>
      </c>
      <c r="I2642">
        <v>0</v>
      </c>
      <c r="J2642">
        <v>1</v>
      </c>
      <c r="K2642">
        <v>0</v>
      </c>
      <c r="L2642" s="11">
        <v>34700</v>
      </c>
      <c r="M2642" s="12">
        <v>1995</v>
      </c>
      <c r="N2642">
        <v>1</v>
      </c>
      <c r="O2642" s="12">
        <f t="shared" si="106"/>
        <v>16</v>
      </c>
      <c r="P2642">
        <v>2033</v>
      </c>
      <c r="Q2642">
        <v>-22</v>
      </c>
      <c r="R2642">
        <v>0</v>
      </c>
      <c r="S2642">
        <v>1.278108</v>
      </c>
      <c r="T2642">
        <v>1</v>
      </c>
      <c r="U2642">
        <v>0</v>
      </c>
    </row>
    <row r="2643" spans="1:21" x14ac:dyDescent="0.35">
      <c r="A2643">
        <v>1</v>
      </c>
      <c r="B2643">
        <f t="shared" si="107"/>
        <v>2642</v>
      </c>
      <c r="C2643" t="s">
        <v>130</v>
      </c>
      <c r="D2643">
        <v>129</v>
      </c>
      <c r="E2643">
        <v>2012</v>
      </c>
      <c r="F2643">
        <v>1800</v>
      </c>
      <c r="G2643" s="12">
        <v>14000000</v>
      </c>
      <c r="H2643" s="12">
        <v>0</v>
      </c>
      <c r="I2643">
        <v>0</v>
      </c>
      <c r="J2643">
        <v>1</v>
      </c>
      <c r="K2643">
        <v>0</v>
      </c>
      <c r="L2643" s="11">
        <v>34700</v>
      </c>
      <c r="M2643" s="12">
        <v>1995</v>
      </c>
      <c r="N2643">
        <v>1</v>
      </c>
      <c r="O2643" s="12">
        <f t="shared" si="106"/>
        <v>17</v>
      </c>
      <c r="P2643">
        <v>2033</v>
      </c>
      <c r="Q2643">
        <v>-21</v>
      </c>
      <c r="R2643">
        <v>0</v>
      </c>
      <c r="S2643">
        <v>1.3135319999999999</v>
      </c>
      <c r="T2643">
        <v>1</v>
      </c>
      <c r="U2643">
        <v>0</v>
      </c>
    </row>
    <row r="2644" spans="1:21" x14ac:dyDescent="0.35">
      <c r="A2644">
        <v>1</v>
      </c>
      <c r="B2644">
        <f t="shared" si="107"/>
        <v>2643</v>
      </c>
      <c r="C2644" t="s">
        <v>130</v>
      </c>
      <c r="D2644">
        <v>129</v>
      </c>
      <c r="E2644">
        <v>2013</v>
      </c>
      <c r="F2644">
        <v>2000</v>
      </c>
      <c r="G2644" s="12">
        <v>14000000</v>
      </c>
      <c r="H2644" s="12">
        <v>0</v>
      </c>
      <c r="I2644">
        <v>0</v>
      </c>
      <c r="J2644">
        <v>1</v>
      </c>
      <c r="K2644">
        <v>0</v>
      </c>
      <c r="L2644" s="11">
        <v>34700</v>
      </c>
      <c r="M2644" s="12">
        <v>1995</v>
      </c>
      <c r="N2644">
        <v>1</v>
      </c>
      <c r="O2644" s="12">
        <f t="shared" si="106"/>
        <v>18</v>
      </c>
      <c r="P2644">
        <v>2033</v>
      </c>
      <c r="Q2644">
        <v>-20</v>
      </c>
      <c r="R2644">
        <v>0</v>
      </c>
      <c r="S2644">
        <v>1.416399</v>
      </c>
      <c r="T2644">
        <v>1</v>
      </c>
      <c r="U2644">
        <v>0</v>
      </c>
    </row>
    <row r="2645" spans="1:21" x14ac:dyDescent="0.35">
      <c r="A2645">
        <v>1</v>
      </c>
      <c r="B2645">
        <f t="shared" si="107"/>
        <v>2644</v>
      </c>
      <c r="C2645" t="s">
        <v>130</v>
      </c>
      <c r="D2645">
        <v>129</v>
      </c>
      <c r="E2645">
        <v>2014</v>
      </c>
      <c r="F2645">
        <v>2100</v>
      </c>
      <c r="G2645" s="12">
        <v>15000000</v>
      </c>
      <c r="H2645" s="12">
        <v>0</v>
      </c>
      <c r="I2645">
        <v>0</v>
      </c>
      <c r="J2645">
        <v>1</v>
      </c>
      <c r="K2645">
        <v>0</v>
      </c>
      <c r="L2645" s="11">
        <v>34700</v>
      </c>
      <c r="M2645" s="12">
        <v>1995</v>
      </c>
      <c r="N2645">
        <v>1</v>
      </c>
      <c r="O2645" s="12">
        <f t="shared" si="106"/>
        <v>19</v>
      </c>
      <c r="P2645">
        <v>2033</v>
      </c>
      <c r="Q2645">
        <v>-19</v>
      </c>
      <c r="R2645">
        <v>0</v>
      </c>
      <c r="S2645">
        <v>1.4436850000000001</v>
      </c>
      <c r="T2645">
        <v>1</v>
      </c>
      <c r="U2645">
        <v>0</v>
      </c>
    </row>
    <row r="2646" spans="1:21" x14ac:dyDescent="0.35">
      <c r="A2646">
        <v>1</v>
      </c>
      <c r="B2646">
        <f t="shared" si="107"/>
        <v>2645</v>
      </c>
      <c r="C2646" t="s">
        <v>130</v>
      </c>
      <c r="D2646">
        <v>129</v>
      </c>
      <c r="E2646">
        <v>2015</v>
      </c>
      <c r="F2646">
        <v>2000</v>
      </c>
      <c r="G2646" s="12">
        <v>15000000</v>
      </c>
      <c r="H2646" s="12">
        <v>0</v>
      </c>
      <c r="I2646">
        <v>0</v>
      </c>
      <c r="J2646">
        <v>1</v>
      </c>
      <c r="K2646">
        <v>0</v>
      </c>
      <c r="L2646" s="11">
        <v>34700</v>
      </c>
      <c r="M2646" s="12">
        <v>1995</v>
      </c>
      <c r="N2646">
        <v>1</v>
      </c>
      <c r="O2646" s="12">
        <f t="shared" si="106"/>
        <v>20</v>
      </c>
      <c r="P2646">
        <v>2033</v>
      </c>
      <c r="Q2646">
        <v>-18</v>
      </c>
      <c r="R2646">
        <v>0</v>
      </c>
      <c r="S2646">
        <v>1.3353820000000001</v>
      </c>
      <c r="T2646">
        <v>1</v>
      </c>
      <c r="U2646">
        <v>0</v>
      </c>
    </row>
    <row r="2647" spans="1:21" x14ac:dyDescent="0.35">
      <c r="A2647">
        <v>1</v>
      </c>
      <c r="B2647">
        <f t="shared" si="107"/>
        <v>2646</v>
      </c>
      <c r="C2647" t="s">
        <v>130</v>
      </c>
      <c r="D2647">
        <v>129</v>
      </c>
      <c r="E2647">
        <v>2016</v>
      </c>
      <c r="F2647">
        <v>1900</v>
      </c>
      <c r="G2647" s="12">
        <v>15000000</v>
      </c>
      <c r="H2647" s="12">
        <v>0</v>
      </c>
      <c r="I2647">
        <v>0</v>
      </c>
      <c r="J2647">
        <v>1</v>
      </c>
      <c r="K2647">
        <v>0</v>
      </c>
      <c r="L2647" s="11">
        <v>34700</v>
      </c>
      <c r="M2647" s="12">
        <v>1995</v>
      </c>
      <c r="N2647">
        <v>1</v>
      </c>
      <c r="O2647" s="12">
        <f t="shared" si="106"/>
        <v>21</v>
      </c>
      <c r="P2647">
        <v>2033</v>
      </c>
      <c r="Q2647">
        <v>-17</v>
      </c>
      <c r="R2647">
        <v>0</v>
      </c>
      <c r="S2647">
        <v>1.232836</v>
      </c>
      <c r="T2647">
        <v>1</v>
      </c>
      <c r="U2647">
        <v>0</v>
      </c>
    </row>
    <row r="2648" spans="1:21" x14ac:dyDescent="0.35">
      <c r="A2648">
        <v>1</v>
      </c>
      <c r="B2648">
        <f t="shared" si="107"/>
        <v>2647</v>
      </c>
      <c r="C2648" t="s">
        <v>1277</v>
      </c>
      <c r="D2648">
        <v>130</v>
      </c>
      <c r="E2648">
        <v>1990</v>
      </c>
      <c r="F2648">
        <v>100</v>
      </c>
      <c r="G2648" s="12">
        <v>7600000</v>
      </c>
      <c r="H2648" s="12">
        <v>0</v>
      </c>
      <c r="I2648">
        <v>0</v>
      </c>
      <c r="J2648">
        <v>0</v>
      </c>
      <c r="K2648">
        <v>0</v>
      </c>
      <c r="L2648" s="11"/>
      <c r="M2648" s="12"/>
      <c r="N2648">
        <v>0</v>
      </c>
      <c r="O2648" s="12">
        <f t="shared" si="106"/>
        <v>1990</v>
      </c>
      <c r="R2648">
        <v>0</v>
      </c>
      <c r="S2648">
        <v>0.13182179999999999</v>
      </c>
      <c r="T2648">
        <v>0</v>
      </c>
      <c r="U2648">
        <v>0</v>
      </c>
    </row>
    <row r="2649" spans="1:21" x14ac:dyDescent="0.35">
      <c r="A2649">
        <v>1</v>
      </c>
      <c r="B2649">
        <f t="shared" si="107"/>
        <v>2648</v>
      </c>
      <c r="C2649" t="s">
        <v>1277</v>
      </c>
      <c r="D2649">
        <v>130</v>
      </c>
      <c r="E2649">
        <v>1991</v>
      </c>
      <c r="F2649">
        <v>100</v>
      </c>
      <c r="G2649" s="12">
        <v>7600000</v>
      </c>
      <c r="H2649" s="12">
        <v>0</v>
      </c>
      <c r="I2649">
        <v>0</v>
      </c>
      <c r="J2649">
        <v>0</v>
      </c>
      <c r="K2649">
        <v>0</v>
      </c>
      <c r="L2649" s="11"/>
      <c r="M2649" s="12"/>
      <c r="N2649">
        <v>0</v>
      </c>
      <c r="O2649" s="12">
        <f t="shared" si="106"/>
        <v>1991</v>
      </c>
      <c r="R2649">
        <v>0</v>
      </c>
      <c r="S2649">
        <v>0.13165450000000001</v>
      </c>
      <c r="T2649">
        <v>0</v>
      </c>
      <c r="U2649">
        <v>0</v>
      </c>
    </row>
    <row r="2650" spans="1:21" x14ac:dyDescent="0.35">
      <c r="A2650">
        <v>1</v>
      </c>
      <c r="B2650">
        <f t="shared" si="107"/>
        <v>2649</v>
      </c>
      <c r="C2650" t="s">
        <v>1277</v>
      </c>
      <c r="D2650">
        <v>130</v>
      </c>
      <c r="E2650">
        <v>1992</v>
      </c>
      <c r="F2650">
        <v>100</v>
      </c>
      <c r="G2650" s="12">
        <v>7600000</v>
      </c>
      <c r="H2650" s="12">
        <v>0</v>
      </c>
      <c r="I2650">
        <v>0</v>
      </c>
      <c r="J2650">
        <v>0</v>
      </c>
      <c r="K2650">
        <v>0</v>
      </c>
      <c r="L2650" s="11"/>
      <c r="M2650" s="12"/>
      <c r="N2650">
        <v>0</v>
      </c>
      <c r="O2650" s="12">
        <f t="shared" si="106"/>
        <v>1992</v>
      </c>
      <c r="R2650">
        <v>0</v>
      </c>
      <c r="S2650">
        <v>0.13078010000000001</v>
      </c>
      <c r="T2650">
        <v>0</v>
      </c>
      <c r="U2650">
        <v>0</v>
      </c>
    </row>
    <row r="2651" spans="1:21" x14ac:dyDescent="0.35">
      <c r="A2651">
        <v>1</v>
      </c>
      <c r="B2651">
        <f t="shared" si="107"/>
        <v>2650</v>
      </c>
      <c r="C2651" t="s">
        <v>1277</v>
      </c>
      <c r="D2651">
        <v>130</v>
      </c>
      <c r="E2651">
        <v>1993</v>
      </c>
      <c r="F2651">
        <v>100</v>
      </c>
      <c r="G2651" s="12">
        <v>7700000</v>
      </c>
      <c r="H2651" s="12">
        <v>0</v>
      </c>
      <c r="I2651">
        <v>0</v>
      </c>
      <c r="J2651">
        <v>0</v>
      </c>
      <c r="K2651">
        <v>0</v>
      </c>
      <c r="L2651" s="11"/>
      <c r="M2651" s="12"/>
      <c r="N2651">
        <v>0</v>
      </c>
      <c r="O2651" s="12">
        <f t="shared" si="106"/>
        <v>1993</v>
      </c>
      <c r="R2651">
        <v>0</v>
      </c>
      <c r="S2651">
        <v>0.12988179999999999</v>
      </c>
      <c r="T2651">
        <v>0</v>
      </c>
      <c r="U2651">
        <v>0</v>
      </c>
    </row>
    <row r="2652" spans="1:21" x14ac:dyDescent="0.35">
      <c r="A2652">
        <v>1</v>
      </c>
      <c r="B2652">
        <f t="shared" si="107"/>
        <v>2651</v>
      </c>
      <c r="C2652" t="s">
        <v>1277</v>
      </c>
      <c r="D2652">
        <v>130</v>
      </c>
      <c r="E2652">
        <v>1994</v>
      </c>
      <c r="F2652">
        <v>100</v>
      </c>
      <c r="G2652" s="12">
        <v>7700000</v>
      </c>
      <c r="H2652" s="12">
        <v>0</v>
      </c>
      <c r="I2652">
        <v>0</v>
      </c>
      <c r="J2652">
        <v>0</v>
      </c>
      <c r="K2652">
        <v>0</v>
      </c>
      <c r="L2652" s="11"/>
      <c r="M2652" s="12"/>
      <c r="N2652">
        <v>0</v>
      </c>
      <c r="O2652" s="12">
        <f t="shared" si="106"/>
        <v>1994</v>
      </c>
      <c r="R2652">
        <v>0</v>
      </c>
      <c r="S2652">
        <v>0.1292885</v>
      </c>
      <c r="T2652">
        <v>0</v>
      </c>
      <c r="U2652">
        <v>0</v>
      </c>
    </row>
    <row r="2653" spans="1:21" x14ac:dyDescent="0.35">
      <c r="A2653">
        <v>1</v>
      </c>
      <c r="B2653">
        <f t="shared" si="107"/>
        <v>2652</v>
      </c>
      <c r="C2653" t="s">
        <v>1277</v>
      </c>
      <c r="D2653">
        <v>130</v>
      </c>
      <c r="E2653">
        <v>1995</v>
      </c>
      <c r="F2653">
        <v>100</v>
      </c>
      <c r="G2653" s="12">
        <v>7600000</v>
      </c>
      <c r="H2653" s="12">
        <v>0</v>
      </c>
      <c r="I2653">
        <v>0</v>
      </c>
      <c r="J2653">
        <v>0</v>
      </c>
      <c r="K2653">
        <v>0</v>
      </c>
      <c r="L2653" s="11"/>
      <c r="M2653" s="12"/>
      <c r="N2653">
        <v>0</v>
      </c>
      <c r="O2653" s="12">
        <f t="shared" si="106"/>
        <v>1995</v>
      </c>
      <c r="R2653">
        <v>0</v>
      </c>
      <c r="S2653">
        <v>0.13114139999999999</v>
      </c>
      <c r="T2653">
        <v>0</v>
      </c>
      <c r="U2653">
        <v>0</v>
      </c>
    </row>
    <row r="2654" spans="1:21" x14ac:dyDescent="0.35">
      <c r="A2654">
        <v>1</v>
      </c>
      <c r="B2654">
        <f t="shared" si="107"/>
        <v>2653</v>
      </c>
      <c r="C2654" t="s">
        <v>1277</v>
      </c>
      <c r="D2654">
        <v>130</v>
      </c>
      <c r="E2654">
        <v>1996</v>
      </c>
      <c r="F2654">
        <v>100</v>
      </c>
      <c r="G2654" s="12">
        <v>7600000</v>
      </c>
      <c r="H2654" s="12">
        <v>0</v>
      </c>
      <c r="I2654">
        <v>0</v>
      </c>
      <c r="J2654">
        <v>0</v>
      </c>
      <c r="K2654">
        <v>0</v>
      </c>
      <c r="L2654" s="11"/>
      <c r="M2654" s="12"/>
      <c r="N2654">
        <v>0</v>
      </c>
      <c r="O2654" s="12">
        <f t="shared" si="106"/>
        <v>1996</v>
      </c>
      <c r="R2654">
        <v>0</v>
      </c>
      <c r="S2654">
        <v>0.13127159999999999</v>
      </c>
      <c r="T2654">
        <v>0</v>
      </c>
      <c r="U2654">
        <v>0</v>
      </c>
    </row>
    <row r="2655" spans="1:21" x14ac:dyDescent="0.35">
      <c r="A2655">
        <v>1</v>
      </c>
      <c r="B2655">
        <f t="shared" si="107"/>
        <v>2654</v>
      </c>
      <c r="C2655" t="s">
        <v>1277</v>
      </c>
      <c r="D2655">
        <v>130</v>
      </c>
      <c r="E2655">
        <v>1997</v>
      </c>
      <c r="F2655">
        <v>100</v>
      </c>
      <c r="G2655" s="12">
        <v>7600000</v>
      </c>
      <c r="H2655" s="12">
        <v>0</v>
      </c>
      <c r="I2655">
        <v>0</v>
      </c>
      <c r="J2655">
        <v>0</v>
      </c>
      <c r="K2655">
        <v>0</v>
      </c>
      <c r="L2655" s="11"/>
      <c r="M2655" s="12"/>
      <c r="N2655">
        <v>0</v>
      </c>
      <c r="O2655" s="12">
        <f t="shared" si="106"/>
        <v>1997</v>
      </c>
      <c r="R2655">
        <v>0</v>
      </c>
      <c r="S2655">
        <v>0.1316396</v>
      </c>
      <c r="T2655">
        <v>0</v>
      </c>
      <c r="U2655">
        <v>0</v>
      </c>
    </row>
    <row r="2656" spans="1:21" x14ac:dyDescent="0.35">
      <c r="A2656">
        <v>1</v>
      </c>
      <c r="B2656">
        <f t="shared" si="107"/>
        <v>2655</v>
      </c>
      <c r="C2656" t="s">
        <v>1277</v>
      </c>
      <c r="D2656">
        <v>130</v>
      </c>
      <c r="E2656">
        <v>1998</v>
      </c>
      <c r="F2656">
        <v>100</v>
      </c>
      <c r="G2656" s="12">
        <v>7600000</v>
      </c>
      <c r="H2656" s="12">
        <v>0</v>
      </c>
      <c r="I2656">
        <v>0</v>
      </c>
      <c r="J2656">
        <v>0</v>
      </c>
      <c r="K2656">
        <v>0</v>
      </c>
      <c r="L2656" s="11"/>
      <c r="M2656" s="12"/>
      <c r="N2656">
        <v>0</v>
      </c>
      <c r="O2656" s="12">
        <f t="shared" si="106"/>
        <v>1998</v>
      </c>
      <c r="R2656">
        <v>0</v>
      </c>
      <c r="S2656">
        <v>0.1321398</v>
      </c>
      <c r="T2656">
        <v>0</v>
      </c>
      <c r="U2656">
        <v>0</v>
      </c>
    </row>
    <row r="2657" spans="1:21" x14ac:dyDescent="0.35">
      <c r="A2657">
        <v>1</v>
      </c>
      <c r="B2657">
        <f t="shared" si="107"/>
        <v>2656</v>
      </c>
      <c r="C2657" t="s">
        <v>1277</v>
      </c>
      <c r="D2657">
        <v>130</v>
      </c>
      <c r="E2657">
        <v>1999</v>
      </c>
      <c r="F2657">
        <v>100</v>
      </c>
      <c r="G2657" s="12">
        <v>7500000</v>
      </c>
      <c r="H2657" s="12">
        <v>0</v>
      </c>
      <c r="I2657">
        <v>0</v>
      </c>
      <c r="J2657">
        <v>0</v>
      </c>
      <c r="K2657">
        <v>0</v>
      </c>
      <c r="L2657" s="11"/>
      <c r="M2657" s="12"/>
      <c r="N2657">
        <v>0</v>
      </c>
      <c r="O2657" s="12">
        <f t="shared" si="106"/>
        <v>1999</v>
      </c>
      <c r="R2657">
        <v>0</v>
      </c>
      <c r="S2657">
        <v>0.13261890000000001</v>
      </c>
      <c r="T2657">
        <v>0</v>
      </c>
      <c r="U2657">
        <v>0</v>
      </c>
    </row>
    <row r="2658" spans="1:21" x14ac:dyDescent="0.35">
      <c r="A2658">
        <v>1</v>
      </c>
      <c r="B2658">
        <f t="shared" si="107"/>
        <v>2657</v>
      </c>
      <c r="C2658" t="s">
        <v>1277</v>
      </c>
      <c r="D2658">
        <v>130</v>
      </c>
      <c r="E2658">
        <v>2000</v>
      </c>
      <c r="F2658">
        <v>100</v>
      </c>
      <c r="G2658" s="12">
        <v>7500000</v>
      </c>
      <c r="H2658" s="12">
        <v>0</v>
      </c>
      <c r="I2658">
        <v>0</v>
      </c>
      <c r="J2658">
        <v>0</v>
      </c>
      <c r="K2658">
        <v>0</v>
      </c>
      <c r="L2658" s="11"/>
      <c r="M2658" s="12"/>
      <c r="N2658">
        <v>0</v>
      </c>
      <c r="O2658" s="12">
        <f t="shared" si="106"/>
        <v>2000</v>
      </c>
      <c r="R2658">
        <v>0</v>
      </c>
      <c r="S2658">
        <v>0.13304340000000001</v>
      </c>
      <c r="T2658">
        <v>0</v>
      </c>
      <c r="U2658">
        <v>0</v>
      </c>
    </row>
    <row r="2659" spans="1:21" x14ac:dyDescent="0.35">
      <c r="A2659">
        <v>1</v>
      </c>
      <c r="B2659">
        <f t="shared" si="107"/>
        <v>2658</v>
      </c>
      <c r="C2659" t="s">
        <v>1277</v>
      </c>
      <c r="D2659">
        <v>130</v>
      </c>
      <c r="E2659">
        <v>2001</v>
      </c>
      <c r="F2659">
        <v>100</v>
      </c>
      <c r="G2659" s="12">
        <v>7500000</v>
      </c>
      <c r="H2659" s="12">
        <v>0</v>
      </c>
      <c r="I2659">
        <v>0</v>
      </c>
      <c r="J2659">
        <v>0</v>
      </c>
      <c r="K2659">
        <v>0</v>
      </c>
      <c r="L2659" s="11"/>
      <c r="M2659" s="12"/>
      <c r="N2659">
        <v>0</v>
      </c>
      <c r="O2659" s="12">
        <f t="shared" si="106"/>
        <v>2001</v>
      </c>
      <c r="R2659">
        <v>0</v>
      </c>
      <c r="S2659">
        <v>0.13327230000000001</v>
      </c>
      <c r="T2659">
        <v>0</v>
      </c>
      <c r="U2659">
        <v>0</v>
      </c>
    </row>
    <row r="2660" spans="1:21" x14ac:dyDescent="0.35">
      <c r="A2660">
        <v>1</v>
      </c>
      <c r="B2660">
        <f t="shared" si="107"/>
        <v>2659</v>
      </c>
      <c r="C2660" t="s">
        <v>1277</v>
      </c>
      <c r="D2660">
        <v>130</v>
      </c>
      <c r="E2660">
        <v>2002</v>
      </c>
      <c r="F2660">
        <v>100</v>
      </c>
      <c r="G2660" s="12">
        <v>7500000</v>
      </c>
      <c r="H2660" s="12">
        <v>0</v>
      </c>
      <c r="I2660">
        <v>0</v>
      </c>
      <c r="J2660">
        <v>0</v>
      </c>
      <c r="K2660">
        <v>0</v>
      </c>
      <c r="L2660" s="11"/>
      <c r="M2660" s="12"/>
      <c r="N2660">
        <v>0</v>
      </c>
      <c r="O2660" s="12">
        <f t="shared" si="106"/>
        <v>2002</v>
      </c>
      <c r="R2660">
        <v>0</v>
      </c>
      <c r="S2660">
        <v>0.13339519999999999</v>
      </c>
      <c r="T2660">
        <v>0</v>
      </c>
      <c r="U2660">
        <v>0</v>
      </c>
    </row>
    <row r="2661" spans="1:21" x14ac:dyDescent="0.35">
      <c r="A2661">
        <v>1</v>
      </c>
      <c r="B2661">
        <f t="shared" si="107"/>
        <v>2660</v>
      </c>
      <c r="C2661" t="s">
        <v>1277</v>
      </c>
      <c r="D2661">
        <v>130</v>
      </c>
      <c r="E2661">
        <v>2003</v>
      </c>
      <c r="F2661">
        <v>100</v>
      </c>
      <c r="G2661" s="12">
        <v>7500000</v>
      </c>
      <c r="H2661" s="12">
        <v>0</v>
      </c>
      <c r="I2661">
        <v>0</v>
      </c>
      <c r="J2661">
        <v>0</v>
      </c>
      <c r="K2661">
        <v>0</v>
      </c>
      <c r="L2661" s="11"/>
      <c r="M2661" s="12"/>
      <c r="N2661">
        <v>0</v>
      </c>
      <c r="O2661" s="12">
        <f t="shared" si="106"/>
        <v>2003</v>
      </c>
      <c r="R2661">
        <v>0</v>
      </c>
      <c r="S2661">
        <v>0.1336793</v>
      </c>
      <c r="T2661">
        <v>0</v>
      </c>
      <c r="U2661">
        <v>0</v>
      </c>
    </row>
    <row r="2662" spans="1:21" x14ac:dyDescent="0.35">
      <c r="A2662">
        <v>1</v>
      </c>
      <c r="B2662">
        <f t="shared" si="107"/>
        <v>2661</v>
      </c>
      <c r="C2662" t="s">
        <v>1277</v>
      </c>
      <c r="D2662">
        <v>130</v>
      </c>
      <c r="E2662">
        <v>2004</v>
      </c>
      <c r="F2662">
        <v>100</v>
      </c>
      <c r="G2662" s="12">
        <v>7500000</v>
      </c>
      <c r="H2662" s="12">
        <v>0</v>
      </c>
      <c r="I2662">
        <v>0</v>
      </c>
      <c r="J2662">
        <v>0</v>
      </c>
      <c r="K2662">
        <v>0</v>
      </c>
      <c r="L2662" s="11"/>
      <c r="M2662" s="12"/>
      <c r="N2662">
        <v>0</v>
      </c>
      <c r="O2662" s="12">
        <f t="shared" si="106"/>
        <v>2004</v>
      </c>
      <c r="R2662">
        <v>0</v>
      </c>
      <c r="S2662">
        <v>0.13399159999999999</v>
      </c>
      <c r="T2662">
        <v>0</v>
      </c>
      <c r="U2662">
        <v>0</v>
      </c>
    </row>
    <row r="2663" spans="1:21" x14ac:dyDescent="0.35">
      <c r="A2663">
        <v>1</v>
      </c>
      <c r="B2663">
        <f t="shared" si="107"/>
        <v>2662</v>
      </c>
      <c r="C2663" t="s">
        <v>1277</v>
      </c>
      <c r="D2663">
        <v>130</v>
      </c>
      <c r="E2663">
        <v>2005</v>
      </c>
      <c r="F2663">
        <v>100</v>
      </c>
      <c r="G2663" s="12">
        <v>7400000</v>
      </c>
      <c r="H2663" s="12">
        <v>0</v>
      </c>
      <c r="I2663">
        <v>0</v>
      </c>
      <c r="J2663">
        <v>0</v>
      </c>
      <c r="K2663">
        <v>0</v>
      </c>
      <c r="L2663" s="11"/>
      <c r="M2663" s="12"/>
      <c r="N2663">
        <v>0</v>
      </c>
      <c r="O2663" s="12">
        <f t="shared" si="106"/>
        <v>2005</v>
      </c>
      <c r="R2663">
        <v>0</v>
      </c>
      <c r="S2663">
        <v>0.13439470000000001</v>
      </c>
      <c r="T2663">
        <v>0</v>
      </c>
      <c r="U2663">
        <v>0</v>
      </c>
    </row>
    <row r="2664" spans="1:21" x14ac:dyDescent="0.35">
      <c r="A2664">
        <v>1</v>
      </c>
      <c r="B2664">
        <f t="shared" si="107"/>
        <v>2663</v>
      </c>
      <c r="C2664" t="s">
        <v>1277</v>
      </c>
      <c r="D2664">
        <v>130</v>
      </c>
      <c r="E2664">
        <v>2006</v>
      </c>
      <c r="F2664">
        <v>100</v>
      </c>
      <c r="G2664" s="12">
        <v>7400000</v>
      </c>
      <c r="H2664" s="12">
        <v>0</v>
      </c>
      <c r="I2664">
        <v>0</v>
      </c>
      <c r="J2664">
        <v>0</v>
      </c>
      <c r="K2664">
        <v>0</v>
      </c>
      <c r="L2664" s="11"/>
      <c r="M2664" s="12"/>
      <c r="N2664">
        <v>0</v>
      </c>
      <c r="O2664" s="12">
        <f t="shared" si="106"/>
        <v>2006</v>
      </c>
      <c r="R2664">
        <v>0</v>
      </c>
      <c r="S2664">
        <v>0.13492419999999999</v>
      </c>
      <c r="T2664">
        <v>0</v>
      </c>
      <c r="U2664">
        <v>0</v>
      </c>
    </row>
    <row r="2665" spans="1:21" x14ac:dyDescent="0.35">
      <c r="A2665">
        <v>1</v>
      </c>
      <c r="B2665">
        <f t="shared" si="107"/>
        <v>2664</v>
      </c>
      <c r="C2665" t="s">
        <v>1277</v>
      </c>
      <c r="D2665">
        <v>130</v>
      </c>
      <c r="E2665">
        <v>2007</v>
      </c>
      <c r="F2665">
        <v>100</v>
      </c>
      <c r="G2665" s="12">
        <v>7400000</v>
      </c>
      <c r="H2665" s="12">
        <v>0</v>
      </c>
      <c r="I2665">
        <v>0</v>
      </c>
      <c r="J2665">
        <v>0</v>
      </c>
      <c r="K2665">
        <v>0</v>
      </c>
      <c r="L2665" s="11"/>
      <c r="M2665" s="12"/>
      <c r="N2665">
        <v>0</v>
      </c>
      <c r="O2665" s="12">
        <f t="shared" si="106"/>
        <v>2007</v>
      </c>
      <c r="R2665">
        <v>0</v>
      </c>
      <c r="S2665">
        <v>0.13547239999999999</v>
      </c>
      <c r="T2665">
        <v>0</v>
      </c>
      <c r="U2665">
        <v>0</v>
      </c>
    </row>
    <row r="2666" spans="1:21" x14ac:dyDescent="0.35">
      <c r="A2666">
        <v>1</v>
      </c>
      <c r="B2666">
        <f t="shared" si="107"/>
        <v>2665</v>
      </c>
      <c r="C2666" t="s">
        <v>1277</v>
      </c>
      <c r="D2666">
        <v>130</v>
      </c>
      <c r="E2666">
        <v>2008</v>
      </c>
      <c r="F2666">
        <v>100</v>
      </c>
      <c r="G2666" s="12">
        <v>7400000</v>
      </c>
      <c r="H2666" s="12">
        <v>0</v>
      </c>
      <c r="I2666">
        <v>0</v>
      </c>
      <c r="J2666">
        <v>0</v>
      </c>
      <c r="K2666">
        <v>0</v>
      </c>
      <c r="L2666" s="11"/>
      <c r="M2666" s="12"/>
      <c r="N2666">
        <v>0</v>
      </c>
      <c r="O2666" s="12">
        <f t="shared" si="106"/>
        <v>2008</v>
      </c>
      <c r="R2666">
        <v>0</v>
      </c>
      <c r="S2666">
        <v>0.13605030000000001</v>
      </c>
      <c r="T2666">
        <v>0</v>
      </c>
      <c r="U2666">
        <v>0</v>
      </c>
    </row>
    <row r="2667" spans="1:21" x14ac:dyDescent="0.35">
      <c r="A2667">
        <v>1</v>
      </c>
      <c r="B2667">
        <f t="shared" si="107"/>
        <v>2666</v>
      </c>
      <c r="C2667" t="s">
        <v>1277</v>
      </c>
      <c r="D2667">
        <v>130</v>
      </c>
      <c r="E2667">
        <v>2009</v>
      </c>
      <c r="F2667">
        <v>100</v>
      </c>
      <c r="G2667" s="12">
        <v>7300000</v>
      </c>
      <c r="H2667" s="12">
        <v>0</v>
      </c>
      <c r="I2667">
        <v>0</v>
      </c>
      <c r="J2667">
        <v>0</v>
      </c>
      <c r="K2667">
        <v>0</v>
      </c>
      <c r="L2667" s="11"/>
      <c r="M2667" s="12"/>
      <c r="N2667">
        <v>0</v>
      </c>
      <c r="O2667" s="12">
        <f t="shared" si="106"/>
        <v>2009</v>
      </c>
      <c r="R2667">
        <v>0</v>
      </c>
      <c r="S2667">
        <v>0.136597</v>
      </c>
      <c r="T2667">
        <v>0</v>
      </c>
      <c r="U2667">
        <v>0</v>
      </c>
    </row>
    <row r="2668" spans="1:21" x14ac:dyDescent="0.35">
      <c r="A2668">
        <v>1</v>
      </c>
      <c r="B2668">
        <f t="shared" si="107"/>
        <v>2667</v>
      </c>
      <c r="C2668" t="s">
        <v>1277</v>
      </c>
      <c r="D2668">
        <v>130</v>
      </c>
      <c r="E2668">
        <v>2010</v>
      </c>
      <c r="F2668">
        <v>100</v>
      </c>
      <c r="G2668" s="12">
        <v>7300000</v>
      </c>
      <c r="H2668" s="12">
        <v>0</v>
      </c>
      <c r="I2668">
        <v>0</v>
      </c>
      <c r="J2668">
        <v>0</v>
      </c>
      <c r="K2668">
        <v>0</v>
      </c>
      <c r="L2668" s="11"/>
      <c r="M2668" s="12"/>
      <c r="N2668">
        <v>0</v>
      </c>
      <c r="O2668" s="12">
        <f t="shared" si="106"/>
        <v>2010</v>
      </c>
      <c r="R2668">
        <v>0</v>
      </c>
      <c r="S2668">
        <v>0.1371472</v>
      </c>
      <c r="T2668">
        <v>0</v>
      </c>
      <c r="U2668">
        <v>0</v>
      </c>
    </row>
    <row r="2669" spans="1:21" x14ac:dyDescent="0.35">
      <c r="A2669">
        <v>1</v>
      </c>
      <c r="B2669">
        <f t="shared" si="107"/>
        <v>2668</v>
      </c>
      <c r="C2669" t="s">
        <v>1277</v>
      </c>
      <c r="D2669">
        <v>130</v>
      </c>
      <c r="E2669">
        <v>2011</v>
      </c>
      <c r="F2669">
        <v>100</v>
      </c>
      <c r="G2669" s="12">
        <v>7200000</v>
      </c>
      <c r="H2669" s="12">
        <v>0</v>
      </c>
      <c r="I2669">
        <v>0</v>
      </c>
      <c r="J2669">
        <v>0</v>
      </c>
      <c r="K2669">
        <v>0</v>
      </c>
      <c r="L2669" s="11"/>
      <c r="M2669" s="12"/>
      <c r="N2669">
        <v>0</v>
      </c>
      <c r="O2669" s="12">
        <f t="shared" si="106"/>
        <v>2011</v>
      </c>
      <c r="R2669">
        <v>0</v>
      </c>
      <c r="S2669">
        <v>0.1382342</v>
      </c>
      <c r="T2669">
        <v>0</v>
      </c>
      <c r="U2669">
        <v>0</v>
      </c>
    </row>
    <row r="2670" spans="1:21" x14ac:dyDescent="0.35">
      <c r="A2670">
        <v>1</v>
      </c>
      <c r="B2670">
        <f t="shared" si="107"/>
        <v>2669</v>
      </c>
      <c r="C2670" t="s">
        <v>1277</v>
      </c>
      <c r="D2670">
        <v>130</v>
      </c>
      <c r="E2670">
        <v>2012</v>
      </c>
      <c r="F2670">
        <v>100</v>
      </c>
      <c r="G2670" s="12">
        <v>7200000</v>
      </c>
      <c r="H2670" s="12">
        <v>0</v>
      </c>
      <c r="I2670">
        <v>0</v>
      </c>
      <c r="J2670">
        <v>0</v>
      </c>
      <c r="K2670">
        <v>0</v>
      </c>
      <c r="L2670" s="11"/>
      <c r="M2670" s="12"/>
      <c r="N2670">
        <v>0</v>
      </c>
      <c r="O2670" s="12">
        <f t="shared" si="106"/>
        <v>2012</v>
      </c>
      <c r="R2670">
        <v>0</v>
      </c>
      <c r="S2670">
        <v>0.13890669999999999</v>
      </c>
      <c r="T2670">
        <v>0</v>
      </c>
      <c r="U2670">
        <v>0</v>
      </c>
    </row>
    <row r="2671" spans="1:21" x14ac:dyDescent="0.35">
      <c r="A2671">
        <v>1</v>
      </c>
      <c r="B2671">
        <f t="shared" si="107"/>
        <v>2670</v>
      </c>
      <c r="C2671" t="s">
        <v>1277</v>
      </c>
      <c r="D2671">
        <v>130</v>
      </c>
      <c r="E2671">
        <v>2013</v>
      </c>
      <c r="F2671">
        <v>100</v>
      </c>
      <c r="G2671" s="12">
        <v>7200000</v>
      </c>
      <c r="H2671" s="12">
        <v>0</v>
      </c>
      <c r="I2671">
        <v>0</v>
      </c>
      <c r="J2671">
        <v>0</v>
      </c>
      <c r="K2671">
        <v>0</v>
      </c>
      <c r="L2671" s="11"/>
      <c r="M2671" s="12"/>
      <c r="N2671">
        <v>0</v>
      </c>
      <c r="O2671" s="12">
        <f t="shared" si="106"/>
        <v>2013</v>
      </c>
      <c r="R2671">
        <v>0</v>
      </c>
      <c r="S2671">
        <v>0.13958429999999999</v>
      </c>
      <c r="T2671">
        <v>0</v>
      </c>
      <c r="U2671">
        <v>0</v>
      </c>
    </row>
    <row r="2672" spans="1:21" x14ac:dyDescent="0.35">
      <c r="A2672">
        <v>1</v>
      </c>
      <c r="B2672">
        <f t="shared" si="107"/>
        <v>2671</v>
      </c>
      <c r="C2672" t="s">
        <v>1277</v>
      </c>
      <c r="D2672">
        <v>130</v>
      </c>
      <c r="E2672">
        <v>2014</v>
      </c>
      <c r="F2672">
        <v>100</v>
      </c>
      <c r="G2672" s="12">
        <v>7100000</v>
      </c>
      <c r="H2672" s="12">
        <v>0</v>
      </c>
      <c r="I2672">
        <v>0</v>
      </c>
      <c r="J2672">
        <v>0</v>
      </c>
      <c r="K2672">
        <v>0</v>
      </c>
      <c r="L2672" s="11"/>
      <c r="M2672" s="12"/>
      <c r="N2672">
        <v>0</v>
      </c>
      <c r="O2672" s="12">
        <f t="shared" si="106"/>
        <v>2014</v>
      </c>
      <c r="R2672">
        <v>0</v>
      </c>
      <c r="S2672">
        <v>0.14024110000000001</v>
      </c>
      <c r="T2672">
        <v>0</v>
      </c>
      <c r="U2672">
        <v>0</v>
      </c>
    </row>
    <row r="2673" spans="1:21" x14ac:dyDescent="0.35">
      <c r="A2673">
        <v>1</v>
      </c>
      <c r="B2673">
        <f t="shared" si="107"/>
        <v>2672</v>
      </c>
      <c r="C2673" t="s">
        <v>1277</v>
      </c>
      <c r="D2673">
        <v>130</v>
      </c>
      <c r="E2673">
        <v>2015</v>
      </c>
      <c r="F2673">
        <v>100</v>
      </c>
      <c r="G2673" s="12">
        <v>7100000</v>
      </c>
      <c r="H2673" s="12">
        <v>0</v>
      </c>
      <c r="I2673">
        <v>0</v>
      </c>
      <c r="J2673">
        <v>0</v>
      </c>
      <c r="K2673">
        <v>0</v>
      </c>
      <c r="L2673" s="11"/>
      <c r="M2673" s="12"/>
      <c r="N2673">
        <v>0</v>
      </c>
      <c r="O2673" s="12">
        <f t="shared" si="106"/>
        <v>2015</v>
      </c>
      <c r="R2673">
        <v>0</v>
      </c>
      <c r="S2673">
        <v>0.1409367</v>
      </c>
      <c r="T2673">
        <v>0</v>
      </c>
      <c r="U2673">
        <v>0</v>
      </c>
    </row>
    <row r="2674" spans="1:21" x14ac:dyDescent="0.35">
      <c r="A2674">
        <v>1</v>
      </c>
      <c r="B2674">
        <f t="shared" si="107"/>
        <v>2673</v>
      </c>
      <c r="C2674" t="s">
        <v>1277</v>
      </c>
      <c r="D2674">
        <v>130</v>
      </c>
      <c r="E2674">
        <v>2016</v>
      </c>
      <c r="F2674">
        <v>100</v>
      </c>
      <c r="G2674" s="12">
        <v>7100000</v>
      </c>
      <c r="H2674" s="12">
        <v>0</v>
      </c>
      <c r="I2674">
        <v>0</v>
      </c>
      <c r="J2674">
        <v>0</v>
      </c>
      <c r="K2674">
        <v>0</v>
      </c>
      <c r="L2674" s="11"/>
      <c r="M2674" s="12"/>
      <c r="N2674">
        <v>0</v>
      </c>
      <c r="O2674" s="12">
        <f t="shared" si="106"/>
        <v>2016</v>
      </c>
      <c r="R2674">
        <v>0</v>
      </c>
      <c r="S2674">
        <v>0.14169499999999999</v>
      </c>
      <c r="T2674">
        <v>0</v>
      </c>
      <c r="U2674">
        <v>0</v>
      </c>
    </row>
    <row r="2675" spans="1:21" x14ac:dyDescent="0.35">
      <c r="A2675">
        <v>1</v>
      </c>
      <c r="B2675">
        <f t="shared" si="107"/>
        <v>2674</v>
      </c>
      <c r="C2675" t="s">
        <v>132</v>
      </c>
      <c r="D2675">
        <v>131</v>
      </c>
      <c r="E2675">
        <v>1990</v>
      </c>
      <c r="F2675">
        <v>500</v>
      </c>
      <c r="G2675" s="12">
        <v>4300000</v>
      </c>
      <c r="H2675" s="12">
        <v>0</v>
      </c>
      <c r="I2675">
        <v>0</v>
      </c>
      <c r="J2675">
        <v>1</v>
      </c>
      <c r="K2675">
        <v>0</v>
      </c>
      <c r="L2675" s="11">
        <v>34903</v>
      </c>
      <c r="M2675" s="12">
        <v>1995</v>
      </c>
      <c r="N2675">
        <v>0</v>
      </c>
      <c r="O2675" s="12">
        <f t="shared" si="106"/>
        <v>-5</v>
      </c>
      <c r="P2675">
        <v>2033</v>
      </c>
      <c r="Q2675">
        <v>-43</v>
      </c>
      <c r="R2675">
        <v>0</v>
      </c>
      <c r="S2675">
        <v>1.159489</v>
      </c>
      <c r="T2675">
        <v>0</v>
      </c>
      <c r="U2675">
        <v>0</v>
      </c>
    </row>
    <row r="2676" spans="1:21" x14ac:dyDescent="0.35">
      <c r="A2676">
        <v>1</v>
      </c>
      <c r="B2676">
        <f t="shared" si="107"/>
        <v>2675</v>
      </c>
      <c r="C2676" t="s">
        <v>132</v>
      </c>
      <c r="D2676">
        <v>131</v>
      </c>
      <c r="E2676">
        <v>1991</v>
      </c>
      <c r="F2676">
        <v>500</v>
      </c>
      <c r="G2676" s="12">
        <v>4300000</v>
      </c>
      <c r="H2676" s="12">
        <v>0</v>
      </c>
      <c r="I2676">
        <v>0</v>
      </c>
      <c r="J2676">
        <v>1</v>
      </c>
      <c r="K2676">
        <v>0</v>
      </c>
      <c r="L2676" s="11">
        <v>34903</v>
      </c>
      <c r="M2676" s="12">
        <v>1995</v>
      </c>
      <c r="N2676">
        <v>0</v>
      </c>
      <c r="O2676" s="12">
        <f t="shared" si="106"/>
        <v>-4</v>
      </c>
      <c r="P2676">
        <v>2033</v>
      </c>
      <c r="Q2676">
        <v>-42</v>
      </c>
      <c r="R2676">
        <v>0</v>
      </c>
      <c r="S2676">
        <v>1.1528069999999999</v>
      </c>
      <c r="T2676">
        <v>0</v>
      </c>
      <c r="U2676">
        <v>0</v>
      </c>
    </row>
    <row r="2677" spans="1:21" x14ac:dyDescent="0.35">
      <c r="A2677">
        <v>1</v>
      </c>
      <c r="B2677">
        <f t="shared" si="107"/>
        <v>2676</v>
      </c>
      <c r="C2677" t="s">
        <v>132</v>
      </c>
      <c r="D2677">
        <v>131</v>
      </c>
      <c r="E2677">
        <v>1992</v>
      </c>
      <c r="F2677">
        <v>500</v>
      </c>
      <c r="G2677" s="12">
        <v>4300000</v>
      </c>
      <c r="H2677" s="12">
        <v>0</v>
      </c>
      <c r="I2677">
        <v>0</v>
      </c>
      <c r="J2677">
        <v>1</v>
      </c>
      <c r="K2677">
        <v>0</v>
      </c>
      <c r="L2677" s="11">
        <v>34903</v>
      </c>
      <c r="M2677" s="12">
        <v>1995</v>
      </c>
      <c r="N2677">
        <v>0</v>
      </c>
      <c r="O2677" s="12">
        <f t="shared" si="106"/>
        <v>-3</v>
      </c>
      <c r="P2677">
        <v>2033</v>
      </c>
      <c r="Q2677">
        <v>-41</v>
      </c>
      <c r="R2677">
        <v>0</v>
      </c>
      <c r="S2677">
        <v>1.154379</v>
      </c>
      <c r="T2677">
        <v>0</v>
      </c>
      <c r="U2677">
        <v>0</v>
      </c>
    </row>
    <row r="2678" spans="1:21" x14ac:dyDescent="0.35">
      <c r="A2678">
        <v>1</v>
      </c>
      <c r="B2678">
        <f t="shared" si="107"/>
        <v>2677</v>
      </c>
      <c r="C2678" t="s">
        <v>132</v>
      </c>
      <c r="D2678">
        <v>131</v>
      </c>
      <c r="E2678">
        <v>1993</v>
      </c>
      <c r="F2678">
        <v>500</v>
      </c>
      <c r="G2678" s="12">
        <v>4300000</v>
      </c>
      <c r="H2678" s="12">
        <v>0</v>
      </c>
      <c r="I2678">
        <v>0</v>
      </c>
      <c r="J2678">
        <v>1</v>
      </c>
      <c r="K2678">
        <v>0</v>
      </c>
      <c r="L2678" s="11">
        <v>34903</v>
      </c>
      <c r="M2678" s="12">
        <v>1995</v>
      </c>
      <c r="N2678">
        <v>0</v>
      </c>
      <c r="O2678" s="12">
        <f t="shared" si="106"/>
        <v>-2</v>
      </c>
      <c r="P2678">
        <v>2033</v>
      </c>
      <c r="Q2678">
        <v>-40</v>
      </c>
      <c r="R2678">
        <v>0</v>
      </c>
      <c r="S2678">
        <v>1.16082</v>
      </c>
      <c r="T2678">
        <v>0</v>
      </c>
      <c r="U2678">
        <v>0</v>
      </c>
    </row>
    <row r="2679" spans="1:21" x14ac:dyDescent="0.35">
      <c r="A2679">
        <v>1</v>
      </c>
      <c r="B2679">
        <f t="shared" si="107"/>
        <v>2678</v>
      </c>
      <c r="C2679" t="s">
        <v>132</v>
      </c>
      <c r="D2679">
        <v>131</v>
      </c>
      <c r="E2679">
        <v>1994</v>
      </c>
      <c r="F2679">
        <v>1000</v>
      </c>
      <c r="G2679" s="12">
        <v>4300000</v>
      </c>
      <c r="H2679" s="12">
        <v>0</v>
      </c>
      <c r="I2679">
        <v>0</v>
      </c>
      <c r="J2679">
        <v>1</v>
      </c>
      <c r="K2679">
        <v>0</v>
      </c>
      <c r="L2679" s="11">
        <v>34903</v>
      </c>
      <c r="M2679" s="12">
        <v>1995</v>
      </c>
      <c r="N2679">
        <v>0</v>
      </c>
      <c r="O2679" s="12">
        <f t="shared" si="106"/>
        <v>-1</v>
      </c>
      <c r="P2679">
        <v>2033</v>
      </c>
      <c r="Q2679">
        <v>-39</v>
      </c>
      <c r="R2679">
        <v>0</v>
      </c>
      <c r="S2679">
        <v>2.3344740000000002</v>
      </c>
      <c r="T2679">
        <v>0</v>
      </c>
      <c r="U2679">
        <v>0</v>
      </c>
    </row>
    <row r="2680" spans="1:21" x14ac:dyDescent="0.35">
      <c r="A2680">
        <v>1</v>
      </c>
      <c r="B2680">
        <f t="shared" si="107"/>
        <v>2679</v>
      </c>
      <c r="C2680" t="s">
        <v>132</v>
      </c>
      <c r="D2680">
        <v>131</v>
      </c>
      <c r="E2680">
        <v>1995</v>
      </c>
      <c r="F2680">
        <v>1000</v>
      </c>
      <c r="G2680" s="12">
        <v>4300000</v>
      </c>
      <c r="H2680" s="12">
        <v>0</v>
      </c>
      <c r="I2680">
        <v>0</v>
      </c>
      <c r="J2680">
        <v>1</v>
      </c>
      <c r="K2680">
        <v>0</v>
      </c>
      <c r="L2680" s="11">
        <v>34903</v>
      </c>
      <c r="M2680" s="12">
        <v>1995</v>
      </c>
      <c r="N2680">
        <v>1</v>
      </c>
      <c r="O2680" s="12">
        <f t="shared" si="106"/>
        <v>0</v>
      </c>
      <c r="P2680">
        <v>2033</v>
      </c>
      <c r="Q2680">
        <v>-38</v>
      </c>
      <c r="R2680">
        <v>0</v>
      </c>
      <c r="S2680">
        <v>2.33928</v>
      </c>
      <c r="T2680">
        <v>1</v>
      </c>
      <c r="U2680">
        <v>0</v>
      </c>
    </row>
    <row r="2681" spans="1:21" x14ac:dyDescent="0.35">
      <c r="A2681">
        <v>1</v>
      </c>
      <c r="B2681">
        <f t="shared" si="107"/>
        <v>2680</v>
      </c>
      <c r="C2681" t="s">
        <v>132</v>
      </c>
      <c r="D2681">
        <v>131</v>
      </c>
      <c r="E2681">
        <v>1996</v>
      </c>
      <c r="F2681">
        <v>1000</v>
      </c>
      <c r="G2681" s="12">
        <v>4300000</v>
      </c>
      <c r="H2681" s="12">
        <v>0</v>
      </c>
      <c r="I2681">
        <v>0</v>
      </c>
      <c r="J2681">
        <v>1</v>
      </c>
      <c r="K2681">
        <v>0</v>
      </c>
      <c r="L2681" s="11">
        <v>34903</v>
      </c>
      <c r="M2681" s="12">
        <v>1995</v>
      </c>
      <c r="N2681">
        <v>1</v>
      </c>
      <c r="O2681" s="12">
        <f t="shared" si="106"/>
        <v>1</v>
      </c>
      <c r="P2681">
        <v>2033</v>
      </c>
      <c r="Q2681">
        <v>-37</v>
      </c>
      <c r="R2681">
        <v>0</v>
      </c>
      <c r="S2681">
        <v>2.3351660000000001</v>
      </c>
      <c r="T2681">
        <v>1</v>
      </c>
      <c r="U2681">
        <v>0</v>
      </c>
    </row>
    <row r="2682" spans="1:21" x14ac:dyDescent="0.35">
      <c r="A2682">
        <v>1</v>
      </c>
      <c r="B2682">
        <f t="shared" si="107"/>
        <v>2681</v>
      </c>
      <c r="C2682" t="s">
        <v>132</v>
      </c>
      <c r="D2682">
        <v>131</v>
      </c>
      <c r="E2682">
        <v>1997</v>
      </c>
      <c r="F2682">
        <v>1000</v>
      </c>
      <c r="G2682" s="12">
        <v>4300000</v>
      </c>
      <c r="H2682" s="12">
        <v>0</v>
      </c>
      <c r="I2682">
        <v>0</v>
      </c>
      <c r="J2682">
        <v>1</v>
      </c>
      <c r="K2682">
        <v>0</v>
      </c>
      <c r="L2682" s="11">
        <v>34903</v>
      </c>
      <c r="M2682" s="12">
        <v>1995</v>
      </c>
      <c r="N2682">
        <v>1</v>
      </c>
      <c r="O2682" s="12">
        <f t="shared" si="106"/>
        <v>2</v>
      </c>
      <c r="P2682">
        <v>2033</v>
      </c>
      <c r="Q2682">
        <v>-36</v>
      </c>
      <c r="R2682">
        <v>0</v>
      </c>
      <c r="S2682">
        <v>2.322635</v>
      </c>
      <c r="T2682">
        <v>1</v>
      </c>
      <c r="U2682">
        <v>0</v>
      </c>
    </row>
    <row r="2683" spans="1:21" x14ac:dyDescent="0.35">
      <c r="A2683">
        <v>1</v>
      </c>
      <c r="B2683">
        <f t="shared" si="107"/>
        <v>2682</v>
      </c>
      <c r="C2683" t="s">
        <v>132</v>
      </c>
      <c r="D2683">
        <v>131</v>
      </c>
      <c r="E2683">
        <v>1998</v>
      </c>
      <c r="F2683">
        <v>1000</v>
      </c>
      <c r="G2683" s="12">
        <v>4400000</v>
      </c>
      <c r="H2683" s="12">
        <v>0</v>
      </c>
      <c r="I2683">
        <v>0</v>
      </c>
      <c r="J2683">
        <v>1</v>
      </c>
      <c r="K2683">
        <v>0</v>
      </c>
      <c r="L2683" s="11">
        <v>34903</v>
      </c>
      <c r="M2683" s="12">
        <v>1995</v>
      </c>
      <c r="N2683">
        <v>1</v>
      </c>
      <c r="O2683" s="12">
        <f t="shared" si="106"/>
        <v>3</v>
      </c>
      <c r="P2683">
        <v>2033</v>
      </c>
      <c r="Q2683">
        <v>-35</v>
      </c>
      <c r="R2683">
        <v>0</v>
      </c>
      <c r="S2683">
        <v>2.2969249999999999</v>
      </c>
      <c r="T2683">
        <v>1</v>
      </c>
      <c r="U2683">
        <v>0</v>
      </c>
    </row>
    <row r="2684" spans="1:21" x14ac:dyDescent="0.35">
      <c r="A2684">
        <v>1</v>
      </c>
      <c r="B2684">
        <f t="shared" si="107"/>
        <v>2683</v>
      </c>
      <c r="C2684" t="s">
        <v>132</v>
      </c>
      <c r="D2684">
        <v>131</v>
      </c>
      <c r="E2684">
        <v>1999</v>
      </c>
      <c r="F2684">
        <v>1000</v>
      </c>
      <c r="G2684" s="12">
        <v>4400000</v>
      </c>
      <c r="H2684" s="12">
        <v>0</v>
      </c>
      <c r="I2684">
        <v>0</v>
      </c>
      <c r="J2684">
        <v>1</v>
      </c>
      <c r="K2684">
        <v>0</v>
      </c>
      <c r="L2684" s="11">
        <v>34903</v>
      </c>
      <c r="M2684" s="12">
        <v>1995</v>
      </c>
      <c r="N2684">
        <v>1</v>
      </c>
      <c r="O2684" s="12">
        <f t="shared" si="106"/>
        <v>4</v>
      </c>
      <c r="P2684">
        <v>2033</v>
      </c>
      <c r="Q2684">
        <v>-34</v>
      </c>
      <c r="R2684">
        <v>0</v>
      </c>
      <c r="S2684">
        <v>2.2533669999999999</v>
      </c>
      <c r="T2684">
        <v>1</v>
      </c>
      <c r="U2684">
        <v>0</v>
      </c>
    </row>
    <row r="2685" spans="1:21" x14ac:dyDescent="0.35">
      <c r="A2685">
        <v>1</v>
      </c>
      <c r="B2685">
        <f t="shared" si="107"/>
        <v>2684</v>
      </c>
      <c r="C2685" t="s">
        <v>132</v>
      </c>
      <c r="D2685">
        <v>131</v>
      </c>
      <c r="E2685">
        <v>2000</v>
      </c>
      <c r="F2685">
        <v>1200</v>
      </c>
      <c r="G2685" s="12">
        <v>4600000</v>
      </c>
      <c r="H2685" s="12">
        <v>0</v>
      </c>
      <c r="I2685">
        <v>0</v>
      </c>
      <c r="J2685">
        <v>1</v>
      </c>
      <c r="K2685">
        <v>0</v>
      </c>
      <c r="L2685" s="11">
        <v>34903</v>
      </c>
      <c r="M2685" s="12">
        <v>1995</v>
      </c>
      <c r="N2685">
        <v>1</v>
      </c>
      <c r="O2685" s="12">
        <f t="shared" si="106"/>
        <v>5</v>
      </c>
      <c r="P2685">
        <v>2033</v>
      </c>
      <c r="Q2685">
        <v>-33</v>
      </c>
      <c r="R2685">
        <v>0</v>
      </c>
      <c r="S2685">
        <v>2.6291020000000001</v>
      </c>
      <c r="T2685">
        <v>1</v>
      </c>
      <c r="U2685">
        <v>0</v>
      </c>
    </row>
    <row r="2686" spans="1:21" x14ac:dyDescent="0.35">
      <c r="A2686">
        <v>1</v>
      </c>
      <c r="B2686">
        <f t="shared" si="107"/>
        <v>2685</v>
      </c>
      <c r="C2686" t="s">
        <v>132</v>
      </c>
      <c r="D2686">
        <v>131</v>
      </c>
      <c r="E2686">
        <v>2001</v>
      </c>
      <c r="F2686">
        <v>1300</v>
      </c>
      <c r="G2686" s="12">
        <v>4700000</v>
      </c>
      <c r="H2686" s="12">
        <v>0</v>
      </c>
      <c r="I2686">
        <v>0</v>
      </c>
      <c r="J2686">
        <v>1</v>
      </c>
      <c r="K2686">
        <v>0</v>
      </c>
      <c r="L2686" s="11">
        <v>34903</v>
      </c>
      <c r="M2686" s="12">
        <v>1995</v>
      </c>
      <c r="N2686">
        <v>1</v>
      </c>
      <c r="O2686" s="12">
        <f t="shared" si="106"/>
        <v>6</v>
      </c>
      <c r="P2686">
        <v>2033</v>
      </c>
      <c r="Q2686">
        <v>-32</v>
      </c>
      <c r="R2686">
        <v>0</v>
      </c>
      <c r="S2686">
        <v>2.7431100000000002</v>
      </c>
      <c r="T2686">
        <v>1</v>
      </c>
      <c r="U2686">
        <v>0</v>
      </c>
    </row>
    <row r="2687" spans="1:21" x14ac:dyDescent="0.35">
      <c r="A2687">
        <v>1</v>
      </c>
      <c r="B2687">
        <f t="shared" si="107"/>
        <v>2686</v>
      </c>
      <c r="C2687" t="s">
        <v>132</v>
      </c>
      <c r="D2687">
        <v>131</v>
      </c>
      <c r="E2687">
        <v>2002</v>
      </c>
      <c r="F2687">
        <v>1500</v>
      </c>
      <c r="G2687" s="12">
        <v>5000000</v>
      </c>
      <c r="H2687" s="12">
        <v>0</v>
      </c>
      <c r="I2687">
        <v>0</v>
      </c>
      <c r="J2687">
        <v>1</v>
      </c>
      <c r="K2687">
        <v>0</v>
      </c>
      <c r="L2687" s="11">
        <v>34903</v>
      </c>
      <c r="M2687" s="12">
        <v>1995</v>
      </c>
      <c r="N2687">
        <v>1</v>
      </c>
      <c r="O2687" s="12">
        <f t="shared" si="106"/>
        <v>7</v>
      </c>
      <c r="P2687">
        <v>2033</v>
      </c>
      <c r="Q2687">
        <v>-31</v>
      </c>
      <c r="R2687">
        <v>0</v>
      </c>
      <c r="S2687">
        <v>3.0258919999999998</v>
      </c>
      <c r="T2687">
        <v>1</v>
      </c>
      <c r="U2687">
        <v>0</v>
      </c>
    </row>
    <row r="2688" spans="1:21" x14ac:dyDescent="0.35">
      <c r="A2688">
        <v>1</v>
      </c>
      <c r="B2688">
        <f t="shared" si="107"/>
        <v>2687</v>
      </c>
      <c r="C2688" t="s">
        <v>132</v>
      </c>
      <c r="D2688">
        <v>131</v>
      </c>
      <c r="E2688">
        <v>2003</v>
      </c>
      <c r="F2688">
        <v>1800</v>
      </c>
      <c r="G2688" s="12">
        <v>5200000</v>
      </c>
      <c r="H2688" s="12">
        <v>0</v>
      </c>
      <c r="I2688">
        <v>0</v>
      </c>
      <c r="J2688">
        <v>1</v>
      </c>
      <c r="K2688">
        <v>0</v>
      </c>
      <c r="L2688" s="11">
        <v>34903</v>
      </c>
      <c r="M2688" s="12">
        <v>1995</v>
      </c>
      <c r="N2688">
        <v>1</v>
      </c>
      <c r="O2688" s="12">
        <f t="shared" si="106"/>
        <v>8</v>
      </c>
      <c r="P2688">
        <v>2033</v>
      </c>
      <c r="Q2688">
        <v>-30</v>
      </c>
      <c r="R2688">
        <v>0</v>
      </c>
      <c r="S2688">
        <v>3.4618389999999999</v>
      </c>
      <c r="T2688">
        <v>1</v>
      </c>
      <c r="U2688">
        <v>0</v>
      </c>
    </row>
    <row r="2689" spans="1:21" x14ac:dyDescent="0.35">
      <c r="A2689">
        <v>1</v>
      </c>
      <c r="B2689">
        <f t="shared" si="107"/>
        <v>2688</v>
      </c>
      <c r="C2689" t="s">
        <v>132</v>
      </c>
      <c r="D2689">
        <v>131</v>
      </c>
      <c r="E2689">
        <v>2004</v>
      </c>
      <c r="F2689">
        <v>2000</v>
      </c>
      <c r="G2689" s="12">
        <v>5400000</v>
      </c>
      <c r="H2689" s="12">
        <v>0</v>
      </c>
      <c r="I2689">
        <v>0</v>
      </c>
      <c r="J2689">
        <v>1</v>
      </c>
      <c r="K2689">
        <v>0</v>
      </c>
      <c r="L2689" s="11">
        <v>34903</v>
      </c>
      <c r="M2689" s="12">
        <v>1995</v>
      </c>
      <c r="N2689">
        <v>1</v>
      </c>
      <c r="O2689" s="12">
        <f t="shared" si="106"/>
        <v>9</v>
      </c>
      <c r="P2689">
        <v>2033</v>
      </c>
      <c r="Q2689">
        <v>-29</v>
      </c>
      <c r="R2689">
        <v>0</v>
      </c>
      <c r="S2689">
        <v>3.6766770000000002</v>
      </c>
      <c r="T2689">
        <v>1</v>
      </c>
      <c r="U2689">
        <v>0</v>
      </c>
    </row>
    <row r="2690" spans="1:21" x14ac:dyDescent="0.35">
      <c r="A2690">
        <v>1</v>
      </c>
      <c r="B2690">
        <f t="shared" si="107"/>
        <v>2689</v>
      </c>
      <c r="C2690" t="s">
        <v>132</v>
      </c>
      <c r="D2690">
        <v>131</v>
      </c>
      <c r="E2690">
        <v>2005</v>
      </c>
      <c r="F2690">
        <v>2200</v>
      </c>
      <c r="G2690" s="12">
        <v>5700000</v>
      </c>
      <c r="H2690" s="12">
        <v>0</v>
      </c>
      <c r="I2690">
        <v>0</v>
      </c>
      <c r="J2690">
        <v>1</v>
      </c>
      <c r="K2690">
        <v>0</v>
      </c>
      <c r="L2690" s="11">
        <v>34903</v>
      </c>
      <c r="M2690" s="12">
        <v>1995</v>
      </c>
      <c r="N2690">
        <v>1</v>
      </c>
      <c r="O2690" s="12">
        <f t="shared" si="106"/>
        <v>10</v>
      </c>
      <c r="P2690">
        <v>2033</v>
      </c>
      <c r="Q2690">
        <v>-28</v>
      </c>
      <c r="R2690">
        <v>0</v>
      </c>
      <c r="S2690">
        <v>3.888039</v>
      </c>
      <c r="T2690">
        <v>1</v>
      </c>
      <c r="U2690">
        <v>0</v>
      </c>
    </row>
    <row r="2691" spans="1:21" x14ac:dyDescent="0.35">
      <c r="A2691">
        <v>1</v>
      </c>
      <c r="B2691">
        <f t="shared" si="107"/>
        <v>2690</v>
      </c>
      <c r="C2691" t="s">
        <v>132</v>
      </c>
      <c r="D2691">
        <v>131</v>
      </c>
      <c r="E2691">
        <v>2006</v>
      </c>
      <c r="F2691">
        <v>2400</v>
      </c>
      <c r="G2691" s="12">
        <v>5800000</v>
      </c>
      <c r="H2691" s="12">
        <v>0</v>
      </c>
      <c r="I2691">
        <v>0</v>
      </c>
      <c r="J2691">
        <v>1</v>
      </c>
      <c r="K2691">
        <v>0</v>
      </c>
      <c r="L2691" s="11">
        <v>34903</v>
      </c>
      <c r="M2691" s="12">
        <v>1995</v>
      </c>
      <c r="N2691">
        <v>1</v>
      </c>
      <c r="O2691" s="12">
        <f t="shared" ref="O2691:O2754" si="108">E2691-M2691</f>
        <v>11</v>
      </c>
      <c r="P2691">
        <v>2033</v>
      </c>
      <c r="Q2691">
        <v>-27</v>
      </c>
      <c r="R2691">
        <v>0</v>
      </c>
      <c r="S2691">
        <v>4.1034819999999996</v>
      </c>
      <c r="T2691">
        <v>1</v>
      </c>
      <c r="U2691">
        <v>0</v>
      </c>
    </row>
    <row r="2692" spans="1:21" x14ac:dyDescent="0.35">
      <c r="A2692">
        <v>1</v>
      </c>
      <c r="B2692">
        <f t="shared" ref="B2692:B2755" si="109">B2691+1</f>
        <v>2691</v>
      </c>
      <c r="C2692" t="s">
        <v>132</v>
      </c>
      <c r="D2692">
        <v>131</v>
      </c>
      <c r="E2692">
        <v>2007</v>
      </c>
      <c r="F2692">
        <v>2500</v>
      </c>
      <c r="G2692" s="12">
        <v>6000000</v>
      </c>
      <c r="H2692" s="12">
        <v>0</v>
      </c>
      <c r="I2692">
        <v>0</v>
      </c>
      <c r="J2692">
        <v>1</v>
      </c>
      <c r="K2692">
        <v>0</v>
      </c>
      <c r="L2692" s="11">
        <v>34903</v>
      </c>
      <c r="M2692" s="12">
        <v>1995</v>
      </c>
      <c r="N2692">
        <v>1</v>
      </c>
      <c r="O2692" s="12">
        <f t="shared" si="108"/>
        <v>12</v>
      </c>
      <c r="P2692">
        <v>2033</v>
      </c>
      <c r="Q2692">
        <v>-26</v>
      </c>
      <c r="R2692">
        <v>0</v>
      </c>
      <c r="S2692">
        <v>4.1559879999999998</v>
      </c>
      <c r="T2692">
        <v>1</v>
      </c>
      <c r="U2692">
        <v>0</v>
      </c>
    </row>
    <row r="2693" spans="1:21" x14ac:dyDescent="0.35">
      <c r="A2693">
        <v>1</v>
      </c>
      <c r="B2693">
        <f t="shared" si="109"/>
        <v>2692</v>
      </c>
      <c r="C2693" t="s">
        <v>132</v>
      </c>
      <c r="D2693">
        <v>131</v>
      </c>
      <c r="E2693">
        <v>2008</v>
      </c>
      <c r="F2693">
        <v>2700</v>
      </c>
      <c r="G2693" s="12">
        <v>6200000</v>
      </c>
      <c r="H2693" s="12">
        <v>0</v>
      </c>
      <c r="I2693">
        <v>0</v>
      </c>
      <c r="J2693">
        <v>1</v>
      </c>
      <c r="K2693">
        <v>0</v>
      </c>
      <c r="L2693" s="11">
        <v>34903</v>
      </c>
      <c r="M2693" s="12">
        <v>1995</v>
      </c>
      <c r="N2693">
        <v>1</v>
      </c>
      <c r="O2693" s="12">
        <f t="shared" si="108"/>
        <v>13</v>
      </c>
      <c r="P2693">
        <v>2033</v>
      </c>
      <c r="Q2693">
        <v>-25</v>
      </c>
      <c r="R2693">
        <v>0</v>
      </c>
      <c r="S2693">
        <v>4.3792980000000004</v>
      </c>
      <c r="T2693">
        <v>1</v>
      </c>
      <c r="U2693">
        <v>0</v>
      </c>
    </row>
    <row r="2694" spans="1:21" x14ac:dyDescent="0.35">
      <c r="A2694">
        <v>1</v>
      </c>
      <c r="B2694">
        <f t="shared" si="109"/>
        <v>2693</v>
      </c>
      <c r="C2694" t="s">
        <v>132</v>
      </c>
      <c r="D2694">
        <v>131</v>
      </c>
      <c r="E2694">
        <v>2009</v>
      </c>
      <c r="F2694">
        <v>2700</v>
      </c>
      <c r="G2694" s="12">
        <v>6300000</v>
      </c>
      <c r="H2694" s="12">
        <v>0</v>
      </c>
      <c r="I2694">
        <v>0</v>
      </c>
      <c r="J2694">
        <v>1</v>
      </c>
      <c r="K2694">
        <v>0</v>
      </c>
      <c r="L2694" s="11">
        <v>34903</v>
      </c>
      <c r="M2694" s="12">
        <v>1995</v>
      </c>
      <c r="N2694">
        <v>1</v>
      </c>
      <c r="O2694" s="12">
        <f t="shared" si="108"/>
        <v>14</v>
      </c>
      <c r="P2694">
        <v>2033</v>
      </c>
      <c r="Q2694">
        <v>-24</v>
      </c>
      <c r="R2694">
        <v>0</v>
      </c>
      <c r="S2694">
        <v>4.2787459999999999</v>
      </c>
      <c r="T2694">
        <v>1</v>
      </c>
      <c r="U2694">
        <v>0</v>
      </c>
    </row>
    <row r="2695" spans="1:21" x14ac:dyDescent="0.35">
      <c r="A2695">
        <v>1</v>
      </c>
      <c r="B2695">
        <f t="shared" si="109"/>
        <v>2694</v>
      </c>
      <c r="C2695" t="s">
        <v>132</v>
      </c>
      <c r="D2695">
        <v>131</v>
      </c>
      <c r="E2695">
        <v>2010</v>
      </c>
      <c r="F2695">
        <v>2600</v>
      </c>
      <c r="G2695" s="12">
        <v>6500000</v>
      </c>
      <c r="H2695" s="12">
        <v>0</v>
      </c>
      <c r="I2695">
        <v>0</v>
      </c>
      <c r="J2695">
        <v>1</v>
      </c>
      <c r="K2695">
        <v>0</v>
      </c>
      <c r="L2695" s="11">
        <v>34903</v>
      </c>
      <c r="M2695" s="12">
        <v>1995</v>
      </c>
      <c r="N2695">
        <v>1</v>
      </c>
      <c r="O2695" s="12">
        <f t="shared" si="108"/>
        <v>15</v>
      </c>
      <c r="P2695">
        <v>2033</v>
      </c>
      <c r="Q2695">
        <v>-23</v>
      </c>
      <c r="R2695">
        <v>0</v>
      </c>
      <c r="S2695">
        <v>4.0255660000000004</v>
      </c>
      <c r="T2695">
        <v>1</v>
      </c>
      <c r="U2695">
        <v>0</v>
      </c>
    </row>
    <row r="2696" spans="1:21" x14ac:dyDescent="0.35">
      <c r="A2696">
        <v>1</v>
      </c>
      <c r="B2696">
        <f t="shared" si="109"/>
        <v>2695</v>
      </c>
      <c r="C2696" t="s">
        <v>132</v>
      </c>
      <c r="D2696">
        <v>131</v>
      </c>
      <c r="E2696">
        <v>2011</v>
      </c>
      <c r="F2696">
        <v>2600</v>
      </c>
      <c r="G2696" s="12">
        <v>6600000</v>
      </c>
      <c r="H2696" s="12">
        <v>0</v>
      </c>
      <c r="I2696">
        <v>0</v>
      </c>
      <c r="J2696">
        <v>1</v>
      </c>
      <c r="K2696">
        <v>0</v>
      </c>
      <c r="L2696" s="11">
        <v>34903</v>
      </c>
      <c r="M2696" s="12">
        <v>1995</v>
      </c>
      <c r="N2696">
        <v>1</v>
      </c>
      <c r="O2696" s="12">
        <f t="shared" si="108"/>
        <v>16</v>
      </c>
      <c r="P2696">
        <v>2033</v>
      </c>
      <c r="Q2696">
        <v>-22</v>
      </c>
      <c r="R2696">
        <v>0</v>
      </c>
      <c r="S2696">
        <v>3.9324279999999998</v>
      </c>
      <c r="T2696">
        <v>1</v>
      </c>
      <c r="U2696">
        <v>0</v>
      </c>
    </row>
    <row r="2697" spans="1:21" x14ac:dyDescent="0.35">
      <c r="A2697">
        <v>1</v>
      </c>
      <c r="B2697">
        <f t="shared" si="109"/>
        <v>2696</v>
      </c>
      <c r="C2697" t="s">
        <v>132</v>
      </c>
      <c r="D2697">
        <v>131</v>
      </c>
      <c r="E2697">
        <v>2012</v>
      </c>
      <c r="F2697">
        <v>2500</v>
      </c>
      <c r="G2697" s="12">
        <v>6800000</v>
      </c>
      <c r="H2697" s="12">
        <v>0</v>
      </c>
      <c r="I2697">
        <v>0</v>
      </c>
      <c r="J2697">
        <v>1</v>
      </c>
      <c r="K2697">
        <v>0</v>
      </c>
      <c r="L2697" s="11">
        <v>34903</v>
      </c>
      <c r="M2697" s="12">
        <v>1995</v>
      </c>
      <c r="N2697">
        <v>1</v>
      </c>
      <c r="O2697" s="12">
        <f t="shared" si="108"/>
        <v>17</v>
      </c>
      <c r="P2697">
        <v>2033</v>
      </c>
      <c r="Q2697">
        <v>-21</v>
      </c>
      <c r="R2697">
        <v>0</v>
      </c>
      <c r="S2697">
        <v>3.6948889999999999</v>
      </c>
      <c r="T2697">
        <v>1</v>
      </c>
      <c r="U2697">
        <v>0</v>
      </c>
    </row>
    <row r="2698" spans="1:21" x14ac:dyDescent="0.35">
      <c r="A2698">
        <v>1</v>
      </c>
      <c r="B2698">
        <f t="shared" si="109"/>
        <v>2697</v>
      </c>
      <c r="C2698" t="s">
        <v>132</v>
      </c>
      <c r="D2698">
        <v>131</v>
      </c>
      <c r="E2698">
        <v>2013</v>
      </c>
      <c r="F2698">
        <v>2600</v>
      </c>
      <c r="G2698" s="12">
        <v>6900000</v>
      </c>
      <c r="H2698" s="12">
        <v>0</v>
      </c>
      <c r="I2698">
        <v>0</v>
      </c>
      <c r="J2698">
        <v>1</v>
      </c>
      <c r="K2698">
        <v>0</v>
      </c>
      <c r="L2698" s="11">
        <v>34903</v>
      </c>
      <c r="M2698" s="12">
        <v>1995</v>
      </c>
      <c r="N2698">
        <v>1</v>
      </c>
      <c r="O2698" s="12">
        <f t="shared" si="108"/>
        <v>18</v>
      </c>
      <c r="P2698">
        <v>2033</v>
      </c>
      <c r="Q2698">
        <v>-20</v>
      </c>
      <c r="R2698">
        <v>0</v>
      </c>
      <c r="S2698">
        <v>3.756097</v>
      </c>
      <c r="T2698">
        <v>1</v>
      </c>
      <c r="U2698">
        <v>0</v>
      </c>
    </row>
    <row r="2699" spans="1:21" x14ac:dyDescent="0.35">
      <c r="A2699">
        <v>1</v>
      </c>
      <c r="B2699">
        <f t="shared" si="109"/>
        <v>2698</v>
      </c>
      <c r="C2699" t="s">
        <v>132</v>
      </c>
      <c r="D2699">
        <v>131</v>
      </c>
      <c r="E2699">
        <v>2014</v>
      </c>
      <c r="F2699">
        <v>2800</v>
      </c>
      <c r="G2699" s="12">
        <v>7100000</v>
      </c>
      <c r="H2699" s="12">
        <v>0</v>
      </c>
      <c r="I2699">
        <v>0</v>
      </c>
      <c r="J2699">
        <v>1</v>
      </c>
      <c r="K2699">
        <v>0</v>
      </c>
      <c r="L2699" s="11">
        <v>34903</v>
      </c>
      <c r="M2699" s="12">
        <v>1995</v>
      </c>
      <c r="N2699">
        <v>1</v>
      </c>
      <c r="O2699" s="12">
        <f t="shared" si="108"/>
        <v>19</v>
      </c>
      <c r="P2699">
        <v>2033</v>
      </c>
      <c r="Q2699">
        <v>-19</v>
      </c>
      <c r="R2699">
        <v>0</v>
      </c>
      <c r="S2699">
        <v>3.9552710000000002</v>
      </c>
      <c r="T2699">
        <v>1</v>
      </c>
      <c r="U2699">
        <v>0</v>
      </c>
    </row>
    <row r="2700" spans="1:21" x14ac:dyDescent="0.35">
      <c r="A2700">
        <v>1</v>
      </c>
      <c r="B2700">
        <f t="shared" si="109"/>
        <v>2699</v>
      </c>
      <c r="C2700" t="s">
        <v>132</v>
      </c>
      <c r="D2700">
        <v>131</v>
      </c>
      <c r="E2700">
        <v>2015</v>
      </c>
      <c r="F2700">
        <v>2900</v>
      </c>
      <c r="G2700" s="12">
        <v>7200000</v>
      </c>
      <c r="H2700" s="12">
        <v>0</v>
      </c>
      <c r="I2700">
        <v>0</v>
      </c>
      <c r="J2700">
        <v>1</v>
      </c>
      <c r="K2700">
        <v>0</v>
      </c>
      <c r="L2700" s="11">
        <v>34903</v>
      </c>
      <c r="M2700" s="12">
        <v>1995</v>
      </c>
      <c r="N2700">
        <v>1</v>
      </c>
      <c r="O2700" s="12">
        <f t="shared" si="108"/>
        <v>20</v>
      </c>
      <c r="P2700">
        <v>2033</v>
      </c>
      <c r="Q2700">
        <v>-18</v>
      </c>
      <c r="R2700">
        <v>0</v>
      </c>
      <c r="S2700">
        <v>4.0071719999999997</v>
      </c>
      <c r="T2700">
        <v>1</v>
      </c>
      <c r="U2700">
        <v>0</v>
      </c>
    </row>
    <row r="2701" spans="1:21" x14ac:dyDescent="0.35">
      <c r="A2701">
        <v>1</v>
      </c>
      <c r="B2701">
        <f t="shared" si="109"/>
        <v>2700</v>
      </c>
      <c r="C2701" t="s">
        <v>132</v>
      </c>
      <c r="D2701">
        <v>131</v>
      </c>
      <c r="E2701">
        <v>2016</v>
      </c>
      <c r="F2701">
        <v>2800</v>
      </c>
      <c r="G2701" s="12">
        <v>7400000</v>
      </c>
      <c r="H2701" s="12">
        <v>0</v>
      </c>
      <c r="I2701">
        <v>0</v>
      </c>
      <c r="J2701">
        <v>1</v>
      </c>
      <c r="K2701">
        <v>0</v>
      </c>
      <c r="L2701" s="11">
        <v>34903</v>
      </c>
      <c r="M2701" s="12">
        <v>1995</v>
      </c>
      <c r="N2701">
        <v>1</v>
      </c>
      <c r="O2701" s="12">
        <f t="shared" si="108"/>
        <v>21</v>
      </c>
      <c r="P2701">
        <v>2033</v>
      </c>
      <c r="Q2701">
        <v>-17</v>
      </c>
      <c r="R2701">
        <v>0</v>
      </c>
      <c r="S2701">
        <v>3.785733</v>
      </c>
      <c r="T2701">
        <v>1</v>
      </c>
      <c r="U2701">
        <v>0</v>
      </c>
    </row>
    <row r="2702" spans="1:21" x14ac:dyDescent="0.35">
      <c r="A2702">
        <v>1</v>
      </c>
      <c r="B2702">
        <f t="shared" si="109"/>
        <v>2701</v>
      </c>
      <c r="C2702" t="s">
        <v>135</v>
      </c>
      <c r="D2702">
        <v>134</v>
      </c>
      <c r="E2702">
        <v>1990</v>
      </c>
      <c r="F2702">
        <v>100</v>
      </c>
      <c r="G2702" s="12">
        <v>2000000</v>
      </c>
      <c r="H2702" s="12">
        <v>0</v>
      </c>
      <c r="I2702">
        <v>0</v>
      </c>
      <c r="J2702">
        <v>0</v>
      </c>
      <c r="K2702">
        <v>0</v>
      </c>
      <c r="L2702" s="11">
        <v>34910</v>
      </c>
      <c r="M2702" s="12">
        <v>1995</v>
      </c>
      <c r="N2702">
        <v>0</v>
      </c>
      <c r="O2702" s="12">
        <f t="shared" si="108"/>
        <v>-5</v>
      </c>
      <c r="P2702">
        <v>1995</v>
      </c>
      <c r="Q2702">
        <v>-5</v>
      </c>
      <c r="R2702">
        <v>0</v>
      </c>
      <c r="S2702">
        <v>0.50046009999999996</v>
      </c>
      <c r="T2702">
        <v>0</v>
      </c>
      <c r="U2702">
        <v>0</v>
      </c>
    </row>
    <row r="2703" spans="1:21" x14ac:dyDescent="0.35">
      <c r="A2703">
        <v>1</v>
      </c>
      <c r="B2703">
        <f t="shared" si="109"/>
        <v>2702</v>
      </c>
      <c r="C2703" t="s">
        <v>135</v>
      </c>
      <c r="D2703">
        <v>134</v>
      </c>
      <c r="E2703">
        <v>1991</v>
      </c>
      <c r="F2703">
        <v>100</v>
      </c>
      <c r="G2703" s="12">
        <v>2000000</v>
      </c>
      <c r="H2703" s="12">
        <v>0</v>
      </c>
      <c r="I2703">
        <v>0</v>
      </c>
      <c r="J2703">
        <v>0</v>
      </c>
      <c r="K2703">
        <v>0</v>
      </c>
      <c r="L2703" s="11">
        <v>34910</v>
      </c>
      <c r="M2703" s="12">
        <v>1995</v>
      </c>
      <c r="N2703">
        <v>0</v>
      </c>
      <c r="O2703" s="12">
        <f t="shared" si="108"/>
        <v>-4</v>
      </c>
      <c r="P2703">
        <v>1995</v>
      </c>
      <c r="Q2703">
        <v>-4</v>
      </c>
      <c r="R2703">
        <v>0</v>
      </c>
      <c r="S2703">
        <v>0.5001428</v>
      </c>
      <c r="T2703">
        <v>0</v>
      </c>
      <c r="U2703">
        <v>0</v>
      </c>
    </row>
    <row r="2704" spans="1:21" x14ac:dyDescent="0.35">
      <c r="A2704">
        <v>1</v>
      </c>
      <c r="B2704">
        <f t="shared" si="109"/>
        <v>2703</v>
      </c>
      <c r="C2704" t="s">
        <v>135</v>
      </c>
      <c r="D2704">
        <v>134</v>
      </c>
      <c r="E2704">
        <v>1992</v>
      </c>
      <c r="F2704">
        <v>100</v>
      </c>
      <c r="G2704" s="12">
        <v>2000000</v>
      </c>
      <c r="H2704" s="12">
        <v>0</v>
      </c>
      <c r="I2704">
        <v>0</v>
      </c>
      <c r="J2704">
        <v>0</v>
      </c>
      <c r="K2704">
        <v>0</v>
      </c>
      <c r="L2704" s="11">
        <v>34910</v>
      </c>
      <c r="M2704" s="12">
        <v>1995</v>
      </c>
      <c r="N2704">
        <v>0</v>
      </c>
      <c r="O2704" s="12">
        <f t="shared" si="108"/>
        <v>-3</v>
      </c>
      <c r="P2704">
        <v>1995</v>
      </c>
      <c r="Q2704">
        <v>-3</v>
      </c>
      <c r="R2704">
        <v>0</v>
      </c>
      <c r="S2704">
        <v>0.50087700000000002</v>
      </c>
      <c r="T2704">
        <v>0</v>
      </c>
      <c r="U2704">
        <v>0</v>
      </c>
    </row>
    <row r="2705" spans="1:21" x14ac:dyDescent="0.35">
      <c r="A2705">
        <v>1</v>
      </c>
      <c r="B2705">
        <f t="shared" si="109"/>
        <v>2704</v>
      </c>
      <c r="C2705" t="s">
        <v>135</v>
      </c>
      <c r="D2705">
        <v>134</v>
      </c>
      <c r="E2705">
        <v>1993</v>
      </c>
      <c r="F2705">
        <v>100</v>
      </c>
      <c r="G2705" s="12">
        <v>2000000</v>
      </c>
      <c r="H2705" s="12">
        <v>0</v>
      </c>
      <c r="I2705">
        <v>0</v>
      </c>
      <c r="J2705">
        <v>0</v>
      </c>
      <c r="K2705">
        <v>0</v>
      </c>
      <c r="L2705" s="11">
        <v>34910</v>
      </c>
      <c r="M2705" s="12">
        <v>1995</v>
      </c>
      <c r="N2705">
        <v>0</v>
      </c>
      <c r="O2705" s="12">
        <f t="shared" si="108"/>
        <v>-2</v>
      </c>
      <c r="P2705">
        <v>1995</v>
      </c>
      <c r="Q2705">
        <v>-2</v>
      </c>
      <c r="R2705">
        <v>0</v>
      </c>
      <c r="S2705">
        <v>0.50207199999999996</v>
      </c>
      <c r="T2705">
        <v>0</v>
      </c>
      <c r="U2705">
        <v>0</v>
      </c>
    </row>
    <row r="2706" spans="1:21" x14ac:dyDescent="0.35">
      <c r="A2706">
        <v>1</v>
      </c>
      <c r="B2706">
        <f t="shared" si="109"/>
        <v>2705</v>
      </c>
      <c r="C2706" t="s">
        <v>135</v>
      </c>
      <c r="D2706">
        <v>134</v>
      </c>
      <c r="E2706">
        <v>1994</v>
      </c>
      <c r="F2706">
        <v>100</v>
      </c>
      <c r="G2706" s="12">
        <v>2000000</v>
      </c>
      <c r="H2706" s="12">
        <v>0</v>
      </c>
      <c r="I2706">
        <v>0</v>
      </c>
      <c r="J2706">
        <v>0</v>
      </c>
      <c r="K2706">
        <v>0</v>
      </c>
      <c r="L2706" s="11">
        <v>34910</v>
      </c>
      <c r="M2706" s="12">
        <v>1995</v>
      </c>
      <c r="N2706">
        <v>0</v>
      </c>
      <c r="O2706" s="12">
        <f t="shared" si="108"/>
        <v>-1</v>
      </c>
      <c r="P2706">
        <v>1995</v>
      </c>
      <c r="Q2706">
        <v>-1</v>
      </c>
      <c r="R2706">
        <v>0</v>
      </c>
      <c r="S2706">
        <v>0.50265320000000002</v>
      </c>
      <c r="T2706">
        <v>0</v>
      </c>
      <c r="U2706">
        <v>0</v>
      </c>
    </row>
    <row r="2707" spans="1:21" x14ac:dyDescent="0.35">
      <c r="A2707">
        <v>1</v>
      </c>
      <c r="B2707">
        <f t="shared" si="109"/>
        <v>2706</v>
      </c>
      <c r="C2707" t="s">
        <v>135</v>
      </c>
      <c r="D2707">
        <v>134</v>
      </c>
      <c r="E2707">
        <v>1995</v>
      </c>
      <c r="F2707">
        <v>100</v>
      </c>
      <c r="G2707" s="12">
        <v>2000000</v>
      </c>
      <c r="H2707" s="12">
        <v>0</v>
      </c>
      <c r="I2707">
        <v>0</v>
      </c>
      <c r="J2707">
        <v>0</v>
      </c>
      <c r="K2707">
        <v>0</v>
      </c>
      <c r="L2707" s="11">
        <v>34910</v>
      </c>
      <c r="M2707" s="12">
        <v>1995</v>
      </c>
      <c r="N2707">
        <v>1</v>
      </c>
      <c r="O2707" s="12">
        <f t="shared" si="108"/>
        <v>0</v>
      </c>
      <c r="P2707">
        <v>1995</v>
      </c>
      <c r="Q2707">
        <v>0</v>
      </c>
      <c r="R2707">
        <v>1</v>
      </c>
      <c r="S2707">
        <v>0.50254489999999996</v>
      </c>
      <c r="T2707">
        <v>0</v>
      </c>
      <c r="U2707">
        <v>0</v>
      </c>
    </row>
    <row r="2708" spans="1:21" x14ac:dyDescent="0.35">
      <c r="A2708">
        <v>1</v>
      </c>
      <c r="B2708">
        <f t="shared" si="109"/>
        <v>2707</v>
      </c>
      <c r="C2708" t="s">
        <v>135</v>
      </c>
      <c r="D2708">
        <v>134</v>
      </c>
      <c r="E2708">
        <v>1996</v>
      </c>
      <c r="F2708">
        <v>100</v>
      </c>
      <c r="G2708" s="12">
        <v>2000000</v>
      </c>
      <c r="H2708" s="12">
        <v>0</v>
      </c>
      <c r="I2708">
        <v>0</v>
      </c>
      <c r="J2708">
        <v>0</v>
      </c>
      <c r="K2708">
        <v>0</v>
      </c>
      <c r="L2708" s="11">
        <v>34910</v>
      </c>
      <c r="M2708" s="12">
        <v>1995</v>
      </c>
      <c r="N2708">
        <v>1</v>
      </c>
      <c r="O2708" s="12">
        <f t="shared" si="108"/>
        <v>1</v>
      </c>
      <c r="P2708">
        <v>1995</v>
      </c>
      <c r="Q2708">
        <v>1</v>
      </c>
      <c r="R2708">
        <v>1</v>
      </c>
      <c r="S2708">
        <v>0.50285919999999995</v>
      </c>
      <c r="T2708">
        <v>0</v>
      </c>
      <c r="U2708">
        <v>0</v>
      </c>
    </row>
    <row r="2709" spans="1:21" x14ac:dyDescent="0.35">
      <c r="A2709">
        <v>1</v>
      </c>
      <c r="B2709">
        <f t="shared" si="109"/>
        <v>2708</v>
      </c>
      <c r="C2709" t="s">
        <v>135</v>
      </c>
      <c r="D2709">
        <v>134</v>
      </c>
      <c r="E2709">
        <v>1997</v>
      </c>
      <c r="F2709">
        <v>100</v>
      </c>
      <c r="G2709" s="12">
        <v>2000000</v>
      </c>
      <c r="H2709" s="12">
        <v>0</v>
      </c>
      <c r="I2709">
        <v>0</v>
      </c>
      <c r="J2709">
        <v>0</v>
      </c>
      <c r="K2709">
        <v>0</v>
      </c>
      <c r="L2709" s="11">
        <v>34910</v>
      </c>
      <c r="M2709" s="12">
        <v>1995</v>
      </c>
      <c r="N2709">
        <v>1</v>
      </c>
      <c r="O2709" s="12">
        <f t="shared" si="108"/>
        <v>2</v>
      </c>
      <c r="P2709">
        <v>1995</v>
      </c>
      <c r="Q2709">
        <v>2</v>
      </c>
      <c r="R2709">
        <v>1</v>
      </c>
      <c r="S2709">
        <v>0.50353579999999998</v>
      </c>
      <c r="T2709">
        <v>0</v>
      </c>
      <c r="U2709">
        <v>0</v>
      </c>
    </row>
    <row r="2710" spans="1:21" x14ac:dyDescent="0.35">
      <c r="A2710">
        <v>1</v>
      </c>
      <c r="B2710">
        <f t="shared" si="109"/>
        <v>2709</v>
      </c>
      <c r="C2710" t="s">
        <v>135</v>
      </c>
      <c r="D2710">
        <v>134</v>
      </c>
      <c r="E2710">
        <v>1998</v>
      </c>
      <c r="F2710">
        <v>100</v>
      </c>
      <c r="G2710" s="12">
        <v>2000000</v>
      </c>
      <c r="H2710" s="12">
        <v>0</v>
      </c>
      <c r="I2710">
        <v>0</v>
      </c>
      <c r="J2710">
        <v>0</v>
      </c>
      <c r="K2710">
        <v>0</v>
      </c>
      <c r="L2710" s="11">
        <v>34910</v>
      </c>
      <c r="M2710" s="12">
        <v>1995</v>
      </c>
      <c r="N2710">
        <v>1</v>
      </c>
      <c r="O2710" s="12">
        <f t="shared" si="108"/>
        <v>3</v>
      </c>
      <c r="P2710">
        <v>1995</v>
      </c>
      <c r="Q2710">
        <v>3</v>
      </c>
      <c r="R2710">
        <v>1</v>
      </c>
      <c r="S2710">
        <v>0.50463530000000001</v>
      </c>
      <c r="T2710">
        <v>0</v>
      </c>
      <c r="U2710">
        <v>0</v>
      </c>
    </row>
    <row r="2711" spans="1:21" x14ac:dyDescent="0.35">
      <c r="A2711">
        <v>1</v>
      </c>
      <c r="B2711">
        <f t="shared" si="109"/>
        <v>2710</v>
      </c>
      <c r="C2711" t="s">
        <v>135</v>
      </c>
      <c r="D2711">
        <v>134</v>
      </c>
      <c r="E2711">
        <v>1999</v>
      </c>
      <c r="F2711">
        <v>100</v>
      </c>
      <c r="G2711" s="12">
        <v>2000000</v>
      </c>
      <c r="H2711" s="12">
        <v>0</v>
      </c>
      <c r="I2711">
        <v>0</v>
      </c>
      <c r="J2711">
        <v>0</v>
      </c>
      <c r="K2711">
        <v>0</v>
      </c>
      <c r="L2711" s="11">
        <v>34910</v>
      </c>
      <c r="M2711" s="12">
        <v>1995</v>
      </c>
      <c r="N2711">
        <v>1</v>
      </c>
      <c r="O2711" s="12">
        <f t="shared" si="108"/>
        <v>4</v>
      </c>
      <c r="P2711">
        <v>1995</v>
      </c>
      <c r="Q2711">
        <v>4</v>
      </c>
      <c r="R2711">
        <v>1</v>
      </c>
      <c r="S2711">
        <v>0.50427500000000003</v>
      </c>
      <c r="T2711">
        <v>0</v>
      </c>
      <c r="U2711">
        <v>0</v>
      </c>
    </row>
    <row r="2712" spans="1:21" x14ac:dyDescent="0.35">
      <c r="A2712">
        <v>1</v>
      </c>
      <c r="B2712">
        <f t="shared" si="109"/>
        <v>2711</v>
      </c>
      <c r="C2712" t="s">
        <v>135</v>
      </c>
      <c r="D2712">
        <v>134</v>
      </c>
      <c r="E2712">
        <v>2000</v>
      </c>
      <c r="F2712">
        <v>100</v>
      </c>
      <c r="G2712" s="12">
        <v>2000000</v>
      </c>
      <c r="H2712" s="12">
        <v>0</v>
      </c>
      <c r="I2712">
        <v>0</v>
      </c>
      <c r="J2712">
        <v>0</v>
      </c>
      <c r="K2712">
        <v>0</v>
      </c>
      <c r="L2712" s="11">
        <v>34910</v>
      </c>
      <c r="M2712" s="12">
        <v>1995</v>
      </c>
      <c r="N2712">
        <v>1</v>
      </c>
      <c r="O2712" s="12">
        <f t="shared" si="108"/>
        <v>5</v>
      </c>
      <c r="P2712">
        <v>1995</v>
      </c>
      <c r="Q2712">
        <v>5</v>
      </c>
      <c r="R2712">
        <v>1</v>
      </c>
      <c r="S2712">
        <v>0.50278420000000001</v>
      </c>
      <c r="T2712">
        <v>0</v>
      </c>
      <c r="U2712">
        <v>0</v>
      </c>
    </row>
    <row r="2713" spans="1:21" x14ac:dyDescent="0.35">
      <c r="A2713">
        <v>1</v>
      </c>
      <c r="B2713">
        <f t="shared" si="109"/>
        <v>2712</v>
      </c>
      <c r="C2713" t="s">
        <v>135</v>
      </c>
      <c r="D2713">
        <v>134</v>
      </c>
      <c r="E2713">
        <v>2001</v>
      </c>
      <c r="F2713">
        <v>100</v>
      </c>
      <c r="G2713" s="12">
        <v>2000000</v>
      </c>
      <c r="H2713" s="12">
        <v>0</v>
      </c>
      <c r="I2713">
        <v>0</v>
      </c>
      <c r="J2713">
        <v>0</v>
      </c>
      <c r="K2713">
        <v>0</v>
      </c>
      <c r="L2713" s="11">
        <v>34910</v>
      </c>
      <c r="M2713" s="12">
        <v>1995</v>
      </c>
      <c r="N2713">
        <v>1</v>
      </c>
      <c r="O2713" s="12">
        <f t="shared" si="108"/>
        <v>6</v>
      </c>
      <c r="P2713">
        <v>1995</v>
      </c>
      <c r="Q2713">
        <v>6</v>
      </c>
      <c r="R2713">
        <v>1</v>
      </c>
      <c r="S2713">
        <v>0.50199289999999996</v>
      </c>
      <c r="T2713">
        <v>0</v>
      </c>
      <c r="U2713">
        <v>0</v>
      </c>
    </row>
    <row r="2714" spans="1:21" x14ac:dyDescent="0.35">
      <c r="A2714">
        <v>1</v>
      </c>
      <c r="B2714">
        <f t="shared" si="109"/>
        <v>2713</v>
      </c>
      <c r="C2714" t="s">
        <v>135</v>
      </c>
      <c r="D2714">
        <v>134</v>
      </c>
      <c r="E2714">
        <v>2002</v>
      </c>
      <c r="F2714">
        <v>100</v>
      </c>
      <c r="G2714" s="12">
        <v>2000000</v>
      </c>
      <c r="H2714" s="12">
        <v>0</v>
      </c>
      <c r="I2714">
        <v>0</v>
      </c>
      <c r="J2714">
        <v>0</v>
      </c>
      <c r="K2714">
        <v>0</v>
      </c>
      <c r="L2714" s="11">
        <v>34910</v>
      </c>
      <c r="M2714" s="12">
        <v>1995</v>
      </c>
      <c r="N2714">
        <v>1</v>
      </c>
      <c r="O2714" s="12">
        <f t="shared" si="108"/>
        <v>7</v>
      </c>
      <c r="P2714">
        <v>1995</v>
      </c>
      <c r="Q2714">
        <v>7</v>
      </c>
      <c r="R2714">
        <v>1</v>
      </c>
      <c r="S2714">
        <v>0.50137129999999996</v>
      </c>
      <c r="T2714">
        <v>0</v>
      </c>
      <c r="U2714">
        <v>0</v>
      </c>
    </row>
    <row r="2715" spans="1:21" x14ac:dyDescent="0.35">
      <c r="A2715">
        <v>1</v>
      </c>
      <c r="B2715">
        <f t="shared" si="109"/>
        <v>2714</v>
      </c>
      <c r="C2715" t="s">
        <v>135</v>
      </c>
      <c r="D2715">
        <v>134</v>
      </c>
      <c r="E2715">
        <v>2003</v>
      </c>
      <c r="F2715">
        <v>100</v>
      </c>
      <c r="G2715" s="12">
        <v>2000000</v>
      </c>
      <c r="H2715" s="12">
        <v>0</v>
      </c>
      <c r="I2715">
        <v>0</v>
      </c>
      <c r="J2715">
        <v>0</v>
      </c>
      <c r="K2715">
        <v>0</v>
      </c>
      <c r="L2715" s="11">
        <v>34910</v>
      </c>
      <c r="M2715" s="12">
        <v>1995</v>
      </c>
      <c r="N2715">
        <v>1</v>
      </c>
      <c r="O2715" s="12">
        <f t="shared" si="108"/>
        <v>8</v>
      </c>
      <c r="P2715">
        <v>1995</v>
      </c>
      <c r="Q2715">
        <v>8</v>
      </c>
      <c r="R2715">
        <v>1</v>
      </c>
      <c r="S2715">
        <v>0.50106899999999999</v>
      </c>
      <c r="T2715">
        <v>0</v>
      </c>
      <c r="U2715">
        <v>0</v>
      </c>
    </row>
    <row r="2716" spans="1:21" x14ac:dyDescent="0.35">
      <c r="A2716">
        <v>1</v>
      </c>
      <c r="B2716">
        <f t="shared" si="109"/>
        <v>2715</v>
      </c>
      <c r="C2716" t="s">
        <v>135</v>
      </c>
      <c r="D2716">
        <v>134</v>
      </c>
      <c r="E2716">
        <v>2004</v>
      </c>
      <c r="F2716">
        <v>100</v>
      </c>
      <c r="G2716" s="12">
        <v>2000000</v>
      </c>
      <c r="H2716" s="12">
        <v>0</v>
      </c>
      <c r="I2716">
        <v>0</v>
      </c>
      <c r="J2716">
        <v>0</v>
      </c>
      <c r="K2716">
        <v>0</v>
      </c>
      <c r="L2716" s="11">
        <v>34910</v>
      </c>
      <c r="M2716" s="12">
        <v>1995</v>
      </c>
      <c r="N2716">
        <v>1</v>
      </c>
      <c r="O2716" s="12">
        <f t="shared" si="108"/>
        <v>9</v>
      </c>
      <c r="P2716">
        <v>1995</v>
      </c>
      <c r="Q2716">
        <v>9</v>
      </c>
      <c r="R2716">
        <v>1</v>
      </c>
      <c r="S2716">
        <v>0.50074810000000003</v>
      </c>
      <c r="T2716">
        <v>0</v>
      </c>
      <c r="U2716">
        <v>0</v>
      </c>
    </row>
    <row r="2717" spans="1:21" x14ac:dyDescent="0.35">
      <c r="A2717">
        <v>1</v>
      </c>
      <c r="B2717">
        <f t="shared" si="109"/>
        <v>2716</v>
      </c>
      <c r="C2717" t="s">
        <v>135</v>
      </c>
      <c r="D2717">
        <v>134</v>
      </c>
      <c r="E2717">
        <v>2005</v>
      </c>
      <c r="F2717">
        <v>100</v>
      </c>
      <c r="G2717" s="12">
        <v>2000000</v>
      </c>
      <c r="H2717" s="12">
        <v>0</v>
      </c>
      <c r="I2717">
        <v>0</v>
      </c>
      <c r="J2717">
        <v>0</v>
      </c>
      <c r="K2717">
        <v>0</v>
      </c>
      <c r="L2717" s="11">
        <v>34910</v>
      </c>
      <c r="M2717" s="12">
        <v>1995</v>
      </c>
      <c r="N2717">
        <v>1</v>
      </c>
      <c r="O2717" s="12">
        <f t="shared" si="108"/>
        <v>10</v>
      </c>
      <c r="P2717">
        <v>1995</v>
      </c>
      <c r="Q2717">
        <v>10</v>
      </c>
      <c r="R2717">
        <v>1</v>
      </c>
      <c r="S2717">
        <v>0.49988149999999998</v>
      </c>
      <c r="T2717">
        <v>0</v>
      </c>
      <c r="U2717">
        <v>0</v>
      </c>
    </row>
    <row r="2718" spans="1:21" x14ac:dyDescent="0.35">
      <c r="A2718">
        <v>1</v>
      </c>
      <c r="B2718">
        <f t="shared" si="109"/>
        <v>2717</v>
      </c>
      <c r="C2718" t="s">
        <v>135</v>
      </c>
      <c r="D2718">
        <v>134</v>
      </c>
      <c r="E2718">
        <v>2006</v>
      </c>
      <c r="F2718">
        <v>100</v>
      </c>
      <c r="G2718" s="12">
        <v>2000000</v>
      </c>
      <c r="H2718" s="12">
        <v>0</v>
      </c>
      <c r="I2718">
        <v>0</v>
      </c>
      <c r="J2718">
        <v>0</v>
      </c>
      <c r="K2718">
        <v>0</v>
      </c>
      <c r="L2718" s="11">
        <v>34910</v>
      </c>
      <c r="M2718" s="12">
        <v>1995</v>
      </c>
      <c r="N2718">
        <v>1</v>
      </c>
      <c r="O2718" s="12">
        <f t="shared" si="108"/>
        <v>11</v>
      </c>
      <c r="P2718">
        <v>1995</v>
      </c>
      <c r="Q2718">
        <v>11</v>
      </c>
      <c r="R2718">
        <v>1</v>
      </c>
      <c r="S2718">
        <v>0.49828889999999998</v>
      </c>
      <c r="T2718">
        <v>0</v>
      </c>
      <c r="U2718">
        <v>0</v>
      </c>
    </row>
    <row r="2719" spans="1:21" x14ac:dyDescent="0.35">
      <c r="A2719">
        <v>1</v>
      </c>
      <c r="B2719">
        <f t="shared" si="109"/>
        <v>2718</v>
      </c>
      <c r="C2719" t="s">
        <v>135</v>
      </c>
      <c r="D2719">
        <v>134</v>
      </c>
      <c r="E2719">
        <v>2007</v>
      </c>
      <c r="F2719">
        <v>100</v>
      </c>
      <c r="G2719" s="12">
        <v>2000000</v>
      </c>
      <c r="H2719" s="12">
        <v>0</v>
      </c>
      <c r="I2719">
        <v>0</v>
      </c>
      <c r="J2719">
        <v>0</v>
      </c>
      <c r="K2719">
        <v>0</v>
      </c>
      <c r="L2719" s="11">
        <v>34910</v>
      </c>
      <c r="M2719" s="12">
        <v>1995</v>
      </c>
      <c r="N2719">
        <v>1</v>
      </c>
      <c r="O2719" s="12">
        <f t="shared" si="108"/>
        <v>12</v>
      </c>
      <c r="P2719">
        <v>1995</v>
      </c>
      <c r="Q2719">
        <v>12</v>
      </c>
      <c r="R2719">
        <v>1</v>
      </c>
      <c r="S2719">
        <v>0.49551020000000001</v>
      </c>
      <c r="T2719">
        <v>0</v>
      </c>
      <c r="U2719">
        <v>0</v>
      </c>
    </row>
    <row r="2720" spans="1:21" x14ac:dyDescent="0.35">
      <c r="A2720">
        <v>1</v>
      </c>
      <c r="B2720">
        <f t="shared" si="109"/>
        <v>2719</v>
      </c>
      <c r="C2720" t="s">
        <v>135</v>
      </c>
      <c r="D2720">
        <v>134</v>
      </c>
      <c r="E2720">
        <v>2008</v>
      </c>
      <c r="F2720">
        <v>100</v>
      </c>
      <c r="G2720" s="12">
        <v>2000000</v>
      </c>
      <c r="H2720" s="12">
        <v>0</v>
      </c>
      <c r="I2720">
        <v>0</v>
      </c>
      <c r="J2720">
        <v>0</v>
      </c>
      <c r="K2720">
        <v>0</v>
      </c>
      <c r="L2720" s="11">
        <v>34910</v>
      </c>
      <c r="M2720" s="12">
        <v>1995</v>
      </c>
      <c r="N2720">
        <v>1</v>
      </c>
      <c r="O2720" s="12">
        <f t="shared" si="108"/>
        <v>13</v>
      </c>
      <c r="P2720">
        <v>1995</v>
      </c>
      <c r="Q2720">
        <v>13</v>
      </c>
      <c r="R2720">
        <v>1</v>
      </c>
      <c r="S2720">
        <v>0.49472719999999998</v>
      </c>
      <c r="T2720">
        <v>0</v>
      </c>
      <c r="U2720">
        <v>0</v>
      </c>
    </row>
    <row r="2721" spans="1:21" x14ac:dyDescent="0.35">
      <c r="A2721">
        <v>1</v>
      </c>
      <c r="B2721">
        <f t="shared" si="109"/>
        <v>2720</v>
      </c>
      <c r="C2721" t="s">
        <v>135</v>
      </c>
      <c r="D2721">
        <v>134</v>
      </c>
      <c r="E2721">
        <v>2009</v>
      </c>
      <c r="F2721">
        <v>100</v>
      </c>
      <c r="G2721" s="12">
        <v>2000000</v>
      </c>
      <c r="H2721" s="12">
        <v>0</v>
      </c>
      <c r="I2721">
        <v>0</v>
      </c>
      <c r="J2721">
        <v>0</v>
      </c>
      <c r="K2721">
        <v>0</v>
      </c>
      <c r="L2721" s="11">
        <v>34910</v>
      </c>
      <c r="M2721" s="12">
        <v>1995</v>
      </c>
      <c r="N2721">
        <v>1</v>
      </c>
      <c r="O2721" s="12">
        <f t="shared" si="108"/>
        <v>14</v>
      </c>
      <c r="P2721">
        <v>1995</v>
      </c>
      <c r="Q2721">
        <v>14</v>
      </c>
      <c r="R2721">
        <v>1</v>
      </c>
      <c r="S2721">
        <v>0.49027559999999998</v>
      </c>
      <c r="T2721">
        <v>0</v>
      </c>
      <c r="U2721">
        <v>0</v>
      </c>
    </row>
    <row r="2722" spans="1:21" x14ac:dyDescent="0.35">
      <c r="A2722">
        <v>1</v>
      </c>
      <c r="B2722">
        <f t="shared" si="109"/>
        <v>2721</v>
      </c>
      <c r="C2722" t="s">
        <v>135</v>
      </c>
      <c r="D2722">
        <v>134</v>
      </c>
      <c r="E2722">
        <v>2010</v>
      </c>
      <c r="F2722">
        <v>100</v>
      </c>
      <c r="G2722" s="12">
        <v>2000000</v>
      </c>
      <c r="H2722" s="12">
        <v>0</v>
      </c>
      <c r="I2722">
        <v>0</v>
      </c>
      <c r="J2722">
        <v>0</v>
      </c>
      <c r="K2722">
        <v>0</v>
      </c>
      <c r="L2722" s="11">
        <v>34910</v>
      </c>
      <c r="M2722" s="12">
        <v>1995</v>
      </c>
      <c r="N2722">
        <v>1</v>
      </c>
      <c r="O2722" s="12">
        <f t="shared" si="108"/>
        <v>15</v>
      </c>
      <c r="P2722">
        <v>1995</v>
      </c>
      <c r="Q2722">
        <v>15</v>
      </c>
      <c r="R2722">
        <v>1</v>
      </c>
      <c r="S2722">
        <v>0.48814229999999997</v>
      </c>
      <c r="T2722">
        <v>0</v>
      </c>
      <c r="U2722">
        <v>0</v>
      </c>
    </row>
    <row r="2723" spans="1:21" x14ac:dyDescent="0.35">
      <c r="A2723">
        <v>1</v>
      </c>
      <c r="B2723">
        <f t="shared" si="109"/>
        <v>2722</v>
      </c>
      <c r="C2723" t="s">
        <v>135</v>
      </c>
      <c r="D2723">
        <v>134</v>
      </c>
      <c r="E2723">
        <v>2011</v>
      </c>
      <c r="F2723">
        <v>100</v>
      </c>
      <c r="G2723" s="12">
        <v>2100000</v>
      </c>
      <c r="H2723" s="12">
        <v>0</v>
      </c>
      <c r="I2723">
        <v>0</v>
      </c>
      <c r="J2723">
        <v>0</v>
      </c>
      <c r="K2723">
        <v>0</v>
      </c>
      <c r="L2723" s="11">
        <v>34910</v>
      </c>
      <c r="M2723" s="12">
        <v>1995</v>
      </c>
      <c r="N2723">
        <v>1</v>
      </c>
      <c r="O2723" s="12">
        <f t="shared" si="108"/>
        <v>16</v>
      </c>
      <c r="P2723">
        <v>1995</v>
      </c>
      <c r="Q2723">
        <v>16</v>
      </c>
      <c r="R2723">
        <v>1</v>
      </c>
      <c r="S2723">
        <v>0.48712929999999999</v>
      </c>
      <c r="T2723">
        <v>0</v>
      </c>
      <c r="U2723">
        <v>0</v>
      </c>
    </row>
    <row r="2724" spans="1:21" x14ac:dyDescent="0.35">
      <c r="A2724">
        <v>1</v>
      </c>
      <c r="B2724">
        <f t="shared" si="109"/>
        <v>2723</v>
      </c>
      <c r="C2724" t="s">
        <v>135</v>
      </c>
      <c r="D2724">
        <v>134</v>
      </c>
      <c r="E2724">
        <v>2012</v>
      </c>
      <c r="F2724">
        <v>100</v>
      </c>
      <c r="G2724" s="12">
        <v>2100000</v>
      </c>
      <c r="H2724" s="12">
        <v>0</v>
      </c>
      <c r="I2724">
        <v>0</v>
      </c>
      <c r="J2724">
        <v>0</v>
      </c>
      <c r="K2724">
        <v>0</v>
      </c>
      <c r="L2724" s="11">
        <v>34910</v>
      </c>
      <c r="M2724" s="12">
        <v>1995</v>
      </c>
      <c r="N2724">
        <v>1</v>
      </c>
      <c r="O2724" s="12">
        <f t="shared" si="108"/>
        <v>17</v>
      </c>
      <c r="P2724">
        <v>1995</v>
      </c>
      <c r="Q2724">
        <v>17</v>
      </c>
      <c r="R2724">
        <v>1</v>
      </c>
      <c r="S2724">
        <v>0.48610730000000002</v>
      </c>
      <c r="T2724">
        <v>0</v>
      </c>
      <c r="U2724">
        <v>0</v>
      </c>
    </row>
    <row r="2725" spans="1:21" x14ac:dyDescent="0.35">
      <c r="A2725">
        <v>1</v>
      </c>
      <c r="B2725">
        <f t="shared" si="109"/>
        <v>2724</v>
      </c>
      <c r="C2725" t="s">
        <v>135</v>
      </c>
      <c r="D2725">
        <v>134</v>
      </c>
      <c r="E2725">
        <v>2013</v>
      </c>
      <c r="F2725">
        <v>100</v>
      </c>
      <c r="G2725" s="12">
        <v>2100000</v>
      </c>
      <c r="H2725" s="12">
        <v>0</v>
      </c>
      <c r="I2725">
        <v>0</v>
      </c>
      <c r="J2725">
        <v>0</v>
      </c>
      <c r="K2725">
        <v>0</v>
      </c>
      <c r="L2725" s="11">
        <v>34910</v>
      </c>
      <c r="M2725" s="12">
        <v>1995</v>
      </c>
      <c r="N2725">
        <v>1</v>
      </c>
      <c r="O2725" s="12">
        <f t="shared" si="108"/>
        <v>18</v>
      </c>
      <c r="P2725">
        <v>1995</v>
      </c>
      <c r="Q2725">
        <v>18</v>
      </c>
      <c r="R2725">
        <v>1</v>
      </c>
      <c r="S2725">
        <v>0.48544799999999999</v>
      </c>
      <c r="T2725">
        <v>0</v>
      </c>
      <c r="U2725">
        <v>0</v>
      </c>
    </row>
    <row r="2726" spans="1:21" x14ac:dyDescent="0.35">
      <c r="A2726">
        <v>1</v>
      </c>
      <c r="B2726">
        <f t="shared" si="109"/>
        <v>2725</v>
      </c>
      <c r="C2726" t="s">
        <v>135</v>
      </c>
      <c r="D2726">
        <v>134</v>
      </c>
      <c r="E2726">
        <v>2014</v>
      </c>
      <c r="F2726">
        <v>100</v>
      </c>
      <c r="G2726" s="12">
        <v>2100000</v>
      </c>
      <c r="H2726" s="12">
        <v>0</v>
      </c>
      <c r="I2726">
        <v>0</v>
      </c>
      <c r="J2726">
        <v>0</v>
      </c>
      <c r="K2726">
        <v>0</v>
      </c>
      <c r="L2726" s="11">
        <v>34910</v>
      </c>
      <c r="M2726" s="12">
        <v>1995</v>
      </c>
      <c r="N2726">
        <v>1</v>
      </c>
      <c r="O2726" s="12">
        <f t="shared" si="108"/>
        <v>19</v>
      </c>
      <c r="P2726">
        <v>1995</v>
      </c>
      <c r="Q2726">
        <v>19</v>
      </c>
      <c r="R2726">
        <v>1</v>
      </c>
      <c r="S2726">
        <v>0.48497069999999998</v>
      </c>
      <c r="T2726">
        <v>0</v>
      </c>
      <c r="U2726">
        <v>0</v>
      </c>
    </row>
    <row r="2727" spans="1:21" x14ac:dyDescent="0.35">
      <c r="A2727">
        <v>1</v>
      </c>
      <c r="B2727">
        <f t="shared" si="109"/>
        <v>2726</v>
      </c>
      <c r="C2727" t="s">
        <v>135</v>
      </c>
      <c r="D2727">
        <v>134</v>
      </c>
      <c r="E2727">
        <v>2015</v>
      </c>
      <c r="F2727">
        <v>100</v>
      </c>
      <c r="G2727" s="12">
        <v>2100000</v>
      </c>
      <c r="H2727" s="12">
        <v>0</v>
      </c>
      <c r="I2727">
        <v>0</v>
      </c>
      <c r="J2727">
        <v>0</v>
      </c>
      <c r="K2727">
        <v>0</v>
      </c>
      <c r="L2727" s="11">
        <v>34910</v>
      </c>
      <c r="M2727" s="12">
        <v>1995</v>
      </c>
      <c r="N2727">
        <v>1</v>
      </c>
      <c r="O2727" s="12">
        <f t="shared" si="108"/>
        <v>20</v>
      </c>
      <c r="P2727">
        <v>1995</v>
      </c>
      <c r="Q2727">
        <v>20</v>
      </c>
      <c r="R2727">
        <v>1</v>
      </c>
      <c r="S2727">
        <v>0.48460619999999999</v>
      </c>
      <c r="T2727">
        <v>0</v>
      </c>
      <c r="U2727">
        <v>0</v>
      </c>
    </row>
    <row r="2728" spans="1:21" x14ac:dyDescent="0.35">
      <c r="A2728">
        <v>1</v>
      </c>
      <c r="B2728">
        <f t="shared" si="109"/>
        <v>2727</v>
      </c>
      <c r="C2728" t="s">
        <v>135</v>
      </c>
      <c r="D2728">
        <v>134</v>
      </c>
      <c r="E2728">
        <v>2016</v>
      </c>
      <c r="F2728">
        <v>100</v>
      </c>
      <c r="G2728" s="12">
        <v>2100000</v>
      </c>
      <c r="H2728" s="12">
        <v>0</v>
      </c>
      <c r="I2728">
        <v>0</v>
      </c>
      <c r="J2728">
        <v>0</v>
      </c>
      <c r="K2728">
        <v>0</v>
      </c>
      <c r="L2728" s="11">
        <v>34910</v>
      </c>
      <c r="M2728" s="12">
        <v>1995</v>
      </c>
      <c r="N2728">
        <v>1</v>
      </c>
      <c r="O2728" s="12">
        <f t="shared" si="108"/>
        <v>21</v>
      </c>
      <c r="P2728">
        <v>1995</v>
      </c>
      <c r="Q2728">
        <v>21</v>
      </c>
      <c r="R2728">
        <v>1</v>
      </c>
      <c r="S2728">
        <v>0.4842978</v>
      </c>
      <c r="T2728">
        <v>0</v>
      </c>
      <c r="U2728">
        <v>0</v>
      </c>
    </row>
    <row r="2729" spans="1:21" x14ac:dyDescent="0.35">
      <c r="A2729">
        <v>1</v>
      </c>
      <c r="B2729">
        <f t="shared" si="109"/>
        <v>2728</v>
      </c>
      <c r="C2729" t="s">
        <v>1304</v>
      </c>
      <c r="D2729">
        <v>135</v>
      </c>
      <c r="E2729">
        <v>1990</v>
      </c>
      <c r="F2729">
        <v>100</v>
      </c>
      <c r="G2729" s="12">
        <v>7400000</v>
      </c>
      <c r="H2729" s="12">
        <v>0</v>
      </c>
      <c r="I2729">
        <v>0</v>
      </c>
      <c r="J2729">
        <v>0</v>
      </c>
      <c r="K2729">
        <v>0</v>
      </c>
      <c r="L2729" s="11"/>
      <c r="M2729" s="12"/>
      <c r="N2729">
        <v>0</v>
      </c>
      <c r="O2729" s="12">
        <f t="shared" si="108"/>
        <v>1990</v>
      </c>
      <c r="R2729">
        <v>0</v>
      </c>
      <c r="S2729">
        <v>0.13518359999999999</v>
      </c>
      <c r="T2729">
        <v>0</v>
      </c>
      <c r="U2729">
        <v>0</v>
      </c>
    </row>
    <row r="2730" spans="1:21" x14ac:dyDescent="0.35">
      <c r="A2730">
        <v>1</v>
      </c>
      <c r="B2730">
        <f t="shared" si="109"/>
        <v>2729</v>
      </c>
      <c r="C2730" t="s">
        <v>1304</v>
      </c>
      <c r="D2730">
        <v>135</v>
      </c>
      <c r="E2730">
        <v>1991</v>
      </c>
      <c r="F2730">
        <v>100</v>
      </c>
      <c r="G2730" s="12">
        <v>7500000</v>
      </c>
      <c r="H2730" s="12">
        <v>0</v>
      </c>
      <c r="I2730">
        <v>0</v>
      </c>
      <c r="J2730">
        <v>0</v>
      </c>
      <c r="K2730">
        <v>0</v>
      </c>
      <c r="L2730" s="11"/>
      <c r="M2730" s="12"/>
      <c r="N2730">
        <v>0</v>
      </c>
      <c r="O2730" s="12">
        <f t="shared" si="108"/>
        <v>1991</v>
      </c>
      <c r="R2730">
        <v>0</v>
      </c>
      <c r="S2730">
        <v>0.1341213</v>
      </c>
      <c r="T2730">
        <v>0</v>
      </c>
      <c r="U2730">
        <v>0</v>
      </c>
    </row>
    <row r="2731" spans="1:21" x14ac:dyDescent="0.35">
      <c r="A2731">
        <v>1</v>
      </c>
      <c r="B2731">
        <f t="shared" si="109"/>
        <v>2730</v>
      </c>
      <c r="C2731" t="s">
        <v>1304</v>
      </c>
      <c r="D2731">
        <v>135</v>
      </c>
      <c r="E2731">
        <v>1992</v>
      </c>
      <c r="F2731">
        <v>200</v>
      </c>
      <c r="G2731" s="12">
        <v>7500000</v>
      </c>
      <c r="H2731" s="12">
        <v>0</v>
      </c>
      <c r="I2731">
        <v>0</v>
      </c>
      <c r="J2731">
        <v>0</v>
      </c>
      <c r="K2731">
        <v>0</v>
      </c>
      <c r="L2731" s="11"/>
      <c r="M2731" s="12"/>
      <c r="N2731">
        <v>0</v>
      </c>
      <c r="O2731" s="12">
        <f t="shared" si="108"/>
        <v>1992</v>
      </c>
      <c r="R2731">
        <v>0</v>
      </c>
      <c r="S2731">
        <v>0.2670746</v>
      </c>
      <c r="T2731">
        <v>0</v>
      </c>
      <c r="U2731">
        <v>0</v>
      </c>
    </row>
    <row r="2732" spans="1:21" x14ac:dyDescent="0.35">
      <c r="A2732">
        <v>1</v>
      </c>
      <c r="B2732">
        <f t="shared" si="109"/>
        <v>2731</v>
      </c>
      <c r="C2732" t="s">
        <v>1304</v>
      </c>
      <c r="D2732">
        <v>135</v>
      </c>
      <c r="E2732">
        <v>1993</v>
      </c>
      <c r="F2732">
        <v>200</v>
      </c>
      <c r="G2732" s="12">
        <v>7500000</v>
      </c>
      <c r="H2732" s="12">
        <v>0</v>
      </c>
      <c r="I2732">
        <v>0</v>
      </c>
      <c r="J2732">
        <v>0</v>
      </c>
      <c r="K2732">
        <v>0</v>
      </c>
      <c r="L2732" s="11"/>
      <c r="M2732" s="12"/>
      <c r="N2732">
        <v>0</v>
      </c>
      <c r="O2732" s="12">
        <f t="shared" si="108"/>
        <v>1993</v>
      </c>
      <c r="R2732">
        <v>0</v>
      </c>
      <c r="S2732">
        <v>0.26596409999999998</v>
      </c>
      <c r="T2732">
        <v>0</v>
      </c>
      <c r="U2732">
        <v>0</v>
      </c>
    </row>
    <row r="2733" spans="1:21" x14ac:dyDescent="0.35">
      <c r="A2733">
        <v>1</v>
      </c>
      <c r="B2733">
        <f t="shared" si="109"/>
        <v>2732</v>
      </c>
      <c r="C2733" t="s">
        <v>1304</v>
      </c>
      <c r="D2733">
        <v>135</v>
      </c>
      <c r="E2733">
        <v>1994</v>
      </c>
      <c r="F2733">
        <v>500</v>
      </c>
      <c r="G2733" s="12">
        <v>7600000</v>
      </c>
      <c r="H2733" s="12">
        <v>0</v>
      </c>
      <c r="I2733">
        <v>0</v>
      </c>
      <c r="J2733">
        <v>0</v>
      </c>
      <c r="K2733">
        <v>0</v>
      </c>
      <c r="L2733" s="11"/>
      <c r="M2733" s="12"/>
      <c r="N2733">
        <v>0</v>
      </c>
      <c r="O2733" s="12">
        <f t="shared" si="108"/>
        <v>1994</v>
      </c>
      <c r="R2733">
        <v>0</v>
      </c>
      <c r="S2733">
        <v>0.6592867</v>
      </c>
      <c r="T2733">
        <v>0</v>
      </c>
      <c r="U2733">
        <v>0</v>
      </c>
    </row>
    <row r="2734" spans="1:21" x14ac:dyDescent="0.35">
      <c r="A2734">
        <v>1</v>
      </c>
      <c r="B2734">
        <f t="shared" si="109"/>
        <v>2733</v>
      </c>
      <c r="C2734" t="s">
        <v>1304</v>
      </c>
      <c r="D2734">
        <v>135</v>
      </c>
      <c r="E2734">
        <v>1995</v>
      </c>
      <c r="F2734">
        <v>500</v>
      </c>
      <c r="G2734" s="12">
        <v>7700000</v>
      </c>
      <c r="H2734" s="12">
        <v>0</v>
      </c>
      <c r="I2734">
        <v>0</v>
      </c>
      <c r="J2734">
        <v>0</v>
      </c>
      <c r="K2734">
        <v>0</v>
      </c>
      <c r="L2734" s="11"/>
      <c r="M2734" s="12"/>
      <c r="N2734">
        <v>0</v>
      </c>
      <c r="O2734" s="12">
        <f t="shared" si="108"/>
        <v>1995</v>
      </c>
      <c r="R2734">
        <v>0</v>
      </c>
      <c r="S2734">
        <v>0.64893820000000002</v>
      </c>
      <c r="T2734">
        <v>0</v>
      </c>
      <c r="U2734">
        <v>0</v>
      </c>
    </row>
    <row r="2735" spans="1:21" x14ac:dyDescent="0.35">
      <c r="A2735">
        <v>1</v>
      </c>
      <c r="B2735">
        <f t="shared" si="109"/>
        <v>2734</v>
      </c>
      <c r="C2735" t="s">
        <v>1304</v>
      </c>
      <c r="D2735">
        <v>135</v>
      </c>
      <c r="E2735">
        <v>1996</v>
      </c>
      <c r="F2735">
        <v>500</v>
      </c>
      <c r="G2735" s="12">
        <v>7900000</v>
      </c>
      <c r="H2735" s="12">
        <v>0</v>
      </c>
      <c r="I2735">
        <v>0</v>
      </c>
      <c r="J2735">
        <v>0</v>
      </c>
      <c r="K2735">
        <v>0</v>
      </c>
      <c r="L2735" s="11"/>
      <c r="M2735" s="12"/>
      <c r="N2735">
        <v>0</v>
      </c>
      <c r="O2735" s="12">
        <f t="shared" si="108"/>
        <v>1996</v>
      </c>
      <c r="R2735">
        <v>0</v>
      </c>
      <c r="S2735">
        <v>0.63352169999999997</v>
      </c>
      <c r="T2735">
        <v>0</v>
      </c>
      <c r="U2735">
        <v>0</v>
      </c>
    </row>
    <row r="2736" spans="1:21" x14ac:dyDescent="0.35">
      <c r="A2736">
        <v>1</v>
      </c>
      <c r="B2736">
        <f t="shared" si="109"/>
        <v>2735</v>
      </c>
      <c r="C2736" t="s">
        <v>1304</v>
      </c>
      <c r="D2736">
        <v>135</v>
      </c>
      <c r="E2736">
        <v>1997</v>
      </c>
      <c r="F2736">
        <v>1000</v>
      </c>
      <c r="G2736" s="12">
        <v>8100000</v>
      </c>
      <c r="H2736" s="12">
        <v>0</v>
      </c>
      <c r="I2736">
        <v>0</v>
      </c>
      <c r="J2736">
        <v>0</v>
      </c>
      <c r="K2736">
        <v>0</v>
      </c>
      <c r="L2736" s="11"/>
      <c r="M2736" s="12"/>
      <c r="N2736">
        <v>0</v>
      </c>
      <c r="O2736" s="12">
        <f t="shared" si="108"/>
        <v>1997</v>
      </c>
      <c r="R2736">
        <v>0</v>
      </c>
      <c r="S2736">
        <v>1.228882</v>
      </c>
      <c r="T2736">
        <v>0</v>
      </c>
      <c r="U2736">
        <v>0</v>
      </c>
    </row>
    <row r="2737" spans="1:21" x14ac:dyDescent="0.35">
      <c r="A2737">
        <v>1</v>
      </c>
      <c r="B2737">
        <f t="shared" si="109"/>
        <v>2736</v>
      </c>
      <c r="C2737" t="s">
        <v>1304</v>
      </c>
      <c r="D2737">
        <v>135</v>
      </c>
      <c r="E2737">
        <v>1998</v>
      </c>
      <c r="F2737">
        <v>1000</v>
      </c>
      <c r="G2737" s="12">
        <v>8400000</v>
      </c>
      <c r="H2737" s="12">
        <v>0</v>
      </c>
      <c r="I2737">
        <v>0</v>
      </c>
      <c r="J2737">
        <v>0</v>
      </c>
      <c r="K2737">
        <v>0</v>
      </c>
      <c r="L2737" s="11"/>
      <c r="M2737" s="12"/>
      <c r="N2737">
        <v>0</v>
      </c>
      <c r="O2737" s="12">
        <f t="shared" si="108"/>
        <v>1998</v>
      </c>
      <c r="R2737">
        <v>0</v>
      </c>
      <c r="S2737">
        <v>1.187314</v>
      </c>
      <c r="T2737">
        <v>0</v>
      </c>
      <c r="U2737">
        <v>0</v>
      </c>
    </row>
    <row r="2738" spans="1:21" x14ac:dyDescent="0.35">
      <c r="A2738">
        <v>1</v>
      </c>
      <c r="B2738">
        <f t="shared" si="109"/>
        <v>2737</v>
      </c>
      <c r="C2738" t="s">
        <v>1304</v>
      </c>
      <c r="D2738">
        <v>135</v>
      </c>
      <c r="E2738">
        <v>1999</v>
      </c>
      <c r="F2738">
        <v>1000</v>
      </c>
      <c r="G2738" s="12">
        <v>8700000</v>
      </c>
      <c r="H2738" s="12">
        <v>0</v>
      </c>
      <c r="I2738">
        <v>0</v>
      </c>
      <c r="J2738">
        <v>0</v>
      </c>
      <c r="K2738">
        <v>0</v>
      </c>
      <c r="L2738" s="11"/>
      <c r="M2738" s="12"/>
      <c r="N2738">
        <v>0</v>
      </c>
      <c r="O2738" s="12">
        <f t="shared" si="108"/>
        <v>1999</v>
      </c>
      <c r="R2738">
        <v>0</v>
      </c>
      <c r="S2738">
        <v>1.1467590000000001</v>
      </c>
      <c r="T2738">
        <v>0</v>
      </c>
      <c r="U2738">
        <v>0</v>
      </c>
    </row>
    <row r="2739" spans="1:21" x14ac:dyDescent="0.35">
      <c r="A2739">
        <v>1</v>
      </c>
      <c r="B2739">
        <f t="shared" si="109"/>
        <v>2738</v>
      </c>
      <c r="C2739" t="s">
        <v>1304</v>
      </c>
      <c r="D2739">
        <v>135</v>
      </c>
      <c r="E2739">
        <v>2000</v>
      </c>
      <c r="F2739">
        <v>1100</v>
      </c>
      <c r="G2739" s="12">
        <v>9000000</v>
      </c>
      <c r="H2739" s="12">
        <v>0</v>
      </c>
      <c r="I2739">
        <v>0</v>
      </c>
      <c r="J2739">
        <v>0</v>
      </c>
      <c r="K2739">
        <v>0</v>
      </c>
      <c r="L2739" s="11"/>
      <c r="M2739" s="12"/>
      <c r="N2739">
        <v>0</v>
      </c>
      <c r="O2739" s="12">
        <f t="shared" si="108"/>
        <v>2000</v>
      </c>
      <c r="R2739">
        <v>0</v>
      </c>
      <c r="S2739">
        <v>1.2206649999999999</v>
      </c>
      <c r="T2739">
        <v>0</v>
      </c>
      <c r="U2739">
        <v>0</v>
      </c>
    </row>
    <row r="2740" spans="1:21" x14ac:dyDescent="0.35">
      <c r="A2740">
        <v>1</v>
      </c>
      <c r="B2740">
        <f t="shared" si="109"/>
        <v>2739</v>
      </c>
      <c r="C2740" t="s">
        <v>1304</v>
      </c>
      <c r="D2740">
        <v>135</v>
      </c>
      <c r="E2740">
        <v>2001</v>
      </c>
      <c r="F2740">
        <v>1300</v>
      </c>
      <c r="G2740" s="12">
        <v>9300000</v>
      </c>
      <c r="H2740" s="12">
        <v>0</v>
      </c>
      <c r="I2740">
        <v>0</v>
      </c>
      <c r="J2740">
        <v>0</v>
      </c>
      <c r="K2740">
        <v>0</v>
      </c>
      <c r="L2740" s="11"/>
      <c r="M2740" s="12"/>
      <c r="N2740">
        <v>0</v>
      </c>
      <c r="O2740" s="12">
        <f t="shared" si="108"/>
        <v>2001</v>
      </c>
      <c r="R2740">
        <v>0</v>
      </c>
      <c r="S2740">
        <v>1.39923</v>
      </c>
      <c r="T2740">
        <v>0</v>
      </c>
      <c r="U2740">
        <v>0</v>
      </c>
    </row>
    <row r="2741" spans="1:21" x14ac:dyDescent="0.35">
      <c r="A2741">
        <v>1</v>
      </c>
      <c r="B2741">
        <f t="shared" si="109"/>
        <v>2740</v>
      </c>
      <c r="C2741" t="s">
        <v>1304</v>
      </c>
      <c r="D2741">
        <v>135</v>
      </c>
      <c r="E2741">
        <v>2002</v>
      </c>
      <c r="F2741">
        <v>1500</v>
      </c>
      <c r="G2741" s="12">
        <v>9600000</v>
      </c>
      <c r="H2741" s="12">
        <v>0</v>
      </c>
      <c r="I2741">
        <v>0</v>
      </c>
      <c r="J2741">
        <v>0</v>
      </c>
      <c r="K2741">
        <v>0</v>
      </c>
      <c r="L2741" s="11"/>
      <c r="M2741" s="12"/>
      <c r="N2741">
        <v>0</v>
      </c>
      <c r="O2741" s="12">
        <f t="shared" si="108"/>
        <v>2002</v>
      </c>
      <c r="R2741">
        <v>0</v>
      </c>
      <c r="S2741">
        <v>1.568354</v>
      </c>
      <c r="T2741">
        <v>0</v>
      </c>
      <c r="U2741">
        <v>0</v>
      </c>
    </row>
    <row r="2742" spans="1:21" x14ac:dyDescent="0.35">
      <c r="A2742">
        <v>1</v>
      </c>
      <c r="B2742">
        <f t="shared" si="109"/>
        <v>2741</v>
      </c>
      <c r="C2742" t="s">
        <v>1304</v>
      </c>
      <c r="D2742">
        <v>135</v>
      </c>
      <c r="E2742">
        <v>2003</v>
      </c>
      <c r="F2742">
        <v>1600</v>
      </c>
      <c r="G2742" s="12">
        <v>9800000</v>
      </c>
      <c r="H2742" s="12">
        <v>0</v>
      </c>
      <c r="I2742">
        <v>0</v>
      </c>
      <c r="J2742">
        <v>0</v>
      </c>
      <c r="K2742">
        <v>0</v>
      </c>
      <c r="L2742" s="11"/>
      <c r="M2742" s="12"/>
      <c r="N2742">
        <v>0</v>
      </c>
      <c r="O2742" s="12">
        <f t="shared" si="108"/>
        <v>2003</v>
      </c>
      <c r="R2742">
        <v>0</v>
      </c>
      <c r="S2742">
        <v>1.6266119999999999</v>
      </c>
      <c r="T2742">
        <v>0</v>
      </c>
      <c r="U2742">
        <v>0</v>
      </c>
    </row>
    <row r="2743" spans="1:21" x14ac:dyDescent="0.35">
      <c r="A2743">
        <v>1</v>
      </c>
      <c r="B2743">
        <f t="shared" si="109"/>
        <v>2742</v>
      </c>
      <c r="C2743" t="s">
        <v>1304</v>
      </c>
      <c r="D2743">
        <v>135</v>
      </c>
      <c r="E2743">
        <v>2004</v>
      </c>
      <c r="F2743">
        <v>1700</v>
      </c>
      <c r="G2743" s="12">
        <v>10000000</v>
      </c>
      <c r="H2743" s="12">
        <v>0</v>
      </c>
      <c r="I2743">
        <v>0</v>
      </c>
      <c r="J2743">
        <v>0</v>
      </c>
      <c r="K2743">
        <v>0</v>
      </c>
      <c r="L2743" s="11"/>
      <c r="M2743" s="12"/>
      <c r="N2743">
        <v>0</v>
      </c>
      <c r="O2743" s="12">
        <f t="shared" si="108"/>
        <v>2004</v>
      </c>
      <c r="R2743">
        <v>0</v>
      </c>
      <c r="S2743">
        <v>1.6804680000000001</v>
      </c>
      <c r="T2743">
        <v>0</v>
      </c>
      <c r="U2743">
        <v>0</v>
      </c>
    </row>
    <row r="2744" spans="1:21" x14ac:dyDescent="0.35">
      <c r="A2744">
        <v>1</v>
      </c>
      <c r="B2744">
        <f t="shared" si="109"/>
        <v>2743</v>
      </c>
      <c r="C2744" t="s">
        <v>1304</v>
      </c>
      <c r="D2744">
        <v>135</v>
      </c>
      <c r="E2744">
        <v>2005</v>
      </c>
      <c r="F2744">
        <v>1800</v>
      </c>
      <c r="G2744" s="12">
        <v>10000000</v>
      </c>
      <c r="H2744" s="12">
        <v>0</v>
      </c>
      <c r="I2744">
        <v>0</v>
      </c>
      <c r="J2744">
        <v>0</v>
      </c>
      <c r="K2744">
        <v>0</v>
      </c>
      <c r="L2744" s="11"/>
      <c r="M2744" s="12"/>
      <c r="N2744">
        <v>0</v>
      </c>
      <c r="O2744" s="12">
        <f t="shared" si="108"/>
        <v>2005</v>
      </c>
      <c r="R2744">
        <v>0</v>
      </c>
      <c r="S2744">
        <v>1.7291190000000001</v>
      </c>
      <c r="T2744">
        <v>0</v>
      </c>
      <c r="U2744">
        <v>0</v>
      </c>
    </row>
    <row r="2745" spans="1:21" x14ac:dyDescent="0.35">
      <c r="A2745">
        <v>1</v>
      </c>
      <c r="B2745">
        <f t="shared" si="109"/>
        <v>2744</v>
      </c>
      <c r="C2745" t="s">
        <v>1304</v>
      </c>
      <c r="D2745">
        <v>135</v>
      </c>
      <c r="E2745">
        <v>2006</v>
      </c>
      <c r="F2745">
        <v>1900</v>
      </c>
      <c r="G2745" s="12">
        <v>11000000</v>
      </c>
      <c r="H2745" s="12">
        <v>0</v>
      </c>
      <c r="I2745">
        <v>0</v>
      </c>
      <c r="J2745">
        <v>0</v>
      </c>
      <c r="K2745">
        <v>0</v>
      </c>
      <c r="L2745" s="11"/>
      <c r="M2745" s="12"/>
      <c r="N2745">
        <v>0</v>
      </c>
      <c r="O2745" s="12">
        <f t="shared" si="108"/>
        <v>2006</v>
      </c>
      <c r="R2745">
        <v>0</v>
      </c>
      <c r="S2745">
        <v>1.7726660000000001</v>
      </c>
      <c r="T2745">
        <v>0</v>
      </c>
      <c r="U2745">
        <v>0</v>
      </c>
    </row>
    <row r="2746" spans="1:21" x14ac:dyDescent="0.35">
      <c r="A2746">
        <v>1</v>
      </c>
      <c r="B2746">
        <f t="shared" si="109"/>
        <v>2745</v>
      </c>
      <c r="C2746" t="s">
        <v>1304</v>
      </c>
      <c r="D2746">
        <v>135</v>
      </c>
      <c r="E2746">
        <v>2007</v>
      </c>
      <c r="F2746">
        <v>2000</v>
      </c>
      <c r="G2746" s="12">
        <v>11000000</v>
      </c>
      <c r="H2746" s="12">
        <v>0</v>
      </c>
      <c r="I2746">
        <v>0</v>
      </c>
      <c r="J2746">
        <v>0</v>
      </c>
      <c r="K2746">
        <v>0</v>
      </c>
      <c r="L2746" s="11"/>
      <c r="M2746" s="12"/>
      <c r="N2746">
        <v>0</v>
      </c>
      <c r="O2746" s="12">
        <f t="shared" si="108"/>
        <v>2007</v>
      </c>
      <c r="R2746">
        <v>0</v>
      </c>
      <c r="S2746">
        <v>1.811825</v>
      </c>
      <c r="T2746">
        <v>0</v>
      </c>
      <c r="U2746">
        <v>0</v>
      </c>
    </row>
    <row r="2747" spans="1:21" x14ac:dyDescent="0.35">
      <c r="A2747">
        <v>1</v>
      </c>
      <c r="B2747">
        <f t="shared" si="109"/>
        <v>2746</v>
      </c>
      <c r="C2747" t="s">
        <v>1304</v>
      </c>
      <c r="D2747">
        <v>135</v>
      </c>
      <c r="E2747">
        <v>2008</v>
      </c>
      <c r="F2747">
        <v>2000</v>
      </c>
      <c r="G2747" s="12">
        <v>11000000</v>
      </c>
      <c r="H2747" s="12">
        <v>0</v>
      </c>
      <c r="I2747">
        <v>0</v>
      </c>
      <c r="J2747">
        <v>0</v>
      </c>
      <c r="K2747">
        <v>0</v>
      </c>
      <c r="L2747" s="11"/>
      <c r="M2747" s="12"/>
      <c r="N2747">
        <v>0</v>
      </c>
      <c r="O2747" s="12">
        <f t="shared" si="108"/>
        <v>2008</v>
      </c>
      <c r="R2747">
        <v>0</v>
      </c>
      <c r="S2747">
        <v>1.7591270000000001</v>
      </c>
      <c r="T2747">
        <v>0</v>
      </c>
      <c r="U2747">
        <v>0</v>
      </c>
    </row>
    <row r="2748" spans="1:21" x14ac:dyDescent="0.35">
      <c r="A2748">
        <v>1</v>
      </c>
      <c r="B2748">
        <f t="shared" si="109"/>
        <v>2747</v>
      </c>
      <c r="C2748" t="s">
        <v>1304</v>
      </c>
      <c r="D2748">
        <v>135</v>
      </c>
      <c r="E2748">
        <v>2009</v>
      </c>
      <c r="F2748">
        <v>2000</v>
      </c>
      <c r="G2748" s="12">
        <v>12000000</v>
      </c>
      <c r="H2748" s="12">
        <v>0</v>
      </c>
      <c r="I2748">
        <v>0</v>
      </c>
      <c r="J2748">
        <v>0</v>
      </c>
      <c r="K2748">
        <v>0</v>
      </c>
      <c r="L2748" s="11"/>
      <c r="M2748" s="12"/>
      <c r="N2748">
        <v>0</v>
      </c>
      <c r="O2748" s="12">
        <f t="shared" si="108"/>
        <v>2009</v>
      </c>
      <c r="R2748">
        <v>0</v>
      </c>
      <c r="S2748">
        <v>1.7082349999999999</v>
      </c>
      <c r="T2748">
        <v>0</v>
      </c>
      <c r="U2748">
        <v>0</v>
      </c>
    </row>
    <row r="2749" spans="1:21" x14ac:dyDescent="0.35">
      <c r="A2749">
        <v>1</v>
      </c>
      <c r="B2749">
        <f t="shared" si="109"/>
        <v>2748</v>
      </c>
      <c r="C2749" t="s">
        <v>1304</v>
      </c>
      <c r="D2749">
        <v>135</v>
      </c>
      <c r="E2749">
        <v>2010</v>
      </c>
      <c r="F2749">
        <v>2000</v>
      </c>
      <c r="G2749" s="12">
        <v>12000000</v>
      </c>
      <c r="H2749" s="12">
        <v>0</v>
      </c>
      <c r="I2749">
        <v>0</v>
      </c>
      <c r="J2749">
        <v>0</v>
      </c>
      <c r="K2749">
        <v>0</v>
      </c>
      <c r="L2749" s="11"/>
      <c r="M2749" s="12"/>
      <c r="N2749">
        <v>0</v>
      </c>
      <c r="O2749" s="12">
        <f t="shared" si="108"/>
        <v>2010</v>
      </c>
      <c r="R2749">
        <v>0</v>
      </c>
      <c r="S2749">
        <v>1.6593070000000001</v>
      </c>
      <c r="T2749">
        <v>0</v>
      </c>
      <c r="U2749">
        <v>0</v>
      </c>
    </row>
    <row r="2750" spans="1:21" x14ac:dyDescent="0.35">
      <c r="A2750">
        <v>1</v>
      </c>
      <c r="B2750">
        <f t="shared" si="109"/>
        <v>2749</v>
      </c>
      <c r="C2750" t="s">
        <v>1304</v>
      </c>
      <c r="D2750">
        <v>135</v>
      </c>
      <c r="E2750">
        <v>2011</v>
      </c>
      <c r="F2750">
        <v>1900</v>
      </c>
      <c r="G2750" s="12">
        <v>12000000</v>
      </c>
      <c r="H2750" s="12">
        <v>0</v>
      </c>
      <c r="I2750">
        <v>0</v>
      </c>
      <c r="J2750">
        <v>0</v>
      </c>
      <c r="K2750">
        <v>0</v>
      </c>
      <c r="L2750" s="11"/>
      <c r="M2750" s="12"/>
      <c r="N2750">
        <v>0</v>
      </c>
      <c r="O2750" s="12">
        <f t="shared" si="108"/>
        <v>2011</v>
      </c>
      <c r="R2750">
        <v>0</v>
      </c>
      <c r="S2750">
        <v>1.531674</v>
      </c>
      <c r="T2750">
        <v>0</v>
      </c>
      <c r="U2750">
        <v>0</v>
      </c>
    </row>
    <row r="2751" spans="1:21" x14ac:dyDescent="0.35">
      <c r="A2751">
        <v>1</v>
      </c>
      <c r="B2751">
        <f t="shared" si="109"/>
        <v>2750</v>
      </c>
      <c r="C2751" t="s">
        <v>1304</v>
      </c>
      <c r="D2751">
        <v>135</v>
      </c>
      <c r="E2751">
        <v>2012</v>
      </c>
      <c r="F2751">
        <v>1900</v>
      </c>
      <c r="G2751" s="12">
        <v>13000000</v>
      </c>
      <c r="H2751" s="12">
        <v>0</v>
      </c>
      <c r="I2751">
        <v>0</v>
      </c>
      <c r="J2751">
        <v>0</v>
      </c>
      <c r="K2751">
        <v>0</v>
      </c>
      <c r="L2751" s="11"/>
      <c r="M2751" s="12"/>
      <c r="N2751">
        <v>0</v>
      </c>
      <c r="O2751" s="12">
        <f t="shared" si="108"/>
        <v>2012</v>
      </c>
      <c r="R2751">
        <v>0</v>
      </c>
      <c r="S2751">
        <v>1.488588</v>
      </c>
      <c r="T2751">
        <v>0</v>
      </c>
      <c r="U2751">
        <v>0</v>
      </c>
    </row>
    <row r="2752" spans="1:21" x14ac:dyDescent="0.35">
      <c r="A2752">
        <v>1</v>
      </c>
      <c r="B2752">
        <f t="shared" si="109"/>
        <v>2751</v>
      </c>
      <c r="C2752" t="s">
        <v>1304</v>
      </c>
      <c r="D2752">
        <v>135</v>
      </c>
      <c r="E2752">
        <v>2013</v>
      </c>
      <c r="F2752">
        <v>1800</v>
      </c>
      <c r="G2752" s="12">
        <v>13000000</v>
      </c>
      <c r="H2752" s="12">
        <v>0</v>
      </c>
      <c r="I2752">
        <v>0</v>
      </c>
      <c r="J2752">
        <v>0</v>
      </c>
      <c r="K2752">
        <v>0</v>
      </c>
      <c r="L2752" s="11"/>
      <c r="M2752" s="12"/>
      <c r="N2752">
        <v>0</v>
      </c>
      <c r="O2752" s="12">
        <f t="shared" si="108"/>
        <v>2013</v>
      </c>
      <c r="R2752">
        <v>0</v>
      </c>
      <c r="S2752">
        <v>1.3706609999999999</v>
      </c>
      <c r="T2752">
        <v>0</v>
      </c>
      <c r="U2752">
        <v>0</v>
      </c>
    </row>
    <row r="2753" spans="1:21" x14ac:dyDescent="0.35">
      <c r="A2753">
        <v>1</v>
      </c>
      <c r="B2753">
        <f t="shared" si="109"/>
        <v>2752</v>
      </c>
      <c r="C2753" t="s">
        <v>1304</v>
      </c>
      <c r="D2753">
        <v>135</v>
      </c>
      <c r="E2753">
        <v>2014</v>
      </c>
      <c r="F2753">
        <v>1800</v>
      </c>
      <c r="G2753" s="12">
        <v>14000000</v>
      </c>
      <c r="H2753" s="12">
        <v>0</v>
      </c>
      <c r="I2753">
        <v>0</v>
      </c>
      <c r="J2753">
        <v>0</v>
      </c>
      <c r="K2753">
        <v>0</v>
      </c>
      <c r="L2753" s="11"/>
      <c r="M2753" s="12"/>
      <c r="N2753">
        <v>0</v>
      </c>
      <c r="O2753" s="12">
        <f t="shared" si="108"/>
        <v>2014</v>
      </c>
      <c r="R2753">
        <v>0</v>
      </c>
      <c r="S2753">
        <v>1.3320380000000001</v>
      </c>
      <c r="T2753">
        <v>0</v>
      </c>
      <c r="U2753">
        <v>0</v>
      </c>
    </row>
    <row r="2754" spans="1:21" x14ac:dyDescent="0.35">
      <c r="A2754">
        <v>1</v>
      </c>
      <c r="B2754">
        <f t="shared" si="109"/>
        <v>2753</v>
      </c>
      <c r="C2754" t="s">
        <v>1304</v>
      </c>
      <c r="D2754">
        <v>135</v>
      </c>
      <c r="E2754">
        <v>2015</v>
      </c>
      <c r="F2754">
        <v>1800</v>
      </c>
      <c r="G2754" s="12">
        <v>14000000</v>
      </c>
      <c r="H2754" s="12">
        <v>0</v>
      </c>
      <c r="I2754">
        <v>0</v>
      </c>
      <c r="J2754">
        <v>0</v>
      </c>
      <c r="K2754">
        <v>0</v>
      </c>
      <c r="L2754" s="11"/>
      <c r="M2754" s="12"/>
      <c r="N2754">
        <v>0</v>
      </c>
      <c r="O2754" s="12">
        <f t="shared" si="108"/>
        <v>2015</v>
      </c>
      <c r="R2754">
        <v>0</v>
      </c>
      <c r="S2754">
        <v>1.2942070000000001</v>
      </c>
      <c r="T2754">
        <v>0</v>
      </c>
      <c r="U2754">
        <v>0</v>
      </c>
    </row>
    <row r="2755" spans="1:21" x14ac:dyDescent="0.35">
      <c r="A2755">
        <v>1</v>
      </c>
      <c r="B2755">
        <f t="shared" si="109"/>
        <v>2754</v>
      </c>
      <c r="C2755" t="s">
        <v>1304</v>
      </c>
      <c r="D2755">
        <v>135</v>
      </c>
      <c r="E2755">
        <v>2016</v>
      </c>
      <c r="F2755">
        <v>1700</v>
      </c>
      <c r="G2755" s="12">
        <v>14000000</v>
      </c>
      <c r="H2755" s="12">
        <v>0</v>
      </c>
      <c r="I2755">
        <v>0</v>
      </c>
      <c r="J2755">
        <v>0</v>
      </c>
      <c r="K2755">
        <v>0</v>
      </c>
      <c r="L2755" s="11"/>
      <c r="M2755" s="12"/>
      <c r="N2755">
        <v>0</v>
      </c>
      <c r="O2755" s="12">
        <f t="shared" ref="O2755:O2818" si="110">E2755-M2755</f>
        <v>2016</v>
      </c>
      <c r="R2755">
        <v>0</v>
      </c>
      <c r="S2755">
        <v>1.187317</v>
      </c>
      <c r="T2755">
        <v>0</v>
      </c>
      <c r="U2755">
        <v>0</v>
      </c>
    </row>
    <row r="2756" spans="1:21" x14ac:dyDescent="0.35">
      <c r="A2756">
        <v>1</v>
      </c>
      <c r="B2756">
        <f t="shared" ref="B2756:B2819" si="111">B2755+1</f>
        <v>2755</v>
      </c>
      <c r="C2756" t="s">
        <v>137</v>
      </c>
      <c r="D2756">
        <v>136</v>
      </c>
      <c r="E2756">
        <v>1990</v>
      </c>
      <c r="F2756">
        <v>2000</v>
      </c>
      <c r="G2756" s="12">
        <v>37000000</v>
      </c>
      <c r="H2756" s="12">
        <v>0</v>
      </c>
      <c r="I2756">
        <v>0</v>
      </c>
      <c r="J2756">
        <v>0</v>
      </c>
      <c r="K2756">
        <v>1</v>
      </c>
      <c r="L2756" s="11">
        <v>34700</v>
      </c>
      <c r="M2756" s="12">
        <v>1995</v>
      </c>
      <c r="N2756">
        <v>0</v>
      </c>
      <c r="O2756" s="12">
        <f t="shared" si="110"/>
        <v>-5</v>
      </c>
      <c r="P2756">
        <v>2000</v>
      </c>
      <c r="Q2756">
        <v>-10</v>
      </c>
      <c r="R2756">
        <v>0</v>
      </c>
      <c r="S2756">
        <v>0.54357440000000001</v>
      </c>
      <c r="T2756">
        <v>0</v>
      </c>
      <c r="U2756">
        <v>0</v>
      </c>
    </row>
    <row r="2757" spans="1:21" x14ac:dyDescent="0.35">
      <c r="A2757">
        <v>1</v>
      </c>
      <c r="B2757">
        <f t="shared" si="111"/>
        <v>2756</v>
      </c>
      <c r="C2757" t="s">
        <v>137</v>
      </c>
      <c r="D2757">
        <v>136</v>
      </c>
      <c r="E2757">
        <v>1991</v>
      </c>
      <c r="F2757">
        <v>3700</v>
      </c>
      <c r="G2757" s="12">
        <v>38000000</v>
      </c>
      <c r="H2757" s="12">
        <v>0</v>
      </c>
      <c r="I2757">
        <v>0</v>
      </c>
      <c r="J2757">
        <v>0</v>
      </c>
      <c r="K2757">
        <v>1</v>
      </c>
      <c r="L2757" s="11">
        <v>34700</v>
      </c>
      <c r="M2757" s="12">
        <v>1995</v>
      </c>
      <c r="N2757">
        <v>0</v>
      </c>
      <c r="O2757" s="12">
        <f t="shared" si="110"/>
        <v>-4</v>
      </c>
      <c r="P2757">
        <v>2000</v>
      </c>
      <c r="Q2757">
        <v>-9</v>
      </c>
      <c r="R2757">
        <v>0</v>
      </c>
      <c r="S2757">
        <v>0.98163109999999998</v>
      </c>
      <c r="T2757">
        <v>0</v>
      </c>
      <c r="U2757">
        <v>0</v>
      </c>
    </row>
    <row r="2758" spans="1:21" x14ac:dyDescent="0.35">
      <c r="A2758">
        <v>1</v>
      </c>
      <c r="B2758">
        <f t="shared" si="111"/>
        <v>2757</v>
      </c>
      <c r="C2758" t="s">
        <v>137</v>
      </c>
      <c r="D2758">
        <v>136</v>
      </c>
      <c r="E2758">
        <v>1992</v>
      </c>
      <c r="F2758">
        <v>6500</v>
      </c>
      <c r="G2758" s="12">
        <v>39000000</v>
      </c>
      <c r="H2758" s="12">
        <v>0</v>
      </c>
      <c r="I2758">
        <v>0</v>
      </c>
      <c r="J2758">
        <v>0</v>
      </c>
      <c r="K2758">
        <v>1</v>
      </c>
      <c r="L2758" s="11">
        <v>34700</v>
      </c>
      <c r="M2758" s="12">
        <v>1995</v>
      </c>
      <c r="N2758">
        <v>0</v>
      </c>
      <c r="O2758" s="12">
        <f t="shared" si="110"/>
        <v>-3</v>
      </c>
      <c r="P2758">
        <v>2000</v>
      </c>
      <c r="Q2758">
        <v>-8</v>
      </c>
      <c r="R2758">
        <v>0</v>
      </c>
      <c r="S2758">
        <v>1.681899</v>
      </c>
      <c r="T2758">
        <v>0</v>
      </c>
      <c r="U2758">
        <v>0</v>
      </c>
    </row>
    <row r="2759" spans="1:21" x14ac:dyDescent="0.35">
      <c r="A2759">
        <v>1</v>
      </c>
      <c r="B2759">
        <f t="shared" si="111"/>
        <v>2758</v>
      </c>
      <c r="C2759" t="s">
        <v>137</v>
      </c>
      <c r="D2759">
        <v>136</v>
      </c>
      <c r="E2759">
        <v>1993</v>
      </c>
      <c r="F2759">
        <v>11000</v>
      </c>
      <c r="G2759" s="12">
        <v>40000000</v>
      </c>
      <c r="H2759" s="12">
        <v>0</v>
      </c>
      <c r="I2759">
        <v>0</v>
      </c>
      <c r="J2759">
        <v>0</v>
      </c>
      <c r="K2759">
        <v>1</v>
      </c>
      <c r="L2759" s="11">
        <v>34700</v>
      </c>
      <c r="M2759" s="12">
        <v>1995</v>
      </c>
      <c r="N2759">
        <v>0</v>
      </c>
      <c r="O2759" s="12">
        <f t="shared" si="110"/>
        <v>-2</v>
      </c>
      <c r="P2759">
        <v>2000</v>
      </c>
      <c r="Q2759">
        <v>-7</v>
      </c>
      <c r="R2759">
        <v>0</v>
      </c>
      <c r="S2759">
        <v>2.776408</v>
      </c>
      <c r="T2759">
        <v>0</v>
      </c>
      <c r="U2759">
        <v>0</v>
      </c>
    </row>
    <row r="2760" spans="1:21" x14ac:dyDescent="0.35">
      <c r="A2760">
        <v>1</v>
      </c>
      <c r="B2760">
        <f t="shared" si="111"/>
        <v>2759</v>
      </c>
      <c r="C2760" t="s">
        <v>137</v>
      </c>
      <c r="D2760">
        <v>136</v>
      </c>
      <c r="E2760">
        <v>1994</v>
      </c>
      <c r="F2760">
        <v>18000</v>
      </c>
      <c r="G2760" s="12">
        <v>41000000</v>
      </c>
      <c r="H2760" s="12">
        <v>0</v>
      </c>
      <c r="I2760">
        <v>0</v>
      </c>
      <c r="J2760">
        <v>0</v>
      </c>
      <c r="K2760">
        <v>1</v>
      </c>
      <c r="L2760" s="11">
        <v>34700</v>
      </c>
      <c r="M2760" s="12">
        <v>1995</v>
      </c>
      <c r="N2760">
        <v>0</v>
      </c>
      <c r="O2760" s="12">
        <f t="shared" si="110"/>
        <v>-1</v>
      </c>
      <c r="P2760">
        <v>2000</v>
      </c>
      <c r="Q2760">
        <v>-6</v>
      </c>
      <c r="R2760">
        <v>0</v>
      </c>
      <c r="S2760">
        <v>4.4380350000000002</v>
      </c>
      <c r="T2760">
        <v>0</v>
      </c>
      <c r="U2760">
        <v>0</v>
      </c>
    </row>
    <row r="2761" spans="1:21" x14ac:dyDescent="0.35">
      <c r="A2761">
        <v>1</v>
      </c>
      <c r="B2761">
        <f t="shared" si="111"/>
        <v>2760</v>
      </c>
      <c r="C2761" t="s">
        <v>137</v>
      </c>
      <c r="D2761">
        <v>136</v>
      </c>
      <c r="E2761">
        <v>1995</v>
      </c>
      <c r="F2761">
        <v>28000</v>
      </c>
      <c r="G2761" s="12">
        <v>41000000</v>
      </c>
      <c r="H2761" s="12">
        <v>0</v>
      </c>
      <c r="I2761">
        <v>0</v>
      </c>
      <c r="J2761">
        <v>0</v>
      </c>
      <c r="K2761">
        <v>1</v>
      </c>
      <c r="L2761" s="11">
        <v>34700</v>
      </c>
      <c r="M2761" s="12">
        <v>1995</v>
      </c>
      <c r="N2761">
        <v>1</v>
      </c>
      <c r="O2761" s="12">
        <f t="shared" si="110"/>
        <v>0</v>
      </c>
      <c r="P2761">
        <v>2000</v>
      </c>
      <c r="Q2761">
        <v>-5</v>
      </c>
      <c r="R2761">
        <v>0</v>
      </c>
      <c r="S2761">
        <v>6.7589079999999999</v>
      </c>
      <c r="T2761">
        <v>0</v>
      </c>
      <c r="U2761">
        <v>1</v>
      </c>
    </row>
    <row r="2762" spans="1:21" x14ac:dyDescent="0.35">
      <c r="A2762">
        <v>1</v>
      </c>
      <c r="B2762">
        <f t="shared" si="111"/>
        <v>2761</v>
      </c>
      <c r="C2762" t="s">
        <v>137</v>
      </c>
      <c r="D2762">
        <v>136</v>
      </c>
      <c r="E2762">
        <v>1996</v>
      </c>
      <c r="F2762">
        <v>41000</v>
      </c>
      <c r="G2762" s="12">
        <v>42000000</v>
      </c>
      <c r="H2762" s="12">
        <v>0</v>
      </c>
      <c r="I2762">
        <v>0</v>
      </c>
      <c r="J2762">
        <v>0</v>
      </c>
      <c r="K2762">
        <v>1</v>
      </c>
      <c r="L2762" s="11">
        <v>34700</v>
      </c>
      <c r="M2762" s="12">
        <v>1995</v>
      </c>
      <c r="N2762">
        <v>1</v>
      </c>
      <c r="O2762" s="12">
        <f t="shared" si="110"/>
        <v>1</v>
      </c>
      <c r="P2762">
        <v>2000</v>
      </c>
      <c r="Q2762">
        <v>-4</v>
      </c>
      <c r="R2762">
        <v>0</v>
      </c>
      <c r="S2762">
        <v>9.7132880000000004</v>
      </c>
      <c r="T2762">
        <v>0</v>
      </c>
      <c r="U2762">
        <v>1</v>
      </c>
    </row>
    <row r="2763" spans="1:21" x14ac:dyDescent="0.35">
      <c r="A2763">
        <v>1</v>
      </c>
      <c r="B2763">
        <f t="shared" si="111"/>
        <v>2762</v>
      </c>
      <c r="C2763" t="s">
        <v>137</v>
      </c>
      <c r="D2763">
        <v>136</v>
      </c>
      <c r="E2763">
        <v>1997</v>
      </c>
      <c r="F2763">
        <v>58000</v>
      </c>
      <c r="G2763" s="12">
        <v>43000000</v>
      </c>
      <c r="H2763" s="12">
        <v>0</v>
      </c>
      <c r="I2763">
        <v>0</v>
      </c>
      <c r="J2763">
        <v>0</v>
      </c>
      <c r="K2763">
        <v>1</v>
      </c>
      <c r="L2763" s="11">
        <v>34700</v>
      </c>
      <c r="M2763" s="12">
        <v>1995</v>
      </c>
      <c r="N2763">
        <v>1</v>
      </c>
      <c r="O2763" s="12">
        <f t="shared" si="110"/>
        <v>2</v>
      </c>
      <c r="P2763">
        <v>2000</v>
      </c>
      <c r="Q2763">
        <v>-3</v>
      </c>
      <c r="R2763">
        <v>0</v>
      </c>
      <c r="S2763">
        <v>13.51304</v>
      </c>
      <c r="T2763">
        <v>0</v>
      </c>
      <c r="U2763">
        <v>1</v>
      </c>
    </row>
    <row r="2764" spans="1:21" x14ac:dyDescent="0.35">
      <c r="A2764">
        <v>1</v>
      </c>
      <c r="B2764">
        <f t="shared" si="111"/>
        <v>2763</v>
      </c>
      <c r="C2764" t="s">
        <v>137</v>
      </c>
      <c r="D2764">
        <v>136</v>
      </c>
      <c r="E2764">
        <v>1998</v>
      </c>
      <c r="F2764">
        <v>79000</v>
      </c>
      <c r="G2764" s="12">
        <v>44000000</v>
      </c>
      <c r="H2764" s="12">
        <v>0</v>
      </c>
      <c r="I2764">
        <v>0</v>
      </c>
      <c r="J2764">
        <v>0</v>
      </c>
      <c r="K2764">
        <v>1</v>
      </c>
      <c r="L2764" s="11">
        <v>34700</v>
      </c>
      <c r="M2764" s="12">
        <v>1995</v>
      </c>
      <c r="N2764">
        <v>1</v>
      </c>
      <c r="O2764" s="12">
        <f t="shared" si="110"/>
        <v>3</v>
      </c>
      <c r="P2764">
        <v>2000</v>
      </c>
      <c r="Q2764">
        <v>-2</v>
      </c>
      <c r="R2764">
        <v>0</v>
      </c>
      <c r="S2764">
        <v>18.125910000000001</v>
      </c>
      <c r="T2764">
        <v>0</v>
      </c>
      <c r="U2764">
        <v>1</v>
      </c>
    </row>
    <row r="2765" spans="1:21" x14ac:dyDescent="0.35">
      <c r="A2765">
        <v>1</v>
      </c>
      <c r="B2765">
        <f t="shared" si="111"/>
        <v>2764</v>
      </c>
      <c r="C2765" t="s">
        <v>137</v>
      </c>
      <c r="D2765">
        <v>136</v>
      </c>
      <c r="E2765">
        <v>1999</v>
      </c>
      <c r="F2765">
        <v>100000</v>
      </c>
      <c r="G2765" s="12">
        <v>44000000</v>
      </c>
      <c r="H2765" s="12">
        <v>0</v>
      </c>
      <c r="I2765">
        <v>0</v>
      </c>
      <c r="J2765">
        <v>0</v>
      </c>
      <c r="K2765">
        <v>1</v>
      </c>
      <c r="L2765" s="11">
        <v>34700</v>
      </c>
      <c r="M2765" s="12">
        <v>1995</v>
      </c>
      <c r="N2765">
        <v>1</v>
      </c>
      <c r="O2765" s="12">
        <f t="shared" si="110"/>
        <v>4</v>
      </c>
      <c r="P2765">
        <v>2000</v>
      </c>
      <c r="Q2765">
        <v>-1</v>
      </c>
      <c r="R2765">
        <v>0</v>
      </c>
      <c r="S2765">
        <v>22.60718</v>
      </c>
      <c r="T2765">
        <v>0</v>
      </c>
      <c r="U2765">
        <v>1</v>
      </c>
    </row>
    <row r="2766" spans="1:21" x14ac:dyDescent="0.35">
      <c r="A2766">
        <v>1</v>
      </c>
      <c r="B2766">
        <f t="shared" si="111"/>
        <v>2765</v>
      </c>
      <c r="C2766" t="s">
        <v>137</v>
      </c>
      <c r="D2766">
        <v>136</v>
      </c>
      <c r="E2766">
        <v>2000</v>
      </c>
      <c r="F2766">
        <v>130000</v>
      </c>
      <c r="G2766" s="12">
        <v>45000000</v>
      </c>
      <c r="H2766" s="12">
        <v>0</v>
      </c>
      <c r="I2766">
        <v>0</v>
      </c>
      <c r="J2766">
        <v>0</v>
      </c>
      <c r="K2766">
        <v>1</v>
      </c>
      <c r="L2766" s="11">
        <v>34700</v>
      </c>
      <c r="M2766" s="12">
        <v>1995</v>
      </c>
      <c r="N2766">
        <v>1</v>
      </c>
      <c r="O2766" s="12">
        <f t="shared" si="110"/>
        <v>5</v>
      </c>
      <c r="P2766">
        <v>2000</v>
      </c>
      <c r="Q2766">
        <v>0</v>
      </c>
      <c r="R2766">
        <v>1</v>
      </c>
      <c r="S2766">
        <v>28.955259999999999</v>
      </c>
      <c r="T2766">
        <v>0</v>
      </c>
      <c r="U2766">
        <v>1</v>
      </c>
    </row>
    <row r="2767" spans="1:21" x14ac:dyDescent="0.35">
      <c r="A2767">
        <v>1</v>
      </c>
      <c r="B2767">
        <f t="shared" si="111"/>
        <v>2766</v>
      </c>
      <c r="C2767" t="s">
        <v>137</v>
      </c>
      <c r="D2767">
        <v>136</v>
      </c>
      <c r="E2767">
        <v>2001</v>
      </c>
      <c r="F2767">
        <v>160000</v>
      </c>
      <c r="G2767" s="12">
        <v>45000000</v>
      </c>
      <c r="H2767" s="12">
        <v>1</v>
      </c>
      <c r="I2767">
        <v>0</v>
      </c>
      <c r="J2767">
        <v>0</v>
      </c>
      <c r="K2767">
        <v>1</v>
      </c>
      <c r="L2767" s="11">
        <v>34700</v>
      </c>
      <c r="M2767" s="12">
        <v>1995</v>
      </c>
      <c r="N2767">
        <v>1</v>
      </c>
      <c r="O2767" s="12">
        <f t="shared" si="110"/>
        <v>6</v>
      </c>
      <c r="P2767">
        <v>2000</v>
      </c>
      <c r="Q2767">
        <v>1</v>
      </c>
      <c r="R2767">
        <v>1</v>
      </c>
      <c r="S2767">
        <v>35.310009999999998</v>
      </c>
      <c r="T2767">
        <v>0</v>
      </c>
      <c r="U2767">
        <v>1</v>
      </c>
    </row>
    <row r="2768" spans="1:21" x14ac:dyDescent="0.35">
      <c r="A2768">
        <v>1</v>
      </c>
      <c r="B2768">
        <f t="shared" si="111"/>
        <v>2767</v>
      </c>
      <c r="C2768" t="s">
        <v>137</v>
      </c>
      <c r="D2768">
        <v>136</v>
      </c>
      <c r="E2768">
        <v>2002</v>
      </c>
      <c r="F2768">
        <v>190000</v>
      </c>
      <c r="G2768" s="12">
        <v>46000000</v>
      </c>
      <c r="H2768" s="12">
        <v>1</v>
      </c>
      <c r="I2768">
        <v>0</v>
      </c>
      <c r="J2768">
        <v>0</v>
      </c>
      <c r="K2768">
        <v>1</v>
      </c>
      <c r="L2768" s="11">
        <v>34700</v>
      </c>
      <c r="M2768" s="12">
        <v>1995</v>
      </c>
      <c r="N2768">
        <v>1</v>
      </c>
      <c r="O2768" s="12">
        <f t="shared" si="110"/>
        <v>7</v>
      </c>
      <c r="P2768">
        <v>2000</v>
      </c>
      <c r="Q2768">
        <v>2</v>
      </c>
      <c r="R2768">
        <v>1</v>
      </c>
      <c r="S2768">
        <v>41.434519999999999</v>
      </c>
      <c r="T2768">
        <v>0</v>
      </c>
      <c r="U2768">
        <v>1</v>
      </c>
    </row>
    <row r="2769" spans="1:21" x14ac:dyDescent="0.35">
      <c r="A2769">
        <v>1</v>
      </c>
      <c r="B2769">
        <f t="shared" si="111"/>
        <v>2768</v>
      </c>
      <c r="C2769" t="s">
        <v>137</v>
      </c>
      <c r="D2769">
        <v>136</v>
      </c>
      <c r="E2769">
        <v>2003</v>
      </c>
      <c r="F2769">
        <v>220000</v>
      </c>
      <c r="G2769" s="12">
        <v>46000000</v>
      </c>
      <c r="H2769" s="12">
        <v>1</v>
      </c>
      <c r="I2769">
        <v>0</v>
      </c>
      <c r="J2769">
        <v>0</v>
      </c>
      <c r="K2769">
        <v>1</v>
      </c>
      <c r="L2769" s="11">
        <v>34700</v>
      </c>
      <c r="M2769" s="12">
        <v>1995</v>
      </c>
      <c r="N2769">
        <v>1</v>
      </c>
      <c r="O2769" s="12">
        <f t="shared" si="110"/>
        <v>8</v>
      </c>
      <c r="P2769">
        <v>2000</v>
      </c>
      <c r="Q2769">
        <v>3</v>
      </c>
      <c r="R2769">
        <v>1</v>
      </c>
      <c r="S2769">
        <v>47.395209999999999</v>
      </c>
      <c r="T2769">
        <v>0</v>
      </c>
      <c r="U2769">
        <v>1</v>
      </c>
    </row>
    <row r="2770" spans="1:21" x14ac:dyDescent="0.35">
      <c r="A2770">
        <v>1</v>
      </c>
      <c r="B2770">
        <f t="shared" si="111"/>
        <v>2769</v>
      </c>
      <c r="C2770" t="s">
        <v>137</v>
      </c>
      <c r="D2770">
        <v>136</v>
      </c>
      <c r="E2770">
        <v>2004</v>
      </c>
      <c r="F2770">
        <v>250000</v>
      </c>
      <c r="G2770" s="12">
        <v>47000000</v>
      </c>
      <c r="H2770" s="12">
        <v>0</v>
      </c>
      <c r="I2770">
        <v>0</v>
      </c>
      <c r="J2770">
        <v>0</v>
      </c>
      <c r="K2770">
        <v>1</v>
      </c>
      <c r="L2770" s="11">
        <v>34700</v>
      </c>
      <c r="M2770" s="12">
        <v>1995</v>
      </c>
      <c r="N2770">
        <v>1</v>
      </c>
      <c r="O2770" s="12">
        <f t="shared" si="110"/>
        <v>9</v>
      </c>
      <c r="P2770">
        <v>2000</v>
      </c>
      <c r="Q2770">
        <v>4</v>
      </c>
      <c r="R2770">
        <v>1</v>
      </c>
      <c r="S2770">
        <v>53.18956</v>
      </c>
      <c r="T2770">
        <v>0</v>
      </c>
      <c r="U2770">
        <v>1</v>
      </c>
    </row>
    <row r="2771" spans="1:21" x14ac:dyDescent="0.35">
      <c r="A2771">
        <v>1</v>
      </c>
      <c r="B2771">
        <f t="shared" si="111"/>
        <v>2770</v>
      </c>
      <c r="C2771" t="s">
        <v>137</v>
      </c>
      <c r="D2771">
        <v>136</v>
      </c>
      <c r="E2771">
        <v>2005</v>
      </c>
      <c r="F2771">
        <v>270000</v>
      </c>
      <c r="G2771" s="12">
        <v>48000000</v>
      </c>
      <c r="H2771" s="12">
        <v>0</v>
      </c>
      <c r="I2771">
        <v>0</v>
      </c>
      <c r="J2771">
        <v>0</v>
      </c>
      <c r="K2771">
        <v>1</v>
      </c>
      <c r="L2771" s="11">
        <v>34700</v>
      </c>
      <c r="M2771" s="12">
        <v>1995</v>
      </c>
      <c r="N2771">
        <v>1</v>
      </c>
      <c r="O2771" s="12">
        <f t="shared" si="110"/>
        <v>10</v>
      </c>
      <c r="P2771">
        <v>2000</v>
      </c>
      <c r="Q2771">
        <v>5</v>
      </c>
      <c r="R2771">
        <v>1</v>
      </c>
      <c r="S2771">
        <v>56.714739999999999</v>
      </c>
      <c r="T2771">
        <v>0</v>
      </c>
      <c r="U2771">
        <v>1</v>
      </c>
    </row>
    <row r="2772" spans="1:21" x14ac:dyDescent="0.35">
      <c r="A2772">
        <v>1</v>
      </c>
      <c r="B2772">
        <f t="shared" si="111"/>
        <v>2771</v>
      </c>
      <c r="C2772" t="s">
        <v>137</v>
      </c>
      <c r="D2772">
        <v>136</v>
      </c>
      <c r="E2772">
        <v>2006</v>
      </c>
      <c r="F2772">
        <v>280000</v>
      </c>
      <c r="G2772" s="12">
        <v>48000000</v>
      </c>
      <c r="H2772" s="12">
        <v>0</v>
      </c>
      <c r="I2772">
        <v>0</v>
      </c>
      <c r="J2772">
        <v>0</v>
      </c>
      <c r="K2772">
        <v>1</v>
      </c>
      <c r="L2772" s="11">
        <v>34700</v>
      </c>
      <c r="M2772" s="12">
        <v>1995</v>
      </c>
      <c r="N2772">
        <v>1</v>
      </c>
      <c r="O2772" s="12">
        <f t="shared" si="110"/>
        <v>11</v>
      </c>
      <c r="P2772">
        <v>2000</v>
      </c>
      <c r="Q2772">
        <v>6</v>
      </c>
      <c r="R2772">
        <v>1</v>
      </c>
      <c r="S2772">
        <v>58.05057</v>
      </c>
      <c r="T2772">
        <v>0</v>
      </c>
      <c r="U2772">
        <v>1</v>
      </c>
    </row>
    <row r="2773" spans="1:21" x14ac:dyDescent="0.35">
      <c r="A2773">
        <v>1</v>
      </c>
      <c r="B2773">
        <f t="shared" si="111"/>
        <v>2772</v>
      </c>
      <c r="C2773" t="s">
        <v>137</v>
      </c>
      <c r="D2773">
        <v>136</v>
      </c>
      <c r="E2773">
        <v>2007</v>
      </c>
      <c r="F2773">
        <v>280000</v>
      </c>
      <c r="G2773" s="12">
        <v>49000000</v>
      </c>
      <c r="H2773" s="12">
        <v>0</v>
      </c>
      <c r="I2773">
        <v>0</v>
      </c>
      <c r="J2773">
        <v>0</v>
      </c>
      <c r="K2773">
        <v>1</v>
      </c>
      <c r="L2773" s="11">
        <v>34700</v>
      </c>
      <c r="M2773" s="12">
        <v>1995</v>
      </c>
      <c r="N2773">
        <v>1</v>
      </c>
      <c r="O2773" s="12">
        <f t="shared" si="110"/>
        <v>12</v>
      </c>
      <c r="P2773">
        <v>2000</v>
      </c>
      <c r="Q2773">
        <v>7</v>
      </c>
      <c r="R2773">
        <v>1</v>
      </c>
      <c r="S2773">
        <v>57.278640000000003</v>
      </c>
      <c r="T2773">
        <v>0</v>
      </c>
      <c r="U2773">
        <v>1</v>
      </c>
    </row>
    <row r="2774" spans="1:21" x14ac:dyDescent="0.35">
      <c r="A2774">
        <v>1</v>
      </c>
      <c r="B2774">
        <f t="shared" si="111"/>
        <v>2773</v>
      </c>
      <c r="C2774" t="s">
        <v>137</v>
      </c>
      <c r="D2774">
        <v>136</v>
      </c>
      <c r="E2774">
        <v>2008</v>
      </c>
      <c r="F2774">
        <v>260000</v>
      </c>
      <c r="G2774" s="12">
        <v>50000000</v>
      </c>
      <c r="H2774" s="12">
        <v>0</v>
      </c>
      <c r="I2774">
        <v>0</v>
      </c>
      <c r="J2774">
        <v>0</v>
      </c>
      <c r="K2774">
        <v>1</v>
      </c>
      <c r="L2774" s="11">
        <v>34700</v>
      </c>
      <c r="M2774" s="12">
        <v>1995</v>
      </c>
      <c r="N2774">
        <v>1</v>
      </c>
      <c r="O2774" s="12">
        <f t="shared" si="110"/>
        <v>13</v>
      </c>
      <c r="P2774">
        <v>2000</v>
      </c>
      <c r="Q2774">
        <v>8</v>
      </c>
      <c r="R2774">
        <v>1</v>
      </c>
      <c r="S2774">
        <v>52.464230000000001</v>
      </c>
      <c r="T2774">
        <v>0</v>
      </c>
      <c r="U2774">
        <v>1</v>
      </c>
    </row>
    <row r="2775" spans="1:21" x14ac:dyDescent="0.35">
      <c r="A2775">
        <v>1</v>
      </c>
      <c r="B2775">
        <f t="shared" si="111"/>
        <v>2774</v>
      </c>
      <c r="C2775" t="s">
        <v>137</v>
      </c>
      <c r="D2775">
        <v>136</v>
      </c>
      <c r="E2775">
        <v>2009</v>
      </c>
      <c r="F2775">
        <v>240000</v>
      </c>
      <c r="G2775" s="12">
        <v>50000000</v>
      </c>
      <c r="H2775" s="12">
        <v>0</v>
      </c>
      <c r="I2775">
        <v>0</v>
      </c>
      <c r="J2775">
        <v>0</v>
      </c>
      <c r="K2775">
        <v>1</v>
      </c>
      <c r="L2775" s="11">
        <v>34700</v>
      </c>
      <c r="M2775" s="12">
        <v>1995</v>
      </c>
      <c r="N2775">
        <v>1</v>
      </c>
      <c r="O2775" s="12">
        <f t="shared" si="110"/>
        <v>14</v>
      </c>
      <c r="P2775">
        <v>2000</v>
      </c>
      <c r="Q2775">
        <v>9</v>
      </c>
      <c r="R2775">
        <v>1</v>
      </c>
      <c r="S2775">
        <v>47.755670000000002</v>
      </c>
      <c r="T2775">
        <v>0</v>
      </c>
      <c r="U2775">
        <v>1</v>
      </c>
    </row>
    <row r="2776" spans="1:21" x14ac:dyDescent="0.35">
      <c r="A2776">
        <v>1</v>
      </c>
      <c r="B2776">
        <f t="shared" si="111"/>
        <v>2775</v>
      </c>
      <c r="C2776" t="s">
        <v>137</v>
      </c>
      <c r="D2776">
        <v>136</v>
      </c>
      <c r="E2776">
        <v>2010</v>
      </c>
      <c r="F2776">
        <v>210000</v>
      </c>
      <c r="G2776" s="12">
        <v>51000000</v>
      </c>
      <c r="H2776" s="12">
        <v>0</v>
      </c>
      <c r="I2776">
        <v>0</v>
      </c>
      <c r="J2776">
        <v>0</v>
      </c>
      <c r="K2776">
        <v>1</v>
      </c>
      <c r="L2776" s="11">
        <v>34700</v>
      </c>
      <c r="M2776" s="12">
        <v>1995</v>
      </c>
      <c r="N2776">
        <v>1</v>
      </c>
      <c r="O2776" s="12">
        <f t="shared" si="110"/>
        <v>15</v>
      </c>
      <c r="P2776">
        <v>2000</v>
      </c>
      <c r="Q2776">
        <v>10</v>
      </c>
      <c r="R2776">
        <v>1</v>
      </c>
      <c r="S2776">
        <v>41.193080000000002</v>
      </c>
      <c r="T2776">
        <v>0</v>
      </c>
      <c r="U2776">
        <v>1</v>
      </c>
    </row>
    <row r="2777" spans="1:21" x14ac:dyDescent="0.35">
      <c r="A2777">
        <v>1</v>
      </c>
      <c r="B2777">
        <f t="shared" si="111"/>
        <v>2776</v>
      </c>
      <c r="C2777" t="s">
        <v>137</v>
      </c>
      <c r="D2777">
        <v>136</v>
      </c>
      <c r="E2777">
        <v>2011</v>
      </c>
      <c r="F2777">
        <v>190000</v>
      </c>
      <c r="G2777" s="12">
        <v>52000000</v>
      </c>
      <c r="H2777" s="12">
        <v>0</v>
      </c>
      <c r="I2777">
        <v>0</v>
      </c>
      <c r="J2777">
        <v>0</v>
      </c>
      <c r="K2777">
        <v>1</v>
      </c>
      <c r="L2777" s="11">
        <v>34700</v>
      </c>
      <c r="M2777" s="12">
        <v>1995</v>
      </c>
      <c r="N2777">
        <v>1</v>
      </c>
      <c r="O2777" s="12">
        <f t="shared" si="110"/>
        <v>16</v>
      </c>
      <c r="P2777">
        <v>2000</v>
      </c>
      <c r="Q2777">
        <v>11</v>
      </c>
      <c r="R2777">
        <v>1</v>
      </c>
      <c r="S2777">
        <v>36.729640000000003</v>
      </c>
      <c r="T2777">
        <v>0</v>
      </c>
      <c r="U2777">
        <v>1</v>
      </c>
    </row>
    <row r="2778" spans="1:21" x14ac:dyDescent="0.35">
      <c r="A2778">
        <v>1</v>
      </c>
      <c r="B2778">
        <f t="shared" si="111"/>
        <v>2777</v>
      </c>
      <c r="C2778" t="s">
        <v>137</v>
      </c>
      <c r="D2778">
        <v>136</v>
      </c>
      <c r="E2778">
        <v>2012</v>
      </c>
      <c r="F2778">
        <v>150000</v>
      </c>
      <c r="G2778" s="12">
        <v>53000000</v>
      </c>
      <c r="H2778" s="12">
        <v>0</v>
      </c>
      <c r="I2778">
        <v>0</v>
      </c>
      <c r="J2778">
        <v>0</v>
      </c>
      <c r="K2778">
        <v>1</v>
      </c>
      <c r="L2778" s="11">
        <v>34700</v>
      </c>
      <c r="M2778" s="12">
        <v>1995</v>
      </c>
      <c r="N2778">
        <v>1</v>
      </c>
      <c r="O2778" s="12">
        <f t="shared" si="110"/>
        <v>17</v>
      </c>
      <c r="P2778">
        <v>2000</v>
      </c>
      <c r="Q2778">
        <v>12</v>
      </c>
      <c r="R2778">
        <v>1</v>
      </c>
      <c r="S2778">
        <v>28.567879999999999</v>
      </c>
      <c r="T2778">
        <v>0</v>
      </c>
      <c r="U2778">
        <v>1</v>
      </c>
    </row>
    <row r="2779" spans="1:21" x14ac:dyDescent="0.35">
      <c r="A2779">
        <v>1</v>
      </c>
      <c r="B2779">
        <f t="shared" si="111"/>
        <v>2778</v>
      </c>
      <c r="C2779" t="s">
        <v>137</v>
      </c>
      <c r="D2779">
        <v>136</v>
      </c>
      <c r="E2779">
        <v>2013</v>
      </c>
      <c r="F2779">
        <v>130000</v>
      </c>
      <c r="G2779" s="12">
        <v>53000000</v>
      </c>
      <c r="H2779" s="12">
        <v>0</v>
      </c>
      <c r="I2779">
        <v>0</v>
      </c>
      <c r="J2779">
        <v>0</v>
      </c>
      <c r="K2779">
        <v>1</v>
      </c>
      <c r="L2779" s="11">
        <v>34700</v>
      </c>
      <c r="M2779" s="12">
        <v>1995</v>
      </c>
      <c r="N2779">
        <v>1</v>
      </c>
      <c r="O2779" s="12">
        <f t="shared" si="110"/>
        <v>18</v>
      </c>
      <c r="P2779">
        <v>2000</v>
      </c>
      <c r="Q2779">
        <v>13</v>
      </c>
      <c r="R2779">
        <v>1</v>
      </c>
      <c r="S2779">
        <v>24.38477</v>
      </c>
      <c r="T2779">
        <v>0</v>
      </c>
      <c r="U2779">
        <v>1</v>
      </c>
    </row>
    <row r="2780" spans="1:21" x14ac:dyDescent="0.35">
      <c r="A2780">
        <v>1</v>
      </c>
      <c r="B2780">
        <f t="shared" si="111"/>
        <v>2779</v>
      </c>
      <c r="C2780" t="s">
        <v>137</v>
      </c>
      <c r="D2780">
        <v>136</v>
      </c>
      <c r="E2780">
        <v>2014</v>
      </c>
      <c r="F2780">
        <v>110000</v>
      </c>
      <c r="G2780" s="12">
        <v>54000000</v>
      </c>
      <c r="H2780" s="12">
        <v>0</v>
      </c>
      <c r="I2780">
        <v>0</v>
      </c>
      <c r="J2780">
        <v>0</v>
      </c>
      <c r="K2780">
        <v>1</v>
      </c>
      <c r="L2780" s="11">
        <v>34700</v>
      </c>
      <c r="M2780" s="12">
        <v>1995</v>
      </c>
      <c r="N2780">
        <v>1</v>
      </c>
      <c r="O2780" s="12">
        <f t="shared" si="110"/>
        <v>19</v>
      </c>
      <c r="P2780">
        <v>2000</v>
      </c>
      <c r="Q2780">
        <v>14</v>
      </c>
      <c r="R2780">
        <v>1</v>
      </c>
      <c r="S2780">
        <v>20.315169999999998</v>
      </c>
      <c r="T2780">
        <v>0</v>
      </c>
      <c r="U2780">
        <v>1</v>
      </c>
    </row>
    <row r="2781" spans="1:21" x14ac:dyDescent="0.35">
      <c r="A2781">
        <v>1</v>
      </c>
      <c r="B2781">
        <f t="shared" si="111"/>
        <v>2780</v>
      </c>
      <c r="C2781" t="s">
        <v>137</v>
      </c>
      <c r="D2781">
        <v>136</v>
      </c>
      <c r="E2781">
        <v>2015</v>
      </c>
      <c r="F2781">
        <v>110000</v>
      </c>
      <c r="G2781" s="12">
        <v>55000000</v>
      </c>
      <c r="H2781" s="12">
        <v>0</v>
      </c>
      <c r="I2781">
        <v>0</v>
      </c>
      <c r="J2781">
        <v>0</v>
      </c>
      <c r="K2781">
        <v>1</v>
      </c>
      <c r="L2781" s="11">
        <v>34700</v>
      </c>
      <c r="M2781" s="12">
        <v>1995</v>
      </c>
      <c r="N2781">
        <v>1</v>
      </c>
      <c r="O2781" s="12">
        <f t="shared" si="110"/>
        <v>20</v>
      </c>
      <c r="P2781">
        <v>2000</v>
      </c>
      <c r="Q2781">
        <v>15</v>
      </c>
      <c r="R2781">
        <v>1</v>
      </c>
      <c r="S2781">
        <v>19.995650000000001</v>
      </c>
      <c r="T2781">
        <v>0</v>
      </c>
      <c r="U2781">
        <v>1</v>
      </c>
    </row>
    <row r="2782" spans="1:21" x14ac:dyDescent="0.35">
      <c r="A2782">
        <v>1</v>
      </c>
      <c r="B2782">
        <f t="shared" si="111"/>
        <v>2781</v>
      </c>
      <c r="C2782" t="s">
        <v>137</v>
      </c>
      <c r="D2782">
        <v>136</v>
      </c>
      <c r="E2782">
        <v>2016</v>
      </c>
      <c r="F2782">
        <v>110000</v>
      </c>
      <c r="G2782" s="12">
        <v>56000000</v>
      </c>
      <c r="H2782" s="12">
        <v>0</v>
      </c>
      <c r="I2782">
        <v>0</v>
      </c>
      <c r="J2782">
        <v>0</v>
      </c>
      <c r="K2782">
        <v>1</v>
      </c>
      <c r="L2782" s="11">
        <v>34700</v>
      </c>
      <c r="M2782" s="12">
        <v>1995</v>
      </c>
      <c r="N2782">
        <v>1</v>
      </c>
      <c r="O2782" s="12">
        <f t="shared" si="110"/>
        <v>21</v>
      </c>
      <c r="P2782">
        <v>2000</v>
      </c>
      <c r="Q2782">
        <v>16</v>
      </c>
      <c r="R2782">
        <v>1</v>
      </c>
      <c r="S2782">
        <v>19.674880000000002</v>
      </c>
      <c r="T2782">
        <v>0</v>
      </c>
      <c r="U2782">
        <v>1</v>
      </c>
    </row>
    <row r="2783" spans="1:21" x14ac:dyDescent="0.35">
      <c r="A2783">
        <v>1</v>
      </c>
      <c r="B2783">
        <f t="shared" si="111"/>
        <v>2782</v>
      </c>
      <c r="C2783" t="s">
        <v>1341</v>
      </c>
      <c r="D2783">
        <v>137</v>
      </c>
      <c r="E2783">
        <v>1990</v>
      </c>
      <c r="F2783">
        <v>100</v>
      </c>
      <c r="G2783" s="12">
        <v>5800000</v>
      </c>
      <c r="H2783" s="12">
        <v>0</v>
      </c>
      <c r="I2783">
        <v>0</v>
      </c>
      <c r="J2783">
        <v>0</v>
      </c>
      <c r="K2783">
        <v>0</v>
      </c>
      <c r="L2783" s="11"/>
      <c r="M2783" s="12"/>
      <c r="N2783">
        <v>0</v>
      </c>
      <c r="O2783" s="12">
        <f t="shared" si="110"/>
        <v>1990</v>
      </c>
      <c r="R2783">
        <v>0</v>
      </c>
      <c r="S2783">
        <v>0.17335590000000001</v>
      </c>
      <c r="T2783">
        <v>0</v>
      </c>
      <c r="U2783">
        <v>0</v>
      </c>
    </row>
    <row r="2784" spans="1:21" x14ac:dyDescent="0.35">
      <c r="A2784">
        <v>1</v>
      </c>
      <c r="B2784">
        <f t="shared" si="111"/>
        <v>2783</v>
      </c>
      <c r="C2784" t="s">
        <v>1341</v>
      </c>
      <c r="D2784">
        <v>137</v>
      </c>
      <c r="E2784">
        <v>1991</v>
      </c>
      <c r="F2784">
        <v>100</v>
      </c>
      <c r="G2784" s="12">
        <v>5700000</v>
      </c>
      <c r="H2784" s="12">
        <v>0</v>
      </c>
      <c r="I2784">
        <v>0</v>
      </c>
      <c r="J2784">
        <v>0</v>
      </c>
      <c r="K2784">
        <v>0</v>
      </c>
      <c r="L2784" s="11"/>
      <c r="M2784" s="12"/>
      <c r="N2784">
        <v>0</v>
      </c>
      <c r="O2784" s="12">
        <f t="shared" si="110"/>
        <v>1991</v>
      </c>
      <c r="R2784">
        <v>0</v>
      </c>
      <c r="S2784">
        <v>0.17527319999999999</v>
      </c>
      <c r="T2784">
        <v>0</v>
      </c>
      <c r="U2784">
        <v>0</v>
      </c>
    </row>
    <row r="2785" spans="1:21" x14ac:dyDescent="0.35">
      <c r="A2785">
        <v>1</v>
      </c>
      <c r="B2785">
        <f t="shared" si="111"/>
        <v>2784</v>
      </c>
      <c r="C2785" t="s">
        <v>1341</v>
      </c>
      <c r="D2785">
        <v>137</v>
      </c>
      <c r="E2785">
        <v>1992</v>
      </c>
      <c r="F2785">
        <v>100</v>
      </c>
      <c r="G2785" s="12">
        <v>5600000</v>
      </c>
      <c r="H2785" s="12">
        <v>0</v>
      </c>
      <c r="I2785">
        <v>0</v>
      </c>
      <c r="J2785">
        <v>0</v>
      </c>
      <c r="K2785">
        <v>0</v>
      </c>
      <c r="L2785" s="11"/>
      <c r="M2785" s="12"/>
      <c r="N2785">
        <v>0</v>
      </c>
      <c r="O2785" s="12">
        <f t="shared" si="110"/>
        <v>1992</v>
      </c>
      <c r="R2785">
        <v>0</v>
      </c>
      <c r="S2785">
        <v>0.1785774</v>
      </c>
      <c r="T2785">
        <v>0</v>
      </c>
      <c r="U2785">
        <v>0</v>
      </c>
    </row>
    <row r="2786" spans="1:21" x14ac:dyDescent="0.35">
      <c r="A2786">
        <v>1</v>
      </c>
      <c r="B2786">
        <f t="shared" si="111"/>
        <v>2785</v>
      </c>
      <c r="C2786" t="s">
        <v>1341</v>
      </c>
      <c r="D2786">
        <v>137</v>
      </c>
      <c r="E2786">
        <v>1993</v>
      </c>
      <c r="F2786">
        <v>200</v>
      </c>
      <c r="G2786" s="12">
        <v>5500000</v>
      </c>
      <c r="H2786" s="12">
        <v>0</v>
      </c>
      <c r="I2786">
        <v>0</v>
      </c>
      <c r="J2786">
        <v>0</v>
      </c>
      <c r="K2786">
        <v>0</v>
      </c>
      <c r="L2786" s="11"/>
      <c r="M2786" s="12"/>
      <c r="N2786">
        <v>0</v>
      </c>
      <c r="O2786" s="12">
        <f t="shared" si="110"/>
        <v>1993</v>
      </c>
      <c r="R2786">
        <v>0</v>
      </c>
      <c r="S2786">
        <v>0.36423800000000001</v>
      </c>
      <c r="T2786">
        <v>0</v>
      </c>
      <c r="U2786">
        <v>0</v>
      </c>
    </row>
    <row r="2787" spans="1:21" x14ac:dyDescent="0.35">
      <c r="A2787">
        <v>1</v>
      </c>
      <c r="B2787">
        <f t="shared" si="111"/>
        <v>2786</v>
      </c>
      <c r="C2787" t="s">
        <v>1341</v>
      </c>
      <c r="D2787">
        <v>137</v>
      </c>
      <c r="E2787">
        <v>1994</v>
      </c>
      <c r="F2787">
        <v>200</v>
      </c>
      <c r="G2787" s="12">
        <v>5400000</v>
      </c>
      <c r="H2787" s="12">
        <v>0</v>
      </c>
      <c r="I2787">
        <v>0</v>
      </c>
      <c r="J2787">
        <v>0</v>
      </c>
      <c r="K2787">
        <v>0</v>
      </c>
      <c r="L2787" s="11"/>
      <c r="M2787" s="12"/>
      <c r="N2787">
        <v>0</v>
      </c>
      <c r="O2787" s="12">
        <f t="shared" si="110"/>
        <v>1994</v>
      </c>
      <c r="R2787">
        <v>0</v>
      </c>
      <c r="S2787">
        <v>0.36820629999999999</v>
      </c>
      <c r="T2787">
        <v>0</v>
      </c>
      <c r="U2787">
        <v>0</v>
      </c>
    </row>
    <row r="2788" spans="1:21" x14ac:dyDescent="0.35">
      <c r="A2788">
        <v>1</v>
      </c>
      <c r="B2788">
        <f t="shared" si="111"/>
        <v>2787</v>
      </c>
      <c r="C2788" t="s">
        <v>1341</v>
      </c>
      <c r="D2788">
        <v>137</v>
      </c>
      <c r="E2788">
        <v>1995</v>
      </c>
      <c r="F2788">
        <v>500</v>
      </c>
      <c r="G2788" s="12">
        <v>5500000</v>
      </c>
      <c r="H2788" s="12">
        <v>0</v>
      </c>
      <c r="I2788">
        <v>0</v>
      </c>
      <c r="J2788">
        <v>0</v>
      </c>
      <c r="K2788">
        <v>0</v>
      </c>
      <c r="L2788" s="11"/>
      <c r="M2788" s="12"/>
      <c r="N2788">
        <v>0</v>
      </c>
      <c r="O2788" s="12">
        <f t="shared" si="110"/>
        <v>1995</v>
      </c>
      <c r="R2788">
        <v>0</v>
      </c>
      <c r="S2788">
        <v>0.91583159999999997</v>
      </c>
      <c r="T2788">
        <v>0</v>
      </c>
      <c r="U2788">
        <v>0</v>
      </c>
    </row>
    <row r="2789" spans="1:21" x14ac:dyDescent="0.35">
      <c r="A2789">
        <v>1</v>
      </c>
      <c r="B2789">
        <f t="shared" si="111"/>
        <v>2788</v>
      </c>
      <c r="C2789" t="s">
        <v>1341</v>
      </c>
      <c r="D2789">
        <v>137</v>
      </c>
      <c r="E2789">
        <v>1996</v>
      </c>
      <c r="F2789">
        <v>1000</v>
      </c>
      <c r="G2789" s="12">
        <v>5600000</v>
      </c>
      <c r="H2789" s="12">
        <v>0</v>
      </c>
      <c r="I2789">
        <v>0</v>
      </c>
      <c r="J2789">
        <v>0</v>
      </c>
      <c r="K2789">
        <v>0</v>
      </c>
      <c r="L2789" s="11"/>
      <c r="M2789" s="12"/>
      <c r="N2789">
        <v>0</v>
      </c>
      <c r="O2789" s="12">
        <f t="shared" si="110"/>
        <v>1996</v>
      </c>
      <c r="R2789">
        <v>0</v>
      </c>
      <c r="S2789">
        <v>1.7885519999999999</v>
      </c>
      <c r="T2789">
        <v>0</v>
      </c>
      <c r="U2789">
        <v>0</v>
      </c>
    </row>
    <row r="2790" spans="1:21" x14ac:dyDescent="0.35">
      <c r="A2790">
        <v>1</v>
      </c>
      <c r="B2790">
        <f t="shared" si="111"/>
        <v>2789</v>
      </c>
      <c r="C2790" t="s">
        <v>1341</v>
      </c>
      <c r="D2790">
        <v>137</v>
      </c>
      <c r="E2790">
        <v>1997</v>
      </c>
      <c r="F2790">
        <v>1000</v>
      </c>
      <c r="G2790" s="12">
        <v>5800000</v>
      </c>
      <c r="H2790" s="12">
        <v>0</v>
      </c>
      <c r="I2790">
        <v>0</v>
      </c>
      <c r="J2790">
        <v>0</v>
      </c>
      <c r="K2790">
        <v>0</v>
      </c>
      <c r="L2790" s="11"/>
      <c r="M2790" s="12"/>
      <c r="N2790">
        <v>0</v>
      </c>
      <c r="O2790" s="12">
        <f t="shared" si="110"/>
        <v>1997</v>
      </c>
      <c r="R2790">
        <v>0</v>
      </c>
      <c r="S2790">
        <v>1.719984</v>
      </c>
      <c r="T2790">
        <v>0</v>
      </c>
      <c r="U2790">
        <v>0</v>
      </c>
    </row>
    <row r="2791" spans="1:21" x14ac:dyDescent="0.35">
      <c r="A2791">
        <v>1</v>
      </c>
      <c r="B2791">
        <f t="shared" si="111"/>
        <v>2790</v>
      </c>
      <c r="C2791" t="s">
        <v>1341</v>
      </c>
      <c r="D2791">
        <v>137</v>
      </c>
      <c r="E2791">
        <v>1998</v>
      </c>
      <c r="F2791">
        <v>1400</v>
      </c>
      <c r="G2791" s="12">
        <v>6100000</v>
      </c>
      <c r="H2791" s="12">
        <v>0</v>
      </c>
      <c r="I2791">
        <v>0</v>
      </c>
      <c r="J2791">
        <v>0</v>
      </c>
      <c r="K2791">
        <v>0</v>
      </c>
      <c r="L2791" s="11"/>
      <c r="M2791" s="12"/>
      <c r="N2791">
        <v>0</v>
      </c>
      <c r="O2791" s="12">
        <f t="shared" si="110"/>
        <v>1998</v>
      </c>
      <c r="R2791">
        <v>0</v>
      </c>
      <c r="S2791">
        <v>2.2951109999999999</v>
      </c>
      <c r="T2791">
        <v>0</v>
      </c>
      <c r="U2791">
        <v>0</v>
      </c>
    </row>
    <row r="2792" spans="1:21" x14ac:dyDescent="0.35">
      <c r="A2792">
        <v>1</v>
      </c>
      <c r="B2792">
        <f t="shared" si="111"/>
        <v>2791</v>
      </c>
      <c r="C2792" t="s">
        <v>1341</v>
      </c>
      <c r="D2792">
        <v>137</v>
      </c>
      <c r="E2792">
        <v>1999</v>
      </c>
      <c r="F2792">
        <v>2000</v>
      </c>
      <c r="G2792" s="12">
        <v>6400000</v>
      </c>
      <c r="H2792" s="12">
        <v>0</v>
      </c>
      <c r="I2792">
        <v>0</v>
      </c>
      <c r="J2792">
        <v>0</v>
      </c>
      <c r="K2792">
        <v>0</v>
      </c>
      <c r="L2792" s="11"/>
      <c r="M2792" s="12"/>
      <c r="N2792">
        <v>0</v>
      </c>
      <c r="O2792" s="12">
        <f t="shared" si="110"/>
        <v>1999</v>
      </c>
      <c r="R2792">
        <v>0</v>
      </c>
      <c r="S2792">
        <v>3.1221390000000002</v>
      </c>
      <c r="T2792">
        <v>0</v>
      </c>
      <c r="U2792">
        <v>0</v>
      </c>
    </row>
    <row r="2793" spans="1:21" x14ac:dyDescent="0.35">
      <c r="A2793">
        <v>1</v>
      </c>
      <c r="B2793">
        <f t="shared" si="111"/>
        <v>2792</v>
      </c>
      <c r="C2793" t="s">
        <v>1341</v>
      </c>
      <c r="D2793">
        <v>137</v>
      </c>
      <c r="E2793">
        <v>2000</v>
      </c>
      <c r="F2793">
        <v>2700</v>
      </c>
      <c r="G2793" s="12">
        <v>6700000</v>
      </c>
      <c r="H2793" s="12">
        <v>0</v>
      </c>
      <c r="I2793">
        <v>0</v>
      </c>
      <c r="J2793">
        <v>0</v>
      </c>
      <c r="K2793">
        <v>0</v>
      </c>
      <c r="L2793" s="11"/>
      <c r="M2793" s="12"/>
      <c r="N2793">
        <v>0</v>
      </c>
      <c r="O2793" s="12">
        <f t="shared" si="110"/>
        <v>2000</v>
      </c>
      <c r="R2793">
        <v>0</v>
      </c>
      <c r="S2793">
        <v>4.0294559999999997</v>
      </c>
      <c r="T2793">
        <v>0</v>
      </c>
      <c r="U2793">
        <v>0</v>
      </c>
    </row>
    <row r="2794" spans="1:21" x14ac:dyDescent="0.35">
      <c r="A2794">
        <v>1</v>
      </c>
      <c r="B2794">
        <f t="shared" si="111"/>
        <v>2793</v>
      </c>
      <c r="C2794" t="s">
        <v>1341</v>
      </c>
      <c r="D2794">
        <v>137</v>
      </c>
      <c r="E2794">
        <v>2001</v>
      </c>
      <c r="F2794">
        <v>3600</v>
      </c>
      <c r="G2794" s="12">
        <v>7000000</v>
      </c>
      <c r="H2794" s="12">
        <v>0</v>
      </c>
      <c r="I2794">
        <v>0</v>
      </c>
      <c r="J2794">
        <v>0</v>
      </c>
      <c r="K2794">
        <v>0</v>
      </c>
      <c r="L2794" s="11"/>
      <c r="M2794" s="12"/>
      <c r="N2794">
        <v>0</v>
      </c>
      <c r="O2794" s="12">
        <f t="shared" si="110"/>
        <v>2001</v>
      </c>
      <c r="R2794">
        <v>0</v>
      </c>
      <c r="S2794">
        <v>5.1617030000000002</v>
      </c>
      <c r="T2794">
        <v>0</v>
      </c>
      <c r="U2794">
        <v>0</v>
      </c>
    </row>
    <row r="2795" spans="1:21" x14ac:dyDescent="0.35">
      <c r="A2795">
        <v>1</v>
      </c>
      <c r="B2795">
        <f t="shared" si="111"/>
        <v>2794</v>
      </c>
      <c r="C2795" t="s">
        <v>1341</v>
      </c>
      <c r="D2795">
        <v>137</v>
      </c>
      <c r="E2795">
        <v>2002</v>
      </c>
      <c r="F2795">
        <v>4600</v>
      </c>
      <c r="G2795" s="12">
        <v>7200000</v>
      </c>
      <c r="H2795" s="12">
        <v>0</v>
      </c>
      <c r="I2795">
        <v>0</v>
      </c>
      <c r="J2795">
        <v>0</v>
      </c>
      <c r="K2795">
        <v>0</v>
      </c>
      <c r="L2795" s="11"/>
      <c r="M2795" s="12"/>
      <c r="N2795">
        <v>0</v>
      </c>
      <c r="O2795" s="12">
        <f t="shared" si="110"/>
        <v>2002</v>
      </c>
      <c r="R2795">
        <v>0</v>
      </c>
      <c r="S2795">
        <v>6.3559830000000002</v>
      </c>
      <c r="T2795">
        <v>0</v>
      </c>
      <c r="U2795">
        <v>0</v>
      </c>
    </row>
    <row r="2796" spans="1:21" x14ac:dyDescent="0.35">
      <c r="A2796">
        <v>1</v>
      </c>
      <c r="B2796">
        <f t="shared" si="111"/>
        <v>2795</v>
      </c>
      <c r="C2796" t="s">
        <v>1341</v>
      </c>
      <c r="D2796">
        <v>137</v>
      </c>
      <c r="E2796">
        <v>2003</v>
      </c>
      <c r="F2796">
        <v>5700</v>
      </c>
      <c r="G2796" s="12">
        <v>7500000</v>
      </c>
      <c r="H2796" s="12">
        <v>0</v>
      </c>
      <c r="I2796">
        <v>0</v>
      </c>
      <c r="J2796">
        <v>0</v>
      </c>
      <c r="K2796">
        <v>0</v>
      </c>
      <c r="L2796" s="11"/>
      <c r="M2796" s="12"/>
      <c r="N2796">
        <v>0</v>
      </c>
      <c r="O2796" s="12">
        <f t="shared" si="110"/>
        <v>2003</v>
      </c>
      <c r="R2796">
        <v>0</v>
      </c>
      <c r="S2796">
        <v>7.5983369999999999</v>
      </c>
      <c r="T2796">
        <v>0</v>
      </c>
      <c r="U2796">
        <v>0</v>
      </c>
    </row>
    <row r="2797" spans="1:21" x14ac:dyDescent="0.35">
      <c r="A2797">
        <v>1</v>
      </c>
      <c r="B2797">
        <f t="shared" si="111"/>
        <v>2796</v>
      </c>
      <c r="C2797" t="s">
        <v>1341</v>
      </c>
      <c r="D2797">
        <v>137</v>
      </c>
      <c r="E2797">
        <v>2004</v>
      </c>
      <c r="F2797">
        <v>6900</v>
      </c>
      <c r="G2797" s="12">
        <v>7800000</v>
      </c>
      <c r="H2797" s="12">
        <v>0</v>
      </c>
      <c r="I2797">
        <v>0</v>
      </c>
      <c r="J2797">
        <v>0</v>
      </c>
      <c r="K2797">
        <v>0</v>
      </c>
      <c r="L2797" s="11"/>
      <c r="M2797" s="12"/>
      <c r="N2797">
        <v>0</v>
      </c>
      <c r="O2797" s="12">
        <f t="shared" si="110"/>
        <v>2004</v>
      </c>
      <c r="R2797">
        <v>0</v>
      </c>
      <c r="S2797">
        <v>8.8601770000000002</v>
      </c>
      <c r="T2797">
        <v>0</v>
      </c>
      <c r="U2797">
        <v>0</v>
      </c>
    </row>
    <row r="2798" spans="1:21" x14ac:dyDescent="0.35">
      <c r="A2798">
        <v>1</v>
      </c>
      <c r="B2798">
        <f t="shared" si="111"/>
        <v>2797</v>
      </c>
      <c r="C2798" t="s">
        <v>1341</v>
      </c>
      <c r="D2798">
        <v>137</v>
      </c>
      <c r="E2798">
        <v>2005</v>
      </c>
      <c r="F2798">
        <v>8100</v>
      </c>
      <c r="G2798" s="12">
        <v>8100000</v>
      </c>
      <c r="H2798" s="12">
        <v>0</v>
      </c>
      <c r="I2798">
        <v>0</v>
      </c>
      <c r="J2798">
        <v>0</v>
      </c>
      <c r="K2798">
        <v>0</v>
      </c>
      <c r="L2798" s="11"/>
      <c r="M2798" s="12"/>
      <c r="N2798">
        <v>0</v>
      </c>
      <c r="O2798" s="12">
        <f t="shared" si="110"/>
        <v>2005</v>
      </c>
      <c r="R2798">
        <v>0</v>
      </c>
      <c r="S2798">
        <v>9.9890530000000002</v>
      </c>
      <c r="T2798">
        <v>0</v>
      </c>
      <c r="U2798">
        <v>0</v>
      </c>
    </row>
    <row r="2799" spans="1:21" x14ac:dyDescent="0.35">
      <c r="A2799">
        <v>1</v>
      </c>
      <c r="B2799">
        <f t="shared" si="111"/>
        <v>2798</v>
      </c>
      <c r="C2799" t="s">
        <v>1341</v>
      </c>
      <c r="D2799">
        <v>137</v>
      </c>
      <c r="E2799">
        <v>2006</v>
      </c>
      <c r="F2799">
        <v>9300</v>
      </c>
      <c r="G2799" s="12">
        <v>8500000</v>
      </c>
      <c r="H2799" s="12">
        <v>0</v>
      </c>
      <c r="I2799">
        <v>0</v>
      </c>
      <c r="J2799">
        <v>0</v>
      </c>
      <c r="K2799">
        <v>0</v>
      </c>
      <c r="L2799" s="11"/>
      <c r="M2799" s="12"/>
      <c r="N2799">
        <v>0</v>
      </c>
      <c r="O2799" s="12">
        <f t="shared" si="110"/>
        <v>2006</v>
      </c>
      <c r="R2799">
        <v>0</v>
      </c>
      <c r="S2799">
        <v>10.982329999999999</v>
      </c>
      <c r="T2799">
        <v>0</v>
      </c>
      <c r="U2799">
        <v>0</v>
      </c>
    </row>
    <row r="2800" spans="1:21" x14ac:dyDescent="0.35">
      <c r="A2800">
        <v>1</v>
      </c>
      <c r="B2800">
        <f t="shared" si="111"/>
        <v>2799</v>
      </c>
      <c r="C2800" t="s">
        <v>1341</v>
      </c>
      <c r="D2800">
        <v>137</v>
      </c>
      <c r="E2800">
        <v>2007</v>
      </c>
      <c r="F2800">
        <v>11000</v>
      </c>
      <c r="G2800" s="12">
        <v>8900000</v>
      </c>
      <c r="H2800" s="12">
        <v>0</v>
      </c>
      <c r="I2800">
        <v>0</v>
      </c>
      <c r="J2800">
        <v>0</v>
      </c>
      <c r="K2800">
        <v>0</v>
      </c>
      <c r="L2800" s="11"/>
      <c r="M2800" s="12"/>
      <c r="N2800">
        <v>0</v>
      </c>
      <c r="O2800" s="12">
        <f t="shared" si="110"/>
        <v>2007</v>
      </c>
      <c r="R2800">
        <v>0</v>
      </c>
      <c r="S2800">
        <v>12.419840000000001</v>
      </c>
      <c r="T2800">
        <v>0</v>
      </c>
      <c r="U2800">
        <v>0</v>
      </c>
    </row>
    <row r="2801" spans="1:21" x14ac:dyDescent="0.35">
      <c r="A2801">
        <v>1</v>
      </c>
      <c r="B2801">
        <f t="shared" si="111"/>
        <v>2800</v>
      </c>
      <c r="C2801" t="s">
        <v>1341</v>
      </c>
      <c r="D2801">
        <v>137</v>
      </c>
      <c r="E2801">
        <v>2008</v>
      </c>
      <c r="F2801">
        <v>12000</v>
      </c>
      <c r="G2801" s="12">
        <v>9300000</v>
      </c>
      <c r="H2801" s="12">
        <v>0</v>
      </c>
      <c r="I2801">
        <v>0</v>
      </c>
      <c r="J2801">
        <v>0</v>
      </c>
      <c r="K2801">
        <v>0</v>
      </c>
      <c r="L2801" s="11"/>
      <c r="M2801" s="12"/>
      <c r="N2801">
        <v>0</v>
      </c>
      <c r="O2801" s="12">
        <f t="shared" si="110"/>
        <v>2008</v>
      </c>
      <c r="R2801">
        <v>0</v>
      </c>
      <c r="S2801">
        <v>12.95458</v>
      </c>
      <c r="T2801">
        <v>0</v>
      </c>
      <c r="U2801">
        <v>0</v>
      </c>
    </row>
    <row r="2802" spans="1:21" x14ac:dyDescent="0.35">
      <c r="A2802">
        <v>1</v>
      </c>
      <c r="B2802">
        <f t="shared" si="111"/>
        <v>2801</v>
      </c>
      <c r="C2802" t="s">
        <v>1341</v>
      </c>
      <c r="D2802">
        <v>137</v>
      </c>
      <c r="E2802">
        <v>2009</v>
      </c>
      <c r="F2802">
        <v>12000</v>
      </c>
      <c r="G2802" s="12">
        <v>9700000</v>
      </c>
      <c r="H2802" s="12">
        <v>0</v>
      </c>
      <c r="I2802">
        <v>0</v>
      </c>
      <c r="J2802">
        <v>0</v>
      </c>
      <c r="K2802">
        <v>0</v>
      </c>
      <c r="L2802" s="11"/>
      <c r="M2802" s="12"/>
      <c r="N2802">
        <v>0</v>
      </c>
      <c r="O2802" s="12">
        <f t="shared" si="110"/>
        <v>2009</v>
      </c>
      <c r="R2802">
        <v>0</v>
      </c>
      <c r="S2802">
        <v>12.408659999999999</v>
      </c>
      <c r="T2802">
        <v>0</v>
      </c>
      <c r="U2802">
        <v>0</v>
      </c>
    </row>
    <row r="2803" spans="1:21" x14ac:dyDescent="0.35">
      <c r="A2803">
        <v>1</v>
      </c>
      <c r="B2803">
        <f t="shared" si="111"/>
        <v>2802</v>
      </c>
      <c r="C2803" t="s">
        <v>1341</v>
      </c>
      <c r="D2803">
        <v>137</v>
      </c>
      <c r="E2803">
        <v>2010</v>
      </c>
      <c r="F2803">
        <v>13000</v>
      </c>
      <c r="G2803" s="12">
        <v>10000000</v>
      </c>
      <c r="H2803" s="12">
        <v>0</v>
      </c>
      <c r="I2803">
        <v>0</v>
      </c>
      <c r="J2803">
        <v>0</v>
      </c>
      <c r="K2803">
        <v>0</v>
      </c>
      <c r="L2803" s="11"/>
      <c r="M2803" s="12"/>
      <c r="N2803">
        <v>0</v>
      </c>
      <c r="O2803" s="12">
        <f t="shared" si="110"/>
        <v>2010</v>
      </c>
      <c r="R2803">
        <v>0</v>
      </c>
      <c r="S2803">
        <v>12.91323</v>
      </c>
      <c r="T2803">
        <v>0</v>
      </c>
      <c r="U2803">
        <v>0</v>
      </c>
    </row>
    <row r="2804" spans="1:21" x14ac:dyDescent="0.35">
      <c r="A2804">
        <v>1</v>
      </c>
      <c r="B2804">
        <f t="shared" si="111"/>
        <v>2803</v>
      </c>
      <c r="C2804" t="s">
        <v>1341</v>
      </c>
      <c r="D2804">
        <v>137</v>
      </c>
      <c r="E2804">
        <v>2011</v>
      </c>
      <c r="F2804">
        <v>14000</v>
      </c>
      <c r="G2804" s="12">
        <v>10000000</v>
      </c>
      <c r="H2804" s="12">
        <v>0</v>
      </c>
      <c r="I2804">
        <v>0</v>
      </c>
      <c r="J2804">
        <v>0</v>
      </c>
      <c r="K2804">
        <v>0</v>
      </c>
      <c r="L2804" s="11"/>
      <c r="M2804" s="12"/>
      <c r="N2804">
        <v>0</v>
      </c>
      <c r="O2804" s="12">
        <f t="shared" si="110"/>
        <v>2011</v>
      </c>
      <c r="R2804">
        <v>0</v>
      </c>
      <c r="S2804">
        <v>13.39859</v>
      </c>
      <c r="T2804">
        <v>0</v>
      </c>
      <c r="U2804">
        <v>0</v>
      </c>
    </row>
    <row r="2805" spans="1:21" x14ac:dyDescent="0.35">
      <c r="A2805">
        <v>1</v>
      </c>
      <c r="B2805">
        <f t="shared" si="111"/>
        <v>2804</v>
      </c>
      <c r="C2805" t="s">
        <v>1341</v>
      </c>
      <c r="D2805">
        <v>137</v>
      </c>
      <c r="E2805">
        <v>2012</v>
      </c>
      <c r="F2805">
        <v>14000</v>
      </c>
      <c r="G2805" s="12">
        <v>11000000</v>
      </c>
      <c r="H2805" s="12">
        <v>0</v>
      </c>
      <c r="I2805">
        <v>0</v>
      </c>
      <c r="J2805">
        <v>0</v>
      </c>
      <c r="K2805">
        <v>0</v>
      </c>
      <c r="L2805" s="11"/>
      <c r="M2805" s="12"/>
      <c r="N2805">
        <v>0</v>
      </c>
      <c r="O2805" s="12">
        <f t="shared" si="110"/>
        <v>2012</v>
      </c>
      <c r="R2805">
        <v>0</v>
      </c>
      <c r="S2805">
        <v>12.941090000000001</v>
      </c>
      <c r="T2805">
        <v>0</v>
      </c>
      <c r="U2805">
        <v>0</v>
      </c>
    </row>
    <row r="2806" spans="1:21" x14ac:dyDescent="0.35">
      <c r="A2806">
        <v>1</v>
      </c>
      <c r="B2806">
        <f t="shared" si="111"/>
        <v>2805</v>
      </c>
      <c r="C2806" t="s">
        <v>1341</v>
      </c>
      <c r="D2806">
        <v>137</v>
      </c>
      <c r="E2806">
        <v>2013</v>
      </c>
      <c r="F2806">
        <v>14000</v>
      </c>
      <c r="G2806" s="12">
        <v>11000000</v>
      </c>
      <c r="H2806" s="12">
        <v>0</v>
      </c>
      <c r="I2806">
        <v>0</v>
      </c>
      <c r="J2806">
        <v>0</v>
      </c>
      <c r="K2806">
        <v>0</v>
      </c>
      <c r="L2806" s="11"/>
      <c r="M2806" s="12"/>
      <c r="N2806">
        <v>0</v>
      </c>
      <c r="O2806" s="12">
        <f t="shared" si="110"/>
        <v>2013</v>
      </c>
      <c r="R2806">
        <v>0</v>
      </c>
      <c r="S2806">
        <v>12.525169999999999</v>
      </c>
      <c r="T2806">
        <v>0</v>
      </c>
      <c r="U2806">
        <v>0</v>
      </c>
    </row>
    <row r="2807" spans="1:21" x14ac:dyDescent="0.35">
      <c r="A2807">
        <v>1</v>
      </c>
      <c r="B2807">
        <f t="shared" si="111"/>
        <v>2806</v>
      </c>
      <c r="C2807" t="s">
        <v>1341</v>
      </c>
      <c r="D2807">
        <v>137</v>
      </c>
      <c r="E2807">
        <v>2014</v>
      </c>
      <c r="F2807">
        <v>14000</v>
      </c>
      <c r="G2807" s="12">
        <v>12000000</v>
      </c>
      <c r="H2807" s="12">
        <v>0</v>
      </c>
      <c r="I2807">
        <v>0</v>
      </c>
      <c r="J2807">
        <v>0</v>
      </c>
      <c r="K2807">
        <v>0</v>
      </c>
      <c r="L2807" s="11"/>
      <c r="M2807" s="12"/>
      <c r="N2807">
        <v>0</v>
      </c>
      <c r="O2807" s="12">
        <f t="shared" si="110"/>
        <v>2014</v>
      </c>
      <c r="R2807">
        <v>0</v>
      </c>
      <c r="S2807">
        <v>12.141220000000001</v>
      </c>
      <c r="T2807">
        <v>0</v>
      </c>
      <c r="U2807">
        <v>0</v>
      </c>
    </row>
    <row r="2808" spans="1:21" x14ac:dyDescent="0.35">
      <c r="A2808">
        <v>1</v>
      </c>
      <c r="B2808">
        <f t="shared" si="111"/>
        <v>2807</v>
      </c>
      <c r="C2808" t="s">
        <v>1341</v>
      </c>
      <c r="D2808">
        <v>137</v>
      </c>
      <c r="E2808">
        <v>2015</v>
      </c>
      <c r="F2808">
        <v>14000</v>
      </c>
      <c r="G2808" s="12">
        <v>12000000</v>
      </c>
      <c r="H2808" s="12">
        <v>0</v>
      </c>
      <c r="I2808">
        <v>0</v>
      </c>
      <c r="J2808">
        <v>0</v>
      </c>
      <c r="K2808">
        <v>0</v>
      </c>
      <c r="L2808" s="11"/>
      <c r="M2808" s="12"/>
      <c r="N2808">
        <v>0</v>
      </c>
      <c r="O2808" s="12">
        <f t="shared" si="110"/>
        <v>2015</v>
      </c>
      <c r="R2808">
        <v>0</v>
      </c>
      <c r="S2808">
        <v>11.782389999999999</v>
      </c>
      <c r="T2808">
        <v>0</v>
      </c>
      <c r="U2808">
        <v>0</v>
      </c>
    </row>
    <row r="2809" spans="1:21" x14ac:dyDescent="0.35">
      <c r="A2809">
        <v>1</v>
      </c>
      <c r="B2809">
        <f t="shared" si="111"/>
        <v>2808</v>
      </c>
      <c r="C2809" t="s">
        <v>1341</v>
      </c>
      <c r="D2809">
        <v>137</v>
      </c>
      <c r="E2809">
        <v>2016</v>
      </c>
      <c r="F2809">
        <v>13000</v>
      </c>
      <c r="G2809" s="12">
        <v>12000000</v>
      </c>
      <c r="H2809" s="12">
        <v>0</v>
      </c>
      <c r="I2809">
        <v>0</v>
      </c>
      <c r="J2809">
        <v>0</v>
      </c>
      <c r="K2809">
        <v>0</v>
      </c>
      <c r="L2809" s="11"/>
      <c r="M2809" s="12"/>
      <c r="N2809">
        <v>0</v>
      </c>
      <c r="O2809" s="12">
        <f t="shared" si="110"/>
        <v>2016</v>
      </c>
      <c r="R2809">
        <v>0</v>
      </c>
      <c r="S2809">
        <v>10.628970000000001</v>
      </c>
      <c r="T2809">
        <v>0</v>
      </c>
      <c r="U2809">
        <v>0</v>
      </c>
    </row>
    <row r="2810" spans="1:21" x14ac:dyDescent="0.35">
      <c r="A2810">
        <v>1</v>
      </c>
      <c r="B2810">
        <f t="shared" si="111"/>
        <v>2809</v>
      </c>
      <c r="C2810" t="s">
        <v>139</v>
      </c>
      <c r="D2810">
        <v>139</v>
      </c>
      <c r="E2810">
        <v>1990</v>
      </c>
      <c r="F2810">
        <v>100</v>
      </c>
      <c r="G2810" s="12">
        <v>17000000</v>
      </c>
      <c r="H2810" s="12">
        <v>0</v>
      </c>
      <c r="I2810">
        <v>0</v>
      </c>
      <c r="J2810">
        <v>0</v>
      </c>
      <c r="K2810">
        <v>0</v>
      </c>
      <c r="L2810" s="11">
        <v>34700</v>
      </c>
      <c r="M2810" s="12">
        <v>1995</v>
      </c>
      <c r="N2810">
        <v>0</v>
      </c>
      <c r="O2810" s="12">
        <f t="shared" si="110"/>
        <v>-5</v>
      </c>
      <c r="P2810">
        <v>1995</v>
      </c>
      <c r="Q2810">
        <v>-5</v>
      </c>
      <c r="R2810">
        <v>0</v>
      </c>
      <c r="S2810">
        <v>5.85549E-2</v>
      </c>
      <c r="T2810">
        <v>0</v>
      </c>
      <c r="U2810">
        <v>0</v>
      </c>
    </row>
    <row r="2811" spans="1:21" x14ac:dyDescent="0.35">
      <c r="A2811">
        <v>1</v>
      </c>
      <c r="B2811">
        <f t="shared" si="111"/>
        <v>2810</v>
      </c>
      <c r="C2811" t="s">
        <v>139</v>
      </c>
      <c r="D2811">
        <v>139</v>
      </c>
      <c r="E2811">
        <v>1991</v>
      </c>
      <c r="F2811">
        <v>100</v>
      </c>
      <c r="G2811" s="12">
        <v>17000000</v>
      </c>
      <c r="H2811" s="12">
        <v>0</v>
      </c>
      <c r="I2811">
        <v>0</v>
      </c>
      <c r="J2811">
        <v>0</v>
      </c>
      <c r="K2811">
        <v>0</v>
      </c>
      <c r="L2811" s="11">
        <v>34700</v>
      </c>
      <c r="M2811" s="12">
        <v>1995</v>
      </c>
      <c r="N2811">
        <v>0</v>
      </c>
      <c r="O2811" s="12">
        <f t="shared" si="110"/>
        <v>-4</v>
      </c>
      <c r="P2811">
        <v>1995</v>
      </c>
      <c r="Q2811">
        <v>-4</v>
      </c>
      <c r="R2811">
        <v>0</v>
      </c>
      <c r="S2811">
        <v>5.7783399999999999E-2</v>
      </c>
      <c r="T2811">
        <v>0</v>
      </c>
      <c r="U2811">
        <v>0</v>
      </c>
    </row>
    <row r="2812" spans="1:21" x14ac:dyDescent="0.35">
      <c r="A2812">
        <v>1</v>
      </c>
      <c r="B2812">
        <f t="shared" si="111"/>
        <v>2811</v>
      </c>
      <c r="C2812" t="s">
        <v>139</v>
      </c>
      <c r="D2812">
        <v>139</v>
      </c>
      <c r="E2812">
        <v>1992</v>
      </c>
      <c r="F2812">
        <v>100</v>
      </c>
      <c r="G2812" s="12">
        <v>18000000</v>
      </c>
      <c r="H2812" s="12">
        <v>0</v>
      </c>
      <c r="I2812">
        <v>0</v>
      </c>
      <c r="J2812">
        <v>0</v>
      </c>
      <c r="K2812">
        <v>0</v>
      </c>
      <c r="L2812" s="11">
        <v>34700</v>
      </c>
      <c r="M2812" s="12">
        <v>1995</v>
      </c>
      <c r="N2812">
        <v>0</v>
      </c>
      <c r="O2812" s="12">
        <f t="shared" si="110"/>
        <v>-3</v>
      </c>
      <c r="P2812">
        <v>1995</v>
      </c>
      <c r="Q2812">
        <v>-3</v>
      </c>
      <c r="R2812">
        <v>0</v>
      </c>
      <c r="S2812">
        <v>5.70646E-2</v>
      </c>
      <c r="T2812">
        <v>0</v>
      </c>
      <c r="U2812">
        <v>0</v>
      </c>
    </row>
    <row r="2813" spans="1:21" x14ac:dyDescent="0.35">
      <c r="A2813">
        <v>1</v>
      </c>
      <c r="B2813">
        <f t="shared" si="111"/>
        <v>2812</v>
      </c>
      <c r="C2813" t="s">
        <v>139</v>
      </c>
      <c r="D2813">
        <v>139</v>
      </c>
      <c r="E2813">
        <v>1993</v>
      </c>
      <c r="F2813">
        <v>100</v>
      </c>
      <c r="G2813" s="12">
        <v>18000000</v>
      </c>
      <c r="H2813" s="12">
        <v>0</v>
      </c>
      <c r="I2813">
        <v>0</v>
      </c>
      <c r="J2813">
        <v>0</v>
      </c>
      <c r="K2813">
        <v>0</v>
      </c>
      <c r="L2813" s="11">
        <v>34700</v>
      </c>
      <c r="M2813" s="12">
        <v>1995</v>
      </c>
      <c r="N2813">
        <v>0</v>
      </c>
      <c r="O2813" s="12">
        <f t="shared" si="110"/>
        <v>-2</v>
      </c>
      <c r="P2813">
        <v>1995</v>
      </c>
      <c r="Q2813">
        <v>-2</v>
      </c>
      <c r="R2813">
        <v>0</v>
      </c>
      <c r="S2813">
        <v>5.6407899999999997E-2</v>
      </c>
      <c r="T2813">
        <v>0</v>
      </c>
      <c r="U2813">
        <v>0</v>
      </c>
    </row>
    <row r="2814" spans="1:21" x14ac:dyDescent="0.35">
      <c r="A2814">
        <v>1</v>
      </c>
      <c r="B2814">
        <f t="shared" si="111"/>
        <v>2813</v>
      </c>
      <c r="C2814" t="s">
        <v>139</v>
      </c>
      <c r="D2814">
        <v>139</v>
      </c>
      <c r="E2814">
        <v>1994</v>
      </c>
      <c r="F2814">
        <v>100</v>
      </c>
      <c r="G2814" s="12">
        <v>18000000</v>
      </c>
      <c r="H2814" s="12">
        <v>0</v>
      </c>
      <c r="I2814">
        <v>0</v>
      </c>
      <c r="J2814">
        <v>0</v>
      </c>
      <c r="K2814">
        <v>0</v>
      </c>
      <c r="L2814" s="11">
        <v>34700</v>
      </c>
      <c r="M2814" s="12">
        <v>1995</v>
      </c>
      <c r="N2814">
        <v>0</v>
      </c>
      <c r="O2814" s="12">
        <f t="shared" si="110"/>
        <v>-1</v>
      </c>
      <c r="P2814">
        <v>1995</v>
      </c>
      <c r="Q2814">
        <v>-1</v>
      </c>
      <c r="R2814">
        <v>0</v>
      </c>
      <c r="S2814">
        <v>5.5828500000000003E-2</v>
      </c>
      <c r="T2814">
        <v>0</v>
      </c>
      <c r="U2814">
        <v>0</v>
      </c>
    </row>
    <row r="2815" spans="1:21" x14ac:dyDescent="0.35">
      <c r="A2815">
        <v>1</v>
      </c>
      <c r="B2815">
        <f t="shared" si="111"/>
        <v>2814</v>
      </c>
      <c r="C2815" t="s">
        <v>139</v>
      </c>
      <c r="D2815">
        <v>139</v>
      </c>
      <c r="E2815">
        <v>1995</v>
      </c>
      <c r="F2815">
        <v>100</v>
      </c>
      <c r="G2815" s="12">
        <v>18000000</v>
      </c>
      <c r="H2815" s="12">
        <v>0</v>
      </c>
      <c r="I2815">
        <v>0</v>
      </c>
      <c r="J2815">
        <v>0</v>
      </c>
      <c r="K2815">
        <v>0</v>
      </c>
      <c r="L2815" s="11">
        <v>34700</v>
      </c>
      <c r="M2815" s="12">
        <v>1995</v>
      </c>
      <c r="N2815">
        <v>1</v>
      </c>
      <c r="O2815" s="12">
        <f t="shared" si="110"/>
        <v>0</v>
      </c>
      <c r="P2815">
        <v>1995</v>
      </c>
      <c r="Q2815">
        <v>0</v>
      </c>
      <c r="R2815">
        <v>1</v>
      </c>
      <c r="S2815">
        <v>5.5328099999999998E-2</v>
      </c>
      <c r="T2815">
        <v>0</v>
      </c>
      <c r="U2815">
        <v>0</v>
      </c>
    </row>
    <row r="2816" spans="1:21" x14ac:dyDescent="0.35">
      <c r="A2816">
        <v>1</v>
      </c>
      <c r="B2816">
        <f t="shared" si="111"/>
        <v>2815</v>
      </c>
      <c r="C2816" t="s">
        <v>139</v>
      </c>
      <c r="D2816">
        <v>139</v>
      </c>
      <c r="E2816">
        <v>1996</v>
      </c>
      <c r="F2816">
        <v>100</v>
      </c>
      <c r="G2816" s="12">
        <v>18000000</v>
      </c>
      <c r="H2816" s="12">
        <v>0</v>
      </c>
      <c r="I2816">
        <v>0</v>
      </c>
      <c r="J2816">
        <v>0</v>
      </c>
      <c r="K2816">
        <v>0</v>
      </c>
      <c r="L2816" s="11">
        <v>34700</v>
      </c>
      <c r="M2816" s="12">
        <v>1995</v>
      </c>
      <c r="N2816">
        <v>1</v>
      </c>
      <c r="O2816" s="12">
        <f t="shared" si="110"/>
        <v>1</v>
      </c>
      <c r="P2816">
        <v>1995</v>
      </c>
      <c r="Q2816">
        <v>1</v>
      </c>
      <c r="R2816">
        <v>1</v>
      </c>
      <c r="S2816">
        <v>5.4914900000000003E-2</v>
      </c>
      <c r="T2816">
        <v>0</v>
      </c>
      <c r="U2816">
        <v>0</v>
      </c>
    </row>
    <row r="2817" spans="1:21" x14ac:dyDescent="0.35">
      <c r="A2817">
        <v>1</v>
      </c>
      <c r="B2817">
        <f t="shared" si="111"/>
        <v>2816</v>
      </c>
      <c r="C2817" t="s">
        <v>139</v>
      </c>
      <c r="D2817">
        <v>139</v>
      </c>
      <c r="E2817">
        <v>1997</v>
      </c>
      <c r="F2817">
        <v>100</v>
      </c>
      <c r="G2817" s="12">
        <v>18000000</v>
      </c>
      <c r="H2817" s="12">
        <v>0</v>
      </c>
      <c r="I2817">
        <v>0</v>
      </c>
      <c r="J2817">
        <v>0</v>
      </c>
      <c r="K2817">
        <v>0</v>
      </c>
      <c r="L2817" s="11">
        <v>34700</v>
      </c>
      <c r="M2817" s="12">
        <v>1995</v>
      </c>
      <c r="N2817">
        <v>1</v>
      </c>
      <c r="O2817" s="12">
        <f t="shared" si="110"/>
        <v>2</v>
      </c>
      <c r="P2817">
        <v>1995</v>
      </c>
      <c r="Q2817">
        <v>2</v>
      </c>
      <c r="R2817">
        <v>1</v>
      </c>
      <c r="S2817">
        <v>5.4576199999999998E-2</v>
      </c>
      <c r="T2817">
        <v>0</v>
      </c>
      <c r="U2817">
        <v>0</v>
      </c>
    </row>
    <row r="2818" spans="1:21" x14ac:dyDescent="0.35">
      <c r="A2818">
        <v>1</v>
      </c>
      <c r="B2818">
        <f t="shared" si="111"/>
        <v>2817</v>
      </c>
      <c r="C2818" t="s">
        <v>139</v>
      </c>
      <c r="D2818">
        <v>139</v>
      </c>
      <c r="E2818">
        <v>1998</v>
      </c>
      <c r="F2818">
        <v>100</v>
      </c>
      <c r="G2818" s="12">
        <v>18000000</v>
      </c>
      <c r="H2818" s="12">
        <v>0</v>
      </c>
      <c r="I2818">
        <v>0</v>
      </c>
      <c r="J2818">
        <v>0</v>
      </c>
      <c r="K2818">
        <v>0</v>
      </c>
      <c r="L2818" s="11">
        <v>34700</v>
      </c>
      <c r="M2818" s="12">
        <v>1995</v>
      </c>
      <c r="N2818">
        <v>1</v>
      </c>
      <c r="O2818" s="12">
        <f t="shared" si="110"/>
        <v>3</v>
      </c>
      <c r="P2818">
        <v>1995</v>
      </c>
      <c r="Q2818">
        <v>3</v>
      </c>
      <c r="R2818">
        <v>1</v>
      </c>
      <c r="S2818">
        <v>5.4274099999999999E-2</v>
      </c>
      <c r="T2818">
        <v>0</v>
      </c>
      <c r="U2818">
        <v>0</v>
      </c>
    </row>
    <row r="2819" spans="1:21" x14ac:dyDescent="0.35">
      <c r="A2819">
        <v>1</v>
      </c>
      <c r="B2819">
        <f t="shared" si="111"/>
        <v>2818</v>
      </c>
      <c r="C2819" t="s">
        <v>139</v>
      </c>
      <c r="D2819">
        <v>139</v>
      </c>
      <c r="E2819">
        <v>1999</v>
      </c>
      <c r="F2819">
        <v>100</v>
      </c>
      <c r="G2819" s="12">
        <v>19000000</v>
      </c>
      <c r="H2819" s="12">
        <v>0</v>
      </c>
      <c r="I2819">
        <v>0</v>
      </c>
      <c r="J2819">
        <v>0</v>
      </c>
      <c r="K2819">
        <v>0</v>
      </c>
      <c r="L2819" s="11">
        <v>34700</v>
      </c>
      <c r="M2819" s="12">
        <v>1995</v>
      </c>
      <c r="N2819">
        <v>1</v>
      </c>
      <c r="O2819" s="12">
        <f t="shared" ref="O2819:O2882" si="112">E2819-M2819</f>
        <v>4</v>
      </c>
      <c r="P2819">
        <v>1995</v>
      </c>
      <c r="Q2819">
        <v>4</v>
      </c>
      <c r="R2819">
        <v>1</v>
      </c>
      <c r="S2819">
        <v>5.39607E-2</v>
      </c>
      <c r="T2819">
        <v>0</v>
      </c>
      <c r="U2819">
        <v>0</v>
      </c>
    </row>
    <row r="2820" spans="1:21" x14ac:dyDescent="0.35">
      <c r="A2820">
        <v>1</v>
      </c>
      <c r="B2820">
        <f t="shared" ref="B2820:B2883" si="113">B2819+1</f>
        <v>2819</v>
      </c>
      <c r="C2820" t="s">
        <v>139</v>
      </c>
      <c r="D2820">
        <v>139</v>
      </c>
      <c r="E2820">
        <v>2000</v>
      </c>
      <c r="F2820">
        <v>100</v>
      </c>
      <c r="G2820" s="12">
        <v>19000000</v>
      </c>
      <c r="H2820" s="12">
        <v>0</v>
      </c>
      <c r="I2820">
        <v>0</v>
      </c>
      <c r="J2820">
        <v>0</v>
      </c>
      <c r="K2820">
        <v>0</v>
      </c>
      <c r="L2820" s="11">
        <v>34700</v>
      </c>
      <c r="M2820" s="12">
        <v>1995</v>
      </c>
      <c r="N2820">
        <v>1</v>
      </c>
      <c r="O2820" s="12">
        <f t="shared" si="112"/>
        <v>5</v>
      </c>
      <c r="P2820">
        <v>1995</v>
      </c>
      <c r="Q2820">
        <v>5</v>
      </c>
      <c r="R2820">
        <v>1</v>
      </c>
      <c r="S2820">
        <v>5.3604899999999997E-2</v>
      </c>
      <c r="T2820">
        <v>0</v>
      </c>
      <c r="U2820">
        <v>0</v>
      </c>
    </row>
    <row r="2821" spans="1:21" x14ac:dyDescent="0.35">
      <c r="A2821">
        <v>1</v>
      </c>
      <c r="B2821">
        <f t="shared" si="113"/>
        <v>2820</v>
      </c>
      <c r="C2821" t="s">
        <v>139</v>
      </c>
      <c r="D2821">
        <v>139</v>
      </c>
      <c r="E2821">
        <v>2001</v>
      </c>
      <c r="F2821">
        <v>100</v>
      </c>
      <c r="G2821" s="12">
        <v>19000000</v>
      </c>
      <c r="H2821" s="12">
        <v>0</v>
      </c>
      <c r="I2821">
        <v>0</v>
      </c>
      <c r="J2821">
        <v>0</v>
      </c>
      <c r="K2821">
        <v>0</v>
      </c>
      <c r="L2821" s="11">
        <v>34700</v>
      </c>
      <c r="M2821" s="12">
        <v>1995</v>
      </c>
      <c r="N2821">
        <v>1</v>
      </c>
      <c r="O2821" s="12">
        <f t="shared" si="112"/>
        <v>6</v>
      </c>
      <c r="P2821">
        <v>1995</v>
      </c>
      <c r="Q2821">
        <v>6</v>
      </c>
      <c r="R2821">
        <v>1</v>
      </c>
      <c r="S2821">
        <v>5.3199999999999997E-2</v>
      </c>
      <c r="T2821">
        <v>0</v>
      </c>
      <c r="U2821">
        <v>0</v>
      </c>
    </row>
    <row r="2822" spans="1:21" x14ac:dyDescent="0.35">
      <c r="A2822">
        <v>1</v>
      </c>
      <c r="B2822">
        <f t="shared" si="113"/>
        <v>2821</v>
      </c>
      <c r="C2822" t="s">
        <v>139</v>
      </c>
      <c r="D2822">
        <v>139</v>
      </c>
      <c r="E2822">
        <v>2002</v>
      </c>
      <c r="F2822">
        <v>100</v>
      </c>
      <c r="G2822" s="12">
        <v>19000000</v>
      </c>
      <c r="H2822" s="12">
        <v>0</v>
      </c>
      <c r="I2822">
        <v>0</v>
      </c>
      <c r="J2822">
        <v>0</v>
      </c>
      <c r="K2822">
        <v>0</v>
      </c>
      <c r="L2822" s="11">
        <v>34700</v>
      </c>
      <c r="M2822" s="12">
        <v>1995</v>
      </c>
      <c r="N2822">
        <v>1</v>
      </c>
      <c r="O2822" s="12">
        <f t="shared" si="112"/>
        <v>7</v>
      </c>
      <c r="P2822">
        <v>1995</v>
      </c>
      <c r="Q2822">
        <v>7</v>
      </c>
      <c r="R2822">
        <v>1</v>
      </c>
      <c r="S2822">
        <v>5.2801099999999997E-2</v>
      </c>
      <c r="T2822">
        <v>0</v>
      </c>
      <c r="U2822">
        <v>0</v>
      </c>
    </row>
    <row r="2823" spans="1:21" x14ac:dyDescent="0.35">
      <c r="A2823">
        <v>1</v>
      </c>
      <c r="B2823">
        <f t="shared" si="113"/>
        <v>2822</v>
      </c>
      <c r="C2823" t="s">
        <v>139</v>
      </c>
      <c r="D2823">
        <v>139</v>
      </c>
      <c r="E2823">
        <v>2003</v>
      </c>
      <c r="F2823">
        <v>100</v>
      </c>
      <c r="G2823" s="12">
        <v>19000000</v>
      </c>
      <c r="H2823" s="12">
        <v>0</v>
      </c>
      <c r="I2823">
        <v>0</v>
      </c>
      <c r="J2823">
        <v>0</v>
      </c>
      <c r="K2823">
        <v>0</v>
      </c>
      <c r="L2823" s="11">
        <v>34700</v>
      </c>
      <c r="M2823" s="12">
        <v>1995</v>
      </c>
      <c r="N2823">
        <v>1</v>
      </c>
      <c r="O2823" s="12">
        <f t="shared" si="112"/>
        <v>8</v>
      </c>
      <c r="P2823">
        <v>1995</v>
      </c>
      <c r="Q2823">
        <v>8</v>
      </c>
      <c r="R2823">
        <v>1</v>
      </c>
      <c r="S2823">
        <v>5.2402700000000003E-2</v>
      </c>
      <c r="T2823">
        <v>0</v>
      </c>
      <c r="U2823">
        <v>0</v>
      </c>
    </row>
    <row r="2824" spans="1:21" x14ac:dyDescent="0.35">
      <c r="A2824">
        <v>1</v>
      </c>
      <c r="B2824">
        <f t="shared" si="113"/>
        <v>2823</v>
      </c>
      <c r="C2824" t="s">
        <v>139</v>
      </c>
      <c r="D2824">
        <v>139</v>
      </c>
      <c r="E2824">
        <v>2004</v>
      </c>
      <c r="F2824">
        <v>100</v>
      </c>
      <c r="G2824" s="12">
        <v>19000000</v>
      </c>
      <c r="H2824" s="12">
        <v>0</v>
      </c>
      <c r="I2824">
        <v>0</v>
      </c>
      <c r="J2824">
        <v>0</v>
      </c>
      <c r="K2824">
        <v>0</v>
      </c>
      <c r="L2824" s="11">
        <v>34700</v>
      </c>
      <c r="M2824" s="12">
        <v>1995</v>
      </c>
      <c r="N2824">
        <v>1</v>
      </c>
      <c r="O2824" s="12">
        <f t="shared" si="112"/>
        <v>9</v>
      </c>
      <c r="P2824">
        <v>1995</v>
      </c>
      <c r="Q2824">
        <v>9</v>
      </c>
      <c r="R2824">
        <v>1</v>
      </c>
      <c r="S2824">
        <v>5.2007499999999998E-2</v>
      </c>
      <c r="T2824">
        <v>0</v>
      </c>
      <c r="U2824">
        <v>0</v>
      </c>
    </row>
    <row r="2825" spans="1:21" x14ac:dyDescent="0.35">
      <c r="A2825">
        <v>1</v>
      </c>
      <c r="B2825">
        <f t="shared" si="113"/>
        <v>2824</v>
      </c>
      <c r="C2825" t="s">
        <v>139</v>
      </c>
      <c r="D2825">
        <v>139</v>
      </c>
      <c r="E2825">
        <v>2005</v>
      </c>
      <c r="F2825">
        <v>100</v>
      </c>
      <c r="G2825" s="12">
        <v>19000000</v>
      </c>
      <c r="H2825" s="12">
        <v>0</v>
      </c>
      <c r="I2825">
        <v>0</v>
      </c>
      <c r="J2825">
        <v>0</v>
      </c>
      <c r="K2825">
        <v>0</v>
      </c>
      <c r="L2825" s="11">
        <v>34700</v>
      </c>
      <c r="M2825" s="12">
        <v>1995</v>
      </c>
      <c r="N2825">
        <v>1</v>
      </c>
      <c r="O2825" s="12">
        <f t="shared" si="112"/>
        <v>10</v>
      </c>
      <c r="P2825">
        <v>1995</v>
      </c>
      <c r="Q2825">
        <v>10</v>
      </c>
      <c r="R2825">
        <v>1</v>
      </c>
      <c r="S2825">
        <v>5.1618200000000003E-2</v>
      </c>
      <c r="T2825">
        <v>0</v>
      </c>
      <c r="U2825">
        <v>0</v>
      </c>
    </row>
    <row r="2826" spans="1:21" x14ac:dyDescent="0.35">
      <c r="A2826">
        <v>1</v>
      </c>
      <c r="B2826">
        <f t="shared" si="113"/>
        <v>2825</v>
      </c>
      <c r="C2826" t="s">
        <v>139</v>
      </c>
      <c r="D2826">
        <v>139</v>
      </c>
      <c r="E2826">
        <v>2006</v>
      </c>
      <c r="F2826">
        <v>100</v>
      </c>
      <c r="G2826" s="12">
        <v>20000000</v>
      </c>
      <c r="H2826" s="12">
        <v>0</v>
      </c>
      <c r="I2826">
        <v>0</v>
      </c>
      <c r="J2826">
        <v>0</v>
      </c>
      <c r="K2826">
        <v>0</v>
      </c>
      <c r="L2826" s="11">
        <v>34700</v>
      </c>
      <c r="M2826" s="12">
        <v>1995</v>
      </c>
      <c r="N2826">
        <v>1</v>
      </c>
      <c r="O2826" s="12">
        <f t="shared" si="112"/>
        <v>11</v>
      </c>
      <c r="P2826">
        <v>1995</v>
      </c>
      <c r="Q2826">
        <v>11</v>
      </c>
      <c r="R2826">
        <v>1</v>
      </c>
      <c r="S2826">
        <v>5.1229499999999997E-2</v>
      </c>
      <c r="T2826">
        <v>0</v>
      </c>
      <c r="U2826">
        <v>0</v>
      </c>
    </row>
    <row r="2827" spans="1:21" x14ac:dyDescent="0.35">
      <c r="A2827">
        <v>1</v>
      </c>
      <c r="B2827">
        <f t="shared" si="113"/>
        <v>2826</v>
      </c>
      <c r="C2827" t="s">
        <v>139</v>
      </c>
      <c r="D2827">
        <v>139</v>
      </c>
      <c r="E2827">
        <v>2007</v>
      </c>
      <c r="F2827">
        <v>100</v>
      </c>
      <c r="G2827" s="12">
        <v>20000000</v>
      </c>
      <c r="H2827" s="12">
        <v>0</v>
      </c>
      <c r="I2827">
        <v>0</v>
      </c>
      <c r="J2827">
        <v>0</v>
      </c>
      <c r="K2827">
        <v>0</v>
      </c>
      <c r="L2827" s="11">
        <v>34700</v>
      </c>
      <c r="M2827" s="12">
        <v>1995</v>
      </c>
      <c r="N2827">
        <v>1</v>
      </c>
      <c r="O2827" s="12">
        <f t="shared" si="112"/>
        <v>12</v>
      </c>
      <c r="P2827">
        <v>1995</v>
      </c>
      <c r="Q2827">
        <v>12</v>
      </c>
      <c r="R2827">
        <v>1</v>
      </c>
      <c r="S2827">
        <v>5.0844E-2</v>
      </c>
      <c r="T2827">
        <v>0</v>
      </c>
      <c r="U2827">
        <v>0</v>
      </c>
    </row>
    <row r="2828" spans="1:21" x14ac:dyDescent="0.35">
      <c r="A2828">
        <v>1</v>
      </c>
      <c r="B2828">
        <f t="shared" si="113"/>
        <v>2827</v>
      </c>
      <c r="C2828" t="s">
        <v>139</v>
      </c>
      <c r="D2828">
        <v>139</v>
      </c>
      <c r="E2828">
        <v>2008</v>
      </c>
      <c r="F2828">
        <v>100</v>
      </c>
      <c r="G2828" s="12">
        <v>20000000</v>
      </c>
      <c r="H2828" s="12">
        <v>0</v>
      </c>
      <c r="I2828">
        <v>0</v>
      </c>
      <c r="J2828">
        <v>0</v>
      </c>
      <c r="K2828">
        <v>0</v>
      </c>
      <c r="L2828" s="11">
        <v>34700</v>
      </c>
      <c r="M2828" s="12">
        <v>1995</v>
      </c>
      <c r="N2828">
        <v>1</v>
      </c>
      <c r="O2828" s="12">
        <f t="shared" si="112"/>
        <v>13</v>
      </c>
      <c r="P2828">
        <v>1995</v>
      </c>
      <c r="Q2828">
        <v>13</v>
      </c>
      <c r="R2828">
        <v>1</v>
      </c>
      <c r="S2828">
        <v>5.0461699999999998E-2</v>
      </c>
      <c r="T2828">
        <v>0</v>
      </c>
      <c r="U2828">
        <v>0</v>
      </c>
    </row>
    <row r="2829" spans="1:21" x14ac:dyDescent="0.35">
      <c r="A2829">
        <v>1</v>
      </c>
      <c r="B2829">
        <f t="shared" si="113"/>
        <v>2828</v>
      </c>
      <c r="C2829" t="s">
        <v>139</v>
      </c>
      <c r="D2829">
        <v>139</v>
      </c>
      <c r="E2829">
        <v>2009</v>
      </c>
      <c r="F2829">
        <v>100</v>
      </c>
      <c r="G2829" s="12">
        <v>20000000</v>
      </c>
      <c r="H2829" s="12">
        <v>0</v>
      </c>
      <c r="I2829">
        <v>0</v>
      </c>
      <c r="J2829">
        <v>0</v>
      </c>
      <c r="K2829">
        <v>0</v>
      </c>
      <c r="L2829" s="11">
        <v>34700</v>
      </c>
      <c r="M2829" s="12">
        <v>1995</v>
      </c>
      <c r="N2829">
        <v>1</v>
      </c>
      <c r="O2829" s="12">
        <f t="shared" si="112"/>
        <v>14</v>
      </c>
      <c r="P2829">
        <v>1995</v>
      </c>
      <c r="Q2829">
        <v>14</v>
      </c>
      <c r="R2829">
        <v>1</v>
      </c>
      <c r="S2829">
        <v>5.0080100000000002E-2</v>
      </c>
      <c r="T2829">
        <v>0</v>
      </c>
      <c r="U2829">
        <v>0</v>
      </c>
    </row>
    <row r="2830" spans="1:21" x14ac:dyDescent="0.35">
      <c r="A2830">
        <v>1</v>
      </c>
      <c r="B2830">
        <f t="shared" si="113"/>
        <v>2829</v>
      </c>
      <c r="C2830" t="s">
        <v>139</v>
      </c>
      <c r="D2830">
        <v>139</v>
      </c>
      <c r="E2830">
        <v>2010</v>
      </c>
      <c r="F2830">
        <v>100</v>
      </c>
      <c r="G2830" s="12">
        <v>20000000</v>
      </c>
      <c r="H2830" s="12">
        <v>0</v>
      </c>
      <c r="I2830">
        <v>0</v>
      </c>
      <c r="J2830">
        <v>0</v>
      </c>
      <c r="K2830">
        <v>0</v>
      </c>
      <c r="L2830" s="11">
        <v>34700</v>
      </c>
      <c r="M2830" s="12">
        <v>1995</v>
      </c>
      <c r="N2830">
        <v>1</v>
      </c>
      <c r="O2830" s="12">
        <f t="shared" si="112"/>
        <v>15</v>
      </c>
      <c r="P2830">
        <v>1995</v>
      </c>
      <c r="Q2830">
        <v>15</v>
      </c>
      <c r="R2830">
        <v>1</v>
      </c>
      <c r="S2830">
        <v>4.97043E-2</v>
      </c>
      <c r="T2830">
        <v>0</v>
      </c>
      <c r="U2830">
        <v>0</v>
      </c>
    </row>
    <row r="2831" spans="1:21" x14ac:dyDescent="0.35">
      <c r="A2831">
        <v>1</v>
      </c>
      <c r="B2831">
        <f t="shared" si="113"/>
        <v>2830</v>
      </c>
      <c r="C2831" t="s">
        <v>139</v>
      </c>
      <c r="D2831">
        <v>139</v>
      </c>
      <c r="E2831">
        <v>2011</v>
      </c>
      <c r="F2831">
        <v>100</v>
      </c>
      <c r="G2831" s="12">
        <v>20000000</v>
      </c>
      <c r="H2831" s="12">
        <v>0</v>
      </c>
      <c r="I2831">
        <v>0</v>
      </c>
      <c r="J2831">
        <v>0</v>
      </c>
      <c r="K2831">
        <v>0</v>
      </c>
      <c r="L2831" s="11">
        <v>34700</v>
      </c>
      <c r="M2831" s="12">
        <v>1995</v>
      </c>
      <c r="N2831">
        <v>1</v>
      </c>
      <c r="O2831" s="12">
        <f t="shared" si="112"/>
        <v>16</v>
      </c>
      <c r="P2831">
        <v>1995</v>
      </c>
      <c r="Q2831">
        <v>16</v>
      </c>
      <c r="R2831">
        <v>1</v>
      </c>
      <c r="S2831">
        <v>4.9331600000000003E-2</v>
      </c>
      <c r="T2831">
        <v>0</v>
      </c>
      <c r="U2831">
        <v>0</v>
      </c>
    </row>
    <row r="2832" spans="1:21" x14ac:dyDescent="0.35">
      <c r="A2832">
        <v>1</v>
      </c>
      <c r="B2832">
        <f t="shared" si="113"/>
        <v>2831</v>
      </c>
      <c r="C2832" t="s">
        <v>139</v>
      </c>
      <c r="D2832">
        <v>139</v>
      </c>
      <c r="E2832">
        <v>2012</v>
      </c>
      <c r="F2832">
        <v>100</v>
      </c>
      <c r="G2832" s="12">
        <v>20000000</v>
      </c>
      <c r="H2832" s="12">
        <v>0</v>
      </c>
      <c r="I2832">
        <v>0</v>
      </c>
      <c r="J2832">
        <v>0</v>
      </c>
      <c r="K2832">
        <v>0</v>
      </c>
      <c r="L2832" s="11">
        <v>34700</v>
      </c>
      <c r="M2832" s="12">
        <v>1995</v>
      </c>
      <c r="N2832">
        <v>1</v>
      </c>
      <c r="O2832" s="12">
        <f t="shared" si="112"/>
        <v>17</v>
      </c>
      <c r="P2832">
        <v>1995</v>
      </c>
      <c r="Q2832">
        <v>17</v>
      </c>
      <c r="R2832">
        <v>1</v>
      </c>
      <c r="S2832">
        <v>4.8959599999999999E-2</v>
      </c>
      <c r="T2832">
        <v>0</v>
      </c>
      <c r="U2832">
        <v>0</v>
      </c>
    </row>
    <row r="2833" spans="1:21" x14ac:dyDescent="0.35">
      <c r="A2833">
        <v>1</v>
      </c>
      <c r="B2833">
        <f t="shared" si="113"/>
        <v>2832</v>
      </c>
      <c r="C2833" t="s">
        <v>139</v>
      </c>
      <c r="D2833">
        <v>139</v>
      </c>
      <c r="E2833">
        <v>2013</v>
      </c>
      <c r="F2833">
        <v>100</v>
      </c>
      <c r="G2833" s="12">
        <v>21000000</v>
      </c>
      <c r="H2833" s="12">
        <v>0</v>
      </c>
      <c r="I2833">
        <v>0</v>
      </c>
      <c r="J2833">
        <v>0</v>
      </c>
      <c r="K2833">
        <v>0</v>
      </c>
      <c r="L2833" s="11">
        <v>34700</v>
      </c>
      <c r="M2833" s="12">
        <v>1995</v>
      </c>
      <c r="N2833">
        <v>1</v>
      </c>
      <c r="O2833" s="12">
        <f t="shared" si="112"/>
        <v>18</v>
      </c>
      <c r="P2833">
        <v>1995</v>
      </c>
      <c r="Q2833">
        <v>18</v>
      </c>
      <c r="R2833">
        <v>1</v>
      </c>
      <c r="S2833">
        <v>4.85791E-2</v>
      </c>
      <c r="T2833">
        <v>0</v>
      </c>
      <c r="U2833">
        <v>0</v>
      </c>
    </row>
    <row r="2834" spans="1:21" x14ac:dyDescent="0.35">
      <c r="A2834">
        <v>1</v>
      </c>
      <c r="B2834">
        <f t="shared" si="113"/>
        <v>2833</v>
      </c>
      <c r="C2834" t="s">
        <v>139</v>
      </c>
      <c r="D2834">
        <v>139</v>
      </c>
      <c r="E2834">
        <v>2014</v>
      </c>
      <c r="F2834">
        <v>100</v>
      </c>
      <c r="G2834" s="12">
        <v>21000000</v>
      </c>
      <c r="H2834" s="12">
        <v>0</v>
      </c>
      <c r="I2834">
        <v>0</v>
      </c>
      <c r="J2834">
        <v>0</v>
      </c>
      <c r="K2834">
        <v>0</v>
      </c>
      <c r="L2834" s="11">
        <v>34700</v>
      </c>
      <c r="M2834" s="12">
        <v>1995</v>
      </c>
      <c r="N2834">
        <v>1</v>
      </c>
      <c r="O2834" s="12">
        <f t="shared" si="112"/>
        <v>19</v>
      </c>
      <c r="P2834">
        <v>1995</v>
      </c>
      <c r="Q2834">
        <v>19</v>
      </c>
      <c r="R2834">
        <v>1</v>
      </c>
      <c r="S2834">
        <v>4.8143999999999999E-2</v>
      </c>
      <c r="T2834">
        <v>0</v>
      </c>
      <c r="U2834">
        <v>0</v>
      </c>
    </row>
    <row r="2835" spans="1:21" x14ac:dyDescent="0.35">
      <c r="A2835">
        <v>1</v>
      </c>
      <c r="B2835">
        <f t="shared" si="113"/>
        <v>2834</v>
      </c>
      <c r="C2835" t="s">
        <v>139</v>
      </c>
      <c r="D2835">
        <v>139</v>
      </c>
      <c r="E2835">
        <v>2015</v>
      </c>
      <c r="F2835">
        <v>100</v>
      </c>
      <c r="G2835" s="12">
        <v>21000000</v>
      </c>
      <c r="H2835" s="12">
        <v>0</v>
      </c>
      <c r="I2835">
        <v>0</v>
      </c>
      <c r="J2835">
        <v>0</v>
      </c>
      <c r="K2835">
        <v>0</v>
      </c>
      <c r="L2835" s="11">
        <v>34700</v>
      </c>
      <c r="M2835" s="12">
        <v>1995</v>
      </c>
      <c r="N2835">
        <v>1</v>
      </c>
      <c r="O2835" s="12">
        <f t="shared" si="112"/>
        <v>20</v>
      </c>
      <c r="P2835">
        <v>1995</v>
      </c>
      <c r="Q2835">
        <v>20</v>
      </c>
      <c r="R2835">
        <v>1</v>
      </c>
      <c r="S2835">
        <v>4.7696299999999997E-2</v>
      </c>
      <c r="T2835">
        <v>0</v>
      </c>
      <c r="U2835">
        <v>0</v>
      </c>
    </row>
    <row r="2836" spans="1:21" x14ac:dyDescent="0.35">
      <c r="A2836">
        <v>1</v>
      </c>
      <c r="B2836">
        <f t="shared" si="113"/>
        <v>2835</v>
      </c>
      <c r="C2836" t="s">
        <v>139</v>
      </c>
      <c r="D2836">
        <v>139</v>
      </c>
      <c r="E2836">
        <v>2016</v>
      </c>
      <c r="F2836">
        <v>200</v>
      </c>
      <c r="G2836" s="12">
        <v>21000000</v>
      </c>
      <c r="H2836" s="12">
        <v>0</v>
      </c>
      <c r="I2836">
        <v>0</v>
      </c>
      <c r="J2836">
        <v>0</v>
      </c>
      <c r="K2836">
        <v>0</v>
      </c>
      <c r="L2836" s="11">
        <v>34700</v>
      </c>
      <c r="M2836" s="12">
        <v>1995</v>
      </c>
      <c r="N2836">
        <v>1</v>
      </c>
      <c r="O2836" s="12">
        <f t="shared" si="112"/>
        <v>21</v>
      </c>
      <c r="P2836">
        <v>1995</v>
      </c>
      <c r="Q2836">
        <v>21</v>
      </c>
      <c r="R2836">
        <v>1</v>
      </c>
      <c r="S2836">
        <v>9.4326300000000002E-2</v>
      </c>
      <c r="T2836">
        <v>0</v>
      </c>
      <c r="U2836">
        <v>0</v>
      </c>
    </row>
    <row r="2837" spans="1:21" x14ac:dyDescent="0.35">
      <c r="A2837">
        <v>1</v>
      </c>
      <c r="B2837">
        <f t="shared" si="113"/>
        <v>2836</v>
      </c>
      <c r="C2837" t="s">
        <v>1355</v>
      </c>
      <c r="D2837">
        <v>140</v>
      </c>
      <c r="E2837">
        <v>1990</v>
      </c>
      <c r="F2837">
        <v>100</v>
      </c>
      <c r="G2837" s="12">
        <v>20000000</v>
      </c>
      <c r="H2837" s="12">
        <v>0</v>
      </c>
      <c r="I2837">
        <v>0</v>
      </c>
      <c r="J2837">
        <v>0</v>
      </c>
      <c r="K2837">
        <v>0</v>
      </c>
      <c r="L2837" s="11"/>
      <c r="M2837" s="12"/>
      <c r="N2837">
        <v>0</v>
      </c>
      <c r="O2837" s="12">
        <f t="shared" si="112"/>
        <v>1990</v>
      </c>
      <c r="R2837">
        <v>0</v>
      </c>
      <c r="S2837">
        <v>4.9633700000000003E-2</v>
      </c>
      <c r="T2837">
        <v>0</v>
      </c>
      <c r="U2837">
        <v>0</v>
      </c>
    </row>
    <row r="2838" spans="1:21" x14ac:dyDescent="0.35">
      <c r="A2838">
        <v>1</v>
      </c>
      <c r="B2838">
        <f t="shared" si="113"/>
        <v>2837</v>
      </c>
      <c r="C2838" t="s">
        <v>1355</v>
      </c>
      <c r="D2838">
        <v>140</v>
      </c>
      <c r="E2838">
        <v>1991</v>
      </c>
      <c r="F2838">
        <v>100</v>
      </c>
      <c r="G2838" s="12">
        <v>21000000</v>
      </c>
      <c r="H2838" s="12">
        <v>0</v>
      </c>
      <c r="I2838">
        <v>0</v>
      </c>
      <c r="J2838">
        <v>0</v>
      </c>
      <c r="K2838">
        <v>0</v>
      </c>
      <c r="L2838" s="11"/>
      <c r="M2838" s="12"/>
      <c r="N2838">
        <v>0</v>
      </c>
      <c r="O2838" s="12">
        <f t="shared" si="112"/>
        <v>1991</v>
      </c>
      <c r="R2838">
        <v>0</v>
      </c>
      <c r="S2838">
        <v>4.7861500000000001E-2</v>
      </c>
      <c r="T2838">
        <v>0</v>
      </c>
      <c r="U2838">
        <v>0</v>
      </c>
    </row>
    <row r="2839" spans="1:21" x14ac:dyDescent="0.35">
      <c r="A2839">
        <v>1</v>
      </c>
      <c r="B2839">
        <f t="shared" si="113"/>
        <v>2838</v>
      </c>
      <c r="C2839" t="s">
        <v>1355</v>
      </c>
      <c r="D2839">
        <v>140</v>
      </c>
      <c r="E2839">
        <v>1992</v>
      </c>
      <c r="F2839">
        <v>200</v>
      </c>
      <c r="G2839" s="12">
        <v>22000000</v>
      </c>
      <c r="H2839" s="12">
        <v>0</v>
      </c>
      <c r="I2839">
        <v>0</v>
      </c>
      <c r="J2839">
        <v>0</v>
      </c>
      <c r="K2839">
        <v>0</v>
      </c>
      <c r="L2839" s="11"/>
      <c r="M2839" s="12"/>
      <c r="N2839">
        <v>0</v>
      </c>
      <c r="O2839" s="12">
        <f t="shared" si="112"/>
        <v>1992</v>
      </c>
      <c r="R2839">
        <v>0</v>
      </c>
      <c r="S2839">
        <v>9.2159599999999994E-2</v>
      </c>
      <c r="T2839">
        <v>0</v>
      </c>
      <c r="U2839">
        <v>0</v>
      </c>
    </row>
    <row r="2840" spans="1:21" x14ac:dyDescent="0.35">
      <c r="A2840">
        <v>1</v>
      </c>
      <c r="B2840">
        <f t="shared" si="113"/>
        <v>2839</v>
      </c>
      <c r="C2840" t="s">
        <v>1355</v>
      </c>
      <c r="D2840">
        <v>140</v>
      </c>
      <c r="E2840">
        <v>1993</v>
      </c>
      <c r="F2840">
        <v>200</v>
      </c>
      <c r="G2840" s="12">
        <v>23000000</v>
      </c>
      <c r="H2840" s="12">
        <v>0</v>
      </c>
      <c r="I2840">
        <v>0</v>
      </c>
      <c r="J2840">
        <v>0</v>
      </c>
      <c r="K2840">
        <v>0</v>
      </c>
      <c r="L2840" s="11"/>
      <c r="M2840" s="12"/>
      <c r="N2840">
        <v>0</v>
      </c>
      <c r="O2840" s="12">
        <f t="shared" si="112"/>
        <v>1993</v>
      </c>
      <c r="R2840">
        <v>0</v>
      </c>
      <c r="S2840">
        <v>8.8747099999999995E-2</v>
      </c>
      <c r="T2840">
        <v>0</v>
      </c>
      <c r="U2840">
        <v>0</v>
      </c>
    </row>
    <row r="2841" spans="1:21" x14ac:dyDescent="0.35">
      <c r="A2841">
        <v>1</v>
      </c>
      <c r="B2841">
        <f t="shared" si="113"/>
        <v>2840</v>
      </c>
      <c r="C2841" t="s">
        <v>1355</v>
      </c>
      <c r="D2841">
        <v>140</v>
      </c>
      <c r="E2841">
        <v>1994</v>
      </c>
      <c r="F2841">
        <v>200</v>
      </c>
      <c r="G2841" s="12">
        <v>23000000</v>
      </c>
      <c r="H2841" s="12">
        <v>0</v>
      </c>
      <c r="I2841">
        <v>0</v>
      </c>
      <c r="J2841">
        <v>0</v>
      </c>
      <c r="K2841">
        <v>0</v>
      </c>
      <c r="L2841" s="11"/>
      <c r="M2841" s="12"/>
      <c r="N2841">
        <v>0</v>
      </c>
      <c r="O2841" s="12">
        <f t="shared" si="112"/>
        <v>1994</v>
      </c>
      <c r="R2841">
        <v>0</v>
      </c>
      <c r="S2841">
        <v>8.5660899999999998E-2</v>
      </c>
      <c r="T2841">
        <v>0</v>
      </c>
      <c r="U2841">
        <v>0</v>
      </c>
    </row>
    <row r="2842" spans="1:21" x14ac:dyDescent="0.35">
      <c r="A2842">
        <v>1</v>
      </c>
      <c r="B2842">
        <f t="shared" si="113"/>
        <v>2841</v>
      </c>
      <c r="C2842" t="s">
        <v>1355</v>
      </c>
      <c r="D2842">
        <v>140</v>
      </c>
      <c r="E2842">
        <v>1995</v>
      </c>
      <c r="F2842">
        <v>500</v>
      </c>
      <c r="G2842" s="12">
        <v>24000000</v>
      </c>
      <c r="H2842" s="12">
        <v>0</v>
      </c>
      <c r="I2842">
        <v>0</v>
      </c>
      <c r="J2842">
        <v>0</v>
      </c>
      <c r="K2842">
        <v>0</v>
      </c>
      <c r="L2842" s="11"/>
      <c r="M2842" s="12"/>
      <c r="N2842">
        <v>0</v>
      </c>
      <c r="O2842" s="12">
        <f t="shared" si="112"/>
        <v>1995</v>
      </c>
      <c r="R2842">
        <v>0</v>
      </c>
      <c r="S2842">
        <v>0.20744319999999999</v>
      </c>
      <c r="T2842">
        <v>0</v>
      </c>
      <c r="U2842">
        <v>0</v>
      </c>
    </row>
    <row r="2843" spans="1:21" x14ac:dyDescent="0.35">
      <c r="A2843">
        <v>1</v>
      </c>
      <c r="B2843">
        <f t="shared" si="113"/>
        <v>2842</v>
      </c>
      <c r="C2843" t="s">
        <v>1355</v>
      </c>
      <c r="D2843">
        <v>140</v>
      </c>
      <c r="E2843">
        <v>1996</v>
      </c>
      <c r="F2843">
        <v>500</v>
      </c>
      <c r="G2843" s="12">
        <v>25000000</v>
      </c>
      <c r="H2843" s="12">
        <v>0</v>
      </c>
      <c r="I2843">
        <v>0</v>
      </c>
      <c r="J2843">
        <v>0</v>
      </c>
      <c r="K2843">
        <v>0</v>
      </c>
      <c r="L2843" s="11"/>
      <c r="M2843" s="12"/>
      <c r="N2843">
        <v>0</v>
      </c>
      <c r="O2843" s="12">
        <f t="shared" si="112"/>
        <v>1996</v>
      </c>
      <c r="R2843">
        <v>0</v>
      </c>
      <c r="S2843">
        <v>0.20172519999999999</v>
      </c>
      <c r="T2843">
        <v>0</v>
      </c>
      <c r="U2843">
        <v>0</v>
      </c>
    </row>
    <row r="2844" spans="1:21" x14ac:dyDescent="0.35">
      <c r="A2844">
        <v>1</v>
      </c>
      <c r="B2844">
        <f t="shared" si="113"/>
        <v>2843</v>
      </c>
      <c r="C2844" t="s">
        <v>1355</v>
      </c>
      <c r="D2844">
        <v>140</v>
      </c>
      <c r="E2844">
        <v>1997</v>
      </c>
      <c r="F2844">
        <v>500</v>
      </c>
      <c r="G2844" s="12">
        <v>25000000</v>
      </c>
      <c r="H2844" s="12">
        <v>0</v>
      </c>
      <c r="I2844">
        <v>0</v>
      </c>
      <c r="J2844">
        <v>0</v>
      </c>
      <c r="K2844">
        <v>0</v>
      </c>
      <c r="L2844" s="11"/>
      <c r="M2844" s="12"/>
      <c r="N2844">
        <v>0</v>
      </c>
      <c r="O2844" s="12">
        <f t="shared" si="112"/>
        <v>1997</v>
      </c>
      <c r="R2844">
        <v>0</v>
      </c>
      <c r="S2844">
        <v>0.19676940000000001</v>
      </c>
      <c r="T2844">
        <v>0</v>
      </c>
      <c r="U2844">
        <v>0</v>
      </c>
    </row>
    <row r="2845" spans="1:21" x14ac:dyDescent="0.35">
      <c r="A2845">
        <v>1</v>
      </c>
      <c r="B2845">
        <f t="shared" si="113"/>
        <v>2844</v>
      </c>
      <c r="C2845" t="s">
        <v>1355</v>
      </c>
      <c r="D2845">
        <v>140</v>
      </c>
      <c r="E2845">
        <v>1998</v>
      </c>
      <c r="F2845">
        <v>500</v>
      </c>
      <c r="G2845" s="12">
        <v>26000000</v>
      </c>
      <c r="H2845" s="12">
        <v>0</v>
      </c>
      <c r="I2845">
        <v>0</v>
      </c>
      <c r="J2845">
        <v>0</v>
      </c>
      <c r="K2845">
        <v>0</v>
      </c>
      <c r="L2845" s="11"/>
      <c r="M2845" s="12"/>
      <c r="N2845">
        <v>0</v>
      </c>
      <c r="O2845" s="12">
        <f t="shared" si="112"/>
        <v>1998</v>
      </c>
      <c r="R2845">
        <v>0</v>
      </c>
      <c r="S2845">
        <v>0.19228149999999999</v>
      </c>
      <c r="T2845">
        <v>0</v>
      </c>
      <c r="U2845">
        <v>0</v>
      </c>
    </row>
    <row r="2846" spans="1:21" x14ac:dyDescent="0.35">
      <c r="A2846">
        <v>1</v>
      </c>
      <c r="B2846">
        <f t="shared" si="113"/>
        <v>2845</v>
      </c>
      <c r="C2846" t="s">
        <v>1355</v>
      </c>
      <c r="D2846">
        <v>140</v>
      </c>
      <c r="E2846">
        <v>1999</v>
      </c>
      <c r="F2846">
        <v>500</v>
      </c>
      <c r="G2846" s="12">
        <v>27000000</v>
      </c>
      <c r="H2846" s="12">
        <v>0</v>
      </c>
      <c r="I2846">
        <v>0</v>
      </c>
      <c r="J2846">
        <v>0</v>
      </c>
      <c r="K2846">
        <v>0</v>
      </c>
      <c r="L2846" s="11"/>
      <c r="M2846" s="12"/>
      <c r="N2846">
        <v>0</v>
      </c>
      <c r="O2846" s="12">
        <f t="shared" si="112"/>
        <v>1999</v>
      </c>
      <c r="R2846">
        <v>0</v>
      </c>
      <c r="S2846">
        <v>0.18792020000000001</v>
      </c>
      <c r="T2846">
        <v>0</v>
      </c>
      <c r="U2846">
        <v>0</v>
      </c>
    </row>
    <row r="2847" spans="1:21" x14ac:dyDescent="0.35">
      <c r="A2847">
        <v>1</v>
      </c>
      <c r="B2847">
        <f t="shared" si="113"/>
        <v>2846</v>
      </c>
      <c r="C2847" t="s">
        <v>1355</v>
      </c>
      <c r="D2847">
        <v>140</v>
      </c>
      <c r="E2847">
        <v>2000</v>
      </c>
      <c r="F2847">
        <v>1000</v>
      </c>
      <c r="G2847" s="12">
        <v>27000000</v>
      </c>
      <c r="H2847" s="12">
        <v>0</v>
      </c>
      <c r="I2847">
        <v>0</v>
      </c>
      <c r="J2847">
        <v>0</v>
      </c>
      <c r="K2847">
        <v>0</v>
      </c>
      <c r="L2847" s="11"/>
      <c r="M2847" s="12"/>
      <c r="N2847">
        <v>0</v>
      </c>
      <c r="O2847" s="12">
        <f t="shared" si="112"/>
        <v>2000</v>
      </c>
      <c r="R2847">
        <v>0</v>
      </c>
      <c r="S2847">
        <v>0.36696529999999999</v>
      </c>
      <c r="T2847">
        <v>0</v>
      </c>
      <c r="U2847">
        <v>0</v>
      </c>
    </row>
    <row r="2848" spans="1:21" x14ac:dyDescent="0.35">
      <c r="A2848">
        <v>1</v>
      </c>
      <c r="B2848">
        <f t="shared" si="113"/>
        <v>2847</v>
      </c>
      <c r="C2848" t="s">
        <v>1355</v>
      </c>
      <c r="D2848">
        <v>140</v>
      </c>
      <c r="E2848">
        <v>2001</v>
      </c>
      <c r="F2848">
        <v>1000</v>
      </c>
      <c r="G2848" s="12">
        <v>28000000</v>
      </c>
      <c r="H2848" s="12">
        <v>0</v>
      </c>
      <c r="I2848">
        <v>0</v>
      </c>
      <c r="J2848">
        <v>0</v>
      </c>
      <c r="K2848">
        <v>0</v>
      </c>
      <c r="L2848" s="11"/>
      <c r="M2848" s="12"/>
      <c r="N2848">
        <v>0</v>
      </c>
      <c r="O2848" s="12">
        <f t="shared" si="112"/>
        <v>2001</v>
      </c>
      <c r="R2848">
        <v>0</v>
      </c>
      <c r="S2848">
        <v>0.35784569999999999</v>
      </c>
      <c r="T2848">
        <v>0</v>
      </c>
      <c r="U2848">
        <v>0</v>
      </c>
    </row>
    <row r="2849" spans="1:21" x14ac:dyDescent="0.35">
      <c r="A2849">
        <v>1</v>
      </c>
      <c r="B2849">
        <f t="shared" si="113"/>
        <v>2848</v>
      </c>
      <c r="C2849" t="s">
        <v>1355</v>
      </c>
      <c r="D2849">
        <v>140</v>
      </c>
      <c r="E2849">
        <v>2002</v>
      </c>
      <c r="F2849">
        <v>1000</v>
      </c>
      <c r="G2849" s="12">
        <v>29000000</v>
      </c>
      <c r="H2849" s="12">
        <v>0</v>
      </c>
      <c r="I2849">
        <v>0</v>
      </c>
      <c r="J2849">
        <v>0</v>
      </c>
      <c r="K2849">
        <v>0</v>
      </c>
      <c r="L2849" s="11"/>
      <c r="M2849" s="12"/>
      <c r="N2849">
        <v>0</v>
      </c>
      <c r="O2849" s="12">
        <f t="shared" si="112"/>
        <v>2002</v>
      </c>
      <c r="R2849">
        <v>0</v>
      </c>
      <c r="S2849">
        <v>0.3486803</v>
      </c>
      <c r="T2849">
        <v>0</v>
      </c>
      <c r="U2849">
        <v>0</v>
      </c>
    </row>
    <row r="2850" spans="1:21" x14ac:dyDescent="0.35">
      <c r="A2850">
        <v>1</v>
      </c>
      <c r="B2850">
        <f t="shared" si="113"/>
        <v>2849</v>
      </c>
      <c r="C2850" t="s">
        <v>1355</v>
      </c>
      <c r="D2850">
        <v>140</v>
      </c>
      <c r="E2850">
        <v>2003</v>
      </c>
      <c r="F2850">
        <v>1000</v>
      </c>
      <c r="G2850" s="12">
        <v>29000000</v>
      </c>
      <c r="H2850" s="12">
        <v>0</v>
      </c>
      <c r="I2850">
        <v>0</v>
      </c>
      <c r="J2850">
        <v>0</v>
      </c>
      <c r="K2850">
        <v>0</v>
      </c>
      <c r="L2850" s="11"/>
      <c r="M2850" s="12"/>
      <c r="N2850">
        <v>0</v>
      </c>
      <c r="O2850" s="12">
        <f t="shared" si="112"/>
        <v>2003</v>
      </c>
      <c r="R2850">
        <v>0</v>
      </c>
      <c r="S2850">
        <v>0.33972069999999999</v>
      </c>
      <c r="T2850">
        <v>0</v>
      </c>
      <c r="U2850">
        <v>0</v>
      </c>
    </row>
    <row r="2851" spans="1:21" x14ac:dyDescent="0.35">
      <c r="A2851">
        <v>1</v>
      </c>
      <c r="B2851">
        <f t="shared" si="113"/>
        <v>2850</v>
      </c>
      <c r="C2851" t="s">
        <v>1355</v>
      </c>
      <c r="D2851">
        <v>140</v>
      </c>
      <c r="E2851">
        <v>2004</v>
      </c>
      <c r="F2851">
        <v>1100</v>
      </c>
      <c r="G2851" s="12">
        <v>30000000</v>
      </c>
      <c r="H2851" s="12">
        <v>0</v>
      </c>
      <c r="I2851">
        <v>0</v>
      </c>
      <c r="J2851">
        <v>0</v>
      </c>
      <c r="K2851">
        <v>0</v>
      </c>
      <c r="L2851" s="11"/>
      <c r="M2851" s="12"/>
      <c r="N2851">
        <v>0</v>
      </c>
      <c r="O2851" s="12">
        <f t="shared" si="112"/>
        <v>2004</v>
      </c>
      <c r="R2851">
        <v>0</v>
      </c>
      <c r="S2851">
        <v>0.36440319999999998</v>
      </c>
      <c r="T2851">
        <v>0</v>
      </c>
      <c r="U2851">
        <v>0</v>
      </c>
    </row>
    <row r="2852" spans="1:21" x14ac:dyDescent="0.35">
      <c r="A2852">
        <v>1</v>
      </c>
      <c r="B2852">
        <f t="shared" si="113"/>
        <v>2851</v>
      </c>
      <c r="C2852" t="s">
        <v>1355</v>
      </c>
      <c r="D2852">
        <v>140</v>
      </c>
      <c r="E2852">
        <v>2005</v>
      </c>
      <c r="F2852">
        <v>1200</v>
      </c>
      <c r="G2852" s="12">
        <v>31000000</v>
      </c>
      <c r="H2852" s="12">
        <v>0</v>
      </c>
      <c r="I2852">
        <v>0</v>
      </c>
      <c r="J2852">
        <v>0</v>
      </c>
      <c r="K2852">
        <v>0</v>
      </c>
      <c r="L2852" s="11"/>
      <c r="M2852" s="12"/>
      <c r="N2852">
        <v>0</v>
      </c>
      <c r="O2852" s="12">
        <f t="shared" si="112"/>
        <v>2005</v>
      </c>
      <c r="R2852">
        <v>0</v>
      </c>
      <c r="S2852">
        <v>0.38819979999999998</v>
      </c>
      <c r="T2852">
        <v>0</v>
      </c>
      <c r="U2852">
        <v>0</v>
      </c>
    </row>
    <row r="2853" spans="1:21" x14ac:dyDescent="0.35">
      <c r="A2853">
        <v>1</v>
      </c>
      <c r="B2853">
        <f t="shared" si="113"/>
        <v>2852</v>
      </c>
      <c r="C2853" t="s">
        <v>1355</v>
      </c>
      <c r="D2853">
        <v>140</v>
      </c>
      <c r="E2853">
        <v>2006</v>
      </c>
      <c r="F2853">
        <v>1400</v>
      </c>
      <c r="G2853" s="12">
        <v>32000000</v>
      </c>
      <c r="H2853" s="12">
        <v>0</v>
      </c>
      <c r="I2853">
        <v>0</v>
      </c>
      <c r="J2853">
        <v>0</v>
      </c>
      <c r="K2853">
        <v>0</v>
      </c>
      <c r="L2853" s="11"/>
      <c r="M2853" s="12"/>
      <c r="N2853">
        <v>0</v>
      </c>
      <c r="O2853" s="12">
        <f t="shared" si="112"/>
        <v>2006</v>
      </c>
      <c r="R2853">
        <v>0</v>
      </c>
      <c r="S2853">
        <v>0.44293900000000003</v>
      </c>
      <c r="T2853">
        <v>0</v>
      </c>
      <c r="U2853">
        <v>0</v>
      </c>
    </row>
    <row r="2854" spans="1:21" x14ac:dyDescent="0.35">
      <c r="A2854">
        <v>1</v>
      </c>
      <c r="B2854">
        <f t="shared" si="113"/>
        <v>2853</v>
      </c>
      <c r="C2854" t="s">
        <v>1355</v>
      </c>
      <c r="D2854">
        <v>140</v>
      </c>
      <c r="E2854">
        <v>2007</v>
      </c>
      <c r="F2854">
        <v>1600</v>
      </c>
      <c r="G2854" s="12">
        <v>32000000</v>
      </c>
      <c r="H2854" s="12">
        <v>0</v>
      </c>
      <c r="I2854">
        <v>0</v>
      </c>
      <c r="J2854">
        <v>0</v>
      </c>
      <c r="K2854">
        <v>0</v>
      </c>
      <c r="L2854" s="11"/>
      <c r="M2854" s="12"/>
      <c r="N2854">
        <v>0</v>
      </c>
      <c r="O2854" s="12">
        <f t="shared" si="112"/>
        <v>2007</v>
      </c>
      <c r="R2854">
        <v>0</v>
      </c>
      <c r="S2854">
        <v>0.49562420000000001</v>
      </c>
      <c r="T2854">
        <v>0</v>
      </c>
      <c r="U2854">
        <v>0</v>
      </c>
    </row>
    <row r="2855" spans="1:21" x14ac:dyDescent="0.35">
      <c r="A2855">
        <v>1</v>
      </c>
      <c r="B2855">
        <f t="shared" si="113"/>
        <v>2854</v>
      </c>
      <c r="C2855" t="s">
        <v>1355</v>
      </c>
      <c r="D2855">
        <v>140</v>
      </c>
      <c r="E2855">
        <v>2008</v>
      </c>
      <c r="F2855">
        <v>1700</v>
      </c>
      <c r="G2855" s="12">
        <v>33000000</v>
      </c>
      <c r="H2855" s="12">
        <v>0</v>
      </c>
      <c r="I2855">
        <v>0</v>
      </c>
      <c r="J2855">
        <v>0</v>
      </c>
      <c r="K2855">
        <v>0</v>
      </c>
      <c r="L2855" s="11"/>
      <c r="M2855" s="12"/>
      <c r="N2855">
        <v>0</v>
      </c>
      <c r="O2855" s="12">
        <f t="shared" si="112"/>
        <v>2008</v>
      </c>
      <c r="R2855">
        <v>0</v>
      </c>
      <c r="S2855">
        <v>0.51584719999999995</v>
      </c>
      <c r="T2855">
        <v>0</v>
      </c>
      <c r="U2855">
        <v>0</v>
      </c>
    </row>
    <row r="2856" spans="1:21" x14ac:dyDescent="0.35">
      <c r="A2856">
        <v>1</v>
      </c>
      <c r="B2856">
        <f t="shared" si="113"/>
        <v>2855</v>
      </c>
      <c r="C2856" t="s">
        <v>1355</v>
      </c>
      <c r="D2856">
        <v>140</v>
      </c>
      <c r="E2856">
        <v>2009</v>
      </c>
      <c r="F2856">
        <v>1700</v>
      </c>
      <c r="G2856" s="12">
        <v>34000000</v>
      </c>
      <c r="H2856" s="12">
        <v>0</v>
      </c>
      <c r="I2856">
        <v>0</v>
      </c>
      <c r="J2856">
        <v>0</v>
      </c>
      <c r="K2856">
        <v>0</v>
      </c>
      <c r="L2856" s="11"/>
      <c r="M2856" s="12"/>
      <c r="N2856">
        <v>0</v>
      </c>
      <c r="O2856" s="12">
        <f t="shared" si="112"/>
        <v>2009</v>
      </c>
      <c r="R2856">
        <v>0</v>
      </c>
      <c r="S2856">
        <v>0.50519130000000001</v>
      </c>
      <c r="T2856">
        <v>0</v>
      </c>
      <c r="U2856">
        <v>0</v>
      </c>
    </row>
    <row r="2857" spans="1:21" x14ac:dyDescent="0.35">
      <c r="A2857">
        <v>1</v>
      </c>
      <c r="B2857">
        <f t="shared" si="113"/>
        <v>2856</v>
      </c>
      <c r="C2857" t="s">
        <v>1355</v>
      </c>
      <c r="D2857">
        <v>140</v>
      </c>
      <c r="E2857">
        <v>2010</v>
      </c>
      <c r="F2857">
        <v>1700</v>
      </c>
      <c r="G2857" s="12">
        <v>34000000</v>
      </c>
      <c r="H2857" s="12">
        <v>0</v>
      </c>
      <c r="I2857">
        <v>0</v>
      </c>
      <c r="J2857">
        <v>0</v>
      </c>
      <c r="K2857">
        <v>0</v>
      </c>
      <c r="L2857" s="11"/>
      <c r="M2857" s="12"/>
      <c r="N2857">
        <v>0</v>
      </c>
      <c r="O2857" s="12">
        <f t="shared" si="112"/>
        <v>2010</v>
      </c>
      <c r="R2857">
        <v>0</v>
      </c>
      <c r="S2857">
        <v>0.49438779999999999</v>
      </c>
      <c r="T2857">
        <v>0</v>
      </c>
      <c r="U2857">
        <v>0</v>
      </c>
    </row>
    <row r="2858" spans="1:21" x14ac:dyDescent="0.35">
      <c r="A2858">
        <v>1</v>
      </c>
      <c r="B2858">
        <f t="shared" si="113"/>
        <v>2857</v>
      </c>
      <c r="C2858" t="s">
        <v>1355</v>
      </c>
      <c r="D2858">
        <v>140</v>
      </c>
      <c r="E2858">
        <v>2011</v>
      </c>
      <c r="F2858">
        <v>2000</v>
      </c>
      <c r="G2858" s="12">
        <v>35000000</v>
      </c>
      <c r="H2858" s="12">
        <v>0</v>
      </c>
      <c r="I2858">
        <v>0</v>
      </c>
      <c r="J2858">
        <v>0</v>
      </c>
      <c r="K2858">
        <v>0</v>
      </c>
      <c r="L2858" s="11"/>
      <c r="M2858" s="12"/>
      <c r="N2858">
        <v>0</v>
      </c>
      <c r="O2858" s="12">
        <f t="shared" si="112"/>
        <v>2011</v>
      </c>
      <c r="R2858">
        <v>0</v>
      </c>
      <c r="S2858">
        <v>0.56870989999999999</v>
      </c>
      <c r="T2858">
        <v>0</v>
      </c>
      <c r="U2858">
        <v>0</v>
      </c>
    </row>
    <row r="2859" spans="1:21" x14ac:dyDescent="0.35">
      <c r="A2859">
        <v>1</v>
      </c>
      <c r="B2859">
        <f t="shared" si="113"/>
        <v>2858</v>
      </c>
      <c r="C2859" t="s">
        <v>1355</v>
      </c>
      <c r="D2859">
        <v>140</v>
      </c>
      <c r="E2859">
        <v>2012</v>
      </c>
      <c r="F2859">
        <v>2300</v>
      </c>
      <c r="G2859" s="12">
        <v>36000000</v>
      </c>
      <c r="H2859" s="12">
        <v>0</v>
      </c>
      <c r="I2859">
        <v>0</v>
      </c>
      <c r="J2859">
        <v>0</v>
      </c>
      <c r="K2859">
        <v>0</v>
      </c>
      <c r="L2859" s="11"/>
      <c r="M2859" s="12"/>
      <c r="N2859">
        <v>0</v>
      </c>
      <c r="O2859" s="12">
        <f t="shared" si="112"/>
        <v>2012</v>
      </c>
      <c r="R2859">
        <v>0</v>
      </c>
      <c r="S2859">
        <v>0.63906300000000005</v>
      </c>
      <c r="T2859">
        <v>0</v>
      </c>
      <c r="U2859">
        <v>0</v>
      </c>
    </row>
    <row r="2860" spans="1:21" x14ac:dyDescent="0.35">
      <c r="A2860">
        <v>1</v>
      </c>
      <c r="B2860">
        <f t="shared" si="113"/>
        <v>2859</v>
      </c>
      <c r="C2860" t="s">
        <v>1355</v>
      </c>
      <c r="D2860">
        <v>140</v>
      </c>
      <c r="E2860">
        <v>2013</v>
      </c>
      <c r="F2860">
        <v>2500</v>
      </c>
      <c r="G2860" s="12">
        <v>37000000</v>
      </c>
      <c r="H2860" s="12">
        <v>0</v>
      </c>
      <c r="I2860">
        <v>0</v>
      </c>
      <c r="J2860">
        <v>0</v>
      </c>
      <c r="K2860">
        <v>0</v>
      </c>
      <c r="L2860" s="11"/>
      <c r="M2860" s="12"/>
      <c r="N2860">
        <v>0</v>
      </c>
      <c r="O2860" s="12">
        <f t="shared" si="112"/>
        <v>2013</v>
      </c>
      <c r="R2860">
        <v>0</v>
      </c>
      <c r="S2860">
        <v>0.67842760000000002</v>
      </c>
      <c r="T2860">
        <v>0</v>
      </c>
      <c r="U2860">
        <v>0</v>
      </c>
    </row>
    <row r="2861" spans="1:21" x14ac:dyDescent="0.35">
      <c r="A2861">
        <v>1</v>
      </c>
      <c r="B2861">
        <f t="shared" si="113"/>
        <v>2860</v>
      </c>
      <c r="C2861" t="s">
        <v>1355</v>
      </c>
      <c r="D2861">
        <v>140</v>
      </c>
      <c r="E2861">
        <v>2014</v>
      </c>
      <c r="F2861">
        <v>2700</v>
      </c>
      <c r="G2861" s="12">
        <v>38000000</v>
      </c>
      <c r="H2861" s="12">
        <v>0</v>
      </c>
      <c r="I2861">
        <v>0</v>
      </c>
      <c r="J2861">
        <v>0</v>
      </c>
      <c r="K2861">
        <v>0</v>
      </c>
      <c r="L2861" s="11"/>
      <c r="M2861" s="12"/>
      <c r="N2861">
        <v>0</v>
      </c>
      <c r="O2861" s="12">
        <f t="shared" si="112"/>
        <v>2014</v>
      </c>
      <c r="R2861">
        <v>0</v>
      </c>
      <c r="S2861">
        <v>0.71546089999999996</v>
      </c>
      <c r="T2861">
        <v>0</v>
      </c>
      <c r="U2861">
        <v>0</v>
      </c>
    </row>
    <row r="2862" spans="1:21" x14ac:dyDescent="0.35">
      <c r="A2862">
        <v>1</v>
      </c>
      <c r="B2862">
        <f t="shared" si="113"/>
        <v>2861</v>
      </c>
      <c r="C2862" t="s">
        <v>1355</v>
      </c>
      <c r="D2862">
        <v>140</v>
      </c>
      <c r="E2862">
        <v>2015</v>
      </c>
      <c r="F2862">
        <v>2900</v>
      </c>
      <c r="G2862" s="12">
        <v>39000000</v>
      </c>
      <c r="H2862" s="12">
        <v>0</v>
      </c>
      <c r="I2862">
        <v>0</v>
      </c>
      <c r="J2862">
        <v>0</v>
      </c>
      <c r="K2862">
        <v>0</v>
      </c>
      <c r="L2862" s="11"/>
      <c r="M2862" s="12"/>
      <c r="N2862">
        <v>0</v>
      </c>
      <c r="O2862" s="12">
        <f t="shared" si="112"/>
        <v>2015</v>
      </c>
      <c r="R2862">
        <v>0</v>
      </c>
      <c r="S2862">
        <v>0.75036610000000004</v>
      </c>
      <c r="T2862">
        <v>0</v>
      </c>
      <c r="U2862">
        <v>0</v>
      </c>
    </row>
    <row r="2863" spans="1:21" x14ac:dyDescent="0.35">
      <c r="A2863">
        <v>1</v>
      </c>
      <c r="B2863">
        <f t="shared" si="113"/>
        <v>2862</v>
      </c>
      <c r="C2863" t="s">
        <v>1355</v>
      </c>
      <c r="D2863">
        <v>140</v>
      </c>
      <c r="E2863">
        <v>2016</v>
      </c>
      <c r="F2863">
        <v>3000</v>
      </c>
      <c r="G2863" s="12">
        <v>40000000</v>
      </c>
      <c r="H2863" s="12">
        <v>0</v>
      </c>
      <c r="I2863">
        <v>0</v>
      </c>
      <c r="J2863">
        <v>0</v>
      </c>
      <c r="K2863">
        <v>0</v>
      </c>
      <c r="L2863" s="11"/>
      <c r="M2863" s="12"/>
      <c r="N2863">
        <v>0</v>
      </c>
      <c r="O2863" s="12">
        <f t="shared" si="112"/>
        <v>2016</v>
      </c>
      <c r="R2863">
        <v>0</v>
      </c>
      <c r="S2863">
        <v>0.75798100000000002</v>
      </c>
      <c r="T2863">
        <v>0</v>
      </c>
      <c r="U2863">
        <v>0</v>
      </c>
    </row>
    <row r="2864" spans="1:21" x14ac:dyDescent="0.35">
      <c r="A2864">
        <v>1</v>
      </c>
      <c r="B2864">
        <f t="shared" si="113"/>
        <v>2863</v>
      </c>
      <c r="C2864" t="s">
        <v>140</v>
      </c>
      <c r="D2864">
        <v>141</v>
      </c>
      <c r="E2864">
        <v>1990</v>
      </c>
      <c r="F2864">
        <v>100</v>
      </c>
      <c r="G2864" s="12">
        <v>407472</v>
      </c>
      <c r="H2864" s="12">
        <v>0</v>
      </c>
      <c r="I2864">
        <v>0</v>
      </c>
      <c r="J2864">
        <v>0</v>
      </c>
      <c r="K2864">
        <v>1</v>
      </c>
      <c r="L2864" s="11">
        <v>34700</v>
      </c>
      <c r="M2864" s="12">
        <v>1995</v>
      </c>
      <c r="N2864">
        <v>0</v>
      </c>
      <c r="O2864" s="12">
        <f t="shared" si="112"/>
        <v>-5</v>
      </c>
      <c r="P2864">
        <v>2000</v>
      </c>
      <c r="Q2864">
        <v>-10</v>
      </c>
      <c r="R2864">
        <v>0</v>
      </c>
      <c r="S2864">
        <v>2.4541559999999998</v>
      </c>
      <c r="T2864">
        <v>0</v>
      </c>
      <c r="U2864">
        <v>0</v>
      </c>
    </row>
    <row r="2865" spans="1:21" x14ac:dyDescent="0.35">
      <c r="A2865">
        <v>1</v>
      </c>
      <c r="B2865">
        <f t="shared" si="113"/>
        <v>2864</v>
      </c>
      <c r="C2865" t="s">
        <v>140</v>
      </c>
      <c r="D2865">
        <v>141</v>
      </c>
      <c r="E2865">
        <v>1991</v>
      </c>
      <c r="F2865">
        <v>100</v>
      </c>
      <c r="G2865" s="12">
        <v>415216</v>
      </c>
      <c r="H2865" s="12">
        <v>0</v>
      </c>
      <c r="I2865">
        <v>0</v>
      </c>
      <c r="J2865">
        <v>0</v>
      </c>
      <c r="K2865">
        <v>1</v>
      </c>
      <c r="L2865" s="11">
        <v>34700</v>
      </c>
      <c r="M2865" s="12">
        <v>1995</v>
      </c>
      <c r="N2865">
        <v>0</v>
      </c>
      <c r="O2865" s="12">
        <f t="shared" si="112"/>
        <v>-4</v>
      </c>
      <c r="P2865">
        <v>2000</v>
      </c>
      <c r="Q2865">
        <v>-9</v>
      </c>
      <c r="R2865">
        <v>0</v>
      </c>
      <c r="S2865">
        <v>2.408385</v>
      </c>
      <c r="T2865">
        <v>0</v>
      </c>
      <c r="U2865">
        <v>0</v>
      </c>
    </row>
    <row r="2866" spans="1:21" x14ac:dyDescent="0.35">
      <c r="A2866">
        <v>1</v>
      </c>
      <c r="B2866">
        <f t="shared" si="113"/>
        <v>2865</v>
      </c>
      <c r="C2866" t="s">
        <v>140</v>
      </c>
      <c r="D2866">
        <v>141</v>
      </c>
      <c r="E2866">
        <v>1992</v>
      </c>
      <c r="F2866">
        <v>100</v>
      </c>
      <c r="G2866" s="12">
        <v>422763</v>
      </c>
      <c r="H2866" s="12">
        <v>0</v>
      </c>
      <c r="I2866">
        <v>0</v>
      </c>
      <c r="J2866">
        <v>0</v>
      </c>
      <c r="K2866">
        <v>1</v>
      </c>
      <c r="L2866" s="11">
        <v>34700</v>
      </c>
      <c r="M2866" s="12">
        <v>1995</v>
      </c>
      <c r="N2866">
        <v>0</v>
      </c>
      <c r="O2866" s="12">
        <f t="shared" si="112"/>
        <v>-3</v>
      </c>
      <c r="P2866">
        <v>2000</v>
      </c>
      <c r="Q2866">
        <v>-8</v>
      </c>
      <c r="R2866">
        <v>0</v>
      </c>
      <c r="S2866">
        <v>2.3653909999999998</v>
      </c>
      <c r="T2866">
        <v>0</v>
      </c>
      <c r="U2866">
        <v>0</v>
      </c>
    </row>
    <row r="2867" spans="1:21" x14ac:dyDescent="0.35">
      <c r="A2867">
        <v>1</v>
      </c>
      <c r="B2867">
        <f t="shared" si="113"/>
        <v>2866</v>
      </c>
      <c r="C2867" t="s">
        <v>140</v>
      </c>
      <c r="D2867">
        <v>141</v>
      </c>
      <c r="E2867">
        <v>1993</v>
      </c>
      <c r="F2867">
        <v>100</v>
      </c>
      <c r="G2867" s="12">
        <v>430039</v>
      </c>
      <c r="H2867" s="12">
        <v>0</v>
      </c>
      <c r="I2867">
        <v>0</v>
      </c>
      <c r="J2867">
        <v>0</v>
      </c>
      <c r="K2867">
        <v>1</v>
      </c>
      <c r="L2867" s="11">
        <v>34700</v>
      </c>
      <c r="M2867" s="12">
        <v>1995</v>
      </c>
      <c r="N2867">
        <v>0</v>
      </c>
      <c r="O2867" s="12">
        <f t="shared" si="112"/>
        <v>-2</v>
      </c>
      <c r="P2867">
        <v>2000</v>
      </c>
      <c r="Q2867">
        <v>-7</v>
      </c>
      <c r="R2867">
        <v>0</v>
      </c>
      <c r="S2867">
        <v>2.3253710000000001</v>
      </c>
      <c r="T2867">
        <v>0</v>
      </c>
      <c r="U2867">
        <v>0</v>
      </c>
    </row>
    <row r="2868" spans="1:21" x14ac:dyDescent="0.35">
      <c r="A2868">
        <v>1</v>
      </c>
      <c r="B2868">
        <f t="shared" si="113"/>
        <v>2867</v>
      </c>
      <c r="C2868" t="s">
        <v>140</v>
      </c>
      <c r="D2868">
        <v>141</v>
      </c>
      <c r="E2868">
        <v>1994</v>
      </c>
      <c r="F2868">
        <v>100</v>
      </c>
      <c r="G2868" s="12">
        <v>437037</v>
      </c>
      <c r="H2868" s="12">
        <v>0</v>
      </c>
      <c r="I2868">
        <v>0</v>
      </c>
      <c r="J2868">
        <v>0</v>
      </c>
      <c r="K2868">
        <v>1</v>
      </c>
      <c r="L2868" s="11">
        <v>34700</v>
      </c>
      <c r="M2868" s="12">
        <v>1995</v>
      </c>
      <c r="N2868">
        <v>0</v>
      </c>
      <c r="O2868" s="12">
        <f t="shared" si="112"/>
        <v>-1</v>
      </c>
      <c r="P2868">
        <v>2000</v>
      </c>
      <c r="Q2868">
        <v>-6</v>
      </c>
      <c r="R2868">
        <v>0</v>
      </c>
      <c r="S2868">
        <v>2.2881360000000002</v>
      </c>
      <c r="T2868">
        <v>0</v>
      </c>
      <c r="U2868">
        <v>0</v>
      </c>
    </row>
    <row r="2869" spans="1:21" x14ac:dyDescent="0.35">
      <c r="A2869">
        <v>1</v>
      </c>
      <c r="B2869">
        <f t="shared" si="113"/>
        <v>2868</v>
      </c>
      <c r="C2869" t="s">
        <v>140</v>
      </c>
      <c r="D2869">
        <v>141</v>
      </c>
      <c r="E2869">
        <v>1995</v>
      </c>
      <c r="F2869">
        <v>100</v>
      </c>
      <c r="G2869" s="12">
        <v>443724</v>
      </c>
      <c r="H2869" s="12">
        <v>0</v>
      </c>
      <c r="I2869">
        <v>0</v>
      </c>
      <c r="J2869">
        <v>0</v>
      </c>
      <c r="K2869">
        <v>1</v>
      </c>
      <c r="L2869" s="11">
        <v>34700</v>
      </c>
      <c r="M2869" s="12">
        <v>1995</v>
      </c>
      <c r="N2869">
        <v>1</v>
      </c>
      <c r="O2869" s="12">
        <f t="shared" si="112"/>
        <v>0</v>
      </c>
      <c r="P2869">
        <v>2000</v>
      </c>
      <c r="Q2869">
        <v>-5</v>
      </c>
      <c r="R2869">
        <v>0</v>
      </c>
      <c r="S2869">
        <v>2.2536529999999999</v>
      </c>
      <c r="T2869">
        <v>0</v>
      </c>
      <c r="U2869">
        <v>1</v>
      </c>
    </row>
    <row r="2870" spans="1:21" x14ac:dyDescent="0.35">
      <c r="A2870">
        <v>1</v>
      </c>
      <c r="B2870">
        <f t="shared" si="113"/>
        <v>2869</v>
      </c>
      <c r="C2870" t="s">
        <v>140</v>
      </c>
      <c r="D2870">
        <v>141</v>
      </c>
      <c r="E2870">
        <v>1996</v>
      </c>
      <c r="F2870">
        <v>100</v>
      </c>
      <c r="G2870" s="12">
        <v>450036</v>
      </c>
      <c r="H2870" s="12">
        <v>0</v>
      </c>
      <c r="I2870">
        <v>0</v>
      </c>
      <c r="J2870">
        <v>0</v>
      </c>
      <c r="K2870">
        <v>1</v>
      </c>
      <c r="L2870" s="11">
        <v>34700</v>
      </c>
      <c r="M2870" s="12">
        <v>1995</v>
      </c>
      <c r="N2870">
        <v>1</v>
      </c>
      <c r="O2870" s="12">
        <f t="shared" si="112"/>
        <v>1</v>
      </c>
      <c r="P2870">
        <v>2000</v>
      </c>
      <c r="Q2870">
        <v>-4</v>
      </c>
      <c r="R2870">
        <v>0</v>
      </c>
      <c r="S2870">
        <v>2.2220439999999999</v>
      </c>
      <c r="T2870">
        <v>0</v>
      </c>
      <c r="U2870">
        <v>1</v>
      </c>
    </row>
    <row r="2871" spans="1:21" x14ac:dyDescent="0.35">
      <c r="A2871">
        <v>1</v>
      </c>
      <c r="B2871">
        <f t="shared" si="113"/>
        <v>2870</v>
      </c>
      <c r="C2871" t="s">
        <v>140</v>
      </c>
      <c r="D2871">
        <v>141</v>
      </c>
      <c r="E2871">
        <v>1997</v>
      </c>
      <c r="F2871">
        <v>100</v>
      </c>
      <c r="G2871" s="12">
        <v>455954</v>
      </c>
      <c r="H2871" s="12">
        <v>0</v>
      </c>
      <c r="I2871">
        <v>0</v>
      </c>
      <c r="J2871">
        <v>0</v>
      </c>
      <c r="K2871">
        <v>1</v>
      </c>
      <c r="L2871" s="11">
        <v>34700</v>
      </c>
      <c r="M2871" s="12">
        <v>1995</v>
      </c>
      <c r="N2871">
        <v>1</v>
      </c>
      <c r="O2871" s="12">
        <f t="shared" si="112"/>
        <v>2</v>
      </c>
      <c r="P2871">
        <v>2000</v>
      </c>
      <c r="Q2871">
        <v>-3</v>
      </c>
      <c r="R2871">
        <v>0</v>
      </c>
      <c r="S2871">
        <v>2.1932040000000002</v>
      </c>
      <c r="T2871">
        <v>0</v>
      </c>
      <c r="U2871">
        <v>1</v>
      </c>
    </row>
    <row r="2872" spans="1:21" x14ac:dyDescent="0.35">
      <c r="A2872">
        <v>1</v>
      </c>
      <c r="B2872">
        <f t="shared" si="113"/>
        <v>2871</v>
      </c>
      <c r="C2872" t="s">
        <v>140</v>
      </c>
      <c r="D2872">
        <v>141</v>
      </c>
      <c r="E2872">
        <v>1998</v>
      </c>
      <c r="F2872">
        <v>200</v>
      </c>
      <c r="G2872" s="12">
        <v>461560</v>
      </c>
      <c r="H2872" s="12">
        <v>0</v>
      </c>
      <c r="I2872">
        <v>0</v>
      </c>
      <c r="J2872">
        <v>0</v>
      </c>
      <c r="K2872">
        <v>1</v>
      </c>
      <c r="L2872" s="11">
        <v>34700</v>
      </c>
      <c r="M2872" s="12">
        <v>1995</v>
      </c>
      <c r="N2872">
        <v>1</v>
      </c>
      <c r="O2872" s="12">
        <f t="shared" si="112"/>
        <v>3</v>
      </c>
      <c r="P2872">
        <v>2000</v>
      </c>
      <c r="Q2872">
        <v>-2</v>
      </c>
      <c r="R2872">
        <v>0</v>
      </c>
      <c r="S2872">
        <v>4.3331309999999998</v>
      </c>
      <c r="T2872">
        <v>0</v>
      </c>
      <c r="U2872">
        <v>1</v>
      </c>
    </row>
    <row r="2873" spans="1:21" x14ac:dyDescent="0.35">
      <c r="A2873">
        <v>1</v>
      </c>
      <c r="B2873">
        <f t="shared" si="113"/>
        <v>2872</v>
      </c>
      <c r="C2873" t="s">
        <v>140</v>
      </c>
      <c r="D2873">
        <v>141</v>
      </c>
      <c r="E2873">
        <v>1999</v>
      </c>
      <c r="F2873">
        <v>200</v>
      </c>
      <c r="G2873" s="12">
        <v>467003</v>
      </c>
      <c r="H2873" s="12">
        <v>0</v>
      </c>
      <c r="I2873">
        <v>0</v>
      </c>
      <c r="J2873">
        <v>0</v>
      </c>
      <c r="K2873">
        <v>1</v>
      </c>
      <c r="L2873" s="11">
        <v>34700</v>
      </c>
      <c r="M2873" s="12">
        <v>1995</v>
      </c>
      <c r="N2873">
        <v>1</v>
      </c>
      <c r="O2873" s="12">
        <f t="shared" si="112"/>
        <v>4</v>
      </c>
      <c r="P2873">
        <v>2000</v>
      </c>
      <c r="Q2873">
        <v>-1</v>
      </c>
      <c r="R2873">
        <v>0</v>
      </c>
      <c r="S2873">
        <v>4.2826279999999999</v>
      </c>
      <c r="T2873">
        <v>0</v>
      </c>
      <c r="U2873">
        <v>1</v>
      </c>
    </row>
    <row r="2874" spans="1:21" x14ac:dyDescent="0.35">
      <c r="A2874">
        <v>1</v>
      </c>
      <c r="B2874">
        <f t="shared" si="113"/>
        <v>2873</v>
      </c>
      <c r="C2874" t="s">
        <v>140</v>
      </c>
      <c r="D2874">
        <v>141</v>
      </c>
      <c r="E2874">
        <v>2000</v>
      </c>
      <c r="F2874">
        <v>200</v>
      </c>
      <c r="G2874" s="12">
        <v>472390</v>
      </c>
      <c r="H2874" s="12">
        <v>0</v>
      </c>
      <c r="I2874">
        <v>0</v>
      </c>
      <c r="J2874">
        <v>0</v>
      </c>
      <c r="K2874">
        <v>1</v>
      </c>
      <c r="L2874" s="11">
        <v>34700</v>
      </c>
      <c r="M2874" s="12">
        <v>1995</v>
      </c>
      <c r="N2874">
        <v>1</v>
      </c>
      <c r="O2874" s="12">
        <f t="shared" si="112"/>
        <v>5</v>
      </c>
      <c r="P2874">
        <v>2000</v>
      </c>
      <c r="Q2874">
        <v>0</v>
      </c>
      <c r="R2874">
        <v>1</v>
      </c>
      <c r="S2874">
        <v>4.2337899999999999</v>
      </c>
      <c r="T2874">
        <v>0</v>
      </c>
      <c r="U2874">
        <v>1</v>
      </c>
    </row>
    <row r="2875" spans="1:21" x14ac:dyDescent="0.35">
      <c r="A2875">
        <v>1</v>
      </c>
      <c r="B2875">
        <f t="shared" si="113"/>
        <v>2874</v>
      </c>
      <c r="C2875" t="s">
        <v>140</v>
      </c>
      <c r="D2875">
        <v>141</v>
      </c>
      <c r="E2875">
        <v>2001</v>
      </c>
      <c r="F2875">
        <v>200</v>
      </c>
      <c r="G2875" s="12">
        <v>477740</v>
      </c>
      <c r="H2875" s="12">
        <v>0</v>
      </c>
      <c r="I2875">
        <v>0</v>
      </c>
      <c r="J2875">
        <v>0</v>
      </c>
      <c r="K2875">
        <v>1</v>
      </c>
      <c r="L2875" s="11">
        <v>34700</v>
      </c>
      <c r="M2875" s="12">
        <v>1995</v>
      </c>
      <c r="N2875">
        <v>1</v>
      </c>
      <c r="O2875" s="12">
        <f t="shared" si="112"/>
        <v>6</v>
      </c>
      <c r="P2875">
        <v>2000</v>
      </c>
      <c r="Q2875">
        <v>1</v>
      </c>
      <c r="R2875">
        <v>1</v>
      </c>
      <c r="S2875">
        <v>4.1863780000000004</v>
      </c>
      <c r="T2875">
        <v>0</v>
      </c>
      <c r="U2875">
        <v>1</v>
      </c>
    </row>
    <row r="2876" spans="1:21" x14ac:dyDescent="0.35">
      <c r="A2876">
        <v>1</v>
      </c>
      <c r="B2876">
        <f t="shared" si="113"/>
        <v>2875</v>
      </c>
      <c r="C2876" t="s">
        <v>140</v>
      </c>
      <c r="D2876">
        <v>141</v>
      </c>
      <c r="E2876">
        <v>2002</v>
      </c>
      <c r="F2876">
        <v>200</v>
      </c>
      <c r="G2876" s="12">
        <v>483044</v>
      </c>
      <c r="H2876" s="12">
        <v>0</v>
      </c>
      <c r="I2876">
        <v>0</v>
      </c>
      <c r="J2876">
        <v>0</v>
      </c>
      <c r="K2876">
        <v>1</v>
      </c>
      <c r="L2876" s="11">
        <v>34700</v>
      </c>
      <c r="M2876" s="12">
        <v>1995</v>
      </c>
      <c r="N2876">
        <v>1</v>
      </c>
      <c r="O2876" s="12">
        <f t="shared" si="112"/>
        <v>7</v>
      </c>
      <c r="P2876">
        <v>2000</v>
      </c>
      <c r="Q2876">
        <v>2</v>
      </c>
      <c r="R2876">
        <v>1</v>
      </c>
      <c r="S2876">
        <v>4.140409</v>
      </c>
      <c r="T2876">
        <v>0</v>
      </c>
      <c r="U2876">
        <v>1</v>
      </c>
    </row>
    <row r="2877" spans="1:21" x14ac:dyDescent="0.35">
      <c r="A2877">
        <v>1</v>
      </c>
      <c r="B2877">
        <f t="shared" si="113"/>
        <v>2876</v>
      </c>
      <c r="C2877" t="s">
        <v>140</v>
      </c>
      <c r="D2877">
        <v>141</v>
      </c>
      <c r="E2877">
        <v>2003</v>
      </c>
      <c r="F2877">
        <v>500</v>
      </c>
      <c r="G2877" s="12">
        <v>488332</v>
      </c>
      <c r="H2877" s="12">
        <v>0</v>
      </c>
      <c r="I2877">
        <v>0</v>
      </c>
      <c r="J2877">
        <v>0</v>
      </c>
      <c r="K2877">
        <v>1</v>
      </c>
      <c r="L2877" s="11">
        <v>34700</v>
      </c>
      <c r="M2877" s="12">
        <v>1995</v>
      </c>
      <c r="N2877">
        <v>1</v>
      </c>
      <c r="O2877" s="12">
        <f t="shared" si="112"/>
        <v>8</v>
      </c>
      <c r="P2877">
        <v>2000</v>
      </c>
      <c r="Q2877">
        <v>3</v>
      </c>
      <c r="R2877">
        <v>1</v>
      </c>
      <c r="S2877">
        <v>10.238939999999999</v>
      </c>
      <c r="T2877">
        <v>0</v>
      </c>
      <c r="U2877">
        <v>1</v>
      </c>
    </row>
    <row r="2878" spans="1:21" x14ac:dyDescent="0.35">
      <c r="A2878">
        <v>1</v>
      </c>
      <c r="B2878">
        <f t="shared" si="113"/>
        <v>2877</v>
      </c>
      <c r="C2878" t="s">
        <v>140</v>
      </c>
      <c r="D2878">
        <v>141</v>
      </c>
      <c r="E2878">
        <v>2004</v>
      </c>
      <c r="F2878">
        <v>500</v>
      </c>
      <c r="G2878" s="12">
        <v>493630</v>
      </c>
      <c r="H2878" s="12">
        <v>0</v>
      </c>
      <c r="I2878">
        <v>0</v>
      </c>
      <c r="J2878">
        <v>0</v>
      </c>
      <c r="K2878">
        <v>1</v>
      </c>
      <c r="L2878" s="11">
        <v>34700</v>
      </c>
      <c r="M2878" s="12">
        <v>1995</v>
      </c>
      <c r="N2878">
        <v>1</v>
      </c>
      <c r="O2878" s="12">
        <f t="shared" si="112"/>
        <v>9</v>
      </c>
      <c r="P2878">
        <v>2000</v>
      </c>
      <c r="Q2878">
        <v>4</v>
      </c>
      <c r="R2878">
        <v>1</v>
      </c>
      <c r="S2878">
        <v>10.12904</v>
      </c>
      <c r="T2878">
        <v>0</v>
      </c>
      <c r="U2878">
        <v>1</v>
      </c>
    </row>
    <row r="2879" spans="1:21" x14ac:dyDescent="0.35">
      <c r="A2879">
        <v>1</v>
      </c>
      <c r="B2879">
        <f t="shared" si="113"/>
        <v>2878</v>
      </c>
      <c r="C2879" t="s">
        <v>140</v>
      </c>
      <c r="D2879">
        <v>141</v>
      </c>
      <c r="E2879">
        <v>2005</v>
      </c>
      <c r="F2879">
        <v>500</v>
      </c>
      <c r="G2879" s="12">
        <v>498946</v>
      </c>
      <c r="H2879" s="12">
        <v>0</v>
      </c>
      <c r="I2879">
        <v>0</v>
      </c>
      <c r="J2879">
        <v>0</v>
      </c>
      <c r="K2879">
        <v>1</v>
      </c>
      <c r="L2879" s="11">
        <v>34700</v>
      </c>
      <c r="M2879" s="12">
        <v>1995</v>
      </c>
      <c r="N2879">
        <v>1</v>
      </c>
      <c r="O2879" s="12">
        <f t="shared" si="112"/>
        <v>10</v>
      </c>
      <c r="P2879">
        <v>2000</v>
      </c>
      <c r="Q2879">
        <v>5</v>
      </c>
      <c r="R2879">
        <v>1</v>
      </c>
      <c r="S2879">
        <v>10.02112</v>
      </c>
      <c r="T2879">
        <v>0</v>
      </c>
      <c r="U2879">
        <v>1</v>
      </c>
    </row>
    <row r="2880" spans="1:21" x14ac:dyDescent="0.35">
      <c r="A2880">
        <v>1</v>
      </c>
      <c r="B2880">
        <f t="shared" si="113"/>
        <v>2879</v>
      </c>
      <c r="C2880" t="s">
        <v>140</v>
      </c>
      <c r="D2880">
        <v>141</v>
      </c>
      <c r="E2880">
        <v>2006</v>
      </c>
      <c r="F2880">
        <v>200</v>
      </c>
      <c r="G2880" s="12">
        <v>504307</v>
      </c>
      <c r="H2880" s="12">
        <v>0</v>
      </c>
      <c r="I2880">
        <v>0</v>
      </c>
      <c r="J2880">
        <v>0</v>
      </c>
      <c r="K2880">
        <v>1</v>
      </c>
      <c r="L2880" s="11">
        <v>34700</v>
      </c>
      <c r="M2880" s="12">
        <v>1995</v>
      </c>
      <c r="N2880">
        <v>1</v>
      </c>
      <c r="O2880" s="12">
        <f t="shared" si="112"/>
        <v>11</v>
      </c>
      <c r="P2880">
        <v>2000</v>
      </c>
      <c r="Q2880">
        <v>6</v>
      </c>
      <c r="R2880">
        <v>1</v>
      </c>
      <c r="S2880">
        <v>3.9658380000000002</v>
      </c>
      <c r="T2880">
        <v>0</v>
      </c>
      <c r="U2880">
        <v>1</v>
      </c>
    </row>
    <row r="2881" spans="1:21" x14ac:dyDescent="0.35">
      <c r="A2881">
        <v>1</v>
      </c>
      <c r="B2881">
        <f t="shared" si="113"/>
        <v>2880</v>
      </c>
      <c r="C2881" t="s">
        <v>140</v>
      </c>
      <c r="D2881">
        <v>141</v>
      </c>
      <c r="E2881">
        <v>2007</v>
      </c>
      <c r="F2881">
        <v>200</v>
      </c>
      <c r="G2881" s="12">
        <v>509705</v>
      </c>
      <c r="H2881" s="12">
        <v>0</v>
      </c>
      <c r="I2881">
        <v>0</v>
      </c>
      <c r="J2881">
        <v>0</v>
      </c>
      <c r="K2881">
        <v>1</v>
      </c>
      <c r="L2881" s="11">
        <v>34700</v>
      </c>
      <c r="M2881" s="12">
        <v>1995</v>
      </c>
      <c r="N2881">
        <v>1</v>
      </c>
      <c r="O2881" s="12">
        <f t="shared" si="112"/>
        <v>12</v>
      </c>
      <c r="P2881">
        <v>2000</v>
      </c>
      <c r="Q2881">
        <v>7</v>
      </c>
      <c r="R2881">
        <v>1</v>
      </c>
      <c r="S2881">
        <v>3.9238379999999999</v>
      </c>
      <c r="T2881">
        <v>0</v>
      </c>
      <c r="U2881">
        <v>1</v>
      </c>
    </row>
    <row r="2882" spans="1:21" x14ac:dyDescent="0.35">
      <c r="A2882">
        <v>1</v>
      </c>
      <c r="B2882">
        <f t="shared" si="113"/>
        <v>2881</v>
      </c>
      <c r="C2882" t="s">
        <v>140</v>
      </c>
      <c r="D2882">
        <v>141</v>
      </c>
      <c r="E2882">
        <v>2008</v>
      </c>
      <c r="F2882">
        <v>200</v>
      </c>
      <c r="G2882" s="12">
        <v>515148</v>
      </c>
      <c r="H2882" s="12">
        <v>0</v>
      </c>
      <c r="I2882">
        <v>0</v>
      </c>
      <c r="J2882">
        <v>0</v>
      </c>
      <c r="K2882">
        <v>1</v>
      </c>
      <c r="L2882" s="11">
        <v>34700</v>
      </c>
      <c r="M2882" s="12">
        <v>1995</v>
      </c>
      <c r="N2882">
        <v>1</v>
      </c>
      <c r="O2882" s="12">
        <f t="shared" si="112"/>
        <v>13</v>
      </c>
      <c r="P2882">
        <v>2000</v>
      </c>
      <c r="Q2882">
        <v>8</v>
      </c>
      <c r="R2882">
        <v>1</v>
      </c>
      <c r="S2882">
        <v>3.8823799999999999</v>
      </c>
      <c r="T2882">
        <v>0</v>
      </c>
      <c r="U2882">
        <v>1</v>
      </c>
    </row>
    <row r="2883" spans="1:21" x14ac:dyDescent="0.35">
      <c r="A2883">
        <v>1</v>
      </c>
      <c r="B2883">
        <f t="shared" si="113"/>
        <v>2882</v>
      </c>
      <c r="C2883" t="s">
        <v>140</v>
      </c>
      <c r="D2883">
        <v>141</v>
      </c>
      <c r="E2883">
        <v>2009</v>
      </c>
      <c r="F2883">
        <v>200</v>
      </c>
      <c r="G2883" s="12">
        <v>520619</v>
      </c>
      <c r="H2883" s="12">
        <v>0</v>
      </c>
      <c r="I2883">
        <v>0</v>
      </c>
      <c r="J2883">
        <v>0</v>
      </c>
      <c r="K2883">
        <v>1</v>
      </c>
      <c r="L2883" s="11">
        <v>34700</v>
      </c>
      <c r="M2883" s="12">
        <v>1995</v>
      </c>
      <c r="N2883">
        <v>1</v>
      </c>
      <c r="O2883" s="12">
        <f t="shared" ref="O2883:O2946" si="114">E2883-M2883</f>
        <v>14</v>
      </c>
      <c r="P2883">
        <v>2000</v>
      </c>
      <c r="Q2883">
        <v>9</v>
      </c>
      <c r="R2883">
        <v>1</v>
      </c>
      <c r="S2883">
        <v>3.8415810000000001</v>
      </c>
      <c r="T2883">
        <v>0</v>
      </c>
      <c r="U2883">
        <v>1</v>
      </c>
    </row>
    <row r="2884" spans="1:21" x14ac:dyDescent="0.35">
      <c r="A2884">
        <v>1</v>
      </c>
      <c r="B2884">
        <f t="shared" ref="B2884:B2947" si="115">B2883+1</f>
        <v>2883</v>
      </c>
      <c r="C2884" t="s">
        <v>140</v>
      </c>
      <c r="D2884">
        <v>141</v>
      </c>
      <c r="E2884">
        <v>2010</v>
      </c>
      <c r="F2884">
        <v>200</v>
      </c>
      <c r="G2884" s="12">
        <v>526103</v>
      </c>
      <c r="H2884" s="12">
        <v>0</v>
      </c>
      <c r="I2884">
        <v>0</v>
      </c>
      <c r="J2884">
        <v>0</v>
      </c>
      <c r="K2884">
        <v>1</v>
      </c>
      <c r="L2884" s="11">
        <v>34700</v>
      </c>
      <c r="M2884" s="12">
        <v>1995</v>
      </c>
      <c r="N2884">
        <v>1</v>
      </c>
      <c r="O2884" s="12">
        <f t="shared" si="114"/>
        <v>15</v>
      </c>
      <c r="P2884">
        <v>2000</v>
      </c>
      <c r="Q2884">
        <v>10</v>
      </c>
      <c r="R2884">
        <v>1</v>
      </c>
      <c r="S2884">
        <v>3.8015370000000002</v>
      </c>
      <c r="T2884">
        <v>0</v>
      </c>
      <c r="U2884">
        <v>1</v>
      </c>
    </row>
    <row r="2885" spans="1:21" x14ac:dyDescent="0.35">
      <c r="A2885">
        <v>1</v>
      </c>
      <c r="B2885">
        <f t="shared" si="115"/>
        <v>2884</v>
      </c>
      <c r="C2885" t="s">
        <v>140</v>
      </c>
      <c r="D2885">
        <v>141</v>
      </c>
      <c r="E2885">
        <v>2011</v>
      </c>
      <c r="F2885">
        <v>200</v>
      </c>
      <c r="G2885" s="12">
        <v>531589</v>
      </c>
      <c r="H2885" s="12">
        <v>0</v>
      </c>
      <c r="I2885">
        <v>0</v>
      </c>
      <c r="J2885">
        <v>0</v>
      </c>
      <c r="K2885">
        <v>1</v>
      </c>
      <c r="L2885" s="11">
        <v>34700</v>
      </c>
      <c r="M2885" s="12">
        <v>1995</v>
      </c>
      <c r="N2885">
        <v>1</v>
      </c>
      <c r="O2885" s="12">
        <f t="shared" si="114"/>
        <v>16</v>
      </c>
      <c r="P2885">
        <v>2000</v>
      </c>
      <c r="Q2885">
        <v>11</v>
      </c>
      <c r="R2885">
        <v>1</v>
      </c>
      <c r="S2885">
        <v>3.762305</v>
      </c>
      <c r="T2885">
        <v>0</v>
      </c>
      <c r="U2885">
        <v>1</v>
      </c>
    </row>
    <row r="2886" spans="1:21" x14ac:dyDescent="0.35">
      <c r="A2886">
        <v>1</v>
      </c>
      <c r="B2886">
        <f t="shared" si="115"/>
        <v>2885</v>
      </c>
      <c r="C2886" t="s">
        <v>140</v>
      </c>
      <c r="D2886">
        <v>141</v>
      </c>
      <c r="E2886">
        <v>2012</v>
      </c>
      <c r="F2886">
        <v>200</v>
      </c>
      <c r="G2886" s="12">
        <v>537077</v>
      </c>
      <c r="H2886" s="12">
        <v>0</v>
      </c>
      <c r="I2886">
        <v>0</v>
      </c>
      <c r="J2886">
        <v>0</v>
      </c>
      <c r="K2886">
        <v>1</v>
      </c>
      <c r="L2886" s="11">
        <v>34700</v>
      </c>
      <c r="M2886" s="12">
        <v>1995</v>
      </c>
      <c r="N2886">
        <v>1</v>
      </c>
      <c r="O2886" s="12">
        <f t="shared" si="114"/>
        <v>17</v>
      </c>
      <c r="P2886">
        <v>2000</v>
      </c>
      <c r="Q2886">
        <v>12</v>
      </c>
      <c r="R2886">
        <v>1</v>
      </c>
      <c r="S2886">
        <v>3.7238609999999999</v>
      </c>
      <c r="T2886">
        <v>0</v>
      </c>
      <c r="U2886">
        <v>1</v>
      </c>
    </row>
    <row r="2887" spans="1:21" x14ac:dyDescent="0.35">
      <c r="A2887">
        <v>1</v>
      </c>
      <c r="B2887">
        <f t="shared" si="115"/>
        <v>2886</v>
      </c>
      <c r="C2887" t="s">
        <v>140</v>
      </c>
      <c r="D2887">
        <v>141</v>
      </c>
      <c r="E2887">
        <v>2013</v>
      </c>
      <c r="F2887">
        <v>200</v>
      </c>
      <c r="G2887" s="12">
        <v>542540</v>
      </c>
      <c r="H2887" s="12">
        <v>0</v>
      </c>
      <c r="I2887">
        <v>0</v>
      </c>
      <c r="J2887">
        <v>0</v>
      </c>
      <c r="K2887">
        <v>1</v>
      </c>
      <c r="L2887" s="11">
        <v>34700</v>
      </c>
      <c r="M2887" s="12">
        <v>1995</v>
      </c>
      <c r="N2887">
        <v>1</v>
      </c>
      <c r="O2887" s="12">
        <f t="shared" si="114"/>
        <v>18</v>
      </c>
      <c r="P2887">
        <v>2000</v>
      </c>
      <c r="Q2887">
        <v>13</v>
      </c>
      <c r="R2887">
        <v>1</v>
      </c>
      <c r="S2887">
        <v>3.6863640000000002</v>
      </c>
      <c r="T2887">
        <v>0</v>
      </c>
      <c r="U2887">
        <v>1</v>
      </c>
    </row>
    <row r="2888" spans="1:21" x14ac:dyDescent="0.35">
      <c r="A2888">
        <v>1</v>
      </c>
      <c r="B2888">
        <f t="shared" si="115"/>
        <v>2887</v>
      </c>
      <c r="C2888" t="s">
        <v>140</v>
      </c>
      <c r="D2888">
        <v>141</v>
      </c>
      <c r="E2888">
        <v>2014</v>
      </c>
      <c r="F2888">
        <v>200</v>
      </c>
      <c r="G2888" s="12">
        <v>547928</v>
      </c>
      <c r="H2888" s="12">
        <v>0</v>
      </c>
      <c r="I2888">
        <v>0</v>
      </c>
      <c r="J2888">
        <v>0</v>
      </c>
      <c r="K2888">
        <v>1</v>
      </c>
      <c r="L2888" s="11">
        <v>34700</v>
      </c>
      <c r="M2888" s="12">
        <v>1995</v>
      </c>
      <c r="N2888">
        <v>1</v>
      </c>
      <c r="O2888" s="12">
        <f t="shared" si="114"/>
        <v>19</v>
      </c>
      <c r="P2888">
        <v>2000</v>
      </c>
      <c r="Q2888">
        <v>14</v>
      </c>
      <c r="R2888">
        <v>1</v>
      </c>
      <c r="S2888">
        <v>3.650115</v>
      </c>
      <c r="T2888">
        <v>0</v>
      </c>
      <c r="U2888">
        <v>1</v>
      </c>
    </row>
    <row r="2889" spans="1:21" x14ac:dyDescent="0.35">
      <c r="A2889">
        <v>1</v>
      </c>
      <c r="B2889">
        <f t="shared" si="115"/>
        <v>2888</v>
      </c>
      <c r="C2889" t="s">
        <v>140</v>
      </c>
      <c r="D2889">
        <v>141</v>
      </c>
      <c r="E2889">
        <v>2015</v>
      </c>
      <c r="F2889">
        <v>200</v>
      </c>
      <c r="G2889" s="12">
        <v>553208</v>
      </c>
      <c r="H2889" s="12">
        <v>0</v>
      </c>
      <c r="I2889">
        <v>0</v>
      </c>
      <c r="J2889">
        <v>0</v>
      </c>
      <c r="K2889">
        <v>1</v>
      </c>
      <c r="L2889" s="11">
        <v>34700</v>
      </c>
      <c r="M2889" s="12">
        <v>1995</v>
      </c>
      <c r="N2889">
        <v>1</v>
      </c>
      <c r="O2889" s="12">
        <f t="shared" si="114"/>
        <v>20</v>
      </c>
      <c r="P2889">
        <v>2000</v>
      </c>
      <c r="Q2889">
        <v>15</v>
      </c>
      <c r="R2889">
        <v>1</v>
      </c>
      <c r="S2889">
        <v>3.6152769999999999</v>
      </c>
      <c r="T2889">
        <v>0</v>
      </c>
      <c r="U2889">
        <v>1</v>
      </c>
    </row>
    <row r="2890" spans="1:21" x14ac:dyDescent="0.35">
      <c r="A2890">
        <v>1</v>
      </c>
      <c r="B2890">
        <f t="shared" si="115"/>
        <v>2889</v>
      </c>
      <c r="C2890" t="s">
        <v>140</v>
      </c>
      <c r="D2890">
        <v>141</v>
      </c>
      <c r="E2890">
        <v>2016</v>
      </c>
      <c r="F2890">
        <v>200</v>
      </c>
      <c r="G2890" s="12">
        <v>558368</v>
      </c>
      <c r="H2890" s="12">
        <v>0</v>
      </c>
      <c r="I2890">
        <v>0</v>
      </c>
      <c r="J2890">
        <v>0</v>
      </c>
      <c r="K2890">
        <v>1</v>
      </c>
      <c r="L2890" s="11">
        <v>34700</v>
      </c>
      <c r="M2890" s="12">
        <v>1995</v>
      </c>
      <c r="N2890">
        <v>1</v>
      </c>
      <c r="O2890" s="12">
        <f t="shared" si="114"/>
        <v>21</v>
      </c>
      <c r="P2890">
        <v>2000</v>
      </c>
      <c r="Q2890">
        <v>16</v>
      </c>
      <c r="R2890">
        <v>1</v>
      </c>
      <c r="S2890">
        <v>3.5818669999999999</v>
      </c>
      <c r="T2890">
        <v>0</v>
      </c>
      <c r="U2890">
        <v>1</v>
      </c>
    </row>
    <row r="2891" spans="1:21" x14ac:dyDescent="0.35">
      <c r="A2891">
        <v>1</v>
      </c>
      <c r="B2891">
        <f t="shared" si="115"/>
        <v>2890</v>
      </c>
      <c r="C2891" t="s">
        <v>141</v>
      </c>
      <c r="D2891">
        <v>142</v>
      </c>
      <c r="E2891">
        <v>1990</v>
      </c>
      <c r="F2891">
        <v>100</v>
      </c>
      <c r="G2891" s="12">
        <v>861373</v>
      </c>
      <c r="H2891" s="12">
        <v>0</v>
      </c>
      <c r="I2891">
        <v>0</v>
      </c>
      <c r="J2891">
        <v>0</v>
      </c>
      <c r="K2891">
        <v>0</v>
      </c>
      <c r="L2891" s="11">
        <v>34700</v>
      </c>
      <c r="M2891" s="12">
        <v>1995</v>
      </c>
      <c r="N2891">
        <v>0</v>
      </c>
      <c r="O2891" s="12">
        <f t="shared" si="114"/>
        <v>-5</v>
      </c>
      <c r="P2891">
        <v>1995</v>
      </c>
      <c r="Q2891">
        <v>-5</v>
      </c>
      <c r="R2891">
        <v>0</v>
      </c>
      <c r="S2891">
        <v>1.1609370000000001</v>
      </c>
      <c r="T2891">
        <v>0</v>
      </c>
      <c r="U2891">
        <v>0</v>
      </c>
    </row>
    <row r="2892" spans="1:21" x14ac:dyDescent="0.35">
      <c r="A2892">
        <v>1</v>
      </c>
      <c r="B2892">
        <f t="shared" si="115"/>
        <v>2891</v>
      </c>
      <c r="C2892" t="s">
        <v>141</v>
      </c>
      <c r="D2892">
        <v>142</v>
      </c>
      <c r="E2892">
        <v>1991</v>
      </c>
      <c r="F2892">
        <v>200</v>
      </c>
      <c r="G2892" s="12">
        <v>885623</v>
      </c>
      <c r="H2892" s="12">
        <v>0</v>
      </c>
      <c r="I2892">
        <v>0</v>
      </c>
      <c r="J2892">
        <v>0</v>
      </c>
      <c r="K2892">
        <v>0</v>
      </c>
      <c r="L2892" s="11">
        <v>34700</v>
      </c>
      <c r="M2892" s="12">
        <v>1995</v>
      </c>
      <c r="N2892">
        <v>0</v>
      </c>
      <c r="O2892" s="12">
        <f t="shared" si="114"/>
        <v>-4</v>
      </c>
      <c r="P2892">
        <v>1995</v>
      </c>
      <c r="Q2892">
        <v>-4</v>
      </c>
      <c r="R2892">
        <v>0</v>
      </c>
      <c r="S2892">
        <v>2.2582970000000002</v>
      </c>
      <c r="T2892">
        <v>0</v>
      </c>
      <c r="U2892">
        <v>0</v>
      </c>
    </row>
    <row r="2893" spans="1:21" x14ac:dyDescent="0.35">
      <c r="A2893">
        <v>1</v>
      </c>
      <c r="B2893">
        <f t="shared" si="115"/>
        <v>2892</v>
      </c>
      <c r="C2893" t="s">
        <v>141</v>
      </c>
      <c r="D2893">
        <v>142</v>
      </c>
      <c r="E2893">
        <v>1992</v>
      </c>
      <c r="F2893">
        <v>500</v>
      </c>
      <c r="G2893" s="12">
        <v>906034</v>
      </c>
      <c r="H2893" s="12">
        <v>0</v>
      </c>
      <c r="I2893">
        <v>0</v>
      </c>
      <c r="J2893">
        <v>0</v>
      </c>
      <c r="K2893">
        <v>0</v>
      </c>
      <c r="L2893" s="11">
        <v>34700</v>
      </c>
      <c r="M2893" s="12">
        <v>1995</v>
      </c>
      <c r="N2893">
        <v>0</v>
      </c>
      <c r="O2893" s="12">
        <f t="shared" si="114"/>
        <v>-3</v>
      </c>
      <c r="P2893">
        <v>1995</v>
      </c>
      <c r="Q2893">
        <v>-3</v>
      </c>
      <c r="R2893">
        <v>0</v>
      </c>
      <c r="S2893">
        <v>5.5185570000000004</v>
      </c>
      <c r="T2893">
        <v>0</v>
      </c>
      <c r="U2893">
        <v>0</v>
      </c>
    </row>
    <row r="2894" spans="1:21" x14ac:dyDescent="0.35">
      <c r="A2894">
        <v>1</v>
      </c>
      <c r="B2894">
        <f t="shared" si="115"/>
        <v>2893</v>
      </c>
      <c r="C2894" t="s">
        <v>141</v>
      </c>
      <c r="D2894">
        <v>142</v>
      </c>
      <c r="E2894">
        <v>1993</v>
      </c>
      <c r="F2894">
        <v>1000</v>
      </c>
      <c r="G2894" s="12">
        <v>924025</v>
      </c>
      <c r="H2894" s="12">
        <v>0</v>
      </c>
      <c r="I2894">
        <v>0</v>
      </c>
      <c r="J2894">
        <v>0</v>
      </c>
      <c r="K2894">
        <v>0</v>
      </c>
      <c r="L2894" s="11">
        <v>34700</v>
      </c>
      <c r="M2894" s="12">
        <v>1995</v>
      </c>
      <c r="N2894">
        <v>0</v>
      </c>
      <c r="O2894" s="12">
        <f t="shared" si="114"/>
        <v>-2</v>
      </c>
      <c r="P2894">
        <v>1995</v>
      </c>
      <c r="Q2894">
        <v>-2</v>
      </c>
      <c r="R2894">
        <v>0</v>
      </c>
      <c r="S2894">
        <v>10.82222</v>
      </c>
      <c r="T2894">
        <v>0</v>
      </c>
      <c r="U2894">
        <v>0</v>
      </c>
    </row>
    <row r="2895" spans="1:21" x14ac:dyDescent="0.35">
      <c r="A2895">
        <v>1</v>
      </c>
      <c r="B2895">
        <f t="shared" si="115"/>
        <v>2894</v>
      </c>
      <c r="C2895" t="s">
        <v>141</v>
      </c>
      <c r="D2895">
        <v>142</v>
      </c>
      <c r="E2895">
        <v>1994</v>
      </c>
      <c r="F2895">
        <v>1200</v>
      </c>
      <c r="G2895" s="12">
        <v>941774</v>
      </c>
      <c r="H2895" s="12">
        <v>0</v>
      </c>
      <c r="I2895">
        <v>0</v>
      </c>
      <c r="J2895">
        <v>0</v>
      </c>
      <c r="K2895">
        <v>0</v>
      </c>
      <c r="L2895" s="11">
        <v>34700</v>
      </c>
      <c r="M2895" s="12">
        <v>1995</v>
      </c>
      <c r="N2895">
        <v>0</v>
      </c>
      <c r="O2895" s="12">
        <f t="shared" si="114"/>
        <v>-1</v>
      </c>
      <c r="P2895">
        <v>1995</v>
      </c>
      <c r="Q2895">
        <v>-1</v>
      </c>
      <c r="R2895">
        <v>0</v>
      </c>
      <c r="S2895">
        <v>12.741910000000001</v>
      </c>
      <c r="T2895">
        <v>0</v>
      </c>
      <c r="U2895">
        <v>0</v>
      </c>
    </row>
    <row r="2896" spans="1:21" x14ac:dyDescent="0.35">
      <c r="A2896">
        <v>1</v>
      </c>
      <c r="B2896">
        <f t="shared" si="115"/>
        <v>2895</v>
      </c>
      <c r="C2896" t="s">
        <v>141</v>
      </c>
      <c r="D2896">
        <v>142</v>
      </c>
      <c r="E2896">
        <v>1995</v>
      </c>
      <c r="F2896">
        <v>1900</v>
      </c>
      <c r="G2896" s="12">
        <v>960792</v>
      </c>
      <c r="H2896" s="12">
        <v>0</v>
      </c>
      <c r="I2896">
        <v>0</v>
      </c>
      <c r="J2896">
        <v>0</v>
      </c>
      <c r="K2896">
        <v>0</v>
      </c>
      <c r="L2896" s="11">
        <v>34700</v>
      </c>
      <c r="M2896" s="12">
        <v>1995</v>
      </c>
      <c r="N2896">
        <v>1</v>
      </c>
      <c r="O2896" s="12">
        <f t="shared" si="114"/>
        <v>0</v>
      </c>
      <c r="P2896">
        <v>1995</v>
      </c>
      <c r="Q2896">
        <v>0</v>
      </c>
      <c r="R2896">
        <v>1</v>
      </c>
      <c r="S2896">
        <v>19.77535</v>
      </c>
      <c r="T2896">
        <v>0</v>
      </c>
      <c r="U2896">
        <v>0</v>
      </c>
    </row>
    <row r="2897" spans="1:21" x14ac:dyDescent="0.35">
      <c r="A2897">
        <v>1</v>
      </c>
      <c r="B2897">
        <f t="shared" si="115"/>
        <v>2896</v>
      </c>
      <c r="C2897" t="s">
        <v>141</v>
      </c>
      <c r="D2897">
        <v>142</v>
      </c>
      <c r="E2897">
        <v>1996</v>
      </c>
      <c r="F2897">
        <v>2700</v>
      </c>
      <c r="G2897" s="12">
        <v>981764</v>
      </c>
      <c r="H2897" s="12">
        <v>0</v>
      </c>
      <c r="I2897">
        <v>0</v>
      </c>
      <c r="J2897">
        <v>0</v>
      </c>
      <c r="K2897">
        <v>0</v>
      </c>
      <c r="L2897" s="11">
        <v>34700</v>
      </c>
      <c r="M2897" s="12">
        <v>1995</v>
      </c>
      <c r="N2897">
        <v>1</v>
      </c>
      <c r="O2897" s="12">
        <f t="shared" si="114"/>
        <v>1</v>
      </c>
      <c r="P2897">
        <v>1995</v>
      </c>
      <c r="Q2897">
        <v>1</v>
      </c>
      <c r="R2897">
        <v>1</v>
      </c>
      <c r="S2897">
        <v>27.501519999999999</v>
      </c>
      <c r="T2897">
        <v>0</v>
      </c>
      <c r="U2897">
        <v>0</v>
      </c>
    </row>
    <row r="2898" spans="1:21" x14ac:dyDescent="0.35">
      <c r="A2898">
        <v>1</v>
      </c>
      <c r="B2898">
        <f t="shared" si="115"/>
        <v>2897</v>
      </c>
      <c r="C2898" t="s">
        <v>141</v>
      </c>
      <c r="D2898">
        <v>142</v>
      </c>
      <c r="E2898">
        <v>1997</v>
      </c>
      <c r="F2898">
        <v>3600</v>
      </c>
      <c r="G2898" s="12">
        <v>1000000</v>
      </c>
      <c r="H2898" s="12">
        <v>0</v>
      </c>
      <c r="I2898">
        <v>0</v>
      </c>
      <c r="J2898">
        <v>0</v>
      </c>
      <c r="K2898">
        <v>0</v>
      </c>
      <c r="L2898" s="11">
        <v>34700</v>
      </c>
      <c r="M2898" s="12">
        <v>1995</v>
      </c>
      <c r="N2898">
        <v>1</v>
      </c>
      <c r="O2898" s="12">
        <f t="shared" si="114"/>
        <v>2</v>
      </c>
      <c r="P2898">
        <v>1995</v>
      </c>
      <c r="Q2898">
        <v>2</v>
      </c>
      <c r="R2898">
        <v>1</v>
      </c>
      <c r="S2898">
        <v>35.856749999999998</v>
      </c>
      <c r="T2898">
        <v>0</v>
      </c>
      <c r="U2898">
        <v>0</v>
      </c>
    </row>
    <row r="2899" spans="1:21" x14ac:dyDescent="0.35">
      <c r="A2899">
        <v>1</v>
      </c>
      <c r="B2899">
        <f t="shared" si="115"/>
        <v>2898</v>
      </c>
      <c r="C2899" t="s">
        <v>141</v>
      </c>
      <c r="D2899">
        <v>142</v>
      </c>
      <c r="E2899">
        <v>1998</v>
      </c>
      <c r="F2899">
        <v>4700</v>
      </c>
      <c r="G2899" s="12">
        <v>1000000</v>
      </c>
      <c r="H2899" s="12">
        <v>0</v>
      </c>
      <c r="I2899">
        <v>0</v>
      </c>
      <c r="J2899">
        <v>0</v>
      </c>
      <c r="K2899">
        <v>0</v>
      </c>
      <c r="L2899" s="11">
        <v>34700</v>
      </c>
      <c r="M2899" s="12">
        <v>1995</v>
      </c>
      <c r="N2899">
        <v>1</v>
      </c>
      <c r="O2899" s="12">
        <f t="shared" si="114"/>
        <v>3</v>
      </c>
      <c r="P2899">
        <v>1995</v>
      </c>
      <c r="Q2899">
        <v>3</v>
      </c>
      <c r="R2899">
        <v>1</v>
      </c>
      <c r="S2899">
        <v>45.80856</v>
      </c>
      <c r="T2899">
        <v>0</v>
      </c>
      <c r="U2899">
        <v>0</v>
      </c>
    </row>
    <row r="2900" spans="1:21" x14ac:dyDescent="0.35">
      <c r="A2900">
        <v>1</v>
      </c>
      <c r="B2900">
        <f t="shared" si="115"/>
        <v>2899</v>
      </c>
      <c r="C2900" t="s">
        <v>141</v>
      </c>
      <c r="D2900">
        <v>142</v>
      </c>
      <c r="E2900">
        <v>1999</v>
      </c>
      <c r="F2900">
        <v>5800</v>
      </c>
      <c r="G2900" s="12">
        <v>1000000</v>
      </c>
      <c r="H2900" s="12">
        <v>0</v>
      </c>
      <c r="I2900">
        <v>0</v>
      </c>
      <c r="J2900">
        <v>0</v>
      </c>
      <c r="K2900">
        <v>0</v>
      </c>
      <c r="L2900" s="11">
        <v>34700</v>
      </c>
      <c r="M2900" s="12">
        <v>1995</v>
      </c>
      <c r="N2900">
        <v>1</v>
      </c>
      <c r="O2900" s="12">
        <f t="shared" si="114"/>
        <v>4</v>
      </c>
      <c r="P2900">
        <v>1995</v>
      </c>
      <c r="Q2900">
        <v>4</v>
      </c>
      <c r="R2900">
        <v>1</v>
      </c>
      <c r="S2900">
        <v>55.469009999999997</v>
      </c>
      <c r="T2900">
        <v>0</v>
      </c>
      <c r="U2900">
        <v>0</v>
      </c>
    </row>
    <row r="2901" spans="1:21" x14ac:dyDescent="0.35">
      <c r="A2901">
        <v>1</v>
      </c>
      <c r="B2901">
        <f t="shared" si="115"/>
        <v>2900</v>
      </c>
      <c r="C2901" t="s">
        <v>141</v>
      </c>
      <c r="D2901">
        <v>142</v>
      </c>
      <c r="E2901">
        <v>2000</v>
      </c>
      <c r="F2901">
        <v>7000</v>
      </c>
      <c r="G2901" s="12">
        <v>1100000</v>
      </c>
      <c r="H2901" s="12">
        <v>0</v>
      </c>
      <c r="I2901">
        <v>0</v>
      </c>
      <c r="J2901">
        <v>0</v>
      </c>
      <c r="K2901">
        <v>0</v>
      </c>
      <c r="L2901" s="11">
        <v>34700</v>
      </c>
      <c r="M2901" s="12">
        <v>1995</v>
      </c>
      <c r="N2901">
        <v>1</v>
      </c>
      <c r="O2901" s="12">
        <f t="shared" si="114"/>
        <v>5</v>
      </c>
      <c r="P2901">
        <v>1995</v>
      </c>
      <c r="Q2901">
        <v>5</v>
      </c>
      <c r="R2901">
        <v>1</v>
      </c>
      <c r="S2901">
        <v>65.946399999999997</v>
      </c>
      <c r="T2901">
        <v>0</v>
      </c>
      <c r="U2901">
        <v>0</v>
      </c>
    </row>
    <row r="2902" spans="1:21" x14ac:dyDescent="0.35">
      <c r="A2902">
        <v>1</v>
      </c>
      <c r="B2902">
        <f t="shared" si="115"/>
        <v>2901</v>
      </c>
      <c r="C2902" t="s">
        <v>141</v>
      </c>
      <c r="D2902">
        <v>142</v>
      </c>
      <c r="E2902">
        <v>2001</v>
      </c>
      <c r="F2902">
        <v>8100</v>
      </c>
      <c r="G2902" s="12">
        <v>1100000</v>
      </c>
      <c r="H2902" s="12">
        <v>0</v>
      </c>
      <c r="I2902">
        <v>0</v>
      </c>
      <c r="J2902">
        <v>0</v>
      </c>
      <c r="K2902">
        <v>0</v>
      </c>
      <c r="L2902" s="11">
        <v>34700</v>
      </c>
      <c r="M2902" s="12">
        <v>1995</v>
      </c>
      <c r="N2902">
        <v>1</v>
      </c>
      <c r="O2902" s="12">
        <f t="shared" si="114"/>
        <v>6</v>
      </c>
      <c r="P2902">
        <v>1995</v>
      </c>
      <c r="Q2902">
        <v>6</v>
      </c>
      <c r="R2902">
        <v>1</v>
      </c>
      <c r="S2902">
        <v>75.494420000000005</v>
      </c>
      <c r="T2902">
        <v>0</v>
      </c>
      <c r="U2902">
        <v>0</v>
      </c>
    </row>
    <row r="2903" spans="1:21" x14ac:dyDescent="0.35">
      <c r="A2903">
        <v>1</v>
      </c>
      <c r="B2903">
        <f t="shared" si="115"/>
        <v>2902</v>
      </c>
      <c r="C2903" t="s">
        <v>141</v>
      </c>
      <c r="D2903">
        <v>142</v>
      </c>
      <c r="E2903">
        <v>2002</v>
      </c>
      <c r="F2903">
        <v>9000</v>
      </c>
      <c r="G2903" s="12">
        <v>1100000</v>
      </c>
      <c r="H2903" s="12">
        <v>0</v>
      </c>
      <c r="I2903">
        <v>0</v>
      </c>
      <c r="J2903">
        <v>0</v>
      </c>
      <c r="K2903">
        <v>0</v>
      </c>
      <c r="L2903" s="11">
        <v>34700</v>
      </c>
      <c r="M2903" s="12">
        <v>1995</v>
      </c>
      <c r="N2903">
        <v>1</v>
      </c>
      <c r="O2903" s="12">
        <f t="shared" si="114"/>
        <v>7</v>
      </c>
      <c r="P2903">
        <v>1995</v>
      </c>
      <c r="Q2903">
        <v>7</v>
      </c>
      <c r="R2903">
        <v>1</v>
      </c>
      <c r="S2903">
        <v>83.261629999999997</v>
      </c>
      <c r="T2903">
        <v>0</v>
      </c>
      <c r="U2903">
        <v>0</v>
      </c>
    </row>
    <row r="2904" spans="1:21" x14ac:dyDescent="0.35">
      <c r="A2904">
        <v>1</v>
      </c>
      <c r="B2904">
        <f t="shared" si="115"/>
        <v>2903</v>
      </c>
      <c r="C2904" t="s">
        <v>141</v>
      </c>
      <c r="D2904">
        <v>142</v>
      </c>
      <c r="E2904">
        <v>2003</v>
      </c>
      <c r="F2904">
        <v>9700</v>
      </c>
      <c r="G2904" s="12">
        <v>1100000</v>
      </c>
      <c r="H2904" s="12">
        <v>0</v>
      </c>
      <c r="I2904">
        <v>0</v>
      </c>
      <c r="J2904">
        <v>0</v>
      </c>
      <c r="K2904">
        <v>0</v>
      </c>
      <c r="L2904" s="11">
        <v>34700</v>
      </c>
      <c r="M2904" s="12">
        <v>1995</v>
      </c>
      <c r="N2904">
        <v>1</v>
      </c>
      <c r="O2904" s="12">
        <f t="shared" si="114"/>
        <v>8</v>
      </c>
      <c r="P2904">
        <v>1995</v>
      </c>
      <c r="Q2904">
        <v>8</v>
      </c>
      <c r="R2904">
        <v>1</v>
      </c>
      <c r="S2904">
        <v>89.204260000000005</v>
      </c>
      <c r="T2904">
        <v>0</v>
      </c>
      <c r="U2904">
        <v>0</v>
      </c>
    </row>
    <row r="2905" spans="1:21" x14ac:dyDescent="0.35">
      <c r="A2905">
        <v>1</v>
      </c>
      <c r="B2905">
        <f t="shared" si="115"/>
        <v>2904</v>
      </c>
      <c r="C2905" t="s">
        <v>141</v>
      </c>
      <c r="D2905">
        <v>142</v>
      </c>
      <c r="E2905">
        <v>2004</v>
      </c>
      <c r="F2905">
        <v>10000</v>
      </c>
      <c r="G2905" s="12">
        <v>1100000</v>
      </c>
      <c r="H2905" s="12">
        <v>0</v>
      </c>
      <c r="I2905">
        <v>0</v>
      </c>
      <c r="J2905">
        <v>0</v>
      </c>
      <c r="K2905">
        <v>0</v>
      </c>
      <c r="L2905" s="11">
        <v>34700</v>
      </c>
      <c r="M2905" s="12">
        <v>1995</v>
      </c>
      <c r="N2905">
        <v>1</v>
      </c>
      <c r="O2905" s="12">
        <f t="shared" si="114"/>
        <v>9</v>
      </c>
      <c r="P2905">
        <v>1995</v>
      </c>
      <c r="Q2905">
        <v>9</v>
      </c>
      <c r="R2905">
        <v>1</v>
      </c>
      <c r="S2905">
        <v>91.319779999999994</v>
      </c>
      <c r="T2905">
        <v>0</v>
      </c>
      <c r="U2905">
        <v>0</v>
      </c>
    </row>
    <row r="2906" spans="1:21" x14ac:dyDescent="0.35">
      <c r="A2906">
        <v>1</v>
      </c>
      <c r="B2906">
        <f t="shared" si="115"/>
        <v>2905</v>
      </c>
      <c r="C2906" t="s">
        <v>141</v>
      </c>
      <c r="D2906">
        <v>142</v>
      </c>
      <c r="E2906">
        <v>2005</v>
      </c>
      <c r="F2906">
        <v>10000</v>
      </c>
      <c r="G2906" s="12">
        <v>1100000</v>
      </c>
      <c r="H2906" s="12">
        <v>0</v>
      </c>
      <c r="I2906">
        <v>0</v>
      </c>
      <c r="J2906">
        <v>0</v>
      </c>
      <c r="K2906">
        <v>0</v>
      </c>
      <c r="L2906" s="11">
        <v>34700</v>
      </c>
      <c r="M2906" s="12">
        <v>1995</v>
      </c>
      <c r="N2906">
        <v>1</v>
      </c>
      <c r="O2906" s="12">
        <f t="shared" si="114"/>
        <v>10</v>
      </c>
      <c r="P2906">
        <v>1995</v>
      </c>
      <c r="Q2906">
        <v>10</v>
      </c>
      <c r="R2906">
        <v>1</v>
      </c>
      <c r="S2906">
        <v>90.426299999999998</v>
      </c>
      <c r="T2906">
        <v>0</v>
      </c>
      <c r="U2906">
        <v>0</v>
      </c>
    </row>
    <row r="2907" spans="1:21" x14ac:dyDescent="0.35">
      <c r="A2907">
        <v>1</v>
      </c>
      <c r="B2907">
        <f t="shared" si="115"/>
        <v>2906</v>
      </c>
      <c r="C2907" t="s">
        <v>141</v>
      </c>
      <c r="D2907">
        <v>142</v>
      </c>
      <c r="E2907">
        <v>2006</v>
      </c>
      <c r="F2907">
        <v>9500</v>
      </c>
      <c r="G2907" s="12">
        <v>1100000</v>
      </c>
      <c r="H2907" s="12">
        <v>0</v>
      </c>
      <c r="I2907">
        <v>0</v>
      </c>
      <c r="J2907">
        <v>0</v>
      </c>
      <c r="K2907">
        <v>0</v>
      </c>
      <c r="L2907" s="11">
        <v>34700</v>
      </c>
      <c r="M2907" s="12">
        <v>1995</v>
      </c>
      <c r="N2907">
        <v>1</v>
      </c>
      <c r="O2907" s="12">
        <f t="shared" si="114"/>
        <v>11</v>
      </c>
      <c r="P2907">
        <v>1995</v>
      </c>
      <c r="Q2907">
        <v>11</v>
      </c>
      <c r="R2907">
        <v>1</v>
      </c>
      <c r="S2907">
        <v>84.782520000000005</v>
      </c>
      <c r="T2907">
        <v>0</v>
      </c>
      <c r="U2907">
        <v>0</v>
      </c>
    </row>
    <row r="2908" spans="1:21" x14ac:dyDescent="0.35">
      <c r="A2908">
        <v>1</v>
      </c>
      <c r="B2908">
        <f t="shared" si="115"/>
        <v>2907</v>
      </c>
      <c r="C2908" t="s">
        <v>141</v>
      </c>
      <c r="D2908">
        <v>142</v>
      </c>
      <c r="E2908">
        <v>2007</v>
      </c>
      <c r="F2908">
        <v>8400</v>
      </c>
      <c r="G2908" s="12">
        <v>1100000</v>
      </c>
      <c r="H2908" s="12">
        <v>0</v>
      </c>
      <c r="I2908">
        <v>0</v>
      </c>
      <c r="J2908">
        <v>0</v>
      </c>
      <c r="K2908">
        <v>0</v>
      </c>
      <c r="L2908" s="11">
        <v>34700</v>
      </c>
      <c r="M2908" s="12">
        <v>1995</v>
      </c>
      <c r="N2908">
        <v>1</v>
      </c>
      <c r="O2908" s="12">
        <f t="shared" si="114"/>
        <v>12</v>
      </c>
      <c r="P2908">
        <v>1995</v>
      </c>
      <c r="Q2908">
        <v>12</v>
      </c>
      <c r="R2908">
        <v>1</v>
      </c>
      <c r="S2908">
        <v>73.785570000000007</v>
      </c>
      <c r="T2908">
        <v>0</v>
      </c>
      <c r="U2908">
        <v>0</v>
      </c>
    </row>
    <row r="2909" spans="1:21" x14ac:dyDescent="0.35">
      <c r="A2909">
        <v>1</v>
      </c>
      <c r="B2909">
        <f t="shared" si="115"/>
        <v>2908</v>
      </c>
      <c r="C2909" t="s">
        <v>141</v>
      </c>
      <c r="D2909">
        <v>142</v>
      </c>
      <c r="E2909">
        <v>2008</v>
      </c>
      <c r="F2909">
        <v>7700</v>
      </c>
      <c r="G2909" s="12">
        <v>1200000</v>
      </c>
      <c r="H2909" s="12">
        <v>0</v>
      </c>
      <c r="I2909">
        <v>0</v>
      </c>
      <c r="J2909">
        <v>0</v>
      </c>
      <c r="K2909">
        <v>0</v>
      </c>
      <c r="L2909" s="11">
        <v>34700</v>
      </c>
      <c r="M2909" s="12">
        <v>1995</v>
      </c>
      <c r="N2909">
        <v>1</v>
      </c>
      <c r="O2909" s="12">
        <f t="shared" si="114"/>
        <v>13</v>
      </c>
      <c r="P2909">
        <v>1995</v>
      </c>
      <c r="Q2909">
        <v>13</v>
      </c>
      <c r="R2909">
        <v>1</v>
      </c>
      <c r="S2909">
        <v>66.442490000000006</v>
      </c>
      <c r="T2909">
        <v>0</v>
      </c>
      <c r="U2909">
        <v>0</v>
      </c>
    </row>
    <row r="2910" spans="1:21" x14ac:dyDescent="0.35">
      <c r="A2910">
        <v>1</v>
      </c>
      <c r="B2910">
        <f t="shared" si="115"/>
        <v>2909</v>
      </c>
      <c r="C2910" t="s">
        <v>141</v>
      </c>
      <c r="D2910">
        <v>142</v>
      </c>
      <c r="E2910">
        <v>2009</v>
      </c>
      <c r="F2910">
        <v>7000</v>
      </c>
      <c r="G2910" s="12">
        <v>1200000</v>
      </c>
      <c r="H2910" s="12">
        <v>0</v>
      </c>
      <c r="I2910">
        <v>0</v>
      </c>
      <c r="J2910">
        <v>0</v>
      </c>
      <c r="K2910">
        <v>0</v>
      </c>
      <c r="L2910" s="11">
        <v>34700</v>
      </c>
      <c r="M2910" s="12">
        <v>1995</v>
      </c>
      <c r="N2910">
        <v>1</v>
      </c>
      <c r="O2910" s="12">
        <f t="shared" si="114"/>
        <v>14</v>
      </c>
      <c r="P2910">
        <v>1995</v>
      </c>
      <c r="Q2910">
        <v>14</v>
      </c>
      <c r="R2910">
        <v>1</v>
      </c>
      <c r="S2910">
        <v>59.288119999999999</v>
      </c>
      <c r="T2910">
        <v>0</v>
      </c>
      <c r="U2910">
        <v>0</v>
      </c>
    </row>
    <row r="2911" spans="1:21" x14ac:dyDescent="0.35">
      <c r="A2911">
        <v>1</v>
      </c>
      <c r="B2911">
        <f t="shared" si="115"/>
        <v>2910</v>
      </c>
      <c r="C2911" t="s">
        <v>141</v>
      </c>
      <c r="D2911">
        <v>142</v>
      </c>
      <c r="E2911">
        <v>2010</v>
      </c>
      <c r="F2911">
        <v>6500</v>
      </c>
      <c r="G2911" s="12">
        <v>1200000</v>
      </c>
      <c r="H2911" s="12">
        <v>0</v>
      </c>
      <c r="I2911">
        <v>0</v>
      </c>
      <c r="J2911">
        <v>0</v>
      </c>
      <c r="K2911">
        <v>0</v>
      </c>
      <c r="L2911" s="11">
        <v>34700</v>
      </c>
      <c r="M2911" s="12">
        <v>1995</v>
      </c>
      <c r="N2911">
        <v>1</v>
      </c>
      <c r="O2911" s="12">
        <f t="shared" si="114"/>
        <v>15</v>
      </c>
      <c r="P2911">
        <v>1995</v>
      </c>
      <c r="Q2911">
        <v>15</v>
      </c>
      <c r="R2911">
        <v>1</v>
      </c>
      <c r="S2911">
        <v>54.038640000000001</v>
      </c>
      <c r="T2911">
        <v>0</v>
      </c>
      <c r="U2911">
        <v>0</v>
      </c>
    </row>
    <row r="2912" spans="1:21" x14ac:dyDescent="0.35">
      <c r="A2912">
        <v>1</v>
      </c>
      <c r="B2912">
        <f t="shared" si="115"/>
        <v>2911</v>
      </c>
      <c r="C2912" t="s">
        <v>141</v>
      </c>
      <c r="D2912">
        <v>142</v>
      </c>
      <c r="E2912">
        <v>2011</v>
      </c>
      <c r="F2912">
        <v>5300</v>
      </c>
      <c r="G2912" s="12">
        <v>1200000</v>
      </c>
      <c r="H2912" s="12">
        <v>0</v>
      </c>
      <c r="I2912">
        <v>0</v>
      </c>
      <c r="J2912">
        <v>0</v>
      </c>
      <c r="K2912">
        <v>0</v>
      </c>
      <c r="L2912" s="11">
        <v>34700</v>
      </c>
      <c r="M2912" s="12">
        <v>1995</v>
      </c>
      <c r="N2912">
        <v>1</v>
      </c>
      <c r="O2912" s="12">
        <f t="shared" si="114"/>
        <v>16</v>
      </c>
      <c r="P2912">
        <v>1995</v>
      </c>
      <c r="Q2912">
        <v>16</v>
      </c>
      <c r="R2912">
        <v>1</v>
      </c>
      <c r="S2912">
        <v>43.2562</v>
      </c>
      <c r="T2912">
        <v>0</v>
      </c>
      <c r="U2912">
        <v>0</v>
      </c>
    </row>
    <row r="2913" spans="1:21" x14ac:dyDescent="0.35">
      <c r="A2913">
        <v>1</v>
      </c>
      <c r="B2913">
        <f t="shared" si="115"/>
        <v>2912</v>
      </c>
      <c r="C2913" t="s">
        <v>141</v>
      </c>
      <c r="D2913">
        <v>142</v>
      </c>
      <c r="E2913">
        <v>2012</v>
      </c>
      <c r="F2913">
        <v>4800</v>
      </c>
      <c r="G2913" s="12">
        <v>1200000</v>
      </c>
      <c r="H2913" s="12">
        <v>0</v>
      </c>
      <c r="I2913">
        <v>0</v>
      </c>
      <c r="J2913">
        <v>0</v>
      </c>
      <c r="K2913">
        <v>0</v>
      </c>
      <c r="L2913" s="11">
        <v>34700</v>
      </c>
      <c r="M2913" s="12">
        <v>1995</v>
      </c>
      <c r="N2913">
        <v>1</v>
      </c>
      <c r="O2913" s="12">
        <f t="shared" si="114"/>
        <v>17</v>
      </c>
      <c r="P2913">
        <v>1995</v>
      </c>
      <c r="Q2913">
        <v>17</v>
      </c>
      <c r="R2913">
        <v>1</v>
      </c>
      <c r="S2913">
        <v>38.456670000000003</v>
      </c>
      <c r="T2913">
        <v>0</v>
      </c>
      <c r="U2913">
        <v>0</v>
      </c>
    </row>
    <row r="2914" spans="1:21" x14ac:dyDescent="0.35">
      <c r="A2914">
        <v>1</v>
      </c>
      <c r="B2914">
        <f t="shared" si="115"/>
        <v>2913</v>
      </c>
      <c r="C2914" t="s">
        <v>141</v>
      </c>
      <c r="D2914">
        <v>142</v>
      </c>
      <c r="E2914">
        <v>2013</v>
      </c>
      <c r="F2914">
        <v>4300</v>
      </c>
      <c r="G2914" s="12">
        <v>1300000</v>
      </c>
      <c r="H2914" s="12">
        <v>0</v>
      </c>
      <c r="I2914">
        <v>0</v>
      </c>
      <c r="J2914">
        <v>0</v>
      </c>
      <c r="K2914">
        <v>0</v>
      </c>
      <c r="L2914" s="11">
        <v>34700</v>
      </c>
      <c r="M2914" s="12">
        <v>1995</v>
      </c>
      <c r="N2914">
        <v>1</v>
      </c>
      <c r="O2914" s="12">
        <f t="shared" si="114"/>
        <v>18</v>
      </c>
      <c r="P2914">
        <v>1995</v>
      </c>
      <c r="Q2914">
        <v>18</v>
      </c>
      <c r="R2914">
        <v>1</v>
      </c>
      <c r="S2914">
        <v>33.819499999999998</v>
      </c>
      <c r="T2914">
        <v>0</v>
      </c>
      <c r="U2914">
        <v>0</v>
      </c>
    </row>
    <row r="2915" spans="1:21" x14ac:dyDescent="0.35">
      <c r="A2915">
        <v>1</v>
      </c>
      <c r="B2915">
        <f t="shared" si="115"/>
        <v>2914</v>
      </c>
      <c r="C2915" t="s">
        <v>141</v>
      </c>
      <c r="D2915">
        <v>142</v>
      </c>
      <c r="E2915">
        <v>2014</v>
      </c>
      <c r="F2915">
        <v>4000</v>
      </c>
      <c r="G2915" s="12">
        <v>1300000</v>
      </c>
      <c r="H2915" s="12">
        <v>0</v>
      </c>
      <c r="I2915">
        <v>0</v>
      </c>
      <c r="J2915">
        <v>0</v>
      </c>
      <c r="K2915">
        <v>0</v>
      </c>
      <c r="L2915" s="11">
        <v>34700</v>
      </c>
      <c r="M2915" s="12">
        <v>1995</v>
      </c>
      <c r="N2915">
        <v>1</v>
      </c>
      <c r="O2915" s="12">
        <f t="shared" si="114"/>
        <v>19</v>
      </c>
      <c r="P2915">
        <v>1995</v>
      </c>
      <c r="Q2915">
        <v>19</v>
      </c>
      <c r="R2915">
        <v>1</v>
      </c>
      <c r="S2915">
        <v>30.885719999999999</v>
      </c>
      <c r="T2915">
        <v>0</v>
      </c>
      <c r="U2915">
        <v>0</v>
      </c>
    </row>
    <row r="2916" spans="1:21" x14ac:dyDescent="0.35">
      <c r="A2916">
        <v>1</v>
      </c>
      <c r="B2916">
        <f t="shared" si="115"/>
        <v>2915</v>
      </c>
      <c r="C2916" t="s">
        <v>141</v>
      </c>
      <c r="D2916">
        <v>142</v>
      </c>
      <c r="E2916">
        <v>2015</v>
      </c>
      <c r="F2916">
        <v>3900</v>
      </c>
      <c r="G2916" s="12">
        <v>1300000</v>
      </c>
      <c r="H2916" s="12">
        <v>0</v>
      </c>
      <c r="I2916">
        <v>0</v>
      </c>
      <c r="J2916">
        <v>0</v>
      </c>
      <c r="K2916">
        <v>0</v>
      </c>
      <c r="L2916" s="11">
        <v>34700</v>
      </c>
      <c r="M2916" s="12">
        <v>1995</v>
      </c>
      <c r="N2916">
        <v>1</v>
      </c>
      <c r="O2916" s="12">
        <f t="shared" si="114"/>
        <v>20</v>
      </c>
      <c r="P2916">
        <v>1995</v>
      </c>
      <c r="Q2916">
        <v>20</v>
      </c>
      <c r="R2916">
        <v>1</v>
      </c>
      <c r="S2916">
        <v>29.567609999999998</v>
      </c>
      <c r="T2916">
        <v>0</v>
      </c>
      <c r="U2916">
        <v>0</v>
      </c>
    </row>
    <row r="2917" spans="1:21" x14ac:dyDescent="0.35">
      <c r="A2917">
        <v>1</v>
      </c>
      <c r="B2917">
        <f t="shared" si="115"/>
        <v>2916</v>
      </c>
      <c r="C2917" t="s">
        <v>141</v>
      </c>
      <c r="D2917">
        <v>142</v>
      </c>
      <c r="E2917">
        <v>2016</v>
      </c>
      <c r="F2917">
        <v>3900</v>
      </c>
      <c r="G2917" s="12">
        <v>1300000</v>
      </c>
      <c r="H2917" s="12">
        <v>0</v>
      </c>
      <c r="I2917">
        <v>0</v>
      </c>
      <c r="J2917">
        <v>0</v>
      </c>
      <c r="K2917">
        <v>0</v>
      </c>
      <c r="L2917" s="11">
        <v>34700</v>
      </c>
      <c r="M2917" s="12">
        <v>1995</v>
      </c>
      <c r="N2917">
        <v>1</v>
      </c>
      <c r="O2917" s="12">
        <f t="shared" si="114"/>
        <v>21</v>
      </c>
      <c r="P2917">
        <v>1995</v>
      </c>
      <c r="Q2917">
        <v>21</v>
      </c>
      <c r="R2917">
        <v>1</v>
      </c>
      <c r="S2917">
        <v>29.03735</v>
      </c>
      <c r="T2917">
        <v>0</v>
      </c>
      <c r="U2917">
        <v>0</v>
      </c>
    </row>
    <row r="2918" spans="1:21" x14ac:dyDescent="0.35">
      <c r="A2918">
        <v>1</v>
      </c>
      <c r="B2918">
        <f t="shared" si="115"/>
        <v>2917</v>
      </c>
      <c r="C2918" t="s">
        <v>142</v>
      </c>
      <c r="D2918">
        <v>143</v>
      </c>
      <c r="E2918">
        <v>1990</v>
      </c>
      <c r="F2918">
        <v>500</v>
      </c>
      <c r="G2918" s="12">
        <v>8600000</v>
      </c>
      <c r="H2918" s="12">
        <v>0</v>
      </c>
      <c r="I2918">
        <v>0</v>
      </c>
      <c r="J2918">
        <v>0</v>
      </c>
      <c r="K2918">
        <v>0</v>
      </c>
      <c r="L2918" s="11">
        <v>34700</v>
      </c>
      <c r="M2918" s="12">
        <v>1995</v>
      </c>
      <c r="N2918">
        <v>0</v>
      </c>
      <c r="O2918" s="12">
        <f t="shared" si="114"/>
        <v>-5</v>
      </c>
      <c r="P2918">
        <v>1995</v>
      </c>
      <c r="Q2918">
        <v>-5</v>
      </c>
      <c r="R2918">
        <v>0</v>
      </c>
      <c r="S2918">
        <v>0.58419169999999998</v>
      </c>
      <c r="T2918">
        <v>0</v>
      </c>
      <c r="U2918">
        <v>0</v>
      </c>
    </row>
    <row r="2919" spans="1:21" x14ac:dyDescent="0.35">
      <c r="A2919">
        <v>1</v>
      </c>
      <c r="B2919">
        <f t="shared" si="115"/>
        <v>2918</v>
      </c>
      <c r="C2919" t="s">
        <v>142</v>
      </c>
      <c r="D2919">
        <v>143</v>
      </c>
      <c r="E2919">
        <v>1991</v>
      </c>
      <c r="F2919">
        <v>500</v>
      </c>
      <c r="G2919" s="12">
        <v>8600000</v>
      </c>
      <c r="H2919" s="12">
        <v>0</v>
      </c>
      <c r="I2919">
        <v>0</v>
      </c>
      <c r="J2919">
        <v>0</v>
      </c>
      <c r="K2919">
        <v>0</v>
      </c>
      <c r="L2919" s="11">
        <v>34700</v>
      </c>
      <c r="M2919" s="12">
        <v>1995</v>
      </c>
      <c r="N2919">
        <v>0</v>
      </c>
      <c r="O2919" s="12">
        <f t="shared" si="114"/>
        <v>-4</v>
      </c>
      <c r="P2919">
        <v>1995</v>
      </c>
      <c r="Q2919">
        <v>-4</v>
      </c>
      <c r="R2919">
        <v>0</v>
      </c>
      <c r="S2919">
        <v>0.58022309999999999</v>
      </c>
      <c r="T2919">
        <v>0</v>
      </c>
      <c r="U2919">
        <v>0</v>
      </c>
    </row>
    <row r="2920" spans="1:21" x14ac:dyDescent="0.35">
      <c r="A2920">
        <v>1</v>
      </c>
      <c r="B2920">
        <f t="shared" si="115"/>
        <v>2919</v>
      </c>
      <c r="C2920" t="s">
        <v>142</v>
      </c>
      <c r="D2920">
        <v>143</v>
      </c>
      <c r="E2920">
        <v>1992</v>
      </c>
      <c r="F2920">
        <v>500</v>
      </c>
      <c r="G2920" s="12">
        <v>8700000</v>
      </c>
      <c r="H2920" s="12">
        <v>0</v>
      </c>
      <c r="I2920">
        <v>0</v>
      </c>
      <c r="J2920">
        <v>0</v>
      </c>
      <c r="K2920">
        <v>0</v>
      </c>
      <c r="L2920" s="11">
        <v>34700</v>
      </c>
      <c r="M2920" s="12">
        <v>1995</v>
      </c>
      <c r="N2920">
        <v>0</v>
      </c>
      <c r="O2920" s="12">
        <f t="shared" si="114"/>
        <v>-3</v>
      </c>
      <c r="P2920">
        <v>1995</v>
      </c>
      <c r="Q2920">
        <v>-3</v>
      </c>
      <c r="R2920">
        <v>0</v>
      </c>
      <c r="S2920">
        <v>0.57682990000000001</v>
      </c>
      <c r="T2920">
        <v>0</v>
      </c>
      <c r="U2920">
        <v>0</v>
      </c>
    </row>
    <row r="2921" spans="1:21" x14ac:dyDescent="0.35">
      <c r="A2921">
        <v>1</v>
      </c>
      <c r="B2921">
        <f t="shared" si="115"/>
        <v>2920</v>
      </c>
      <c r="C2921" t="s">
        <v>142</v>
      </c>
      <c r="D2921">
        <v>143</v>
      </c>
      <c r="E2921">
        <v>1993</v>
      </c>
      <c r="F2921">
        <v>500</v>
      </c>
      <c r="G2921" s="12">
        <v>8700000</v>
      </c>
      <c r="H2921" s="12">
        <v>0</v>
      </c>
      <c r="I2921">
        <v>0</v>
      </c>
      <c r="J2921">
        <v>0</v>
      </c>
      <c r="K2921">
        <v>0</v>
      </c>
      <c r="L2921" s="11">
        <v>34700</v>
      </c>
      <c r="M2921" s="12">
        <v>1995</v>
      </c>
      <c r="N2921">
        <v>0</v>
      </c>
      <c r="O2921" s="12">
        <f t="shared" si="114"/>
        <v>-2</v>
      </c>
      <c r="P2921">
        <v>1995</v>
      </c>
      <c r="Q2921">
        <v>-2</v>
      </c>
      <c r="R2921">
        <v>0</v>
      </c>
      <c r="S2921">
        <v>0.57348909999999997</v>
      </c>
      <c r="T2921">
        <v>0</v>
      </c>
      <c r="U2921">
        <v>0</v>
      </c>
    </row>
    <row r="2922" spans="1:21" x14ac:dyDescent="0.35">
      <c r="A2922">
        <v>1</v>
      </c>
      <c r="B2922">
        <f t="shared" si="115"/>
        <v>2921</v>
      </c>
      <c r="C2922" t="s">
        <v>142</v>
      </c>
      <c r="D2922">
        <v>143</v>
      </c>
      <c r="E2922">
        <v>1994</v>
      </c>
      <c r="F2922">
        <v>500</v>
      </c>
      <c r="G2922" s="12">
        <v>8800000</v>
      </c>
      <c r="H2922" s="12">
        <v>0</v>
      </c>
      <c r="I2922">
        <v>0</v>
      </c>
      <c r="J2922">
        <v>0</v>
      </c>
      <c r="K2922">
        <v>0</v>
      </c>
      <c r="L2922" s="11">
        <v>34700</v>
      </c>
      <c r="M2922" s="12">
        <v>1995</v>
      </c>
      <c r="N2922">
        <v>0</v>
      </c>
      <c r="O2922" s="12">
        <f t="shared" si="114"/>
        <v>-1</v>
      </c>
      <c r="P2922">
        <v>1995</v>
      </c>
      <c r="Q2922">
        <v>-1</v>
      </c>
      <c r="R2922">
        <v>0</v>
      </c>
      <c r="S2922">
        <v>0.56942780000000004</v>
      </c>
      <c r="T2922">
        <v>0</v>
      </c>
      <c r="U2922">
        <v>0</v>
      </c>
    </row>
    <row r="2923" spans="1:21" x14ac:dyDescent="0.35">
      <c r="A2923">
        <v>1</v>
      </c>
      <c r="B2923">
        <f t="shared" si="115"/>
        <v>2922</v>
      </c>
      <c r="C2923" t="s">
        <v>142</v>
      </c>
      <c r="D2923">
        <v>143</v>
      </c>
      <c r="E2923">
        <v>1995</v>
      </c>
      <c r="F2923">
        <v>500</v>
      </c>
      <c r="G2923" s="12">
        <v>8800000</v>
      </c>
      <c r="H2923" s="12">
        <v>0</v>
      </c>
      <c r="I2923">
        <v>0</v>
      </c>
      <c r="J2923">
        <v>0</v>
      </c>
      <c r="K2923">
        <v>0</v>
      </c>
      <c r="L2923" s="11">
        <v>34700</v>
      </c>
      <c r="M2923" s="12">
        <v>1995</v>
      </c>
      <c r="N2923">
        <v>1</v>
      </c>
      <c r="O2923" s="12">
        <f t="shared" si="114"/>
        <v>0</v>
      </c>
      <c r="P2923">
        <v>1995</v>
      </c>
      <c r="Q2923">
        <v>0</v>
      </c>
      <c r="R2923">
        <v>1</v>
      </c>
      <c r="S2923">
        <v>0.56644779999999995</v>
      </c>
      <c r="T2923">
        <v>0</v>
      </c>
      <c r="U2923">
        <v>0</v>
      </c>
    </row>
    <row r="2924" spans="1:21" x14ac:dyDescent="0.35">
      <c r="A2924">
        <v>1</v>
      </c>
      <c r="B2924">
        <f t="shared" si="115"/>
        <v>2923</v>
      </c>
      <c r="C2924" t="s">
        <v>142</v>
      </c>
      <c r="D2924">
        <v>143</v>
      </c>
      <c r="E2924">
        <v>1996</v>
      </c>
      <c r="F2924">
        <v>500</v>
      </c>
      <c r="G2924" s="12">
        <v>8800000</v>
      </c>
      <c r="H2924" s="12">
        <v>0</v>
      </c>
      <c r="I2924">
        <v>0</v>
      </c>
      <c r="J2924">
        <v>0</v>
      </c>
      <c r="K2924">
        <v>0</v>
      </c>
      <c r="L2924" s="11">
        <v>34700</v>
      </c>
      <c r="M2924" s="12">
        <v>1995</v>
      </c>
      <c r="N2924">
        <v>1</v>
      </c>
      <c r="O2924" s="12">
        <f t="shared" si="114"/>
        <v>1</v>
      </c>
      <c r="P2924">
        <v>1995</v>
      </c>
      <c r="Q2924">
        <v>1</v>
      </c>
      <c r="R2924">
        <v>1</v>
      </c>
      <c r="S2924">
        <v>0.56554700000000002</v>
      </c>
      <c r="T2924">
        <v>0</v>
      </c>
      <c r="U2924">
        <v>0</v>
      </c>
    </row>
    <row r="2925" spans="1:21" x14ac:dyDescent="0.35">
      <c r="A2925">
        <v>1</v>
      </c>
      <c r="B2925">
        <f t="shared" si="115"/>
        <v>2924</v>
      </c>
      <c r="C2925" t="s">
        <v>142</v>
      </c>
      <c r="D2925">
        <v>143</v>
      </c>
      <c r="E2925">
        <v>1997</v>
      </c>
      <c r="F2925">
        <v>500</v>
      </c>
      <c r="G2925" s="12">
        <v>8800000</v>
      </c>
      <c r="H2925" s="12">
        <v>0</v>
      </c>
      <c r="I2925">
        <v>0</v>
      </c>
      <c r="J2925">
        <v>0</v>
      </c>
      <c r="K2925">
        <v>0</v>
      </c>
      <c r="L2925" s="11">
        <v>34700</v>
      </c>
      <c r="M2925" s="12">
        <v>1995</v>
      </c>
      <c r="N2925">
        <v>1</v>
      </c>
      <c r="O2925" s="12">
        <f t="shared" si="114"/>
        <v>2</v>
      </c>
      <c r="P2925">
        <v>1995</v>
      </c>
      <c r="Q2925">
        <v>2</v>
      </c>
      <c r="R2925">
        <v>1</v>
      </c>
      <c r="S2925">
        <v>0.56522329999999998</v>
      </c>
      <c r="T2925">
        <v>0</v>
      </c>
      <c r="U2925">
        <v>0</v>
      </c>
    </row>
    <row r="2926" spans="1:21" x14ac:dyDescent="0.35">
      <c r="A2926">
        <v>1</v>
      </c>
      <c r="B2926">
        <f t="shared" si="115"/>
        <v>2925</v>
      </c>
      <c r="C2926" t="s">
        <v>142</v>
      </c>
      <c r="D2926">
        <v>143</v>
      </c>
      <c r="E2926">
        <v>1998</v>
      </c>
      <c r="F2926">
        <v>500</v>
      </c>
      <c r="G2926" s="12">
        <v>8900000</v>
      </c>
      <c r="H2926" s="12">
        <v>0</v>
      </c>
      <c r="I2926">
        <v>0</v>
      </c>
      <c r="J2926">
        <v>0</v>
      </c>
      <c r="K2926">
        <v>0</v>
      </c>
      <c r="L2926" s="11">
        <v>34700</v>
      </c>
      <c r="M2926" s="12">
        <v>1995</v>
      </c>
      <c r="N2926">
        <v>1</v>
      </c>
      <c r="O2926" s="12">
        <f t="shared" si="114"/>
        <v>3</v>
      </c>
      <c r="P2926">
        <v>1995</v>
      </c>
      <c r="Q2926">
        <v>3</v>
      </c>
      <c r="R2926">
        <v>1</v>
      </c>
      <c r="S2926">
        <v>0.56490960000000001</v>
      </c>
      <c r="T2926">
        <v>0</v>
      </c>
      <c r="U2926">
        <v>0</v>
      </c>
    </row>
    <row r="2927" spans="1:21" x14ac:dyDescent="0.35">
      <c r="A2927">
        <v>1</v>
      </c>
      <c r="B2927">
        <f t="shared" si="115"/>
        <v>2926</v>
      </c>
      <c r="C2927" t="s">
        <v>142</v>
      </c>
      <c r="D2927">
        <v>143</v>
      </c>
      <c r="E2927">
        <v>1999</v>
      </c>
      <c r="F2927">
        <v>500</v>
      </c>
      <c r="G2927" s="12">
        <v>8900000</v>
      </c>
      <c r="H2927" s="12">
        <v>0</v>
      </c>
      <c r="I2927">
        <v>0</v>
      </c>
      <c r="J2927">
        <v>0</v>
      </c>
      <c r="K2927">
        <v>0</v>
      </c>
      <c r="L2927" s="11">
        <v>34700</v>
      </c>
      <c r="M2927" s="12">
        <v>1995</v>
      </c>
      <c r="N2927">
        <v>1</v>
      </c>
      <c r="O2927" s="12">
        <f t="shared" si="114"/>
        <v>4</v>
      </c>
      <c r="P2927">
        <v>1995</v>
      </c>
      <c r="Q2927">
        <v>4</v>
      </c>
      <c r="R2927">
        <v>1</v>
      </c>
      <c r="S2927">
        <v>0.56446949999999996</v>
      </c>
      <c r="T2927">
        <v>0</v>
      </c>
      <c r="U2927">
        <v>0</v>
      </c>
    </row>
    <row r="2928" spans="1:21" x14ac:dyDescent="0.35">
      <c r="A2928">
        <v>1</v>
      </c>
      <c r="B2928">
        <f t="shared" si="115"/>
        <v>2927</v>
      </c>
      <c r="C2928" t="s">
        <v>142</v>
      </c>
      <c r="D2928">
        <v>143</v>
      </c>
      <c r="E2928">
        <v>2000</v>
      </c>
      <c r="F2928">
        <v>500</v>
      </c>
      <c r="G2928" s="12">
        <v>8900000</v>
      </c>
      <c r="H2928" s="12">
        <v>0</v>
      </c>
      <c r="I2928">
        <v>0</v>
      </c>
      <c r="J2928">
        <v>0</v>
      </c>
      <c r="K2928">
        <v>0</v>
      </c>
      <c r="L2928" s="11">
        <v>34700</v>
      </c>
      <c r="M2928" s="12">
        <v>1995</v>
      </c>
      <c r="N2928">
        <v>1</v>
      </c>
      <c r="O2928" s="12">
        <f t="shared" si="114"/>
        <v>5</v>
      </c>
      <c r="P2928">
        <v>1995</v>
      </c>
      <c r="Q2928">
        <v>5</v>
      </c>
      <c r="R2928">
        <v>1</v>
      </c>
      <c r="S2928">
        <v>0.56356390000000001</v>
      </c>
      <c r="T2928">
        <v>0</v>
      </c>
      <c r="U2928">
        <v>0</v>
      </c>
    </row>
    <row r="2929" spans="1:21" x14ac:dyDescent="0.35">
      <c r="A2929">
        <v>1</v>
      </c>
      <c r="B2929">
        <f t="shared" si="115"/>
        <v>2928</v>
      </c>
      <c r="C2929" t="s">
        <v>142</v>
      </c>
      <c r="D2929">
        <v>143</v>
      </c>
      <c r="E2929">
        <v>2001</v>
      </c>
      <c r="F2929">
        <v>500</v>
      </c>
      <c r="G2929" s="12">
        <v>8900000</v>
      </c>
      <c r="H2929" s="12">
        <v>0</v>
      </c>
      <c r="I2929">
        <v>0</v>
      </c>
      <c r="J2929">
        <v>0</v>
      </c>
      <c r="K2929">
        <v>0</v>
      </c>
      <c r="L2929" s="11">
        <v>34700</v>
      </c>
      <c r="M2929" s="12">
        <v>1995</v>
      </c>
      <c r="N2929">
        <v>1</v>
      </c>
      <c r="O2929" s="12">
        <f t="shared" si="114"/>
        <v>6</v>
      </c>
      <c r="P2929">
        <v>1995</v>
      </c>
      <c r="Q2929">
        <v>6</v>
      </c>
      <c r="R2929">
        <v>1</v>
      </c>
      <c r="S2929">
        <v>0.56205289999999997</v>
      </c>
      <c r="T2929">
        <v>0</v>
      </c>
      <c r="U2929">
        <v>0</v>
      </c>
    </row>
    <row r="2930" spans="1:21" x14ac:dyDescent="0.35">
      <c r="A2930">
        <v>1</v>
      </c>
      <c r="B2930">
        <f t="shared" si="115"/>
        <v>2929</v>
      </c>
      <c r="C2930" t="s">
        <v>142</v>
      </c>
      <c r="D2930">
        <v>143</v>
      </c>
      <c r="E2930">
        <v>2002</v>
      </c>
      <c r="F2930">
        <v>500</v>
      </c>
      <c r="G2930" s="12">
        <v>8900000</v>
      </c>
      <c r="H2930" s="12">
        <v>0</v>
      </c>
      <c r="I2930">
        <v>0</v>
      </c>
      <c r="J2930">
        <v>0</v>
      </c>
      <c r="K2930">
        <v>0</v>
      </c>
      <c r="L2930" s="11">
        <v>34700</v>
      </c>
      <c r="M2930" s="12">
        <v>1995</v>
      </c>
      <c r="N2930">
        <v>1</v>
      </c>
      <c r="O2930" s="12">
        <f t="shared" si="114"/>
        <v>7</v>
      </c>
      <c r="P2930">
        <v>1995</v>
      </c>
      <c r="Q2930">
        <v>7</v>
      </c>
      <c r="R2930">
        <v>1</v>
      </c>
      <c r="S2930">
        <v>0.56022669999999997</v>
      </c>
      <c r="T2930">
        <v>0</v>
      </c>
      <c r="U2930">
        <v>0</v>
      </c>
    </row>
    <row r="2931" spans="1:21" x14ac:dyDescent="0.35">
      <c r="A2931">
        <v>1</v>
      </c>
      <c r="B2931">
        <f t="shared" si="115"/>
        <v>2930</v>
      </c>
      <c r="C2931" t="s">
        <v>142</v>
      </c>
      <c r="D2931">
        <v>143</v>
      </c>
      <c r="E2931">
        <v>2003</v>
      </c>
      <c r="F2931">
        <v>500</v>
      </c>
      <c r="G2931" s="12">
        <v>9000000</v>
      </c>
      <c r="H2931" s="12">
        <v>0</v>
      </c>
      <c r="I2931">
        <v>0</v>
      </c>
      <c r="J2931">
        <v>0</v>
      </c>
      <c r="K2931">
        <v>0</v>
      </c>
      <c r="L2931" s="11">
        <v>34700</v>
      </c>
      <c r="M2931" s="12">
        <v>1995</v>
      </c>
      <c r="N2931">
        <v>1</v>
      </c>
      <c r="O2931" s="12">
        <f t="shared" si="114"/>
        <v>8</v>
      </c>
      <c r="P2931">
        <v>1995</v>
      </c>
      <c r="Q2931">
        <v>8</v>
      </c>
      <c r="R2931">
        <v>1</v>
      </c>
      <c r="S2931">
        <v>0.55814609999999998</v>
      </c>
      <c r="T2931">
        <v>0</v>
      </c>
      <c r="U2931">
        <v>0</v>
      </c>
    </row>
    <row r="2932" spans="1:21" x14ac:dyDescent="0.35">
      <c r="A2932">
        <v>1</v>
      </c>
      <c r="B2932">
        <f t="shared" si="115"/>
        <v>2931</v>
      </c>
      <c r="C2932" t="s">
        <v>142</v>
      </c>
      <c r="D2932">
        <v>143</v>
      </c>
      <c r="E2932">
        <v>2004</v>
      </c>
      <c r="F2932">
        <v>500</v>
      </c>
      <c r="G2932" s="12">
        <v>9000000</v>
      </c>
      <c r="H2932" s="12">
        <v>0</v>
      </c>
      <c r="I2932">
        <v>0</v>
      </c>
      <c r="J2932">
        <v>0</v>
      </c>
      <c r="K2932">
        <v>0</v>
      </c>
      <c r="L2932" s="11">
        <v>34700</v>
      </c>
      <c r="M2932" s="12">
        <v>1995</v>
      </c>
      <c r="N2932">
        <v>1</v>
      </c>
      <c r="O2932" s="12">
        <f t="shared" si="114"/>
        <v>9</v>
      </c>
      <c r="P2932">
        <v>1995</v>
      </c>
      <c r="Q2932">
        <v>9</v>
      </c>
      <c r="R2932">
        <v>1</v>
      </c>
      <c r="S2932">
        <v>0.55595519999999998</v>
      </c>
      <c r="T2932">
        <v>0</v>
      </c>
      <c r="U2932">
        <v>0</v>
      </c>
    </row>
    <row r="2933" spans="1:21" x14ac:dyDescent="0.35">
      <c r="A2933">
        <v>1</v>
      </c>
      <c r="B2933">
        <f t="shared" si="115"/>
        <v>2932</v>
      </c>
      <c r="C2933" t="s">
        <v>142</v>
      </c>
      <c r="D2933">
        <v>143</v>
      </c>
      <c r="E2933">
        <v>2005</v>
      </c>
      <c r="F2933">
        <v>500</v>
      </c>
      <c r="G2933" s="12">
        <v>9000000</v>
      </c>
      <c r="H2933" s="12">
        <v>0</v>
      </c>
      <c r="I2933">
        <v>0</v>
      </c>
      <c r="J2933">
        <v>0</v>
      </c>
      <c r="K2933">
        <v>0</v>
      </c>
      <c r="L2933" s="11">
        <v>34700</v>
      </c>
      <c r="M2933" s="12">
        <v>1995</v>
      </c>
      <c r="N2933">
        <v>1</v>
      </c>
      <c r="O2933" s="12">
        <f t="shared" si="114"/>
        <v>10</v>
      </c>
      <c r="P2933">
        <v>1995</v>
      </c>
      <c r="Q2933">
        <v>10</v>
      </c>
      <c r="R2933">
        <v>1</v>
      </c>
      <c r="S2933">
        <v>0.55373609999999995</v>
      </c>
      <c r="T2933">
        <v>0</v>
      </c>
      <c r="U2933">
        <v>0</v>
      </c>
    </row>
    <row r="2934" spans="1:21" x14ac:dyDescent="0.35">
      <c r="A2934">
        <v>1</v>
      </c>
      <c r="B2934">
        <f t="shared" si="115"/>
        <v>2933</v>
      </c>
      <c r="C2934" t="s">
        <v>142</v>
      </c>
      <c r="D2934">
        <v>143</v>
      </c>
      <c r="E2934">
        <v>2006</v>
      </c>
      <c r="F2934">
        <v>500</v>
      </c>
      <c r="G2934" s="12">
        <v>9100000</v>
      </c>
      <c r="H2934" s="12">
        <v>0</v>
      </c>
      <c r="I2934">
        <v>0</v>
      </c>
      <c r="J2934">
        <v>0</v>
      </c>
      <c r="K2934">
        <v>0</v>
      </c>
      <c r="L2934" s="11">
        <v>34700</v>
      </c>
      <c r="M2934" s="12">
        <v>1995</v>
      </c>
      <c r="N2934">
        <v>1</v>
      </c>
      <c r="O2934" s="12">
        <f t="shared" si="114"/>
        <v>11</v>
      </c>
      <c r="P2934">
        <v>1995</v>
      </c>
      <c r="Q2934">
        <v>11</v>
      </c>
      <c r="R2934">
        <v>1</v>
      </c>
      <c r="S2934">
        <v>0.55063019999999996</v>
      </c>
      <c r="T2934">
        <v>0</v>
      </c>
      <c r="U2934">
        <v>0</v>
      </c>
    </row>
    <row r="2935" spans="1:21" x14ac:dyDescent="0.35">
      <c r="A2935">
        <v>1</v>
      </c>
      <c r="B2935">
        <f t="shared" si="115"/>
        <v>2934</v>
      </c>
      <c r="C2935" t="s">
        <v>142</v>
      </c>
      <c r="D2935">
        <v>143</v>
      </c>
      <c r="E2935">
        <v>2007</v>
      </c>
      <c r="F2935">
        <v>500</v>
      </c>
      <c r="G2935" s="12">
        <v>9100000</v>
      </c>
      <c r="H2935" s="12">
        <v>0</v>
      </c>
      <c r="I2935">
        <v>0</v>
      </c>
      <c r="J2935">
        <v>0</v>
      </c>
      <c r="K2935">
        <v>0</v>
      </c>
      <c r="L2935" s="11">
        <v>34700</v>
      </c>
      <c r="M2935" s="12">
        <v>1995</v>
      </c>
      <c r="N2935">
        <v>1</v>
      </c>
      <c r="O2935" s="12">
        <f t="shared" si="114"/>
        <v>12</v>
      </c>
      <c r="P2935">
        <v>1995</v>
      </c>
      <c r="Q2935">
        <v>12</v>
      </c>
      <c r="R2935">
        <v>1</v>
      </c>
      <c r="S2935">
        <v>0.54656210000000005</v>
      </c>
      <c r="T2935">
        <v>0</v>
      </c>
      <c r="U2935">
        <v>0</v>
      </c>
    </row>
    <row r="2936" spans="1:21" x14ac:dyDescent="0.35">
      <c r="A2936">
        <v>1</v>
      </c>
      <c r="B2936">
        <f t="shared" si="115"/>
        <v>2935</v>
      </c>
      <c r="C2936" t="s">
        <v>142</v>
      </c>
      <c r="D2936">
        <v>143</v>
      </c>
      <c r="E2936">
        <v>2008</v>
      </c>
      <c r="F2936">
        <v>500</v>
      </c>
      <c r="G2936" s="12">
        <v>9200000</v>
      </c>
      <c r="H2936" s="12">
        <v>0</v>
      </c>
      <c r="I2936">
        <v>0</v>
      </c>
      <c r="J2936">
        <v>0</v>
      </c>
      <c r="K2936">
        <v>0</v>
      </c>
      <c r="L2936" s="11">
        <v>34700</v>
      </c>
      <c r="M2936" s="12">
        <v>1995</v>
      </c>
      <c r="N2936">
        <v>1</v>
      </c>
      <c r="O2936" s="12">
        <f t="shared" si="114"/>
        <v>13</v>
      </c>
      <c r="P2936">
        <v>1995</v>
      </c>
      <c r="Q2936">
        <v>13</v>
      </c>
      <c r="R2936">
        <v>1</v>
      </c>
      <c r="S2936">
        <v>0.54232069999999999</v>
      </c>
      <c r="T2936">
        <v>0</v>
      </c>
      <c r="U2936">
        <v>0</v>
      </c>
    </row>
    <row r="2937" spans="1:21" x14ac:dyDescent="0.35">
      <c r="A2937">
        <v>1</v>
      </c>
      <c r="B2937">
        <f t="shared" si="115"/>
        <v>2936</v>
      </c>
      <c r="C2937" t="s">
        <v>142</v>
      </c>
      <c r="D2937">
        <v>143</v>
      </c>
      <c r="E2937">
        <v>2009</v>
      </c>
      <c r="F2937">
        <v>500</v>
      </c>
      <c r="G2937" s="12">
        <v>9300000</v>
      </c>
      <c r="H2937" s="12">
        <v>0</v>
      </c>
      <c r="I2937">
        <v>0</v>
      </c>
      <c r="J2937">
        <v>0</v>
      </c>
      <c r="K2937">
        <v>0</v>
      </c>
      <c r="L2937" s="11">
        <v>34700</v>
      </c>
      <c r="M2937" s="12">
        <v>1995</v>
      </c>
      <c r="N2937">
        <v>1</v>
      </c>
      <c r="O2937" s="12">
        <f t="shared" si="114"/>
        <v>14</v>
      </c>
      <c r="P2937">
        <v>1995</v>
      </c>
      <c r="Q2937">
        <v>14</v>
      </c>
      <c r="R2937">
        <v>1</v>
      </c>
      <c r="S2937">
        <v>0.53772030000000004</v>
      </c>
      <c r="T2937">
        <v>0</v>
      </c>
      <c r="U2937">
        <v>0</v>
      </c>
    </row>
    <row r="2938" spans="1:21" x14ac:dyDescent="0.35">
      <c r="A2938">
        <v>1</v>
      </c>
      <c r="B2938">
        <f t="shared" si="115"/>
        <v>2937</v>
      </c>
      <c r="C2938" t="s">
        <v>142</v>
      </c>
      <c r="D2938">
        <v>143</v>
      </c>
      <c r="E2938">
        <v>2010</v>
      </c>
      <c r="F2938">
        <v>200</v>
      </c>
      <c r="G2938" s="12">
        <v>9400000</v>
      </c>
      <c r="H2938" s="12">
        <v>0</v>
      </c>
      <c r="I2938">
        <v>0</v>
      </c>
      <c r="J2938">
        <v>0</v>
      </c>
      <c r="K2938">
        <v>0</v>
      </c>
      <c r="L2938" s="11">
        <v>34700</v>
      </c>
      <c r="M2938" s="12">
        <v>1995</v>
      </c>
      <c r="N2938">
        <v>1</v>
      </c>
      <c r="O2938" s="12">
        <f t="shared" si="114"/>
        <v>15</v>
      </c>
      <c r="P2938">
        <v>1995</v>
      </c>
      <c r="Q2938">
        <v>15</v>
      </c>
      <c r="R2938">
        <v>1</v>
      </c>
      <c r="S2938">
        <v>0.21326220000000001</v>
      </c>
      <c r="T2938">
        <v>0</v>
      </c>
      <c r="U2938">
        <v>0</v>
      </c>
    </row>
    <row r="2939" spans="1:21" x14ac:dyDescent="0.35">
      <c r="A2939">
        <v>1</v>
      </c>
      <c r="B2939">
        <f t="shared" si="115"/>
        <v>2938</v>
      </c>
      <c r="C2939" t="s">
        <v>142</v>
      </c>
      <c r="D2939">
        <v>143</v>
      </c>
      <c r="E2939">
        <v>2011</v>
      </c>
      <c r="F2939">
        <v>200</v>
      </c>
      <c r="G2939" s="12">
        <v>9400000</v>
      </c>
      <c r="H2939" s="12">
        <v>0</v>
      </c>
      <c r="I2939">
        <v>0</v>
      </c>
      <c r="J2939">
        <v>0</v>
      </c>
      <c r="K2939">
        <v>0</v>
      </c>
      <c r="L2939" s="11">
        <v>34700</v>
      </c>
      <c r="M2939" s="12">
        <v>1995</v>
      </c>
      <c r="N2939">
        <v>1</v>
      </c>
      <c r="O2939" s="12">
        <f t="shared" si="114"/>
        <v>16</v>
      </c>
      <c r="P2939">
        <v>1995</v>
      </c>
      <c r="Q2939">
        <v>16</v>
      </c>
      <c r="R2939">
        <v>1</v>
      </c>
      <c r="S2939">
        <v>0.21165780000000001</v>
      </c>
      <c r="T2939">
        <v>0</v>
      </c>
      <c r="U2939">
        <v>0</v>
      </c>
    </row>
    <row r="2940" spans="1:21" x14ac:dyDescent="0.35">
      <c r="A2940">
        <v>1</v>
      </c>
      <c r="B2940">
        <f t="shared" si="115"/>
        <v>2939</v>
      </c>
      <c r="C2940" t="s">
        <v>142</v>
      </c>
      <c r="D2940">
        <v>143</v>
      </c>
      <c r="E2940">
        <v>2012</v>
      </c>
      <c r="F2940">
        <v>200</v>
      </c>
      <c r="G2940" s="12">
        <v>9500000</v>
      </c>
      <c r="H2940" s="12">
        <v>0</v>
      </c>
      <c r="I2940">
        <v>0</v>
      </c>
      <c r="J2940">
        <v>0</v>
      </c>
      <c r="K2940">
        <v>0</v>
      </c>
      <c r="L2940" s="11">
        <v>34700</v>
      </c>
      <c r="M2940" s="12">
        <v>1995</v>
      </c>
      <c r="N2940">
        <v>1</v>
      </c>
      <c r="O2940" s="12">
        <f t="shared" si="114"/>
        <v>17</v>
      </c>
      <c r="P2940">
        <v>1995</v>
      </c>
      <c r="Q2940">
        <v>17</v>
      </c>
      <c r="R2940">
        <v>1</v>
      </c>
      <c r="S2940">
        <v>0.2100978</v>
      </c>
      <c r="T2940">
        <v>0</v>
      </c>
      <c r="U2940">
        <v>0</v>
      </c>
    </row>
    <row r="2941" spans="1:21" x14ac:dyDescent="0.35">
      <c r="A2941">
        <v>1</v>
      </c>
      <c r="B2941">
        <f t="shared" si="115"/>
        <v>2940</v>
      </c>
      <c r="C2941" t="s">
        <v>142</v>
      </c>
      <c r="D2941">
        <v>143</v>
      </c>
      <c r="E2941">
        <v>2013</v>
      </c>
      <c r="F2941">
        <v>200</v>
      </c>
      <c r="G2941" s="12">
        <v>9600000</v>
      </c>
      <c r="H2941" s="12">
        <v>0</v>
      </c>
      <c r="I2941">
        <v>0</v>
      </c>
      <c r="J2941">
        <v>0</v>
      </c>
      <c r="K2941">
        <v>0</v>
      </c>
      <c r="L2941" s="11">
        <v>34700</v>
      </c>
      <c r="M2941" s="12">
        <v>1995</v>
      </c>
      <c r="N2941">
        <v>1</v>
      </c>
      <c r="O2941" s="12">
        <f t="shared" si="114"/>
        <v>18</v>
      </c>
      <c r="P2941">
        <v>1995</v>
      </c>
      <c r="Q2941">
        <v>18</v>
      </c>
      <c r="R2941">
        <v>1</v>
      </c>
      <c r="S2941">
        <v>0.20832510000000001</v>
      </c>
      <c r="T2941">
        <v>0</v>
      </c>
      <c r="U2941">
        <v>0</v>
      </c>
    </row>
    <row r="2942" spans="1:21" x14ac:dyDescent="0.35">
      <c r="A2942">
        <v>1</v>
      </c>
      <c r="B2942">
        <f t="shared" si="115"/>
        <v>2941</v>
      </c>
      <c r="C2942" t="s">
        <v>142</v>
      </c>
      <c r="D2942">
        <v>143</v>
      </c>
      <c r="E2942">
        <v>2014</v>
      </c>
      <c r="F2942">
        <v>100</v>
      </c>
      <c r="G2942" s="12">
        <v>9700000</v>
      </c>
      <c r="H2942" s="12">
        <v>0</v>
      </c>
      <c r="I2942">
        <v>0</v>
      </c>
      <c r="J2942">
        <v>0</v>
      </c>
      <c r="K2942">
        <v>0</v>
      </c>
      <c r="L2942" s="11">
        <v>34700</v>
      </c>
      <c r="M2942" s="12">
        <v>1995</v>
      </c>
      <c r="N2942">
        <v>1</v>
      </c>
      <c r="O2942" s="12">
        <f t="shared" si="114"/>
        <v>19</v>
      </c>
      <c r="P2942">
        <v>1995</v>
      </c>
      <c r="Q2942">
        <v>19</v>
      </c>
      <c r="R2942">
        <v>1</v>
      </c>
      <c r="S2942">
        <v>0.10313410000000001</v>
      </c>
      <c r="T2942">
        <v>0</v>
      </c>
      <c r="U2942">
        <v>0</v>
      </c>
    </row>
    <row r="2943" spans="1:21" x14ac:dyDescent="0.35">
      <c r="A2943">
        <v>1</v>
      </c>
      <c r="B2943">
        <f t="shared" si="115"/>
        <v>2942</v>
      </c>
      <c r="C2943" t="s">
        <v>142</v>
      </c>
      <c r="D2943">
        <v>143</v>
      </c>
      <c r="E2943">
        <v>2015</v>
      </c>
      <c r="F2943">
        <v>100</v>
      </c>
      <c r="G2943" s="12">
        <v>9800000</v>
      </c>
      <c r="H2943" s="12">
        <v>0</v>
      </c>
      <c r="I2943">
        <v>0</v>
      </c>
      <c r="J2943">
        <v>0</v>
      </c>
      <c r="K2943">
        <v>0</v>
      </c>
      <c r="L2943" s="11">
        <v>34700</v>
      </c>
      <c r="M2943" s="12">
        <v>1995</v>
      </c>
      <c r="N2943">
        <v>1</v>
      </c>
      <c r="O2943" s="12">
        <f t="shared" si="114"/>
        <v>20</v>
      </c>
      <c r="P2943">
        <v>1995</v>
      </c>
      <c r="Q2943">
        <v>20</v>
      </c>
      <c r="R2943">
        <v>1</v>
      </c>
      <c r="S2943">
        <v>0.1020493</v>
      </c>
      <c r="T2943">
        <v>0</v>
      </c>
      <c r="U2943">
        <v>0</v>
      </c>
    </row>
    <row r="2944" spans="1:21" x14ac:dyDescent="0.35">
      <c r="A2944">
        <v>1</v>
      </c>
      <c r="B2944">
        <f t="shared" si="115"/>
        <v>2943</v>
      </c>
      <c r="C2944" t="s">
        <v>142</v>
      </c>
      <c r="D2944">
        <v>143</v>
      </c>
      <c r="E2944">
        <v>2016</v>
      </c>
      <c r="F2944">
        <v>100</v>
      </c>
      <c r="G2944" s="12">
        <v>9900000</v>
      </c>
      <c r="H2944" s="12">
        <v>0</v>
      </c>
      <c r="I2944">
        <v>0</v>
      </c>
      <c r="J2944">
        <v>0</v>
      </c>
      <c r="K2944">
        <v>0</v>
      </c>
      <c r="L2944" s="11">
        <v>34700</v>
      </c>
      <c r="M2944" s="12">
        <v>1995</v>
      </c>
      <c r="N2944">
        <v>1</v>
      </c>
      <c r="O2944" s="12">
        <f t="shared" si="114"/>
        <v>21</v>
      </c>
      <c r="P2944">
        <v>1995</v>
      </c>
      <c r="Q2944">
        <v>21</v>
      </c>
      <c r="R2944">
        <v>1</v>
      </c>
      <c r="S2944">
        <v>0.10097829999999999</v>
      </c>
      <c r="T2944">
        <v>0</v>
      </c>
      <c r="U2944">
        <v>0</v>
      </c>
    </row>
    <row r="2945" spans="1:21" x14ac:dyDescent="0.35">
      <c r="A2945">
        <v>1</v>
      </c>
      <c r="B2945">
        <f t="shared" si="115"/>
        <v>2944</v>
      </c>
      <c r="C2945" t="s">
        <v>145</v>
      </c>
      <c r="D2945">
        <v>146</v>
      </c>
      <c r="E2945">
        <v>1990</v>
      </c>
      <c r="F2945">
        <v>100</v>
      </c>
      <c r="G2945" s="12">
        <v>5300000</v>
      </c>
      <c r="H2945" s="12">
        <v>0</v>
      </c>
      <c r="I2945">
        <v>0</v>
      </c>
      <c r="J2945">
        <v>0</v>
      </c>
      <c r="K2945">
        <v>0</v>
      </c>
      <c r="L2945" s="11">
        <v>41335</v>
      </c>
      <c r="M2945" s="12">
        <v>2013</v>
      </c>
      <c r="N2945">
        <v>0</v>
      </c>
      <c r="O2945" s="12">
        <f t="shared" si="114"/>
        <v>-23</v>
      </c>
      <c r="P2945">
        <v>2013</v>
      </c>
      <c r="Q2945">
        <v>-23</v>
      </c>
      <c r="R2945">
        <v>0</v>
      </c>
      <c r="S2945">
        <v>0.18926029999999999</v>
      </c>
      <c r="T2945">
        <v>0</v>
      </c>
      <c r="U2945">
        <v>0</v>
      </c>
    </row>
    <row r="2946" spans="1:21" x14ac:dyDescent="0.35">
      <c r="A2946">
        <v>1</v>
      </c>
      <c r="B2946">
        <f t="shared" si="115"/>
        <v>2945</v>
      </c>
      <c r="C2946" t="s">
        <v>145</v>
      </c>
      <c r="D2946">
        <v>146</v>
      </c>
      <c r="E2946">
        <v>1991</v>
      </c>
      <c r="F2946">
        <v>100</v>
      </c>
      <c r="G2946" s="12">
        <v>5400000</v>
      </c>
      <c r="H2946" s="12">
        <v>0</v>
      </c>
      <c r="I2946">
        <v>0</v>
      </c>
      <c r="J2946">
        <v>0</v>
      </c>
      <c r="K2946">
        <v>0</v>
      </c>
      <c r="L2946" s="11">
        <v>41335</v>
      </c>
      <c r="M2946" s="12">
        <v>2013</v>
      </c>
      <c r="N2946">
        <v>0</v>
      </c>
      <c r="O2946" s="12">
        <f t="shared" si="114"/>
        <v>-22</v>
      </c>
      <c r="P2946">
        <v>2013</v>
      </c>
      <c r="Q2946">
        <v>-22</v>
      </c>
      <c r="R2946">
        <v>0</v>
      </c>
      <c r="S2946">
        <v>0.18516070000000001</v>
      </c>
      <c r="T2946">
        <v>0</v>
      </c>
      <c r="U2946">
        <v>0</v>
      </c>
    </row>
    <row r="2947" spans="1:21" x14ac:dyDescent="0.35">
      <c r="A2947">
        <v>1</v>
      </c>
      <c r="B2947">
        <f t="shared" si="115"/>
        <v>2946</v>
      </c>
      <c r="C2947" t="s">
        <v>145</v>
      </c>
      <c r="D2947">
        <v>146</v>
      </c>
      <c r="E2947">
        <v>1992</v>
      </c>
      <c r="F2947">
        <v>100</v>
      </c>
      <c r="G2947" s="12">
        <v>5500000</v>
      </c>
      <c r="H2947" s="12">
        <v>0</v>
      </c>
      <c r="I2947">
        <v>0</v>
      </c>
      <c r="J2947">
        <v>0</v>
      </c>
      <c r="K2947">
        <v>0</v>
      </c>
      <c r="L2947" s="11">
        <v>41335</v>
      </c>
      <c r="M2947" s="12">
        <v>2013</v>
      </c>
      <c r="N2947">
        <v>0</v>
      </c>
      <c r="O2947" s="12">
        <f t="shared" ref="O2947:O3010" si="116">E2947-M2947</f>
        <v>-21</v>
      </c>
      <c r="P2947">
        <v>2013</v>
      </c>
      <c r="Q2947">
        <v>-21</v>
      </c>
      <c r="R2947">
        <v>0</v>
      </c>
      <c r="S2947">
        <v>0.18171989999999999</v>
      </c>
      <c r="T2947">
        <v>0</v>
      </c>
      <c r="U2947">
        <v>0</v>
      </c>
    </row>
    <row r="2948" spans="1:21" x14ac:dyDescent="0.35">
      <c r="A2948">
        <v>1</v>
      </c>
      <c r="B2948">
        <f t="shared" ref="B2948:B3011" si="117">B2947+1</f>
        <v>2947</v>
      </c>
      <c r="C2948" t="s">
        <v>145</v>
      </c>
      <c r="D2948">
        <v>146</v>
      </c>
      <c r="E2948">
        <v>1993</v>
      </c>
      <c r="F2948">
        <v>100</v>
      </c>
      <c r="G2948" s="12">
        <v>5600000</v>
      </c>
      <c r="H2948" s="12">
        <v>0</v>
      </c>
      <c r="I2948">
        <v>0</v>
      </c>
      <c r="J2948">
        <v>0</v>
      </c>
      <c r="K2948">
        <v>0</v>
      </c>
      <c r="L2948" s="11">
        <v>41335</v>
      </c>
      <c r="M2948" s="12">
        <v>2013</v>
      </c>
      <c r="N2948">
        <v>0</v>
      </c>
      <c r="O2948" s="12">
        <f t="shared" si="116"/>
        <v>-20</v>
      </c>
      <c r="P2948">
        <v>2013</v>
      </c>
      <c r="Q2948">
        <v>-20</v>
      </c>
      <c r="R2948">
        <v>0</v>
      </c>
      <c r="S2948">
        <v>0.17875930000000001</v>
      </c>
      <c r="T2948">
        <v>0</v>
      </c>
      <c r="U2948">
        <v>0</v>
      </c>
    </row>
    <row r="2949" spans="1:21" x14ac:dyDescent="0.35">
      <c r="A2949">
        <v>1</v>
      </c>
      <c r="B2949">
        <f t="shared" si="117"/>
        <v>2948</v>
      </c>
      <c r="C2949" t="s">
        <v>145</v>
      </c>
      <c r="D2949">
        <v>146</v>
      </c>
      <c r="E2949">
        <v>1994</v>
      </c>
      <c r="F2949">
        <v>100</v>
      </c>
      <c r="G2949" s="12">
        <v>5700000</v>
      </c>
      <c r="H2949" s="12">
        <v>0</v>
      </c>
      <c r="I2949">
        <v>0</v>
      </c>
      <c r="J2949">
        <v>0</v>
      </c>
      <c r="K2949">
        <v>0</v>
      </c>
      <c r="L2949" s="11">
        <v>41335</v>
      </c>
      <c r="M2949" s="12">
        <v>2013</v>
      </c>
      <c r="N2949">
        <v>0</v>
      </c>
      <c r="O2949" s="12">
        <f t="shared" si="116"/>
        <v>-19</v>
      </c>
      <c r="P2949">
        <v>2013</v>
      </c>
      <c r="Q2949">
        <v>-19</v>
      </c>
      <c r="R2949">
        <v>0</v>
      </c>
      <c r="S2949">
        <v>0.17606150000000001</v>
      </c>
      <c r="T2949">
        <v>0</v>
      </c>
      <c r="U2949">
        <v>0</v>
      </c>
    </row>
    <row r="2950" spans="1:21" x14ac:dyDescent="0.35">
      <c r="A2950">
        <v>1</v>
      </c>
      <c r="B2950">
        <f t="shared" si="117"/>
        <v>2949</v>
      </c>
      <c r="C2950" t="s">
        <v>145</v>
      </c>
      <c r="D2950">
        <v>146</v>
      </c>
      <c r="E2950">
        <v>1995</v>
      </c>
      <c r="F2950">
        <v>100</v>
      </c>
      <c r="G2950" s="12">
        <v>5800000</v>
      </c>
      <c r="H2950" s="12">
        <v>0</v>
      </c>
      <c r="I2950">
        <v>0</v>
      </c>
      <c r="J2950">
        <v>0</v>
      </c>
      <c r="K2950">
        <v>0</v>
      </c>
      <c r="L2950" s="11">
        <v>41335</v>
      </c>
      <c r="M2950" s="12">
        <v>2013</v>
      </c>
      <c r="N2950">
        <v>0</v>
      </c>
      <c r="O2950" s="12">
        <f t="shared" si="116"/>
        <v>-18</v>
      </c>
      <c r="P2950">
        <v>2013</v>
      </c>
      <c r="Q2950">
        <v>-18</v>
      </c>
      <c r="R2950">
        <v>0</v>
      </c>
      <c r="S2950">
        <v>0.17346919999999999</v>
      </c>
      <c r="T2950">
        <v>0</v>
      </c>
      <c r="U2950">
        <v>0</v>
      </c>
    </row>
    <row r="2951" spans="1:21" x14ac:dyDescent="0.35">
      <c r="A2951">
        <v>1</v>
      </c>
      <c r="B2951">
        <f t="shared" si="117"/>
        <v>2950</v>
      </c>
      <c r="C2951" t="s">
        <v>145</v>
      </c>
      <c r="D2951">
        <v>146</v>
      </c>
      <c r="E2951">
        <v>1996</v>
      </c>
      <c r="F2951">
        <v>100</v>
      </c>
      <c r="G2951" s="12">
        <v>5800000</v>
      </c>
      <c r="H2951" s="12">
        <v>0</v>
      </c>
      <c r="I2951">
        <v>0</v>
      </c>
      <c r="J2951">
        <v>0</v>
      </c>
      <c r="K2951">
        <v>0</v>
      </c>
      <c r="L2951" s="11">
        <v>41335</v>
      </c>
      <c r="M2951" s="12">
        <v>2013</v>
      </c>
      <c r="N2951">
        <v>0</v>
      </c>
      <c r="O2951" s="12">
        <f t="shared" si="116"/>
        <v>-17</v>
      </c>
      <c r="P2951">
        <v>2013</v>
      </c>
      <c r="Q2951">
        <v>-17</v>
      </c>
      <c r="R2951">
        <v>0</v>
      </c>
      <c r="S2951">
        <v>0.17095360000000001</v>
      </c>
      <c r="T2951">
        <v>0</v>
      </c>
      <c r="U2951">
        <v>0</v>
      </c>
    </row>
    <row r="2952" spans="1:21" x14ac:dyDescent="0.35">
      <c r="A2952">
        <v>1</v>
      </c>
      <c r="B2952">
        <f t="shared" si="117"/>
        <v>2951</v>
      </c>
      <c r="C2952" t="s">
        <v>145</v>
      </c>
      <c r="D2952">
        <v>146</v>
      </c>
      <c r="E2952">
        <v>1997</v>
      </c>
      <c r="F2952">
        <v>100</v>
      </c>
      <c r="G2952" s="12">
        <v>5900000</v>
      </c>
      <c r="H2952" s="12">
        <v>0</v>
      </c>
      <c r="I2952">
        <v>0</v>
      </c>
      <c r="J2952">
        <v>0</v>
      </c>
      <c r="K2952">
        <v>0</v>
      </c>
      <c r="L2952" s="11">
        <v>41335</v>
      </c>
      <c r="M2952" s="12">
        <v>2013</v>
      </c>
      <c r="N2952">
        <v>0</v>
      </c>
      <c r="O2952" s="12">
        <f t="shared" si="116"/>
        <v>-16</v>
      </c>
      <c r="P2952">
        <v>2013</v>
      </c>
      <c r="Q2952">
        <v>-16</v>
      </c>
      <c r="R2952">
        <v>0</v>
      </c>
      <c r="S2952">
        <v>0.16851240000000001</v>
      </c>
      <c r="T2952">
        <v>0</v>
      </c>
      <c r="U2952">
        <v>0</v>
      </c>
    </row>
    <row r="2953" spans="1:21" x14ac:dyDescent="0.35">
      <c r="A2953">
        <v>1</v>
      </c>
      <c r="B2953">
        <f t="shared" si="117"/>
        <v>2952</v>
      </c>
      <c r="C2953" t="s">
        <v>145</v>
      </c>
      <c r="D2953">
        <v>146</v>
      </c>
      <c r="E2953">
        <v>1998</v>
      </c>
      <c r="F2953">
        <v>100</v>
      </c>
      <c r="G2953" s="12">
        <v>6000000</v>
      </c>
      <c r="H2953" s="12">
        <v>0</v>
      </c>
      <c r="I2953">
        <v>0</v>
      </c>
      <c r="J2953">
        <v>0</v>
      </c>
      <c r="K2953">
        <v>0</v>
      </c>
      <c r="L2953" s="11">
        <v>41335</v>
      </c>
      <c r="M2953" s="12">
        <v>2013</v>
      </c>
      <c r="N2953">
        <v>0</v>
      </c>
      <c r="O2953" s="12">
        <f t="shared" si="116"/>
        <v>-15</v>
      </c>
      <c r="P2953">
        <v>2013</v>
      </c>
      <c r="Q2953">
        <v>-15</v>
      </c>
      <c r="R2953">
        <v>0</v>
      </c>
      <c r="S2953">
        <v>0.1660663</v>
      </c>
      <c r="T2953">
        <v>0</v>
      </c>
      <c r="U2953">
        <v>0</v>
      </c>
    </row>
    <row r="2954" spans="1:21" x14ac:dyDescent="0.35">
      <c r="A2954">
        <v>1</v>
      </c>
      <c r="B2954">
        <f t="shared" si="117"/>
        <v>2953</v>
      </c>
      <c r="C2954" t="s">
        <v>145</v>
      </c>
      <c r="D2954">
        <v>146</v>
      </c>
      <c r="E2954">
        <v>1999</v>
      </c>
      <c r="F2954">
        <v>100</v>
      </c>
      <c r="G2954" s="12">
        <v>6100000</v>
      </c>
      <c r="H2954" s="12">
        <v>0</v>
      </c>
      <c r="I2954">
        <v>0</v>
      </c>
      <c r="J2954">
        <v>0</v>
      </c>
      <c r="K2954">
        <v>0</v>
      </c>
      <c r="L2954" s="11">
        <v>41335</v>
      </c>
      <c r="M2954" s="12">
        <v>2013</v>
      </c>
      <c r="N2954">
        <v>0</v>
      </c>
      <c r="O2954" s="12">
        <f t="shared" si="116"/>
        <v>-14</v>
      </c>
      <c r="P2954">
        <v>2013</v>
      </c>
      <c r="Q2954">
        <v>-14</v>
      </c>
      <c r="R2954">
        <v>0</v>
      </c>
      <c r="S2954">
        <v>0.16353529999999999</v>
      </c>
      <c r="T2954">
        <v>0</v>
      </c>
      <c r="U2954">
        <v>0</v>
      </c>
    </row>
    <row r="2955" spans="1:21" x14ac:dyDescent="0.35">
      <c r="A2955">
        <v>1</v>
      </c>
      <c r="B2955">
        <f t="shared" si="117"/>
        <v>2954</v>
      </c>
      <c r="C2955" t="s">
        <v>145</v>
      </c>
      <c r="D2955">
        <v>146</v>
      </c>
      <c r="E2955">
        <v>2000</v>
      </c>
      <c r="F2955">
        <v>100</v>
      </c>
      <c r="G2955" s="12">
        <v>6200000</v>
      </c>
      <c r="H2955" s="12">
        <v>0</v>
      </c>
      <c r="I2955">
        <v>0</v>
      </c>
      <c r="J2955">
        <v>0</v>
      </c>
      <c r="K2955">
        <v>0</v>
      </c>
      <c r="L2955" s="11">
        <v>41335</v>
      </c>
      <c r="M2955" s="12">
        <v>2013</v>
      </c>
      <c r="N2955">
        <v>0</v>
      </c>
      <c r="O2955" s="12">
        <f t="shared" si="116"/>
        <v>-13</v>
      </c>
      <c r="P2955">
        <v>2013</v>
      </c>
      <c r="Q2955">
        <v>-13</v>
      </c>
      <c r="R2955">
        <v>0</v>
      </c>
      <c r="S2955">
        <v>0.16086990000000001</v>
      </c>
      <c r="T2955">
        <v>0</v>
      </c>
      <c r="U2955">
        <v>0</v>
      </c>
    </row>
    <row r="2956" spans="1:21" x14ac:dyDescent="0.35">
      <c r="A2956">
        <v>1</v>
      </c>
      <c r="B2956">
        <f t="shared" si="117"/>
        <v>2955</v>
      </c>
      <c r="C2956" t="s">
        <v>145</v>
      </c>
      <c r="D2956">
        <v>146</v>
      </c>
      <c r="E2956">
        <v>2001</v>
      </c>
      <c r="F2956">
        <v>100</v>
      </c>
      <c r="G2956" s="12">
        <v>6300000</v>
      </c>
      <c r="H2956" s="12">
        <v>0</v>
      </c>
      <c r="I2956">
        <v>0</v>
      </c>
      <c r="J2956">
        <v>0</v>
      </c>
      <c r="K2956">
        <v>0</v>
      </c>
      <c r="L2956" s="11">
        <v>41335</v>
      </c>
      <c r="M2956" s="12">
        <v>2013</v>
      </c>
      <c r="N2956">
        <v>0</v>
      </c>
      <c r="O2956" s="12">
        <f t="shared" si="116"/>
        <v>-12</v>
      </c>
      <c r="P2956">
        <v>2013</v>
      </c>
      <c r="Q2956">
        <v>-12</v>
      </c>
      <c r="R2956">
        <v>0</v>
      </c>
      <c r="S2956">
        <v>0.15804969999999999</v>
      </c>
      <c r="T2956">
        <v>0</v>
      </c>
      <c r="U2956">
        <v>0</v>
      </c>
    </row>
    <row r="2957" spans="1:21" x14ac:dyDescent="0.35">
      <c r="A2957">
        <v>1</v>
      </c>
      <c r="B2957">
        <f t="shared" si="117"/>
        <v>2956</v>
      </c>
      <c r="C2957" t="s">
        <v>145</v>
      </c>
      <c r="D2957">
        <v>146</v>
      </c>
      <c r="E2957">
        <v>2002</v>
      </c>
      <c r="F2957">
        <v>100</v>
      </c>
      <c r="G2957" s="12">
        <v>6400000</v>
      </c>
      <c r="H2957" s="12">
        <v>0</v>
      </c>
      <c r="I2957">
        <v>0</v>
      </c>
      <c r="J2957">
        <v>0</v>
      </c>
      <c r="K2957">
        <v>0</v>
      </c>
      <c r="L2957" s="11">
        <v>41335</v>
      </c>
      <c r="M2957" s="12">
        <v>2013</v>
      </c>
      <c r="N2957">
        <v>0</v>
      </c>
      <c r="O2957" s="12">
        <f t="shared" si="116"/>
        <v>-11</v>
      </c>
      <c r="P2957">
        <v>2013</v>
      </c>
      <c r="Q2957">
        <v>-11</v>
      </c>
      <c r="R2957">
        <v>0</v>
      </c>
      <c r="S2957">
        <v>0.15509439999999999</v>
      </c>
      <c r="T2957">
        <v>0</v>
      </c>
      <c r="U2957">
        <v>0</v>
      </c>
    </row>
    <row r="2958" spans="1:21" x14ac:dyDescent="0.35">
      <c r="A2958">
        <v>1</v>
      </c>
      <c r="B2958">
        <f t="shared" si="117"/>
        <v>2957</v>
      </c>
      <c r="C2958" t="s">
        <v>145</v>
      </c>
      <c r="D2958">
        <v>146</v>
      </c>
      <c r="E2958">
        <v>2003</v>
      </c>
      <c r="F2958">
        <v>100</v>
      </c>
      <c r="G2958" s="12">
        <v>6600000</v>
      </c>
      <c r="H2958" s="12">
        <v>0</v>
      </c>
      <c r="I2958">
        <v>0</v>
      </c>
      <c r="J2958">
        <v>0</v>
      </c>
      <c r="K2958">
        <v>0</v>
      </c>
      <c r="L2958" s="11">
        <v>41335</v>
      </c>
      <c r="M2958" s="12">
        <v>2013</v>
      </c>
      <c r="N2958">
        <v>0</v>
      </c>
      <c r="O2958" s="12">
        <f t="shared" si="116"/>
        <v>-10</v>
      </c>
      <c r="P2958">
        <v>2013</v>
      </c>
      <c r="Q2958">
        <v>-10</v>
      </c>
      <c r="R2958">
        <v>0</v>
      </c>
      <c r="S2958">
        <v>0.15204780000000001</v>
      </c>
      <c r="T2958">
        <v>0</v>
      </c>
      <c r="U2958">
        <v>0</v>
      </c>
    </row>
    <row r="2959" spans="1:21" x14ac:dyDescent="0.35">
      <c r="A2959">
        <v>1</v>
      </c>
      <c r="B2959">
        <f t="shared" si="117"/>
        <v>2958</v>
      </c>
      <c r="C2959" t="s">
        <v>145</v>
      </c>
      <c r="D2959">
        <v>146</v>
      </c>
      <c r="E2959">
        <v>2004</v>
      </c>
      <c r="F2959">
        <v>200</v>
      </c>
      <c r="G2959" s="12">
        <v>6700000</v>
      </c>
      <c r="H2959" s="12">
        <v>0</v>
      </c>
      <c r="I2959">
        <v>0</v>
      </c>
      <c r="J2959">
        <v>0</v>
      </c>
      <c r="K2959">
        <v>0</v>
      </c>
      <c r="L2959" s="11">
        <v>41335</v>
      </c>
      <c r="M2959" s="12">
        <v>2013</v>
      </c>
      <c r="N2959">
        <v>0</v>
      </c>
      <c r="O2959" s="12">
        <f t="shared" si="116"/>
        <v>-9</v>
      </c>
      <c r="P2959">
        <v>2013</v>
      </c>
      <c r="Q2959">
        <v>-9</v>
      </c>
      <c r="R2959">
        <v>0</v>
      </c>
      <c r="S2959">
        <v>0.29793639999999999</v>
      </c>
      <c r="T2959">
        <v>0</v>
      </c>
      <c r="U2959">
        <v>0</v>
      </c>
    </row>
    <row r="2960" spans="1:21" x14ac:dyDescent="0.35">
      <c r="A2960">
        <v>1</v>
      </c>
      <c r="B2960">
        <f t="shared" si="117"/>
        <v>2959</v>
      </c>
      <c r="C2960" t="s">
        <v>145</v>
      </c>
      <c r="D2960">
        <v>146</v>
      </c>
      <c r="E2960">
        <v>2005</v>
      </c>
      <c r="F2960">
        <v>200</v>
      </c>
      <c r="G2960" s="12">
        <v>6900000</v>
      </c>
      <c r="H2960" s="12">
        <v>0</v>
      </c>
      <c r="I2960">
        <v>0</v>
      </c>
      <c r="J2960">
        <v>0</v>
      </c>
      <c r="K2960">
        <v>0</v>
      </c>
      <c r="L2960" s="11">
        <v>41335</v>
      </c>
      <c r="M2960" s="12">
        <v>2013</v>
      </c>
      <c r="N2960">
        <v>0</v>
      </c>
      <c r="O2960" s="12">
        <f t="shared" si="116"/>
        <v>-8</v>
      </c>
      <c r="P2960">
        <v>2013</v>
      </c>
      <c r="Q2960">
        <v>-8</v>
      </c>
      <c r="R2960">
        <v>0</v>
      </c>
      <c r="S2960">
        <v>0.29179290000000002</v>
      </c>
      <c r="T2960">
        <v>0</v>
      </c>
      <c r="U2960">
        <v>0</v>
      </c>
    </row>
    <row r="2961" spans="1:21" x14ac:dyDescent="0.35">
      <c r="A2961">
        <v>1</v>
      </c>
      <c r="B2961">
        <f t="shared" si="117"/>
        <v>2960</v>
      </c>
      <c r="C2961" t="s">
        <v>145</v>
      </c>
      <c r="D2961">
        <v>146</v>
      </c>
      <c r="E2961">
        <v>2006</v>
      </c>
      <c r="F2961">
        <v>500</v>
      </c>
      <c r="G2961" s="12">
        <v>7000000</v>
      </c>
      <c r="H2961" s="12">
        <v>0</v>
      </c>
      <c r="I2961">
        <v>0</v>
      </c>
      <c r="J2961">
        <v>0</v>
      </c>
      <c r="K2961">
        <v>0</v>
      </c>
      <c r="L2961" s="11">
        <v>41335</v>
      </c>
      <c r="M2961" s="12">
        <v>2013</v>
      </c>
      <c r="N2961">
        <v>0</v>
      </c>
      <c r="O2961" s="12">
        <f t="shared" si="116"/>
        <v>-7</v>
      </c>
      <c r="P2961">
        <v>2013</v>
      </c>
      <c r="Q2961">
        <v>-7</v>
      </c>
      <c r="R2961">
        <v>0</v>
      </c>
      <c r="S2961">
        <v>0.71422890000000006</v>
      </c>
      <c r="T2961">
        <v>0</v>
      </c>
      <c r="U2961">
        <v>0</v>
      </c>
    </row>
    <row r="2962" spans="1:21" x14ac:dyDescent="0.35">
      <c r="A2962">
        <v>1</v>
      </c>
      <c r="B2962">
        <f t="shared" si="117"/>
        <v>2961</v>
      </c>
      <c r="C2962" t="s">
        <v>145</v>
      </c>
      <c r="D2962">
        <v>146</v>
      </c>
      <c r="E2962">
        <v>2007</v>
      </c>
      <c r="F2962">
        <v>500</v>
      </c>
      <c r="G2962" s="12">
        <v>7200000</v>
      </c>
      <c r="H2962" s="12">
        <v>0</v>
      </c>
      <c r="I2962">
        <v>0</v>
      </c>
      <c r="J2962">
        <v>0</v>
      </c>
      <c r="K2962">
        <v>0</v>
      </c>
      <c r="L2962" s="11">
        <v>41335</v>
      </c>
      <c r="M2962" s="12">
        <v>2013</v>
      </c>
      <c r="N2962">
        <v>0</v>
      </c>
      <c r="O2962" s="12">
        <f t="shared" si="116"/>
        <v>-6</v>
      </c>
      <c r="P2962">
        <v>2013</v>
      </c>
      <c r="Q2962">
        <v>-6</v>
      </c>
      <c r="R2962">
        <v>0</v>
      </c>
      <c r="S2962">
        <v>0.69906749999999995</v>
      </c>
      <c r="T2962">
        <v>0</v>
      </c>
      <c r="U2962">
        <v>0</v>
      </c>
    </row>
    <row r="2963" spans="1:21" x14ac:dyDescent="0.35">
      <c r="A2963">
        <v>1</v>
      </c>
      <c r="B2963">
        <f t="shared" si="117"/>
        <v>2962</v>
      </c>
      <c r="C2963" t="s">
        <v>145</v>
      </c>
      <c r="D2963">
        <v>146</v>
      </c>
      <c r="E2963">
        <v>2008</v>
      </c>
      <c r="F2963">
        <v>500</v>
      </c>
      <c r="G2963" s="12">
        <v>7300000</v>
      </c>
      <c r="H2963" s="12">
        <v>0</v>
      </c>
      <c r="I2963">
        <v>0</v>
      </c>
      <c r="J2963">
        <v>0</v>
      </c>
      <c r="K2963">
        <v>0</v>
      </c>
      <c r="L2963" s="11">
        <v>41335</v>
      </c>
      <c r="M2963" s="12">
        <v>2013</v>
      </c>
      <c r="N2963">
        <v>0</v>
      </c>
      <c r="O2963" s="12">
        <f t="shared" si="116"/>
        <v>-5</v>
      </c>
      <c r="P2963">
        <v>2013</v>
      </c>
      <c r="Q2963">
        <v>-5</v>
      </c>
      <c r="R2963">
        <v>0</v>
      </c>
      <c r="S2963">
        <v>0.68401999999999996</v>
      </c>
      <c r="T2963">
        <v>0</v>
      </c>
      <c r="U2963">
        <v>0</v>
      </c>
    </row>
    <row r="2964" spans="1:21" x14ac:dyDescent="0.35">
      <c r="A2964">
        <v>1</v>
      </c>
      <c r="B2964">
        <f t="shared" si="117"/>
        <v>2963</v>
      </c>
      <c r="C2964" t="s">
        <v>145</v>
      </c>
      <c r="D2964">
        <v>146</v>
      </c>
      <c r="E2964">
        <v>2009</v>
      </c>
      <c r="F2964">
        <v>500</v>
      </c>
      <c r="G2964" s="12">
        <v>7500000</v>
      </c>
      <c r="H2964" s="12">
        <v>0</v>
      </c>
      <c r="I2964">
        <v>0</v>
      </c>
      <c r="J2964">
        <v>0</v>
      </c>
      <c r="K2964">
        <v>0</v>
      </c>
      <c r="L2964" s="11">
        <v>41335</v>
      </c>
      <c r="M2964" s="12">
        <v>2013</v>
      </c>
      <c r="N2964">
        <v>0</v>
      </c>
      <c r="O2964" s="12">
        <f t="shared" si="116"/>
        <v>-4</v>
      </c>
      <c r="P2964">
        <v>2013</v>
      </c>
      <c r="Q2964">
        <v>-4</v>
      </c>
      <c r="R2964">
        <v>0</v>
      </c>
      <c r="S2964">
        <v>0.66909149999999995</v>
      </c>
      <c r="T2964">
        <v>0</v>
      </c>
      <c r="U2964">
        <v>0</v>
      </c>
    </row>
    <row r="2965" spans="1:21" x14ac:dyDescent="0.35">
      <c r="A2965">
        <v>1</v>
      </c>
      <c r="B2965">
        <f t="shared" si="117"/>
        <v>2964</v>
      </c>
      <c r="C2965" t="s">
        <v>145</v>
      </c>
      <c r="D2965">
        <v>146</v>
      </c>
      <c r="E2965">
        <v>2010</v>
      </c>
      <c r="F2965">
        <v>500</v>
      </c>
      <c r="G2965" s="12">
        <v>7600000</v>
      </c>
      <c r="H2965" s="12">
        <v>0</v>
      </c>
      <c r="I2965">
        <v>0</v>
      </c>
      <c r="J2965">
        <v>0</v>
      </c>
      <c r="K2965">
        <v>0</v>
      </c>
      <c r="L2965" s="11">
        <v>41335</v>
      </c>
      <c r="M2965" s="12">
        <v>2013</v>
      </c>
      <c r="N2965">
        <v>0</v>
      </c>
      <c r="O2965" s="12">
        <f t="shared" si="116"/>
        <v>-3</v>
      </c>
      <c r="P2965">
        <v>2013</v>
      </c>
      <c r="Q2965">
        <v>-3</v>
      </c>
      <c r="R2965">
        <v>0</v>
      </c>
      <c r="S2965">
        <v>0.65431059999999996</v>
      </c>
      <c r="T2965">
        <v>0</v>
      </c>
      <c r="U2965">
        <v>0</v>
      </c>
    </row>
    <row r="2966" spans="1:21" x14ac:dyDescent="0.35">
      <c r="A2966">
        <v>1</v>
      </c>
      <c r="B2966">
        <f t="shared" si="117"/>
        <v>2965</v>
      </c>
      <c r="C2966" t="s">
        <v>145</v>
      </c>
      <c r="D2966">
        <v>146</v>
      </c>
      <c r="E2966">
        <v>2011</v>
      </c>
      <c r="F2966">
        <v>1000</v>
      </c>
      <c r="G2966" s="12">
        <v>7800000</v>
      </c>
      <c r="H2966" s="12">
        <v>0</v>
      </c>
      <c r="I2966">
        <v>0</v>
      </c>
      <c r="J2966">
        <v>0</v>
      </c>
      <c r="K2966">
        <v>0</v>
      </c>
      <c r="L2966" s="11">
        <v>41335</v>
      </c>
      <c r="M2966" s="12">
        <v>2013</v>
      </c>
      <c r="N2966">
        <v>0</v>
      </c>
      <c r="O2966" s="12">
        <f t="shared" si="116"/>
        <v>-2</v>
      </c>
      <c r="P2966">
        <v>2013</v>
      </c>
      <c r="Q2966">
        <v>-2</v>
      </c>
      <c r="R2966">
        <v>0</v>
      </c>
      <c r="S2966">
        <v>1.2794350000000001</v>
      </c>
      <c r="T2966">
        <v>0</v>
      </c>
      <c r="U2966">
        <v>0</v>
      </c>
    </row>
    <row r="2967" spans="1:21" x14ac:dyDescent="0.35">
      <c r="A2967">
        <v>1</v>
      </c>
      <c r="B2967">
        <f t="shared" si="117"/>
        <v>2966</v>
      </c>
      <c r="C2967" t="s">
        <v>145</v>
      </c>
      <c r="D2967">
        <v>146</v>
      </c>
      <c r="E2967">
        <v>2012</v>
      </c>
      <c r="F2967">
        <v>1000</v>
      </c>
      <c r="G2967" s="12">
        <v>8000000</v>
      </c>
      <c r="H2967" s="12">
        <v>0</v>
      </c>
      <c r="I2967">
        <v>0</v>
      </c>
      <c r="J2967">
        <v>0</v>
      </c>
      <c r="K2967">
        <v>0</v>
      </c>
      <c r="L2967" s="11">
        <v>41335</v>
      </c>
      <c r="M2967" s="12">
        <v>2013</v>
      </c>
      <c r="N2967">
        <v>0</v>
      </c>
      <c r="O2967" s="12">
        <f t="shared" si="116"/>
        <v>-1</v>
      </c>
      <c r="P2967">
        <v>2013</v>
      </c>
      <c r="Q2967">
        <v>-1</v>
      </c>
      <c r="R2967">
        <v>0</v>
      </c>
      <c r="S2967">
        <v>1.250772</v>
      </c>
      <c r="T2967">
        <v>0</v>
      </c>
      <c r="U2967">
        <v>0</v>
      </c>
    </row>
    <row r="2968" spans="1:21" x14ac:dyDescent="0.35">
      <c r="A2968">
        <v>1</v>
      </c>
      <c r="B2968">
        <f t="shared" si="117"/>
        <v>2967</v>
      </c>
      <c r="C2968" t="s">
        <v>145</v>
      </c>
      <c r="D2968">
        <v>146</v>
      </c>
      <c r="E2968">
        <v>2013</v>
      </c>
      <c r="F2968">
        <v>1000</v>
      </c>
      <c r="G2968" s="12">
        <v>8200000</v>
      </c>
      <c r="H2968" s="12">
        <v>0</v>
      </c>
      <c r="I2968">
        <v>0</v>
      </c>
      <c r="J2968">
        <v>0</v>
      </c>
      <c r="K2968">
        <v>0</v>
      </c>
      <c r="L2968" s="11">
        <v>41335</v>
      </c>
      <c r="M2968" s="12">
        <v>2013</v>
      </c>
      <c r="N2968">
        <v>1</v>
      </c>
      <c r="O2968" s="12">
        <f t="shared" si="116"/>
        <v>0</v>
      </c>
      <c r="P2968">
        <v>2013</v>
      </c>
      <c r="Q2968">
        <v>0</v>
      </c>
      <c r="R2968">
        <v>1</v>
      </c>
      <c r="S2968">
        <v>1.2228209999999999</v>
      </c>
      <c r="T2968">
        <v>0</v>
      </c>
      <c r="U2968">
        <v>0</v>
      </c>
    </row>
    <row r="2969" spans="1:21" x14ac:dyDescent="0.35">
      <c r="A2969">
        <v>1</v>
      </c>
      <c r="B2969">
        <f t="shared" si="117"/>
        <v>2968</v>
      </c>
      <c r="C2969" t="s">
        <v>145</v>
      </c>
      <c r="D2969">
        <v>146</v>
      </c>
      <c r="E2969">
        <v>2014</v>
      </c>
      <c r="F2969">
        <v>1000</v>
      </c>
      <c r="G2969" s="12">
        <v>8400000</v>
      </c>
      <c r="H2969" s="12">
        <v>0</v>
      </c>
      <c r="I2969">
        <v>0</v>
      </c>
      <c r="J2969">
        <v>0</v>
      </c>
      <c r="K2969">
        <v>0</v>
      </c>
      <c r="L2969" s="11">
        <v>41335</v>
      </c>
      <c r="M2969" s="12">
        <v>2013</v>
      </c>
      <c r="N2969">
        <v>1</v>
      </c>
      <c r="O2969" s="12">
        <f t="shared" si="116"/>
        <v>1</v>
      </c>
      <c r="P2969">
        <v>2013</v>
      </c>
      <c r="Q2969">
        <v>1</v>
      </c>
      <c r="R2969">
        <v>1</v>
      </c>
      <c r="S2969">
        <v>1.1957800000000001</v>
      </c>
      <c r="T2969">
        <v>0</v>
      </c>
      <c r="U2969">
        <v>0</v>
      </c>
    </row>
    <row r="2970" spans="1:21" x14ac:dyDescent="0.35">
      <c r="A2970">
        <v>1</v>
      </c>
      <c r="B2970">
        <f t="shared" si="117"/>
        <v>2969</v>
      </c>
      <c r="C2970" t="s">
        <v>145</v>
      </c>
      <c r="D2970">
        <v>146</v>
      </c>
      <c r="E2970">
        <v>2015</v>
      </c>
      <c r="F2970">
        <v>1000</v>
      </c>
      <c r="G2970" s="12">
        <v>8500000</v>
      </c>
      <c r="H2970" s="12">
        <v>0</v>
      </c>
      <c r="I2970">
        <v>0</v>
      </c>
      <c r="J2970">
        <v>0</v>
      </c>
      <c r="K2970">
        <v>0</v>
      </c>
      <c r="L2970" s="11">
        <v>41335</v>
      </c>
      <c r="M2970" s="12">
        <v>2013</v>
      </c>
      <c r="N2970">
        <v>1</v>
      </c>
      <c r="O2970" s="12">
        <f t="shared" si="116"/>
        <v>2</v>
      </c>
      <c r="P2970">
        <v>2013</v>
      </c>
      <c r="Q2970">
        <v>2</v>
      </c>
      <c r="R2970">
        <v>1</v>
      </c>
      <c r="S2970">
        <v>1.169775</v>
      </c>
      <c r="T2970">
        <v>0</v>
      </c>
      <c r="U2970">
        <v>0</v>
      </c>
    </row>
    <row r="2971" spans="1:21" x14ac:dyDescent="0.35">
      <c r="A2971">
        <v>1</v>
      </c>
      <c r="B2971">
        <f t="shared" si="117"/>
        <v>2970</v>
      </c>
      <c r="C2971" t="s">
        <v>145</v>
      </c>
      <c r="D2971">
        <v>146</v>
      </c>
      <c r="E2971">
        <v>2016</v>
      </c>
      <c r="F2971">
        <v>1000</v>
      </c>
      <c r="G2971" s="12">
        <v>8700000</v>
      </c>
      <c r="H2971" s="12">
        <v>0</v>
      </c>
      <c r="I2971">
        <v>0</v>
      </c>
      <c r="J2971">
        <v>0</v>
      </c>
      <c r="K2971">
        <v>0</v>
      </c>
      <c r="L2971" s="11">
        <v>41335</v>
      </c>
      <c r="M2971" s="12">
        <v>2013</v>
      </c>
      <c r="N2971">
        <v>1</v>
      </c>
      <c r="O2971" s="12">
        <f t="shared" si="116"/>
        <v>3</v>
      </c>
      <c r="P2971">
        <v>2013</v>
      </c>
      <c r="Q2971">
        <v>3</v>
      </c>
      <c r="R2971">
        <v>1</v>
      </c>
      <c r="S2971">
        <v>1.1448259999999999</v>
      </c>
      <c r="T2971">
        <v>0</v>
      </c>
      <c r="U2971">
        <v>0</v>
      </c>
    </row>
    <row r="2972" spans="1:21" x14ac:dyDescent="0.35">
      <c r="A2972">
        <v>1</v>
      </c>
      <c r="B2972">
        <f t="shared" si="117"/>
        <v>2971</v>
      </c>
      <c r="C2972" t="s">
        <v>146</v>
      </c>
      <c r="D2972">
        <v>147</v>
      </c>
      <c r="E2972">
        <v>1990</v>
      </c>
      <c r="F2972">
        <v>1000</v>
      </c>
      <c r="G2972" s="12">
        <v>57000000</v>
      </c>
      <c r="H2972" s="12">
        <v>0</v>
      </c>
      <c r="I2972">
        <v>0</v>
      </c>
      <c r="J2972">
        <v>0</v>
      </c>
      <c r="K2972">
        <v>1</v>
      </c>
      <c r="L2972" s="11">
        <v>34700</v>
      </c>
      <c r="M2972" s="12">
        <v>1995</v>
      </c>
      <c r="N2972">
        <v>0</v>
      </c>
      <c r="O2972" s="12">
        <f t="shared" si="116"/>
        <v>-5</v>
      </c>
      <c r="P2972">
        <v>2000</v>
      </c>
      <c r="Q2972">
        <v>-10</v>
      </c>
      <c r="R2972">
        <v>0</v>
      </c>
      <c r="S2972">
        <v>0.1767321</v>
      </c>
      <c r="T2972">
        <v>0</v>
      </c>
      <c r="U2972">
        <v>0</v>
      </c>
    </row>
    <row r="2973" spans="1:21" x14ac:dyDescent="0.35">
      <c r="A2973">
        <v>1</v>
      </c>
      <c r="B2973">
        <f t="shared" si="117"/>
        <v>2972</v>
      </c>
      <c r="C2973" t="s">
        <v>146</v>
      </c>
      <c r="D2973">
        <v>147</v>
      </c>
      <c r="E2973">
        <v>1991</v>
      </c>
      <c r="F2973">
        <v>2300</v>
      </c>
      <c r="G2973" s="12">
        <v>57000000</v>
      </c>
      <c r="H2973" s="12">
        <v>0</v>
      </c>
      <c r="I2973">
        <v>0</v>
      </c>
      <c r="J2973">
        <v>0</v>
      </c>
      <c r="K2973">
        <v>1</v>
      </c>
      <c r="L2973" s="11">
        <v>34700</v>
      </c>
      <c r="M2973" s="12">
        <v>1995</v>
      </c>
      <c r="N2973">
        <v>0</v>
      </c>
      <c r="O2973" s="12">
        <f t="shared" si="116"/>
        <v>-4</v>
      </c>
      <c r="P2973">
        <v>2000</v>
      </c>
      <c r="Q2973">
        <v>-9</v>
      </c>
      <c r="R2973">
        <v>0</v>
      </c>
      <c r="S2973">
        <v>0.40168779999999998</v>
      </c>
      <c r="T2973">
        <v>0</v>
      </c>
      <c r="U2973">
        <v>0</v>
      </c>
    </row>
    <row r="2974" spans="1:21" x14ac:dyDescent="0.35">
      <c r="A2974">
        <v>1</v>
      </c>
      <c r="B2974">
        <f t="shared" si="117"/>
        <v>2973</v>
      </c>
      <c r="C2974" t="s">
        <v>146</v>
      </c>
      <c r="D2974">
        <v>147</v>
      </c>
      <c r="E2974">
        <v>1992</v>
      </c>
      <c r="F2974">
        <v>4800</v>
      </c>
      <c r="G2974" s="12">
        <v>58000000</v>
      </c>
      <c r="H2974" s="12">
        <v>0</v>
      </c>
      <c r="I2974">
        <v>0</v>
      </c>
      <c r="J2974">
        <v>0</v>
      </c>
      <c r="K2974">
        <v>1</v>
      </c>
      <c r="L2974" s="11">
        <v>34700</v>
      </c>
      <c r="M2974" s="12">
        <v>1995</v>
      </c>
      <c r="N2974">
        <v>0</v>
      </c>
      <c r="O2974" s="12">
        <f t="shared" si="116"/>
        <v>-3</v>
      </c>
      <c r="P2974">
        <v>2000</v>
      </c>
      <c r="Q2974">
        <v>-8</v>
      </c>
      <c r="R2974">
        <v>0</v>
      </c>
      <c r="S2974">
        <v>0.82990600000000003</v>
      </c>
      <c r="T2974">
        <v>0</v>
      </c>
      <c r="U2974">
        <v>0</v>
      </c>
    </row>
    <row r="2975" spans="1:21" x14ac:dyDescent="0.35">
      <c r="A2975">
        <v>1</v>
      </c>
      <c r="B2975">
        <f t="shared" si="117"/>
        <v>2974</v>
      </c>
      <c r="C2975" t="s">
        <v>146</v>
      </c>
      <c r="D2975">
        <v>147</v>
      </c>
      <c r="E2975">
        <v>1993</v>
      </c>
      <c r="F2975">
        <v>8400</v>
      </c>
      <c r="G2975" s="12">
        <v>58000000</v>
      </c>
      <c r="H2975" s="12">
        <v>0</v>
      </c>
      <c r="I2975">
        <v>0</v>
      </c>
      <c r="J2975">
        <v>0</v>
      </c>
      <c r="K2975">
        <v>1</v>
      </c>
      <c r="L2975" s="11">
        <v>34700</v>
      </c>
      <c r="M2975" s="12">
        <v>1995</v>
      </c>
      <c r="N2975">
        <v>0</v>
      </c>
      <c r="O2975" s="12">
        <f t="shared" si="116"/>
        <v>-2</v>
      </c>
      <c r="P2975">
        <v>2000</v>
      </c>
      <c r="Q2975">
        <v>-7</v>
      </c>
      <c r="R2975">
        <v>0</v>
      </c>
      <c r="S2975">
        <v>1.4392210000000001</v>
      </c>
      <c r="T2975">
        <v>0</v>
      </c>
      <c r="U2975">
        <v>0</v>
      </c>
    </row>
    <row r="2976" spans="1:21" x14ac:dyDescent="0.35">
      <c r="A2976">
        <v>1</v>
      </c>
      <c r="B2976">
        <f t="shared" si="117"/>
        <v>2975</v>
      </c>
      <c r="C2976" t="s">
        <v>146</v>
      </c>
      <c r="D2976">
        <v>147</v>
      </c>
      <c r="E2976">
        <v>1994</v>
      </c>
      <c r="F2976">
        <v>13000</v>
      </c>
      <c r="G2976" s="12">
        <v>59000000</v>
      </c>
      <c r="H2976" s="12">
        <v>0</v>
      </c>
      <c r="I2976">
        <v>0</v>
      </c>
      <c r="J2976">
        <v>0</v>
      </c>
      <c r="K2976">
        <v>1</v>
      </c>
      <c r="L2976" s="11">
        <v>34700</v>
      </c>
      <c r="M2976" s="12">
        <v>1995</v>
      </c>
      <c r="N2976">
        <v>0</v>
      </c>
      <c r="O2976" s="12">
        <f t="shared" si="116"/>
        <v>-1</v>
      </c>
      <c r="P2976">
        <v>2000</v>
      </c>
      <c r="Q2976">
        <v>-6</v>
      </c>
      <c r="R2976">
        <v>0</v>
      </c>
      <c r="S2976">
        <v>2.207068</v>
      </c>
      <c r="T2976">
        <v>0</v>
      </c>
      <c r="U2976">
        <v>0</v>
      </c>
    </row>
    <row r="2977" spans="1:21" x14ac:dyDescent="0.35">
      <c r="A2977">
        <v>1</v>
      </c>
      <c r="B2977">
        <f t="shared" si="117"/>
        <v>2976</v>
      </c>
      <c r="C2977" t="s">
        <v>146</v>
      </c>
      <c r="D2977">
        <v>147</v>
      </c>
      <c r="E2977">
        <v>1995</v>
      </c>
      <c r="F2977">
        <v>19000</v>
      </c>
      <c r="G2977" s="12">
        <v>59000000</v>
      </c>
      <c r="H2977" s="12">
        <v>0</v>
      </c>
      <c r="I2977">
        <v>0</v>
      </c>
      <c r="J2977">
        <v>0</v>
      </c>
      <c r="K2977">
        <v>1</v>
      </c>
      <c r="L2977" s="11">
        <v>34700</v>
      </c>
      <c r="M2977" s="12">
        <v>1995</v>
      </c>
      <c r="N2977">
        <v>1</v>
      </c>
      <c r="O2977" s="12">
        <f t="shared" si="116"/>
        <v>0</v>
      </c>
      <c r="P2977">
        <v>2000</v>
      </c>
      <c r="Q2977">
        <v>-5</v>
      </c>
      <c r="R2977">
        <v>0</v>
      </c>
      <c r="S2977">
        <v>3.1937180000000001</v>
      </c>
      <c r="T2977">
        <v>0</v>
      </c>
      <c r="U2977">
        <v>1</v>
      </c>
    </row>
    <row r="2978" spans="1:21" x14ac:dyDescent="0.35">
      <c r="A2978">
        <v>1</v>
      </c>
      <c r="B2978">
        <f t="shared" si="117"/>
        <v>2977</v>
      </c>
      <c r="C2978" t="s">
        <v>146</v>
      </c>
      <c r="D2978">
        <v>147</v>
      </c>
      <c r="E2978">
        <v>1996</v>
      </c>
      <c r="F2978">
        <v>26000</v>
      </c>
      <c r="G2978" s="12">
        <v>60000000</v>
      </c>
      <c r="H2978" s="12">
        <v>0</v>
      </c>
      <c r="I2978">
        <v>0</v>
      </c>
      <c r="J2978">
        <v>0</v>
      </c>
      <c r="K2978">
        <v>1</v>
      </c>
      <c r="L2978" s="11">
        <v>34700</v>
      </c>
      <c r="M2978" s="12">
        <v>1995</v>
      </c>
      <c r="N2978">
        <v>1</v>
      </c>
      <c r="O2978" s="12">
        <f t="shared" si="116"/>
        <v>1</v>
      </c>
      <c r="P2978">
        <v>2000</v>
      </c>
      <c r="Q2978">
        <v>-4</v>
      </c>
      <c r="R2978">
        <v>0</v>
      </c>
      <c r="S2978">
        <v>4.3224210000000003</v>
      </c>
      <c r="T2978">
        <v>0</v>
      </c>
      <c r="U2978">
        <v>1</v>
      </c>
    </row>
    <row r="2979" spans="1:21" x14ac:dyDescent="0.35">
      <c r="A2979">
        <v>1</v>
      </c>
      <c r="B2979">
        <f t="shared" si="117"/>
        <v>2978</v>
      </c>
      <c r="C2979" t="s">
        <v>146</v>
      </c>
      <c r="D2979">
        <v>147</v>
      </c>
      <c r="E2979">
        <v>1997</v>
      </c>
      <c r="F2979">
        <v>33000</v>
      </c>
      <c r="G2979" s="12">
        <v>61000000</v>
      </c>
      <c r="H2979" s="12">
        <v>0</v>
      </c>
      <c r="I2979">
        <v>0</v>
      </c>
      <c r="J2979">
        <v>0</v>
      </c>
      <c r="K2979">
        <v>1</v>
      </c>
      <c r="L2979" s="11">
        <v>34700</v>
      </c>
      <c r="M2979" s="12">
        <v>1995</v>
      </c>
      <c r="N2979">
        <v>1</v>
      </c>
      <c r="O2979" s="12">
        <f t="shared" si="116"/>
        <v>2</v>
      </c>
      <c r="P2979">
        <v>2000</v>
      </c>
      <c r="Q2979">
        <v>-3</v>
      </c>
      <c r="R2979">
        <v>0</v>
      </c>
      <c r="S2979">
        <v>5.4219679999999997</v>
      </c>
      <c r="T2979">
        <v>0</v>
      </c>
      <c r="U2979">
        <v>1</v>
      </c>
    </row>
    <row r="2980" spans="1:21" x14ac:dyDescent="0.35">
      <c r="A2980">
        <v>1</v>
      </c>
      <c r="B2980">
        <f t="shared" si="117"/>
        <v>2979</v>
      </c>
      <c r="C2980" t="s">
        <v>146</v>
      </c>
      <c r="D2980">
        <v>147</v>
      </c>
      <c r="E2980">
        <v>1998</v>
      </c>
      <c r="F2980">
        <v>40000</v>
      </c>
      <c r="G2980" s="12">
        <v>62000000</v>
      </c>
      <c r="H2980" s="12">
        <v>0</v>
      </c>
      <c r="I2980">
        <v>0</v>
      </c>
      <c r="J2980">
        <v>0</v>
      </c>
      <c r="K2980">
        <v>1</v>
      </c>
      <c r="L2980" s="11">
        <v>34700</v>
      </c>
      <c r="M2980" s="12">
        <v>1995</v>
      </c>
      <c r="N2980">
        <v>1</v>
      </c>
      <c r="O2980" s="12">
        <f t="shared" si="116"/>
        <v>3</v>
      </c>
      <c r="P2980">
        <v>2000</v>
      </c>
      <c r="Q2980">
        <v>-2</v>
      </c>
      <c r="R2980">
        <v>0</v>
      </c>
      <c r="S2980">
        <v>6.4937930000000001</v>
      </c>
      <c r="T2980">
        <v>0</v>
      </c>
      <c r="U2980">
        <v>1</v>
      </c>
    </row>
    <row r="2981" spans="1:21" x14ac:dyDescent="0.35">
      <c r="A2981">
        <v>1</v>
      </c>
      <c r="B2981">
        <f t="shared" si="117"/>
        <v>2980</v>
      </c>
      <c r="C2981" t="s">
        <v>146</v>
      </c>
      <c r="D2981">
        <v>147</v>
      </c>
      <c r="E2981">
        <v>1999</v>
      </c>
      <c r="F2981">
        <v>46000</v>
      </c>
      <c r="G2981" s="12">
        <v>62000000</v>
      </c>
      <c r="H2981" s="12">
        <v>0</v>
      </c>
      <c r="I2981">
        <v>0</v>
      </c>
      <c r="J2981">
        <v>0</v>
      </c>
      <c r="K2981">
        <v>1</v>
      </c>
      <c r="L2981" s="11">
        <v>34700</v>
      </c>
      <c r="M2981" s="12">
        <v>1995</v>
      </c>
      <c r="N2981">
        <v>1</v>
      </c>
      <c r="O2981" s="12">
        <f t="shared" si="116"/>
        <v>4</v>
      </c>
      <c r="P2981">
        <v>2000</v>
      </c>
      <c r="Q2981">
        <v>-1</v>
      </c>
      <c r="R2981">
        <v>0</v>
      </c>
      <c r="S2981">
        <v>7.3828389999999997</v>
      </c>
      <c r="T2981">
        <v>0</v>
      </c>
      <c r="U2981">
        <v>1</v>
      </c>
    </row>
    <row r="2982" spans="1:21" x14ac:dyDescent="0.35">
      <c r="A2982">
        <v>1</v>
      </c>
      <c r="B2982">
        <f t="shared" si="117"/>
        <v>2981</v>
      </c>
      <c r="C2982" t="s">
        <v>146</v>
      </c>
      <c r="D2982">
        <v>147</v>
      </c>
      <c r="E2982">
        <v>2000</v>
      </c>
      <c r="F2982">
        <v>51000</v>
      </c>
      <c r="G2982" s="12">
        <v>63000000</v>
      </c>
      <c r="H2982" s="12">
        <v>0</v>
      </c>
      <c r="I2982">
        <v>0</v>
      </c>
      <c r="J2982">
        <v>0</v>
      </c>
      <c r="K2982">
        <v>1</v>
      </c>
      <c r="L2982" s="11">
        <v>34700</v>
      </c>
      <c r="M2982" s="12">
        <v>1995</v>
      </c>
      <c r="N2982">
        <v>1</v>
      </c>
      <c r="O2982" s="12">
        <f t="shared" si="116"/>
        <v>5</v>
      </c>
      <c r="P2982">
        <v>2000</v>
      </c>
      <c r="Q2982">
        <v>0</v>
      </c>
      <c r="R2982">
        <v>1</v>
      </c>
      <c r="S2982">
        <v>8.1006359999999997</v>
      </c>
      <c r="T2982">
        <v>0</v>
      </c>
      <c r="U2982">
        <v>1</v>
      </c>
    </row>
    <row r="2983" spans="1:21" x14ac:dyDescent="0.35">
      <c r="A2983">
        <v>1</v>
      </c>
      <c r="B2983">
        <f t="shared" si="117"/>
        <v>2982</v>
      </c>
      <c r="C2983" t="s">
        <v>146</v>
      </c>
      <c r="D2983">
        <v>147</v>
      </c>
      <c r="E2983">
        <v>2001</v>
      </c>
      <c r="F2983">
        <v>54000</v>
      </c>
      <c r="G2983" s="12">
        <v>64000000</v>
      </c>
      <c r="H2983" s="12">
        <v>0</v>
      </c>
      <c r="I2983">
        <v>0</v>
      </c>
      <c r="J2983">
        <v>0</v>
      </c>
      <c r="K2983">
        <v>1</v>
      </c>
      <c r="L2983" s="11">
        <v>34700</v>
      </c>
      <c r="M2983" s="12">
        <v>1995</v>
      </c>
      <c r="N2983">
        <v>1</v>
      </c>
      <c r="O2983" s="12">
        <f t="shared" si="116"/>
        <v>6</v>
      </c>
      <c r="P2983">
        <v>2000</v>
      </c>
      <c r="Q2983">
        <v>1</v>
      </c>
      <c r="R2983">
        <v>1</v>
      </c>
      <c r="S2983">
        <v>8.4981390000000001</v>
      </c>
      <c r="T2983">
        <v>0</v>
      </c>
      <c r="U2983">
        <v>1</v>
      </c>
    </row>
    <row r="2984" spans="1:21" x14ac:dyDescent="0.35">
      <c r="A2984">
        <v>1</v>
      </c>
      <c r="B2984">
        <f t="shared" si="117"/>
        <v>2983</v>
      </c>
      <c r="C2984" t="s">
        <v>146</v>
      </c>
      <c r="D2984">
        <v>147</v>
      </c>
      <c r="E2984">
        <v>2002</v>
      </c>
      <c r="F2984">
        <v>55000</v>
      </c>
      <c r="G2984" s="12">
        <v>64000000</v>
      </c>
      <c r="H2984" s="12">
        <v>0</v>
      </c>
      <c r="I2984">
        <v>0</v>
      </c>
      <c r="J2984">
        <v>0</v>
      </c>
      <c r="K2984">
        <v>1</v>
      </c>
      <c r="L2984" s="11">
        <v>34700</v>
      </c>
      <c r="M2984" s="12">
        <v>1995</v>
      </c>
      <c r="N2984">
        <v>1</v>
      </c>
      <c r="O2984" s="12">
        <f t="shared" si="116"/>
        <v>7</v>
      </c>
      <c r="P2984">
        <v>2000</v>
      </c>
      <c r="Q2984">
        <v>2</v>
      </c>
      <c r="R2984">
        <v>1</v>
      </c>
      <c r="S2984">
        <v>8.5839370000000006</v>
      </c>
      <c r="T2984">
        <v>0</v>
      </c>
      <c r="U2984">
        <v>1</v>
      </c>
    </row>
    <row r="2985" spans="1:21" x14ac:dyDescent="0.35">
      <c r="A2985">
        <v>1</v>
      </c>
      <c r="B2985">
        <f t="shared" si="117"/>
        <v>2984</v>
      </c>
      <c r="C2985" t="s">
        <v>146</v>
      </c>
      <c r="D2985">
        <v>147</v>
      </c>
      <c r="E2985">
        <v>2003</v>
      </c>
      <c r="F2985">
        <v>54000</v>
      </c>
      <c r="G2985" s="12">
        <v>65000000</v>
      </c>
      <c r="H2985" s="12">
        <v>0</v>
      </c>
      <c r="I2985">
        <v>0</v>
      </c>
      <c r="J2985">
        <v>0</v>
      </c>
      <c r="K2985">
        <v>1</v>
      </c>
      <c r="L2985" s="11">
        <v>34700</v>
      </c>
      <c r="M2985" s="12">
        <v>1995</v>
      </c>
      <c r="N2985">
        <v>1</v>
      </c>
      <c r="O2985" s="12">
        <f t="shared" si="116"/>
        <v>8</v>
      </c>
      <c r="P2985">
        <v>2000</v>
      </c>
      <c r="Q2985">
        <v>3</v>
      </c>
      <c r="R2985">
        <v>1</v>
      </c>
      <c r="S2985">
        <v>8.3649660000000008</v>
      </c>
      <c r="T2985">
        <v>0</v>
      </c>
      <c r="U2985">
        <v>1</v>
      </c>
    </row>
    <row r="2986" spans="1:21" x14ac:dyDescent="0.35">
      <c r="A2986">
        <v>1</v>
      </c>
      <c r="B2986">
        <f t="shared" si="117"/>
        <v>2985</v>
      </c>
      <c r="C2986" t="s">
        <v>146</v>
      </c>
      <c r="D2986">
        <v>147</v>
      </c>
      <c r="E2986">
        <v>2004</v>
      </c>
      <c r="F2986">
        <v>51000</v>
      </c>
      <c r="G2986" s="12">
        <v>65000000</v>
      </c>
      <c r="H2986" s="12">
        <v>0</v>
      </c>
      <c r="I2986">
        <v>0</v>
      </c>
      <c r="J2986">
        <v>0</v>
      </c>
      <c r="K2986">
        <v>1</v>
      </c>
      <c r="L2986" s="11">
        <v>34700</v>
      </c>
      <c r="M2986" s="12">
        <v>1995</v>
      </c>
      <c r="N2986">
        <v>1</v>
      </c>
      <c r="O2986" s="12">
        <f t="shared" si="116"/>
        <v>9</v>
      </c>
      <c r="P2986">
        <v>2000</v>
      </c>
      <c r="Q2986">
        <v>4</v>
      </c>
      <c r="R2986">
        <v>1</v>
      </c>
      <c r="S2986">
        <v>7.8458839999999999</v>
      </c>
      <c r="T2986">
        <v>0</v>
      </c>
      <c r="U2986">
        <v>1</v>
      </c>
    </row>
    <row r="2987" spans="1:21" x14ac:dyDescent="0.35">
      <c r="A2987">
        <v>1</v>
      </c>
      <c r="B2987">
        <f t="shared" si="117"/>
        <v>2986</v>
      </c>
      <c r="C2987" t="s">
        <v>146</v>
      </c>
      <c r="D2987">
        <v>147</v>
      </c>
      <c r="E2987">
        <v>2005</v>
      </c>
      <c r="F2987">
        <v>42000</v>
      </c>
      <c r="G2987" s="12">
        <v>65000000</v>
      </c>
      <c r="H2987" s="12">
        <v>0</v>
      </c>
      <c r="I2987">
        <v>0</v>
      </c>
      <c r="J2987">
        <v>0</v>
      </c>
      <c r="K2987">
        <v>1</v>
      </c>
      <c r="L2987" s="11">
        <v>34700</v>
      </c>
      <c r="M2987" s="12">
        <v>1995</v>
      </c>
      <c r="N2987">
        <v>1</v>
      </c>
      <c r="O2987" s="12">
        <f t="shared" si="116"/>
        <v>10</v>
      </c>
      <c r="P2987">
        <v>2000</v>
      </c>
      <c r="Q2987">
        <v>5</v>
      </c>
      <c r="R2987">
        <v>1</v>
      </c>
      <c r="S2987">
        <v>6.4195180000000001</v>
      </c>
      <c r="T2987">
        <v>0</v>
      </c>
      <c r="U2987">
        <v>1</v>
      </c>
    </row>
    <row r="2988" spans="1:21" x14ac:dyDescent="0.35">
      <c r="A2988">
        <v>1</v>
      </c>
      <c r="B2988">
        <f t="shared" si="117"/>
        <v>2987</v>
      </c>
      <c r="C2988" t="s">
        <v>146</v>
      </c>
      <c r="D2988">
        <v>147</v>
      </c>
      <c r="E2988">
        <v>2006</v>
      </c>
      <c r="F2988">
        <v>33000</v>
      </c>
      <c r="G2988" s="12">
        <v>66000000</v>
      </c>
      <c r="H2988" s="12">
        <v>1</v>
      </c>
      <c r="I2988">
        <v>0</v>
      </c>
      <c r="J2988">
        <v>0</v>
      </c>
      <c r="K2988">
        <v>1</v>
      </c>
      <c r="L2988" s="11">
        <v>34700</v>
      </c>
      <c r="M2988" s="12">
        <v>1995</v>
      </c>
      <c r="N2988">
        <v>1</v>
      </c>
      <c r="O2988" s="12">
        <f t="shared" si="116"/>
        <v>11</v>
      </c>
      <c r="P2988">
        <v>2000</v>
      </c>
      <c r="Q2988">
        <v>6</v>
      </c>
      <c r="R2988">
        <v>1</v>
      </c>
      <c r="S2988">
        <v>5.0133570000000001</v>
      </c>
      <c r="T2988">
        <v>0</v>
      </c>
      <c r="U2988">
        <v>1</v>
      </c>
    </row>
    <row r="2989" spans="1:21" x14ac:dyDescent="0.35">
      <c r="A2989">
        <v>1</v>
      </c>
      <c r="B2989">
        <f t="shared" si="117"/>
        <v>2988</v>
      </c>
      <c r="C2989" t="s">
        <v>146</v>
      </c>
      <c r="D2989">
        <v>147</v>
      </c>
      <c r="E2989">
        <v>2007</v>
      </c>
      <c r="F2989">
        <v>29000</v>
      </c>
      <c r="G2989" s="12">
        <v>66000000</v>
      </c>
      <c r="H2989" s="12">
        <v>1</v>
      </c>
      <c r="I2989">
        <v>0</v>
      </c>
      <c r="J2989">
        <v>0</v>
      </c>
      <c r="K2989">
        <v>1</v>
      </c>
      <c r="L2989" s="11">
        <v>34700</v>
      </c>
      <c r="M2989" s="12">
        <v>1995</v>
      </c>
      <c r="N2989">
        <v>1</v>
      </c>
      <c r="O2989" s="12">
        <f t="shared" si="116"/>
        <v>12</v>
      </c>
      <c r="P2989">
        <v>2000</v>
      </c>
      <c r="Q2989">
        <v>7</v>
      </c>
      <c r="R2989">
        <v>1</v>
      </c>
      <c r="S2989">
        <v>4.3809550000000002</v>
      </c>
      <c r="T2989">
        <v>0</v>
      </c>
      <c r="U2989">
        <v>1</v>
      </c>
    </row>
    <row r="2990" spans="1:21" x14ac:dyDescent="0.35">
      <c r="A2990">
        <v>1</v>
      </c>
      <c r="B2990">
        <f t="shared" si="117"/>
        <v>2989</v>
      </c>
      <c r="C2990" t="s">
        <v>146</v>
      </c>
      <c r="D2990">
        <v>147</v>
      </c>
      <c r="E2990">
        <v>2008</v>
      </c>
      <c r="F2990">
        <v>27000</v>
      </c>
      <c r="G2990" s="12">
        <v>67000000</v>
      </c>
      <c r="H2990" s="12">
        <v>0</v>
      </c>
      <c r="I2990">
        <v>0</v>
      </c>
      <c r="J2990">
        <v>0</v>
      </c>
      <c r="K2990">
        <v>1</v>
      </c>
      <c r="L2990" s="11">
        <v>34700</v>
      </c>
      <c r="M2990" s="12">
        <v>1995</v>
      </c>
      <c r="N2990">
        <v>1</v>
      </c>
      <c r="O2990" s="12">
        <f t="shared" si="116"/>
        <v>13</v>
      </c>
      <c r="P2990">
        <v>2000</v>
      </c>
      <c r="Q2990">
        <v>8</v>
      </c>
      <c r="R2990">
        <v>1</v>
      </c>
      <c r="S2990">
        <v>4.0573579999999998</v>
      </c>
      <c r="T2990">
        <v>0</v>
      </c>
      <c r="U2990">
        <v>1</v>
      </c>
    </row>
    <row r="2991" spans="1:21" x14ac:dyDescent="0.35">
      <c r="A2991">
        <v>1</v>
      </c>
      <c r="B2991">
        <f t="shared" si="117"/>
        <v>2990</v>
      </c>
      <c r="C2991" t="s">
        <v>146</v>
      </c>
      <c r="D2991">
        <v>147</v>
      </c>
      <c r="E2991">
        <v>2009</v>
      </c>
      <c r="F2991">
        <v>25000</v>
      </c>
      <c r="G2991" s="12">
        <v>67000000</v>
      </c>
      <c r="H2991" s="12">
        <v>0</v>
      </c>
      <c r="I2991">
        <v>0</v>
      </c>
      <c r="J2991">
        <v>0</v>
      </c>
      <c r="K2991">
        <v>1</v>
      </c>
      <c r="L2991" s="11">
        <v>34700</v>
      </c>
      <c r="M2991" s="12">
        <v>1995</v>
      </c>
      <c r="N2991">
        <v>1</v>
      </c>
      <c r="O2991" s="12">
        <f t="shared" si="116"/>
        <v>14</v>
      </c>
      <c r="P2991">
        <v>2000</v>
      </c>
      <c r="Q2991">
        <v>9</v>
      </c>
      <c r="R2991">
        <v>1</v>
      </c>
      <c r="S2991">
        <v>3.7379340000000001</v>
      </c>
      <c r="T2991">
        <v>0</v>
      </c>
      <c r="U2991">
        <v>1</v>
      </c>
    </row>
    <row r="2992" spans="1:21" x14ac:dyDescent="0.35">
      <c r="A2992">
        <v>1</v>
      </c>
      <c r="B2992">
        <f t="shared" si="117"/>
        <v>2991</v>
      </c>
      <c r="C2992" t="s">
        <v>146</v>
      </c>
      <c r="D2992">
        <v>147</v>
      </c>
      <c r="E2992">
        <v>2010</v>
      </c>
      <c r="F2992">
        <v>23000</v>
      </c>
      <c r="G2992" s="12">
        <v>67000000</v>
      </c>
      <c r="H2992" s="12">
        <v>1</v>
      </c>
      <c r="I2992">
        <v>0</v>
      </c>
      <c r="J2992">
        <v>0</v>
      </c>
      <c r="K2992">
        <v>1</v>
      </c>
      <c r="L2992" s="11">
        <v>34700</v>
      </c>
      <c r="M2992" s="12">
        <v>1995</v>
      </c>
      <c r="N2992">
        <v>1</v>
      </c>
      <c r="O2992" s="12">
        <f t="shared" si="116"/>
        <v>15</v>
      </c>
      <c r="P2992">
        <v>2000</v>
      </c>
      <c r="Q2992">
        <v>10</v>
      </c>
      <c r="R2992">
        <v>1</v>
      </c>
      <c r="S2992">
        <v>3.4221699999999999</v>
      </c>
      <c r="T2992">
        <v>0</v>
      </c>
      <c r="U2992">
        <v>1</v>
      </c>
    </row>
    <row r="2993" spans="1:21" x14ac:dyDescent="0.35">
      <c r="A2993">
        <v>1</v>
      </c>
      <c r="B2993">
        <f t="shared" si="117"/>
        <v>2992</v>
      </c>
      <c r="C2993" t="s">
        <v>146</v>
      </c>
      <c r="D2993">
        <v>147</v>
      </c>
      <c r="E2993">
        <v>2011</v>
      </c>
      <c r="F2993">
        <v>21000</v>
      </c>
      <c r="G2993" s="12">
        <v>68000000</v>
      </c>
      <c r="H2993" s="12">
        <v>0</v>
      </c>
      <c r="I2993">
        <v>0</v>
      </c>
      <c r="J2993">
        <v>0</v>
      </c>
      <c r="K2993">
        <v>1</v>
      </c>
      <c r="L2993" s="11">
        <v>34700</v>
      </c>
      <c r="M2993" s="12">
        <v>1995</v>
      </c>
      <c r="N2993">
        <v>1</v>
      </c>
      <c r="O2993" s="12">
        <f t="shared" si="116"/>
        <v>16</v>
      </c>
      <c r="P2993">
        <v>2000</v>
      </c>
      <c r="Q2993">
        <v>11</v>
      </c>
      <c r="R2993">
        <v>1</v>
      </c>
      <c r="S2993">
        <v>3.1097229999999998</v>
      </c>
      <c r="T2993">
        <v>0</v>
      </c>
      <c r="U2993">
        <v>1</v>
      </c>
    </row>
    <row r="2994" spans="1:21" x14ac:dyDescent="0.35">
      <c r="A2994">
        <v>1</v>
      </c>
      <c r="B2994">
        <f t="shared" si="117"/>
        <v>2993</v>
      </c>
      <c r="C2994" t="s">
        <v>146</v>
      </c>
      <c r="D2994">
        <v>147</v>
      </c>
      <c r="E2994">
        <v>2012</v>
      </c>
      <c r="F2994">
        <v>20000</v>
      </c>
      <c r="G2994" s="12">
        <v>68000000</v>
      </c>
      <c r="H2994" s="12">
        <v>0</v>
      </c>
      <c r="I2994">
        <v>0</v>
      </c>
      <c r="J2994">
        <v>0</v>
      </c>
      <c r="K2994">
        <v>1</v>
      </c>
      <c r="L2994" s="11">
        <v>34700</v>
      </c>
      <c r="M2994" s="12">
        <v>1995</v>
      </c>
      <c r="N2994">
        <v>1</v>
      </c>
      <c r="O2994" s="12">
        <f t="shared" si="116"/>
        <v>17</v>
      </c>
      <c r="P2994">
        <v>2000</v>
      </c>
      <c r="Q2994">
        <v>12</v>
      </c>
      <c r="R2994">
        <v>1</v>
      </c>
      <c r="S2994">
        <v>2.94794</v>
      </c>
      <c r="T2994">
        <v>0</v>
      </c>
      <c r="U2994">
        <v>1</v>
      </c>
    </row>
    <row r="2995" spans="1:21" x14ac:dyDescent="0.35">
      <c r="A2995">
        <v>1</v>
      </c>
      <c r="B2995">
        <f t="shared" si="117"/>
        <v>2994</v>
      </c>
      <c r="C2995" t="s">
        <v>146</v>
      </c>
      <c r="D2995">
        <v>147</v>
      </c>
      <c r="E2995">
        <v>2013</v>
      </c>
      <c r="F2995">
        <v>19000</v>
      </c>
      <c r="G2995" s="12">
        <v>68000000</v>
      </c>
      <c r="H2995" s="12">
        <v>0</v>
      </c>
      <c r="I2995">
        <v>0</v>
      </c>
      <c r="J2995">
        <v>0</v>
      </c>
      <c r="K2995">
        <v>1</v>
      </c>
      <c r="L2995" s="11">
        <v>34700</v>
      </c>
      <c r="M2995" s="12">
        <v>1995</v>
      </c>
      <c r="N2995">
        <v>1</v>
      </c>
      <c r="O2995" s="12">
        <f t="shared" si="116"/>
        <v>18</v>
      </c>
      <c r="P2995">
        <v>2000</v>
      </c>
      <c r="Q2995">
        <v>13</v>
      </c>
      <c r="R2995">
        <v>1</v>
      </c>
      <c r="S2995">
        <v>2.7882509999999998</v>
      </c>
      <c r="T2995">
        <v>0</v>
      </c>
      <c r="U2995">
        <v>1</v>
      </c>
    </row>
    <row r="2996" spans="1:21" x14ac:dyDescent="0.35">
      <c r="A2996">
        <v>1</v>
      </c>
      <c r="B2996">
        <f t="shared" si="117"/>
        <v>2995</v>
      </c>
      <c r="C2996" t="s">
        <v>146</v>
      </c>
      <c r="D2996">
        <v>147</v>
      </c>
      <c r="E2996">
        <v>2014</v>
      </c>
      <c r="F2996">
        <v>18000</v>
      </c>
      <c r="G2996" s="12">
        <v>68000000</v>
      </c>
      <c r="H2996" s="12">
        <v>0</v>
      </c>
      <c r="I2996">
        <v>0</v>
      </c>
      <c r="J2996">
        <v>0</v>
      </c>
      <c r="K2996">
        <v>1</v>
      </c>
      <c r="L2996" s="11">
        <v>34700</v>
      </c>
      <c r="M2996" s="12">
        <v>1995</v>
      </c>
      <c r="N2996">
        <v>1</v>
      </c>
      <c r="O2996" s="12">
        <f t="shared" si="116"/>
        <v>19</v>
      </c>
      <c r="P2996">
        <v>2000</v>
      </c>
      <c r="Q2996">
        <v>14</v>
      </c>
      <c r="R2996">
        <v>1</v>
      </c>
      <c r="S2996">
        <v>2.6309339999999999</v>
      </c>
      <c r="T2996">
        <v>0</v>
      </c>
      <c r="U2996">
        <v>1</v>
      </c>
    </row>
    <row r="2997" spans="1:21" x14ac:dyDescent="0.35">
      <c r="A2997">
        <v>1</v>
      </c>
      <c r="B2997">
        <f t="shared" si="117"/>
        <v>2996</v>
      </c>
      <c r="C2997" t="s">
        <v>146</v>
      </c>
      <c r="D2997">
        <v>147</v>
      </c>
      <c r="E2997">
        <v>2015</v>
      </c>
      <c r="F2997">
        <v>16000</v>
      </c>
      <c r="G2997" s="12">
        <v>69000000</v>
      </c>
      <c r="H2997" s="12">
        <v>0</v>
      </c>
      <c r="I2997">
        <v>0</v>
      </c>
      <c r="J2997">
        <v>0</v>
      </c>
      <c r="K2997">
        <v>1</v>
      </c>
      <c r="L2997" s="11">
        <v>34700</v>
      </c>
      <c r="M2997" s="12">
        <v>1995</v>
      </c>
      <c r="N2997">
        <v>1</v>
      </c>
      <c r="O2997" s="12">
        <f t="shared" si="116"/>
        <v>20</v>
      </c>
      <c r="P2997">
        <v>2000</v>
      </c>
      <c r="Q2997">
        <v>15</v>
      </c>
      <c r="R2997">
        <v>1</v>
      </c>
      <c r="S2997">
        <v>2.3304049999999998</v>
      </c>
      <c r="T2997">
        <v>0</v>
      </c>
      <c r="U2997">
        <v>1</v>
      </c>
    </row>
    <row r="2998" spans="1:21" x14ac:dyDescent="0.35">
      <c r="A2998">
        <v>1</v>
      </c>
      <c r="B2998">
        <f t="shared" si="117"/>
        <v>2997</v>
      </c>
      <c r="C2998" t="s">
        <v>146</v>
      </c>
      <c r="D2998">
        <v>147</v>
      </c>
      <c r="E2998">
        <v>2016</v>
      </c>
      <c r="F2998">
        <v>16000</v>
      </c>
      <c r="G2998" s="12">
        <v>69000000</v>
      </c>
      <c r="H2998" s="12">
        <v>0</v>
      </c>
      <c r="I2998">
        <v>0</v>
      </c>
      <c r="J2998">
        <v>0</v>
      </c>
      <c r="K2998">
        <v>1</v>
      </c>
      <c r="L2998" s="11">
        <v>34700</v>
      </c>
      <c r="M2998" s="12">
        <v>1995</v>
      </c>
      <c r="N2998">
        <v>1</v>
      </c>
      <c r="O2998" s="12">
        <f t="shared" si="116"/>
        <v>21</v>
      </c>
      <c r="P2998">
        <v>2000</v>
      </c>
      <c r="Q2998">
        <v>16</v>
      </c>
      <c r="R2998">
        <v>1</v>
      </c>
      <c r="S2998">
        <v>2.3234360000000001</v>
      </c>
      <c r="T2998">
        <v>0</v>
      </c>
      <c r="U2998">
        <v>1</v>
      </c>
    </row>
    <row r="2999" spans="1:21" x14ac:dyDescent="0.35">
      <c r="A2999">
        <v>1</v>
      </c>
      <c r="B2999">
        <f t="shared" si="117"/>
        <v>2998</v>
      </c>
      <c r="C2999" t="s">
        <v>2003</v>
      </c>
      <c r="D2999">
        <v>148</v>
      </c>
      <c r="E2999">
        <v>1990</v>
      </c>
      <c r="F2999">
        <v>100</v>
      </c>
      <c r="G2999" s="12">
        <v>2000000</v>
      </c>
      <c r="H2999" s="12">
        <v>0</v>
      </c>
      <c r="I2999">
        <v>0</v>
      </c>
      <c r="J2999">
        <v>0</v>
      </c>
      <c r="K2999">
        <v>0</v>
      </c>
      <c r="L2999" s="11">
        <v>37715</v>
      </c>
      <c r="M2999" s="12">
        <v>2003</v>
      </c>
      <c r="N2999">
        <v>0</v>
      </c>
      <c r="O2999" s="12">
        <f t="shared" si="116"/>
        <v>-13</v>
      </c>
      <c r="P2999">
        <v>2003</v>
      </c>
      <c r="Q2999">
        <v>-13</v>
      </c>
      <c r="R2999">
        <v>0</v>
      </c>
      <c r="S2999">
        <v>0.50094479999999997</v>
      </c>
      <c r="T2999">
        <v>0</v>
      </c>
      <c r="U2999">
        <v>0</v>
      </c>
    </row>
    <row r="3000" spans="1:21" x14ac:dyDescent="0.35">
      <c r="A3000">
        <v>1</v>
      </c>
      <c r="B3000">
        <f t="shared" si="117"/>
        <v>2999</v>
      </c>
      <c r="C3000" t="s">
        <v>2003</v>
      </c>
      <c r="D3000">
        <v>148</v>
      </c>
      <c r="E3000">
        <v>1991</v>
      </c>
      <c r="F3000">
        <v>100</v>
      </c>
      <c r="G3000" s="12">
        <v>2000000</v>
      </c>
      <c r="H3000" s="12">
        <v>0</v>
      </c>
      <c r="I3000">
        <v>0</v>
      </c>
      <c r="J3000">
        <v>0</v>
      </c>
      <c r="K3000">
        <v>0</v>
      </c>
      <c r="L3000" s="11">
        <v>37715</v>
      </c>
      <c r="M3000" s="12">
        <v>2003</v>
      </c>
      <c r="N3000">
        <v>0</v>
      </c>
      <c r="O3000" s="12">
        <f t="shared" si="116"/>
        <v>-12</v>
      </c>
      <c r="P3000">
        <v>2003</v>
      </c>
      <c r="Q3000">
        <v>-12</v>
      </c>
      <c r="R3000">
        <v>0</v>
      </c>
      <c r="S3000">
        <v>0.50168009999999996</v>
      </c>
      <c r="T3000">
        <v>0</v>
      </c>
      <c r="U3000">
        <v>0</v>
      </c>
    </row>
    <row r="3001" spans="1:21" x14ac:dyDescent="0.35">
      <c r="A3001">
        <v>1</v>
      </c>
      <c r="B3001">
        <f t="shared" si="117"/>
        <v>3000</v>
      </c>
      <c r="C3001" t="s">
        <v>2003</v>
      </c>
      <c r="D3001">
        <v>148</v>
      </c>
      <c r="E3001">
        <v>1992</v>
      </c>
      <c r="F3001">
        <v>100</v>
      </c>
      <c r="G3001" s="12">
        <v>2000000</v>
      </c>
      <c r="H3001" s="12">
        <v>0</v>
      </c>
      <c r="I3001">
        <v>0</v>
      </c>
      <c r="J3001">
        <v>0</v>
      </c>
      <c r="K3001">
        <v>0</v>
      </c>
      <c r="L3001" s="11">
        <v>37715</v>
      </c>
      <c r="M3001" s="12">
        <v>2003</v>
      </c>
      <c r="N3001">
        <v>0</v>
      </c>
      <c r="O3001" s="12">
        <f t="shared" si="116"/>
        <v>-11</v>
      </c>
      <c r="P3001">
        <v>2003</v>
      </c>
      <c r="Q3001">
        <v>-11</v>
      </c>
      <c r="R3001">
        <v>0</v>
      </c>
      <c r="S3001">
        <v>0.50285139999999995</v>
      </c>
      <c r="T3001">
        <v>0</v>
      </c>
      <c r="U3001">
        <v>0</v>
      </c>
    </row>
    <row r="3002" spans="1:21" x14ac:dyDescent="0.35">
      <c r="A3002">
        <v>1</v>
      </c>
      <c r="B3002">
        <f t="shared" si="117"/>
        <v>3001</v>
      </c>
      <c r="C3002" t="s">
        <v>2003</v>
      </c>
      <c r="D3002">
        <v>148</v>
      </c>
      <c r="E3002">
        <v>1993</v>
      </c>
      <c r="F3002">
        <v>100</v>
      </c>
      <c r="G3002" s="12">
        <v>2000000</v>
      </c>
      <c r="H3002" s="12">
        <v>0</v>
      </c>
      <c r="I3002">
        <v>0</v>
      </c>
      <c r="J3002">
        <v>0</v>
      </c>
      <c r="K3002">
        <v>0</v>
      </c>
      <c r="L3002" s="11">
        <v>37715</v>
      </c>
      <c r="M3002" s="12">
        <v>2003</v>
      </c>
      <c r="N3002">
        <v>0</v>
      </c>
      <c r="O3002" s="12">
        <f t="shared" si="116"/>
        <v>-10</v>
      </c>
      <c r="P3002">
        <v>2003</v>
      </c>
      <c r="Q3002">
        <v>-10</v>
      </c>
      <c r="R3002">
        <v>0</v>
      </c>
      <c r="S3002">
        <v>0.50402519999999995</v>
      </c>
      <c r="T3002">
        <v>0</v>
      </c>
      <c r="U3002">
        <v>0</v>
      </c>
    </row>
    <row r="3003" spans="1:21" x14ac:dyDescent="0.35">
      <c r="A3003">
        <v>1</v>
      </c>
      <c r="B3003">
        <f t="shared" si="117"/>
        <v>3002</v>
      </c>
      <c r="C3003" t="s">
        <v>2003</v>
      </c>
      <c r="D3003">
        <v>148</v>
      </c>
      <c r="E3003">
        <v>1994</v>
      </c>
      <c r="F3003">
        <v>100</v>
      </c>
      <c r="G3003" s="12">
        <v>2000000</v>
      </c>
      <c r="H3003" s="12">
        <v>0</v>
      </c>
      <c r="I3003">
        <v>0</v>
      </c>
      <c r="J3003">
        <v>0</v>
      </c>
      <c r="K3003">
        <v>0</v>
      </c>
      <c r="L3003" s="11">
        <v>37715</v>
      </c>
      <c r="M3003" s="12">
        <v>2003</v>
      </c>
      <c r="N3003">
        <v>0</v>
      </c>
      <c r="O3003" s="12">
        <f t="shared" si="116"/>
        <v>-9</v>
      </c>
      <c r="P3003">
        <v>2003</v>
      </c>
      <c r="Q3003">
        <v>-9</v>
      </c>
      <c r="R3003">
        <v>0</v>
      </c>
      <c r="S3003">
        <v>0.50461650000000002</v>
      </c>
      <c r="T3003">
        <v>0</v>
      </c>
      <c r="U3003">
        <v>0</v>
      </c>
    </row>
    <row r="3004" spans="1:21" x14ac:dyDescent="0.35">
      <c r="A3004">
        <v>1</v>
      </c>
      <c r="B3004">
        <f t="shared" si="117"/>
        <v>3003</v>
      </c>
      <c r="C3004" t="s">
        <v>2003</v>
      </c>
      <c r="D3004">
        <v>148</v>
      </c>
      <c r="E3004">
        <v>1995</v>
      </c>
      <c r="F3004">
        <v>100</v>
      </c>
      <c r="G3004" s="12">
        <v>2000000</v>
      </c>
      <c r="H3004" s="12">
        <v>0</v>
      </c>
      <c r="I3004">
        <v>0</v>
      </c>
      <c r="J3004">
        <v>0</v>
      </c>
      <c r="K3004">
        <v>0</v>
      </c>
      <c r="L3004" s="11">
        <v>37715</v>
      </c>
      <c r="M3004" s="12">
        <v>2003</v>
      </c>
      <c r="N3004">
        <v>0</v>
      </c>
      <c r="O3004" s="12">
        <f t="shared" si="116"/>
        <v>-8</v>
      </c>
      <c r="P3004">
        <v>2003</v>
      </c>
      <c r="Q3004">
        <v>-8</v>
      </c>
      <c r="R3004">
        <v>0</v>
      </c>
      <c r="S3004">
        <v>0.50422230000000001</v>
      </c>
      <c r="T3004">
        <v>0</v>
      </c>
      <c r="U3004">
        <v>0</v>
      </c>
    </row>
    <row r="3005" spans="1:21" x14ac:dyDescent="0.35">
      <c r="A3005">
        <v>1</v>
      </c>
      <c r="B3005">
        <f t="shared" si="117"/>
        <v>3004</v>
      </c>
      <c r="C3005" t="s">
        <v>2003</v>
      </c>
      <c r="D3005">
        <v>148</v>
      </c>
      <c r="E3005">
        <v>1996</v>
      </c>
      <c r="F3005">
        <v>100</v>
      </c>
      <c r="G3005" s="12">
        <v>2000000</v>
      </c>
      <c r="H3005" s="12">
        <v>0</v>
      </c>
      <c r="I3005">
        <v>0</v>
      </c>
      <c r="J3005">
        <v>0</v>
      </c>
      <c r="K3005">
        <v>0</v>
      </c>
      <c r="L3005" s="11">
        <v>37715</v>
      </c>
      <c r="M3005" s="12">
        <v>2003</v>
      </c>
      <c r="N3005">
        <v>0</v>
      </c>
      <c r="O3005" s="12">
        <f t="shared" si="116"/>
        <v>-7</v>
      </c>
      <c r="P3005">
        <v>2003</v>
      </c>
      <c r="Q3005">
        <v>-7</v>
      </c>
      <c r="R3005">
        <v>0</v>
      </c>
      <c r="S3005">
        <v>0.50265320000000002</v>
      </c>
      <c r="T3005">
        <v>0</v>
      </c>
      <c r="U3005">
        <v>0</v>
      </c>
    </row>
    <row r="3006" spans="1:21" x14ac:dyDescent="0.35">
      <c r="A3006">
        <v>1</v>
      </c>
      <c r="B3006">
        <f t="shared" si="117"/>
        <v>3005</v>
      </c>
      <c r="C3006" t="s">
        <v>2003</v>
      </c>
      <c r="D3006">
        <v>148</v>
      </c>
      <c r="E3006">
        <v>1997</v>
      </c>
      <c r="F3006">
        <v>100</v>
      </c>
      <c r="G3006" s="12">
        <v>2000000</v>
      </c>
      <c r="H3006" s="12">
        <v>0</v>
      </c>
      <c r="I3006">
        <v>0</v>
      </c>
      <c r="J3006">
        <v>0</v>
      </c>
      <c r="K3006">
        <v>0</v>
      </c>
      <c r="L3006" s="11">
        <v>37715</v>
      </c>
      <c r="M3006" s="12">
        <v>2003</v>
      </c>
      <c r="N3006">
        <v>0</v>
      </c>
      <c r="O3006" s="12">
        <f t="shared" si="116"/>
        <v>-6</v>
      </c>
      <c r="P3006">
        <v>2003</v>
      </c>
      <c r="Q3006">
        <v>-6</v>
      </c>
      <c r="R3006">
        <v>0</v>
      </c>
      <c r="S3006">
        <v>0.50010030000000005</v>
      </c>
      <c r="T3006">
        <v>0</v>
      </c>
      <c r="U3006">
        <v>0</v>
      </c>
    </row>
    <row r="3007" spans="1:21" x14ac:dyDescent="0.35">
      <c r="A3007">
        <v>1</v>
      </c>
      <c r="B3007">
        <f t="shared" si="117"/>
        <v>3006</v>
      </c>
      <c r="C3007" t="s">
        <v>2003</v>
      </c>
      <c r="D3007">
        <v>148</v>
      </c>
      <c r="E3007">
        <v>1998</v>
      </c>
      <c r="F3007">
        <v>100</v>
      </c>
      <c r="G3007" s="12">
        <v>2000000</v>
      </c>
      <c r="H3007" s="12">
        <v>0</v>
      </c>
      <c r="I3007">
        <v>0</v>
      </c>
      <c r="J3007">
        <v>0</v>
      </c>
      <c r="K3007">
        <v>0</v>
      </c>
      <c r="L3007" s="11">
        <v>37715</v>
      </c>
      <c r="M3007" s="12">
        <v>2003</v>
      </c>
      <c r="N3007">
        <v>0</v>
      </c>
      <c r="O3007" s="12">
        <f t="shared" si="116"/>
        <v>-5</v>
      </c>
      <c r="P3007">
        <v>2003</v>
      </c>
      <c r="Q3007">
        <v>-5</v>
      </c>
      <c r="R3007">
        <v>0</v>
      </c>
      <c r="S3007">
        <v>0.4970038</v>
      </c>
      <c r="T3007">
        <v>0</v>
      </c>
      <c r="U3007">
        <v>0</v>
      </c>
    </row>
    <row r="3008" spans="1:21" x14ac:dyDescent="0.35">
      <c r="A3008">
        <v>1</v>
      </c>
      <c r="B3008">
        <f t="shared" si="117"/>
        <v>3007</v>
      </c>
      <c r="C3008" t="s">
        <v>2003</v>
      </c>
      <c r="D3008">
        <v>148</v>
      </c>
      <c r="E3008">
        <v>1999</v>
      </c>
      <c r="F3008">
        <v>100</v>
      </c>
      <c r="G3008" s="12">
        <v>2000000</v>
      </c>
      <c r="H3008" s="12">
        <v>0</v>
      </c>
      <c r="I3008">
        <v>0</v>
      </c>
      <c r="J3008">
        <v>0</v>
      </c>
      <c r="K3008">
        <v>0</v>
      </c>
      <c r="L3008" s="11">
        <v>37715</v>
      </c>
      <c r="M3008" s="12">
        <v>2003</v>
      </c>
      <c r="N3008">
        <v>0</v>
      </c>
      <c r="O3008" s="12">
        <f t="shared" si="116"/>
        <v>-4</v>
      </c>
      <c r="P3008">
        <v>2003</v>
      </c>
      <c r="Q3008">
        <v>-4</v>
      </c>
      <c r="R3008">
        <v>0</v>
      </c>
      <c r="S3008">
        <v>0.493975</v>
      </c>
      <c r="T3008">
        <v>0</v>
      </c>
      <c r="U3008">
        <v>0</v>
      </c>
    </row>
    <row r="3009" spans="1:21" x14ac:dyDescent="0.35">
      <c r="A3009">
        <v>1</v>
      </c>
      <c r="B3009">
        <f t="shared" si="117"/>
        <v>3008</v>
      </c>
      <c r="C3009" t="s">
        <v>2003</v>
      </c>
      <c r="D3009">
        <v>148</v>
      </c>
      <c r="E3009">
        <v>2000</v>
      </c>
      <c r="F3009">
        <v>100</v>
      </c>
      <c r="G3009" s="12">
        <v>2000000</v>
      </c>
      <c r="H3009" s="12">
        <v>0</v>
      </c>
      <c r="I3009">
        <v>0</v>
      </c>
      <c r="J3009">
        <v>0</v>
      </c>
      <c r="K3009">
        <v>0</v>
      </c>
      <c r="L3009" s="11">
        <v>37715</v>
      </c>
      <c r="M3009" s="12">
        <v>2003</v>
      </c>
      <c r="N3009">
        <v>0</v>
      </c>
      <c r="O3009" s="12">
        <f t="shared" si="116"/>
        <v>-3</v>
      </c>
      <c r="P3009">
        <v>2003</v>
      </c>
      <c r="Q3009">
        <v>-3</v>
      </c>
      <c r="R3009">
        <v>0</v>
      </c>
      <c r="S3009">
        <v>0.4914442</v>
      </c>
      <c r="T3009">
        <v>0</v>
      </c>
      <c r="U3009">
        <v>0</v>
      </c>
    </row>
    <row r="3010" spans="1:21" x14ac:dyDescent="0.35">
      <c r="A3010">
        <v>1</v>
      </c>
      <c r="B3010">
        <f t="shared" si="117"/>
        <v>3009</v>
      </c>
      <c r="C3010" t="s">
        <v>2003</v>
      </c>
      <c r="D3010">
        <v>148</v>
      </c>
      <c r="E3010">
        <v>2001</v>
      </c>
      <c r="F3010">
        <v>100</v>
      </c>
      <c r="G3010" s="12">
        <v>2000000</v>
      </c>
      <c r="H3010" s="12">
        <v>0</v>
      </c>
      <c r="I3010">
        <v>0</v>
      </c>
      <c r="J3010">
        <v>0</v>
      </c>
      <c r="K3010">
        <v>0</v>
      </c>
      <c r="L3010" s="11">
        <v>37715</v>
      </c>
      <c r="M3010" s="12">
        <v>2003</v>
      </c>
      <c r="N3010">
        <v>0</v>
      </c>
      <c r="O3010" s="12">
        <f t="shared" si="116"/>
        <v>-2</v>
      </c>
      <c r="P3010">
        <v>2003</v>
      </c>
      <c r="Q3010">
        <v>-2</v>
      </c>
      <c r="R3010">
        <v>0</v>
      </c>
      <c r="S3010">
        <v>0.48951410000000001</v>
      </c>
      <c r="T3010">
        <v>0</v>
      </c>
      <c r="U3010">
        <v>0</v>
      </c>
    </row>
    <row r="3011" spans="1:21" x14ac:dyDescent="0.35">
      <c r="A3011">
        <v>1</v>
      </c>
      <c r="B3011">
        <f t="shared" si="117"/>
        <v>3010</v>
      </c>
      <c r="C3011" t="s">
        <v>2003</v>
      </c>
      <c r="D3011">
        <v>148</v>
      </c>
      <c r="E3011">
        <v>2002</v>
      </c>
      <c r="F3011">
        <v>100</v>
      </c>
      <c r="G3011" s="12">
        <v>2000000</v>
      </c>
      <c r="H3011" s="12">
        <v>0</v>
      </c>
      <c r="I3011">
        <v>0</v>
      </c>
      <c r="J3011">
        <v>0</v>
      </c>
      <c r="K3011">
        <v>0</v>
      </c>
      <c r="L3011" s="11">
        <v>37715</v>
      </c>
      <c r="M3011" s="12">
        <v>2003</v>
      </c>
      <c r="N3011">
        <v>0</v>
      </c>
      <c r="O3011" s="12">
        <f t="shared" ref="O3011:O3074" si="118">E3011-M3011</f>
        <v>-1</v>
      </c>
      <c r="P3011">
        <v>2003</v>
      </c>
      <c r="Q3011">
        <v>-1</v>
      </c>
      <c r="R3011">
        <v>0</v>
      </c>
      <c r="S3011">
        <v>0.4880601</v>
      </c>
      <c r="T3011">
        <v>0</v>
      </c>
      <c r="U3011">
        <v>0</v>
      </c>
    </row>
    <row r="3012" spans="1:21" x14ac:dyDescent="0.35">
      <c r="A3012">
        <v>1</v>
      </c>
      <c r="B3012">
        <f t="shared" ref="B3012:B3075" si="119">B3011+1</f>
        <v>3011</v>
      </c>
      <c r="C3012" t="s">
        <v>2003</v>
      </c>
      <c r="D3012">
        <v>148</v>
      </c>
      <c r="E3012">
        <v>2003</v>
      </c>
      <c r="F3012">
        <v>100</v>
      </c>
      <c r="G3012" s="12">
        <v>2100000</v>
      </c>
      <c r="H3012" s="12">
        <v>0</v>
      </c>
      <c r="I3012">
        <v>0</v>
      </c>
      <c r="J3012">
        <v>0</v>
      </c>
      <c r="K3012">
        <v>0</v>
      </c>
      <c r="L3012" s="11">
        <v>37715</v>
      </c>
      <c r="M3012" s="12">
        <v>2003</v>
      </c>
      <c r="N3012">
        <v>1</v>
      </c>
      <c r="O3012" s="12">
        <f t="shared" si="118"/>
        <v>0</v>
      </c>
      <c r="P3012">
        <v>2003</v>
      </c>
      <c r="Q3012">
        <v>0</v>
      </c>
      <c r="R3012">
        <v>1</v>
      </c>
      <c r="S3012">
        <v>0.48699100000000001</v>
      </c>
      <c r="T3012">
        <v>0</v>
      </c>
      <c r="U3012">
        <v>0</v>
      </c>
    </row>
    <row r="3013" spans="1:21" x14ac:dyDescent="0.35">
      <c r="A3013">
        <v>1</v>
      </c>
      <c r="B3013">
        <f t="shared" si="119"/>
        <v>3012</v>
      </c>
      <c r="C3013" t="s">
        <v>2003</v>
      </c>
      <c r="D3013">
        <v>148</v>
      </c>
      <c r="E3013">
        <v>2004</v>
      </c>
      <c r="F3013">
        <v>100</v>
      </c>
      <c r="G3013" s="12">
        <v>2100000</v>
      </c>
      <c r="H3013" s="12">
        <v>0</v>
      </c>
      <c r="I3013">
        <v>0</v>
      </c>
      <c r="J3013">
        <v>0</v>
      </c>
      <c r="K3013">
        <v>0</v>
      </c>
      <c r="L3013" s="11">
        <v>37715</v>
      </c>
      <c r="M3013" s="12">
        <v>2003</v>
      </c>
      <c r="N3013">
        <v>1</v>
      </c>
      <c r="O3013" s="12">
        <f t="shared" si="118"/>
        <v>1</v>
      </c>
      <c r="P3013">
        <v>2003</v>
      </c>
      <c r="Q3013">
        <v>1</v>
      </c>
      <c r="R3013">
        <v>1</v>
      </c>
      <c r="S3013">
        <v>0.4861338</v>
      </c>
      <c r="T3013">
        <v>0</v>
      </c>
      <c r="U3013">
        <v>0</v>
      </c>
    </row>
    <row r="3014" spans="1:21" x14ac:dyDescent="0.35">
      <c r="A3014">
        <v>1</v>
      </c>
      <c r="B3014">
        <f t="shared" si="119"/>
        <v>3013</v>
      </c>
      <c r="C3014" t="s">
        <v>2003</v>
      </c>
      <c r="D3014">
        <v>148</v>
      </c>
      <c r="E3014">
        <v>2005</v>
      </c>
      <c r="F3014">
        <v>100</v>
      </c>
      <c r="G3014" s="12">
        <v>2100000</v>
      </c>
      <c r="H3014" s="12">
        <v>0</v>
      </c>
      <c r="I3014">
        <v>0</v>
      </c>
      <c r="J3014">
        <v>0</v>
      </c>
      <c r="K3014">
        <v>0</v>
      </c>
      <c r="L3014" s="11">
        <v>37715</v>
      </c>
      <c r="M3014" s="12">
        <v>2003</v>
      </c>
      <c r="N3014">
        <v>1</v>
      </c>
      <c r="O3014" s="12">
        <f t="shared" si="118"/>
        <v>2</v>
      </c>
      <c r="P3014">
        <v>2003</v>
      </c>
      <c r="Q3014">
        <v>2</v>
      </c>
      <c r="R3014">
        <v>1</v>
      </c>
      <c r="S3014">
        <v>0.48537279999999999</v>
      </c>
      <c r="T3014">
        <v>0</v>
      </c>
      <c r="U3014">
        <v>0</v>
      </c>
    </row>
    <row r="3015" spans="1:21" x14ac:dyDescent="0.35">
      <c r="A3015">
        <v>1</v>
      </c>
      <c r="B3015">
        <f t="shared" si="119"/>
        <v>3014</v>
      </c>
      <c r="C3015" t="s">
        <v>2003</v>
      </c>
      <c r="D3015">
        <v>148</v>
      </c>
      <c r="E3015">
        <v>2006</v>
      </c>
      <c r="F3015">
        <v>100</v>
      </c>
      <c r="G3015" s="12">
        <v>2100000</v>
      </c>
      <c r="H3015" s="12">
        <v>0</v>
      </c>
      <c r="I3015">
        <v>0</v>
      </c>
      <c r="J3015">
        <v>0</v>
      </c>
      <c r="K3015">
        <v>0</v>
      </c>
      <c r="L3015" s="11">
        <v>37715</v>
      </c>
      <c r="M3015" s="12">
        <v>2003</v>
      </c>
      <c r="N3015">
        <v>1</v>
      </c>
      <c r="O3015" s="12">
        <f t="shared" si="118"/>
        <v>3</v>
      </c>
      <c r="P3015">
        <v>2003</v>
      </c>
      <c r="Q3015">
        <v>3</v>
      </c>
      <c r="R3015">
        <v>1</v>
      </c>
      <c r="S3015">
        <v>0.48469689999999999</v>
      </c>
      <c r="T3015">
        <v>0</v>
      </c>
      <c r="U3015">
        <v>0</v>
      </c>
    </row>
    <row r="3016" spans="1:21" x14ac:dyDescent="0.35">
      <c r="A3016">
        <v>1</v>
      </c>
      <c r="B3016">
        <f t="shared" si="119"/>
        <v>3015</v>
      </c>
      <c r="C3016" t="s">
        <v>2003</v>
      </c>
      <c r="D3016">
        <v>148</v>
      </c>
      <c r="E3016">
        <v>2007</v>
      </c>
      <c r="F3016">
        <v>100</v>
      </c>
      <c r="G3016" s="12">
        <v>2100000</v>
      </c>
      <c r="H3016" s="12">
        <v>0</v>
      </c>
      <c r="I3016">
        <v>0</v>
      </c>
      <c r="J3016">
        <v>0</v>
      </c>
      <c r="K3016">
        <v>0</v>
      </c>
      <c r="L3016" s="11">
        <v>37715</v>
      </c>
      <c r="M3016" s="12">
        <v>2003</v>
      </c>
      <c r="N3016">
        <v>1</v>
      </c>
      <c r="O3016" s="12">
        <f t="shared" si="118"/>
        <v>4</v>
      </c>
      <c r="P3016">
        <v>2003</v>
      </c>
      <c r="Q3016">
        <v>4</v>
      </c>
      <c r="R3016">
        <v>1</v>
      </c>
      <c r="S3016">
        <v>0.48415409999999998</v>
      </c>
      <c r="T3016">
        <v>0</v>
      </c>
      <c r="U3016">
        <v>0</v>
      </c>
    </row>
    <row r="3017" spans="1:21" x14ac:dyDescent="0.35">
      <c r="A3017">
        <v>1</v>
      </c>
      <c r="B3017">
        <f t="shared" si="119"/>
        <v>3016</v>
      </c>
      <c r="C3017" t="s">
        <v>2003</v>
      </c>
      <c r="D3017">
        <v>148</v>
      </c>
      <c r="E3017">
        <v>2008</v>
      </c>
      <c r="F3017">
        <v>100</v>
      </c>
      <c r="G3017" s="12">
        <v>2100000</v>
      </c>
      <c r="H3017" s="12">
        <v>0</v>
      </c>
      <c r="I3017">
        <v>0</v>
      </c>
      <c r="J3017">
        <v>0</v>
      </c>
      <c r="K3017">
        <v>0</v>
      </c>
      <c r="L3017" s="11">
        <v>37715</v>
      </c>
      <c r="M3017" s="12">
        <v>2003</v>
      </c>
      <c r="N3017">
        <v>1</v>
      </c>
      <c r="O3017" s="12">
        <f t="shared" si="118"/>
        <v>5</v>
      </c>
      <c r="P3017">
        <v>2003</v>
      </c>
      <c r="Q3017">
        <v>5</v>
      </c>
      <c r="R3017">
        <v>1</v>
      </c>
      <c r="S3017">
        <v>0.48370449999999998</v>
      </c>
      <c r="T3017">
        <v>0</v>
      </c>
      <c r="U3017">
        <v>0</v>
      </c>
    </row>
    <row r="3018" spans="1:21" x14ac:dyDescent="0.35">
      <c r="A3018">
        <v>1</v>
      </c>
      <c r="B3018">
        <f t="shared" si="119"/>
        <v>3017</v>
      </c>
      <c r="C3018" t="s">
        <v>2003</v>
      </c>
      <c r="D3018">
        <v>148</v>
      </c>
      <c r="E3018">
        <v>2009</v>
      </c>
      <c r="F3018">
        <v>100</v>
      </c>
      <c r="G3018" s="12">
        <v>2100000</v>
      </c>
      <c r="H3018" s="12">
        <v>0</v>
      </c>
      <c r="I3018">
        <v>0</v>
      </c>
      <c r="J3018">
        <v>0</v>
      </c>
      <c r="K3018">
        <v>0</v>
      </c>
      <c r="L3018" s="11">
        <v>37715</v>
      </c>
      <c r="M3018" s="12">
        <v>2003</v>
      </c>
      <c r="N3018">
        <v>1</v>
      </c>
      <c r="O3018" s="12">
        <f t="shared" si="118"/>
        <v>6</v>
      </c>
      <c r="P3018">
        <v>2003</v>
      </c>
      <c r="Q3018">
        <v>6</v>
      </c>
      <c r="R3018">
        <v>1</v>
      </c>
      <c r="S3018">
        <v>0.4833035</v>
      </c>
      <c r="T3018">
        <v>0</v>
      </c>
      <c r="U3018">
        <v>0</v>
      </c>
    </row>
    <row r="3019" spans="1:21" x14ac:dyDescent="0.35">
      <c r="A3019">
        <v>1</v>
      </c>
      <c r="B3019">
        <f t="shared" si="119"/>
        <v>3018</v>
      </c>
      <c r="C3019" t="s">
        <v>2003</v>
      </c>
      <c r="D3019">
        <v>148</v>
      </c>
      <c r="E3019">
        <v>2010</v>
      </c>
      <c r="F3019">
        <v>100</v>
      </c>
      <c r="G3019" s="12">
        <v>2100000</v>
      </c>
      <c r="H3019" s="12">
        <v>0</v>
      </c>
      <c r="I3019">
        <v>0</v>
      </c>
      <c r="J3019">
        <v>0</v>
      </c>
      <c r="K3019">
        <v>0</v>
      </c>
      <c r="L3019" s="11">
        <v>37715</v>
      </c>
      <c r="M3019" s="12">
        <v>2003</v>
      </c>
      <c r="N3019">
        <v>1</v>
      </c>
      <c r="O3019" s="12">
        <f t="shared" si="118"/>
        <v>7</v>
      </c>
      <c r="P3019">
        <v>2003</v>
      </c>
      <c r="Q3019">
        <v>7</v>
      </c>
      <c r="R3019">
        <v>1</v>
      </c>
      <c r="S3019">
        <v>0.4829194</v>
      </c>
      <c r="T3019">
        <v>0</v>
      </c>
      <c r="U3019">
        <v>0</v>
      </c>
    </row>
    <row r="3020" spans="1:21" x14ac:dyDescent="0.35">
      <c r="A3020">
        <v>1</v>
      </c>
      <c r="B3020">
        <f t="shared" si="119"/>
        <v>3019</v>
      </c>
      <c r="C3020" t="s">
        <v>2003</v>
      </c>
      <c r="D3020">
        <v>148</v>
      </c>
      <c r="E3020">
        <v>2011</v>
      </c>
      <c r="F3020">
        <v>100</v>
      </c>
      <c r="G3020" s="12">
        <v>2100000</v>
      </c>
      <c r="H3020" s="12">
        <v>0</v>
      </c>
      <c r="I3020">
        <v>0</v>
      </c>
      <c r="J3020">
        <v>0</v>
      </c>
      <c r="K3020">
        <v>0</v>
      </c>
      <c r="L3020" s="11">
        <v>37715</v>
      </c>
      <c r="M3020" s="12">
        <v>2003</v>
      </c>
      <c r="N3020">
        <v>1</v>
      </c>
      <c r="O3020" s="12">
        <f t="shared" si="118"/>
        <v>8</v>
      </c>
      <c r="P3020">
        <v>2003</v>
      </c>
      <c r="Q3020">
        <v>8</v>
      </c>
      <c r="R3020">
        <v>1</v>
      </c>
      <c r="S3020">
        <v>0.48253629999999997</v>
      </c>
      <c r="T3020">
        <v>0</v>
      </c>
      <c r="U3020">
        <v>0</v>
      </c>
    </row>
    <row r="3021" spans="1:21" x14ac:dyDescent="0.35">
      <c r="A3021">
        <v>1</v>
      </c>
      <c r="B3021">
        <f t="shared" si="119"/>
        <v>3020</v>
      </c>
      <c r="C3021" t="s">
        <v>2003</v>
      </c>
      <c r="D3021">
        <v>148</v>
      </c>
      <c r="E3021">
        <v>2012</v>
      </c>
      <c r="F3021">
        <v>100</v>
      </c>
      <c r="G3021" s="12">
        <v>2100000</v>
      </c>
      <c r="H3021" s="12">
        <v>0</v>
      </c>
      <c r="I3021">
        <v>0</v>
      </c>
      <c r="J3021">
        <v>0</v>
      </c>
      <c r="K3021">
        <v>0</v>
      </c>
      <c r="L3021" s="11">
        <v>37715</v>
      </c>
      <c r="M3021" s="12">
        <v>2003</v>
      </c>
      <c r="N3021">
        <v>1</v>
      </c>
      <c r="O3021" s="12">
        <f t="shared" si="118"/>
        <v>9</v>
      </c>
      <c r="P3021">
        <v>2003</v>
      </c>
      <c r="Q3021">
        <v>9</v>
      </c>
      <c r="R3021">
        <v>1</v>
      </c>
      <c r="S3021">
        <v>0.48215170000000002</v>
      </c>
      <c r="T3021">
        <v>0</v>
      </c>
      <c r="U3021">
        <v>0</v>
      </c>
    </row>
    <row r="3022" spans="1:21" x14ac:dyDescent="0.35">
      <c r="A3022">
        <v>1</v>
      </c>
      <c r="B3022">
        <f t="shared" si="119"/>
        <v>3021</v>
      </c>
      <c r="C3022" t="s">
        <v>2003</v>
      </c>
      <c r="D3022">
        <v>148</v>
      </c>
      <c r="E3022">
        <v>2013</v>
      </c>
      <c r="F3022">
        <v>100</v>
      </c>
      <c r="G3022" s="12">
        <v>2100000</v>
      </c>
      <c r="H3022" s="12">
        <v>0</v>
      </c>
      <c r="I3022">
        <v>0</v>
      </c>
      <c r="J3022">
        <v>0</v>
      </c>
      <c r="K3022">
        <v>0</v>
      </c>
      <c r="L3022" s="11">
        <v>37715</v>
      </c>
      <c r="M3022" s="12">
        <v>2003</v>
      </c>
      <c r="N3022">
        <v>1</v>
      </c>
      <c r="O3022" s="12">
        <f t="shared" si="118"/>
        <v>10</v>
      </c>
      <c r="P3022">
        <v>2003</v>
      </c>
      <c r="Q3022">
        <v>10</v>
      </c>
      <c r="R3022">
        <v>1</v>
      </c>
      <c r="S3022">
        <v>0.48175620000000002</v>
      </c>
      <c r="T3022">
        <v>0</v>
      </c>
      <c r="U3022">
        <v>0</v>
      </c>
    </row>
    <row r="3023" spans="1:21" x14ac:dyDescent="0.35">
      <c r="A3023">
        <v>1</v>
      </c>
      <c r="B3023">
        <f t="shared" si="119"/>
        <v>3022</v>
      </c>
      <c r="C3023" t="s">
        <v>2003</v>
      </c>
      <c r="D3023">
        <v>148</v>
      </c>
      <c r="E3023">
        <v>2014</v>
      </c>
      <c r="F3023">
        <v>100</v>
      </c>
      <c r="G3023" s="12">
        <v>2100000</v>
      </c>
      <c r="H3023" s="12">
        <v>0</v>
      </c>
      <c r="I3023">
        <v>0</v>
      </c>
      <c r="J3023">
        <v>0</v>
      </c>
      <c r="K3023">
        <v>0</v>
      </c>
      <c r="L3023" s="11">
        <v>37715</v>
      </c>
      <c r="M3023" s="12">
        <v>2003</v>
      </c>
      <c r="N3023">
        <v>1</v>
      </c>
      <c r="O3023" s="12">
        <f t="shared" si="118"/>
        <v>11</v>
      </c>
      <c r="P3023">
        <v>2003</v>
      </c>
      <c r="Q3023">
        <v>11</v>
      </c>
      <c r="R3023">
        <v>1</v>
      </c>
      <c r="S3023">
        <v>0.48134890000000002</v>
      </c>
      <c r="T3023">
        <v>0</v>
      </c>
      <c r="U3023">
        <v>0</v>
      </c>
    </row>
    <row r="3024" spans="1:21" x14ac:dyDescent="0.35">
      <c r="A3024">
        <v>1</v>
      </c>
      <c r="B3024">
        <f t="shared" si="119"/>
        <v>3023</v>
      </c>
      <c r="C3024" t="s">
        <v>2003</v>
      </c>
      <c r="D3024">
        <v>148</v>
      </c>
      <c r="E3024">
        <v>2015</v>
      </c>
      <c r="F3024">
        <v>100</v>
      </c>
      <c r="G3024" s="12">
        <v>2100000</v>
      </c>
      <c r="H3024" s="12">
        <v>0</v>
      </c>
      <c r="I3024">
        <v>0</v>
      </c>
      <c r="J3024">
        <v>0</v>
      </c>
      <c r="K3024">
        <v>0</v>
      </c>
      <c r="L3024" s="11">
        <v>37715</v>
      </c>
      <c r="M3024" s="12">
        <v>2003</v>
      </c>
      <c r="N3024">
        <v>1</v>
      </c>
      <c r="O3024" s="12">
        <f t="shared" si="118"/>
        <v>12</v>
      </c>
      <c r="P3024">
        <v>2003</v>
      </c>
      <c r="Q3024">
        <v>12</v>
      </c>
      <c r="R3024">
        <v>1</v>
      </c>
      <c r="S3024">
        <v>0.4809292</v>
      </c>
      <c r="T3024">
        <v>0</v>
      </c>
      <c r="U3024">
        <v>0</v>
      </c>
    </row>
    <row r="3025" spans="1:21" x14ac:dyDescent="0.35">
      <c r="A3025">
        <v>1</v>
      </c>
      <c r="B3025">
        <f t="shared" si="119"/>
        <v>3024</v>
      </c>
      <c r="C3025" t="s">
        <v>2003</v>
      </c>
      <c r="D3025">
        <v>148</v>
      </c>
      <c r="E3025">
        <v>2016</v>
      </c>
      <c r="F3025">
        <v>100</v>
      </c>
      <c r="G3025" s="12">
        <v>2100000</v>
      </c>
      <c r="H3025" s="12">
        <v>0</v>
      </c>
      <c r="I3025">
        <v>0</v>
      </c>
      <c r="J3025">
        <v>0</v>
      </c>
      <c r="K3025">
        <v>0</v>
      </c>
      <c r="L3025" s="11">
        <v>37715</v>
      </c>
      <c r="M3025" s="12">
        <v>2003</v>
      </c>
      <c r="N3025">
        <v>1</v>
      </c>
      <c r="O3025" s="12">
        <f t="shared" si="118"/>
        <v>13</v>
      </c>
      <c r="P3025">
        <v>2003</v>
      </c>
      <c r="Q3025">
        <v>13</v>
      </c>
      <c r="R3025">
        <v>1</v>
      </c>
      <c r="S3025">
        <v>0.48049059999999999</v>
      </c>
      <c r="T3025">
        <v>0</v>
      </c>
      <c r="U3025">
        <v>0</v>
      </c>
    </row>
    <row r="3026" spans="1:21" x14ac:dyDescent="0.35">
      <c r="A3026">
        <v>1</v>
      </c>
      <c r="B3026">
        <f t="shared" si="119"/>
        <v>3025</v>
      </c>
      <c r="C3026" t="s">
        <v>147</v>
      </c>
      <c r="D3026">
        <v>150</v>
      </c>
      <c r="E3026">
        <v>1990</v>
      </c>
      <c r="F3026">
        <v>1000</v>
      </c>
      <c r="G3026" s="12">
        <v>3800000</v>
      </c>
      <c r="H3026" s="12">
        <v>0</v>
      </c>
      <c r="I3026">
        <v>0</v>
      </c>
      <c r="J3026">
        <v>1</v>
      </c>
      <c r="K3026">
        <v>0</v>
      </c>
      <c r="L3026" s="11">
        <v>34850</v>
      </c>
      <c r="M3026" s="12">
        <v>1995</v>
      </c>
      <c r="N3026">
        <v>0</v>
      </c>
      <c r="O3026" s="12">
        <f t="shared" si="118"/>
        <v>-5</v>
      </c>
      <c r="P3026">
        <v>2033</v>
      </c>
      <c r="Q3026">
        <v>-43</v>
      </c>
      <c r="R3026">
        <v>0</v>
      </c>
      <c r="S3026">
        <v>2.6406550000000002</v>
      </c>
      <c r="T3026">
        <v>0</v>
      </c>
      <c r="U3026">
        <v>0</v>
      </c>
    </row>
    <row r="3027" spans="1:21" x14ac:dyDescent="0.35">
      <c r="A3027">
        <v>1</v>
      </c>
      <c r="B3027">
        <f t="shared" si="119"/>
        <v>3026</v>
      </c>
      <c r="C3027" t="s">
        <v>147</v>
      </c>
      <c r="D3027">
        <v>150</v>
      </c>
      <c r="E3027">
        <v>1991</v>
      </c>
      <c r="F3027">
        <v>1000</v>
      </c>
      <c r="G3027" s="12">
        <v>3900000</v>
      </c>
      <c r="H3027" s="12">
        <v>0</v>
      </c>
      <c r="I3027">
        <v>0</v>
      </c>
      <c r="J3027">
        <v>1</v>
      </c>
      <c r="K3027">
        <v>0</v>
      </c>
      <c r="L3027" s="11">
        <v>34850</v>
      </c>
      <c r="M3027" s="12">
        <v>1995</v>
      </c>
      <c r="N3027">
        <v>0</v>
      </c>
      <c r="O3027" s="12">
        <f t="shared" si="118"/>
        <v>-4</v>
      </c>
      <c r="P3027">
        <v>2033</v>
      </c>
      <c r="Q3027">
        <v>-42</v>
      </c>
      <c r="R3027">
        <v>0</v>
      </c>
      <c r="S3027">
        <v>2.575812</v>
      </c>
      <c r="T3027">
        <v>0</v>
      </c>
      <c r="U3027">
        <v>0</v>
      </c>
    </row>
    <row r="3028" spans="1:21" x14ac:dyDescent="0.35">
      <c r="A3028">
        <v>1</v>
      </c>
      <c r="B3028">
        <f t="shared" si="119"/>
        <v>3027</v>
      </c>
      <c r="C3028" t="s">
        <v>147</v>
      </c>
      <c r="D3028">
        <v>150</v>
      </c>
      <c r="E3028">
        <v>1992</v>
      </c>
      <c r="F3028">
        <v>1200</v>
      </c>
      <c r="G3028" s="12">
        <v>4000000</v>
      </c>
      <c r="H3028" s="12">
        <v>0</v>
      </c>
      <c r="I3028">
        <v>0</v>
      </c>
      <c r="J3028">
        <v>1</v>
      </c>
      <c r="K3028">
        <v>0</v>
      </c>
      <c r="L3028" s="11">
        <v>34850</v>
      </c>
      <c r="M3028" s="12">
        <v>1995</v>
      </c>
      <c r="N3028">
        <v>0</v>
      </c>
      <c r="O3028" s="12">
        <f t="shared" si="118"/>
        <v>-3</v>
      </c>
      <c r="P3028">
        <v>2033</v>
      </c>
      <c r="Q3028">
        <v>-41</v>
      </c>
      <c r="R3028">
        <v>0</v>
      </c>
      <c r="S3028">
        <v>3.0201389999999999</v>
      </c>
      <c r="T3028">
        <v>0</v>
      </c>
      <c r="U3028">
        <v>0</v>
      </c>
    </row>
    <row r="3029" spans="1:21" x14ac:dyDescent="0.35">
      <c r="A3029">
        <v>1</v>
      </c>
      <c r="B3029">
        <f t="shared" si="119"/>
        <v>3028</v>
      </c>
      <c r="C3029" t="s">
        <v>147</v>
      </c>
      <c r="D3029">
        <v>150</v>
      </c>
      <c r="E3029">
        <v>1993</v>
      </c>
      <c r="F3029">
        <v>1500</v>
      </c>
      <c r="G3029" s="12">
        <v>4100000</v>
      </c>
      <c r="H3029" s="12">
        <v>0</v>
      </c>
      <c r="I3029">
        <v>0</v>
      </c>
      <c r="J3029">
        <v>1</v>
      </c>
      <c r="K3029">
        <v>0</v>
      </c>
      <c r="L3029" s="11">
        <v>34850</v>
      </c>
      <c r="M3029" s="12">
        <v>1995</v>
      </c>
      <c r="N3029">
        <v>0</v>
      </c>
      <c r="O3029" s="12">
        <f t="shared" si="118"/>
        <v>-2</v>
      </c>
      <c r="P3029">
        <v>2033</v>
      </c>
      <c r="Q3029">
        <v>-40</v>
      </c>
      <c r="R3029">
        <v>0</v>
      </c>
      <c r="S3029">
        <v>3.6901039999999998</v>
      </c>
      <c r="T3029">
        <v>0</v>
      </c>
      <c r="U3029">
        <v>0</v>
      </c>
    </row>
    <row r="3030" spans="1:21" x14ac:dyDescent="0.35">
      <c r="A3030">
        <v>1</v>
      </c>
      <c r="B3030">
        <f t="shared" si="119"/>
        <v>3029</v>
      </c>
      <c r="C3030" t="s">
        <v>147</v>
      </c>
      <c r="D3030">
        <v>150</v>
      </c>
      <c r="E3030">
        <v>1994</v>
      </c>
      <c r="F3030">
        <v>2000</v>
      </c>
      <c r="G3030" s="12">
        <v>4200000</v>
      </c>
      <c r="H3030" s="12">
        <v>0</v>
      </c>
      <c r="I3030">
        <v>0</v>
      </c>
      <c r="J3030">
        <v>1</v>
      </c>
      <c r="K3030">
        <v>0</v>
      </c>
      <c r="L3030" s="11">
        <v>34850</v>
      </c>
      <c r="M3030" s="12">
        <v>1995</v>
      </c>
      <c r="N3030">
        <v>0</v>
      </c>
      <c r="O3030" s="12">
        <f t="shared" si="118"/>
        <v>-1</v>
      </c>
      <c r="P3030">
        <v>2033</v>
      </c>
      <c r="Q3030">
        <v>-39</v>
      </c>
      <c r="R3030">
        <v>0</v>
      </c>
      <c r="S3030">
        <v>4.8034869999999996</v>
      </c>
      <c r="T3030">
        <v>0</v>
      </c>
      <c r="U3030">
        <v>0</v>
      </c>
    </row>
    <row r="3031" spans="1:21" x14ac:dyDescent="0.35">
      <c r="A3031">
        <v>1</v>
      </c>
      <c r="B3031">
        <f t="shared" si="119"/>
        <v>3030</v>
      </c>
      <c r="C3031" t="s">
        <v>147</v>
      </c>
      <c r="D3031">
        <v>150</v>
      </c>
      <c r="E3031">
        <v>1995</v>
      </c>
      <c r="F3031">
        <v>2500</v>
      </c>
      <c r="G3031" s="12">
        <v>4300000</v>
      </c>
      <c r="H3031" s="12">
        <v>0</v>
      </c>
      <c r="I3031">
        <v>0</v>
      </c>
      <c r="J3031">
        <v>1</v>
      </c>
      <c r="K3031">
        <v>0</v>
      </c>
      <c r="L3031" s="11">
        <v>34850</v>
      </c>
      <c r="M3031" s="12">
        <v>1995</v>
      </c>
      <c r="N3031">
        <v>1</v>
      </c>
      <c r="O3031" s="12">
        <f t="shared" si="118"/>
        <v>0</v>
      </c>
      <c r="P3031">
        <v>2033</v>
      </c>
      <c r="Q3031">
        <v>-38</v>
      </c>
      <c r="R3031">
        <v>0</v>
      </c>
      <c r="S3031">
        <v>5.8492879999999996</v>
      </c>
      <c r="T3031">
        <v>1</v>
      </c>
      <c r="U3031">
        <v>0</v>
      </c>
    </row>
    <row r="3032" spans="1:21" x14ac:dyDescent="0.35">
      <c r="A3032">
        <v>1</v>
      </c>
      <c r="B3032">
        <f t="shared" si="119"/>
        <v>3031</v>
      </c>
      <c r="C3032" t="s">
        <v>147</v>
      </c>
      <c r="D3032">
        <v>150</v>
      </c>
      <c r="E3032">
        <v>1996</v>
      </c>
      <c r="F3032">
        <v>3100</v>
      </c>
      <c r="G3032" s="12">
        <v>4400000</v>
      </c>
      <c r="H3032" s="12">
        <v>0</v>
      </c>
      <c r="I3032">
        <v>0</v>
      </c>
      <c r="J3032">
        <v>1</v>
      </c>
      <c r="K3032">
        <v>0</v>
      </c>
      <c r="L3032" s="11">
        <v>34850</v>
      </c>
      <c r="M3032" s="12">
        <v>1995</v>
      </c>
      <c r="N3032">
        <v>1</v>
      </c>
      <c r="O3032" s="12">
        <f t="shared" si="118"/>
        <v>1</v>
      </c>
      <c r="P3032">
        <v>2033</v>
      </c>
      <c r="Q3032">
        <v>-37</v>
      </c>
      <c r="R3032">
        <v>0</v>
      </c>
      <c r="S3032">
        <v>7.0482769999999997</v>
      </c>
      <c r="T3032">
        <v>1</v>
      </c>
      <c r="U3032">
        <v>0</v>
      </c>
    </row>
    <row r="3033" spans="1:21" x14ac:dyDescent="0.35">
      <c r="A3033">
        <v>1</v>
      </c>
      <c r="B3033">
        <f t="shared" si="119"/>
        <v>3032</v>
      </c>
      <c r="C3033" t="s">
        <v>147</v>
      </c>
      <c r="D3033">
        <v>150</v>
      </c>
      <c r="E3033">
        <v>1997</v>
      </c>
      <c r="F3033">
        <v>3700</v>
      </c>
      <c r="G3033" s="12">
        <v>4500000</v>
      </c>
      <c r="H3033" s="12">
        <v>0</v>
      </c>
      <c r="I3033">
        <v>0</v>
      </c>
      <c r="J3033">
        <v>1</v>
      </c>
      <c r="K3033">
        <v>0</v>
      </c>
      <c r="L3033" s="11">
        <v>34850</v>
      </c>
      <c r="M3033" s="12">
        <v>1995</v>
      </c>
      <c r="N3033">
        <v>1</v>
      </c>
      <c r="O3033" s="12">
        <f t="shared" si="118"/>
        <v>2</v>
      </c>
      <c r="P3033">
        <v>2033</v>
      </c>
      <c r="Q3033">
        <v>-36</v>
      </c>
      <c r="R3033">
        <v>0</v>
      </c>
      <c r="S3033">
        <v>8.159573</v>
      </c>
      <c r="T3033">
        <v>1</v>
      </c>
      <c r="U3033">
        <v>0</v>
      </c>
    </row>
    <row r="3034" spans="1:21" x14ac:dyDescent="0.35">
      <c r="A3034">
        <v>1</v>
      </c>
      <c r="B3034">
        <f t="shared" si="119"/>
        <v>3033</v>
      </c>
      <c r="C3034" t="s">
        <v>147</v>
      </c>
      <c r="D3034">
        <v>150</v>
      </c>
      <c r="E3034">
        <v>1998</v>
      </c>
      <c r="F3034">
        <v>4500</v>
      </c>
      <c r="G3034" s="12">
        <v>4700000</v>
      </c>
      <c r="H3034" s="12">
        <v>0</v>
      </c>
      <c r="I3034">
        <v>0</v>
      </c>
      <c r="J3034">
        <v>1</v>
      </c>
      <c r="K3034">
        <v>0</v>
      </c>
      <c r="L3034" s="11">
        <v>34850</v>
      </c>
      <c r="M3034" s="12">
        <v>1995</v>
      </c>
      <c r="N3034">
        <v>1</v>
      </c>
      <c r="O3034" s="12">
        <f t="shared" si="118"/>
        <v>3</v>
      </c>
      <c r="P3034">
        <v>2033</v>
      </c>
      <c r="Q3034">
        <v>-35</v>
      </c>
      <c r="R3034">
        <v>0</v>
      </c>
      <c r="S3034">
        <v>9.6173929999999999</v>
      </c>
      <c r="T3034">
        <v>1</v>
      </c>
      <c r="U3034">
        <v>0</v>
      </c>
    </row>
    <row r="3035" spans="1:21" x14ac:dyDescent="0.35">
      <c r="A3035">
        <v>1</v>
      </c>
      <c r="B3035">
        <f t="shared" si="119"/>
        <v>3034</v>
      </c>
      <c r="C3035" t="s">
        <v>147</v>
      </c>
      <c r="D3035">
        <v>150</v>
      </c>
      <c r="E3035">
        <v>1999</v>
      </c>
      <c r="F3035">
        <v>5200</v>
      </c>
      <c r="G3035" s="12">
        <v>4800000</v>
      </c>
      <c r="H3035" s="12">
        <v>0</v>
      </c>
      <c r="I3035">
        <v>0</v>
      </c>
      <c r="J3035">
        <v>1</v>
      </c>
      <c r="K3035">
        <v>0</v>
      </c>
      <c r="L3035" s="11">
        <v>34850</v>
      </c>
      <c r="M3035" s="12">
        <v>1995</v>
      </c>
      <c r="N3035">
        <v>1</v>
      </c>
      <c r="O3035" s="12">
        <f t="shared" si="118"/>
        <v>4</v>
      </c>
      <c r="P3035">
        <v>2033</v>
      </c>
      <c r="Q3035">
        <v>-34</v>
      </c>
      <c r="R3035">
        <v>0</v>
      </c>
      <c r="S3035">
        <v>10.77563</v>
      </c>
      <c r="T3035">
        <v>1</v>
      </c>
      <c r="U3035">
        <v>0</v>
      </c>
    </row>
    <row r="3036" spans="1:21" x14ac:dyDescent="0.35">
      <c r="A3036">
        <v>1</v>
      </c>
      <c r="B3036">
        <f t="shared" si="119"/>
        <v>3035</v>
      </c>
      <c r="C3036" t="s">
        <v>147</v>
      </c>
      <c r="D3036">
        <v>150</v>
      </c>
      <c r="E3036">
        <v>2000</v>
      </c>
      <c r="F3036">
        <v>6000</v>
      </c>
      <c r="G3036" s="12">
        <v>5000000</v>
      </c>
      <c r="H3036" s="12">
        <v>0</v>
      </c>
      <c r="I3036">
        <v>0</v>
      </c>
      <c r="J3036">
        <v>1</v>
      </c>
      <c r="K3036">
        <v>0</v>
      </c>
      <c r="L3036" s="11">
        <v>34850</v>
      </c>
      <c r="M3036" s="12">
        <v>1995</v>
      </c>
      <c r="N3036">
        <v>1</v>
      </c>
      <c r="O3036" s="12">
        <f t="shared" si="118"/>
        <v>5</v>
      </c>
      <c r="P3036">
        <v>2033</v>
      </c>
      <c r="Q3036">
        <v>-33</v>
      </c>
      <c r="R3036">
        <v>0</v>
      </c>
      <c r="S3036">
        <v>12.071540000000001</v>
      </c>
      <c r="T3036">
        <v>1</v>
      </c>
      <c r="U3036">
        <v>0</v>
      </c>
    </row>
    <row r="3037" spans="1:21" x14ac:dyDescent="0.35">
      <c r="A3037">
        <v>1</v>
      </c>
      <c r="B3037">
        <f t="shared" si="119"/>
        <v>3036</v>
      </c>
      <c r="C3037" t="s">
        <v>147</v>
      </c>
      <c r="D3037">
        <v>150</v>
      </c>
      <c r="E3037">
        <v>2001</v>
      </c>
      <c r="F3037">
        <v>6700</v>
      </c>
      <c r="G3037" s="12">
        <v>5100000</v>
      </c>
      <c r="H3037" s="12">
        <v>0</v>
      </c>
      <c r="I3037">
        <v>0</v>
      </c>
      <c r="J3037">
        <v>1</v>
      </c>
      <c r="K3037">
        <v>0</v>
      </c>
      <c r="L3037" s="11">
        <v>34850</v>
      </c>
      <c r="M3037" s="12">
        <v>1995</v>
      </c>
      <c r="N3037">
        <v>1</v>
      </c>
      <c r="O3037" s="12">
        <f t="shared" si="118"/>
        <v>6</v>
      </c>
      <c r="P3037">
        <v>2033</v>
      </c>
      <c r="Q3037">
        <v>-32</v>
      </c>
      <c r="R3037">
        <v>0</v>
      </c>
      <c r="S3037">
        <v>13.107010000000001</v>
      </c>
      <c r="T3037">
        <v>1</v>
      </c>
      <c r="U3037">
        <v>0</v>
      </c>
    </row>
    <row r="3038" spans="1:21" x14ac:dyDescent="0.35">
      <c r="A3038">
        <v>1</v>
      </c>
      <c r="B3038">
        <f t="shared" si="119"/>
        <v>3037</v>
      </c>
      <c r="C3038" t="s">
        <v>147</v>
      </c>
      <c r="D3038">
        <v>150</v>
      </c>
      <c r="E3038">
        <v>2002</v>
      </c>
      <c r="F3038">
        <v>7500</v>
      </c>
      <c r="G3038" s="12">
        <v>5300000</v>
      </c>
      <c r="H3038" s="12">
        <v>0</v>
      </c>
      <c r="I3038">
        <v>0</v>
      </c>
      <c r="J3038">
        <v>1</v>
      </c>
      <c r="K3038">
        <v>0</v>
      </c>
      <c r="L3038" s="11">
        <v>34850</v>
      </c>
      <c r="M3038" s="12">
        <v>1995</v>
      </c>
      <c r="N3038">
        <v>1</v>
      </c>
      <c r="O3038" s="12">
        <f t="shared" si="118"/>
        <v>7</v>
      </c>
      <c r="P3038">
        <v>2033</v>
      </c>
      <c r="Q3038">
        <v>-31</v>
      </c>
      <c r="R3038">
        <v>0</v>
      </c>
      <c r="S3038">
        <v>14.28171</v>
      </c>
      <c r="T3038">
        <v>1</v>
      </c>
      <c r="U3038">
        <v>0</v>
      </c>
    </row>
    <row r="3039" spans="1:21" x14ac:dyDescent="0.35">
      <c r="A3039">
        <v>1</v>
      </c>
      <c r="B3039">
        <f t="shared" si="119"/>
        <v>3038</v>
      </c>
      <c r="C3039" t="s">
        <v>147</v>
      </c>
      <c r="D3039">
        <v>150</v>
      </c>
      <c r="E3039">
        <v>2003</v>
      </c>
      <c r="F3039">
        <v>8000</v>
      </c>
      <c r="G3039" s="12">
        <v>5400000</v>
      </c>
      <c r="H3039" s="12">
        <v>0</v>
      </c>
      <c r="I3039">
        <v>0</v>
      </c>
      <c r="J3039">
        <v>1</v>
      </c>
      <c r="K3039">
        <v>0</v>
      </c>
      <c r="L3039" s="11">
        <v>34850</v>
      </c>
      <c r="M3039" s="12">
        <v>1995</v>
      </c>
      <c r="N3039">
        <v>1</v>
      </c>
      <c r="O3039" s="12">
        <f t="shared" si="118"/>
        <v>8</v>
      </c>
      <c r="P3039">
        <v>2033</v>
      </c>
      <c r="Q3039">
        <v>-30</v>
      </c>
      <c r="R3039">
        <v>0</v>
      </c>
      <c r="S3039">
        <v>14.83844</v>
      </c>
      <c r="T3039">
        <v>1</v>
      </c>
      <c r="U3039">
        <v>0</v>
      </c>
    </row>
    <row r="3040" spans="1:21" x14ac:dyDescent="0.35">
      <c r="A3040">
        <v>1</v>
      </c>
      <c r="B3040">
        <f t="shared" si="119"/>
        <v>3039</v>
      </c>
      <c r="C3040" t="s">
        <v>147</v>
      </c>
      <c r="D3040">
        <v>150</v>
      </c>
      <c r="E3040">
        <v>2004</v>
      </c>
      <c r="F3040">
        <v>8400</v>
      </c>
      <c r="G3040" s="12">
        <v>5500000</v>
      </c>
      <c r="H3040" s="12">
        <v>0</v>
      </c>
      <c r="I3040">
        <v>0</v>
      </c>
      <c r="J3040">
        <v>1</v>
      </c>
      <c r="K3040">
        <v>0</v>
      </c>
      <c r="L3040" s="11">
        <v>34850</v>
      </c>
      <c r="M3040" s="12">
        <v>1995</v>
      </c>
      <c r="N3040">
        <v>1</v>
      </c>
      <c r="O3040" s="12">
        <f t="shared" si="118"/>
        <v>9</v>
      </c>
      <c r="P3040">
        <v>2033</v>
      </c>
      <c r="Q3040">
        <v>-29</v>
      </c>
      <c r="R3040">
        <v>0</v>
      </c>
      <c r="S3040">
        <v>15.177250000000001</v>
      </c>
      <c r="T3040">
        <v>1</v>
      </c>
      <c r="U3040">
        <v>0</v>
      </c>
    </row>
    <row r="3041" spans="1:21" x14ac:dyDescent="0.35">
      <c r="A3041">
        <v>1</v>
      </c>
      <c r="B3041">
        <f t="shared" si="119"/>
        <v>3040</v>
      </c>
      <c r="C3041" t="s">
        <v>147</v>
      </c>
      <c r="D3041">
        <v>150</v>
      </c>
      <c r="E3041">
        <v>2005</v>
      </c>
      <c r="F3041">
        <v>8500</v>
      </c>
      <c r="G3041" s="12">
        <v>5700000</v>
      </c>
      <c r="H3041" s="12">
        <v>0</v>
      </c>
      <c r="I3041">
        <v>0</v>
      </c>
      <c r="J3041">
        <v>1</v>
      </c>
      <c r="K3041">
        <v>0</v>
      </c>
      <c r="L3041" s="11">
        <v>34850</v>
      </c>
      <c r="M3041" s="12">
        <v>1995</v>
      </c>
      <c r="N3041">
        <v>1</v>
      </c>
      <c r="O3041" s="12">
        <f t="shared" si="118"/>
        <v>10</v>
      </c>
      <c r="P3041">
        <v>2033</v>
      </c>
      <c r="Q3041">
        <v>-28</v>
      </c>
      <c r="R3041">
        <v>0</v>
      </c>
      <c r="S3041">
        <v>14.95618</v>
      </c>
      <c r="T3041">
        <v>1</v>
      </c>
      <c r="U3041">
        <v>0</v>
      </c>
    </row>
    <row r="3042" spans="1:21" x14ac:dyDescent="0.35">
      <c r="A3042">
        <v>1</v>
      </c>
      <c r="B3042">
        <f t="shared" si="119"/>
        <v>3041</v>
      </c>
      <c r="C3042" t="s">
        <v>147</v>
      </c>
      <c r="D3042">
        <v>150</v>
      </c>
      <c r="E3042">
        <v>2006</v>
      </c>
      <c r="F3042">
        <v>8300</v>
      </c>
      <c r="G3042" s="12">
        <v>5800000</v>
      </c>
      <c r="H3042" s="12">
        <v>0</v>
      </c>
      <c r="I3042">
        <v>0</v>
      </c>
      <c r="J3042">
        <v>1</v>
      </c>
      <c r="K3042">
        <v>0</v>
      </c>
      <c r="L3042" s="11">
        <v>34850</v>
      </c>
      <c r="M3042" s="12">
        <v>1995</v>
      </c>
      <c r="N3042">
        <v>1</v>
      </c>
      <c r="O3042" s="12">
        <f t="shared" si="118"/>
        <v>11</v>
      </c>
      <c r="P3042">
        <v>2033</v>
      </c>
      <c r="Q3042">
        <v>-27</v>
      </c>
      <c r="R3042">
        <v>0</v>
      </c>
      <c r="S3042">
        <v>14.217700000000001</v>
      </c>
      <c r="T3042">
        <v>1</v>
      </c>
      <c r="U3042">
        <v>0</v>
      </c>
    </row>
    <row r="3043" spans="1:21" x14ac:dyDescent="0.35">
      <c r="A3043">
        <v>1</v>
      </c>
      <c r="B3043">
        <f t="shared" si="119"/>
        <v>3042</v>
      </c>
      <c r="C3043" t="s">
        <v>147</v>
      </c>
      <c r="D3043">
        <v>150</v>
      </c>
      <c r="E3043">
        <v>2007</v>
      </c>
      <c r="F3043">
        <v>8400</v>
      </c>
      <c r="G3043" s="12">
        <v>6000000</v>
      </c>
      <c r="H3043" s="12">
        <v>0</v>
      </c>
      <c r="I3043">
        <v>0</v>
      </c>
      <c r="J3043">
        <v>1</v>
      </c>
      <c r="K3043">
        <v>0</v>
      </c>
      <c r="L3043" s="11">
        <v>34850</v>
      </c>
      <c r="M3043" s="12">
        <v>1995</v>
      </c>
      <c r="N3043">
        <v>1</v>
      </c>
      <c r="O3043" s="12">
        <f t="shared" si="118"/>
        <v>12</v>
      </c>
      <c r="P3043">
        <v>2033</v>
      </c>
      <c r="Q3043">
        <v>-26</v>
      </c>
      <c r="R3043">
        <v>0</v>
      </c>
      <c r="S3043">
        <v>14.0061</v>
      </c>
      <c r="T3043">
        <v>1</v>
      </c>
      <c r="U3043">
        <v>0</v>
      </c>
    </row>
    <row r="3044" spans="1:21" x14ac:dyDescent="0.35">
      <c r="A3044">
        <v>1</v>
      </c>
      <c r="B3044">
        <f t="shared" si="119"/>
        <v>3043</v>
      </c>
      <c r="C3044" t="s">
        <v>147</v>
      </c>
      <c r="D3044">
        <v>150</v>
      </c>
      <c r="E3044">
        <v>2008</v>
      </c>
      <c r="F3044">
        <v>8600</v>
      </c>
      <c r="G3044" s="12">
        <v>6200000</v>
      </c>
      <c r="H3044" s="12">
        <v>0</v>
      </c>
      <c r="I3044">
        <v>0</v>
      </c>
      <c r="J3044">
        <v>1</v>
      </c>
      <c r="K3044">
        <v>0</v>
      </c>
      <c r="L3044" s="11">
        <v>34850</v>
      </c>
      <c r="M3044" s="12">
        <v>1995</v>
      </c>
      <c r="N3044">
        <v>1</v>
      </c>
      <c r="O3044" s="12">
        <f t="shared" si="118"/>
        <v>13</v>
      </c>
      <c r="P3044">
        <v>2033</v>
      </c>
      <c r="Q3044">
        <v>-25</v>
      </c>
      <c r="R3044">
        <v>0</v>
      </c>
      <c r="S3044">
        <v>13.95697</v>
      </c>
      <c r="T3044">
        <v>1</v>
      </c>
      <c r="U3044">
        <v>0</v>
      </c>
    </row>
    <row r="3045" spans="1:21" x14ac:dyDescent="0.35">
      <c r="A3045">
        <v>1</v>
      </c>
      <c r="B3045">
        <f t="shared" si="119"/>
        <v>3044</v>
      </c>
      <c r="C3045" t="s">
        <v>147</v>
      </c>
      <c r="D3045">
        <v>150</v>
      </c>
      <c r="E3045">
        <v>2009</v>
      </c>
      <c r="F3045">
        <v>8400</v>
      </c>
      <c r="G3045" s="12">
        <v>6300000</v>
      </c>
      <c r="H3045" s="12">
        <v>0</v>
      </c>
      <c r="I3045">
        <v>0</v>
      </c>
      <c r="J3045">
        <v>1</v>
      </c>
      <c r="K3045">
        <v>0</v>
      </c>
      <c r="L3045" s="11">
        <v>34850</v>
      </c>
      <c r="M3045" s="12">
        <v>1995</v>
      </c>
      <c r="N3045">
        <v>1</v>
      </c>
      <c r="O3045" s="12">
        <f t="shared" si="118"/>
        <v>14</v>
      </c>
      <c r="P3045">
        <v>2033</v>
      </c>
      <c r="Q3045">
        <v>-24</v>
      </c>
      <c r="R3045">
        <v>0</v>
      </c>
      <c r="S3045">
        <v>13.26915</v>
      </c>
      <c r="T3045">
        <v>1</v>
      </c>
      <c r="U3045">
        <v>0</v>
      </c>
    </row>
    <row r="3046" spans="1:21" x14ac:dyDescent="0.35">
      <c r="A3046">
        <v>1</v>
      </c>
      <c r="B3046">
        <f t="shared" si="119"/>
        <v>3045</v>
      </c>
      <c r="C3046" t="s">
        <v>147</v>
      </c>
      <c r="D3046">
        <v>150</v>
      </c>
      <c r="E3046">
        <v>2010</v>
      </c>
      <c r="F3046">
        <v>7600</v>
      </c>
      <c r="G3046" s="12">
        <v>6500000</v>
      </c>
      <c r="H3046" s="12">
        <v>0</v>
      </c>
      <c r="I3046">
        <v>0</v>
      </c>
      <c r="J3046">
        <v>1</v>
      </c>
      <c r="K3046">
        <v>0</v>
      </c>
      <c r="L3046" s="11">
        <v>34850</v>
      </c>
      <c r="M3046" s="12">
        <v>1995</v>
      </c>
      <c r="N3046">
        <v>1</v>
      </c>
      <c r="O3046" s="12">
        <f t="shared" si="118"/>
        <v>15</v>
      </c>
      <c r="P3046">
        <v>2033</v>
      </c>
      <c r="Q3046">
        <v>-23</v>
      </c>
      <c r="R3046">
        <v>0</v>
      </c>
      <c r="S3046">
        <v>11.686999999999999</v>
      </c>
      <c r="T3046">
        <v>1</v>
      </c>
      <c r="U3046">
        <v>0</v>
      </c>
    </row>
    <row r="3047" spans="1:21" x14ac:dyDescent="0.35">
      <c r="A3047">
        <v>1</v>
      </c>
      <c r="B3047">
        <f t="shared" si="119"/>
        <v>3046</v>
      </c>
      <c r="C3047" t="s">
        <v>147</v>
      </c>
      <c r="D3047">
        <v>150</v>
      </c>
      <c r="E3047">
        <v>2011</v>
      </c>
      <c r="F3047">
        <v>6700</v>
      </c>
      <c r="G3047" s="12">
        <v>6700000</v>
      </c>
      <c r="H3047" s="12">
        <v>0</v>
      </c>
      <c r="I3047">
        <v>0</v>
      </c>
      <c r="J3047">
        <v>1</v>
      </c>
      <c r="K3047">
        <v>0</v>
      </c>
      <c r="L3047" s="11">
        <v>34850</v>
      </c>
      <c r="M3047" s="12">
        <v>1995</v>
      </c>
      <c r="N3047">
        <v>1</v>
      </c>
      <c r="O3047" s="12">
        <f t="shared" si="118"/>
        <v>16</v>
      </c>
      <c r="P3047">
        <v>2033</v>
      </c>
      <c r="Q3047">
        <v>-22</v>
      </c>
      <c r="R3047">
        <v>0</v>
      </c>
      <c r="S3047">
        <v>10.03102</v>
      </c>
      <c r="T3047">
        <v>1</v>
      </c>
      <c r="U3047">
        <v>0</v>
      </c>
    </row>
    <row r="3048" spans="1:21" x14ac:dyDescent="0.35">
      <c r="A3048">
        <v>1</v>
      </c>
      <c r="B3048">
        <f t="shared" si="119"/>
        <v>3047</v>
      </c>
      <c r="C3048" t="s">
        <v>147</v>
      </c>
      <c r="D3048">
        <v>150</v>
      </c>
      <c r="E3048">
        <v>2012</v>
      </c>
      <c r="F3048">
        <v>6300</v>
      </c>
      <c r="G3048" s="12">
        <v>6900000</v>
      </c>
      <c r="H3048" s="12">
        <v>0</v>
      </c>
      <c r="I3048">
        <v>0</v>
      </c>
      <c r="J3048">
        <v>1</v>
      </c>
      <c r="K3048">
        <v>0</v>
      </c>
      <c r="L3048" s="11">
        <v>34850</v>
      </c>
      <c r="M3048" s="12">
        <v>1995</v>
      </c>
      <c r="N3048">
        <v>1</v>
      </c>
      <c r="O3048" s="12">
        <f t="shared" si="118"/>
        <v>17</v>
      </c>
      <c r="P3048">
        <v>2033</v>
      </c>
      <c r="Q3048">
        <v>-21</v>
      </c>
      <c r="R3048">
        <v>0</v>
      </c>
      <c r="S3048">
        <v>9.1843669999999999</v>
      </c>
      <c r="T3048">
        <v>1</v>
      </c>
      <c r="U3048">
        <v>0</v>
      </c>
    </row>
    <row r="3049" spans="1:21" x14ac:dyDescent="0.35">
      <c r="A3049">
        <v>1</v>
      </c>
      <c r="B3049">
        <f t="shared" si="119"/>
        <v>3048</v>
      </c>
      <c r="C3049" t="s">
        <v>147</v>
      </c>
      <c r="D3049">
        <v>150</v>
      </c>
      <c r="E3049">
        <v>2013</v>
      </c>
      <c r="F3049">
        <v>5900</v>
      </c>
      <c r="G3049" s="12">
        <v>7000000</v>
      </c>
      <c r="H3049" s="12">
        <v>0</v>
      </c>
      <c r="I3049">
        <v>0</v>
      </c>
      <c r="J3049">
        <v>1</v>
      </c>
      <c r="K3049">
        <v>0</v>
      </c>
      <c r="L3049" s="11">
        <v>34850</v>
      </c>
      <c r="M3049" s="12">
        <v>1995</v>
      </c>
      <c r="N3049">
        <v>1</v>
      </c>
      <c r="O3049" s="12">
        <f t="shared" si="118"/>
        <v>18</v>
      </c>
      <c r="P3049">
        <v>2033</v>
      </c>
      <c r="Q3049">
        <v>-20</v>
      </c>
      <c r="R3049">
        <v>0</v>
      </c>
      <c r="S3049">
        <v>8.3771730000000009</v>
      </c>
      <c r="T3049">
        <v>1</v>
      </c>
      <c r="U3049">
        <v>0</v>
      </c>
    </row>
    <row r="3050" spans="1:21" x14ac:dyDescent="0.35">
      <c r="A3050">
        <v>1</v>
      </c>
      <c r="B3050">
        <f t="shared" si="119"/>
        <v>3049</v>
      </c>
      <c r="C3050" t="s">
        <v>147</v>
      </c>
      <c r="D3050">
        <v>150</v>
      </c>
      <c r="E3050">
        <v>2014</v>
      </c>
      <c r="F3050">
        <v>5900</v>
      </c>
      <c r="G3050" s="12">
        <v>7200000</v>
      </c>
      <c r="H3050" s="12">
        <v>0</v>
      </c>
      <c r="I3050">
        <v>0</v>
      </c>
      <c r="J3050">
        <v>1</v>
      </c>
      <c r="K3050">
        <v>0</v>
      </c>
      <c r="L3050" s="11">
        <v>34850</v>
      </c>
      <c r="M3050" s="12">
        <v>1995</v>
      </c>
      <c r="N3050">
        <v>1</v>
      </c>
      <c r="O3050" s="12">
        <f t="shared" si="118"/>
        <v>19</v>
      </c>
      <c r="P3050">
        <v>2033</v>
      </c>
      <c r="Q3050">
        <v>-19</v>
      </c>
      <c r="R3050">
        <v>0</v>
      </c>
      <c r="S3050">
        <v>8.1616680000000006</v>
      </c>
      <c r="T3050">
        <v>1</v>
      </c>
      <c r="U3050">
        <v>0</v>
      </c>
    </row>
    <row r="3051" spans="1:21" x14ac:dyDescent="0.35">
      <c r="A3051">
        <v>1</v>
      </c>
      <c r="B3051">
        <f t="shared" si="119"/>
        <v>3050</v>
      </c>
      <c r="C3051" t="s">
        <v>147</v>
      </c>
      <c r="D3051">
        <v>150</v>
      </c>
      <c r="E3051">
        <v>2015</v>
      </c>
      <c r="F3051">
        <v>5600</v>
      </c>
      <c r="G3051" s="12">
        <v>7400000</v>
      </c>
      <c r="H3051" s="12">
        <v>0</v>
      </c>
      <c r="I3051">
        <v>0</v>
      </c>
      <c r="J3051">
        <v>1</v>
      </c>
      <c r="K3051">
        <v>0</v>
      </c>
      <c r="L3051" s="11">
        <v>34850</v>
      </c>
      <c r="M3051" s="12">
        <v>1995</v>
      </c>
      <c r="N3051">
        <v>1</v>
      </c>
      <c r="O3051" s="12">
        <f t="shared" si="118"/>
        <v>20</v>
      </c>
      <c r="P3051">
        <v>2033</v>
      </c>
      <c r="Q3051">
        <v>-18</v>
      </c>
      <c r="R3051">
        <v>0</v>
      </c>
      <c r="S3051">
        <v>7.5504239999999996</v>
      </c>
      <c r="T3051">
        <v>1</v>
      </c>
      <c r="U3051">
        <v>0</v>
      </c>
    </row>
    <row r="3052" spans="1:21" x14ac:dyDescent="0.35">
      <c r="A3052">
        <v>1</v>
      </c>
      <c r="B3052">
        <f t="shared" si="119"/>
        <v>3051</v>
      </c>
      <c r="C3052" t="s">
        <v>147</v>
      </c>
      <c r="D3052">
        <v>150</v>
      </c>
      <c r="E3052">
        <v>2016</v>
      </c>
      <c r="F3052">
        <v>5100</v>
      </c>
      <c r="G3052" s="12">
        <v>7600000</v>
      </c>
      <c r="H3052" s="12">
        <v>0</v>
      </c>
      <c r="I3052">
        <v>0</v>
      </c>
      <c r="J3052">
        <v>1</v>
      </c>
      <c r="K3052">
        <v>0</v>
      </c>
      <c r="L3052" s="11">
        <v>34850</v>
      </c>
      <c r="M3052" s="12">
        <v>1995</v>
      </c>
      <c r="N3052">
        <v>1</v>
      </c>
      <c r="O3052" s="12">
        <f t="shared" si="118"/>
        <v>21</v>
      </c>
      <c r="P3052">
        <v>2033</v>
      </c>
      <c r="Q3052">
        <v>-17</v>
      </c>
      <c r="R3052">
        <v>0</v>
      </c>
      <c r="S3052">
        <v>6.7049029999999998</v>
      </c>
      <c r="T3052">
        <v>1</v>
      </c>
      <c r="U3052">
        <v>0</v>
      </c>
    </row>
    <row r="3053" spans="1:21" x14ac:dyDescent="0.35">
      <c r="A3053">
        <v>1</v>
      </c>
      <c r="B3053">
        <f t="shared" si="119"/>
        <v>3052</v>
      </c>
      <c r="C3053" t="s">
        <v>149</v>
      </c>
      <c r="D3053">
        <v>151</v>
      </c>
      <c r="E3053">
        <v>1990</v>
      </c>
      <c r="F3053">
        <v>100</v>
      </c>
      <c r="G3053" s="12">
        <v>1200000</v>
      </c>
      <c r="H3053" s="12">
        <v>0</v>
      </c>
      <c r="I3053">
        <v>0</v>
      </c>
      <c r="J3053">
        <v>0</v>
      </c>
      <c r="K3053">
        <v>0</v>
      </c>
      <c r="L3053" s="11">
        <v>34759</v>
      </c>
      <c r="M3053" s="12">
        <v>1995</v>
      </c>
      <c r="N3053">
        <v>0</v>
      </c>
      <c r="O3053" s="12">
        <f t="shared" si="118"/>
        <v>-5</v>
      </c>
      <c r="P3053">
        <v>1995</v>
      </c>
      <c r="Q3053">
        <v>-5</v>
      </c>
      <c r="R3053">
        <v>0</v>
      </c>
      <c r="S3053">
        <v>0.81839759999999995</v>
      </c>
      <c r="T3053">
        <v>0</v>
      </c>
      <c r="U3053">
        <v>0</v>
      </c>
    </row>
    <row r="3054" spans="1:21" x14ac:dyDescent="0.35">
      <c r="A3054">
        <v>1</v>
      </c>
      <c r="B3054">
        <f t="shared" si="119"/>
        <v>3053</v>
      </c>
      <c r="C3054" t="s">
        <v>149</v>
      </c>
      <c r="D3054">
        <v>151</v>
      </c>
      <c r="E3054">
        <v>1991</v>
      </c>
      <c r="F3054">
        <v>100</v>
      </c>
      <c r="G3054" s="12">
        <v>1200000</v>
      </c>
      <c r="H3054" s="12">
        <v>0</v>
      </c>
      <c r="I3054">
        <v>0</v>
      </c>
      <c r="J3054">
        <v>0</v>
      </c>
      <c r="K3054">
        <v>0</v>
      </c>
      <c r="L3054" s="11">
        <v>34759</v>
      </c>
      <c r="M3054" s="12">
        <v>1995</v>
      </c>
      <c r="N3054">
        <v>0</v>
      </c>
      <c r="O3054" s="12">
        <f t="shared" si="118"/>
        <v>-4</v>
      </c>
      <c r="P3054">
        <v>1995</v>
      </c>
      <c r="Q3054">
        <v>-4</v>
      </c>
      <c r="R3054">
        <v>0</v>
      </c>
      <c r="S3054">
        <v>0.81306959999999995</v>
      </c>
      <c r="T3054">
        <v>0</v>
      </c>
      <c r="U3054">
        <v>0</v>
      </c>
    </row>
    <row r="3055" spans="1:21" x14ac:dyDescent="0.35">
      <c r="A3055">
        <v>1</v>
      </c>
      <c r="B3055">
        <f t="shared" si="119"/>
        <v>3054</v>
      </c>
      <c r="C3055" t="s">
        <v>149</v>
      </c>
      <c r="D3055">
        <v>151</v>
      </c>
      <c r="E3055">
        <v>1992</v>
      </c>
      <c r="F3055">
        <v>100</v>
      </c>
      <c r="G3055" s="12">
        <v>1200000</v>
      </c>
      <c r="H3055" s="12">
        <v>0</v>
      </c>
      <c r="I3055">
        <v>0</v>
      </c>
      <c r="J3055">
        <v>0</v>
      </c>
      <c r="K3055">
        <v>0</v>
      </c>
      <c r="L3055" s="11">
        <v>34759</v>
      </c>
      <c r="M3055" s="12">
        <v>1995</v>
      </c>
      <c r="N3055">
        <v>0</v>
      </c>
      <c r="O3055" s="12">
        <f t="shared" si="118"/>
        <v>-3</v>
      </c>
      <c r="P3055">
        <v>1995</v>
      </c>
      <c r="Q3055">
        <v>-3</v>
      </c>
      <c r="R3055">
        <v>0</v>
      </c>
      <c r="S3055">
        <v>0.80808930000000001</v>
      </c>
      <c r="T3055">
        <v>0</v>
      </c>
      <c r="U3055">
        <v>0</v>
      </c>
    </row>
    <row r="3056" spans="1:21" x14ac:dyDescent="0.35">
      <c r="A3056">
        <v>1</v>
      </c>
      <c r="B3056">
        <f t="shared" si="119"/>
        <v>3055</v>
      </c>
      <c r="C3056" t="s">
        <v>149</v>
      </c>
      <c r="D3056">
        <v>151</v>
      </c>
      <c r="E3056">
        <v>1993</v>
      </c>
      <c r="F3056">
        <v>100</v>
      </c>
      <c r="G3056" s="12">
        <v>1200000</v>
      </c>
      <c r="H3056" s="12">
        <v>0</v>
      </c>
      <c r="I3056">
        <v>0</v>
      </c>
      <c r="J3056">
        <v>0</v>
      </c>
      <c r="K3056">
        <v>0</v>
      </c>
      <c r="L3056" s="11">
        <v>34759</v>
      </c>
      <c r="M3056" s="12">
        <v>1995</v>
      </c>
      <c r="N3056">
        <v>0</v>
      </c>
      <c r="O3056" s="12">
        <f t="shared" si="118"/>
        <v>-2</v>
      </c>
      <c r="P3056">
        <v>1995</v>
      </c>
      <c r="Q3056">
        <v>-2</v>
      </c>
      <c r="R3056">
        <v>0</v>
      </c>
      <c r="S3056">
        <v>0.80359559999999997</v>
      </c>
      <c r="T3056">
        <v>0</v>
      </c>
      <c r="U3056">
        <v>0</v>
      </c>
    </row>
    <row r="3057" spans="1:21" x14ac:dyDescent="0.35">
      <c r="A3057">
        <v>1</v>
      </c>
      <c r="B3057">
        <f t="shared" si="119"/>
        <v>3056</v>
      </c>
      <c r="C3057" t="s">
        <v>149</v>
      </c>
      <c r="D3057">
        <v>151</v>
      </c>
      <c r="E3057">
        <v>1994</v>
      </c>
      <c r="F3057">
        <v>100</v>
      </c>
      <c r="G3057" s="12">
        <v>1300000</v>
      </c>
      <c r="H3057" s="12">
        <v>0</v>
      </c>
      <c r="I3057">
        <v>0</v>
      </c>
      <c r="J3057">
        <v>0</v>
      </c>
      <c r="K3057">
        <v>0</v>
      </c>
      <c r="L3057" s="11">
        <v>34759</v>
      </c>
      <c r="M3057" s="12">
        <v>1995</v>
      </c>
      <c r="N3057">
        <v>0</v>
      </c>
      <c r="O3057" s="12">
        <f t="shared" si="118"/>
        <v>-1</v>
      </c>
      <c r="P3057">
        <v>1995</v>
      </c>
      <c r="Q3057">
        <v>-1</v>
      </c>
      <c r="R3057">
        <v>0</v>
      </c>
      <c r="S3057">
        <v>0.79979650000000002</v>
      </c>
      <c r="T3057">
        <v>0</v>
      </c>
      <c r="U3057">
        <v>0</v>
      </c>
    </row>
    <row r="3058" spans="1:21" x14ac:dyDescent="0.35">
      <c r="A3058">
        <v>1</v>
      </c>
      <c r="B3058">
        <f t="shared" si="119"/>
        <v>3057</v>
      </c>
      <c r="C3058" t="s">
        <v>149</v>
      </c>
      <c r="D3058">
        <v>151</v>
      </c>
      <c r="E3058">
        <v>1995</v>
      </c>
      <c r="F3058">
        <v>100</v>
      </c>
      <c r="G3058" s="12">
        <v>1300000</v>
      </c>
      <c r="H3058" s="12">
        <v>0</v>
      </c>
      <c r="I3058">
        <v>0</v>
      </c>
      <c r="J3058">
        <v>0</v>
      </c>
      <c r="K3058">
        <v>0</v>
      </c>
      <c r="L3058" s="11">
        <v>34759</v>
      </c>
      <c r="M3058" s="12">
        <v>1995</v>
      </c>
      <c r="N3058">
        <v>1</v>
      </c>
      <c r="O3058" s="12">
        <f t="shared" si="118"/>
        <v>0</v>
      </c>
      <c r="P3058">
        <v>1995</v>
      </c>
      <c r="Q3058">
        <v>0</v>
      </c>
      <c r="R3058">
        <v>1</v>
      </c>
      <c r="S3058">
        <v>0.79681210000000002</v>
      </c>
      <c r="T3058">
        <v>0</v>
      </c>
      <c r="U3058">
        <v>0</v>
      </c>
    </row>
    <row r="3059" spans="1:21" x14ac:dyDescent="0.35">
      <c r="A3059">
        <v>1</v>
      </c>
      <c r="B3059">
        <f t="shared" si="119"/>
        <v>3058</v>
      </c>
      <c r="C3059" t="s">
        <v>149</v>
      </c>
      <c r="D3059">
        <v>151</v>
      </c>
      <c r="E3059">
        <v>1996</v>
      </c>
      <c r="F3059">
        <v>200</v>
      </c>
      <c r="G3059" s="12">
        <v>1300000</v>
      </c>
      <c r="H3059" s="12">
        <v>0</v>
      </c>
      <c r="I3059">
        <v>0</v>
      </c>
      <c r="J3059">
        <v>0</v>
      </c>
      <c r="K3059">
        <v>0</v>
      </c>
      <c r="L3059" s="11">
        <v>34759</v>
      </c>
      <c r="M3059" s="12">
        <v>1995</v>
      </c>
      <c r="N3059">
        <v>1</v>
      </c>
      <c r="O3059" s="12">
        <f t="shared" si="118"/>
        <v>1</v>
      </c>
      <c r="P3059">
        <v>1995</v>
      </c>
      <c r="Q3059">
        <v>1</v>
      </c>
      <c r="R3059">
        <v>1</v>
      </c>
      <c r="S3059">
        <v>1.5893649999999999</v>
      </c>
      <c r="T3059">
        <v>0</v>
      </c>
      <c r="U3059">
        <v>0</v>
      </c>
    </row>
    <row r="3060" spans="1:21" x14ac:dyDescent="0.35">
      <c r="A3060">
        <v>1</v>
      </c>
      <c r="B3060">
        <f t="shared" si="119"/>
        <v>3059</v>
      </c>
      <c r="C3060" t="s">
        <v>149</v>
      </c>
      <c r="D3060">
        <v>151</v>
      </c>
      <c r="E3060">
        <v>1997</v>
      </c>
      <c r="F3060">
        <v>200</v>
      </c>
      <c r="G3060" s="12">
        <v>1300000</v>
      </c>
      <c r="H3060" s="12">
        <v>0</v>
      </c>
      <c r="I3060">
        <v>0</v>
      </c>
      <c r="J3060">
        <v>0</v>
      </c>
      <c r="K3060">
        <v>0</v>
      </c>
      <c r="L3060" s="11">
        <v>34759</v>
      </c>
      <c r="M3060" s="12">
        <v>1995</v>
      </c>
      <c r="N3060">
        <v>1</v>
      </c>
      <c r="O3060" s="12">
        <f t="shared" si="118"/>
        <v>2</v>
      </c>
      <c r="P3060">
        <v>1995</v>
      </c>
      <c r="Q3060">
        <v>2</v>
      </c>
      <c r="R3060">
        <v>1</v>
      </c>
      <c r="S3060">
        <v>1.5864480000000001</v>
      </c>
      <c r="T3060">
        <v>0</v>
      </c>
      <c r="U3060">
        <v>0</v>
      </c>
    </row>
    <row r="3061" spans="1:21" x14ac:dyDescent="0.35">
      <c r="A3061">
        <v>1</v>
      </c>
      <c r="B3061">
        <f t="shared" si="119"/>
        <v>3060</v>
      </c>
      <c r="C3061" t="s">
        <v>149</v>
      </c>
      <c r="D3061">
        <v>151</v>
      </c>
      <c r="E3061">
        <v>1998</v>
      </c>
      <c r="F3061">
        <v>200</v>
      </c>
      <c r="G3061" s="12">
        <v>1300000</v>
      </c>
      <c r="H3061" s="12">
        <v>0</v>
      </c>
      <c r="I3061">
        <v>0</v>
      </c>
      <c r="J3061">
        <v>0</v>
      </c>
      <c r="K3061">
        <v>0</v>
      </c>
      <c r="L3061" s="11">
        <v>34759</v>
      </c>
      <c r="M3061" s="12">
        <v>1995</v>
      </c>
      <c r="N3061">
        <v>1</v>
      </c>
      <c r="O3061" s="12">
        <f t="shared" si="118"/>
        <v>3</v>
      </c>
      <c r="P3061">
        <v>1995</v>
      </c>
      <c r="Q3061">
        <v>3</v>
      </c>
      <c r="R3061">
        <v>1</v>
      </c>
      <c r="S3061">
        <v>1.584106</v>
      </c>
      <c r="T3061">
        <v>0</v>
      </c>
      <c r="U3061">
        <v>0</v>
      </c>
    </row>
    <row r="3062" spans="1:21" x14ac:dyDescent="0.35">
      <c r="A3062">
        <v>1</v>
      </c>
      <c r="B3062">
        <f t="shared" si="119"/>
        <v>3061</v>
      </c>
      <c r="C3062" t="s">
        <v>149</v>
      </c>
      <c r="D3062">
        <v>151</v>
      </c>
      <c r="E3062">
        <v>1999</v>
      </c>
      <c r="F3062">
        <v>500</v>
      </c>
      <c r="G3062" s="12">
        <v>1300000</v>
      </c>
      <c r="H3062" s="12">
        <v>0</v>
      </c>
      <c r="I3062">
        <v>0</v>
      </c>
      <c r="J3062">
        <v>0</v>
      </c>
      <c r="K3062">
        <v>0</v>
      </c>
      <c r="L3062" s="11">
        <v>34759</v>
      </c>
      <c r="M3062" s="12">
        <v>1995</v>
      </c>
      <c r="N3062">
        <v>1</v>
      </c>
      <c r="O3062" s="12">
        <f t="shared" si="118"/>
        <v>4</v>
      </c>
      <c r="P3062">
        <v>1995</v>
      </c>
      <c r="Q3062">
        <v>4</v>
      </c>
      <c r="R3062">
        <v>1</v>
      </c>
      <c r="S3062">
        <v>3.9532720000000001</v>
      </c>
      <c r="T3062">
        <v>0</v>
      </c>
      <c r="U3062">
        <v>0</v>
      </c>
    </row>
    <row r="3063" spans="1:21" x14ac:dyDescent="0.35">
      <c r="A3063">
        <v>1</v>
      </c>
      <c r="B3063">
        <f t="shared" si="119"/>
        <v>3062</v>
      </c>
      <c r="C3063" t="s">
        <v>149</v>
      </c>
      <c r="D3063">
        <v>151</v>
      </c>
      <c r="E3063">
        <v>2000</v>
      </c>
      <c r="F3063">
        <v>500</v>
      </c>
      <c r="G3063" s="12">
        <v>1300000</v>
      </c>
      <c r="H3063" s="12">
        <v>0</v>
      </c>
      <c r="I3063">
        <v>0</v>
      </c>
      <c r="J3063">
        <v>0</v>
      </c>
      <c r="K3063">
        <v>0</v>
      </c>
      <c r="L3063" s="11">
        <v>34759</v>
      </c>
      <c r="M3063" s="12">
        <v>1995</v>
      </c>
      <c r="N3063">
        <v>1</v>
      </c>
      <c r="O3063" s="12">
        <f t="shared" si="118"/>
        <v>5</v>
      </c>
      <c r="P3063">
        <v>1995</v>
      </c>
      <c r="Q3063">
        <v>5</v>
      </c>
      <c r="R3063">
        <v>1</v>
      </c>
      <c r="S3063">
        <v>3.9432670000000001</v>
      </c>
      <c r="T3063">
        <v>0</v>
      </c>
      <c r="U3063">
        <v>0</v>
      </c>
    </row>
    <row r="3064" spans="1:21" x14ac:dyDescent="0.35">
      <c r="A3064">
        <v>1</v>
      </c>
      <c r="B3064">
        <f t="shared" si="119"/>
        <v>3063</v>
      </c>
      <c r="C3064" t="s">
        <v>149</v>
      </c>
      <c r="D3064">
        <v>151</v>
      </c>
      <c r="E3064">
        <v>2001</v>
      </c>
      <c r="F3064">
        <v>500</v>
      </c>
      <c r="G3064" s="12">
        <v>1300000</v>
      </c>
      <c r="H3064" s="12">
        <v>0</v>
      </c>
      <c r="I3064">
        <v>0</v>
      </c>
      <c r="J3064">
        <v>0</v>
      </c>
      <c r="K3064">
        <v>0</v>
      </c>
      <c r="L3064" s="11">
        <v>34759</v>
      </c>
      <c r="M3064" s="12">
        <v>1995</v>
      </c>
      <c r="N3064">
        <v>1</v>
      </c>
      <c r="O3064" s="12">
        <f t="shared" si="118"/>
        <v>6</v>
      </c>
      <c r="P3064">
        <v>1995</v>
      </c>
      <c r="Q3064">
        <v>6</v>
      </c>
      <c r="R3064">
        <v>1</v>
      </c>
      <c r="S3064">
        <v>3.9296440000000001</v>
      </c>
      <c r="T3064">
        <v>0</v>
      </c>
      <c r="U3064">
        <v>0</v>
      </c>
    </row>
    <row r="3065" spans="1:21" x14ac:dyDescent="0.35">
      <c r="A3065">
        <v>1</v>
      </c>
      <c r="B3065">
        <f t="shared" si="119"/>
        <v>3064</v>
      </c>
      <c r="C3065" t="s">
        <v>149</v>
      </c>
      <c r="D3065">
        <v>151</v>
      </c>
      <c r="E3065">
        <v>2002</v>
      </c>
      <c r="F3065">
        <v>500</v>
      </c>
      <c r="G3065" s="12">
        <v>1300000</v>
      </c>
      <c r="H3065" s="12">
        <v>0</v>
      </c>
      <c r="I3065">
        <v>0</v>
      </c>
      <c r="J3065">
        <v>0</v>
      </c>
      <c r="K3065">
        <v>0</v>
      </c>
      <c r="L3065" s="11">
        <v>34759</v>
      </c>
      <c r="M3065" s="12">
        <v>1995</v>
      </c>
      <c r="N3065">
        <v>1</v>
      </c>
      <c r="O3065" s="12">
        <f t="shared" si="118"/>
        <v>7</v>
      </c>
      <c r="P3065">
        <v>1995</v>
      </c>
      <c r="Q3065">
        <v>7</v>
      </c>
      <c r="R3065">
        <v>1</v>
      </c>
      <c r="S3065">
        <v>3.9128620000000001</v>
      </c>
      <c r="T3065">
        <v>0</v>
      </c>
      <c r="U3065">
        <v>0</v>
      </c>
    </row>
    <row r="3066" spans="1:21" x14ac:dyDescent="0.35">
      <c r="A3066">
        <v>1</v>
      </c>
      <c r="B3066">
        <f t="shared" si="119"/>
        <v>3065</v>
      </c>
      <c r="C3066" t="s">
        <v>149</v>
      </c>
      <c r="D3066">
        <v>151</v>
      </c>
      <c r="E3066">
        <v>2003</v>
      </c>
      <c r="F3066">
        <v>500</v>
      </c>
      <c r="G3066" s="12">
        <v>1300000</v>
      </c>
      <c r="H3066" s="12">
        <v>0</v>
      </c>
      <c r="I3066">
        <v>0</v>
      </c>
      <c r="J3066">
        <v>0</v>
      </c>
      <c r="K3066">
        <v>0</v>
      </c>
      <c r="L3066" s="11">
        <v>34759</v>
      </c>
      <c r="M3066" s="12">
        <v>1995</v>
      </c>
      <c r="N3066">
        <v>1</v>
      </c>
      <c r="O3066" s="12">
        <f t="shared" si="118"/>
        <v>8</v>
      </c>
      <c r="P3066">
        <v>1995</v>
      </c>
      <c r="Q3066">
        <v>8</v>
      </c>
      <c r="R3066">
        <v>1</v>
      </c>
      <c r="S3066">
        <v>3.893923</v>
      </c>
      <c r="T3066">
        <v>0</v>
      </c>
      <c r="U3066">
        <v>0</v>
      </c>
    </row>
    <row r="3067" spans="1:21" x14ac:dyDescent="0.35">
      <c r="A3067">
        <v>1</v>
      </c>
      <c r="B3067">
        <f t="shared" si="119"/>
        <v>3066</v>
      </c>
      <c r="C3067" t="s">
        <v>149</v>
      </c>
      <c r="D3067">
        <v>151</v>
      </c>
      <c r="E3067">
        <v>2004</v>
      </c>
      <c r="F3067">
        <v>500</v>
      </c>
      <c r="G3067" s="12">
        <v>1300000</v>
      </c>
      <c r="H3067" s="12">
        <v>0</v>
      </c>
      <c r="I3067">
        <v>0</v>
      </c>
      <c r="J3067">
        <v>0</v>
      </c>
      <c r="K3067">
        <v>0</v>
      </c>
      <c r="L3067" s="11">
        <v>34759</v>
      </c>
      <c r="M3067" s="12">
        <v>1995</v>
      </c>
      <c r="N3067">
        <v>1</v>
      </c>
      <c r="O3067" s="12">
        <f t="shared" si="118"/>
        <v>9</v>
      </c>
      <c r="P3067">
        <v>1995</v>
      </c>
      <c r="Q3067">
        <v>9</v>
      </c>
      <c r="R3067">
        <v>1</v>
      </c>
      <c r="S3067">
        <v>3.8743620000000001</v>
      </c>
      <c r="T3067">
        <v>0</v>
      </c>
      <c r="U3067">
        <v>0</v>
      </c>
    </row>
    <row r="3068" spans="1:21" x14ac:dyDescent="0.35">
      <c r="A3068">
        <v>1</v>
      </c>
      <c r="B3068">
        <f t="shared" si="119"/>
        <v>3067</v>
      </c>
      <c r="C3068" t="s">
        <v>149</v>
      </c>
      <c r="D3068">
        <v>151</v>
      </c>
      <c r="E3068">
        <v>2005</v>
      </c>
      <c r="F3068">
        <v>500</v>
      </c>
      <c r="G3068" s="12">
        <v>1300000</v>
      </c>
      <c r="H3068" s="12">
        <v>0</v>
      </c>
      <c r="I3068">
        <v>0</v>
      </c>
      <c r="J3068">
        <v>0</v>
      </c>
      <c r="K3068">
        <v>0</v>
      </c>
      <c r="L3068" s="11">
        <v>34759</v>
      </c>
      <c r="M3068" s="12">
        <v>1995</v>
      </c>
      <c r="N3068">
        <v>1</v>
      </c>
      <c r="O3068" s="12">
        <f t="shared" si="118"/>
        <v>10</v>
      </c>
      <c r="P3068">
        <v>1995</v>
      </c>
      <c r="Q3068">
        <v>10</v>
      </c>
      <c r="R3068">
        <v>1</v>
      </c>
      <c r="S3068">
        <v>3.8552460000000002</v>
      </c>
      <c r="T3068">
        <v>0</v>
      </c>
      <c r="U3068">
        <v>0</v>
      </c>
    </row>
    <row r="3069" spans="1:21" x14ac:dyDescent="0.35">
      <c r="A3069">
        <v>1</v>
      </c>
      <c r="B3069">
        <f t="shared" si="119"/>
        <v>3068</v>
      </c>
      <c r="C3069" t="s">
        <v>149</v>
      </c>
      <c r="D3069">
        <v>151</v>
      </c>
      <c r="E3069">
        <v>2006</v>
      </c>
      <c r="F3069">
        <v>500</v>
      </c>
      <c r="G3069" s="12">
        <v>1300000</v>
      </c>
      <c r="H3069" s="12">
        <v>0</v>
      </c>
      <c r="I3069">
        <v>0</v>
      </c>
      <c r="J3069">
        <v>0</v>
      </c>
      <c r="K3069">
        <v>0</v>
      </c>
      <c r="L3069" s="11">
        <v>34759</v>
      </c>
      <c r="M3069" s="12">
        <v>1995</v>
      </c>
      <c r="N3069">
        <v>1</v>
      </c>
      <c r="O3069" s="12">
        <f t="shared" si="118"/>
        <v>11</v>
      </c>
      <c r="P3069">
        <v>1995</v>
      </c>
      <c r="Q3069">
        <v>11</v>
      </c>
      <c r="R3069">
        <v>1</v>
      </c>
      <c r="S3069">
        <v>3.8368739999999999</v>
      </c>
      <c r="T3069">
        <v>0</v>
      </c>
      <c r="U3069">
        <v>0</v>
      </c>
    </row>
    <row r="3070" spans="1:21" x14ac:dyDescent="0.35">
      <c r="A3070">
        <v>1</v>
      </c>
      <c r="B3070">
        <f t="shared" si="119"/>
        <v>3069</v>
      </c>
      <c r="C3070" t="s">
        <v>149</v>
      </c>
      <c r="D3070">
        <v>151</v>
      </c>
      <c r="E3070">
        <v>2007</v>
      </c>
      <c r="F3070">
        <v>500</v>
      </c>
      <c r="G3070" s="12">
        <v>1300000</v>
      </c>
      <c r="H3070" s="12">
        <v>0</v>
      </c>
      <c r="I3070">
        <v>0</v>
      </c>
      <c r="J3070">
        <v>0</v>
      </c>
      <c r="K3070">
        <v>0</v>
      </c>
      <c r="L3070" s="11">
        <v>34759</v>
      </c>
      <c r="M3070" s="12">
        <v>1995</v>
      </c>
      <c r="N3070">
        <v>1</v>
      </c>
      <c r="O3070" s="12">
        <f t="shared" si="118"/>
        <v>12</v>
      </c>
      <c r="P3070">
        <v>1995</v>
      </c>
      <c r="Q3070">
        <v>12</v>
      </c>
      <c r="R3070">
        <v>1</v>
      </c>
      <c r="S3070">
        <v>3.8189510000000002</v>
      </c>
      <c r="T3070">
        <v>0</v>
      </c>
      <c r="U3070">
        <v>0</v>
      </c>
    </row>
    <row r="3071" spans="1:21" x14ac:dyDescent="0.35">
      <c r="A3071">
        <v>1</v>
      </c>
      <c r="B3071">
        <f t="shared" si="119"/>
        <v>3070</v>
      </c>
      <c r="C3071" t="s">
        <v>149</v>
      </c>
      <c r="D3071">
        <v>151</v>
      </c>
      <c r="E3071">
        <v>2008</v>
      </c>
      <c r="F3071">
        <v>500</v>
      </c>
      <c r="G3071" s="12">
        <v>1300000</v>
      </c>
      <c r="H3071" s="12">
        <v>0</v>
      </c>
      <c r="I3071">
        <v>0</v>
      </c>
      <c r="J3071">
        <v>0</v>
      </c>
      <c r="K3071">
        <v>0</v>
      </c>
      <c r="L3071" s="11">
        <v>34759</v>
      </c>
      <c r="M3071" s="12">
        <v>1995</v>
      </c>
      <c r="N3071">
        <v>1</v>
      </c>
      <c r="O3071" s="12">
        <f t="shared" si="118"/>
        <v>13</v>
      </c>
      <c r="P3071">
        <v>1995</v>
      </c>
      <c r="Q3071">
        <v>13</v>
      </c>
      <c r="R3071">
        <v>1</v>
      </c>
      <c r="S3071">
        <v>3.8012060000000001</v>
      </c>
      <c r="T3071">
        <v>0</v>
      </c>
      <c r="U3071">
        <v>0</v>
      </c>
    </row>
    <row r="3072" spans="1:21" x14ac:dyDescent="0.35">
      <c r="A3072">
        <v>1</v>
      </c>
      <c r="B3072">
        <f t="shared" si="119"/>
        <v>3071</v>
      </c>
      <c r="C3072" t="s">
        <v>149</v>
      </c>
      <c r="D3072">
        <v>151</v>
      </c>
      <c r="E3072">
        <v>2009</v>
      </c>
      <c r="F3072">
        <v>500</v>
      </c>
      <c r="G3072" s="12">
        <v>1300000</v>
      </c>
      <c r="H3072" s="12">
        <v>0</v>
      </c>
      <c r="I3072">
        <v>0</v>
      </c>
      <c r="J3072">
        <v>0</v>
      </c>
      <c r="K3072">
        <v>0</v>
      </c>
      <c r="L3072" s="11">
        <v>34759</v>
      </c>
      <c r="M3072" s="12">
        <v>1995</v>
      </c>
      <c r="N3072">
        <v>1</v>
      </c>
      <c r="O3072" s="12">
        <f t="shared" si="118"/>
        <v>14</v>
      </c>
      <c r="P3072">
        <v>1995</v>
      </c>
      <c r="Q3072">
        <v>14</v>
      </c>
      <c r="R3072">
        <v>1</v>
      </c>
      <c r="S3072">
        <v>3.783242</v>
      </c>
      <c r="T3072">
        <v>0</v>
      </c>
      <c r="U3072">
        <v>0</v>
      </c>
    </row>
    <row r="3073" spans="1:21" x14ac:dyDescent="0.35">
      <c r="A3073">
        <v>1</v>
      </c>
      <c r="B3073">
        <f t="shared" si="119"/>
        <v>3072</v>
      </c>
      <c r="C3073" t="s">
        <v>149</v>
      </c>
      <c r="D3073">
        <v>151</v>
      </c>
      <c r="E3073">
        <v>2010</v>
      </c>
      <c r="F3073">
        <v>500</v>
      </c>
      <c r="G3073" s="12">
        <v>1300000</v>
      </c>
      <c r="H3073" s="12">
        <v>0</v>
      </c>
      <c r="I3073">
        <v>0</v>
      </c>
      <c r="J3073">
        <v>0</v>
      </c>
      <c r="K3073">
        <v>0</v>
      </c>
      <c r="L3073" s="11">
        <v>34759</v>
      </c>
      <c r="M3073" s="12">
        <v>1995</v>
      </c>
      <c r="N3073">
        <v>1</v>
      </c>
      <c r="O3073" s="12">
        <f t="shared" si="118"/>
        <v>15</v>
      </c>
      <c r="P3073">
        <v>1995</v>
      </c>
      <c r="Q3073">
        <v>15</v>
      </c>
      <c r="R3073">
        <v>1</v>
      </c>
      <c r="S3073">
        <v>3.764777</v>
      </c>
      <c r="T3073">
        <v>0</v>
      </c>
      <c r="U3073">
        <v>0</v>
      </c>
    </row>
    <row r="3074" spans="1:21" x14ac:dyDescent="0.35">
      <c r="A3074">
        <v>1</v>
      </c>
      <c r="B3074">
        <f t="shared" si="119"/>
        <v>3073</v>
      </c>
      <c r="C3074" t="s">
        <v>149</v>
      </c>
      <c r="D3074">
        <v>151</v>
      </c>
      <c r="E3074">
        <v>2011</v>
      </c>
      <c r="F3074">
        <v>500</v>
      </c>
      <c r="G3074" s="12">
        <v>1300000</v>
      </c>
      <c r="H3074" s="12">
        <v>0</v>
      </c>
      <c r="I3074">
        <v>0</v>
      </c>
      <c r="J3074">
        <v>0</v>
      </c>
      <c r="K3074">
        <v>0</v>
      </c>
      <c r="L3074" s="11">
        <v>34759</v>
      </c>
      <c r="M3074" s="12">
        <v>1995</v>
      </c>
      <c r="N3074">
        <v>1</v>
      </c>
      <c r="O3074" s="12">
        <f t="shared" si="118"/>
        <v>16</v>
      </c>
      <c r="P3074">
        <v>1995</v>
      </c>
      <c r="Q3074">
        <v>16</v>
      </c>
      <c r="R3074">
        <v>1</v>
      </c>
      <c r="S3074">
        <v>3.7459129999999998</v>
      </c>
      <c r="T3074">
        <v>0</v>
      </c>
      <c r="U3074">
        <v>0</v>
      </c>
    </row>
    <row r="3075" spans="1:21" x14ac:dyDescent="0.35">
      <c r="A3075">
        <v>1</v>
      </c>
      <c r="B3075">
        <f t="shared" si="119"/>
        <v>3074</v>
      </c>
      <c r="C3075" t="s">
        <v>149</v>
      </c>
      <c r="D3075">
        <v>151</v>
      </c>
      <c r="E3075">
        <v>2012</v>
      </c>
      <c r="F3075">
        <v>500</v>
      </c>
      <c r="G3075" s="12">
        <v>1300000</v>
      </c>
      <c r="H3075" s="12">
        <v>0</v>
      </c>
      <c r="I3075">
        <v>0</v>
      </c>
      <c r="J3075">
        <v>0</v>
      </c>
      <c r="K3075">
        <v>0</v>
      </c>
      <c r="L3075" s="11">
        <v>34759</v>
      </c>
      <c r="M3075" s="12">
        <v>1995</v>
      </c>
      <c r="N3075">
        <v>1</v>
      </c>
      <c r="O3075" s="12">
        <f t="shared" ref="O3075:O3138" si="120">E3075-M3075</f>
        <v>17</v>
      </c>
      <c r="P3075">
        <v>1995</v>
      </c>
      <c r="Q3075">
        <v>17</v>
      </c>
      <c r="R3075">
        <v>1</v>
      </c>
      <c r="S3075">
        <v>3.7269269999999999</v>
      </c>
      <c r="T3075">
        <v>0</v>
      </c>
      <c r="U3075">
        <v>0</v>
      </c>
    </row>
    <row r="3076" spans="1:21" x14ac:dyDescent="0.35">
      <c r="A3076">
        <v>1</v>
      </c>
      <c r="B3076">
        <f t="shared" ref="B3076:B3139" si="121">B3075+1</f>
        <v>3075</v>
      </c>
      <c r="C3076" t="s">
        <v>149</v>
      </c>
      <c r="D3076">
        <v>151</v>
      </c>
      <c r="E3076">
        <v>2013</v>
      </c>
      <c r="F3076">
        <v>500</v>
      </c>
      <c r="G3076" s="12">
        <v>1300000</v>
      </c>
      <c r="H3076" s="12">
        <v>0</v>
      </c>
      <c r="I3076">
        <v>0</v>
      </c>
      <c r="J3076">
        <v>0</v>
      </c>
      <c r="K3076">
        <v>0</v>
      </c>
      <c r="L3076" s="11">
        <v>34759</v>
      </c>
      <c r="M3076" s="12">
        <v>1995</v>
      </c>
      <c r="N3076">
        <v>1</v>
      </c>
      <c r="O3076" s="12">
        <f t="shared" si="120"/>
        <v>18</v>
      </c>
      <c r="P3076">
        <v>1995</v>
      </c>
      <c r="Q3076">
        <v>18</v>
      </c>
      <c r="R3076">
        <v>1</v>
      </c>
      <c r="S3076">
        <v>3.7085170000000001</v>
      </c>
      <c r="T3076">
        <v>0</v>
      </c>
      <c r="U3076">
        <v>0</v>
      </c>
    </row>
    <row r="3077" spans="1:21" x14ac:dyDescent="0.35">
      <c r="A3077">
        <v>1</v>
      </c>
      <c r="B3077">
        <f t="shared" si="121"/>
        <v>3076</v>
      </c>
      <c r="C3077" t="s">
        <v>149</v>
      </c>
      <c r="D3077">
        <v>151</v>
      </c>
      <c r="E3077">
        <v>2014</v>
      </c>
      <c r="F3077">
        <v>500</v>
      </c>
      <c r="G3077" s="12">
        <v>1400000</v>
      </c>
      <c r="H3077" s="12">
        <v>0</v>
      </c>
      <c r="I3077">
        <v>0</v>
      </c>
      <c r="J3077">
        <v>0</v>
      </c>
      <c r="K3077">
        <v>0</v>
      </c>
      <c r="L3077" s="11">
        <v>34759</v>
      </c>
      <c r="M3077" s="12">
        <v>1995</v>
      </c>
      <c r="N3077">
        <v>1</v>
      </c>
      <c r="O3077" s="12">
        <f t="shared" si="120"/>
        <v>19</v>
      </c>
      <c r="P3077">
        <v>1995</v>
      </c>
      <c r="Q3077">
        <v>19</v>
      </c>
      <c r="R3077">
        <v>1</v>
      </c>
      <c r="S3077">
        <v>3.6914180000000001</v>
      </c>
      <c r="T3077">
        <v>0</v>
      </c>
      <c r="U3077">
        <v>0</v>
      </c>
    </row>
    <row r="3078" spans="1:21" x14ac:dyDescent="0.35">
      <c r="A3078">
        <v>1</v>
      </c>
      <c r="B3078">
        <f t="shared" si="121"/>
        <v>3077</v>
      </c>
      <c r="C3078" t="s">
        <v>149</v>
      </c>
      <c r="D3078">
        <v>151</v>
      </c>
      <c r="E3078">
        <v>2015</v>
      </c>
      <c r="F3078">
        <v>500</v>
      </c>
      <c r="G3078" s="12">
        <v>1400000</v>
      </c>
      <c r="H3078" s="12">
        <v>0</v>
      </c>
      <c r="I3078">
        <v>0</v>
      </c>
      <c r="J3078">
        <v>0</v>
      </c>
      <c r="K3078">
        <v>0</v>
      </c>
      <c r="L3078" s="11">
        <v>34759</v>
      </c>
      <c r="M3078" s="12">
        <v>1995</v>
      </c>
      <c r="N3078">
        <v>1</v>
      </c>
      <c r="O3078" s="12">
        <f t="shared" si="120"/>
        <v>20</v>
      </c>
      <c r="P3078">
        <v>1995</v>
      </c>
      <c r="Q3078">
        <v>20</v>
      </c>
      <c r="R3078">
        <v>1</v>
      </c>
      <c r="S3078">
        <v>3.6762220000000001</v>
      </c>
      <c r="T3078">
        <v>0</v>
      </c>
      <c r="U3078">
        <v>0</v>
      </c>
    </row>
    <row r="3079" spans="1:21" x14ac:dyDescent="0.35">
      <c r="A3079">
        <v>1</v>
      </c>
      <c r="B3079">
        <f t="shared" si="121"/>
        <v>3078</v>
      </c>
      <c r="C3079" t="s">
        <v>149</v>
      </c>
      <c r="D3079">
        <v>151</v>
      </c>
      <c r="E3079">
        <v>2016</v>
      </c>
      <c r="F3079">
        <v>500</v>
      </c>
      <c r="G3079" s="12">
        <v>1400000</v>
      </c>
      <c r="H3079" s="12">
        <v>0</v>
      </c>
      <c r="I3079">
        <v>0</v>
      </c>
      <c r="J3079">
        <v>0</v>
      </c>
      <c r="K3079">
        <v>0</v>
      </c>
      <c r="L3079" s="11">
        <v>34759</v>
      </c>
      <c r="M3079" s="12">
        <v>1995</v>
      </c>
      <c r="N3079">
        <v>1</v>
      </c>
      <c r="O3079" s="12">
        <f t="shared" si="120"/>
        <v>21</v>
      </c>
      <c r="P3079">
        <v>1995</v>
      </c>
      <c r="Q3079">
        <v>21</v>
      </c>
      <c r="R3079">
        <v>1</v>
      </c>
      <c r="S3079">
        <v>3.663106</v>
      </c>
      <c r="T3079">
        <v>0</v>
      </c>
      <c r="U3079">
        <v>0</v>
      </c>
    </row>
    <row r="3080" spans="1:21" x14ac:dyDescent="0.35">
      <c r="A3080">
        <v>1</v>
      </c>
      <c r="B3080">
        <f t="shared" si="121"/>
        <v>3079</v>
      </c>
      <c r="C3080" t="s">
        <v>150</v>
      </c>
      <c r="D3080">
        <v>152</v>
      </c>
      <c r="E3080">
        <v>1990</v>
      </c>
      <c r="F3080">
        <v>100</v>
      </c>
      <c r="G3080" s="12">
        <v>8200000</v>
      </c>
      <c r="H3080" s="12">
        <v>0</v>
      </c>
      <c r="I3080">
        <v>1</v>
      </c>
      <c r="J3080">
        <v>0</v>
      </c>
      <c r="K3080">
        <v>0</v>
      </c>
      <c r="L3080" s="11">
        <v>34787</v>
      </c>
      <c r="M3080" s="12">
        <v>1995</v>
      </c>
      <c r="N3080">
        <v>0</v>
      </c>
      <c r="O3080" s="12">
        <f t="shared" si="120"/>
        <v>-5</v>
      </c>
      <c r="P3080">
        <v>2005</v>
      </c>
      <c r="Q3080">
        <v>-15</v>
      </c>
      <c r="R3080">
        <v>0</v>
      </c>
      <c r="S3080">
        <v>0.1214654</v>
      </c>
      <c r="T3080">
        <v>0</v>
      </c>
      <c r="U3080">
        <v>0</v>
      </c>
    </row>
    <row r="3081" spans="1:21" x14ac:dyDescent="0.35">
      <c r="A3081">
        <v>1</v>
      </c>
      <c r="B3081">
        <f t="shared" si="121"/>
        <v>3080</v>
      </c>
      <c r="C3081" t="s">
        <v>150</v>
      </c>
      <c r="D3081">
        <v>152</v>
      </c>
      <c r="E3081">
        <v>1991</v>
      </c>
      <c r="F3081">
        <v>100</v>
      </c>
      <c r="G3081" s="12">
        <v>8400000</v>
      </c>
      <c r="H3081" s="12">
        <v>0</v>
      </c>
      <c r="I3081">
        <v>1</v>
      </c>
      <c r="J3081">
        <v>0</v>
      </c>
      <c r="K3081">
        <v>0</v>
      </c>
      <c r="L3081" s="11">
        <v>34787</v>
      </c>
      <c r="M3081" s="12">
        <v>1995</v>
      </c>
      <c r="N3081">
        <v>0</v>
      </c>
      <c r="O3081" s="12">
        <f t="shared" si="120"/>
        <v>-4</v>
      </c>
      <c r="P3081">
        <v>2005</v>
      </c>
      <c r="Q3081">
        <v>-14</v>
      </c>
      <c r="R3081">
        <v>0</v>
      </c>
      <c r="S3081">
        <v>0.1187975</v>
      </c>
      <c r="T3081">
        <v>0</v>
      </c>
      <c r="U3081">
        <v>0</v>
      </c>
    </row>
    <row r="3082" spans="1:21" x14ac:dyDescent="0.35">
      <c r="A3082">
        <v>1</v>
      </c>
      <c r="B3082">
        <f t="shared" si="121"/>
        <v>3081</v>
      </c>
      <c r="C3082" t="s">
        <v>150</v>
      </c>
      <c r="D3082">
        <v>152</v>
      </c>
      <c r="E3082">
        <v>1992</v>
      </c>
      <c r="F3082">
        <v>100</v>
      </c>
      <c r="G3082" s="12">
        <v>8600000</v>
      </c>
      <c r="H3082" s="12">
        <v>0</v>
      </c>
      <c r="I3082">
        <v>1</v>
      </c>
      <c r="J3082">
        <v>0</v>
      </c>
      <c r="K3082">
        <v>0</v>
      </c>
      <c r="L3082" s="11">
        <v>34787</v>
      </c>
      <c r="M3082" s="12">
        <v>1995</v>
      </c>
      <c r="N3082">
        <v>0</v>
      </c>
      <c r="O3082" s="12">
        <f t="shared" si="120"/>
        <v>-3</v>
      </c>
      <c r="P3082">
        <v>2005</v>
      </c>
      <c r="Q3082">
        <v>-13</v>
      </c>
      <c r="R3082">
        <v>0</v>
      </c>
      <c r="S3082">
        <v>0.11623550000000001</v>
      </c>
      <c r="T3082">
        <v>0</v>
      </c>
      <c r="U3082">
        <v>0</v>
      </c>
    </row>
    <row r="3083" spans="1:21" x14ac:dyDescent="0.35">
      <c r="A3083">
        <v>1</v>
      </c>
      <c r="B3083">
        <f t="shared" si="121"/>
        <v>3082</v>
      </c>
      <c r="C3083" t="s">
        <v>150</v>
      </c>
      <c r="D3083">
        <v>152</v>
      </c>
      <c r="E3083">
        <v>1993</v>
      </c>
      <c r="F3083">
        <v>100</v>
      </c>
      <c r="G3083" s="12">
        <v>8800000</v>
      </c>
      <c r="H3083" s="12">
        <v>0</v>
      </c>
      <c r="I3083">
        <v>1</v>
      </c>
      <c r="J3083">
        <v>0</v>
      </c>
      <c r="K3083">
        <v>0</v>
      </c>
      <c r="L3083" s="11">
        <v>34787</v>
      </c>
      <c r="M3083" s="12">
        <v>1995</v>
      </c>
      <c r="N3083">
        <v>0</v>
      </c>
      <c r="O3083" s="12">
        <f t="shared" si="120"/>
        <v>-2</v>
      </c>
      <c r="P3083">
        <v>2005</v>
      </c>
      <c r="Q3083">
        <v>-12</v>
      </c>
      <c r="R3083">
        <v>0</v>
      </c>
      <c r="S3083">
        <v>0.1138318</v>
      </c>
      <c r="T3083">
        <v>0</v>
      </c>
      <c r="U3083">
        <v>0</v>
      </c>
    </row>
    <row r="3084" spans="1:21" x14ac:dyDescent="0.35">
      <c r="A3084">
        <v>1</v>
      </c>
      <c r="B3084">
        <f t="shared" si="121"/>
        <v>3083</v>
      </c>
      <c r="C3084" t="s">
        <v>150</v>
      </c>
      <c r="D3084">
        <v>152</v>
      </c>
      <c r="E3084">
        <v>1994</v>
      </c>
      <c r="F3084">
        <v>100</v>
      </c>
      <c r="G3084" s="12">
        <v>9000000</v>
      </c>
      <c r="H3084" s="12">
        <v>0</v>
      </c>
      <c r="I3084">
        <v>1</v>
      </c>
      <c r="J3084">
        <v>0</v>
      </c>
      <c r="K3084">
        <v>0</v>
      </c>
      <c r="L3084" s="11">
        <v>34787</v>
      </c>
      <c r="M3084" s="12">
        <v>1995</v>
      </c>
      <c r="N3084">
        <v>0</v>
      </c>
      <c r="O3084" s="12">
        <f t="shared" si="120"/>
        <v>-1</v>
      </c>
      <c r="P3084">
        <v>2005</v>
      </c>
      <c r="Q3084">
        <v>-11</v>
      </c>
      <c r="R3084">
        <v>0</v>
      </c>
      <c r="S3084">
        <v>0.1116496</v>
      </c>
      <c r="T3084">
        <v>0</v>
      </c>
      <c r="U3084">
        <v>0</v>
      </c>
    </row>
    <row r="3085" spans="1:21" x14ac:dyDescent="0.35">
      <c r="A3085">
        <v>1</v>
      </c>
      <c r="B3085">
        <f t="shared" si="121"/>
        <v>3084</v>
      </c>
      <c r="C3085" t="s">
        <v>150</v>
      </c>
      <c r="D3085">
        <v>152</v>
      </c>
      <c r="E3085">
        <v>1995</v>
      </c>
      <c r="F3085">
        <v>100</v>
      </c>
      <c r="G3085" s="12">
        <v>9100000</v>
      </c>
      <c r="H3085" s="12">
        <v>0</v>
      </c>
      <c r="I3085">
        <v>1</v>
      </c>
      <c r="J3085">
        <v>0</v>
      </c>
      <c r="K3085">
        <v>0</v>
      </c>
      <c r="L3085" s="11">
        <v>34787</v>
      </c>
      <c r="M3085" s="12">
        <v>1995</v>
      </c>
      <c r="N3085">
        <v>1</v>
      </c>
      <c r="O3085" s="12">
        <f t="shared" si="120"/>
        <v>0</v>
      </c>
      <c r="P3085">
        <v>2005</v>
      </c>
      <c r="Q3085">
        <v>-10</v>
      </c>
      <c r="R3085">
        <v>0</v>
      </c>
      <c r="S3085">
        <v>0.1097216</v>
      </c>
      <c r="T3085">
        <v>0</v>
      </c>
      <c r="U3085">
        <v>0</v>
      </c>
    </row>
    <row r="3086" spans="1:21" x14ac:dyDescent="0.35">
      <c r="A3086">
        <v>1</v>
      </c>
      <c r="B3086">
        <f t="shared" si="121"/>
        <v>3085</v>
      </c>
      <c r="C3086" t="s">
        <v>150</v>
      </c>
      <c r="D3086">
        <v>152</v>
      </c>
      <c r="E3086">
        <v>1996</v>
      </c>
      <c r="F3086">
        <v>100</v>
      </c>
      <c r="G3086" s="12">
        <v>9300000</v>
      </c>
      <c r="H3086" s="12">
        <v>0</v>
      </c>
      <c r="I3086">
        <v>1</v>
      </c>
      <c r="J3086">
        <v>0</v>
      </c>
      <c r="K3086">
        <v>0</v>
      </c>
      <c r="L3086" s="11">
        <v>34787</v>
      </c>
      <c r="M3086" s="12">
        <v>1995</v>
      </c>
      <c r="N3086">
        <v>1</v>
      </c>
      <c r="O3086" s="12">
        <f t="shared" si="120"/>
        <v>1</v>
      </c>
      <c r="P3086">
        <v>2005</v>
      </c>
      <c r="Q3086">
        <v>-9</v>
      </c>
      <c r="R3086">
        <v>0</v>
      </c>
      <c r="S3086">
        <v>0.1080376</v>
      </c>
      <c r="T3086">
        <v>0</v>
      </c>
      <c r="U3086">
        <v>0</v>
      </c>
    </row>
    <row r="3087" spans="1:21" x14ac:dyDescent="0.35">
      <c r="A3087">
        <v>1</v>
      </c>
      <c r="B3087">
        <f t="shared" si="121"/>
        <v>3086</v>
      </c>
      <c r="C3087" t="s">
        <v>150</v>
      </c>
      <c r="D3087">
        <v>152</v>
      </c>
      <c r="E3087">
        <v>1997</v>
      </c>
      <c r="F3087">
        <v>100</v>
      </c>
      <c r="G3087" s="12">
        <v>9400000</v>
      </c>
      <c r="H3087" s="12">
        <v>0</v>
      </c>
      <c r="I3087">
        <v>1</v>
      </c>
      <c r="J3087">
        <v>0</v>
      </c>
      <c r="K3087">
        <v>0</v>
      </c>
      <c r="L3087" s="11">
        <v>34787</v>
      </c>
      <c r="M3087" s="12">
        <v>1995</v>
      </c>
      <c r="N3087">
        <v>1</v>
      </c>
      <c r="O3087" s="12">
        <f t="shared" si="120"/>
        <v>2</v>
      </c>
      <c r="P3087">
        <v>2005</v>
      </c>
      <c r="Q3087">
        <v>-8</v>
      </c>
      <c r="R3087">
        <v>0</v>
      </c>
      <c r="S3087">
        <v>0.10656259999999999</v>
      </c>
      <c r="T3087">
        <v>0</v>
      </c>
      <c r="U3087">
        <v>0</v>
      </c>
    </row>
    <row r="3088" spans="1:21" x14ac:dyDescent="0.35">
      <c r="A3088">
        <v>1</v>
      </c>
      <c r="B3088">
        <f t="shared" si="121"/>
        <v>3087</v>
      </c>
      <c r="C3088" t="s">
        <v>150</v>
      </c>
      <c r="D3088">
        <v>152</v>
      </c>
      <c r="E3088">
        <v>1998</v>
      </c>
      <c r="F3088">
        <v>100</v>
      </c>
      <c r="G3088" s="12">
        <v>9500000</v>
      </c>
      <c r="H3088" s="12">
        <v>0</v>
      </c>
      <c r="I3088">
        <v>1</v>
      </c>
      <c r="J3088">
        <v>0</v>
      </c>
      <c r="K3088">
        <v>0</v>
      </c>
      <c r="L3088" s="11">
        <v>34787</v>
      </c>
      <c r="M3088" s="12">
        <v>1995</v>
      </c>
      <c r="N3088">
        <v>1</v>
      </c>
      <c r="O3088" s="12">
        <f t="shared" si="120"/>
        <v>3</v>
      </c>
      <c r="P3088">
        <v>2005</v>
      </c>
      <c r="Q3088">
        <v>-7</v>
      </c>
      <c r="R3088">
        <v>0</v>
      </c>
      <c r="S3088">
        <v>0.1052699</v>
      </c>
      <c r="T3088">
        <v>0</v>
      </c>
      <c r="U3088">
        <v>0</v>
      </c>
    </row>
    <row r="3089" spans="1:21" x14ac:dyDescent="0.35">
      <c r="A3089">
        <v>1</v>
      </c>
      <c r="B3089">
        <f t="shared" si="121"/>
        <v>3088</v>
      </c>
      <c r="C3089" t="s">
        <v>150</v>
      </c>
      <c r="D3089">
        <v>152</v>
      </c>
      <c r="E3089">
        <v>1999</v>
      </c>
      <c r="F3089">
        <v>100</v>
      </c>
      <c r="G3089" s="12">
        <v>9600000</v>
      </c>
      <c r="H3089" s="12">
        <v>0</v>
      </c>
      <c r="I3089">
        <v>1</v>
      </c>
      <c r="J3089">
        <v>0</v>
      </c>
      <c r="K3089">
        <v>0</v>
      </c>
      <c r="L3089" s="11">
        <v>34787</v>
      </c>
      <c r="M3089" s="12">
        <v>1995</v>
      </c>
      <c r="N3089">
        <v>1</v>
      </c>
      <c r="O3089" s="12">
        <f t="shared" si="120"/>
        <v>4</v>
      </c>
      <c r="P3089">
        <v>2005</v>
      </c>
      <c r="Q3089">
        <v>-6</v>
      </c>
      <c r="R3089">
        <v>0</v>
      </c>
      <c r="S3089">
        <v>0.1041261</v>
      </c>
      <c r="T3089">
        <v>0</v>
      </c>
      <c r="U3089">
        <v>0</v>
      </c>
    </row>
    <row r="3090" spans="1:21" x14ac:dyDescent="0.35">
      <c r="A3090">
        <v>1</v>
      </c>
      <c r="B3090">
        <f t="shared" si="121"/>
        <v>3089</v>
      </c>
      <c r="C3090" t="s">
        <v>150</v>
      </c>
      <c r="D3090">
        <v>152</v>
      </c>
      <c r="E3090">
        <v>2000</v>
      </c>
      <c r="F3090">
        <v>100</v>
      </c>
      <c r="G3090" s="12">
        <v>9700000</v>
      </c>
      <c r="H3090" s="12">
        <v>0</v>
      </c>
      <c r="I3090">
        <v>1</v>
      </c>
      <c r="J3090">
        <v>0</v>
      </c>
      <c r="K3090">
        <v>0</v>
      </c>
      <c r="L3090" s="11">
        <v>34787</v>
      </c>
      <c r="M3090" s="12">
        <v>1995</v>
      </c>
      <c r="N3090">
        <v>1</v>
      </c>
      <c r="O3090" s="12">
        <f t="shared" si="120"/>
        <v>5</v>
      </c>
      <c r="P3090">
        <v>2005</v>
      </c>
      <c r="Q3090">
        <v>-5</v>
      </c>
      <c r="R3090">
        <v>0</v>
      </c>
      <c r="S3090">
        <v>0.10310130000000001</v>
      </c>
      <c r="T3090">
        <v>0</v>
      </c>
      <c r="U3090">
        <v>0</v>
      </c>
    </row>
    <row r="3091" spans="1:21" x14ac:dyDescent="0.35">
      <c r="A3091">
        <v>1</v>
      </c>
      <c r="B3091">
        <f t="shared" si="121"/>
        <v>3090</v>
      </c>
      <c r="C3091" t="s">
        <v>150</v>
      </c>
      <c r="D3091">
        <v>152</v>
      </c>
      <c r="E3091">
        <v>2001</v>
      </c>
      <c r="F3091">
        <v>100</v>
      </c>
      <c r="G3091" s="12">
        <v>9800000</v>
      </c>
      <c r="H3091" s="12">
        <v>0</v>
      </c>
      <c r="I3091">
        <v>1</v>
      </c>
      <c r="J3091">
        <v>0</v>
      </c>
      <c r="K3091">
        <v>0</v>
      </c>
      <c r="L3091" s="11">
        <v>34787</v>
      </c>
      <c r="M3091" s="12">
        <v>1995</v>
      </c>
      <c r="N3091">
        <v>1</v>
      </c>
      <c r="O3091" s="12">
        <f t="shared" si="120"/>
        <v>6</v>
      </c>
      <c r="P3091">
        <v>2005</v>
      </c>
      <c r="Q3091">
        <v>-4</v>
      </c>
      <c r="R3091">
        <v>0</v>
      </c>
      <c r="S3091">
        <v>0.1021899</v>
      </c>
      <c r="T3091">
        <v>0</v>
      </c>
      <c r="U3091">
        <v>0</v>
      </c>
    </row>
    <row r="3092" spans="1:21" x14ac:dyDescent="0.35">
      <c r="A3092">
        <v>1</v>
      </c>
      <c r="B3092">
        <f t="shared" si="121"/>
        <v>3091</v>
      </c>
      <c r="C3092" t="s">
        <v>150</v>
      </c>
      <c r="D3092">
        <v>152</v>
      </c>
      <c r="E3092">
        <v>2002</v>
      </c>
      <c r="F3092">
        <v>100</v>
      </c>
      <c r="G3092" s="12">
        <v>9900000</v>
      </c>
      <c r="H3092" s="12">
        <v>0</v>
      </c>
      <c r="I3092">
        <v>1</v>
      </c>
      <c r="J3092">
        <v>0</v>
      </c>
      <c r="K3092">
        <v>0</v>
      </c>
      <c r="L3092" s="11">
        <v>34787</v>
      </c>
      <c r="M3092" s="12">
        <v>1995</v>
      </c>
      <c r="N3092">
        <v>1</v>
      </c>
      <c r="O3092" s="12">
        <f t="shared" si="120"/>
        <v>7</v>
      </c>
      <c r="P3092">
        <v>2005</v>
      </c>
      <c r="Q3092">
        <v>-3</v>
      </c>
      <c r="R3092">
        <v>0</v>
      </c>
      <c r="S3092">
        <v>0.1013754</v>
      </c>
      <c r="T3092">
        <v>0</v>
      </c>
      <c r="U3092">
        <v>0</v>
      </c>
    </row>
    <row r="3093" spans="1:21" x14ac:dyDescent="0.35">
      <c r="A3093">
        <v>1</v>
      </c>
      <c r="B3093">
        <f t="shared" si="121"/>
        <v>3092</v>
      </c>
      <c r="C3093" t="s">
        <v>150</v>
      </c>
      <c r="D3093">
        <v>152</v>
      </c>
      <c r="E3093">
        <v>2003</v>
      </c>
      <c r="F3093">
        <v>100</v>
      </c>
      <c r="G3093" s="12">
        <v>9900000</v>
      </c>
      <c r="H3093" s="12">
        <v>0</v>
      </c>
      <c r="I3093">
        <v>1</v>
      </c>
      <c r="J3093">
        <v>0</v>
      </c>
      <c r="K3093">
        <v>0</v>
      </c>
      <c r="L3093" s="11">
        <v>34787</v>
      </c>
      <c r="M3093" s="12">
        <v>1995</v>
      </c>
      <c r="N3093">
        <v>1</v>
      </c>
      <c r="O3093" s="12">
        <f t="shared" si="120"/>
        <v>8</v>
      </c>
      <c r="P3093">
        <v>2005</v>
      </c>
      <c r="Q3093">
        <v>-2</v>
      </c>
      <c r="R3093">
        <v>0</v>
      </c>
      <c r="S3093">
        <v>0.1006069</v>
      </c>
      <c r="T3093">
        <v>0</v>
      </c>
      <c r="U3093">
        <v>0</v>
      </c>
    </row>
    <row r="3094" spans="1:21" x14ac:dyDescent="0.35">
      <c r="A3094">
        <v>1</v>
      </c>
      <c r="B3094">
        <f t="shared" si="121"/>
        <v>3093</v>
      </c>
      <c r="C3094" t="s">
        <v>150</v>
      </c>
      <c r="D3094">
        <v>152</v>
      </c>
      <c r="E3094">
        <v>2004</v>
      </c>
      <c r="F3094">
        <v>100</v>
      </c>
      <c r="G3094" s="12">
        <v>10000000</v>
      </c>
      <c r="H3094" s="12">
        <v>0</v>
      </c>
      <c r="I3094">
        <v>1</v>
      </c>
      <c r="J3094">
        <v>0</v>
      </c>
      <c r="K3094">
        <v>0</v>
      </c>
      <c r="L3094" s="11">
        <v>34787</v>
      </c>
      <c r="M3094" s="12">
        <v>1995</v>
      </c>
      <c r="N3094">
        <v>1</v>
      </c>
      <c r="O3094" s="12">
        <f t="shared" si="120"/>
        <v>9</v>
      </c>
      <c r="P3094">
        <v>2005</v>
      </c>
      <c r="Q3094">
        <v>-1</v>
      </c>
      <c r="R3094">
        <v>0</v>
      </c>
      <c r="S3094">
        <v>9.9824300000000005E-2</v>
      </c>
      <c r="T3094">
        <v>0</v>
      </c>
      <c r="U3094">
        <v>0</v>
      </c>
    </row>
    <row r="3095" spans="1:21" x14ac:dyDescent="0.35">
      <c r="A3095">
        <v>1</v>
      </c>
      <c r="B3095">
        <f t="shared" si="121"/>
        <v>3094</v>
      </c>
      <c r="C3095" t="s">
        <v>150</v>
      </c>
      <c r="D3095">
        <v>152</v>
      </c>
      <c r="E3095">
        <v>2005</v>
      </c>
      <c r="F3095">
        <v>100</v>
      </c>
      <c r="G3095" s="12">
        <v>10000000</v>
      </c>
      <c r="H3095" s="12">
        <v>0</v>
      </c>
      <c r="I3095">
        <v>1</v>
      </c>
      <c r="J3095">
        <v>0</v>
      </c>
      <c r="K3095">
        <v>0</v>
      </c>
      <c r="L3095" s="11">
        <v>34787</v>
      </c>
      <c r="M3095" s="12">
        <v>1995</v>
      </c>
      <c r="N3095">
        <v>1</v>
      </c>
      <c r="O3095" s="12">
        <f t="shared" si="120"/>
        <v>10</v>
      </c>
      <c r="P3095">
        <v>2005</v>
      </c>
      <c r="Q3095">
        <v>0</v>
      </c>
      <c r="R3095">
        <v>1</v>
      </c>
      <c r="S3095">
        <v>9.8985600000000007E-2</v>
      </c>
      <c r="T3095">
        <v>0</v>
      </c>
      <c r="U3095">
        <v>0</v>
      </c>
    </row>
    <row r="3096" spans="1:21" x14ac:dyDescent="0.35">
      <c r="A3096">
        <v>1</v>
      </c>
      <c r="B3096">
        <f t="shared" si="121"/>
        <v>3095</v>
      </c>
      <c r="C3096" t="s">
        <v>150</v>
      </c>
      <c r="D3096">
        <v>152</v>
      </c>
      <c r="E3096">
        <v>2006</v>
      </c>
      <c r="F3096">
        <v>100</v>
      </c>
      <c r="G3096" s="12">
        <v>10000000</v>
      </c>
      <c r="H3096" s="12">
        <v>0</v>
      </c>
      <c r="I3096">
        <v>1</v>
      </c>
      <c r="J3096">
        <v>0</v>
      </c>
      <c r="K3096">
        <v>0</v>
      </c>
      <c r="L3096" s="11">
        <v>34787</v>
      </c>
      <c r="M3096" s="12">
        <v>1995</v>
      </c>
      <c r="N3096">
        <v>1</v>
      </c>
      <c r="O3096" s="12">
        <f t="shared" si="120"/>
        <v>11</v>
      </c>
      <c r="P3096">
        <v>2005</v>
      </c>
      <c r="Q3096">
        <v>1</v>
      </c>
      <c r="R3096">
        <v>1</v>
      </c>
      <c r="S3096">
        <v>9.8076399999999994E-2</v>
      </c>
      <c r="T3096">
        <v>0</v>
      </c>
      <c r="U3096">
        <v>0</v>
      </c>
    </row>
    <row r="3097" spans="1:21" x14ac:dyDescent="0.35">
      <c r="A3097">
        <v>1</v>
      </c>
      <c r="B3097">
        <f t="shared" si="121"/>
        <v>3096</v>
      </c>
      <c r="C3097" t="s">
        <v>150</v>
      </c>
      <c r="D3097">
        <v>152</v>
      </c>
      <c r="E3097">
        <v>2007</v>
      </c>
      <c r="F3097">
        <v>100</v>
      </c>
      <c r="G3097" s="12">
        <v>10000000</v>
      </c>
      <c r="H3097" s="12">
        <v>0</v>
      </c>
      <c r="I3097">
        <v>1</v>
      </c>
      <c r="J3097">
        <v>0</v>
      </c>
      <c r="K3097">
        <v>0</v>
      </c>
      <c r="L3097" s="11">
        <v>34787</v>
      </c>
      <c r="M3097" s="12">
        <v>1995</v>
      </c>
      <c r="N3097">
        <v>1</v>
      </c>
      <c r="O3097" s="12">
        <f t="shared" si="120"/>
        <v>12</v>
      </c>
      <c r="P3097">
        <v>2005</v>
      </c>
      <c r="Q3097">
        <v>2</v>
      </c>
      <c r="R3097">
        <v>1</v>
      </c>
      <c r="S3097">
        <v>9.7105399999999994E-2</v>
      </c>
      <c r="T3097">
        <v>0</v>
      </c>
      <c r="U3097">
        <v>0</v>
      </c>
    </row>
    <row r="3098" spans="1:21" x14ac:dyDescent="0.35">
      <c r="A3098">
        <v>1</v>
      </c>
      <c r="B3098">
        <f t="shared" si="121"/>
        <v>3097</v>
      </c>
      <c r="C3098" t="s">
        <v>150</v>
      </c>
      <c r="D3098">
        <v>152</v>
      </c>
      <c r="E3098">
        <v>2008</v>
      </c>
      <c r="F3098">
        <v>100</v>
      </c>
      <c r="G3098" s="12">
        <v>10000000</v>
      </c>
      <c r="H3098" s="12">
        <v>0</v>
      </c>
      <c r="I3098">
        <v>1</v>
      </c>
      <c r="J3098">
        <v>0</v>
      </c>
      <c r="K3098">
        <v>0</v>
      </c>
      <c r="L3098" s="11">
        <v>34787</v>
      </c>
      <c r="M3098" s="12">
        <v>1995</v>
      </c>
      <c r="N3098">
        <v>1</v>
      </c>
      <c r="O3098" s="12">
        <f t="shared" si="120"/>
        <v>13</v>
      </c>
      <c r="P3098">
        <v>2005</v>
      </c>
      <c r="Q3098">
        <v>3</v>
      </c>
      <c r="R3098">
        <v>1</v>
      </c>
      <c r="S3098">
        <v>9.6086099999999994E-2</v>
      </c>
      <c r="T3098">
        <v>0</v>
      </c>
      <c r="U3098">
        <v>0</v>
      </c>
    </row>
    <row r="3099" spans="1:21" x14ac:dyDescent="0.35">
      <c r="A3099">
        <v>1</v>
      </c>
      <c r="B3099">
        <f t="shared" si="121"/>
        <v>3098</v>
      </c>
      <c r="C3099" t="s">
        <v>150</v>
      </c>
      <c r="D3099">
        <v>152</v>
      </c>
      <c r="E3099">
        <v>2009</v>
      </c>
      <c r="F3099">
        <v>100</v>
      </c>
      <c r="G3099" s="12">
        <v>11000000</v>
      </c>
      <c r="H3099" s="12">
        <v>0</v>
      </c>
      <c r="I3099">
        <v>1</v>
      </c>
      <c r="J3099">
        <v>0</v>
      </c>
      <c r="K3099">
        <v>0</v>
      </c>
      <c r="L3099" s="11">
        <v>34787</v>
      </c>
      <c r="M3099" s="12">
        <v>1995</v>
      </c>
      <c r="N3099">
        <v>1</v>
      </c>
      <c r="O3099" s="12">
        <f t="shared" si="120"/>
        <v>14</v>
      </c>
      <c r="P3099">
        <v>2005</v>
      </c>
      <c r="Q3099">
        <v>4</v>
      </c>
      <c r="R3099">
        <v>1</v>
      </c>
      <c r="S3099">
        <v>9.50405E-2</v>
      </c>
      <c r="T3099">
        <v>0</v>
      </c>
      <c r="U3099">
        <v>0</v>
      </c>
    </row>
    <row r="3100" spans="1:21" x14ac:dyDescent="0.35">
      <c r="A3100">
        <v>1</v>
      </c>
      <c r="B3100">
        <f t="shared" si="121"/>
        <v>3099</v>
      </c>
      <c r="C3100" t="s">
        <v>150</v>
      </c>
      <c r="D3100">
        <v>152</v>
      </c>
      <c r="E3100">
        <v>2010</v>
      </c>
      <c r="F3100">
        <v>100</v>
      </c>
      <c r="G3100" s="12">
        <v>11000000</v>
      </c>
      <c r="H3100" s="12">
        <v>0</v>
      </c>
      <c r="I3100">
        <v>1</v>
      </c>
      <c r="J3100">
        <v>0</v>
      </c>
      <c r="K3100">
        <v>0</v>
      </c>
      <c r="L3100" s="11">
        <v>34787</v>
      </c>
      <c r="M3100" s="12">
        <v>1995</v>
      </c>
      <c r="N3100">
        <v>1</v>
      </c>
      <c r="O3100" s="12">
        <f t="shared" si="120"/>
        <v>15</v>
      </c>
      <c r="P3100">
        <v>2005</v>
      </c>
      <c r="Q3100">
        <v>5</v>
      </c>
      <c r="R3100">
        <v>1</v>
      </c>
      <c r="S3100">
        <v>9.3985600000000002E-2</v>
      </c>
      <c r="T3100">
        <v>0</v>
      </c>
      <c r="U3100">
        <v>0</v>
      </c>
    </row>
    <row r="3101" spans="1:21" x14ac:dyDescent="0.35">
      <c r="A3101">
        <v>1</v>
      </c>
      <c r="B3101">
        <f t="shared" si="121"/>
        <v>3100</v>
      </c>
      <c r="C3101" t="s">
        <v>150</v>
      </c>
      <c r="D3101">
        <v>152</v>
      </c>
      <c r="E3101">
        <v>2011</v>
      </c>
      <c r="F3101">
        <v>100</v>
      </c>
      <c r="G3101" s="12">
        <v>11000000</v>
      </c>
      <c r="H3101" s="12">
        <v>0</v>
      </c>
      <c r="I3101">
        <v>1</v>
      </c>
      <c r="J3101">
        <v>0</v>
      </c>
      <c r="K3101">
        <v>0</v>
      </c>
      <c r="L3101" s="11">
        <v>34787</v>
      </c>
      <c r="M3101" s="12">
        <v>1995</v>
      </c>
      <c r="N3101">
        <v>1</v>
      </c>
      <c r="O3101" s="12">
        <f t="shared" si="120"/>
        <v>16</v>
      </c>
      <c r="P3101">
        <v>2005</v>
      </c>
      <c r="Q3101">
        <v>6</v>
      </c>
      <c r="R3101">
        <v>1</v>
      </c>
      <c r="S3101">
        <v>9.2924099999999996E-2</v>
      </c>
      <c r="T3101">
        <v>0</v>
      </c>
      <c r="U3101">
        <v>0</v>
      </c>
    </row>
    <row r="3102" spans="1:21" x14ac:dyDescent="0.35">
      <c r="A3102">
        <v>1</v>
      </c>
      <c r="B3102">
        <f t="shared" si="121"/>
        <v>3101</v>
      </c>
      <c r="C3102" t="s">
        <v>150</v>
      </c>
      <c r="D3102">
        <v>152</v>
      </c>
      <c r="E3102">
        <v>2012</v>
      </c>
      <c r="F3102">
        <v>100</v>
      </c>
      <c r="G3102" s="12">
        <v>11000000</v>
      </c>
      <c r="H3102" s="12">
        <v>0</v>
      </c>
      <c r="I3102">
        <v>1</v>
      </c>
      <c r="J3102">
        <v>0</v>
      </c>
      <c r="K3102">
        <v>0</v>
      </c>
      <c r="L3102" s="11">
        <v>34787</v>
      </c>
      <c r="M3102" s="12">
        <v>1995</v>
      </c>
      <c r="N3102">
        <v>1</v>
      </c>
      <c r="O3102" s="12">
        <f t="shared" si="120"/>
        <v>17</v>
      </c>
      <c r="P3102">
        <v>2005</v>
      </c>
      <c r="Q3102">
        <v>7</v>
      </c>
      <c r="R3102">
        <v>1</v>
      </c>
      <c r="S3102">
        <v>9.1855500000000007E-2</v>
      </c>
      <c r="T3102">
        <v>0</v>
      </c>
      <c r="U3102">
        <v>0</v>
      </c>
    </row>
    <row r="3103" spans="1:21" x14ac:dyDescent="0.35">
      <c r="A3103">
        <v>1</v>
      </c>
      <c r="B3103">
        <f t="shared" si="121"/>
        <v>3102</v>
      </c>
      <c r="C3103" t="s">
        <v>150</v>
      </c>
      <c r="D3103">
        <v>152</v>
      </c>
      <c r="E3103">
        <v>2013</v>
      </c>
      <c r="F3103">
        <v>100</v>
      </c>
      <c r="G3103" s="12">
        <v>11000000</v>
      </c>
      <c r="H3103" s="12">
        <v>0</v>
      </c>
      <c r="I3103">
        <v>1</v>
      </c>
      <c r="J3103">
        <v>0</v>
      </c>
      <c r="K3103">
        <v>0</v>
      </c>
      <c r="L3103" s="11">
        <v>34787</v>
      </c>
      <c r="M3103" s="12">
        <v>1995</v>
      </c>
      <c r="N3103">
        <v>1</v>
      </c>
      <c r="O3103" s="12">
        <f t="shared" si="120"/>
        <v>18</v>
      </c>
      <c r="P3103">
        <v>2005</v>
      </c>
      <c r="Q3103">
        <v>8</v>
      </c>
      <c r="R3103">
        <v>1</v>
      </c>
      <c r="S3103">
        <v>9.0788900000000006E-2</v>
      </c>
      <c r="T3103">
        <v>0</v>
      </c>
      <c r="U3103">
        <v>0</v>
      </c>
    </row>
    <row r="3104" spans="1:21" x14ac:dyDescent="0.35">
      <c r="A3104">
        <v>1</v>
      </c>
      <c r="B3104">
        <f t="shared" si="121"/>
        <v>3103</v>
      </c>
      <c r="C3104" t="s">
        <v>150</v>
      </c>
      <c r="D3104">
        <v>152</v>
      </c>
      <c r="E3104">
        <v>2014</v>
      </c>
      <c r="F3104">
        <v>100</v>
      </c>
      <c r="G3104" s="12">
        <v>11000000</v>
      </c>
      <c r="H3104" s="12">
        <v>0</v>
      </c>
      <c r="I3104">
        <v>1</v>
      </c>
      <c r="J3104">
        <v>0</v>
      </c>
      <c r="K3104">
        <v>0</v>
      </c>
      <c r="L3104" s="11">
        <v>34787</v>
      </c>
      <c r="M3104" s="12">
        <v>1995</v>
      </c>
      <c r="N3104">
        <v>1</v>
      </c>
      <c r="O3104" s="12">
        <f t="shared" si="120"/>
        <v>19</v>
      </c>
      <c r="P3104">
        <v>2005</v>
      </c>
      <c r="Q3104">
        <v>9</v>
      </c>
      <c r="R3104">
        <v>1</v>
      </c>
      <c r="S3104">
        <v>8.9735099999999998E-2</v>
      </c>
      <c r="T3104">
        <v>0</v>
      </c>
      <c r="U3104">
        <v>0</v>
      </c>
    </row>
    <row r="3105" spans="1:21" x14ac:dyDescent="0.35">
      <c r="A3105">
        <v>1</v>
      </c>
      <c r="B3105">
        <f t="shared" si="121"/>
        <v>3104</v>
      </c>
      <c r="C3105" t="s">
        <v>150</v>
      </c>
      <c r="D3105">
        <v>152</v>
      </c>
      <c r="E3105">
        <v>2015</v>
      </c>
      <c r="F3105">
        <v>100</v>
      </c>
      <c r="G3105" s="12">
        <v>11000000</v>
      </c>
      <c r="H3105" s="12">
        <v>0</v>
      </c>
      <c r="I3105">
        <v>1</v>
      </c>
      <c r="J3105">
        <v>0</v>
      </c>
      <c r="K3105">
        <v>0</v>
      </c>
      <c r="L3105" s="11">
        <v>34787</v>
      </c>
      <c r="M3105" s="12">
        <v>1995</v>
      </c>
      <c r="N3105">
        <v>1</v>
      </c>
      <c r="O3105" s="12">
        <f t="shared" si="120"/>
        <v>20</v>
      </c>
      <c r="P3105">
        <v>2005</v>
      </c>
      <c r="Q3105">
        <v>10</v>
      </c>
      <c r="R3105">
        <v>1</v>
      </c>
      <c r="S3105">
        <v>8.8702299999999998E-2</v>
      </c>
      <c r="T3105">
        <v>0</v>
      </c>
      <c r="U3105">
        <v>0</v>
      </c>
    </row>
    <row r="3106" spans="1:21" x14ac:dyDescent="0.35">
      <c r="A3106">
        <v>1</v>
      </c>
      <c r="B3106">
        <f t="shared" si="121"/>
        <v>3105</v>
      </c>
      <c r="C3106" t="s">
        <v>150</v>
      </c>
      <c r="D3106">
        <v>152</v>
      </c>
      <c r="E3106">
        <v>2016</v>
      </c>
      <c r="F3106">
        <v>100</v>
      </c>
      <c r="G3106" s="12">
        <v>11000000</v>
      </c>
      <c r="H3106" s="12">
        <v>0</v>
      </c>
      <c r="I3106">
        <v>1</v>
      </c>
      <c r="J3106">
        <v>0</v>
      </c>
      <c r="K3106">
        <v>0</v>
      </c>
      <c r="L3106" s="11">
        <v>34787</v>
      </c>
      <c r="M3106" s="12">
        <v>1995</v>
      </c>
      <c r="N3106">
        <v>1</v>
      </c>
      <c r="O3106" s="12">
        <f t="shared" si="120"/>
        <v>21</v>
      </c>
      <c r="P3106">
        <v>2005</v>
      </c>
      <c r="Q3106">
        <v>11</v>
      </c>
      <c r="R3106">
        <v>1</v>
      </c>
      <c r="S3106">
        <v>8.7694300000000003E-2</v>
      </c>
      <c r="T3106">
        <v>0</v>
      </c>
      <c r="U3106">
        <v>0</v>
      </c>
    </row>
    <row r="3107" spans="1:21" x14ac:dyDescent="0.35">
      <c r="A3107">
        <v>1</v>
      </c>
      <c r="B3107">
        <f t="shared" si="121"/>
        <v>3106</v>
      </c>
      <c r="C3107" t="s">
        <v>152</v>
      </c>
      <c r="D3107">
        <v>155</v>
      </c>
      <c r="E3107">
        <v>1990</v>
      </c>
      <c r="F3107">
        <v>64000</v>
      </c>
      <c r="G3107" s="12">
        <v>17000000</v>
      </c>
      <c r="H3107" s="12">
        <v>0</v>
      </c>
      <c r="I3107">
        <v>0</v>
      </c>
      <c r="J3107">
        <v>1</v>
      </c>
      <c r="K3107">
        <v>0</v>
      </c>
      <c r="L3107" s="11">
        <v>34700</v>
      </c>
      <c r="M3107" s="12">
        <v>1995</v>
      </c>
      <c r="N3107">
        <v>0</v>
      </c>
      <c r="O3107" s="12">
        <f t="shared" si="120"/>
        <v>-5</v>
      </c>
      <c r="P3107">
        <v>2033</v>
      </c>
      <c r="Q3107">
        <v>-43</v>
      </c>
      <c r="R3107">
        <v>0</v>
      </c>
      <c r="S3107">
        <v>36.699550000000002</v>
      </c>
      <c r="T3107">
        <v>0</v>
      </c>
      <c r="U3107">
        <v>0</v>
      </c>
    </row>
    <row r="3108" spans="1:21" x14ac:dyDescent="0.35">
      <c r="A3108">
        <v>1</v>
      </c>
      <c r="B3108">
        <f t="shared" si="121"/>
        <v>3107</v>
      </c>
      <c r="C3108" t="s">
        <v>152</v>
      </c>
      <c r="D3108">
        <v>155</v>
      </c>
      <c r="E3108">
        <v>1991</v>
      </c>
      <c r="F3108">
        <v>73000</v>
      </c>
      <c r="G3108" s="12">
        <v>18000000</v>
      </c>
      <c r="H3108" s="12">
        <v>0</v>
      </c>
      <c r="I3108">
        <v>0</v>
      </c>
      <c r="J3108">
        <v>1</v>
      </c>
      <c r="K3108">
        <v>0</v>
      </c>
      <c r="L3108" s="11">
        <v>34700</v>
      </c>
      <c r="M3108" s="12">
        <v>1995</v>
      </c>
      <c r="N3108">
        <v>0</v>
      </c>
      <c r="O3108" s="12">
        <f t="shared" si="120"/>
        <v>-4</v>
      </c>
      <c r="P3108">
        <v>2033</v>
      </c>
      <c r="Q3108">
        <v>-42</v>
      </c>
      <c r="R3108">
        <v>0</v>
      </c>
      <c r="S3108">
        <v>40.464649999999999</v>
      </c>
      <c r="T3108">
        <v>0</v>
      </c>
      <c r="U3108">
        <v>0</v>
      </c>
    </row>
    <row r="3109" spans="1:21" x14ac:dyDescent="0.35">
      <c r="A3109">
        <v>1</v>
      </c>
      <c r="B3109">
        <f t="shared" si="121"/>
        <v>3108</v>
      </c>
      <c r="C3109" t="s">
        <v>152</v>
      </c>
      <c r="D3109">
        <v>155</v>
      </c>
      <c r="E3109">
        <v>1992</v>
      </c>
      <c r="F3109">
        <v>82000</v>
      </c>
      <c r="G3109" s="12">
        <v>19000000</v>
      </c>
      <c r="H3109" s="12">
        <v>0</v>
      </c>
      <c r="I3109">
        <v>0</v>
      </c>
      <c r="J3109">
        <v>1</v>
      </c>
      <c r="K3109">
        <v>0</v>
      </c>
      <c r="L3109" s="11">
        <v>34700</v>
      </c>
      <c r="M3109" s="12">
        <v>1995</v>
      </c>
      <c r="N3109">
        <v>0</v>
      </c>
      <c r="O3109" s="12">
        <f t="shared" si="120"/>
        <v>-3</v>
      </c>
      <c r="P3109">
        <v>2033</v>
      </c>
      <c r="Q3109">
        <v>-41</v>
      </c>
      <c r="R3109">
        <v>0</v>
      </c>
      <c r="S3109">
        <v>43.961019999999998</v>
      </c>
      <c r="T3109">
        <v>0</v>
      </c>
      <c r="U3109">
        <v>0</v>
      </c>
    </row>
    <row r="3110" spans="1:21" x14ac:dyDescent="0.35">
      <c r="A3110">
        <v>1</v>
      </c>
      <c r="B3110">
        <f t="shared" si="121"/>
        <v>3109</v>
      </c>
      <c r="C3110" t="s">
        <v>152</v>
      </c>
      <c r="D3110">
        <v>155</v>
      </c>
      <c r="E3110">
        <v>1993</v>
      </c>
      <c r="F3110">
        <v>89000</v>
      </c>
      <c r="G3110" s="12">
        <v>19000000</v>
      </c>
      <c r="H3110" s="12">
        <v>0</v>
      </c>
      <c r="I3110">
        <v>0</v>
      </c>
      <c r="J3110">
        <v>1</v>
      </c>
      <c r="K3110">
        <v>0</v>
      </c>
      <c r="L3110" s="11">
        <v>34700</v>
      </c>
      <c r="M3110" s="12">
        <v>1995</v>
      </c>
      <c r="N3110">
        <v>0</v>
      </c>
      <c r="O3110" s="12">
        <f t="shared" si="120"/>
        <v>-2</v>
      </c>
      <c r="P3110">
        <v>2033</v>
      </c>
      <c r="Q3110">
        <v>-40</v>
      </c>
      <c r="R3110">
        <v>0</v>
      </c>
      <c r="S3110">
        <v>46.172789999999999</v>
      </c>
      <c r="T3110">
        <v>0</v>
      </c>
      <c r="U3110">
        <v>0</v>
      </c>
    </row>
    <row r="3111" spans="1:21" x14ac:dyDescent="0.35">
      <c r="A3111">
        <v>1</v>
      </c>
      <c r="B3111">
        <f t="shared" si="121"/>
        <v>3110</v>
      </c>
      <c r="C3111" t="s">
        <v>152</v>
      </c>
      <c r="D3111">
        <v>155</v>
      </c>
      <c r="E3111">
        <v>1994</v>
      </c>
      <c r="F3111">
        <v>95000</v>
      </c>
      <c r="G3111" s="12">
        <v>20000000</v>
      </c>
      <c r="H3111" s="12">
        <v>0</v>
      </c>
      <c r="I3111">
        <v>0</v>
      </c>
      <c r="J3111">
        <v>1</v>
      </c>
      <c r="K3111">
        <v>0</v>
      </c>
      <c r="L3111" s="11">
        <v>34700</v>
      </c>
      <c r="M3111" s="12">
        <v>1995</v>
      </c>
      <c r="N3111">
        <v>0</v>
      </c>
      <c r="O3111" s="12">
        <f t="shared" si="120"/>
        <v>-1</v>
      </c>
      <c r="P3111">
        <v>2033</v>
      </c>
      <c r="Q3111">
        <v>-39</v>
      </c>
      <c r="R3111">
        <v>0</v>
      </c>
      <c r="S3111">
        <v>47.720390000000002</v>
      </c>
      <c r="T3111">
        <v>0</v>
      </c>
      <c r="U3111">
        <v>0</v>
      </c>
    </row>
    <row r="3112" spans="1:21" x14ac:dyDescent="0.35">
      <c r="A3112">
        <v>1</v>
      </c>
      <c r="B3112">
        <f t="shared" si="121"/>
        <v>3111</v>
      </c>
      <c r="C3112" t="s">
        <v>152</v>
      </c>
      <c r="D3112">
        <v>155</v>
      </c>
      <c r="E3112">
        <v>1995</v>
      </c>
      <c r="F3112">
        <v>99000</v>
      </c>
      <c r="G3112" s="12">
        <v>21000000</v>
      </c>
      <c r="H3112" s="12">
        <v>0</v>
      </c>
      <c r="I3112">
        <v>0</v>
      </c>
      <c r="J3112">
        <v>1</v>
      </c>
      <c r="K3112">
        <v>0</v>
      </c>
      <c r="L3112" s="11">
        <v>34700</v>
      </c>
      <c r="M3112" s="12">
        <v>1995</v>
      </c>
      <c r="N3112">
        <v>1</v>
      </c>
      <c r="O3112" s="12">
        <f t="shared" si="120"/>
        <v>0</v>
      </c>
      <c r="P3112">
        <v>2033</v>
      </c>
      <c r="Q3112">
        <v>-38</v>
      </c>
      <c r="R3112">
        <v>0</v>
      </c>
      <c r="S3112">
        <v>48.174500000000002</v>
      </c>
      <c r="T3112">
        <v>1</v>
      </c>
      <c r="U3112">
        <v>0</v>
      </c>
    </row>
    <row r="3113" spans="1:21" x14ac:dyDescent="0.35">
      <c r="A3113">
        <v>1</v>
      </c>
      <c r="B3113">
        <f t="shared" si="121"/>
        <v>3112</v>
      </c>
      <c r="C3113" t="s">
        <v>152</v>
      </c>
      <c r="D3113">
        <v>155</v>
      </c>
      <c r="E3113">
        <v>1996</v>
      </c>
      <c r="F3113">
        <v>100000</v>
      </c>
      <c r="G3113" s="12">
        <v>21000000</v>
      </c>
      <c r="H3113" s="12">
        <v>0</v>
      </c>
      <c r="I3113">
        <v>0</v>
      </c>
      <c r="J3113">
        <v>1</v>
      </c>
      <c r="K3113">
        <v>0</v>
      </c>
      <c r="L3113" s="11">
        <v>34700</v>
      </c>
      <c r="M3113" s="12">
        <v>1995</v>
      </c>
      <c r="N3113">
        <v>1</v>
      </c>
      <c r="O3113" s="12">
        <f t="shared" si="120"/>
        <v>1</v>
      </c>
      <c r="P3113">
        <v>2033</v>
      </c>
      <c r="Q3113">
        <v>-37</v>
      </c>
      <c r="R3113">
        <v>0</v>
      </c>
      <c r="S3113">
        <v>47.165100000000002</v>
      </c>
      <c r="T3113">
        <v>1</v>
      </c>
      <c r="U3113">
        <v>0</v>
      </c>
    </row>
    <row r="3114" spans="1:21" x14ac:dyDescent="0.35">
      <c r="A3114">
        <v>1</v>
      </c>
      <c r="B3114">
        <f t="shared" si="121"/>
        <v>3113</v>
      </c>
      <c r="C3114" t="s">
        <v>152</v>
      </c>
      <c r="D3114">
        <v>155</v>
      </c>
      <c r="E3114">
        <v>1997</v>
      </c>
      <c r="F3114">
        <v>100000</v>
      </c>
      <c r="G3114" s="12">
        <v>22000000</v>
      </c>
      <c r="H3114" s="12">
        <v>0</v>
      </c>
      <c r="I3114">
        <v>0</v>
      </c>
      <c r="J3114">
        <v>1</v>
      </c>
      <c r="K3114">
        <v>0</v>
      </c>
      <c r="L3114" s="11">
        <v>34700</v>
      </c>
      <c r="M3114" s="12">
        <v>1995</v>
      </c>
      <c r="N3114">
        <v>1</v>
      </c>
      <c r="O3114" s="12">
        <f t="shared" si="120"/>
        <v>2</v>
      </c>
      <c r="P3114">
        <v>2033</v>
      </c>
      <c r="Q3114">
        <v>-36</v>
      </c>
      <c r="R3114">
        <v>0</v>
      </c>
      <c r="S3114">
        <v>45.733249999999998</v>
      </c>
      <c r="T3114">
        <v>1</v>
      </c>
      <c r="U3114">
        <v>0</v>
      </c>
    </row>
    <row r="3115" spans="1:21" x14ac:dyDescent="0.35">
      <c r="A3115">
        <v>1</v>
      </c>
      <c r="B3115">
        <f t="shared" si="121"/>
        <v>3114</v>
      </c>
      <c r="C3115" t="s">
        <v>152</v>
      </c>
      <c r="D3115">
        <v>155</v>
      </c>
      <c r="E3115">
        <v>1998</v>
      </c>
      <c r="F3115">
        <v>100000</v>
      </c>
      <c r="G3115" s="12">
        <v>23000000</v>
      </c>
      <c r="H3115" s="12">
        <v>0</v>
      </c>
      <c r="I3115">
        <v>0</v>
      </c>
      <c r="J3115">
        <v>1</v>
      </c>
      <c r="K3115">
        <v>0</v>
      </c>
      <c r="L3115" s="11">
        <v>34700</v>
      </c>
      <c r="M3115" s="12">
        <v>1995</v>
      </c>
      <c r="N3115">
        <v>1</v>
      </c>
      <c r="O3115" s="12">
        <f t="shared" si="120"/>
        <v>3</v>
      </c>
      <c r="P3115">
        <v>2033</v>
      </c>
      <c r="Q3115">
        <v>-35</v>
      </c>
      <c r="R3115">
        <v>0</v>
      </c>
      <c r="S3115">
        <v>44.342379999999999</v>
      </c>
      <c r="T3115">
        <v>1</v>
      </c>
      <c r="U3115">
        <v>0</v>
      </c>
    </row>
    <row r="3116" spans="1:21" x14ac:dyDescent="0.35">
      <c r="A3116">
        <v>1</v>
      </c>
      <c r="B3116">
        <f t="shared" si="121"/>
        <v>3115</v>
      </c>
      <c r="C3116" t="s">
        <v>152</v>
      </c>
      <c r="D3116">
        <v>155</v>
      </c>
      <c r="E3116">
        <v>1999</v>
      </c>
      <c r="F3116">
        <v>100000</v>
      </c>
      <c r="G3116" s="12">
        <v>23000000</v>
      </c>
      <c r="H3116" s="12">
        <v>0</v>
      </c>
      <c r="I3116">
        <v>0</v>
      </c>
      <c r="J3116">
        <v>1</v>
      </c>
      <c r="K3116">
        <v>0</v>
      </c>
      <c r="L3116" s="11">
        <v>34700</v>
      </c>
      <c r="M3116" s="12">
        <v>1995</v>
      </c>
      <c r="N3116">
        <v>1</v>
      </c>
      <c r="O3116" s="12">
        <f t="shared" si="120"/>
        <v>4</v>
      </c>
      <c r="P3116">
        <v>2033</v>
      </c>
      <c r="Q3116">
        <v>-34</v>
      </c>
      <c r="R3116">
        <v>0</v>
      </c>
      <c r="S3116">
        <v>42.968249999999998</v>
      </c>
      <c r="T3116">
        <v>1</v>
      </c>
      <c r="U3116">
        <v>0</v>
      </c>
    </row>
    <row r="3117" spans="1:21" x14ac:dyDescent="0.35">
      <c r="A3117">
        <v>1</v>
      </c>
      <c r="B3117">
        <f t="shared" si="121"/>
        <v>3116</v>
      </c>
      <c r="C3117" t="s">
        <v>152</v>
      </c>
      <c r="D3117">
        <v>155</v>
      </c>
      <c r="E3117">
        <v>2000</v>
      </c>
      <c r="F3117">
        <v>100000</v>
      </c>
      <c r="G3117" s="12">
        <v>24000000</v>
      </c>
      <c r="H3117" s="12">
        <v>0</v>
      </c>
      <c r="I3117">
        <v>0</v>
      </c>
      <c r="J3117">
        <v>1</v>
      </c>
      <c r="K3117">
        <v>0</v>
      </c>
      <c r="L3117" s="11">
        <v>34700</v>
      </c>
      <c r="M3117" s="12">
        <v>1995</v>
      </c>
      <c r="N3117">
        <v>1</v>
      </c>
      <c r="O3117" s="12">
        <f t="shared" si="120"/>
        <v>5</v>
      </c>
      <c r="P3117">
        <v>2033</v>
      </c>
      <c r="Q3117">
        <v>-33</v>
      </c>
      <c r="R3117">
        <v>0</v>
      </c>
      <c r="S3117">
        <v>41.598590000000002</v>
      </c>
      <c r="T3117">
        <v>1</v>
      </c>
      <c r="U3117">
        <v>0</v>
      </c>
    </row>
    <row r="3118" spans="1:21" x14ac:dyDescent="0.35">
      <c r="A3118">
        <v>1</v>
      </c>
      <c r="B3118">
        <f t="shared" si="121"/>
        <v>3117</v>
      </c>
      <c r="C3118" t="s">
        <v>152</v>
      </c>
      <c r="D3118">
        <v>155</v>
      </c>
      <c r="E3118">
        <v>2001</v>
      </c>
      <c r="F3118">
        <v>100000</v>
      </c>
      <c r="G3118" s="12">
        <v>25000000</v>
      </c>
      <c r="H3118" s="12">
        <v>0</v>
      </c>
      <c r="I3118">
        <v>0</v>
      </c>
      <c r="J3118">
        <v>1</v>
      </c>
      <c r="K3118">
        <v>0</v>
      </c>
      <c r="L3118" s="11">
        <v>34700</v>
      </c>
      <c r="M3118" s="12">
        <v>1995</v>
      </c>
      <c r="N3118">
        <v>1</v>
      </c>
      <c r="O3118" s="12">
        <f t="shared" si="120"/>
        <v>6</v>
      </c>
      <c r="P3118">
        <v>2033</v>
      </c>
      <c r="Q3118">
        <v>-32</v>
      </c>
      <c r="R3118">
        <v>0</v>
      </c>
      <c r="S3118">
        <v>40.233530000000002</v>
      </c>
      <c r="T3118">
        <v>1</v>
      </c>
      <c r="U3118">
        <v>0</v>
      </c>
    </row>
    <row r="3119" spans="1:21" x14ac:dyDescent="0.35">
      <c r="A3119">
        <v>1</v>
      </c>
      <c r="B3119">
        <f t="shared" si="121"/>
        <v>3118</v>
      </c>
      <c r="C3119" t="s">
        <v>152</v>
      </c>
      <c r="D3119">
        <v>155</v>
      </c>
      <c r="E3119">
        <v>2002</v>
      </c>
      <c r="F3119">
        <v>99000</v>
      </c>
      <c r="G3119" s="12">
        <v>26000000</v>
      </c>
      <c r="H3119" s="12">
        <v>0</v>
      </c>
      <c r="I3119">
        <v>0</v>
      </c>
      <c r="J3119">
        <v>1</v>
      </c>
      <c r="K3119">
        <v>0</v>
      </c>
      <c r="L3119" s="11">
        <v>34700</v>
      </c>
      <c r="M3119" s="12">
        <v>1995</v>
      </c>
      <c r="N3119">
        <v>1</v>
      </c>
      <c r="O3119" s="12">
        <f t="shared" si="120"/>
        <v>7</v>
      </c>
      <c r="P3119">
        <v>2033</v>
      </c>
      <c r="Q3119">
        <v>-31</v>
      </c>
      <c r="R3119">
        <v>0</v>
      </c>
      <c r="S3119">
        <v>38.494370000000004</v>
      </c>
      <c r="T3119">
        <v>1</v>
      </c>
      <c r="U3119">
        <v>0</v>
      </c>
    </row>
    <row r="3120" spans="1:21" x14ac:dyDescent="0.35">
      <c r="A3120">
        <v>1</v>
      </c>
      <c r="B3120">
        <f t="shared" si="121"/>
        <v>3119</v>
      </c>
      <c r="C3120" t="s">
        <v>152</v>
      </c>
      <c r="D3120">
        <v>155</v>
      </c>
      <c r="E3120">
        <v>2003</v>
      </c>
      <c r="F3120">
        <v>96000</v>
      </c>
      <c r="G3120" s="12">
        <v>27000000</v>
      </c>
      <c r="H3120" s="12">
        <v>0</v>
      </c>
      <c r="I3120">
        <v>0</v>
      </c>
      <c r="J3120">
        <v>1</v>
      </c>
      <c r="K3120">
        <v>0</v>
      </c>
      <c r="L3120" s="11">
        <v>34700</v>
      </c>
      <c r="M3120" s="12">
        <v>1995</v>
      </c>
      <c r="N3120">
        <v>1</v>
      </c>
      <c r="O3120" s="12">
        <f t="shared" si="120"/>
        <v>8</v>
      </c>
      <c r="P3120">
        <v>2033</v>
      </c>
      <c r="Q3120">
        <v>-30</v>
      </c>
      <c r="R3120">
        <v>0</v>
      </c>
      <c r="S3120">
        <v>36.056579999999997</v>
      </c>
      <c r="T3120">
        <v>1</v>
      </c>
      <c r="U3120">
        <v>0</v>
      </c>
    </row>
    <row r="3121" spans="1:21" x14ac:dyDescent="0.35">
      <c r="A3121">
        <v>1</v>
      </c>
      <c r="B3121">
        <f t="shared" si="121"/>
        <v>3120</v>
      </c>
      <c r="C3121" t="s">
        <v>152</v>
      </c>
      <c r="D3121">
        <v>155</v>
      </c>
      <c r="E3121">
        <v>2004</v>
      </c>
      <c r="F3121">
        <v>92000</v>
      </c>
      <c r="G3121" s="12">
        <v>28000000</v>
      </c>
      <c r="H3121" s="12">
        <v>0</v>
      </c>
      <c r="I3121">
        <v>0</v>
      </c>
      <c r="J3121">
        <v>1</v>
      </c>
      <c r="K3121">
        <v>0</v>
      </c>
      <c r="L3121" s="11">
        <v>34700</v>
      </c>
      <c r="M3121" s="12">
        <v>1995</v>
      </c>
      <c r="N3121">
        <v>1</v>
      </c>
      <c r="O3121" s="12">
        <f t="shared" si="120"/>
        <v>9</v>
      </c>
      <c r="P3121">
        <v>2033</v>
      </c>
      <c r="Q3121">
        <v>-29</v>
      </c>
      <c r="R3121">
        <v>0</v>
      </c>
      <c r="S3121">
        <v>33.371499999999997</v>
      </c>
      <c r="T3121">
        <v>1</v>
      </c>
      <c r="U3121">
        <v>0</v>
      </c>
    </row>
    <row r="3122" spans="1:21" x14ac:dyDescent="0.35">
      <c r="A3122">
        <v>1</v>
      </c>
      <c r="B3122">
        <f t="shared" si="121"/>
        <v>3121</v>
      </c>
      <c r="C3122" t="s">
        <v>152</v>
      </c>
      <c r="D3122">
        <v>155</v>
      </c>
      <c r="E3122">
        <v>2005</v>
      </c>
      <c r="F3122">
        <v>84000</v>
      </c>
      <c r="G3122" s="12">
        <v>29000000</v>
      </c>
      <c r="H3122" s="12">
        <v>0</v>
      </c>
      <c r="I3122">
        <v>0</v>
      </c>
      <c r="J3122">
        <v>1</v>
      </c>
      <c r="K3122">
        <v>0</v>
      </c>
      <c r="L3122" s="11">
        <v>34700</v>
      </c>
      <c r="M3122" s="12">
        <v>1995</v>
      </c>
      <c r="N3122">
        <v>1</v>
      </c>
      <c r="O3122" s="12">
        <f t="shared" si="120"/>
        <v>10</v>
      </c>
      <c r="P3122">
        <v>2033</v>
      </c>
      <c r="Q3122">
        <v>-28</v>
      </c>
      <c r="R3122">
        <v>0</v>
      </c>
      <c r="S3122">
        <v>29.42831</v>
      </c>
      <c r="T3122">
        <v>1</v>
      </c>
      <c r="U3122">
        <v>0</v>
      </c>
    </row>
    <row r="3123" spans="1:21" x14ac:dyDescent="0.35">
      <c r="A3123">
        <v>1</v>
      </c>
      <c r="B3123">
        <f t="shared" si="121"/>
        <v>3122</v>
      </c>
      <c r="C3123" t="s">
        <v>152</v>
      </c>
      <c r="D3123">
        <v>155</v>
      </c>
      <c r="E3123">
        <v>2006</v>
      </c>
      <c r="F3123">
        <v>76000</v>
      </c>
      <c r="G3123" s="12">
        <v>30000000</v>
      </c>
      <c r="H3123" s="12">
        <v>0</v>
      </c>
      <c r="I3123">
        <v>0</v>
      </c>
      <c r="J3123">
        <v>1</v>
      </c>
      <c r="K3123">
        <v>0</v>
      </c>
      <c r="L3123" s="11">
        <v>34700</v>
      </c>
      <c r="M3123" s="12">
        <v>1995</v>
      </c>
      <c r="N3123">
        <v>1</v>
      </c>
      <c r="O3123" s="12">
        <f t="shared" si="120"/>
        <v>11</v>
      </c>
      <c r="P3123">
        <v>2033</v>
      </c>
      <c r="Q3123">
        <v>-27</v>
      </c>
      <c r="R3123">
        <v>0</v>
      </c>
      <c r="S3123">
        <v>25.718540000000001</v>
      </c>
      <c r="T3123">
        <v>1</v>
      </c>
      <c r="U3123">
        <v>0</v>
      </c>
    </row>
    <row r="3124" spans="1:21" x14ac:dyDescent="0.35">
      <c r="A3124">
        <v>1</v>
      </c>
      <c r="B3124">
        <f t="shared" si="121"/>
        <v>3123</v>
      </c>
      <c r="C3124" t="s">
        <v>152</v>
      </c>
      <c r="D3124">
        <v>155</v>
      </c>
      <c r="E3124">
        <v>2007</v>
      </c>
      <c r="F3124">
        <v>77000</v>
      </c>
      <c r="G3124" s="12">
        <v>31000000</v>
      </c>
      <c r="H3124" s="12">
        <v>0</v>
      </c>
      <c r="I3124">
        <v>0</v>
      </c>
      <c r="J3124">
        <v>1</v>
      </c>
      <c r="K3124">
        <v>0</v>
      </c>
      <c r="L3124" s="11">
        <v>34700</v>
      </c>
      <c r="M3124" s="12">
        <v>1995</v>
      </c>
      <c r="N3124">
        <v>1</v>
      </c>
      <c r="O3124" s="12">
        <f t="shared" si="120"/>
        <v>12</v>
      </c>
      <c r="P3124">
        <v>2033</v>
      </c>
      <c r="Q3124">
        <v>-26</v>
      </c>
      <c r="R3124">
        <v>0</v>
      </c>
      <c r="S3124">
        <v>25.171220000000002</v>
      </c>
      <c r="T3124">
        <v>1</v>
      </c>
      <c r="U3124">
        <v>0</v>
      </c>
    </row>
    <row r="3125" spans="1:21" x14ac:dyDescent="0.35">
      <c r="A3125">
        <v>1</v>
      </c>
      <c r="B3125">
        <f t="shared" si="121"/>
        <v>3124</v>
      </c>
      <c r="C3125" t="s">
        <v>152</v>
      </c>
      <c r="D3125">
        <v>155</v>
      </c>
      <c r="E3125">
        <v>2008</v>
      </c>
      <c r="F3125">
        <v>76000</v>
      </c>
      <c r="G3125" s="12">
        <v>32000000</v>
      </c>
      <c r="H3125" s="12">
        <v>0</v>
      </c>
      <c r="I3125">
        <v>0</v>
      </c>
      <c r="J3125">
        <v>1</v>
      </c>
      <c r="K3125">
        <v>0</v>
      </c>
      <c r="L3125" s="11">
        <v>34700</v>
      </c>
      <c r="M3125" s="12">
        <v>1995</v>
      </c>
      <c r="N3125">
        <v>1</v>
      </c>
      <c r="O3125" s="12">
        <f t="shared" si="120"/>
        <v>13</v>
      </c>
      <c r="P3125">
        <v>2033</v>
      </c>
      <c r="Q3125">
        <v>-25</v>
      </c>
      <c r="R3125">
        <v>0</v>
      </c>
      <c r="S3125">
        <v>24.002099999999999</v>
      </c>
      <c r="T3125">
        <v>1</v>
      </c>
      <c r="U3125">
        <v>0</v>
      </c>
    </row>
    <row r="3126" spans="1:21" x14ac:dyDescent="0.35">
      <c r="A3126">
        <v>1</v>
      </c>
      <c r="B3126">
        <f t="shared" si="121"/>
        <v>3125</v>
      </c>
      <c r="C3126" t="s">
        <v>152</v>
      </c>
      <c r="D3126">
        <v>155</v>
      </c>
      <c r="E3126">
        <v>2009</v>
      </c>
      <c r="F3126">
        <v>69000</v>
      </c>
      <c r="G3126" s="12">
        <v>33000000</v>
      </c>
      <c r="H3126" s="12">
        <v>0</v>
      </c>
      <c r="I3126">
        <v>0</v>
      </c>
      <c r="J3126">
        <v>1</v>
      </c>
      <c r="K3126">
        <v>0</v>
      </c>
      <c r="L3126" s="11">
        <v>34700</v>
      </c>
      <c r="M3126" s="12">
        <v>1995</v>
      </c>
      <c r="N3126">
        <v>1</v>
      </c>
      <c r="O3126" s="12">
        <f t="shared" si="120"/>
        <v>14</v>
      </c>
      <c r="P3126">
        <v>2033</v>
      </c>
      <c r="Q3126">
        <v>-24</v>
      </c>
      <c r="R3126">
        <v>0</v>
      </c>
      <c r="S3126">
        <v>21.05463</v>
      </c>
      <c r="T3126">
        <v>1</v>
      </c>
      <c r="U3126">
        <v>0</v>
      </c>
    </row>
    <row r="3127" spans="1:21" x14ac:dyDescent="0.35">
      <c r="A3127">
        <v>1</v>
      </c>
      <c r="B3127">
        <f t="shared" si="121"/>
        <v>3126</v>
      </c>
      <c r="C3127" t="s">
        <v>152</v>
      </c>
      <c r="D3127">
        <v>155</v>
      </c>
      <c r="E3127">
        <v>2010</v>
      </c>
      <c r="F3127">
        <v>63000</v>
      </c>
      <c r="G3127" s="12">
        <v>34000000</v>
      </c>
      <c r="H3127" s="12">
        <v>0</v>
      </c>
      <c r="I3127">
        <v>0</v>
      </c>
      <c r="J3127">
        <v>1</v>
      </c>
      <c r="K3127">
        <v>0</v>
      </c>
      <c r="L3127" s="11">
        <v>34700</v>
      </c>
      <c r="M3127" s="12">
        <v>1995</v>
      </c>
      <c r="N3127">
        <v>1</v>
      </c>
      <c r="O3127" s="12">
        <f t="shared" si="120"/>
        <v>15</v>
      </c>
      <c r="P3127">
        <v>2033</v>
      </c>
      <c r="Q3127">
        <v>-23</v>
      </c>
      <c r="R3127">
        <v>0</v>
      </c>
      <c r="S3127">
        <v>18.575780000000002</v>
      </c>
      <c r="T3127">
        <v>1</v>
      </c>
      <c r="U3127">
        <v>0</v>
      </c>
    </row>
    <row r="3128" spans="1:21" x14ac:dyDescent="0.35">
      <c r="A3128">
        <v>1</v>
      </c>
      <c r="B3128">
        <f t="shared" si="121"/>
        <v>3127</v>
      </c>
      <c r="C3128" t="s">
        <v>152</v>
      </c>
      <c r="D3128">
        <v>155</v>
      </c>
      <c r="E3128">
        <v>2011</v>
      </c>
      <c r="F3128">
        <v>57000</v>
      </c>
      <c r="G3128" s="12">
        <v>35000000</v>
      </c>
      <c r="H3128" s="12">
        <v>0</v>
      </c>
      <c r="I3128">
        <v>0</v>
      </c>
      <c r="J3128">
        <v>1</v>
      </c>
      <c r="K3128">
        <v>0</v>
      </c>
      <c r="L3128" s="11">
        <v>34700</v>
      </c>
      <c r="M3128" s="12">
        <v>1995</v>
      </c>
      <c r="N3128">
        <v>1</v>
      </c>
      <c r="O3128" s="12">
        <f t="shared" si="120"/>
        <v>16</v>
      </c>
      <c r="P3128">
        <v>2033</v>
      </c>
      <c r="Q3128">
        <v>-22</v>
      </c>
      <c r="R3128">
        <v>0</v>
      </c>
      <c r="S3128">
        <v>16.242260000000002</v>
      </c>
      <c r="T3128">
        <v>1</v>
      </c>
      <c r="U3128">
        <v>0</v>
      </c>
    </row>
    <row r="3129" spans="1:21" x14ac:dyDescent="0.35">
      <c r="A3129">
        <v>1</v>
      </c>
      <c r="B3129">
        <f t="shared" si="121"/>
        <v>3128</v>
      </c>
      <c r="C3129" t="s">
        <v>152</v>
      </c>
      <c r="D3129">
        <v>155</v>
      </c>
      <c r="E3129">
        <v>2012</v>
      </c>
      <c r="F3129">
        <v>52000</v>
      </c>
      <c r="G3129" s="12">
        <v>36000000</v>
      </c>
      <c r="H3129" s="12">
        <v>0</v>
      </c>
      <c r="I3129">
        <v>0</v>
      </c>
      <c r="J3129">
        <v>1</v>
      </c>
      <c r="K3129">
        <v>0</v>
      </c>
      <c r="L3129" s="11">
        <v>34700</v>
      </c>
      <c r="M3129" s="12">
        <v>1995</v>
      </c>
      <c r="N3129">
        <v>1</v>
      </c>
      <c r="O3129" s="12">
        <f t="shared" si="120"/>
        <v>17</v>
      </c>
      <c r="P3129">
        <v>2033</v>
      </c>
      <c r="Q3129">
        <v>-21</v>
      </c>
      <c r="R3129">
        <v>0</v>
      </c>
      <c r="S3129">
        <v>14.32239</v>
      </c>
      <c r="T3129">
        <v>1</v>
      </c>
      <c r="U3129">
        <v>0</v>
      </c>
    </row>
    <row r="3130" spans="1:21" x14ac:dyDescent="0.35">
      <c r="A3130">
        <v>1</v>
      </c>
      <c r="B3130">
        <f t="shared" si="121"/>
        <v>3129</v>
      </c>
      <c r="C3130" t="s">
        <v>152</v>
      </c>
      <c r="D3130">
        <v>155</v>
      </c>
      <c r="E3130">
        <v>2013</v>
      </c>
      <c r="F3130">
        <v>43000</v>
      </c>
      <c r="G3130" s="12">
        <v>38000000</v>
      </c>
      <c r="H3130" s="12">
        <v>0</v>
      </c>
      <c r="I3130">
        <v>0</v>
      </c>
      <c r="J3130">
        <v>1</v>
      </c>
      <c r="K3130">
        <v>0</v>
      </c>
      <c r="L3130" s="11">
        <v>34700</v>
      </c>
      <c r="M3130" s="12">
        <v>1995</v>
      </c>
      <c r="N3130">
        <v>1</v>
      </c>
      <c r="O3130" s="12">
        <f t="shared" si="120"/>
        <v>18</v>
      </c>
      <c r="P3130">
        <v>2033</v>
      </c>
      <c r="Q3130">
        <v>-20</v>
      </c>
      <c r="R3130">
        <v>0</v>
      </c>
      <c r="S3130">
        <v>11.45026</v>
      </c>
      <c r="T3130">
        <v>1</v>
      </c>
      <c r="U3130">
        <v>0</v>
      </c>
    </row>
    <row r="3131" spans="1:21" x14ac:dyDescent="0.35">
      <c r="A3131">
        <v>1</v>
      </c>
      <c r="B3131">
        <f t="shared" si="121"/>
        <v>3130</v>
      </c>
      <c r="C3131" t="s">
        <v>152</v>
      </c>
      <c r="D3131">
        <v>155</v>
      </c>
      <c r="E3131">
        <v>2014</v>
      </c>
      <c r="F3131">
        <v>36000</v>
      </c>
      <c r="G3131" s="12">
        <v>39000000</v>
      </c>
      <c r="H3131" s="12">
        <v>0</v>
      </c>
      <c r="I3131">
        <v>0</v>
      </c>
      <c r="J3131">
        <v>1</v>
      </c>
      <c r="K3131">
        <v>0</v>
      </c>
      <c r="L3131" s="11">
        <v>34700</v>
      </c>
      <c r="M3131" s="12">
        <v>1995</v>
      </c>
      <c r="N3131">
        <v>1</v>
      </c>
      <c r="O3131" s="12">
        <f t="shared" si="120"/>
        <v>19</v>
      </c>
      <c r="P3131">
        <v>2033</v>
      </c>
      <c r="Q3131">
        <v>-19</v>
      </c>
      <c r="R3131">
        <v>0</v>
      </c>
      <c r="S3131">
        <v>9.2703849999999992</v>
      </c>
      <c r="T3131">
        <v>1</v>
      </c>
      <c r="U3131">
        <v>0</v>
      </c>
    </row>
    <row r="3132" spans="1:21" x14ac:dyDescent="0.35">
      <c r="A3132">
        <v>1</v>
      </c>
      <c r="B3132">
        <f t="shared" si="121"/>
        <v>3131</v>
      </c>
      <c r="C3132" t="s">
        <v>152</v>
      </c>
      <c r="D3132">
        <v>155</v>
      </c>
      <c r="E3132">
        <v>2015</v>
      </c>
      <c r="F3132">
        <v>31000</v>
      </c>
      <c r="G3132" s="12">
        <v>40000000</v>
      </c>
      <c r="H3132" s="12">
        <v>0</v>
      </c>
      <c r="I3132">
        <v>0</v>
      </c>
      <c r="J3132">
        <v>1</v>
      </c>
      <c r="K3132">
        <v>0</v>
      </c>
      <c r="L3132" s="11">
        <v>34700</v>
      </c>
      <c r="M3132" s="12">
        <v>1995</v>
      </c>
      <c r="N3132">
        <v>1</v>
      </c>
      <c r="O3132" s="12">
        <f t="shared" si="120"/>
        <v>20</v>
      </c>
      <c r="P3132">
        <v>2033</v>
      </c>
      <c r="Q3132">
        <v>-18</v>
      </c>
      <c r="R3132">
        <v>0</v>
      </c>
      <c r="S3132">
        <v>7.7220329999999997</v>
      </c>
      <c r="T3132">
        <v>1</v>
      </c>
      <c r="U3132">
        <v>0</v>
      </c>
    </row>
    <row r="3133" spans="1:21" x14ac:dyDescent="0.35">
      <c r="A3133">
        <v>1</v>
      </c>
      <c r="B3133">
        <f t="shared" si="121"/>
        <v>3132</v>
      </c>
      <c r="C3133" t="s">
        <v>152</v>
      </c>
      <c r="D3133">
        <v>155</v>
      </c>
      <c r="E3133">
        <v>2016</v>
      </c>
      <c r="F3133">
        <v>28000</v>
      </c>
      <c r="G3133" s="12">
        <v>41000000</v>
      </c>
      <c r="H3133" s="12">
        <v>0</v>
      </c>
      <c r="I3133">
        <v>0</v>
      </c>
      <c r="J3133">
        <v>1</v>
      </c>
      <c r="K3133">
        <v>0</v>
      </c>
      <c r="L3133" s="11">
        <v>34700</v>
      </c>
      <c r="M3133" s="12">
        <v>1995</v>
      </c>
      <c r="N3133">
        <v>1</v>
      </c>
      <c r="O3133" s="12">
        <f t="shared" si="120"/>
        <v>21</v>
      </c>
      <c r="P3133">
        <v>2033</v>
      </c>
      <c r="Q3133">
        <v>-17</v>
      </c>
      <c r="R3133">
        <v>0</v>
      </c>
      <c r="S3133">
        <v>6.748945</v>
      </c>
      <c r="T3133">
        <v>1</v>
      </c>
      <c r="U3133">
        <v>0</v>
      </c>
    </row>
    <row r="3134" spans="1:21" x14ac:dyDescent="0.35">
      <c r="A3134">
        <v>1</v>
      </c>
      <c r="B3134">
        <f t="shared" si="121"/>
        <v>3133</v>
      </c>
      <c r="C3134" t="s">
        <v>153</v>
      </c>
      <c r="D3134">
        <v>156</v>
      </c>
      <c r="E3134">
        <v>1990</v>
      </c>
      <c r="F3134">
        <v>500</v>
      </c>
      <c r="G3134" s="12">
        <v>52000000</v>
      </c>
      <c r="H3134" s="12">
        <v>0</v>
      </c>
      <c r="I3134">
        <v>0</v>
      </c>
      <c r="J3134">
        <v>0</v>
      </c>
      <c r="K3134">
        <v>0</v>
      </c>
      <c r="L3134" s="11">
        <v>39584</v>
      </c>
      <c r="M3134" s="12">
        <v>2008</v>
      </c>
      <c r="N3134">
        <v>0</v>
      </c>
      <c r="O3134" s="12">
        <f t="shared" si="120"/>
        <v>-18</v>
      </c>
      <c r="P3134">
        <v>2008</v>
      </c>
      <c r="Q3134">
        <v>-18</v>
      </c>
      <c r="R3134">
        <v>0</v>
      </c>
      <c r="S3134">
        <v>9.6353999999999995E-2</v>
      </c>
      <c r="T3134">
        <v>0</v>
      </c>
      <c r="U3134">
        <v>0</v>
      </c>
    </row>
    <row r="3135" spans="1:21" x14ac:dyDescent="0.35">
      <c r="A3135">
        <v>1</v>
      </c>
      <c r="B3135">
        <f t="shared" si="121"/>
        <v>3134</v>
      </c>
      <c r="C3135" t="s">
        <v>153</v>
      </c>
      <c r="D3135">
        <v>156</v>
      </c>
      <c r="E3135">
        <v>1991</v>
      </c>
      <c r="F3135">
        <v>500</v>
      </c>
      <c r="G3135" s="12">
        <v>52000000</v>
      </c>
      <c r="H3135" s="12">
        <v>0</v>
      </c>
      <c r="I3135">
        <v>0</v>
      </c>
      <c r="J3135">
        <v>0</v>
      </c>
      <c r="K3135">
        <v>0</v>
      </c>
      <c r="L3135" s="11">
        <v>39584</v>
      </c>
      <c r="M3135" s="12">
        <v>2008</v>
      </c>
      <c r="N3135">
        <v>0</v>
      </c>
      <c r="O3135" s="12">
        <f t="shared" si="120"/>
        <v>-17</v>
      </c>
      <c r="P3135">
        <v>2008</v>
      </c>
      <c r="Q3135">
        <v>-17</v>
      </c>
      <c r="R3135">
        <v>0</v>
      </c>
      <c r="S3135">
        <v>9.6153000000000002E-2</v>
      </c>
      <c r="T3135">
        <v>0</v>
      </c>
      <c r="U3135">
        <v>0</v>
      </c>
    </row>
    <row r="3136" spans="1:21" x14ac:dyDescent="0.35">
      <c r="A3136">
        <v>1</v>
      </c>
      <c r="B3136">
        <f t="shared" si="121"/>
        <v>3135</v>
      </c>
      <c r="C3136" t="s">
        <v>153</v>
      </c>
      <c r="D3136">
        <v>156</v>
      </c>
      <c r="E3136">
        <v>1992</v>
      </c>
      <c r="F3136">
        <v>500</v>
      </c>
      <c r="G3136" s="12">
        <v>52000000</v>
      </c>
      <c r="H3136" s="12">
        <v>0</v>
      </c>
      <c r="I3136">
        <v>0</v>
      </c>
      <c r="J3136">
        <v>0</v>
      </c>
      <c r="K3136">
        <v>0</v>
      </c>
      <c r="L3136" s="11">
        <v>39584</v>
      </c>
      <c r="M3136" s="12">
        <v>2008</v>
      </c>
      <c r="N3136">
        <v>0</v>
      </c>
      <c r="O3136" s="12">
        <f t="shared" si="120"/>
        <v>-16</v>
      </c>
      <c r="P3136">
        <v>2008</v>
      </c>
      <c r="Q3136">
        <v>-16</v>
      </c>
      <c r="R3136">
        <v>0</v>
      </c>
      <c r="S3136">
        <v>9.5876799999999998E-2</v>
      </c>
      <c r="T3136">
        <v>0</v>
      </c>
      <c r="U3136">
        <v>0</v>
      </c>
    </row>
    <row r="3137" spans="1:21" x14ac:dyDescent="0.35">
      <c r="A3137">
        <v>1</v>
      </c>
      <c r="B3137">
        <f t="shared" si="121"/>
        <v>3136</v>
      </c>
      <c r="C3137" t="s">
        <v>153</v>
      </c>
      <c r="D3137">
        <v>156</v>
      </c>
      <c r="E3137">
        <v>1993</v>
      </c>
      <c r="F3137">
        <v>1000</v>
      </c>
      <c r="G3137" s="12">
        <v>52000000</v>
      </c>
      <c r="H3137" s="12">
        <v>0</v>
      </c>
      <c r="I3137">
        <v>0</v>
      </c>
      <c r="J3137">
        <v>0</v>
      </c>
      <c r="K3137">
        <v>0</v>
      </c>
      <c r="L3137" s="11">
        <v>39584</v>
      </c>
      <c r="M3137" s="12">
        <v>2008</v>
      </c>
      <c r="N3137">
        <v>0</v>
      </c>
      <c r="O3137" s="12">
        <f t="shared" si="120"/>
        <v>-15</v>
      </c>
      <c r="P3137">
        <v>2008</v>
      </c>
      <c r="Q3137">
        <v>-15</v>
      </c>
      <c r="R3137">
        <v>0</v>
      </c>
      <c r="S3137">
        <v>0.19164719999999999</v>
      </c>
      <c r="T3137">
        <v>0</v>
      </c>
      <c r="U3137">
        <v>0</v>
      </c>
    </row>
    <row r="3138" spans="1:21" x14ac:dyDescent="0.35">
      <c r="A3138">
        <v>1</v>
      </c>
      <c r="B3138">
        <f t="shared" si="121"/>
        <v>3137</v>
      </c>
      <c r="C3138" t="s">
        <v>153</v>
      </c>
      <c r="D3138">
        <v>156</v>
      </c>
      <c r="E3138">
        <v>1994</v>
      </c>
      <c r="F3138">
        <v>1000</v>
      </c>
      <c r="G3138" s="12">
        <v>52000000</v>
      </c>
      <c r="H3138" s="12">
        <v>0</v>
      </c>
      <c r="I3138">
        <v>0</v>
      </c>
      <c r="J3138">
        <v>0</v>
      </c>
      <c r="K3138">
        <v>0</v>
      </c>
      <c r="L3138" s="11">
        <v>39584</v>
      </c>
      <c r="M3138" s="12">
        <v>2008</v>
      </c>
      <c r="N3138">
        <v>0</v>
      </c>
      <c r="O3138" s="12">
        <f t="shared" si="120"/>
        <v>-14</v>
      </c>
      <c r="P3138">
        <v>2008</v>
      </c>
      <c r="Q3138">
        <v>-14</v>
      </c>
      <c r="R3138">
        <v>0</v>
      </c>
      <c r="S3138">
        <v>0.1926001</v>
      </c>
      <c r="T3138">
        <v>0</v>
      </c>
      <c r="U3138">
        <v>0</v>
      </c>
    </row>
    <row r="3139" spans="1:21" x14ac:dyDescent="0.35">
      <c r="A3139">
        <v>1</v>
      </c>
      <c r="B3139">
        <f t="shared" si="121"/>
        <v>3138</v>
      </c>
      <c r="C3139" t="s">
        <v>153</v>
      </c>
      <c r="D3139">
        <v>156</v>
      </c>
      <c r="E3139">
        <v>1995</v>
      </c>
      <c r="F3139">
        <v>1200</v>
      </c>
      <c r="G3139" s="12">
        <v>52000000</v>
      </c>
      <c r="H3139" s="12">
        <v>0</v>
      </c>
      <c r="I3139">
        <v>0</v>
      </c>
      <c r="J3139">
        <v>0</v>
      </c>
      <c r="K3139">
        <v>0</v>
      </c>
      <c r="L3139" s="11">
        <v>39584</v>
      </c>
      <c r="M3139" s="12">
        <v>2008</v>
      </c>
      <c r="N3139">
        <v>0</v>
      </c>
      <c r="O3139" s="12">
        <f t="shared" ref="O3139:O3202" si="122">E3139-M3139</f>
        <v>-13</v>
      </c>
      <c r="P3139">
        <v>2008</v>
      </c>
      <c r="Q3139">
        <v>-13</v>
      </c>
      <c r="R3139">
        <v>0</v>
      </c>
      <c r="S3139">
        <v>0.2329541</v>
      </c>
      <c r="T3139">
        <v>0</v>
      </c>
      <c r="U3139">
        <v>0</v>
      </c>
    </row>
    <row r="3140" spans="1:21" x14ac:dyDescent="0.35">
      <c r="A3140">
        <v>1</v>
      </c>
      <c r="B3140">
        <f t="shared" ref="B3140:B3203" si="123">B3139+1</f>
        <v>3139</v>
      </c>
      <c r="C3140" t="s">
        <v>153</v>
      </c>
      <c r="D3140">
        <v>156</v>
      </c>
      <c r="E3140">
        <v>1996</v>
      </c>
      <c r="F3140">
        <v>1600</v>
      </c>
      <c r="G3140" s="12">
        <v>51000000</v>
      </c>
      <c r="H3140" s="12">
        <v>0</v>
      </c>
      <c r="I3140">
        <v>0</v>
      </c>
      <c r="J3140">
        <v>0</v>
      </c>
      <c r="K3140">
        <v>0</v>
      </c>
      <c r="L3140" s="11">
        <v>39584</v>
      </c>
      <c r="M3140" s="12">
        <v>2008</v>
      </c>
      <c r="N3140">
        <v>0</v>
      </c>
      <c r="O3140" s="12">
        <f t="shared" si="122"/>
        <v>-12</v>
      </c>
      <c r="P3140">
        <v>2008</v>
      </c>
      <c r="Q3140">
        <v>-12</v>
      </c>
      <c r="R3140">
        <v>0</v>
      </c>
      <c r="S3140">
        <v>0.31337409999999999</v>
      </c>
      <c r="T3140">
        <v>0</v>
      </c>
      <c r="U3140">
        <v>0</v>
      </c>
    </row>
    <row r="3141" spans="1:21" x14ac:dyDescent="0.35">
      <c r="A3141">
        <v>1</v>
      </c>
      <c r="B3141">
        <f t="shared" si="123"/>
        <v>3140</v>
      </c>
      <c r="C3141" t="s">
        <v>153</v>
      </c>
      <c r="D3141">
        <v>156</v>
      </c>
      <c r="E3141">
        <v>1997</v>
      </c>
      <c r="F3141">
        <v>2200</v>
      </c>
      <c r="G3141" s="12">
        <v>51000000</v>
      </c>
      <c r="H3141" s="12">
        <v>0</v>
      </c>
      <c r="I3141">
        <v>0</v>
      </c>
      <c r="J3141">
        <v>0</v>
      </c>
      <c r="K3141">
        <v>0</v>
      </c>
      <c r="L3141" s="11">
        <v>39584</v>
      </c>
      <c r="M3141" s="12">
        <v>2008</v>
      </c>
      <c r="N3141">
        <v>0</v>
      </c>
      <c r="O3141" s="12">
        <f t="shared" si="122"/>
        <v>-11</v>
      </c>
      <c r="P3141">
        <v>2008</v>
      </c>
      <c r="Q3141">
        <v>-11</v>
      </c>
      <c r="R3141">
        <v>0</v>
      </c>
      <c r="S3141">
        <v>0.43483329999999998</v>
      </c>
      <c r="T3141">
        <v>0</v>
      </c>
      <c r="U3141">
        <v>0</v>
      </c>
    </row>
    <row r="3142" spans="1:21" x14ac:dyDescent="0.35">
      <c r="A3142">
        <v>1</v>
      </c>
      <c r="B3142">
        <f t="shared" si="123"/>
        <v>3141</v>
      </c>
      <c r="C3142" t="s">
        <v>153</v>
      </c>
      <c r="D3142">
        <v>156</v>
      </c>
      <c r="E3142">
        <v>1998</v>
      </c>
      <c r="F3142">
        <v>2900</v>
      </c>
      <c r="G3142" s="12">
        <v>50000000</v>
      </c>
      <c r="H3142" s="12">
        <v>0</v>
      </c>
      <c r="I3142">
        <v>0</v>
      </c>
      <c r="J3142">
        <v>0</v>
      </c>
      <c r="K3142">
        <v>0</v>
      </c>
      <c r="L3142" s="11">
        <v>39584</v>
      </c>
      <c r="M3142" s="12">
        <v>2008</v>
      </c>
      <c r="N3142">
        <v>0</v>
      </c>
      <c r="O3142" s="12">
        <f t="shared" si="122"/>
        <v>-10</v>
      </c>
      <c r="P3142">
        <v>2008</v>
      </c>
      <c r="Q3142">
        <v>-10</v>
      </c>
      <c r="R3142">
        <v>0</v>
      </c>
      <c r="S3142">
        <v>0.57833509999999999</v>
      </c>
      <c r="T3142">
        <v>0</v>
      </c>
      <c r="U3142">
        <v>0</v>
      </c>
    </row>
    <row r="3143" spans="1:21" x14ac:dyDescent="0.35">
      <c r="A3143">
        <v>1</v>
      </c>
      <c r="B3143">
        <f t="shared" si="123"/>
        <v>3142</v>
      </c>
      <c r="C3143" t="s">
        <v>153</v>
      </c>
      <c r="D3143">
        <v>156</v>
      </c>
      <c r="E3143">
        <v>1999</v>
      </c>
      <c r="F3143">
        <v>3900</v>
      </c>
      <c r="G3143" s="12">
        <v>50000000</v>
      </c>
      <c r="H3143" s="12">
        <v>0</v>
      </c>
      <c r="I3143">
        <v>0</v>
      </c>
      <c r="J3143">
        <v>0</v>
      </c>
      <c r="K3143">
        <v>0</v>
      </c>
      <c r="L3143" s="11">
        <v>39584</v>
      </c>
      <c r="M3143" s="12">
        <v>2008</v>
      </c>
      <c r="N3143">
        <v>0</v>
      </c>
      <c r="O3143" s="12">
        <f t="shared" si="122"/>
        <v>-9</v>
      </c>
      <c r="P3143">
        <v>2008</v>
      </c>
      <c r="Q3143">
        <v>-9</v>
      </c>
      <c r="R3143">
        <v>0</v>
      </c>
      <c r="S3143">
        <v>0.78512919999999997</v>
      </c>
      <c r="T3143">
        <v>0</v>
      </c>
      <c r="U3143">
        <v>0</v>
      </c>
    </row>
    <row r="3144" spans="1:21" x14ac:dyDescent="0.35">
      <c r="A3144">
        <v>1</v>
      </c>
      <c r="B3144">
        <f t="shared" si="123"/>
        <v>3143</v>
      </c>
      <c r="C3144" t="s">
        <v>153</v>
      </c>
      <c r="D3144">
        <v>156</v>
      </c>
      <c r="E3144">
        <v>2000</v>
      </c>
      <c r="F3144">
        <v>5000</v>
      </c>
      <c r="G3144" s="12">
        <v>49000000</v>
      </c>
      <c r="H3144" s="12">
        <v>0</v>
      </c>
      <c r="I3144">
        <v>0</v>
      </c>
      <c r="J3144">
        <v>0</v>
      </c>
      <c r="K3144">
        <v>0</v>
      </c>
      <c r="L3144" s="11">
        <v>39584</v>
      </c>
      <c r="M3144" s="12">
        <v>2008</v>
      </c>
      <c r="N3144">
        <v>0</v>
      </c>
      <c r="O3144" s="12">
        <f t="shared" si="122"/>
        <v>-8</v>
      </c>
      <c r="P3144">
        <v>2008</v>
      </c>
      <c r="Q3144">
        <v>-8</v>
      </c>
      <c r="R3144">
        <v>0</v>
      </c>
      <c r="S3144">
        <v>1.016759</v>
      </c>
      <c r="T3144">
        <v>0</v>
      </c>
      <c r="U3144">
        <v>0</v>
      </c>
    </row>
    <row r="3145" spans="1:21" x14ac:dyDescent="0.35">
      <c r="A3145">
        <v>1</v>
      </c>
      <c r="B3145">
        <f t="shared" si="123"/>
        <v>3144</v>
      </c>
      <c r="C3145" t="s">
        <v>153</v>
      </c>
      <c r="D3145">
        <v>156</v>
      </c>
      <c r="E3145">
        <v>2001</v>
      </c>
      <c r="F3145">
        <v>6200</v>
      </c>
      <c r="G3145" s="12">
        <v>49000000</v>
      </c>
      <c r="H3145" s="12">
        <v>0</v>
      </c>
      <c r="I3145">
        <v>0</v>
      </c>
      <c r="J3145">
        <v>0</v>
      </c>
      <c r="K3145">
        <v>0</v>
      </c>
      <c r="L3145" s="11">
        <v>39584</v>
      </c>
      <c r="M3145" s="12">
        <v>2008</v>
      </c>
      <c r="N3145">
        <v>0</v>
      </c>
      <c r="O3145" s="12">
        <f t="shared" si="122"/>
        <v>-7</v>
      </c>
      <c r="P3145">
        <v>2008</v>
      </c>
      <c r="Q3145">
        <v>-7</v>
      </c>
      <c r="R3145">
        <v>0</v>
      </c>
      <c r="S3145">
        <v>1.273522</v>
      </c>
      <c r="T3145">
        <v>0</v>
      </c>
      <c r="U3145">
        <v>0</v>
      </c>
    </row>
    <row r="3146" spans="1:21" x14ac:dyDescent="0.35">
      <c r="A3146">
        <v>1</v>
      </c>
      <c r="B3146">
        <f t="shared" si="123"/>
        <v>3145</v>
      </c>
      <c r="C3146" t="s">
        <v>153</v>
      </c>
      <c r="D3146">
        <v>156</v>
      </c>
      <c r="E3146">
        <v>2002</v>
      </c>
      <c r="F3146">
        <v>7500</v>
      </c>
      <c r="G3146" s="12">
        <v>48000000</v>
      </c>
      <c r="H3146" s="12">
        <v>0</v>
      </c>
      <c r="I3146">
        <v>0</v>
      </c>
      <c r="J3146">
        <v>0</v>
      </c>
      <c r="K3146">
        <v>0</v>
      </c>
      <c r="L3146" s="11">
        <v>39584</v>
      </c>
      <c r="M3146" s="12">
        <v>2008</v>
      </c>
      <c r="N3146">
        <v>0</v>
      </c>
      <c r="O3146" s="12">
        <f t="shared" si="122"/>
        <v>-6</v>
      </c>
      <c r="P3146">
        <v>2008</v>
      </c>
      <c r="Q3146">
        <v>-6</v>
      </c>
      <c r="R3146">
        <v>0</v>
      </c>
      <c r="S3146">
        <v>1.555936</v>
      </c>
      <c r="T3146">
        <v>0</v>
      </c>
      <c r="U3146">
        <v>0</v>
      </c>
    </row>
    <row r="3147" spans="1:21" x14ac:dyDescent="0.35">
      <c r="A3147">
        <v>1</v>
      </c>
      <c r="B3147">
        <f t="shared" si="123"/>
        <v>3146</v>
      </c>
      <c r="C3147" t="s">
        <v>153</v>
      </c>
      <c r="D3147">
        <v>156</v>
      </c>
      <c r="E3147">
        <v>2003</v>
      </c>
      <c r="F3147">
        <v>8800</v>
      </c>
      <c r="G3147" s="12">
        <v>48000000</v>
      </c>
      <c r="H3147" s="12">
        <v>0</v>
      </c>
      <c r="I3147">
        <v>0</v>
      </c>
      <c r="J3147">
        <v>0</v>
      </c>
      <c r="K3147">
        <v>0</v>
      </c>
      <c r="L3147" s="11">
        <v>39584</v>
      </c>
      <c r="M3147" s="12">
        <v>2008</v>
      </c>
      <c r="N3147">
        <v>0</v>
      </c>
      <c r="O3147" s="12">
        <f t="shared" si="122"/>
        <v>-5</v>
      </c>
      <c r="P3147">
        <v>2008</v>
      </c>
      <c r="Q3147">
        <v>-5</v>
      </c>
      <c r="R3147">
        <v>0</v>
      </c>
      <c r="S3147">
        <v>1.840506</v>
      </c>
      <c r="T3147">
        <v>0</v>
      </c>
      <c r="U3147">
        <v>0</v>
      </c>
    </row>
    <row r="3148" spans="1:21" x14ac:dyDescent="0.35">
      <c r="A3148">
        <v>1</v>
      </c>
      <c r="B3148">
        <f t="shared" si="123"/>
        <v>3147</v>
      </c>
      <c r="C3148" t="s">
        <v>153</v>
      </c>
      <c r="D3148">
        <v>156</v>
      </c>
      <c r="E3148">
        <v>2004</v>
      </c>
      <c r="F3148">
        <v>10000</v>
      </c>
      <c r="G3148" s="12">
        <v>47000000</v>
      </c>
      <c r="H3148" s="12">
        <v>0</v>
      </c>
      <c r="I3148">
        <v>0</v>
      </c>
      <c r="J3148">
        <v>0</v>
      </c>
      <c r="K3148">
        <v>0</v>
      </c>
      <c r="L3148" s="11">
        <v>39584</v>
      </c>
      <c r="M3148" s="12">
        <v>2008</v>
      </c>
      <c r="N3148">
        <v>0</v>
      </c>
      <c r="O3148" s="12">
        <f t="shared" si="122"/>
        <v>-4</v>
      </c>
      <c r="P3148">
        <v>2008</v>
      </c>
      <c r="Q3148">
        <v>-4</v>
      </c>
      <c r="R3148">
        <v>0</v>
      </c>
      <c r="S3148">
        <v>2.1074099999999998</v>
      </c>
      <c r="T3148">
        <v>0</v>
      </c>
      <c r="U3148">
        <v>0</v>
      </c>
    </row>
    <row r="3149" spans="1:21" x14ac:dyDescent="0.35">
      <c r="A3149">
        <v>1</v>
      </c>
      <c r="B3149">
        <f t="shared" si="123"/>
        <v>3148</v>
      </c>
      <c r="C3149" t="s">
        <v>153</v>
      </c>
      <c r="D3149">
        <v>156</v>
      </c>
      <c r="E3149">
        <v>2005</v>
      </c>
      <c r="F3149">
        <v>11000</v>
      </c>
      <c r="G3149" s="12">
        <v>47000000</v>
      </c>
      <c r="H3149" s="12">
        <v>0</v>
      </c>
      <c r="I3149">
        <v>0</v>
      </c>
      <c r="J3149">
        <v>0</v>
      </c>
      <c r="K3149">
        <v>0</v>
      </c>
      <c r="L3149" s="11">
        <v>39584</v>
      </c>
      <c r="M3149" s="12">
        <v>2008</v>
      </c>
      <c r="N3149">
        <v>0</v>
      </c>
      <c r="O3149" s="12">
        <f t="shared" si="122"/>
        <v>-3</v>
      </c>
      <c r="P3149">
        <v>2008</v>
      </c>
      <c r="Q3149">
        <v>-3</v>
      </c>
      <c r="R3149">
        <v>0</v>
      </c>
      <c r="S3149">
        <v>2.3352010000000001</v>
      </c>
      <c r="T3149">
        <v>0</v>
      </c>
      <c r="U3149">
        <v>0</v>
      </c>
    </row>
    <row r="3150" spans="1:21" x14ac:dyDescent="0.35">
      <c r="A3150">
        <v>1</v>
      </c>
      <c r="B3150">
        <f t="shared" si="123"/>
        <v>3149</v>
      </c>
      <c r="C3150" t="s">
        <v>153</v>
      </c>
      <c r="D3150">
        <v>156</v>
      </c>
      <c r="E3150">
        <v>2006</v>
      </c>
      <c r="F3150">
        <v>11000</v>
      </c>
      <c r="G3150" s="12">
        <v>47000000</v>
      </c>
      <c r="H3150" s="12">
        <v>0</v>
      </c>
      <c r="I3150">
        <v>0</v>
      </c>
      <c r="J3150">
        <v>0</v>
      </c>
      <c r="K3150">
        <v>0</v>
      </c>
      <c r="L3150" s="11">
        <v>39584</v>
      </c>
      <c r="M3150" s="12">
        <v>2008</v>
      </c>
      <c r="N3150">
        <v>0</v>
      </c>
      <c r="O3150" s="12">
        <f t="shared" si="122"/>
        <v>-2</v>
      </c>
      <c r="P3150">
        <v>2008</v>
      </c>
      <c r="Q3150">
        <v>-2</v>
      </c>
      <c r="R3150">
        <v>0</v>
      </c>
      <c r="S3150">
        <v>2.3510430000000002</v>
      </c>
      <c r="T3150">
        <v>0</v>
      </c>
      <c r="U3150">
        <v>0</v>
      </c>
    </row>
    <row r="3151" spans="1:21" x14ac:dyDescent="0.35">
      <c r="A3151">
        <v>1</v>
      </c>
      <c r="B3151">
        <f t="shared" si="123"/>
        <v>3150</v>
      </c>
      <c r="C3151" t="s">
        <v>153</v>
      </c>
      <c r="D3151">
        <v>156</v>
      </c>
      <c r="E3151">
        <v>2007</v>
      </c>
      <c r="F3151">
        <v>12000</v>
      </c>
      <c r="G3151" s="12">
        <v>47000000</v>
      </c>
      <c r="H3151" s="12">
        <v>0</v>
      </c>
      <c r="I3151">
        <v>0</v>
      </c>
      <c r="J3151">
        <v>0</v>
      </c>
      <c r="K3151">
        <v>0</v>
      </c>
      <c r="L3151" s="11">
        <v>39584</v>
      </c>
      <c r="M3151" s="12">
        <v>2008</v>
      </c>
      <c r="N3151">
        <v>0</v>
      </c>
      <c r="O3151" s="12">
        <f t="shared" si="122"/>
        <v>-1</v>
      </c>
      <c r="P3151">
        <v>2008</v>
      </c>
      <c r="Q3151">
        <v>-1</v>
      </c>
      <c r="R3151">
        <v>0</v>
      </c>
      <c r="S3151">
        <v>2.5801259999999999</v>
      </c>
      <c r="T3151">
        <v>0</v>
      </c>
      <c r="U3151">
        <v>0</v>
      </c>
    </row>
    <row r="3152" spans="1:21" x14ac:dyDescent="0.35">
      <c r="A3152">
        <v>1</v>
      </c>
      <c r="B3152">
        <f t="shared" si="123"/>
        <v>3151</v>
      </c>
      <c r="C3152" t="s">
        <v>153</v>
      </c>
      <c r="D3152">
        <v>156</v>
      </c>
      <c r="E3152">
        <v>2008</v>
      </c>
      <c r="F3152">
        <v>12000</v>
      </c>
      <c r="G3152" s="12">
        <v>46000000</v>
      </c>
      <c r="H3152" s="12">
        <v>0</v>
      </c>
      <c r="I3152">
        <v>0</v>
      </c>
      <c r="J3152">
        <v>0</v>
      </c>
      <c r="K3152">
        <v>0</v>
      </c>
      <c r="L3152" s="11">
        <v>39584</v>
      </c>
      <c r="M3152" s="12">
        <v>2008</v>
      </c>
      <c r="N3152">
        <v>1</v>
      </c>
      <c r="O3152" s="12">
        <f t="shared" si="122"/>
        <v>0</v>
      </c>
      <c r="P3152">
        <v>2008</v>
      </c>
      <c r="Q3152">
        <v>0</v>
      </c>
      <c r="R3152">
        <v>1</v>
      </c>
      <c r="S3152">
        <v>2.5941350000000001</v>
      </c>
      <c r="T3152">
        <v>0</v>
      </c>
      <c r="U3152">
        <v>0</v>
      </c>
    </row>
    <row r="3153" spans="1:21" x14ac:dyDescent="0.35">
      <c r="A3153">
        <v>1</v>
      </c>
      <c r="B3153">
        <f t="shared" si="123"/>
        <v>3152</v>
      </c>
      <c r="C3153" t="s">
        <v>153</v>
      </c>
      <c r="D3153">
        <v>156</v>
      </c>
      <c r="E3153">
        <v>2009</v>
      </c>
      <c r="F3153">
        <v>12000</v>
      </c>
      <c r="G3153" s="12">
        <v>46000000</v>
      </c>
      <c r="H3153" s="12">
        <v>0</v>
      </c>
      <c r="I3153">
        <v>0</v>
      </c>
      <c r="J3153">
        <v>0</v>
      </c>
      <c r="K3153">
        <v>0</v>
      </c>
      <c r="L3153" s="11">
        <v>39584</v>
      </c>
      <c r="M3153" s="12">
        <v>2008</v>
      </c>
      <c r="N3153">
        <v>1</v>
      </c>
      <c r="O3153" s="12">
        <f t="shared" si="122"/>
        <v>1</v>
      </c>
      <c r="P3153">
        <v>2008</v>
      </c>
      <c r="Q3153">
        <v>1</v>
      </c>
      <c r="R3153">
        <v>1</v>
      </c>
      <c r="S3153">
        <v>2.6056759999999999</v>
      </c>
      <c r="T3153">
        <v>0</v>
      </c>
      <c r="U3153">
        <v>0</v>
      </c>
    </row>
    <row r="3154" spans="1:21" x14ac:dyDescent="0.35">
      <c r="A3154">
        <v>1</v>
      </c>
      <c r="B3154">
        <f t="shared" si="123"/>
        <v>3153</v>
      </c>
      <c r="C3154" t="s">
        <v>153</v>
      </c>
      <c r="D3154">
        <v>156</v>
      </c>
      <c r="E3154">
        <v>2010</v>
      </c>
      <c r="F3154">
        <v>12000</v>
      </c>
      <c r="G3154" s="12">
        <v>46000000</v>
      </c>
      <c r="H3154" s="12">
        <v>0</v>
      </c>
      <c r="I3154">
        <v>0</v>
      </c>
      <c r="J3154">
        <v>0</v>
      </c>
      <c r="K3154">
        <v>0</v>
      </c>
      <c r="L3154" s="11">
        <v>39584</v>
      </c>
      <c r="M3154" s="12">
        <v>2008</v>
      </c>
      <c r="N3154">
        <v>1</v>
      </c>
      <c r="O3154" s="12">
        <f t="shared" si="122"/>
        <v>2</v>
      </c>
      <c r="P3154">
        <v>2008</v>
      </c>
      <c r="Q3154">
        <v>2</v>
      </c>
      <c r="R3154">
        <v>1</v>
      </c>
      <c r="S3154">
        <v>2.6160489999999998</v>
      </c>
      <c r="T3154">
        <v>0</v>
      </c>
      <c r="U3154">
        <v>0</v>
      </c>
    </row>
    <row r="3155" spans="1:21" x14ac:dyDescent="0.35">
      <c r="A3155">
        <v>1</v>
      </c>
      <c r="B3155">
        <f t="shared" si="123"/>
        <v>3154</v>
      </c>
      <c r="C3155" t="s">
        <v>153</v>
      </c>
      <c r="D3155">
        <v>156</v>
      </c>
      <c r="E3155">
        <v>2011</v>
      </c>
      <c r="F3155">
        <v>11000</v>
      </c>
      <c r="G3155" s="12">
        <v>46000000</v>
      </c>
      <c r="H3155" s="12">
        <v>0</v>
      </c>
      <c r="I3155">
        <v>0</v>
      </c>
      <c r="J3155">
        <v>0</v>
      </c>
      <c r="K3155">
        <v>0</v>
      </c>
      <c r="L3155" s="11">
        <v>39584</v>
      </c>
      <c r="M3155" s="12">
        <v>2008</v>
      </c>
      <c r="N3155">
        <v>1</v>
      </c>
      <c r="O3155" s="12">
        <f t="shared" si="122"/>
        <v>3</v>
      </c>
      <c r="P3155">
        <v>2008</v>
      </c>
      <c r="Q3155">
        <v>3</v>
      </c>
      <c r="R3155">
        <v>1</v>
      </c>
      <c r="S3155">
        <v>2.4066809999999998</v>
      </c>
      <c r="T3155">
        <v>0</v>
      </c>
      <c r="U3155">
        <v>0</v>
      </c>
    </row>
    <row r="3156" spans="1:21" x14ac:dyDescent="0.35">
      <c r="A3156">
        <v>1</v>
      </c>
      <c r="B3156">
        <f t="shared" si="123"/>
        <v>3155</v>
      </c>
      <c r="C3156" t="s">
        <v>153</v>
      </c>
      <c r="D3156">
        <v>156</v>
      </c>
      <c r="E3156">
        <v>2012</v>
      </c>
      <c r="F3156">
        <v>11000</v>
      </c>
      <c r="G3156" s="12">
        <v>46000000</v>
      </c>
      <c r="H3156" s="12">
        <v>0</v>
      </c>
      <c r="I3156">
        <v>0</v>
      </c>
      <c r="J3156">
        <v>0</v>
      </c>
      <c r="K3156">
        <v>0</v>
      </c>
      <c r="L3156" s="11">
        <v>39584</v>
      </c>
      <c r="M3156" s="12">
        <v>2008</v>
      </c>
      <c r="N3156">
        <v>1</v>
      </c>
      <c r="O3156" s="12">
        <f t="shared" si="122"/>
        <v>4</v>
      </c>
      <c r="P3156">
        <v>2008</v>
      </c>
      <c r="Q3156">
        <v>4</v>
      </c>
      <c r="R3156">
        <v>1</v>
      </c>
      <c r="S3156">
        <v>2.4126349999999999</v>
      </c>
      <c r="T3156">
        <v>0</v>
      </c>
      <c r="U3156">
        <v>0</v>
      </c>
    </row>
    <row r="3157" spans="1:21" x14ac:dyDescent="0.35">
      <c r="A3157">
        <v>1</v>
      </c>
      <c r="B3157">
        <f t="shared" si="123"/>
        <v>3156</v>
      </c>
      <c r="C3157" t="s">
        <v>153</v>
      </c>
      <c r="D3157">
        <v>156</v>
      </c>
      <c r="E3157">
        <v>2013</v>
      </c>
      <c r="F3157">
        <v>8500</v>
      </c>
      <c r="G3157" s="12">
        <v>45000000</v>
      </c>
      <c r="H3157" s="12">
        <v>0</v>
      </c>
      <c r="I3157">
        <v>0</v>
      </c>
      <c r="J3157">
        <v>0</v>
      </c>
      <c r="K3157">
        <v>0</v>
      </c>
      <c r="L3157" s="11">
        <v>39584</v>
      </c>
      <c r="M3157" s="12">
        <v>2008</v>
      </c>
      <c r="N3157">
        <v>1</v>
      </c>
      <c r="O3157" s="12">
        <f t="shared" si="122"/>
        <v>5</v>
      </c>
      <c r="P3157">
        <v>2008</v>
      </c>
      <c r="Q3157">
        <v>5</v>
      </c>
      <c r="R3157">
        <v>1</v>
      </c>
      <c r="S3157">
        <v>1.8685590000000001</v>
      </c>
      <c r="T3157">
        <v>0</v>
      </c>
      <c r="U3157">
        <v>0</v>
      </c>
    </row>
    <row r="3158" spans="1:21" x14ac:dyDescent="0.35">
      <c r="A3158">
        <v>1</v>
      </c>
      <c r="B3158">
        <f t="shared" si="123"/>
        <v>3157</v>
      </c>
      <c r="C3158" t="s">
        <v>153</v>
      </c>
      <c r="D3158">
        <v>156</v>
      </c>
      <c r="E3158">
        <v>2014</v>
      </c>
      <c r="F3158">
        <v>7000</v>
      </c>
      <c r="G3158" s="12">
        <v>45000000</v>
      </c>
      <c r="H3158" s="12">
        <v>0</v>
      </c>
      <c r="I3158">
        <v>0</v>
      </c>
      <c r="J3158">
        <v>0</v>
      </c>
      <c r="K3158">
        <v>0</v>
      </c>
      <c r="L3158" s="11">
        <v>39584</v>
      </c>
      <c r="M3158" s="12">
        <v>2008</v>
      </c>
      <c r="N3158">
        <v>1</v>
      </c>
      <c r="O3158" s="12">
        <f t="shared" si="122"/>
        <v>6</v>
      </c>
      <c r="P3158">
        <v>2008</v>
      </c>
      <c r="Q3158">
        <v>6</v>
      </c>
      <c r="R3158">
        <v>1</v>
      </c>
      <c r="S3158">
        <v>1.546211</v>
      </c>
      <c r="T3158">
        <v>0</v>
      </c>
      <c r="U3158">
        <v>0</v>
      </c>
    </row>
    <row r="3159" spans="1:21" x14ac:dyDescent="0.35">
      <c r="A3159">
        <v>1</v>
      </c>
      <c r="B3159">
        <f t="shared" si="123"/>
        <v>3158</v>
      </c>
      <c r="C3159" t="s">
        <v>153</v>
      </c>
      <c r="D3159">
        <v>156</v>
      </c>
      <c r="E3159">
        <v>2015</v>
      </c>
      <c r="F3159">
        <v>6700</v>
      </c>
      <c r="G3159" s="12">
        <v>45000000</v>
      </c>
      <c r="H3159" s="12">
        <v>0</v>
      </c>
      <c r="I3159">
        <v>0</v>
      </c>
      <c r="J3159">
        <v>0</v>
      </c>
      <c r="K3159">
        <v>0</v>
      </c>
      <c r="L3159" s="11">
        <v>39584</v>
      </c>
      <c r="M3159" s="12">
        <v>2008</v>
      </c>
      <c r="N3159">
        <v>1</v>
      </c>
      <c r="O3159" s="12">
        <f t="shared" si="122"/>
        <v>7</v>
      </c>
      <c r="P3159">
        <v>2008</v>
      </c>
      <c r="Q3159">
        <v>7</v>
      </c>
      <c r="R3159">
        <v>1</v>
      </c>
      <c r="S3159">
        <v>1.4838100000000001</v>
      </c>
      <c r="T3159">
        <v>0</v>
      </c>
      <c r="U3159">
        <v>0</v>
      </c>
    </row>
    <row r="3160" spans="1:21" x14ac:dyDescent="0.35">
      <c r="A3160">
        <v>1</v>
      </c>
      <c r="B3160">
        <f t="shared" si="123"/>
        <v>3159</v>
      </c>
      <c r="C3160" t="s">
        <v>153</v>
      </c>
      <c r="D3160">
        <v>156</v>
      </c>
      <c r="E3160">
        <v>2016</v>
      </c>
      <c r="F3160">
        <v>8500</v>
      </c>
      <c r="G3160" s="12">
        <v>45000000</v>
      </c>
      <c r="H3160" s="12">
        <v>0</v>
      </c>
      <c r="I3160">
        <v>0</v>
      </c>
      <c r="J3160">
        <v>0</v>
      </c>
      <c r="K3160">
        <v>0</v>
      </c>
      <c r="L3160" s="11">
        <v>39584</v>
      </c>
      <c r="M3160" s="12">
        <v>2008</v>
      </c>
      <c r="N3160">
        <v>1</v>
      </c>
      <c r="O3160" s="12">
        <f t="shared" si="122"/>
        <v>8</v>
      </c>
      <c r="P3160">
        <v>2008</v>
      </c>
      <c r="Q3160">
        <v>8</v>
      </c>
      <c r="R3160">
        <v>1</v>
      </c>
      <c r="S3160">
        <v>1.8886940000000001</v>
      </c>
      <c r="T3160">
        <v>0</v>
      </c>
      <c r="U3160">
        <v>0</v>
      </c>
    </row>
    <row r="3161" spans="1:21" x14ac:dyDescent="0.35">
      <c r="A3161">
        <v>1</v>
      </c>
      <c r="B3161">
        <f t="shared" si="123"/>
        <v>3160</v>
      </c>
      <c r="C3161" t="s">
        <v>1970</v>
      </c>
      <c r="D3161">
        <v>159</v>
      </c>
      <c r="E3161">
        <v>1990</v>
      </c>
      <c r="F3161">
        <v>19000</v>
      </c>
      <c r="G3161" s="12">
        <v>25000000</v>
      </c>
      <c r="H3161" s="12">
        <v>0</v>
      </c>
      <c r="I3161">
        <v>0</v>
      </c>
      <c r="J3161">
        <v>0</v>
      </c>
      <c r="K3161">
        <v>0</v>
      </c>
      <c r="L3161" s="11">
        <v>34700</v>
      </c>
      <c r="M3161" s="12">
        <v>1995</v>
      </c>
      <c r="N3161">
        <v>0</v>
      </c>
      <c r="O3161" s="12">
        <f t="shared" si="122"/>
        <v>-5</v>
      </c>
      <c r="P3161">
        <v>1995</v>
      </c>
      <c r="Q3161">
        <v>-5</v>
      </c>
      <c r="R3161">
        <v>0</v>
      </c>
      <c r="S3161">
        <v>7.4628019999999999</v>
      </c>
      <c r="T3161">
        <v>0</v>
      </c>
      <c r="U3161">
        <v>0</v>
      </c>
    </row>
    <row r="3162" spans="1:21" x14ac:dyDescent="0.35">
      <c r="A3162">
        <v>1</v>
      </c>
      <c r="B3162">
        <f t="shared" si="123"/>
        <v>3161</v>
      </c>
      <c r="C3162" t="s">
        <v>1970</v>
      </c>
      <c r="D3162">
        <v>159</v>
      </c>
      <c r="E3162">
        <v>1991</v>
      </c>
      <c r="F3162">
        <v>25000</v>
      </c>
      <c r="G3162" s="12">
        <v>26000000</v>
      </c>
      <c r="H3162" s="12">
        <v>0</v>
      </c>
      <c r="I3162">
        <v>0</v>
      </c>
      <c r="J3162">
        <v>0</v>
      </c>
      <c r="K3162">
        <v>0</v>
      </c>
      <c r="L3162" s="11">
        <v>34700</v>
      </c>
      <c r="M3162" s="12">
        <v>1995</v>
      </c>
      <c r="N3162">
        <v>0</v>
      </c>
      <c r="O3162" s="12">
        <f t="shared" si="122"/>
        <v>-4</v>
      </c>
      <c r="P3162">
        <v>1995</v>
      </c>
      <c r="Q3162">
        <v>-4</v>
      </c>
      <c r="R3162">
        <v>0</v>
      </c>
      <c r="S3162">
        <v>9.5002800000000001</v>
      </c>
      <c r="T3162">
        <v>0</v>
      </c>
      <c r="U3162">
        <v>0</v>
      </c>
    </row>
    <row r="3163" spans="1:21" x14ac:dyDescent="0.35">
      <c r="A3163">
        <v>1</v>
      </c>
      <c r="B3163">
        <f t="shared" si="123"/>
        <v>3162</v>
      </c>
      <c r="C3163" t="s">
        <v>1970</v>
      </c>
      <c r="D3163">
        <v>159</v>
      </c>
      <c r="E3163">
        <v>1992</v>
      </c>
      <c r="F3163">
        <v>33000</v>
      </c>
      <c r="G3163" s="12">
        <v>27000000</v>
      </c>
      <c r="H3163" s="12">
        <v>0</v>
      </c>
      <c r="I3163">
        <v>0</v>
      </c>
      <c r="J3163">
        <v>0</v>
      </c>
      <c r="K3163">
        <v>0</v>
      </c>
      <c r="L3163" s="11">
        <v>34700</v>
      </c>
      <c r="M3163" s="12">
        <v>1995</v>
      </c>
      <c r="N3163">
        <v>0</v>
      </c>
      <c r="O3163" s="12">
        <f t="shared" si="122"/>
        <v>-3</v>
      </c>
      <c r="P3163">
        <v>1995</v>
      </c>
      <c r="Q3163">
        <v>-3</v>
      </c>
      <c r="R3163">
        <v>0</v>
      </c>
      <c r="S3163">
        <v>12.123609999999999</v>
      </c>
      <c r="T3163">
        <v>0</v>
      </c>
      <c r="U3163">
        <v>0</v>
      </c>
    </row>
    <row r="3164" spans="1:21" x14ac:dyDescent="0.35">
      <c r="A3164">
        <v>1</v>
      </c>
      <c r="B3164">
        <f t="shared" si="123"/>
        <v>3163</v>
      </c>
      <c r="C3164" t="s">
        <v>1970</v>
      </c>
      <c r="D3164">
        <v>159</v>
      </c>
      <c r="E3164">
        <v>1993</v>
      </c>
      <c r="F3164">
        <v>41000</v>
      </c>
      <c r="G3164" s="12">
        <v>28000000</v>
      </c>
      <c r="H3164" s="12">
        <v>0</v>
      </c>
      <c r="I3164">
        <v>0</v>
      </c>
      <c r="J3164">
        <v>0</v>
      </c>
      <c r="K3164">
        <v>0</v>
      </c>
      <c r="L3164" s="11">
        <v>34700</v>
      </c>
      <c r="M3164" s="12">
        <v>1995</v>
      </c>
      <c r="N3164">
        <v>0</v>
      </c>
      <c r="O3164" s="12">
        <f t="shared" si="122"/>
        <v>-2</v>
      </c>
      <c r="P3164">
        <v>1995</v>
      </c>
      <c r="Q3164">
        <v>-2</v>
      </c>
      <c r="R3164">
        <v>0</v>
      </c>
      <c r="S3164">
        <v>14.56518</v>
      </c>
      <c r="T3164">
        <v>0</v>
      </c>
      <c r="U3164">
        <v>0</v>
      </c>
    </row>
    <row r="3165" spans="1:21" x14ac:dyDescent="0.35">
      <c r="A3165">
        <v>1</v>
      </c>
      <c r="B3165">
        <f t="shared" si="123"/>
        <v>3164</v>
      </c>
      <c r="C3165" t="s">
        <v>1970</v>
      </c>
      <c r="D3165">
        <v>159</v>
      </c>
      <c r="E3165">
        <v>1994</v>
      </c>
      <c r="F3165">
        <v>50000</v>
      </c>
      <c r="G3165" s="12">
        <v>29000000</v>
      </c>
      <c r="H3165" s="12">
        <v>0</v>
      </c>
      <c r="I3165">
        <v>0</v>
      </c>
      <c r="J3165">
        <v>0</v>
      </c>
      <c r="K3165">
        <v>0</v>
      </c>
      <c r="L3165" s="11">
        <v>34700</v>
      </c>
      <c r="M3165" s="12">
        <v>1995</v>
      </c>
      <c r="N3165">
        <v>0</v>
      </c>
      <c r="O3165" s="12">
        <f t="shared" si="122"/>
        <v>-1</v>
      </c>
      <c r="P3165">
        <v>1995</v>
      </c>
      <c r="Q3165">
        <v>-1</v>
      </c>
      <c r="R3165">
        <v>0</v>
      </c>
      <c r="S3165">
        <v>17.1995</v>
      </c>
      <c r="T3165">
        <v>0</v>
      </c>
      <c r="U3165">
        <v>0</v>
      </c>
    </row>
    <row r="3166" spans="1:21" x14ac:dyDescent="0.35">
      <c r="A3166">
        <v>1</v>
      </c>
      <c r="B3166">
        <f t="shared" si="123"/>
        <v>3165</v>
      </c>
      <c r="C3166" t="s">
        <v>1970</v>
      </c>
      <c r="D3166">
        <v>159</v>
      </c>
      <c r="E3166">
        <v>1995</v>
      </c>
      <c r="F3166">
        <v>59000</v>
      </c>
      <c r="G3166" s="12">
        <v>30000000</v>
      </c>
      <c r="H3166" s="12">
        <v>0</v>
      </c>
      <c r="I3166">
        <v>0</v>
      </c>
      <c r="J3166">
        <v>0</v>
      </c>
      <c r="K3166">
        <v>0</v>
      </c>
      <c r="L3166" s="11">
        <v>34700</v>
      </c>
      <c r="M3166" s="12">
        <v>1995</v>
      </c>
      <c r="N3166">
        <v>1</v>
      </c>
      <c r="O3166" s="12">
        <f t="shared" si="122"/>
        <v>0</v>
      </c>
      <c r="P3166">
        <v>1995</v>
      </c>
      <c r="Q3166">
        <v>0</v>
      </c>
      <c r="R3166">
        <v>1</v>
      </c>
      <c r="S3166">
        <v>19.692409999999999</v>
      </c>
      <c r="T3166">
        <v>0</v>
      </c>
      <c r="U3166">
        <v>0</v>
      </c>
    </row>
    <row r="3167" spans="1:21" x14ac:dyDescent="0.35">
      <c r="A3167">
        <v>1</v>
      </c>
      <c r="B3167">
        <f t="shared" si="123"/>
        <v>3166</v>
      </c>
      <c r="C3167" t="s">
        <v>1970</v>
      </c>
      <c r="D3167">
        <v>159</v>
      </c>
      <c r="E3167">
        <v>1996</v>
      </c>
      <c r="F3167">
        <v>68000</v>
      </c>
      <c r="G3167" s="12">
        <v>31000000</v>
      </c>
      <c r="H3167" s="12">
        <v>0</v>
      </c>
      <c r="I3167">
        <v>0</v>
      </c>
      <c r="J3167">
        <v>0</v>
      </c>
      <c r="K3167">
        <v>0</v>
      </c>
      <c r="L3167" s="11">
        <v>34700</v>
      </c>
      <c r="M3167" s="12">
        <v>1995</v>
      </c>
      <c r="N3167">
        <v>1</v>
      </c>
      <c r="O3167" s="12">
        <f t="shared" si="122"/>
        <v>1</v>
      </c>
      <c r="P3167">
        <v>1995</v>
      </c>
      <c r="Q3167">
        <v>1</v>
      </c>
      <c r="R3167">
        <v>1</v>
      </c>
      <c r="S3167">
        <v>22.069430000000001</v>
      </c>
      <c r="T3167">
        <v>0</v>
      </c>
      <c r="U3167">
        <v>0</v>
      </c>
    </row>
    <row r="3168" spans="1:21" x14ac:dyDescent="0.35">
      <c r="A3168">
        <v>1</v>
      </c>
      <c r="B3168">
        <f t="shared" si="123"/>
        <v>3167</v>
      </c>
      <c r="C3168" t="s">
        <v>1970</v>
      </c>
      <c r="D3168">
        <v>159</v>
      </c>
      <c r="E3168">
        <v>1997</v>
      </c>
      <c r="F3168">
        <v>77000</v>
      </c>
      <c r="G3168" s="12">
        <v>32000000</v>
      </c>
      <c r="H3168" s="12">
        <v>0</v>
      </c>
      <c r="I3168">
        <v>0</v>
      </c>
      <c r="J3168">
        <v>0</v>
      </c>
      <c r="K3168">
        <v>0</v>
      </c>
      <c r="L3168" s="11">
        <v>34700</v>
      </c>
      <c r="M3168" s="12">
        <v>1995</v>
      </c>
      <c r="N3168">
        <v>1</v>
      </c>
      <c r="O3168" s="12">
        <f t="shared" si="122"/>
        <v>2</v>
      </c>
      <c r="P3168">
        <v>1995</v>
      </c>
      <c r="Q3168">
        <v>2</v>
      </c>
      <c r="R3168">
        <v>1</v>
      </c>
      <c r="S3168">
        <v>24.339939999999999</v>
      </c>
      <c r="T3168">
        <v>0</v>
      </c>
      <c r="U3168">
        <v>0</v>
      </c>
    </row>
    <row r="3169" spans="1:21" x14ac:dyDescent="0.35">
      <c r="A3169">
        <v>1</v>
      </c>
      <c r="B3169">
        <f t="shared" si="123"/>
        <v>3168</v>
      </c>
      <c r="C3169" t="s">
        <v>1970</v>
      </c>
      <c r="D3169">
        <v>159</v>
      </c>
      <c r="E3169">
        <v>1998</v>
      </c>
      <c r="F3169">
        <v>86000</v>
      </c>
      <c r="G3169" s="12">
        <v>32000000</v>
      </c>
      <c r="H3169" s="12">
        <v>0</v>
      </c>
      <c r="I3169">
        <v>0</v>
      </c>
      <c r="J3169">
        <v>0</v>
      </c>
      <c r="K3169">
        <v>0</v>
      </c>
      <c r="L3169" s="11">
        <v>34700</v>
      </c>
      <c r="M3169" s="12">
        <v>1995</v>
      </c>
      <c r="N3169">
        <v>1</v>
      </c>
      <c r="O3169" s="12">
        <f t="shared" si="122"/>
        <v>3</v>
      </c>
      <c r="P3169">
        <v>1995</v>
      </c>
      <c r="Q3169">
        <v>3</v>
      </c>
      <c r="R3169">
        <v>1</v>
      </c>
      <c r="S3169">
        <v>26.500910000000001</v>
      </c>
      <c r="T3169">
        <v>0</v>
      </c>
      <c r="U3169">
        <v>0</v>
      </c>
    </row>
    <row r="3170" spans="1:21" x14ac:dyDescent="0.35">
      <c r="A3170">
        <v>1</v>
      </c>
      <c r="B3170">
        <f t="shared" si="123"/>
        <v>3169</v>
      </c>
      <c r="C3170" t="s">
        <v>1970</v>
      </c>
      <c r="D3170">
        <v>159</v>
      </c>
      <c r="E3170">
        <v>1999</v>
      </c>
      <c r="F3170">
        <v>93000</v>
      </c>
      <c r="G3170" s="12">
        <v>33000000</v>
      </c>
      <c r="H3170" s="12">
        <v>0</v>
      </c>
      <c r="I3170">
        <v>0</v>
      </c>
      <c r="J3170">
        <v>0</v>
      </c>
      <c r="K3170">
        <v>0</v>
      </c>
      <c r="L3170" s="11">
        <v>34700</v>
      </c>
      <c r="M3170" s="12">
        <v>1995</v>
      </c>
      <c r="N3170">
        <v>1</v>
      </c>
      <c r="O3170" s="12">
        <f t="shared" si="122"/>
        <v>4</v>
      </c>
      <c r="P3170">
        <v>1995</v>
      </c>
      <c r="Q3170">
        <v>4</v>
      </c>
      <c r="R3170">
        <v>1</v>
      </c>
      <c r="S3170">
        <v>27.935020000000002</v>
      </c>
      <c r="T3170">
        <v>0</v>
      </c>
      <c r="U3170">
        <v>0</v>
      </c>
    </row>
    <row r="3171" spans="1:21" x14ac:dyDescent="0.35">
      <c r="A3171">
        <v>1</v>
      </c>
      <c r="B3171">
        <f t="shared" si="123"/>
        <v>3170</v>
      </c>
      <c r="C3171" t="s">
        <v>1970</v>
      </c>
      <c r="D3171">
        <v>159</v>
      </c>
      <c r="E3171">
        <v>2000</v>
      </c>
      <c r="F3171">
        <v>100000</v>
      </c>
      <c r="G3171" s="12">
        <v>34000000</v>
      </c>
      <c r="H3171" s="12">
        <v>0</v>
      </c>
      <c r="I3171">
        <v>0</v>
      </c>
      <c r="J3171">
        <v>0</v>
      </c>
      <c r="K3171">
        <v>0</v>
      </c>
      <c r="L3171" s="11">
        <v>34700</v>
      </c>
      <c r="M3171" s="12">
        <v>1995</v>
      </c>
      <c r="N3171">
        <v>1</v>
      </c>
      <c r="O3171" s="12">
        <f t="shared" si="122"/>
        <v>5</v>
      </c>
      <c r="P3171">
        <v>1995</v>
      </c>
      <c r="Q3171">
        <v>5</v>
      </c>
      <c r="R3171">
        <v>1</v>
      </c>
      <c r="S3171">
        <v>29.25855</v>
      </c>
      <c r="T3171">
        <v>0</v>
      </c>
      <c r="U3171">
        <v>0</v>
      </c>
    </row>
    <row r="3172" spans="1:21" x14ac:dyDescent="0.35">
      <c r="A3172">
        <v>1</v>
      </c>
      <c r="B3172">
        <f t="shared" si="123"/>
        <v>3171</v>
      </c>
      <c r="C3172" t="s">
        <v>1970</v>
      </c>
      <c r="D3172">
        <v>159</v>
      </c>
      <c r="E3172">
        <v>2001</v>
      </c>
      <c r="F3172">
        <v>110000</v>
      </c>
      <c r="G3172" s="12">
        <v>35000000</v>
      </c>
      <c r="H3172" s="12">
        <v>0</v>
      </c>
      <c r="I3172">
        <v>0</v>
      </c>
      <c r="J3172">
        <v>0</v>
      </c>
      <c r="K3172">
        <v>0</v>
      </c>
      <c r="L3172" s="11">
        <v>34700</v>
      </c>
      <c r="M3172" s="12">
        <v>1995</v>
      </c>
      <c r="N3172">
        <v>1</v>
      </c>
      <c r="O3172" s="12">
        <f t="shared" si="122"/>
        <v>6</v>
      </c>
      <c r="P3172">
        <v>1995</v>
      </c>
      <c r="Q3172">
        <v>6</v>
      </c>
      <c r="R3172">
        <v>1</v>
      </c>
      <c r="S3172">
        <v>31.323840000000001</v>
      </c>
      <c r="T3172">
        <v>0</v>
      </c>
      <c r="U3172">
        <v>0</v>
      </c>
    </row>
    <row r="3173" spans="1:21" x14ac:dyDescent="0.35">
      <c r="A3173">
        <v>1</v>
      </c>
      <c r="B3173">
        <f t="shared" si="123"/>
        <v>3172</v>
      </c>
      <c r="C3173" t="s">
        <v>1970</v>
      </c>
      <c r="D3173">
        <v>159</v>
      </c>
      <c r="E3173">
        <v>2002</v>
      </c>
      <c r="F3173">
        <v>110000</v>
      </c>
      <c r="G3173" s="12">
        <v>36000000</v>
      </c>
      <c r="H3173" s="12">
        <v>0</v>
      </c>
      <c r="I3173">
        <v>0</v>
      </c>
      <c r="J3173">
        <v>0</v>
      </c>
      <c r="K3173">
        <v>0</v>
      </c>
      <c r="L3173" s="11">
        <v>34700</v>
      </c>
      <c r="M3173" s="12">
        <v>1995</v>
      </c>
      <c r="N3173">
        <v>1</v>
      </c>
      <c r="O3173" s="12">
        <f t="shared" si="122"/>
        <v>7</v>
      </c>
      <c r="P3173">
        <v>1995</v>
      </c>
      <c r="Q3173">
        <v>7</v>
      </c>
      <c r="R3173">
        <v>1</v>
      </c>
      <c r="S3173">
        <v>30.466010000000001</v>
      </c>
      <c r="T3173">
        <v>0</v>
      </c>
      <c r="U3173">
        <v>0</v>
      </c>
    </row>
    <row r="3174" spans="1:21" x14ac:dyDescent="0.35">
      <c r="A3174">
        <v>1</v>
      </c>
      <c r="B3174">
        <f t="shared" si="123"/>
        <v>3173</v>
      </c>
      <c r="C3174" t="s">
        <v>1970</v>
      </c>
      <c r="D3174">
        <v>159</v>
      </c>
      <c r="E3174">
        <v>2003</v>
      </c>
      <c r="F3174">
        <v>110000</v>
      </c>
      <c r="G3174" s="12">
        <v>37000000</v>
      </c>
      <c r="H3174" s="12">
        <v>0</v>
      </c>
      <c r="I3174">
        <v>0</v>
      </c>
      <c r="J3174">
        <v>0</v>
      </c>
      <c r="K3174">
        <v>0</v>
      </c>
      <c r="L3174" s="11">
        <v>34700</v>
      </c>
      <c r="M3174" s="12">
        <v>1995</v>
      </c>
      <c r="N3174">
        <v>1</v>
      </c>
      <c r="O3174" s="12">
        <f t="shared" si="122"/>
        <v>8</v>
      </c>
      <c r="P3174">
        <v>1995</v>
      </c>
      <c r="Q3174">
        <v>8</v>
      </c>
      <c r="R3174">
        <v>1</v>
      </c>
      <c r="S3174">
        <v>29.610430000000001</v>
      </c>
      <c r="T3174">
        <v>0</v>
      </c>
      <c r="U3174">
        <v>0</v>
      </c>
    </row>
    <row r="3175" spans="1:21" x14ac:dyDescent="0.35">
      <c r="A3175">
        <v>1</v>
      </c>
      <c r="B3175">
        <f t="shared" si="123"/>
        <v>3174</v>
      </c>
      <c r="C3175" t="s">
        <v>1970</v>
      </c>
      <c r="D3175">
        <v>159</v>
      </c>
      <c r="E3175">
        <v>2004</v>
      </c>
      <c r="F3175">
        <v>120000</v>
      </c>
      <c r="G3175" s="12">
        <v>38000000</v>
      </c>
      <c r="H3175" s="12">
        <v>0</v>
      </c>
      <c r="I3175">
        <v>0</v>
      </c>
      <c r="J3175">
        <v>0</v>
      </c>
      <c r="K3175">
        <v>0</v>
      </c>
      <c r="L3175" s="11">
        <v>34700</v>
      </c>
      <c r="M3175" s="12">
        <v>1995</v>
      </c>
      <c r="N3175">
        <v>1</v>
      </c>
      <c r="O3175" s="12">
        <f t="shared" si="122"/>
        <v>9</v>
      </c>
      <c r="P3175">
        <v>1995</v>
      </c>
      <c r="Q3175">
        <v>9</v>
      </c>
      <c r="R3175">
        <v>1</v>
      </c>
      <c r="S3175">
        <v>31.37256</v>
      </c>
      <c r="T3175">
        <v>0</v>
      </c>
      <c r="U3175">
        <v>0</v>
      </c>
    </row>
    <row r="3176" spans="1:21" x14ac:dyDescent="0.35">
      <c r="A3176">
        <v>1</v>
      </c>
      <c r="B3176">
        <f t="shared" si="123"/>
        <v>3175</v>
      </c>
      <c r="C3176" t="s">
        <v>1970</v>
      </c>
      <c r="D3176">
        <v>159</v>
      </c>
      <c r="E3176">
        <v>2005</v>
      </c>
      <c r="F3176">
        <v>120000</v>
      </c>
      <c r="G3176" s="12">
        <v>39000000</v>
      </c>
      <c r="H3176" s="12">
        <v>0</v>
      </c>
      <c r="I3176">
        <v>0</v>
      </c>
      <c r="J3176">
        <v>0</v>
      </c>
      <c r="K3176">
        <v>0</v>
      </c>
      <c r="L3176" s="11">
        <v>34700</v>
      </c>
      <c r="M3176" s="12">
        <v>1995</v>
      </c>
      <c r="N3176">
        <v>1</v>
      </c>
      <c r="O3176" s="12">
        <f t="shared" si="122"/>
        <v>10</v>
      </c>
      <c r="P3176">
        <v>1995</v>
      </c>
      <c r="Q3176">
        <v>10</v>
      </c>
      <c r="R3176">
        <v>1</v>
      </c>
      <c r="S3176">
        <v>30.448699999999999</v>
      </c>
      <c r="T3176">
        <v>0</v>
      </c>
      <c r="U3176">
        <v>0</v>
      </c>
    </row>
    <row r="3177" spans="1:21" x14ac:dyDescent="0.35">
      <c r="A3177">
        <v>1</v>
      </c>
      <c r="B3177">
        <f t="shared" si="123"/>
        <v>3176</v>
      </c>
      <c r="C3177" t="s">
        <v>1970</v>
      </c>
      <c r="D3177">
        <v>159</v>
      </c>
      <c r="E3177">
        <v>2006</v>
      </c>
      <c r="F3177">
        <v>110000</v>
      </c>
      <c r="G3177" s="12">
        <v>41000000</v>
      </c>
      <c r="H3177" s="12">
        <v>0</v>
      </c>
      <c r="I3177">
        <v>0</v>
      </c>
      <c r="J3177">
        <v>0</v>
      </c>
      <c r="K3177">
        <v>0</v>
      </c>
      <c r="L3177" s="11">
        <v>34700</v>
      </c>
      <c r="M3177" s="12">
        <v>1995</v>
      </c>
      <c r="N3177">
        <v>1</v>
      </c>
      <c r="O3177" s="12">
        <f t="shared" si="122"/>
        <v>11</v>
      </c>
      <c r="P3177">
        <v>1995</v>
      </c>
      <c r="Q3177">
        <v>11</v>
      </c>
      <c r="R3177">
        <v>1</v>
      </c>
      <c r="S3177">
        <v>27.07029</v>
      </c>
      <c r="T3177">
        <v>0</v>
      </c>
      <c r="U3177">
        <v>0</v>
      </c>
    </row>
    <row r="3178" spans="1:21" x14ac:dyDescent="0.35">
      <c r="A3178">
        <v>1</v>
      </c>
      <c r="B3178">
        <f t="shared" si="123"/>
        <v>3177</v>
      </c>
      <c r="C3178" t="s">
        <v>1970</v>
      </c>
      <c r="D3178">
        <v>159</v>
      </c>
      <c r="E3178">
        <v>2007</v>
      </c>
      <c r="F3178">
        <v>100000</v>
      </c>
      <c r="G3178" s="12">
        <v>42000000</v>
      </c>
      <c r="H3178" s="12">
        <v>0</v>
      </c>
      <c r="I3178">
        <v>0</v>
      </c>
      <c r="J3178">
        <v>0</v>
      </c>
      <c r="K3178">
        <v>0</v>
      </c>
      <c r="L3178" s="11">
        <v>34700</v>
      </c>
      <c r="M3178" s="12">
        <v>1995</v>
      </c>
      <c r="N3178">
        <v>1</v>
      </c>
      <c r="O3178" s="12">
        <f t="shared" si="122"/>
        <v>12</v>
      </c>
      <c r="P3178">
        <v>1995</v>
      </c>
      <c r="Q3178">
        <v>12</v>
      </c>
      <c r="R3178">
        <v>1</v>
      </c>
      <c r="S3178">
        <v>23.85285</v>
      </c>
      <c r="T3178">
        <v>0</v>
      </c>
      <c r="U3178">
        <v>0</v>
      </c>
    </row>
    <row r="3179" spans="1:21" x14ac:dyDescent="0.35">
      <c r="A3179">
        <v>1</v>
      </c>
      <c r="B3179">
        <f t="shared" si="123"/>
        <v>3178</v>
      </c>
      <c r="C3179" t="s">
        <v>1970</v>
      </c>
      <c r="D3179">
        <v>159</v>
      </c>
      <c r="E3179">
        <v>2008</v>
      </c>
      <c r="F3179">
        <v>82000</v>
      </c>
      <c r="G3179" s="12">
        <v>43000000</v>
      </c>
      <c r="H3179" s="12">
        <v>0</v>
      </c>
      <c r="I3179">
        <v>0</v>
      </c>
      <c r="J3179">
        <v>0</v>
      </c>
      <c r="K3179">
        <v>0</v>
      </c>
      <c r="L3179" s="11">
        <v>34700</v>
      </c>
      <c r="M3179" s="12">
        <v>1995</v>
      </c>
      <c r="N3179">
        <v>1</v>
      </c>
      <c r="O3179" s="12">
        <f t="shared" si="122"/>
        <v>13</v>
      </c>
      <c r="P3179">
        <v>1995</v>
      </c>
      <c r="Q3179">
        <v>13</v>
      </c>
      <c r="R3179">
        <v>1</v>
      </c>
      <c r="S3179">
        <v>18.950710000000001</v>
      </c>
      <c r="T3179">
        <v>0</v>
      </c>
      <c r="U3179">
        <v>0</v>
      </c>
    </row>
    <row r="3180" spans="1:21" x14ac:dyDescent="0.35">
      <c r="A3180">
        <v>1</v>
      </c>
      <c r="B3180">
        <f t="shared" si="123"/>
        <v>3179</v>
      </c>
      <c r="C3180" t="s">
        <v>1970</v>
      </c>
      <c r="D3180">
        <v>159</v>
      </c>
      <c r="E3180">
        <v>2009</v>
      </c>
      <c r="F3180">
        <v>78000</v>
      </c>
      <c r="G3180" s="12">
        <v>45000000</v>
      </c>
      <c r="H3180" s="12">
        <v>0</v>
      </c>
      <c r="I3180">
        <v>0</v>
      </c>
      <c r="J3180">
        <v>0</v>
      </c>
      <c r="K3180">
        <v>0</v>
      </c>
      <c r="L3180" s="11">
        <v>34700</v>
      </c>
      <c r="M3180" s="12">
        <v>1995</v>
      </c>
      <c r="N3180">
        <v>1</v>
      </c>
      <c r="O3180" s="12">
        <f t="shared" si="122"/>
        <v>14</v>
      </c>
      <c r="P3180">
        <v>1995</v>
      </c>
      <c r="Q3180">
        <v>14</v>
      </c>
      <c r="R3180">
        <v>1</v>
      </c>
      <c r="S3180">
        <v>17.463640000000002</v>
      </c>
      <c r="T3180">
        <v>0</v>
      </c>
      <c r="U3180">
        <v>0</v>
      </c>
    </row>
    <row r="3181" spans="1:21" x14ac:dyDescent="0.35">
      <c r="A3181">
        <v>1</v>
      </c>
      <c r="B3181">
        <f t="shared" si="123"/>
        <v>3180</v>
      </c>
      <c r="C3181" t="s">
        <v>1970</v>
      </c>
      <c r="D3181">
        <v>159</v>
      </c>
      <c r="E3181">
        <v>2010</v>
      </c>
      <c r="F3181">
        <v>71000</v>
      </c>
      <c r="G3181" s="12">
        <v>46000000</v>
      </c>
      <c r="H3181" s="12">
        <v>0</v>
      </c>
      <c r="I3181">
        <v>0</v>
      </c>
      <c r="J3181">
        <v>0</v>
      </c>
      <c r="K3181">
        <v>0</v>
      </c>
      <c r="L3181" s="11">
        <v>34700</v>
      </c>
      <c r="M3181" s="12">
        <v>1995</v>
      </c>
      <c r="N3181">
        <v>1</v>
      </c>
      <c r="O3181" s="12">
        <f t="shared" si="122"/>
        <v>15</v>
      </c>
      <c r="P3181">
        <v>1995</v>
      </c>
      <c r="Q3181">
        <v>15</v>
      </c>
      <c r="R3181">
        <v>1</v>
      </c>
      <c r="S3181">
        <v>15.401770000000001</v>
      </c>
      <c r="T3181">
        <v>0</v>
      </c>
      <c r="U3181">
        <v>0</v>
      </c>
    </row>
    <row r="3182" spans="1:21" x14ac:dyDescent="0.35">
      <c r="A3182">
        <v>1</v>
      </c>
      <c r="B3182">
        <f t="shared" si="123"/>
        <v>3181</v>
      </c>
      <c r="C3182" t="s">
        <v>1970</v>
      </c>
      <c r="D3182">
        <v>159</v>
      </c>
      <c r="E3182">
        <v>2011</v>
      </c>
      <c r="F3182">
        <v>63000</v>
      </c>
      <c r="G3182" s="12">
        <v>48000000</v>
      </c>
      <c r="H3182" s="12">
        <v>0</v>
      </c>
      <c r="I3182">
        <v>0</v>
      </c>
      <c r="J3182">
        <v>0</v>
      </c>
      <c r="K3182">
        <v>0</v>
      </c>
      <c r="L3182" s="11">
        <v>34700</v>
      </c>
      <c r="M3182" s="12">
        <v>1995</v>
      </c>
      <c r="N3182">
        <v>1</v>
      </c>
      <c r="O3182" s="12">
        <f t="shared" si="122"/>
        <v>16</v>
      </c>
      <c r="P3182">
        <v>1995</v>
      </c>
      <c r="Q3182">
        <v>16</v>
      </c>
      <c r="R3182">
        <v>1</v>
      </c>
      <c r="S3182">
        <v>13.24339</v>
      </c>
      <c r="T3182">
        <v>0</v>
      </c>
      <c r="U3182">
        <v>0</v>
      </c>
    </row>
    <row r="3183" spans="1:21" x14ac:dyDescent="0.35">
      <c r="A3183">
        <v>1</v>
      </c>
      <c r="B3183">
        <f t="shared" si="123"/>
        <v>3182</v>
      </c>
      <c r="C3183" t="s">
        <v>1970</v>
      </c>
      <c r="D3183">
        <v>159</v>
      </c>
      <c r="E3183">
        <v>2012</v>
      </c>
      <c r="F3183">
        <v>64000</v>
      </c>
      <c r="G3183" s="12">
        <v>49000000</v>
      </c>
      <c r="H3183" s="12">
        <v>0</v>
      </c>
      <c r="I3183">
        <v>0</v>
      </c>
      <c r="J3183">
        <v>0</v>
      </c>
      <c r="K3183">
        <v>0</v>
      </c>
      <c r="L3183" s="11">
        <v>34700</v>
      </c>
      <c r="M3183" s="12">
        <v>1995</v>
      </c>
      <c r="N3183">
        <v>1</v>
      </c>
      <c r="O3183" s="12">
        <f t="shared" si="122"/>
        <v>17</v>
      </c>
      <c r="P3183">
        <v>1995</v>
      </c>
      <c r="Q3183">
        <v>17</v>
      </c>
      <c r="R3183">
        <v>1</v>
      </c>
      <c r="S3183">
        <v>13.03914</v>
      </c>
      <c r="T3183">
        <v>0</v>
      </c>
      <c r="U3183">
        <v>0</v>
      </c>
    </row>
    <row r="3184" spans="1:21" x14ac:dyDescent="0.35">
      <c r="A3184">
        <v>1</v>
      </c>
      <c r="B3184">
        <f t="shared" si="123"/>
        <v>3183</v>
      </c>
      <c r="C3184" t="s">
        <v>1970</v>
      </c>
      <c r="D3184">
        <v>159</v>
      </c>
      <c r="E3184">
        <v>2013</v>
      </c>
      <c r="F3184">
        <v>50000</v>
      </c>
      <c r="G3184" s="12">
        <v>51000000</v>
      </c>
      <c r="H3184" s="12">
        <v>0</v>
      </c>
      <c r="I3184">
        <v>0</v>
      </c>
      <c r="J3184">
        <v>0</v>
      </c>
      <c r="K3184">
        <v>0</v>
      </c>
      <c r="L3184" s="11">
        <v>34700</v>
      </c>
      <c r="M3184" s="12">
        <v>1995</v>
      </c>
      <c r="N3184">
        <v>1</v>
      </c>
      <c r="O3184" s="12">
        <f t="shared" si="122"/>
        <v>18</v>
      </c>
      <c r="P3184">
        <v>1995</v>
      </c>
      <c r="Q3184">
        <v>18</v>
      </c>
      <c r="R3184">
        <v>1</v>
      </c>
      <c r="S3184">
        <v>9.8742819999999991</v>
      </c>
      <c r="T3184">
        <v>0</v>
      </c>
      <c r="U3184">
        <v>0</v>
      </c>
    </row>
    <row r="3185" spans="1:21" x14ac:dyDescent="0.35">
      <c r="A3185">
        <v>1</v>
      </c>
      <c r="B3185">
        <f t="shared" si="123"/>
        <v>3184</v>
      </c>
      <c r="C3185" t="s">
        <v>1970</v>
      </c>
      <c r="D3185">
        <v>159</v>
      </c>
      <c r="E3185">
        <v>2014</v>
      </c>
      <c r="F3185">
        <v>41000</v>
      </c>
      <c r="G3185" s="12">
        <v>52000000</v>
      </c>
      <c r="H3185" s="12">
        <v>0</v>
      </c>
      <c r="I3185">
        <v>0</v>
      </c>
      <c r="J3185">
        <v>0</v>
      </c>
      <c r="K3185">
        <v>0</v>
      </c>
      <c r="L3185" s="11">
        <v>34700</v>
      </c>
      <c r="M3185" s="12">
        <v>1995</v>
      </c>
      <c r="N3185">
        <v>1</v>
      </c>
      <c r="O3185" s="12">
        <f t="shared" si="122"/>
        <v>19</v>
      </c>
      <c r="P3185">
        <v>1995</v>
      </c>
      <c r="Q3185">
        <v>19</v>
      </c>
      <c r="R3185">
        <v>1</v>
      </c>
      <c r="S3185">
        <v>7.8491629999999999</v>
      </c>
      <c r="T3185">
        <v>0</v>
      </c>
      <c r="U3185">
        <v>0</v>
      </c>
    </row>
    <row r="3186" spans="1:21" x14ac:dyDescent="0.35">
      <c r="A3186">
        <v>1</v>
      </c>
      <c r="B3186">
        <f t="shared" si="123"/>
        <v>3185</v>
      </c>
      <c r="C3186" t="s">
        <v>1970</v>
      </c>
      <c r="D3186">
        <v>159</v>
      </c>
      <c r="E3186">
        <v>2015</v>
      </c>
      <c r="F3186">
        <v>36000</v>
      </c>
      <c r="G3186" s="12">
        <v>54000000</v>
      </c>
      <c r="H3186" s="12">
        <v>0</v>
      </c>
      <c r="I3186">
        <v>0</v>
      </c>
      <c r="J3186">
        <v>0</v>
      </c>
      <c r="K3186">
        <v>0</v>
      </c>
      <c r="L3186" s="11">
        <v>34700</v>
      </c>
      <c r="M3186" s="12">
        <v>1995</v>
      </c>
      <c r="N3186">
        <v>1</v>
      </c>
      <c r="O3186" s="12">
        <f t="shared" si="122"/>
        <v>20</v>
      </c>
      <c r="P3186">
        <v>1995</v>
      </c>
      <c r="Q3186">
        <v>20</v>
      </c>
      <c r="R3186">
        <v>1</v>
      </c>
      <c r="S3186">
        <v>6.6815199999999999</v>
      </c>
      <c r="T3186">
        <v>0</v>
      </c>
      <c r="U3186">
        <v>0</v>
      </c>
    </row>
    <row r="3187" spans="1:21" x14ac:dyDescent="0.35">
      <c r="A3187">
        <v>1</v>
      </c>
      <c r="B3187">
        <f t="shared" si="123"/>
        <v>3186</v>
      </c>
      <c r="C3187" t="s">
        <v>1970</v>
      </c>
      <c r="D3187">
        <v>159</v>
      </c>
      <c r="E3187">
        <v>2016</v>
      </c>
      <c r="F3187">
        <v>33000</v>
      </c>
      <c r="G3187" s="12">
        <v>56000000</v>
      </c>
      <c r="H3187" s="12">
        <v>0</v>
      </c>
      <c r="I3187">
        <v>0</v>
      </c>
      <c r="J3187">
        <v>0</v>
      </c>
      <c r="K3187">
        <v>0</v>
      </c>
      <c r="L3187" s="11">
        <v>34700</v>
      </c>
      <c r="M3187" s="12">
        <v>1995</v>
      </c>
      <c r="N3187">
        <v>1</v>
      </c>
      <c r="O3187" s="12">
        <f t="shared" si="122"/>
        <v>21</v>
      </c>
      <c r="P3187">
        <v>1995</v>
      </c>
      <c r="Q3187">
        <v>21</v>
      </c>
      <c r="R3187">
        <v>1</v>
      </c>
      <c r="S3187">
        <v>5.9382210000000004</v>
      </c>
      <c r="T3187">
        <v>0</v>
      </c>
      <c r="U3187">
        <v>0</v>
      </c>
    </row>
    <row r="3188" spans="1:21" x14ac:dyDescent="0.35">
      <c r="A3188">
        <v>1</v>
      </c>
      <c r="B3188">
        <f t="shared" si="123"/>
        <v>3187</v>
      </c>
      <c r="C3188" t="s">
        <v>157</v>
      </c>
      <c r="D3188">
        <v>161</v>
      </c>
      <c r="E3188">
        <v>1990</v>
      </c>
      <c r="F3188">
        <v>100</v>
      </c>
      <c r="G3188" s="12">
        <v>3100000</v>
      </c>
      <c r="H3188" s="12">
        <v>0</v>
      </c>
      <c r="I3188">
        <v>1</v>
      </c>
      <c r="J3188">
        <v>0</v>
      </c>
      <c r="K3188">
        <v>0</v>
      </c>
      <c r="L3188" s="11">
        <v>34700</v>
      </c>
      <c r="M3188" s="12">
        <v>1995</v>
      </c>
      <c r="N3188">
        <v>0</v>
      </c>
      <c r="O3188" s="12">
        <f t="shared" si="122"/>
        <v>-5</v>
      </c>
      <c r="P3188">
        <v>2005</v>
      </c>
      <c r="Q3188">
        <v>-15</v>
      </c>
      <c r="R3188">
        <v>0</v>
      </c>
      <c r="S3188">
        <v>0.32154460000000001</v>
      </c>
      <c r="T3188">
        <v>0</v>
      </c>
      <c r="U3188">
        <v>0</v>
      </c>
    </row>
    <row r="3189" spans="1:21" x14ac:dyDescent="0.35">
      <c r="A3189">
        <v>1</v>
      </c>
      <c r="B3189">
        <f t="shared" si="123"/>
        <v>3188</v>
      </c>
      <c r="C3189" t="s">
        <v>157</v>
      </c>
      <c r="D3189">
        <v>161</v>
      </c>
      <c r="E3189">
        <v>1991</v>
      </c>
      <c r="F3189">
        <v>100</v>
      </c>
      <c r="G3189" s="12">
        <v>3100000</v>
      </c>
      <c r="H3189" s="12">
        <v>0</v>
      </c>
      <c r="I3189">
        <v>1</v>
      </c>
      <c r="J3189">
        <v>0</v>
      </c>
      <c r="K3189">
        <v>0</v>
      </c>
      <c r="L3189" s="11">
        <v>34700</v>
      </c>
      <c r="M3189" s="12">
        <v>1995</v>
      </c>
      <c r="N3189">
        <v>0</v>
      </c>
      <c r="O3189" s="12">
        <f t="shared" si="122"/>
        <v>-4</v>
      </c>
      <c r="P3189">
        <v>2005</v>
      </c>
      <c r="Q3189">
        <v>-14</v>
      </c>
      <c r="R3189">
        <v>0</v>
      </c>
      <c r="S3189">
        <v>0.3192797</v>
      </c>
      <c r="T3189">
        <v>0</v>
      </c>
      <c r="U3189">
        <v>0</v>
      </c>
    </row>
    <row r="3190" spans="1:21" x14ac:dyDescent="0.35">
      <c r="A3190">
        <v>1</v>
      </c>
      <c r="B3190">
        <f t="shared" si="123"/>
        <v>3189</v>
      </c>
      <c r="C3190" t="s">
        <v>157</v>
      </c>
      <c r="D3190">
        <v>161</v>
      </c>
      <c r="E3190">
        <v>1992</v>
      </c>
      <c r="F3190">
        <v>100</v>
      </c>
      <c r="G3190" s="12">
        <v>3200000</v>
      </c>
      <c r="H3190" s="12">
        <v>0</v>
      </c>
      <c r="I3190">
        <v>1</v>
      </c>
      <c r="J3190">
        <v>0</v>
      </c>
      <c r="K3190">
        <v>0</v>
      </c>
      <c r="L3190" s="11">
        <v>34700</v>
      </c>
      <c r="M3190" s="12">
        <v>1995</v>
      </c>
      <c r="N3190">
        <v>0</v>
      </c>
      <c r="O3190" s="12">
        <f t="shared" si="122"/>
        <v>-3</v>
      </c>
      <c r="P3190">
        <v>2005</v>
      </c>
      <c r="Q3190">
        <v>-13</v>
      </c>
      <c r="R3190">
        <v>0</v>
      </c>
      <c r="S3190">
        <v>0.31697180000000003</v>
      </c>
      <c r="T3190">
        <v>0</v>
      </c>
      <c r="U3190">
        <v>0</v>
      </c>
    </row>
    <row r="3191" spans="1:21" x14ac:dyDescent="0.35">
      <c r="A3191">
        <v>1</v>
      </c>
      <c r="B3191">
        <f t="shared" si="123"/>
        <v>3190</v>
      </c>
      <c r="C3191" t="s">
        <v>157</v>
      </c>
      <c r="D3191">
        <v>161</v>
      </c>
      <c r="E3191">
        <v>1993</v>
      </c>
      <c r="F3191">
        <v>100</v>
      </c>
      <c r="G3191" s="12">
        <v>3200000</v>
      </c>
      <c r="H3191" s="12">
        <v>0</v>
      </c>
      <c r="I3191">
        <v>1</v>
      </c>
      <c r="J3191">
        <v>0</v>
      </c>
      <c r="K3191">
        <v>0</v>
      </c>
      <c r="L3191" s="11">
        <v>34700</v>
      </c>
      <c r="M3191" s="12">
        <v>1995</v>
      </c>
      <c r="N3191">
        <v>0</v>
      </c>
      <c r="O3191" s="12">
        <f t="shared" si="122"/>
        <v>-2</v>
      </c>
      <c r="P3191">
        <v>2005</v>
      </c>
      <c r="Q3191">
        <v>-12</v>
      </c>
      <c r="R3191">
        <v>0</v>
      </c>
      <c r="S3191">
        <v>0.31464799999999998</v>
      </c>
      <c r="T3191">
        <v>0</v>
      </c>
      <c r="U3191">
        <v>0</v>
      </c>
    </row>
    <row r="3192" spans="1:21" x14ac:dyDescent="0.35">
      <c r="A3192">
        <v>1</v>
      </c>
      <c r="B3192">
        <f t="shared" si="123"/>
        <v>3191</v>
      </c>
      <c r="C3192" t="s">
        <v>157</v>
      </c>
      <c r="D3192">
        <v>161</v>
      </c>
      <c r="E3192">
        <v>1994</v>
      </c>
      <c r="F3192">
        <v>100</v>
      </c>
      <c r="G3192" s="12">
        <v>3200000</v>
      </c>
      <c r="H3192" s="12">
        <v>0</v>
      </c>
      <c r="I3192">
        <v>1</v>
      </c>
      <c r="J3192">
        <v>0</v>
      </c>
      <c r="K3192">
        <v>0</v>
      </c>
      <c r="L3192" s="11">
        <v>34700</v>
      </c>
      <c r="M3192" s="12">
        <v>1995</v>
      </c>
      <c r="N3192">
        <v>0</v>
      </c>
      <c r="O3192" s="12">
        <f t="shared" si="122"/>
        <v>-1</v>
      </c>
      <c r="P3192">
        <v>2005</v>
      </c>
      <c r="Q3192">
        <v>-11</v>
      </c>
      <c r="R3192">
        <v>0</v>
      </c>
      <c r="S3192">
        <v>0.31234319999999999</v>
      </c>
      <c r="T3192">
        <v>0</v>
      </c>
      <c r="U3192">
        <v>0</v>
      </c>
    </row>
    <row r="3193" spans="1:21" x14ac:dyDescent="0.35">
      <c r="A3193">
        <v>1</v>
      </c>
      <c r="B3193">
        <f t="shared" si="123"/>
        <v>3192</v>
      </c>
      <c r="C3193" t="s">
        <v>157</v>
      </c>
      <c r="D3193">
        <v>161</v>
      </c>
      <c r="E3193">
        <v>1995</v>
      </c>
      <c r="F3193">
        <v>100</v>
      </c>
      <c r="G3193" s="12">
        <v>3200000</v>
      </c>
      <c r="H3193" s="12">
        <v>0</v>
      </c>
      <c r="I3193">
        <v>1</v>
      </c>
      <c r="J3193">
        <v>0</v>
      </c>
      <c r="K3193">
        <v>0</v>
      </c>
      <c r="L3193" s="11">
        <v>34700</v>
      </c>
      <c r="M3193" s="12">
        <v>1995</v>
      </c>
      <c r="N3193">
        <v>1</v>
      </c>
      <c r="O3193" s="12">
        <f t="shared" si="122"/>
        <v>0</v>
      </c>
      <c r="P3193">
        <v>2005</v>
      </c>
      <c r="Q3193">
        <v>-10</v>
      </c>
      <c r="R3193">
        <v>0</v>
      </c>
      <c r="S3193">
        <v>0.31009639999999999</v>
      </c>
      <c r="T3193">
        <v>0</v>
      </c>
      <c r="U3193">
        <v>0</v>
      </c>
    </row>
    <row r="3194" spans="1:21" x14ac:dyDescent="0.35">
      <c r="A3194">
        <v>1</v>
      </c>
      <c r="B3194">
        <f t="shared" si="123"/>
        <v>3193</v>
      </c>
      <c r="C3194" t="s">
        <v>157</v>
      </c>
      <c r="D3194">
        <v>161</v>
      </c>
      <c r="E3194">
        <v>1996</v>
      </c>
      <c r="F3194">
        <v>200</v>
      </c>
      <c r="G3194" s="12">
        <v>3200000</v>
      </c>
      <c r="H3194" s="12">
        <v>0</v>
      </c>
      <c r="I3194">
        <v>1</v>
      </c>
      <c r="J3194">
        <v>0</v>
      </c>
      <c r="K3194">
        <v>0</v>
      </c>
      <c r="L3194" s="11">
        <v>34700</v>
      </c>
      <c r="M3194" s="12">
        <v>1995</v>
      </c>
      <c r="N3194">
        <v>1</v>
      </c>
      <c r="O3194" s="12">
        <f t="shared" si="122"/>
        <v>1</v>
      </c>
      <c r="P3194">
        <v>2005</v>
      </c>
      <c r="Q3194">
        <v>-9</v>
      </c>
      <c r="R3194">
        <v>0</v>
      </c>
      <c r="S3194">
        <v>0.61575690000000005</v>
      </c>
      <c r="T3194">
        <v>0</v>
      </c>
      <c r="U3194">
        <v>0</v>
      </c>
    </row>
    <row r="3195" spans="1:21" x14ac:dyDescent="0.35">
      <c r="A3195">
        <v>1</v>
      </c>
      <c r="B3195">
        <f t="shared" si="123"/>
        <v>3194</v>
      </c>
      <c r="C3195" t="s">
        <v>157</v>
      </c>
      <c r="D3195">
        <v>161</v>
      </c>
      <c r="E3195">
        <v>1997</v>
      </c>
      <c r="F3195">
        <v>200</v>
      </c>
      <c r="G3195" s="12">
        <v>3300000</v>
      </c>
      <c r="H3195" s="12">
        <v>0</v>
      </c>
      <c r="I3195">
        <v>1</v>
      </c>
      <c r="J3195">
        <v>0</v>
      </c>
      <c r="K3195">
        <v>0</v>
      </c>
      <c r="L3195" s="11">
        <v>34700</v>
      </c>
      <c r="M3195" s="12">
        <v>1995</v>
      </c>
      <c r="N3195">
        <v>1</v>
      </c>
      <c r="O3195" s="12">
        <f t="shared" si="122"/>
        <v>2</v>
      </c>
      <c r="P3195">
        <v>2005</v>
      </c>
      <c r="Q3195">
        <v>-8</v>
      </c>
      <c r="R3195">
        <v>0</v>
      </c>
      <c r="S3195">
        <v>0.61143199999999998</v>
      </c>
      <c r="T3195">
        <v>0</v>
      </c>
      <c r="U3195">
        <v>0</v>
      </c>
    </row>
    <row r="3196" spans="1:21" x14ac:dyDescent="0.35">
      <c r="A3196">
        <v>1</v>
      </c>
      <c r="B3196">
        <f t="shared" si="123"/>
        <v>3195</v>
      </c>
      <c r="C3196" t="s">
        <v>157</v>
      </c>
      <c r="D3196">
        <v>161</v>
      </c>
      <c r="E3196">
        <v>1998</v>
      </c>
      <c r="F3196">
        <v>200</v>
      </c>
      <c r="G3196" s="12">
        <v>3300000</v>
      </c>
      <c r="H3196" s="12">
        <v>0</v>
      </c>
      <c r="I3196">
        <v>1</v>
      </c>
      <c r="J3196">
        <v>0</v>
      </c>
      <c r="K3196">
        <v>0</v>
      </c>
      <c r="L3196" s="11">
        <v>34700</v>
      </c>
      <c r="M3196" s="12">
        <v>1995</v>
      </c>
      <c r="N3196">
        <v>1</v>
      </c>
      <c r="O3196" s="12">
        <f t="shared" si="122"/>
        <v>3</v>
      </c>
      <c r="P3196">
        <v>2005</v>
      </c>
      <c r="Q3196">
        <v>-7</v>
      </c>
      <c r="R3196">
        <v>0</v>
      </c>
      <c r="S3196">
        <v>0.60750789999999999</v>
      </c>
      <c r="T3196">
        <v>0</v>
      </c>
      <c r="U3196">
        <v>0</v>
      </c>
    </row>
    <row r="3197" spans="1:21" x14ac:dyDescent="0.35">
      <c r="A3197">
        <v>1</v>
      </c>
      <c r="B3197">
        <f t="shared" si="123"/>
        <v>3196</v>
      </c>
      <c r="C3197" t="s">
        <v>157</v>
      </c>
      <c r="D3197">
        <v>161</v>
      </c>
      <c r="E3197">
        <v>1999</v>
      </c>
      <c r="F3197">
        <v>200</v>
      </c>
      <c r="G3197" s="12">
        <v>3300000</v>
      </c>
      <c r="H3197" s="12">
        <v>0</v>
      </c>
      <c r="I3197">
        <v>1</v>
      </c>
      <c r="J3197">
        <v>0</v>
      </c>
      <c r="K3197">
        <v>0</v>
      </c>
      <c r="L3197" s="11">
        <v>34700</v>
      </c>
      <c r="M3197" s="12">
        <v>1995</v>
      </c>
      <c r="N3197">
        <v>1</v>
      </c>
      <c r="O3197" s="12">
        <f t="shared" si="122"/>
        <v>4</v>
      </c>
      <c r="P3197">
        <v>2005</v>
      </c>
      <c r="Q3197">
        <v>-6</v>
      </c>
      <c r="R3197">
        <v>0</v>
      </c>
      <c r="S3197">
        <v>0.60435410000000001</v>
      </c>
      <c r="T3197">
        <v>0</v>
      </c>
      <c r="U3197">
        <v>0</v>
      </c>
    </row>
    <row r="3198" spans="1:21" x14ac:dyDescent="0.35">
      <c r="A3198">
        <v>1</v>
      </c>
      <c r="B3198">
        <f t="shared" si="123"/>
        <v>3197</v>
      </c>
      <c r="C3198" t="s">
        <v>157</v>
      </c>
      <c r="D3198">
        <v>161</v>
      </c>
      <c r="E3198">
        <v>2000</v>
      </c>
      <c r="F3198">
        <v>200</v>
      </c>
      <c r="G3198" s="12">
        <v>3300000</v>
      </c>
      <c r="H3198" s="12">
        <v>0</v>
      </c>
      <c r="I3198">
        <v>1</v>
      </c>
      <c r="J3198">
        <v>0</v>
      </c>
      <c r="K3198">
        <v>0</v>
      </c>
      <c r="L3198" s="11">
        <v>34700</v>
      </c>
      <c r="M3198" s="12">
        <v>1995</v>
      </c>
      <c r="N3198">
        <v>1</v>
      </c>
      <c r="O3198" s="12">
        <f t="shared" si="122"/>
        <v>5</v>
      </c>
      <c r="P3198">
        <v>2005</v>
      </c>
      <c r="Q3198">
        <v>-5</v>
      </c>
      <c r="R3198">
        <v>0</v>
      </c>
      <c r="S3198">
        <v>0.60218380000000005</v>
      </c>
      <c r="T3198">
        <v>0</v>
      </c>
      <c r="U3198">
        <v>0</v>
      </c>
    </row>
    <row r="3199" spans="1:21" x14ac:dyDescent="0.35">
      <c r="A3199">
        <v>1</v>
      </c>
      <c r="B3199">
        <f t="shared" si="123"/>
        <v>3198</v>
      </c>
      <c r="C3199" t="s">
        <v>157</v>
      </c>
      <c r="D3199">
        <v>161</v>
      </c>
      <c r="E3199">
        <v>2001</v>
      </c>
      <c r="F3199">
        <v>200</v>
      </c>
      <c r="G3199" s="12">
        <v>3300000</v>
      </c>
      <c r="H3199" s="12">
        <v>0</v>
      </c>
      <c r="I3199">
        <v>1</v>
      </c>
      <c r="J3199">
        <v>0</v>
      </c>
      <c r="K3199">
        <v>0</v>
      </c>
      <c r="L3199" s="11">
        <v>34700</v>
      </c>
      <c r="M3199" s="12">
        <v>1995</v>
      </c>
      <c r="N3199">
        <v>1</v>
      </c>
      <c r="O3199" s="12">
        <f t="shared" si="122"/>
        <v>6</v>
      </c>
      <c r="P3199">
        <v>2005</v>
      </c>
      <c r="Q3199">
        <v>-4</v>
      </c>
      <c r="R3199">
        <v>0</v>
      </c>
      <c r="S3199">
        <v>0.60112359999999998</v>
      </c>
      <c r="T3199">
        <v>0</v>
      </c>
      <c r="U3199">
        <v>0</v>
      </c>
    </row>
    <row r="3200" spans="1:21" x14ac:dyDescent="0.35">
      <c r="A3200">
        <v>1</v>
      </c>
      <c r="B3200">
        <f t="shared" si="123"/>
        <v>3199</v>
      </c>
      <c r="C3200" t="s">
        <v>157</v>
      </c>
      <c r="D3200">
        <v>161</v>
      </c>
      <c r="E3200">
        <v>2002</v>
      </c>
      <c r="F3200">
        <v>200</v>
      </c>
      <c r="G3200" s="12">
        <v>3300000</v>
      </c>
      <c r="H3200" s="12">
        <v>0</v>
      </c>
      <c r="I3200">
        <v>1</v>
      </c>
      <c r="J3200">
        <v>0</v>
      </c>
      <c r="K3200">
        <v>0</v>
      </c>
      <c r="L3200" s="11">
        <v>34700</v>
      </c>
      <c r="M3200" s="12">
        <v>1995</v>
      </c>
      <c r="N3200">
        <v>1</v>
      </c>
      <c r="O3200" s="12">
        <f t="shared" si="122"/>
        <v>7</v>
      </c>
      <c r="P3200">
        <v>2005</v>
      </c>
      <c r="Q3200">
        <v>-3</v>
      </c>
      <c r="R3200">
        <v>0</v>
      </c>
      <c r="S3200">
        <v>0.6010025</v>
      </c>
      <c r="T3200">
        <v>0</v>
      </c>
      <c r="U3200">
        <v>0</v>
      </c>
    </row>
    <row r="3201" spans="1:21" x14ac:dyDescent="0.35">
      <c r="A3201">
        <v>1</v>
      </c>
      <c r="B3201">
        <f t="shared" si="123"/>
        <v>3200</v>
      </c>
      <c r="C3201" t="s">
        <v>157</v>
      </c>
      <c r="D3201">
        <v>161</v>
      </c>
      <c r="E3201">
        <v>2003</v>
      </c>
      <c r="F3201">
        <v>200</v>
      </c>
      <c r="G3201" s="12">
        <v>3300000</v>
      </c>
      <c r="H3201" s="12">
        <v>0</v>
      </c>
      <c r="I3201">
        <v>1</v>
      </c>
      <c r="J3201">
        <v>0</v>
      </c>
      <c r="K3201">
        <v>0</v>
      </c>
      <c r="L3201" s="11">
        <v>34700</v>
      </c>
      <c r="M3201" s="12">
        <v>1995</v>
      </c>
      <c r="N3201">
        <v>1</v>
      </c>
      <c r="O3201" s="12">
        <f t="shared" si="122"/>
        <v>8</v>
      </c>
      <c r="P3201">
        <v>2005</v>
      </c>
      <c r="Q3201">
        <v>-2</v>
      </c>
      <c r="R3201">
        <v>0</v>
      </c>
      <c r="S3201">
        <v>0.60138860000000005</v>
      </c>
      <c r="T3201">
        <v>0</v>
      </c>
      <c r="U3201">
        <v>0</v>
      </c>
    </row>
    <row r="3202" spans="1:21" x14ac:dyDescent="0.35">
      <c r="A3202">
        <v>1</v>
      </c>
      <c r="B3202">
        <f t="shared" si="123"/>
        <v>3201</v>
      </c>
      <c r="C3202" t="s">
        <v>157</v>
      </c>
      <c r="D3202">
        <v>161</v>
      </c>
      <c r="E3202">
        <v>2004</v>
      </c>
      <c r="F3202">
        <v>500</v>
      </c>
      <c r="G3202" s="12">
        <v>3300000</v>
      </c>
      <c r="H3202" s="12">
        <v>0</v>
      </c>
      <c r="I3202">
        <v>1</v>
      </c>
      <c r="J3202">
        <v>0</v>
      </c>
      <c r="K3202">
        <v>0</v>
      </c>
      <c r="L3202" s="11">
        <v>34700</v>
      </c>
      <c r="M3202" s="12">
        <v>1995</v>
      </c>
      <c r="N3202">
        <v>1</v>
      </c>
      <c r="O3202" s="12">
        <f t="shared" si="122"/>
        <v>9</v>
      </c>
      <c r="P3202">
        <v>2005</v>
      </c>
      <c r="Q3202">
        <v>-1</v>
      </c>
      <c r="R3202">
        <v>0</v>
      </c>
      <c r="S3202">
        <v>1.5041679999999999</v>
      </c>
      <c r="T3202">
        <v>0</v>
      </c>
      <c r="U3202">
        <v>0</v>
      </c>
    </row>
    <row r="3203" spans="1:21" x14ac:dyDescent="0.35">
      <c r="A3203">
        <v>1</v>
      </c>
      <c r="B3203">
        <f t="shared" si="123"/>
        <v>3202</v>
      </c>
      <c r="C3203" t="s">
        <v>157</v>
      </c>
      <c r="D3203">
        <v>161</v>
      </c>
      <c r="E3203">
        <v>2005</v>
      </c>
      <c r="F3203">
        <v>500</v>
      </c>
      <c r="G3203" s="12">
        <v>3300000</v>
      </c>
      <c r="H3203" s="12">
        <v>0</v>
      </c>
      <c r="I3203">
        <v>1</v>
      </c>
      <c r="J3203">
        <v>0</v>
      </c>
      <c r="K3203">
        <v>0</v>
      </c>
      <c r="L3203" s="11">
        <v>34700</v>
      </c>
      <c r="M3203" s="12">
        <v>1995</v>
      </c>
      <c r="N3203">
        <v>1</v>
      </c>
      <c r="O3203" s="12">
        <f t="shared" ref="O3203:O3266" si="124">E3203-M3203</f>
        <v>10</v>
      </c>
      <c r="P3203">
        <v>2005</v>
      </c>
      <c r="Q3203">
        <v>0</v>
      </c>
      <c r="R3203">
        <v>1</v>
      </c>
      <c r="S3203">
        <v>1.5034829999999999</v>
      </c>
      <c r="T3203">
        <v>0</v>
      </c>
      <c r="U3203">
        <v>0</v>
      </c>
    </row>
    <row r="3204" spans="1:21" x14ac:dyDescent="0.35">
      <c r="A3204">
        <v>1</v>
      </c>
      <c r="B3204">
        <f t="shared" ref="B3204:B3267" si="125">B3203+1</f>
        <v>3203</v>
      </c>
      <c r="C3204" t="s">
        <v>157</v>
      </c>
      <c r="D3204">
        <v>161</v>
      </c>
      <c r="E3204">
        <v>2006</v>
      </c>
      <c r="F3204">
        <v>500</v>
      </c>
      <c r="G3204" s="12">
        <v>3300000</v>
      </c>
      <c r="H3204" s="12">
        <v>0</v>
      </c>
      <c r="I3204">
        <v>1</v>
      </c>
      <c r="J3204">
        <v>0</v>
      </c>
      <c r="K3204">
        <v>0</v>
      </c>
      <c r="L3204" s="11">
        <v>34700</v>
      </c>
      <c r="M3204" s="12">
        <v>1995</v>
      </c>
      <c r="N3204">
        <v>1</v>
      </c>
      <c r="O3204" s="12">
        <f t="shared" si="124"/>
        <v>11</v>
      </c>
      <c r="P3204">
        <v>2005</v>
      </c>
      <c r="Q3204">
        <v>1</v>
      </c>
      <c r="R3204">
        <v>1</v>
      </c>
      <c r="S3204">
        <v>1.501031</v>
      </c>
      <c r="T3204">
        <v>0</v>
      </c>
      <c r="U3204">
        <v>0</v>
      </c>
    </row>
    <row r="3205" spans="1:21" x14ac:dyDescent="0.35">
      <c r="A3205">
        <v>1</v>
      </c>
      <c r="B3205">
        <f t="shared" si="125"/>
        <v>3204</v>
      </c>
      <c r="C3205" t="s">
        <v>157</v>
      </c>
      <c r="D3205">
        <v>161</v>
      </c>
      <c r="E3205">
        <v>2007</v>
      </c>
      <c r="F3205">
        <v>500</v>
      </c>
      <c r="G3205" s="12">
        <v>3300000</v>
      </c>
      <c r="H3205" s="12">
        <v>0</v>
      </c>
      <c r="I3205">
        <v>1</v>
      </c>
      <c r="J3205">
        <v>0</v>
      </c>
      <c r="K3205">
        <v>0</v>
      </c>
      <c r="L3205" s="11">
        <v>34700</v>
      </c>
      <c r="M3205" s="12">
        <v>1995</v>
      </c>
      <c r="N3205">
        <v>1</v>
      </c>
      <c r="O3205" s="12">
        <f t="shared" si="124"/>
        <v>12</v>
      </c>
      <c r="P3205">
        <v>2005</v>
      </c>
      <c r="Q3205">
        <v>2</v>
      </c>
      <c r="R3205">
        <v>1</v>
      </c>
      <c r="S3205">
        <v>1.4971220000000001</v>
      </c>
      <c r="T3205">
        <v>0</v>
      </c>
      <c r="U3205">
        <v>0</v>
      </c>
    </row>
    <row r="3206" spans="1:21" x14ac:dyDescent="0.35">
      <c r="A3206">
        <v>1</v>
      </c>
      <c r="B3206">
        <f t="shared" si="125"/>
        <v>3205</v>
      </c>
      <c r="C3206" t="s">
        <v>157</v>
      </c>
      <c r="D3206">
        <v>161</v>
      </c>
      <c r="E3206">
        <v>2008</v>
      </c>
      <c r="F3206">
        <v>1000</v>
      </c>
      <c r="G3206" s="12">
        <v>3400000</v>
      </c>
      <c r="H3206" s="12">
        <v>0</v>
      </c>
      <c r="I3206">
        <v>1</v>
      </c>
      <c r="J3206">
        <v>0</v>
      </c>
      <c r="K3206">
        <v>0</v>
      </c>
      <c r="L3206" s="11">
        <v>34700</v>
      </c>
      <c r="M3206" s="12">
        <v>1995</v>
      </c>
      <c r="N3206">
        <v>1</v>
      </c>
      <c r="O3206" s="12">
        <f t="shared" si="124"/>
        <v>13</v>
      </c>
      <c r="P3206">
        <v>2005</v>
      </c>
      <c r="Q3206">
        <v>3</v>
      </c>
      <c r="R3206">
        <v>1</v>
      </c>
      <c r="S3206">
        <v>2.9843410000000001</v>
      </c>
      <c r="T3206">
        <v>0</v>
      </c>
      <c r="U3206">
        <v>0</v>
      </c>
    </row>
    <row r="3207" spans="1:21" x14ac:dyDescent="0.35">
      <c r="A3207">
        <v>1</v>
      </c>
      <c r="B3207">
        <f t="shared" si="125"/>
        <v>3206</v>
      </c>
      <c r="C3207" t="s">
        <v>157</v>
      </c>
      <c r="D3207">
        <v>161</v>
      </c>
      <c r="E3207">
        <v>2009</v>
      </c>
      <c r="F3207">
        <v>1000</v>
      </c>
      <c r="G3207" s="12">
        <v>3400000</v>
      </c>
      <c r="H3207" s="12">
        <v>0</v>
      </c>
      <c r="I3207">
        <v>1</v>
      </c>
      <c r="J3207">
        <v>0</v>
      </c>
      <c r="K3207">
        <v>0</v>
      </c>
      <c r="L3207" s="11">
        <v>34700</v>
      </c>
      <c r="M3207" s="12">
        <v>1995</v>
      </c>
      <c r="N3207">
        <v>1</v>
      </c>
      <c r="O3207" s="12">
        <f t="shared" si="124"/>
        <v>14</v>
      </c>
      <c r="P3207">
        <v>2005</v>
      </c>
      <c r="Q3207">
        <v>4</v>
      </c>
      <c r="R3207">
        <v>1</v>
      </c>
      <c r="S3207">
        <v>2.9737520000000002</v>
      </c>
      <c r="T3207">
        <v>0</v>
      </c>
      <c r="U3207">
        <v>0</v>
      </c>
    </row>
    <row r="3208" spans="1:21" x14ac:dyDescent="0.35">
      <c r="A3208">
        <v>1</v>
      </c>
      <c r="B3208">
        <f t="shared" si="125"/>
        <v>3207</v>
      </c>
      <c r="C3208" t="s">
        <v>157</v>
      </c>
      <c r="D3208">
        <v>161</v>
      </c>
      <c r="E3208">
        <v>2010</v>
      </c>
      <c r="F3208">
        <v>1000</v>
      </c>
      <c r="G3208" s="12">
        <v>3400000</v>
      </c>
      <c r="H3208" s="12">
        <v>0</v>
      </c>
      <c r="I3208">
        <v>1</v>
      </c>
      <c r="J3208">
        <v>0</v>
      </c>
      <c r="K3208">
        <v>0</v>
      </c>
      <c r="L3208" s="11">
        <v>34700</v>
      </c>
      <c r="M3208" s="12">
        <v>1995</v>
      </c>
      <c r="N3208">
        <v>1</v>
      </c>
      <c r="O3208" s="12">
        <f t="shared" si="124"/>
        <v>15</v>
      </c>
      <c r="P3208">
        <v>2005</v>
      </c>
      <c r="Q3208">
        <v>5</v>
      </c>
      <c r="R3208">
        <v>1</v>
      </c>
      <c r="S3208">
        <v>2.9634770000000001</v>
      </c>
      <c r="T3208">
        <v>0</v>
      </c>
      <c r="U3208">
        <v>0</v>
      </c>
    </row>
    <row r="3209" spans="1:21" x14ac:dyDescent="0.35">
      <c r="A3209">
        <v>1</v>
      </c>
      <c r="B3209">
        <f t="shared" si="125"/>
        <v>3208</v>
      </c>
      <c r="C3209" t="s">
        <v>157</v>
      </c>
      <c r="D3209">
        <v>161</v>
      </c>
      <c r="E3209">
        <v>2011</v>
      </c>
      <c r="F3209">
        <v>1000</v>
      </c>
      <c r="G3209" s="12">
        <v>3400000</v>
      </c>
      <c r="H3209" s="12">
        <v>0</v>
      </c>
      <c r="I3209">
        <v>1</v>
      </c>
      <c r="J3209">
        <v>0</v>
      </c>
      <c r="K3209">
        <v>0</v>
      </c>
      <c r="L3209" s="11">
        <v>34700</v>
      </c>
      <c r="M3209" s="12">
        <v>1995</v>
      </c>
      <c r="N3209">
        <v>1</v>
      </c>
      <c r="O3209" s="12">
        <f t="shared" si="124"/>
        <v>16</v>
      </c>
      <c r="P3209">
        <v>2005</v>
      </c>
      <c r="Q3209">
        <v>6</v>
      </c>
      <c r="R3209">
        <v>1</v>
      </c>
      <c r="S3209">
        <v>2.953665</v>
      </c>
      <c r="T3209">
        <v>0</v>
      </c>
      <c r="U3209">
        <v>0</v>
      </c>
    </row>
    <row r="3210" spans="1:21" x14ac:dyDescent="0.35">
      <c r="A3210">
        <v>1</v>
      </c>
      <c r="B3210">
        <f t="shared" si="125"/>
        <v>3209</v>
      </c>
      <c r="C3210" t="s">
        <v>157</v>
      </c>
      <c r="D3210">
        <v>161</v>
      </c>
      <c r="E3210">
        <v>2012</v>
      </c>
      <c r="F3210">
        <v>1000</v>
      </c>
      <c r="G3210" s="12">
        <v>3400000</v>
      </c>
      <c r="H3210" s="12">
        <v>0</v>
      </c>
      <c r="I3210">
        <v>1</v>
      </c>
      <c r="J3210">
        <v>0</v>
      </c>
      <c r="K3210">
        <v>0</v>
      </c>
      <c r="L3210" s="11">
        <v>34700</v>
      </c>
      <c r="M3210" s="12">
        <v>1995</v>
      </c>
      <c r="N3210">
        <v>1</v>
      </c>
      <c r="O3210" s="12">
        <f t="shared" si="124"/>
        <v>17</v>
      </c>
      <c r="P3210">
        <v>2005</v>
      </c>
      <c r="Q3210">
        <v>7</v>
      </c>
      <c r="R3210">
        <v>1</v>
      </c>
      <c r="S3210">
        <v>2.9439669999999998</v>
      </c>
      <c r="T3210">
        <v>0</v>
      </c>
      <c r="U3210">
        <v>0</v>
      </c>
    </row>
    <row r="3211" spans="1:21" x14ac:dyDescent="0.35">
      <c r="A3211">
        <v>1</v>
      </c>
      <c r="B3211">
        <f t="shared" si="125"/>
        <v>3210</v>
      </c>
      <c r="C3211" t="s">
        <v>157</v>
      </c>
      <c r="D3211">
        <v>161</v>
      </c>
      <c r="E3211">
        <v>2013</v>
      </c>
      <c r="F3211">
        <v>500</v>
      </c>
      <c r="G3211" s="12">
        <v>3400000</v>
      </c>
      <c r="H3211" s="12">
        <v>0</v>
      </c>
      <c r="I3211">
        <v>1</v>
      </c>
      <c r="J3211">
        <v>0</v>
      </c>
      <c r="K3211">
        <v>0</v>
      </c>
      <c r="L3211" s="11">
        <v>34700</v>
      </c>
      <c r="M3211" s="12">
        <v>1995</v>
      </c>
      <c r="N3211">
        <v>1</v>
      </c>
      <c r="O3211" s="12">
        <f t="shared" si="124"/>
        <v>18</v>
      </c>
      <c r="P3211">
        <v>2005</v>
      </c>
      <c r="Q3211">
        <v>8</v>
      </c>
      <c r="R3211">
        <v>1</v>
      </c>
      <c r="S3211">
        <v>1.4671339999999999</v>
      </c>
      <c r="T3211">
        <v>0</v>
      </c>
      <c r="U3211">
        <v>0</v>
      </c>
    </row>
    <row r="3212" spans="1:21" x14ac:dyDescent="0.35">
      <c r="A3212">
        <v>1</v>
      </c>
      <c r="B3212">
        <f t="shared" si="125"/>
        <v>3211</v>
      </c>
      <c r="C3212" t="s">
        <v>157</v>
      </c>
      <c r="D3212">
        <v>161</v>
      </c>
      <c r="E3212">
        <v>2014</v>
      </c>
      <c r="F3212">
        <v>500</v>
      </c>
      <c r="G3212" s="12">
        <v>3400000</v>
      </c>
      <c r="H3212" s="12">
        <v>0</v>
      </c>
      <c r="I3212">
        <v>1</v>
      </c>
      <c r="J3212">
        <v>0</v>
      </c>
      <c r="K3212">
        <v>0</v>
      </c>
      <c r="L3212" s="11">
        <v>34700</v>
      </c>
      <c r="M3212" s="12">
        <v>1995</v>
      </c>
      <c r="N3212">
        <v>1</v>
      </c>
      <c r="O3212" s="12">
        <f t="shared" si="124"/>
        <v>19</v>
      </c>
      <c r="P3212">
        <v>2005</v>
      </c>
      <c r="Q3212">
        <v>9</v>
      </c>
      <c r="R3212">
        <v>1</v>
      </c>
      <c r="S3212">
        <v>1.4621820000000001</v>
      </c>
      <c r="T3212">
        <v>0</v>
      </c>
      <c r="U3212">
        <v>0</v>
      </c>
    </row>
    <row r="3213" spans="1:21" x14ac:dyDescent="0.35">
      <c r="A3213">
        <v>1</v>
      </c>
      <c r="B3213">
        <f t="shared" si="125"/>
        <v>3212</v>
      </c>
      <c r="C3213" t="s">
        <v>157</v>
      </c>
      <c r="D3213">
        <v>161</v>
      </c>
      <c r="E3213">
        <v>2015</v>
      </c>
      <c r="F3213">
        <v>500</v>
      </c>
      <c r="G3213" s="12">
        <v>3400000</v>
      </c>
      <c r="H3213" s="12">
        <v>0</v>
      </c>
      <c r="I3213">
        <v>1</v>
      </c>
      <c r="J3213">
        <v>0</v>
      </c>
      <c r="K3213">
        <v>0</v>
      </c>
      <c r="L3213" s="11">
        <v>34700</v>
      </c>
      <c r="M3213" s="12">
        <v>1995</v>
      </c>
      <c r="N3213">
        <v>1</v>
      </c>
      <c r="O3213" s="12">
        <f t="shared" si="124"/>
        <v>20</v>
      </c>
      <c r="P3213">
        <v>2005</v>
      </c>
      <c r="Q3213">
        <v>10</v>
      </c>
      <c r="R3213">
        <v>1</v>
      </c>
      <c r="S3213">
        <v>1.4570669999999999</v>
      </c>
      <c r="T3213">
        <v>0</v>
      </c>
      <c r="U3213">
        <v>0</v>
      </c>
    </row>
    <row r="3214" spans="1:21" x14ac:dyDescent="0.35">
      <c r="A3214">
        <v>1</v>
      </c>
      <c r="B3214">
        <f t="shared" si="125"/>
        <v>3213</v>
      </c>
      <c r="C3214" t="s">
        <v>157</v>
      </c>
      <c r="D3214">
        <v>161</v>
      </c>
      <c r="E3214">
        <v>2016</v>
      </c>
      <c r="F3214">
        <v>500</v>
      </c>
      <c r="G3214" s="12">
        <v>3400000</v>
      </c>
      <c r="H3214" s="12">
        <v>0</v>
      </c>
      <c r="I3214">
        <v>1</v>
      </c>
      <c r="J3214">
        <v>0</v>
      </c>
      <c r="K3214">
        <v>0</v>
      </c>
      <c r="L3214" s="11">
        <v>34700</v>
      </c>
      <c r="M3214" s="12">
        <v>1995</v>
      </c>
      <c r="N3214">
        <v>1</v>
      </c>
      <c r="O3214" s="12">
        <f t="shared" si="124"/>
        <v>21</v>
      </c>
      <c r="P3214">
        <v>2005</v>
      </c>
      <c r="Q3214">
        <v>11</v>
      </c>
      <c r="R3214">
        <v>1</v>
      </c>
      <c r="S3214">
        <v>1.4517979999999999</v>
      </c>
      <c r="T3214">
        <v>0</v>
      </c>
      <c r="U3214">
        <v>0</v>
      </c>
    </row>
    <row r="3215" spans="1:21" x14ac:dyDescent="0.35">
      <c r="A3215">
        <v>1</v>
      </c>
      <c r="B3215">
        <f t="shared" si="125"/>
        <v>3214</v>
      </c>
      <c r="C3215" t="s">
        <v>1623</v>
      </c>
      <c r="D3215">
        <v>163</v>
      </c>
      <c r="E3215">
        <v>1990</v>
      </c>
      <c r="F3215">
        <v>100</v>
      </c>
      <c r="G3215" s="12">
        <v>20000000</v>
      </c>
      <c r="H3215" s="12">
        <v>0</v>
      </c>
      <c r="I3215">
        <v>0</v>
      </c>
      <c r="J3215">
        <v>0</v>
      </c>
      <c r="K3215">
        <v>1</v>
      </c>
      <c r="L3215" s="11">
        <v>34700</v>
      </c>
      <c r="M3215" s="12">
        <v>1995</v>
      </c>
      <c r="N3215">
        <v>0</v>
      </c>
      <c r="O3215" s="12">
        <f t="shared" si="124"/>
        <v>-5</v>
      </c>
      <c r="P3215">
        <v>2000</v>
      </c>
      <c r="Q3215">
        <v>-10</v>
      </c>
      <c r="R3215">
        <v>0</v>
      </c>
      <c r="S3215">
        <v>5.0347500000000003E-2</v>
      </c>
      <c r="T3215">
        <v>0</v>
      </c>
      <c r="U3215">
        <v>0</v>
      </c>
    </row>
    <row r="3216" spans="1:21" x14ac:dyDescent="0.35">
      <c r="A3216">
        <v>1</v>
      </c>
      <c r="B3216">
        <f t="shared" si="125"/>
        <v>3215</v>
      </c>
      <c r="C3216" t="s">
        <v>1623</v>
      </c>
      <c r="D3216">
        <v>163</v>
      </c>
      <c r="E3216">
        <v>1991</v>
      </c>
      <c r="F3216">
        <v>200</v>
      </c>
      <c r="G3216" s="12">
        <v>20000000</v>
      </c>
      <c r="H3216" s="12">
        <v>0</v>
      </c>
      <c r="I3216">
        <v>0</v>
      </c>
      <c r="J3216">
        <v>0</v>
      </c>
      <c r="K3216">
        <v>1</v>
      </c>
      <c r="L3216" s="11">
        <v>34700</v>
      </c>
      <c r="M3216" s="12">
        <v>1995</v>
      </c>
      <c r="N3216">
        <v>0</v>
      </c>
      <c r="O3216" s="12">
        <f t="shared" si="124"/>
        <v>-4</v>
      </c>
      <c r="P3216">
        <v>2000</v>
      </c>
      <c r="Q3216">
        <v>-9</v>
      </c>
      <c r="R3216">
        <v>0</v>
      </c>
      <c r="S3216">
        <v>9.8366700000000001E-2</v>
      </c>
      <c r="T3216">
        <v>0</v>
      </c>
      <c r="U3216">
        <v>0</v>
      </c>
    </row>
    <row r="3217" spans="1:21" x14ac:dyDescent="0.35">
      <c r="A3217">
        <v>1</v>
      </c>
      <c r="B3217">
        <f t="shared" si="125"/>
        <v>3216</v>
      </c>
      <c r="C3217" t="s">
        <v>1623</v>
      </c>
      <c r="D3217">
        <v>163</v>
      </c>
      <c r="E3217">
        <v>1992</v>
      </c>
      <c r="F3217">
        <v>200</v>
      </c>
      <c r="G3217" s="12">
        <v>21000000</v>
      </c>
      <c r="H3217" s="12">
        <v>0</v>
      </c>
      <c r="I3217">
        <v>0</v>
      </c>
      <c r="J3217">
        <v>0</v>
      </c>
      <c r="K3217">
        <v>1</v>
      </c>
      <c r="L3217" s="11">
        <v>34700</v>
      </c>
      <c r="M3217" s="12">
        <v>1995</v>
      </c>
      <c r="N3217">
        <v>0</v>
      </c>
      <c r="O3217" s="12">
        <f t="shared" si="124"/>
        <v>-3</v>
      </c>
      <c r="P3217">
        <v>2000</v>
      </c>
      <c r="Q3217">
        <v>-8</v>
      </c>
      <c r="R3217">
        <v>0</v>
      </c>
      <c r="S3217">
        <v>9.6158099999999996E-2</v>
      </c>
      <c r="T3217">
        <v>0</v>
      </c>
      <c r="U3217">
        <v>0</v>
      </c>
    </row>
    <row r="3218" spans="1:21" x14ac:dyDescent="0.35">
      <c r="A3218">
        <v>1</v>
      </c>
      <c r="B3218">
        <f t="shared" si="125"/>
        <v>3217</v>
      </c>
      <c r="C3218" t="s">
        <v>1623</v>
      </c>
      <c r="D3218">
        <v>163</v>
      </c>
      <c r="E3218">
        <v>1993</v>
      </c>
      <c r="F3218">
        <v>500</v>
      </c>
      <c r="G3218" s="12">
        <v>21000000</v>
      </c>
      <c r="H3218" s="12">
        <v>0</v>
      </c>
      <c r="I3218">
        <v>0</v>
      </c>
      <c r="J3218">
        <v>0</v>
      </c>
      <c r="K3218">
        <v>1</v>
      </c>
      <c r="L3218" s="11">
        <v>34700</v>
      </c>
      <c r="M3218" s="12">
        <v>1995</v>
      </c>
      <c r="N3218">
        <v>0</v>
      </c>
      <c r="O3218" s="12">
        <f t="shared" si="124"/>
        <v>-2</v>
      </c>
      <c r="P3218">
        <v>2000</v>
      </c>
      <c r="Q3218">
        <v>-7</v>
      </c>
      <c r="R3218">
        <v>0</v>
      </c>
      <c r="S3218">
        <v>0.2351454</v>
      </c>
      <c r="T3218">
        <v>0</v>
      </c>
      <c r="U3218">
        <v>0</v>
      </c>
    </row>
    <row r="3219" spans="1:21" x14ac:dyDescent="0.35">
      <c r="A3219">
        <v>1</v>
      </c>
      <c r="B3219">
        <f t="shared" si="125"/>
        <v>3218</v>
      </c>
      <c r="C3219" t="s">
        <v>1623</v>
      </c>
      <c r="D3219">
        <v>163</v>
      </c>
      <c r="E3219">
        <v>1994</v>
      </c>
      <c r="F3219">
        <v>500</v>
      </c>
      <c r="G3219" s="12">
        <v>22000000</v>
      </c>
      <c r="H3219" s="12">
        <v>0</v>
      </c>
      <c r="I3219">
        <v>0</v>
      </c>
      <c r="J3219">
        <v>0</v>
      </c>
      <c r="K3219">
        <v>1</v>
      </c>
      <c r="L3219" s="11">
        <v>34700</v>
      </c>
      <c r="M3219" s="12">
        <v>1995</v>
      </c>
      <c r="N3219">
        <v>0</v>
      </c>
      <c r="O3219" s="12">
        <f t="shared" si="124"/>
        <v>-1</v>
      </c>
      <c r="P3219">
        <v>2000</v>
      </c>
      <c r="Q3219">
        <v>-6</v>
      </c>
      <c r="R3219">
        <v>0</v>
      </c>
      <c r="S3219">
        <v>0.23013529999999999</v>
      </c>
      <c r="T3219">
        <v>0</v>
      </c>
      <c r="U3219">
        <v>0</v>
      </c>
    </row>
    <row r="3220" spans="1:21" x14ac:dyDescent="0.35">
      <c r="A3220">
        <v>1</v>
      </c>
      <c r="B3220">
        <f t="shared" si="125"/>
        <v>3219</v>
      </c>
      <c r="C3220" t="s">
        <v>1623</v>
      </c>
      <c r="D3220">
        <v>163</v>
      </c>
      <c r="E3220">
        <v>1995</v>
      </c>
      <c r="F3220">
        <v>1000</v>
      </c>
      <c r="G3220" s="12">
        <v>22000000</v>
      </c>
      <c r="H3220" s="12">
        <v>0</v>
      </c>
      <c r="I3220">
        <v>0</v>
      </c>
      <c r="J3220">
        <v>0</v>
      </c>
      <c r="K3220">
        <v>1</v>
      </c>
      <c r="L3220" s="11">
        <v>34700</v>
      </c>
      <c r="M3220" s="12">
        <v>1995</v>
      </c>
      <c r="N3220">
        <v>1</v>
      </c>
      <c r="O3220" s="12">
        <f t="shared" si="124"/>
        <v>0</v>
      </c>
      <c r="P3220">
        <v>2000</v>
      </c>
      <c r="Q3220">
        <v>-5</v>
      </c>
      <c r="R3220">
        <v>0</v>
      </c>
      <c r="S3220">
        <v>0.45068049999999998</v>
      </c>
      <c r="T3220">
        <v>0</v>
      </c>
      <c r="U3220">
        <v>1</v>
      </c>
    </row>
    <row r="3221" spans="1:21" x14ac:dyDescent="0.35">
      <c r="A3221">
        <v>1</v>
      </c>
      <c r="B3221">
        <f t="shared" si="125"/>
        <v>3220</v>
      </c>
      <c r="C3221" t="s">
        <v>1623</v>
      </c>
      <c r="D3221">
        <v>163</v>
      </c>
      <c r="E3221">
        <v>1996</v>
      </c>
      <c r="F3221">
        <v>1000</v>
      </c>
      <c r="G3221" s="12">
        <v>23000000</v>
      </c>
      <c r="H3221" s="12">
        <v>0</v>
      </c>
      <c r="I3221">
        <v>0</v>
      </c>
      <c r="J3221">
        <v>0</v>
      </c>
      <c r="K3221">
        <v>1</v>
      </c>
      <c r="L3221" s="11">
        <v>34700</v>
      </c>
      <c r="M3221" s="12">
        <v>1995</v>
      </c>
      <c r="N3221">
        <v>1</v>
      </c>
      <c r="O3221" s="12">
        <f t="shared" si="124"/>
        <v>1</v>
      </c>
      <c r="P3221">
        <v>2000</v>
      </c>
      <c r="Q3221">
        <v>-4</v>
      </c>
      <c r="R3221">
        <v>0</v>
      </c>
      <c r="S3221">
        <v>0.44149909999999998</v>
      </c>
      <c r="T3221">
        <v>0</v>
      </c>
      <c r="U3221">
        <v>1</v>
      </c>
    </row>
    <row r="3222" spans="1:21" x14ac:dyDescent="0.35">
      <c r="A3222">
        <v>1</v>
      </c>
      <c r="B3222">
        <f t="shared" si="125"/>
        <v>3221</v>
      </c>
      <c r="C3222" t="s">
        <v>1623</v>
      </c>
      <c r="D3222">
        <v>163</v>
      </c>
      <c r="E3222">
        <v>1997</v>
      </c>
      <c r="F3222">
        <v>1000</v>
      </c>
      <c r="G3222" s="12">
        <v>23000000</v>
      </c>
      <c r="H3222" s="12">
        <v>0</v>
      </c>
      <c r="I3222">
        <v>0</v>
      </c>
      <c r="J3222">
        <v>0</v>
      </c>
      <c r="K3222">
        <v>1</v>
      </c>
      <c r="L3222" s="11">
        <v>34700</v>
      </c>
      <c r="M3222" s="12">
        <v>1995</v>
      </c>
      <c r="N3222">
        <v>1</v>
      </c>
      <c r="O3222" s="12">
        <f t="shared" si="124"/>
        <v>2</v>
      </c>
      <c r="P3222">
        <v>2000</v>
      </c>
      <c r="Q3222">
        <v>-3</v>
      </c>
      <c r="R3222">
        <v>0</v>
      </c>
      <c r="S3222">
        <v>0.43270979999999998</v>
      </c>
      <c r="T3222">
        <v>0</v>
      </c>
      <c r="U3222">
        <v>1</v>
      </c>
    </row>
    <row r="3223" spans="1:21" x14ac:dyDescent="0.35">
      <c r="A3223">
        <v>1</v>
      </c>
      <c r="B3223">
        <f t="shared" si="125"/>
        <v>3222</v>
      </c>
      <c r="C3223" t="s">
        <v>1623</v>
      </c>
      <c r="D3223">
        <v>163</v>
      </c>
      <c r="E3223">
        <v>1998</v>
      </c>
      <c r="F3223">
        <v>1300</v>
      </c>
      <c r="G3223" s="12">
        <v>24000000</v>
      </c>
      <c r="H3223" s="12">
        <v>0</v>
      </c>
      <c r="I3223">
        <v>0</v>
      </c>
      <c r="J3223">
        <v>0</v>
      </c>
      <c r="K3223">
        <v>1</v>
      </c>
      <c r="L3223" s="11">
        <v>34700</v>
      </c>
      <c r="M3223" s="12">
        <v>1995</v>
      </c>
      <c r="N3223">
        <v>1</v>
      </c>
      <c r="O3223" s="12">
        <f t="shared" si="124"/>
        <v>3</v>
      </c>
      <c r="P3223">
        <v>2000</v>
      </c>
      <c r="Q3223">
        <v>-2</v>
      </c>
      <c r="R3223">
        <v>0</v>
      </c>
      <c r="S3223">
        <v>0.55156139999999998</v>
      </c>
      <c r="T3223">
        <v>0</v>
      </c>
      <c r="U3223">
        <v>1</v>
      </c>
    </row>
    <row r="3224" spans="1:21" x14ac:dyDescent="0.35">
      <c r="A3224">
        <v>1</v>
      </c>
      <c r="B3224">
        <f t="shared" si="125"/>
        <v>3223</v>
      </c>
      <c r="C3224" t="s">
        <v>1623</v>
      </c>
      <c r="D3224">
        <v>163</v>
      </c>
      <c r="E3224">
        <v>1999</v>
      </c>
      <c r="F3224">
        <v>1600</v>
      </c>
      <c r="G3224" s="12">
        <v>24000000</v>
      </c>
      <c r="H3224" s="12">
        <v>0</v>
      </c>
      <c r="I3224">
        <v>0</v>
      </c>
      <c r="J3224">
        <v>0</v>
      </c>
      <c r="K3224">
        <v>1</v>
      </c>
      <c r="L3224" s="11">
        <v>34700</v>
      </c>
      <c r="M3224" s="12">
        <v>1995</v>
      </c>
      <c r="N3224">
        <v>1</v>
      </c>
      <c r="O3224" s="12">
        <f t="shared" si="124"/>
        <v>4</v>
      </c>
      <c r="P3224">
        <v>2000</v>
      </c>
      <c r="Q3224">
        <v>-1</v>
      </c>
      <c r="R3224">
        <v>0</v>
      </c>
      <c r="S3224">
        <v>0.66587070000000004</v>
      </c>
      <c r="T3224">
        <v>0</v>
      </c>
      <c r="U3224">
        <v>1</v>
      </c>
    </row>
    <row r="3225" spans="1:21" x14ac:dyDescent="0.35">
      <c r="A3225">
        <v>1</v>
      </c>
      <c r="B3225">
        <f t="shared" si="125"/>
        <v>3224</v>
      </c>
      <c r="C3225" t="s">
        <v>1623</v>
      </c>
      <c r="D3225">
        <v>163</v>
      </c>
      <c r="E3225">
        <v>2000</v>
      </c>
      <c r="F3225">
        <v>1900</v>
      </c>
      <c r="G3225" s="12">
        <v>24000000</v>
      </c>
      <c r="H3225" s="12">
        <v>0</v>
      </c>
      <c r="I3225">
        <v>0</v>
      </c>
      <c r="J3225">
        <v>0</v>
      </c>
      <c r="K3225">
        <v>1</v>
      </c>
      <c r="L3225" s="11">
        <v>34700</v>
      </c>
      <c r="M3225" s="12">
        <v>1995</v>
      </c>
      <c r="N3225">
        <v>1</v>
      </c>
      <c r="O3225" s="12">
        <f t="shared" si="124"/>
        <v>5</v>
      </c>
      <c r="P3225">
        <v>2000</v>
      </c>
      <c r="Q3225">
        <v>0</v>
      </c>
      <c r="R3225">
        <v>1</v>
      </c>
      <c r="S3225">
        <v>0.7758794</v>
      </c>
      <c r="T3225">
        <v>0</v>
      </c>
      <c r="U3225">
        <v>1</v>
      </c>
    </row>
    <row r="3226" spans="1:21" x14ac:dyDescent="0.35">
      <c r="A3226">
        <v>1</v>
      </c>
      <c r="B3226">
        <f t="shared" si="125"/>
        <v>3225</v>
      </c>
      <c r="C3226" t="s">
        <v>1623</v>
      </c>
      <c r="D3226">
        <v>163</v>
      </c>
      <c r="E3226">
        <v>2001</v>
      </c>
      <c r="F3226">
        <v>2000</v>
      </c>
      <c r="G3226" s="12">
        <v>25000000</v>
      </c>
      <c r="H3226" s="12">
        <v>0</v>
      </c>
      <c r="I3226">
        <v>0</v>
      </c>
      <c r="J3226">
        <v>0</v>
      </c>
      <c r="K3226">
        <v>1</v>
      </c>
      <c r="L3226" s="11">
        <v>34700</v>
      </c>
      <c r="M3226" s="12">
        <v>1995</v>
      </c>
      <c r="N3226">
        <v>1</v>
      </c>
      <c r="O3226" s="12">
        <f t="shared" si="124"/>
        <v>6</v>
      </c>
      <c r="P3226">
        <v>2000</v>
      </c>
      <c r="Q3226">
        <v>1</v>
      </c>
      <c r="R3226">
        <v>1</v>
      </c>
      <c r="S3226">
        <v>0.80165220000000004</v>
      </c>
      <c r="T3226">
        <v>0</v>
      </c>
      <c r="U3226">
        <v>1</v>
      </c>
    </row>
    <row r="3227" spans="1:21" x14ac:dyDescent="0.35">
      <c r="A3227">
        <v>1</v>
      </c>
      <c r="B3227">
        <f t="shared" si="125"/>
        <v>3226</v>
      </c>
      <c r="C3227" t="s">
        <v>1623</v>
      </c>
      <c r="D3227">
        <v>163</v>
      </c>
      <c r="E3227">
        <v>2002</v>
      </c>
      <c r="F3227">
        <v>2000</v>
      </c>
      <c r="G3227" s="12">
        <v>25000000</v>
      </c>
      <c r="H3227" s="12">
        <v>0</v>
      </c>
      <c r="I3227">
        <v>0</v>
      </c>
      <c r="J3227">
        <v>0</v>
      </c>
      <c r="K3227">
        <v>1</v>
      </c>
      <c r="L3227" s="11">
        <v>34700</v>
      </c>
      <c r="M3227" s="12">
        <v>1995</v>
      </c>
      <c r="N3227">
        <v>1</v>
      </c>
      <c r="O3227" s="12">
        <f t="shared" si="124"/>
        <v>7</v>
      </c>
      <c r="P3227">
        <v>2000</v>
      </c>
      <c r="Q3227">
        <v>2</v>
      </c>
      <c r="R3227">
        <v>1</v>
      </c>
      <c r="S3227">
        <v>0.78713200000000005</v>
      </c>
      <c r="T3227">
        <v>0</v>
      </c>
      <c r="U3227">
        <v>1</v>
      </c>
    </row>
    <row r="3228" spans="1:21" x14ac:dyDescent="0.35">
      <c r="A3228">
        <v>1</v>
      </c>
      <c r="B3228">
        <f t="shared" si="125"/>
        <v>3227</v>
      </c>
      <c r="C3228" t="s">
        <v>1623</v>
      </c>
      <c r="D3228">
        <v>163</v>
      </c>
      <c r="E3228">
        <v>2003</v>
      </c>
      <c r="F3228">
        <v>2000</v>
      </c>
      <c r="G3228" s="12">
        <v>26000000</v>
      </c>
      <c r="H3228" s="12">
        <v>0</v>
      </c>
      <c r="I3228">
        <v>0</v>
      </c>
      <c r="J3228">
        <v>0</v>
      </c>
      <c r="K3228">
        <v>1</v>
      </c>
      <c r="L3228" s="11">
        <v>34700</v>
      </c>
      <c r="M3228" s="12">
        <v>1995</v>
      </c>
      <c r="N3228">
        <v>1</v>
      </c>
      <c r="O3228" s="12">
        <f t="shared" si="124"/>
        <v>8</v>
      </c>
      <c r="P3228">
        <v>2000</v>
      </c>
      <c r="Q3228">
        <v>3</v>
      </c>
      <c r="R3228">
        <v>1</v>
      </c>
      <c r="S3228">
        <v>0.77314039999999995</v>
      </c>
      <c r="T3228">
        <v>0</v>
      </c>
      <c r="U3228">
        <v>1</v>
      </c>
    </row>
    <row r="3229" spans="1:21" x14ac:dyDescent="0.35">
      <c r="A3229">
        <v>1</v>
      </c>
      <c r="B3229">
        <f t="shared" si="125"/>
        <v>3228</v>
      </c>
      <c r="C3229" t="s">
        <v>1623</v>
      </c>
      <c r="D3229">
        <v>163</v>
      </c>
      <c r="E3229">
        <v>2004</v>
      </c>
      <c r="F3229">
        <v>2100</v>
      </c>
      <c r="G3229" s="12">
        <v>26000000</v>
      </c>
      <c r="H3229" s="12">
        <v>0</v>
      </c>
      <c r="I3229">
        <v>0</v>
      </c>
      <c r="J3229">
        <v>0</v>
      </c>
      <c r="K3229">
        <v>1</v>
      </c>
      <c r="L3229" s="11">
        <v>34700</v>
      </c>
      <c r="M3229" s="12">
        <v>1995</v>
      </c>
      <c r="N3229">
        <v>1</v>
      </c>
      <c r="O3229" s="12">
        <f t="shared" si="124"/>
        <v>9</v>
      </c>
      <c r="P3229">
        <v>2000</v>
      </c>
      <c r="Q3229">
        <v>4</v>
      </c>
      <c r="R3229">
        <v>1</v>
      </c>
      <c r="S3229">
        <v>0.79765339999999996</v>
      </c>
      <c r="T3229">
        <v>0</v>
      </c>
      <c r="U3229">
        <v>1</v>
      </c>
    </row>
    <row r="3230" spans="1:21" x14ac:dyDescent="0.35">
      <c r="A3230">
        <v>1</v>
      </c>
      <c r="B3230">
        <f t="shared" si="125"/>
        <v>3229</v>
      </c>
      <c r="C3230" t="s">
        <v>1623</v>
      </c>
      <c r="D3230">
        <v>163</v>
      </c>
      <c r="E3230">
        <v>2005</v>
      </c>
      <c r="F3230">
        <v>2200</v>
      </c>
      <c r="G3230" s="12">
        <v>27000000</v>
      </c>
      <c r="H3230" s="12">
        <v>0</v>
      </c>
      <c r="I3230">
        <v>0</v>
      </c>
      <c r="J3230">
        <v>0</v>
      </c>
      <c r="K3230">
        <v>1</v>
      </c>
      <c r="L3230" s="11">
        <v>34700</v>
      </c>
      <c r="M3230" s="12">
        <v>1995</v>
      </c>
      <c r="N3230">
        <v>1</v>
      </c>
      <c r="O3230" s="12">
        <f t="shared" si="124"/>
        <v>10</v>
      </c>
      <c r="P3230">
        <v>2000</v>
      </c>
      <c r="Q3230">
        <v>5</v>
      </c>
      <c r="R3230">
        <v>1</v>
      </c>
      <c r="S3230">
        <v>0.82138100000000003</v>
      </c>
      <c r="T3230">
        <v>0</v>
      </c>
      <c r="U3230">
        <v>1</v>
      </c>
    </row>
    <row r="3231" spans="1:21" x14ac:dyDescent="0.35">
      <c r="A3231">
        <v>1</v>
      </c>
      <c r="B3231">
        <f t="shared" si="125"/>
        <v>3230</v>
      </c>
      <c r="C3231" t="s">
        <v>1623</v>
      </c>
      <c r="D3231">
        <v>163</v>
      </c>
      <c r="E3231">
        <v>2006</v>
      </c>
      <c r="F3231">
        <v>2200</v>
      </c>
      <c r="G3231" s="12">
        <v>27000000</v>
      </c>
      <c r="H3231" s="12">
        <v>0</v>
      </c>
      <c r="I3231">
        <v>0</v>
      </c>
      <c r="J3231">
        <v>0</v>
      </c>
      <c r="K3231">
        <v>1</v>
      </c>
      <c r="L3231" s="11">
        <v>34700</v>
      </c>
      <c r="M3231" s="12">
        <v>1995</v>
      </c>
      <c r="N3231">
        <v>1</v>
      </c>
      <c r="O3231" s="12">
        <f t="shared" si="124"/>
        <v>11</v>
      </c>
      <c r="P3231">
        <v>2000</v>
      </c>
      <c r="Q3231">
        <v>6</v>
      </c>
      <c r="R3231">
        <v>1</v>
      </c>
      <c r="S3231">
        <v>0.8076605</v>
      </c>
      <c r="T3231">
        <v>0</v>
      </c>
      <c r="U3231">
        <v>1</v>
      </c>
    </row>
    <row r="3232" spans="1:21" x14ac:dyDescent="0.35">
      <c r="A3232">
        <v>1</v>
      </c>
      <c r="B3232">
        <f t="shared" si="125"/>
        <v>3231</v>
      </c>
      <c r="C3232" t="s">
        <v>1623</v>
      </c>
      <c r="D3232">
        <v>163</v>
      </c>
      <c r="E3232">
        <v>2007</v>
      </c>
      <c r="F3232">
        <v>1800</v>
      </c>
      <c r="G3232" s="12">
        <v>28000000</v>
      </c>
      <c r="H3232" s="12">
        <v>0</v>
      </c>
      <c r="I3232">
        <v>0</v>
      </c>
      <c r="J3232">
        <v>0</v>
      </c>
      <c r="K3232">
        <v>1</v>
      </c>
      <c r="L3232" s="11">
        <v>34700</v>
      </c>
      <c r="M3232" s="12">
        <v>1995</v>
      </c>
      <c r="N3232">
        <v>1</v>
      </c>
      <c r="O3232" s="12">
        <f t="shared" si="124"/>
        <v>12</v>
      </c>
      <c r="P3232">
        <v>2000</v>
      </c>
      <c r="Q3232">
        <v>7</v>
      </c>
      <c r="R3232">
        <v>1</v>
      </c>
      <c r="S3232">
        <v>0.65000800000000003</v>
      </c>
      <c r="T3232">
        <v>0</v>
      </c>
      <c r="U3232">
        <v>1</v>
      </c>
    </row>
    <row r="3233" spans="1:21" x14ac:dyDescent="0.35">
      <c r="A3233">
        <v>1</v>
      </c>
      <c r="B3233">
        <f t="shared" si="125"/>
        <v>3232</v>
      </c>
      <c r="C3233" t="s">
        <v>1623</v>
      </c>
      <c r="D3233">
        <v>163</v>
      </c>
      <c r="E3233">
        <v>2008</v>
      </c>
      <c r="F3233">
        <v>1900</v>
      </c>
      <c r="G3233" s="12">
        <v>28000000</v>
      </c>
      <c r="H3233" s="12">
        <v>0</v>
      </c>
      <c r="I3233">
        <v>0</v>
      </c>
      <c r="J3233">
        <v>0</v>
      </c>
      <c r="K3233">
        <v>1</v>
      </c>
      <c r="L3233" s="11">
        <v>34700</v>
      </c>
      <c r="M3233" s="12">
        <v>1995</v>
      </c>
      <c r="N3233">
        <v>1</v>
      </c>
      <c r="O3233" s="12">
        <f t="shared" si="124"/>
        <v>13</v>
      </c>
      <c r="P3233">
        <v>2000</v>
      </c>
      <c r="Q3233">
        <v>8</v>
      </c>
      <c r="R3233">
        <v>1</v>
      </c>
      <c r="S3233">
        <v>0.67515460000000005</v>
      </c>
      <c r="T3233">
        <v>0</v>
      </c>
      <c r="U3233">
        <v>1</v>
      </c>
    </row>
    <row r="3234" spans="1:21" x14ac:dyDescent="0.35">
      <c r="A3234">
        <v>1</v>
      </c>
      <c r="B3234">
        <f t="shared" si="125"/>
        <v>3233</v>
      </c>
      <c r="C3234" t="s">
        <v>1623</v>
      </c>
      <c r="D3234">
        <v>163</v>
      </c>
      <c r="E3234">
        <v>2009</v>
      </c>
      <c r="F3234">
        <v>2000</v>
      </c>
      <c r="G3234" s="12">
        <v>29000000</v>
      </c>
      <c r="H3234" s="12">
        <v>0</v>
      </c>
      <c r="I3234">
        <v>0</v>
      </c>
      <c r="J3234">
        <v>0</v>
      </c>
      <c r="K3234">
        <v>1</v>
      </c>
      <c r="L3234" s="11">
        <v>34700</v>
      </c>
      <c r="M3234" s="12">
        <v>1995</v>
      </c>
      <c r="N3234">
        <v>1</v>
      </c>
      <c r="O3234" s="12">
        <f t="shared" si="124"/>
        <v>14</v>
      </c>
      <c r="P3234">
        <v>2000</v>
      </c>
      <c r="Q3234">
        <v>9</v>
      </c>
      <c r="R3234">
        <v>1</v>
      </c>
      <c r="S3234">
        <v>0.69961079999999998</v>
      </c>
      <c r="T3234">
        <v>0</v>
      </c>
      <c r="U3234">
        <v>1</v>
      </c>
    </row>
    <row r="3235" spans="1:21" x14ac:dyDescent="0.35">
      <c r="A3235">
        <v>1</v>
      </c>
      <c r="B3235">
        <f t="shared" si="125"/>
        <v>3234</v>
      </c>
      <c r="C3235" t="s">
        <v>1623</v>
      </c>
      <c r="D3235">
        <v>163</v>
      </c>
      <c r="E3235">
        <v>2010</v>
      </c>
      <c r="F3235">
        <v>2000</v>
      </c>
      <c r="G3235" s="12">
        <v>29000000</v>
      </c>
      <c r="H3235" s="12">
        <v>0</v>
      </c>
      <c r="I3235">
        <v>0</v>
      </c>
      <c r="J3235">
        <v>0</v>
      </c>
      <c r="K3235">
        <v>1</v>
      </c>
      <c r="L3235" s="11">
        <v>34700</v>
      </c>
      <c r="M3235" s="12">
        <v>1995</v>
      </c>
      <c r="N3235">
        <v>1</v>
      </c>
      <c r="O3235" s="12">
        <f t="shared" si="124"/>
        <v>15</v>
      </c>
      <c r="P3235">
        <v>2000</v>
      </c>
      <c r="Q3235">
        <v>10</v>
      </c>
      <c r="R3235">
        <v>1</v>
      </c>
      <c r="S3235">
        <v>0.68898919999999997</v>
      </c>
      <c r="T3235">
        <v>0</v>
      </c>
      <c r="U3235">
        <v>1</v>
      </c>
    </row>
    <row r="3236" spans="1:21" x14ac:dyDescent="0.35">
      <c r="A3236">
        <v>1</v>
      </c>
      <c r="B3236">
        <f t="shared" si="125"/>
        <v>3235</v>
      </c>
      <c r="C3236" t="s">
        <v>1623</v>
      </c>
      <c r="D3236">
        <v>163</v>
      </c>
      <c r="E3236">
        <v>2011</v>
      </c>
      <c r="F3236">
        <v>1900</v>
      </c>
      <c r="G3236" s="12">
        <v>29000000</v>
      </c>
      <c r="H3236" s="12">
        <v>0</v>
      </c>
      <c r="I3236">
        <v>0</v>
      </c>
      <c r="J3236">
        <v>0</v>
      </c>
      <c r="K3236">
        <v>1</v>
      </c>
      <c r="L3236" s="11">
        <v>34700</v>
      </c>
      <c r="M3236" s="12">
        <v>1995</v>
      </c>
      <c r="N3236">
        <v>1</v>
      </c>
      <c r="O3236" s="12">
        <f t="shared" si="124"/>
        <v>16</v>
      </c>
      <c r="P3236">
        <v>2000</v>
      </c>
      <c r="Q3236">
        <v>11</v>
      </c>
      <c r="R3236">
        <v>1</v>
      </c>
      <c r="S3236">
        <v>0.64487030000000001</v>
      </c>
      <c r="T3236">
        <v>0</v>
      </c>
      <c r="U3236">
        <v>1</v>
      </c>
    </row>
    <row r="3237" spans="1:21" x14ac:dyDescent="0.35">
      <c r="A3237">
        <v>1</v>
      </c>
      <c r="B3237">
        <f t="shared" si="125"/>
        <v>3236</v>
      </c>
      <c r="C3237" t="s">
        <v>1623</v>
      </c>
      <c r="D3237">
        <v>163</v>
      </c>
      <c r="E3237">
        <v>2012</v>
      </c>
      <c r="F3237">
        <v>2100</v>
      </c>
      <c r="G3237" s="12">
        <v>30000000</v>
      </c>
      <c r="H3237" s="12">
        <v>0</v>
      </c>
      <c r="I3237">
        <v>0</v>
      </c>
      <c r="J3237">
        <v>0</v>
      </c>
      <c r="K3237">
        <v>1</v>
      </c>
      <c r="L3237" s="11">
        <v>34700</v>
      </c>
      <c r="M3237" s="12">
        <v>1995</v>
      </c>
      <c r="N3237">
        <v>1</v>
      </c>
      <c r="O3237" s="12">
        <f t="shared" si="124"/>
        <v>17</v>
      </c>
      <c r="P3237">
        <v>2000</v>
      </c>
      <c r="Q3237">
        <v>12</v>
      </c>
      <c r="R3237">
        <v>1</v>
      </c>
      <c r="S3237">
        <v>0.70250369999999995</v>
      </c>
      <c r="T3237">
        <v>0</v>
      </c>
      <c r="U3237">
        <v>1</v>
      </c>
    </row>
    <row r="3238" spans="1:21" x14ac:dyDescent="0.35">
      <c r="A3238">
        <v>1</v>
      </c>
      <c r="B3238">
        <f t="shared" si="125"/>
        <v>3237</v>
      </c>
      <c r="C3238" t="s">
        <v>1623</v>
      </c>
      <c r="D3238">
        <v>163</v>
      </c>
      <c r="E3238">
        <v>2013</v>
      </c>
      <c r="F3238">
        <v>2400</v>
      </c>
      <c r="G3238" s="12">
        <v>30000000</v>
      </c>
      <c r="H3238" s="12">
        <v>0</v>
      </c>
      <c r="I3238">
        <v>0</v>
      </c>
      <c r="J3238">
        <v>0</v>
      </c>
      <c r="K3238">
        <v>1</v>
      </c>
      <c r="L3238" s="11">
        <v>34700</v>
      </c>
      <c r="M3238" s="12">
        <v>1995</v>
      </c>
      <c r="N3238">
        <v>1</v>
      </c>
      <c r="O3238" s="12">
        <f t="shared" si="124"/>
        <v>18</v>
      </c>
      <c r="P3238">
        <v>2000</v>
      </c>
      <c r="Q3238">
        <v>13</v>
      </c>
      <c r="R3238">
        <v>1</v>
      </c>
      <c r="S3238">
        <v>0.79161289999999995</v>
      </c>
      <c r="T3238">
        <v>0</v>
      </c>
      <c r="U3238">
        <v>1</v>
      </c>
    </row>
    <row r="3239" spans="1:21" x14ac:dyDescent="0.35">
      <c r="A3239">
        <v>1</v>
      </c>
      <c r="B3239">
        <f t="shared" si="125"/>
        <v>3238</v>
      </c>
      <c r="C3239" t="s">
        <v>1623</v>
      </c>
      <c r="D3239">
        <v>163</v>
      </c>
      <c r="E3239">
        <v>2014</v>
      </c>
      <c r="F3239">
        <v>2900</v>
      </c>
      <c r="G3239" s="12">
        <v>31000000</v>
      </c>
      <c r="H3239" s="12">
        <v>0</v>
      </c>
      <c r="I3239">
        <v>0</v>
      </c>
      <c r="J3239">
        <v>0</v>
      </c>
      <c r="K3239">
        <v>1</v>
      </c>
      <c r="L3239" s="11">
        <v>34700</v>
      </c>
      <c r="M3239" s="12">
        <v>1995</v>
      </c>
      <c r="N3239">
        <v>1</v>
      </c>
      <c r="O3239" s="12">
        <f t="shared" si="124"/>
        <v>19</v>
      </c>
      <c r="P3239">
        <v>2000</v>
      </c>
      <c r="Q3239">
        <v>14</v>
      </c>
      <c r="R3239">
        <v>1</v>
      </c>
      <c r="S3239">
        <v>0.94344600000000001</v>
      </c>
      <c r="T3239">
        <v>0</v>
      </c>
      <c r="U3239">
        <v>1</v>
      </c>
    </row>
    <row r="3240" spans="1:21" x14ac:dyDescent="0.35">
      <c r="A3240">
        <v>1</v>
      </c>
      <c r="B3240">
        <f t="shared" si="125"/>
        <v>3239</v>
      </c>
      <c r="C3240" t="s">
        <v>1623</v>
      </c>
      <c r="D3240">
        <v>163</v>
      </c>
      <c r="E3240">
        <v>2015</v>
      </c>
      <c r="F3240">
        <v>3300</v>
      </c>
      <c r="G3240" s="12">
        <v>31000000</v>
      </c>
      <c r="H3240" s="12">
        <v>0</v>
      </c>
      <c r="I3240">
        <v>0</v>
      </c>
      <c r="J3240">
        <v>0</v>
      </c>
      <c r="K3240">
        <v>1</v>
      </c>
      <c r="L3240" s="11">
        <v>34700</v>
      </c>
      <c r="M3240" s="12">
        <v>1995</v>
      </c>
      <c r="N3240">
        <v>1</v>
      </c>
      <c r="O3240" s="12">
        <f t="shared" si="124"/>
        <v>20</v>
      </c>
      <c r="P3240">
        <v>2000</v>
      </c>
      <c r="Q3240">
        <v>15</v>
      </c>
      <c r="R3240">
        <v>1</v>
      </c>
      <c r="S3240">
        <v>1.059215</v>
      </c>
      <c r="T3240">
        <v>0</v>
      </c>
      <c r="U3240">
        <v>1</v>
      </c>
    </row>
    <row r="3241" spans="1:21" x14ac:dyDescent="0.35">
      <c r="A3241">
        <v>1</v>
      </c>
      <c r="B3241">
        <f t="shared" si="125"/>
        <v>3240</v>
      </c>
      <c r="C3241" t="s">
        <v>1623</v>
      </c>
      <c r="D3241">
        <v>163</v>
      </c>
      <c r="E3241">
        <v>2016</v>
      </c>
      <c r="F3241">
        <v>2500</v>
      </c>
      <c r="G3241" s="12">
        <v>32000000</v>
      </c>
      <c r="H3241" s="12">
        <v>0</v>
      </c>
      <c r="I3241">
        <v>0</v>
      </c>
      <c r="J3241">
        <v>0</v>
      </c>
      <c r="K3241">
        <v>1</v>
      </c>
      <c r="L3241" s="11">
        <v>34700</v>
      </c>
      <c r="M3241" s="12">
        <v>1995</v>
      </c>
      <c r="N3241">
        <v>1</v>
      </c>
      <c r="O3241" s="12">
        <f t="shared" si="124"/>
        <v>21</v>
      </c>
      <c r="P3241">
        <v>2000</v>
      </c>
      <c r="Q3241">
        <v>16</v>
      </c>
      <c r="R3241">
        <v>1</v>
      </c>
      <c r="S3241">
        <v>0.79193670000000005</v>
      </c>
      <c r="T3241">
        <v>0</v>
      </c>
      <c r="U3241">
        <v>1</v>
      </c>
    </row>
    <row r="3242" spans="1:21" x14ac:dyDescent="0.35">
      <c r="A3242">
        <v>1</v>
      </c>
      <c r="B3242">
        <f t="shared" si="125"/>
        <v>3241</v>
      </c>
      <c r="C3242" t="s">
        <v>1986</v>
      </c>
      <c r="D3242">
        <v>164</v>
      </c>
      <c r="E3242">
        <v>1990</v>
      </c>
      <c r="F3242">
        <v>100</v>
      </c>
      <c r="G3242" s="12">
        <v>66000000</v>
      </c>
      <c r="H3242" s="12">
        <v>0</v>
      </c>
      <c r="I3242">
        <v>0</v>
      </c>
      <c r="J3242">
        <v>0</v>
      </c>
      <c r="K3242">
        <v>0</v>
      </c>
      <c r="L3242" s="11">
        <v>39093</v>
      </c>
      <c r="M3242" s="12">
        <v>2007</v>
      </c>
      <c r="N3242">
        <v>0</v>
      </c>
      <c r="O3242" s="12">
        <f t="shared" si="124"/>
        <v>-17</v>
      </c>
      <c r="P3242">
        <v>2007</v>
      </c>
      <c r="Q3242">
        <v>-17</v>
      </c>
      <c r="R3242">
        <v>0</v>
      </c>
      <c r="S3242">
        <v>1.51477E-2</v>
      </c>
      <c r="T3242">
        <v>0</v>
      </c>
      <c r="U3242">
        <v>0</v>
      </c>
    </row>
    <row r="3243" spans="1:21" x14ac:dyDescent="0.35">
      <c r="A3243">
        <v>1</v>
      </c>
      <c r="B3243">
        <f t="shared" si="125"/>
        <v>3242</v>
      </c>
      <c r="C3243" t="s">
        <v>1986</v>
      </c>
      <c r="D3243">
        <v>164</v>
      </c>
      <c r="E3243">
        <v>1991</v>
      </c>
      <c r="F3243">
        <v>100</v>
      </c>
      <c r="G3243" s="12">
        <v>67000000</v>
      </c>
      <c r="H3243" s="12">
        <v>0</v>
      </c>
      <c r="I3243">
        <v>0</v>
      </c>
      <c r="J3243">
        <v>0</v>
      </c>
      <c r="K3243">
        <v>0</v>
      </c>
      <c r="L3243" s="11">
        <v>39093</v>
      </c>
      <c r="M3243" s="12">
        <v>2007</v>
      </c>
      <c r="N3243">
        <v>0</v>
      </c>
      <c r="O3243" s="12">
        <f t="shared" si="124"/>
        <v>-16</v>
      </c>
      <c r="P3243">
        <v>2007</v>
      </c>
      <c r="Q3243">
        <v>-16</v>
      </c>
      <c r="R3243">
        <v>0</v>
      </c>
      <c r="S3243">
        <v>1.48716E-2</v>
      </c>
      <c r="T3243">
        <v>0</v>
      </c>
      <c r="U3243">
        <v>0</v>
      </c>
    </row>
    <row r="3244" spans="1:21" x14ac:dyDescent="0.35">
      <c r="A3244">
        <v>1</v>
      </c>
      <c r="B3244">
        <f t="shared" si="125"/>
        <v>3243</v>
      </c>
      <c r="C3244" t="s">
        <v>1986</v>
      </c>
      <c r="D3244">
        <v>164</v>
      </c>
      <c r="E3244">
        <v>1992</v>
      </c>
      <c r="F3244">
        <v>100</v>
      </c>
      <c r="G3244" s="12">
        <v>68000000</v>
      </c>
      <c r="H3244" s="12">
        <v>0</v>
      </c>
      <c r="I3244">
        <v>0</v>
      </c>
      <c r="J3244">
        <v>0</v>
      </c>
      <c r="K3244">
        <v>0</v>
      </c>
      <c r="L3244" s="11">
        <v>39093</v>
      </c>
      <c r="M3244" s="12">
        <v>2007</v>
      </c>
      <c r="N3244">
        <v>0</v>
      </c>
      <c r="O3244" s="12">
        <f t="shared" si="124"/>
        <v>-15</v>
      </c>
      <c r="P3244">
        <v>2007</v>
      </c>
      <c r="Q3244">
        <v>-15</v>
      </c>
      <c r="R3244">
        <v>0</v>
      </c>
      <c r="S3244">
        <v>1.4609199999999999E-2</v>
      </c>
      <c r="T3244">
        <v>0</v>
      </c>
      <c r="U3244">
        <v>0</v>
      </c>
    </row>
    <row r="3245" spans="1:21" x14ac:dyDescent="0.35">
      <c r="A3245">
        <v>1</v>
      </c>
      <c r="B3245">
        <f t="shared" si="125"/>
        <v>3244</v>
      </c>
      <c r="C3245" t="s">
        <v>1986</v>
      </c>
      <c r="D3245">
        <v>164</v>
      </c>
      <c r="E3245">
        <v>1993</v>
      </c>
      <c r="F3245">
        <v>100</v>
      </c>
      <c r="G3245" s="12">
        <v>70000000</v>
      </c>
      <c r="H3245" s="12">
        <v>0</v>
      </c>
      <c r="I3245">
        <v>0</v>
      </c>
      <c r="J3245">
        <v>0</v>
      </c>
      <c r="K3245">
        <v>0</v>
      </c>
      <c r="L3245" s="11">
        <v>39093</v>
      </c>
      <c r="M3245" s="12">
        <v>2007</v>
      </c>
      <c r="N3245">
        <v>0</v>
      </c>
      <c r="O3245" s="12">
        <f t="shared" si="124"/>
        <v>-14</v>
      </c>
      <c r="P3245">
        <v>2007</v>
      </c>
      <c r="Q3245">
        <v>-14</v>
      </c>
      <c r="R3245">
        <v>0</v>
      </c>
      <c r="S3245">
        <v>1.4358599999999999E-2</v>
      </c>
      <c r="T3245">
        <v>0</v>
      </c>
      <c r="U3245">
        <v>0</v>
      </c>
    </row>
    <row r="3246" spans="1:21" x14ac:dyDescent="0.35">
      <c r="A3246">
        <v>1</v>
      </c>
      <c r="B3246">
        <f t="shared" si="125"/>
        <v>3245</v>
      </c>
      <c r="C3246" t="s">
        <v>1986</v>
      </c>
      <c r="D3246">
        <v>164</v>
      </c>
      <c r="E3246">
        <v>1994</v>
      </c>
      <c r="F3246">
        <v>200</v>
      </c>
      <c r="G3246" s="12">
        <v>71000000</v>
      </c>
      <c r="H3246" s="12">
        <v>0</v>
      </c>
      <c r="I3246">
        <v>0</v>
      </c>
      <c r="J3246">
        <v>0</v>
      </c>
      <c r="K3246">
        <v>0</v>
      </c>
      <c r="L3246" s="11">
        <v>39093</v>
      </c>
      <c r="M3246" s="12">
        <v>2007</v>
      </c>
      <c r="N3246">
        <v>0</v>
      </c>
      <c r="O3246" s="12">
        <f t="shared" si="124"/>
        <v>-13</v>
      </c>
      <c r="P3246">
        <v>2007</v>
      </c>
      <c r="Q3246">
        <v>-13</v>
      </c>
      <c r="R3246">
        <v>0</v>
      </c>
      <c r="S3246">
        <v>2.8238800000000001E-2</v>
      </c>
      <c r="T3246">
        <v>0</v>
      </c>
      <c r="U3246">
        <v>0</v>
      </c>
    </row>
    <row r="3247" spans="1:21" x14ac:dyDescent="0.35">
      <c r="A3247">
        <v>1</v>
      </c>
      <c r="B3247">
        <f t="shared" si="125"/>
        <v>3246</v>
      </c>
      <c r="C3247" t="s">
        <v>1986</v>
      </c>
      <c r="D3247">
        <v>164</v>
      </c>
      <c r="E3247">
        <v>1995</v>
      </c>
      <c r="F3247">
        <v>500</v>
      </c>
      <c r="G3247" s="12">
        <v>72000000</v>
      </c>
      <c r="H3247" s="12">
        <v>0</v>
      </c>
      <c r="I3247">
        <v>0</v>
      </c>
      <c r="J3247">
        <v>0</v>
      </c>
      <c r="K3247">
        <v>0</v>
      </c>
      <c r="L3247" s="11">
        <v>39093</v>
      </c>
      <c r="M3247" s="12">
        <v>2007</v>
      </c>
      <c r="N3247">
        <v>0</v>
      </c>
      <c r="O3247" s="12">
        <f t="shared" si="124"/>
        <v>-12</v>
      </c>
      <c r="P3247">
        <v>2007</v>
      </c>
      <c r="Q3247">
        <v>-12</v>
      </c>
      <c r="R3247">
        <v>0</v>
      </c>
      <c r="S3247">
        <v>6.9448800000000005E-2</v>
      </c>
      <c r="T3247">
        <v>0</v>
      </c>
      <c r="U3247">
        <v>0</v>
      </c>
    </row>
    <row r="3248" spans="1:21" x14ac:dyDescent="0.35">
      <c r="A3248">
        <v>1</v>
      </c>
      <c r="B3248">
        <f t="shared" si="125"/>
        <v>3247</v>
      </c>
      <c r="C3248" t="s">
        <v>1986</v>
      </c>
      <c r="D3248">
        <v>164</v>
      </c>
      <c r="E3248">
        <v>1996</v>
      </c>
      <c r="F3248">
        <v>1000</v>
      </c>
      <c r="G3248" s="12">
        <v>73000000</v>
      </c>
      <c r="H3248" s="12">
        <v>0</v>
      </c>
      <c r="I3248">
        <v>0</v>
      </c>
      <c r="J3248">
        <v>0</v>
      </c>
      <c r="K3248">
        <v>0</v>
      </c>
      <c r="L3248" s="11">
        <v>39093</v>
      </c>
      <c r="M3248" s="12">
        <v>2007</v>
      </c>
      <c r="N3248">
        <v>0</v>
      </c>
      <c r="O3248" s="12">
        <f t="shared" si="124"/>
        <v>-11</v>
      </c>
      <c r="P3248">
        <v>2007</v>
      </c>
      <c r="Q3248">
        <v>-11</v>
      </c>
      <c r="R3248">
        <v>0</v>
      </c>
      <c r="S3248">
        <v>0.13669290000000001</v>
      </c>
      <c r="T3248">
        <v>0</v>
      </c>
      <c r="U3248">
        <v>0</v>
      </c>
    </row>
    <row r="3249" spans="1:21" x14ac:dyDescent="0.35">
      <c r="A3249">
        <v>1</v>
      </c>
      <c r="B3249">
        <f t="shared" si="125"/>
        <v>3248</v>
      </c>
      <c r="C3249" t="s">
        <v>1986</v>
      </c>
      <c r="D3249">
        <v>164</v>
      </c>
      <c r="E3249">
        <v>1997</v>
      </c>
      <c r="F3249">
        <v>1000</v>
      </c>
      <c r="G3249" s="12">
        <v>74000000</v>
      </c>
      <c r="H3249" s="12">
        <v>0</v>
      </c>
      <c r="I3249">
        <v>0</v>
      </c>
      <c r="J3249">
        <v>0</v>
      </c>
      <c r="K3249">
        <v>0</v>
      </c>
      <c r="L3249" s="11">
        <v>39093</v>
      </c>
      <c r="M3249" s="12">
        <v>2007</v>
      </c>
      <c r="N3249">
        <v>0</v>
      </c>
      <c r="O3249" s="12">
        <f t="shared" si="124"/>
        <v>-10</v>
      </c>
      <c r="P3249">
        <v>2007</v>
      </c>
      <c r="Q3249">
        <v>-10</v>
      </c>
      <c r="R3249">
        <v>0</v>
      </c>
      <c r="S3249">
        <v>0.134577</v>
      </c>
      <c r="T3249">
        <v>0</v>
      </c>
      <c r="U3249">
        <v>0</v>
      </c>
    </row>
    <row r="3250" spans="1:21" x14ac:dyDescent="0.35">
      <c r="A3250">
        <v>1</v>
      </c>
      <c r="B3250">
        <f t="shared" si="125"/>
        <v>3249</v>
      </c>
      <c r="C3250" t="s">
        <v>1986</v>
      </c>
      <c r="D3250">
        <v>164</v>
      </c>
      <c r="E3250">
        <v>1998</v>
      </c>
      <c r="F3250">
        <v>1500</v>
      </c>
      <c r="G3250" s="12">
        <v>75000000</v>
      </c>
      <c r="H3250" s="12">
        <v>0</v>
      </c>
      <c r="I3250">
        <v>0</v>
      </c>
      <c r="J3250">
        <v>0</v>
      </c>
      <c r="K3250">
        <v>0</v>
      </c>
      <c r="L3250" s="11">
        <v>39093</v>
      </c>
      <c r="M3250" s="12">
        <v>2007</v>
      </c>
      <c r="N3250">
        <v>0</v>
      </c>
      <c r="O3250" s="12">
        <f t="shared" si="124"/>
        <v>-9</v>
      </c>
      <c r="P3250">
        <v>2007</v>
      </c>
      <c r="Q3250">
        <v>-9</v>
      </c>
      <c r="R3250">
        <v>0</v>
      </c>
      <c r="S3250">
        <v>0.19879060000000001</v>
      </c>
      <c r="T3250">
        <v>0</v>
      </c>
      <c r="U3250">
        <v>0</v>
      </c>
    </row>
    <row r="3251" spans="1:21" x14ac:dyDescent="0.35">
      <c r="A3251">
        <v>1</v>
      </c>
      <c r="B3251">
        <f t="shared" si="125"/>
        <v>3250</v>
      </c>
      <c r="C3251" t="s">
        <v>1986</v>
      </c>
      <c r="D3251">
        <v>164</v>
      </c>
      <c r="E3251">
        <v>1999</v>
      </c>
      <c r="F3251">
        <v>2300</v>
      </c>
      <c r="G3251" s="12">
        <v>77000000</v>
      </c>
      <c r="H3251" s="12">
        <v>0</v>
      </c>
      <c r="I3251">
        <v>0</v>
      </c>
      <c r="J3251">
        <v>0</v>
      </c>
      <c r="K3251">
        <v>0</v>
      </c>
      <c r="L3251" s="11">
        <v>39093</v>
      </c>
      <c r="M3251" s="12">
        <v>2007</v>
      </c>
      <c r="N3251">
        <v>0</v>
      </c>
      <c r="O3251" s="12">
        <f t="shared" si="124"/>
        <v>-8</v>
      </c>
      <c r="P3251">
        <v>2007</v>
      </c>
      <c r="Q3251">
        <v>-8</v>
      </c>
      <c r="R3251">
        <v>0</v>
      </c>
      <c r="S3251">
        <v>0.30027399999999999</v>
      </c>
      <c r="T3251">
        <v>0</v>
      </c>
      <c r="U3251">
        <v>0</v>
      </c>
    </row>
    <row r="3252" spans="1:21" x14ac:dyDescent="0.35">
      <c r="A3252">
        <v>1</v>
      </c>
      <c r="B3252">
        <f t="shared" si="125"/>
        <v>3251</v>
      </c>
      <c r="C3252" t="s">
        <v>1986</v>
      </c>
      <c r="D3252">
        <v>164</v>
      </c>
      <c r="E3252">
        <v>2000</v>
      </c>
      <c r="F3252">
        <v>3300</v>
      </c>
      <c r="G3252" s="12">
        <v>78000000</v>
      </c>
      <c r="H3252" s="12">
        <v>0</v>
      </c>
      <c r="I3252">
        <v>0</v>
      </c>
      <c r="J3252">
        <v>0</v>
      </c>
      <c r="K3252">
        <v>0</v>
      </c>
      <c r="L3252" s="11">
        <v>39093</v>
      </c>
      <c r="M3252" s="12">
        <v>2007</v>
      </c>
      <c r="N3252">
        <v>0</v>
      </c>
      <c r="O3252" s="12">
        <f t="shared" si="124"/>
        <v>-7</v>
      </c>
      <c r="P3252">
        <v>2007</v>
      </c>
      <c r="Q3252">
        <v>-7</v>
      </c>
      <c r="R3252">
        <v>0</v>
      </c>
      <c r="S3252">
        <v>0.42508849999999998</v>
      </c>
      <c r="T3252">
        <v>0</v>
      </c>
      <c r="U3252">
        <v>0</v>
      </c>
    </row>
    <row r="3253" spans="1:21" x14ac:dyDescent="0.35">
      <c r="A3253">
        <v>1</v>
      </c>
      <c r="B3253">
        <f t="shared" si="125"/>
        <v>3252</v>
      </c>
      <c r="C3253" t="s">
        <v>1986</v>
      </c>
      <c r="D3253">
        <v>164</v>
      </c>
      <c r="E3253">
        <v>2001</v>
      </c>
      <c r="F3253">
        <v>4500</v>
      </c>
      <c r="G3253" s="12">
        <v>79000000</v>
      </c>
      <c r="H3253" s="12">
        <v>0</v>
      </c>
      <c r="I3253">
        <v>0</v>
      </c>
      <c r="J3253">
        <v>0</v>
      </c>
      <c r="K3253">
        <v>0</v>
      </c>
      <c r="L3253" s="11">
        <v>39093</v>
      </c>
      <c r="M3253" s="12">
        <v>2007</v>
      </c>
      <c r="N3253">
        <v>0</v>
      </c>
      <c r="O3253" s="12">
        <f t="shared" si="124"/>
        <v>-6</v>
      </c>
      <c r="P3253">
        <v>2007</v>
      </c>
      <c r="Q3253">
        <v>-6</v>
      </c>
      <c r="R3253">
        <v>0</v>
      </c>
      <c r="S3253">
        <v>0.57236980000000004</v>
      </c>
      <c r="T3253">
        <v>0</v>
      </c>
      <c r="U3253">
        <v>0</v>
      </c>
    </row>
    <row r="3254" spans="1:21" x14ac:dyDescent="0.35">
      <c r="A3254">
        <v>1</v>
      </c>
      <c r="B3254">
        <f t="shared" si="125"/>
        <v>3253</v>
      </c>
      <c r="C3254" t="s">
        <v>1986</v>
      </c>
      <c r="D3254">
        <v>164</v>
      </c>
      <c r="E3254">
        <v>2002</v>
      </c>
      <c r="F3254">
        <v>5800</v>
      </c>
      <c r="G3254" s="12">
        <v>80000000</v>
      </c>
      <c r="H3254" s="12">
        <v>0</v>
      </c>
      <c r="I3254">
        <v>0</v>
      </c>
      <c r="J3254">
        <v>0</v>
      </c>
      <c r="K3254">
        <v>0</v>
      </c>
      <c r="L3254" s="11">
        <v>39093</v>
      </c>
      <c r="M3254" s="12">
        <v>2007</v>
      </c>
      <c r="N3254">
        <v>0</v>
      </c>
      <c r="O3254" s="12">
        <f t="shared" si="124"/>
        <v>-5</v>
      </c>
      <c r="P3254">
        <v>2007</v>
      </c>
      <c r="Q3254">
        <v>-5</v>
      </c>
      <c r="R3254">
        <v>0</v>
      </c>
      <c r="S3254">
        <v>0.72921400000000003</v>
      </c>
      <c r="T3254">
        <v>0</v>
      </c>
      <c r="U3254">
        <v>0</v>
      </c>
    </row>
    <row r="3255" spans="1:21" x14ac:dyDescent="0.35">
      <c r="A3255">
        <v>1</v>
      </c>
      <c r="B3255">
        <f t="shared" si="125"/>
        <v>3254</v>
      </c>
      <c r="C3255" t="s">
        <v>1986</v>
      </c>
      <c r="D3255">
        <v>164</v>
      </c>
      <c r="E3255">
        <v>2003</v>
      </c>
      <c r="F3255">
        <v>7300</v>
      </c>
      <c r="G3255" s="12">
        <v>80000000</v>
      </c>
      <c r="H3255" s="12">
        <v>0</v>
      </c>
      <c r="I3255">
        <v>0</v>
      </c>
      <c r="J3255">
        <v>0</v>
      </c>
      <c r="K3255">
        <v>0</v>
      </c>
      <c r="L3255" s="11">
        <v>39093</v>
      </c>
      <c r="M3255" s="12">
        <v>2007</v>
      </c>
      <c r="N3255">
        <v>0</v>
      </c>
      <c r="O3255" s="12">
        <f t="shared" si="124"/>
        <v>-4</v>
      </c>
      <c r="P3255">
        <v>2007</v>
      </c>
      <c r="Q3255">
        <v>-4</v>
      </c>
      <c r="R3255">
        <v>0</v>
      </c>
      <c r="S3255">
        <v>0.90719970000000005</v>
      </c>
      <c r="T3255">
        <v>0</v>
      </c>
      <c r="U3255">
        <v>0</v>
      </c>
    </row>
    <row r="3256" spans="1:21" x14ac:dyDescent="0.35">
      <c r="A3256">
        <v>1</v>
      </c>
      <c r="B3256">
        <f t="shared" si="125"/>
        <v>3255</v>
      </c>
      <c r="C3256" t="s">
        <v>1986</v>
      </c>
      <c r="D3256">
        <v>164</v>
      </c>
      <c r="E3256">
        <v>2004</v>
      </c>
      <c r="F3256">
        <v>8800</v>
      </c>
      <c r="G3256" s="12">
        <v>81000000</v>
      </c>
      <c r="H3256" s="12">
        <v>0</v>
      </c>
      <c r="I3256">
        <v>0</v>
      </c>
      <c r="J3256">
        <v>0</v>
      </c>
      <c r="K3256">
        <v>0</v>
      </c>
      <c r="L3256" s="11">
        <v>39093</v>
      </c>
      <c r="M3256" s="12">
        <v>2007</v>
      </c>
      <c r="N3256">
        <v>0</v>
      </c>
      <c r="O3256" s="12">
        <f t="shared" si="124"/>
        <v>-3</v>
      </c>
      <c r="P3256">
        <v>2007</v>
      </c>
      <c r="Q3256">
        <v>-3</v>
      </c>
      <c r="R3256">
        <v>0</v>
      </c>
      <c r="S3256">
        <v>1.0805979999999999</v>
      </c>
      <c r="T3256">
        <v>0</v>
      </c>
      <c r="U3256">
        <v>0</v>
      </c>
    </row>
    <row r="3257" spans="1:21" x14ac:dyDescent="0.35">
      <c r="A3257">
        <v>1</v>
      </c>
      <c r="B3257">
        <f t="shared" si="125"/>
        <v>3256</v>
      </c>
      <c r="C3257" t="s">
        <v>1986</v>
      </c>
      <c r="D3257">
        <v>164</v>
      </c>
      <c r="E3257">
        <v>2005</v>
      </c>
      <c r="F3257">
        <v>10000</v>
      </c>
      <c r="G3257" s="12">
        <v>82000000</v>
      </c>
      <c r="H3257" s="12">
        <v>0</v>
      </c>
      <c r="I3257">
        <v>0</v>
      </c>
      <c r="J3257">
        <v>0</v>
      </c>
      <c r="K3257">
        <v>0</v>
      </c>
      <c r="L3257" s="11">
        <v>39093</v>
      </c>
      <c r="M3257" s="12">
        <v>2007</v>
      </c>
      <c r="N3257">
        <v>0</v>
      </c>
      <c r="O3257" s="12">
        <f t="shared" si="124"/>
        <v>-2</v>
      </c>
      <c r="P3257">
        <v>2007</v>
      </c>
      <c r="Q3257">
        <v>-2</v>
      </c>
      <c r="R3257">
        <v>0</v>
      </c>
      <c r="S3257">
        <v>1.2137089999999999</v>
      </c>
      <c r="T3257">
        <v>0</v>
      </c>
      <c r="U3257">
        <v>0</v>
      </c>
    </row>
    <row r="3258" spans="1:21" x14ac:dyDescent="0.35">
      <c r="A3258">
        <v>1</v>
      </c>
      <c r="B3258">
        <f t="shared" si="125"/>
        <v>3257</v>
      </c>
      <c r="C3258" t="s">
        <v>1986</v>
      </c>
      <c r="D3258">
        <v>164</v>
      </c>
      <c r="E3258">
        <v>2006</v>
      </c>
      <c r="F3258">
        <v>11000</v>
      </c>
      <c r="G3258" s="12">
        <v>83000000</v>
      </c>
      <c r="H3258" s="12">
        <v>0</v>
      </c>
      <c r="I3258">
        <v>0</v>
      </c>
      <c r="J3258">
        <v>0</v>
      </c>
      <c r="K3258">
        <v>0</v>
      </c>
      <c r="L3258" s="11">
        <v>39093</v>
      </c>
      <c r="M3258" s="12">
        <v>2007</v>
      </c>
      <c r="N3258">
        <v>0</v>
      </c>
      <c r="O3258" s="12">
        <f t="shared" si="124"/>
        <v>-1</v>
      </c>
      <c r="P3258">
        <v>2007</v>
      </c>
      <c r="Q3258">
        <v>-1</v>
      </c>
      <c r="R3258">
        <v>0</v>
      </c>
      <c r="S3258">
        <v>1.3203510000000001</v>
      </c>
      <c r="T3258">
        <v>0</v>
      </c>
      <c r="U3258">
        <v>0</v>
      </c>
    </row>
    <row r="3259" spans="1:21" x14ac:dyDescent="0.35">
      <c r="A3259">
        <v>1</v>
      </c>
      <c r="B3259">
        <f t="shared" si="125"/>
        <v>3258</v>
      </c>
      <c r="C3259" t="s">
        <v>1986</v>
      </c>
      <c r="D3259">
        <v>164</v>
      </c>
      <c r="E3259">
        <v>2007</v>
      </c>
      <c r="F3259">
        <v>11000</v>
      </c>
      <c r="G3259" s="12">
        <v>84000000</v>
      </c>
      <c r="H3259" s="12">
        <v>0</v>
      </c>
      <c r="I3259">
        <v>0</v>
      </c>
      <c r="J3259">
        <v>0</v>
      </c>
      <c r="K3259">
        <v>0</v>
      </c>
      <c r="L3259" s="11">
        <v>39093</v>
      </c>
      <c r="M3259" s="12">
        <v>2007</v>
      </c>
      <c r="N3259">
        <v>1</v>
      </c>
      <c r="O3259" s="12">
        <f t="shared" si="124"/>
        <v>0</v>
      </c>
      <c r="P3259">
        <v>2007</v>
      </c>
      <c r="Q3259">
        <v>0</v>
      </c>
      <c r="R3259">
        <v>1</v>
      </c>
      <c r="S3259">
        <v>1.3061259999999999</v>
      </c>
      <c r="T3259">
        <v>0</v>
      </c>
      <c r="U3259">
        <v>0</v>
      </c>
    </row>
    <row r="3260" spans="1:21" x14ac:dyDescent="0.35">
      <c r="A3260">
        <v>1</v>
      </c>
      <c r="B3260">
        <f t="shared" si="125"/>
        <v>3259</v>
      </c>
      <c r="C3260" t="s">
        <v>1986</v>
      </c>
      <c r="D3260">
        <v>164</v>
      </c>
      <c r="E3260">
        <v>2008</v>
      </c>
      <c r="F3260">
        <v>9500</v>
      </c>
      <c r="G3260" s="12">
        <v>85000000</v>
      </c>
      <c r="H3260" s="12">
        <v>0</v>
      </c>
      <c r="I3260">
        <v>0</v>
      </c>
      <c r="J3260">
        <v>0</v>
      </c>
      <c r="K3260">
        <v>0</v>
      </c>
      <c r="L3260" s="11">
        <v>39093</v>
      </c>
      <c r="M3260" s="12">
        <v>2007</v>
      </c>
      <c r="N3260">
        <v>1</v>
      </c>
      <c r="O3260" s="12">
        <f t="shared" si="124"/>
        <v>1</v>
      </c>
      <c r="P3260">
        <v>2007</v>
      </c>
      <c r="Q3260">
        <v>1</v>
      </c>
      <c r="R3260">
        <v>1</v>
      </c>
      <c r="S3260">
        <v>1.1160890000000001</v>
      </c>
      <c r="T3260">
        <v>0</v>
      </c>
      <c r="U3260">
        <v>0</v>
      </c>
    </row>
    <row r="3261" spans="1:21" x14ac:dyDescent="0.35">
      <c r="A3261">
        <v>1</v>
      </c>
      <c r="B3261">
        <f t="shared" si="125"/>
        <v>3260</v>
      </c>
      <c r="C3261" t="s">
        <v>1986</v>
      </c>
      <c r="D3261">
        <v>164</v>
      </c>
      <c r="E3261">
        <v>2009</v>
      </c>
      <c r="F3261">
        <v>8500</v>
      </c>
      <c r="G3261" s="12">
        <v>86000000</v>
      </c>
      <c r="H3261" s="12">
        <v>0</v>
      </c>
      <c r="I3261">
        <v>0</v>
      </c>
      <c r="J3261">
        <v>0</v>
      </c>
      <c r="K3261">
        <v>0</v>
      </c>
      <c r="L3261" s="11">
        <v>39093</v>
      </c>
      <c r="M3261" s="12">
        <v>2007</v>
      </c>
      <c r="N3261">
        <v>1</v>
      </c>
      <c r="O3261" s="12">
        <f t="shared" si="124"/>
        <v>2</v>
      </c>
      <c r="P3261">
        <v>2007</v>
      </c>
      <c r="Q3261">
        <v>2</v>
      </c>
      <c r="R3261">
        <v>1</v>
      </c>
      <c r="S3261">
        <v>0.98808490000000004</v>
      </c>
      <c r="T3261">
        <v>0</v>
      </c>
      <c r="U3261">
        <v>0</v>
      </c>
    </row>
    <row r="3262" spans="1:21" x14ac:dyDescent="0.35">
      <c r="A3262">
        <v>1</v>
      </c>
      <c r="B3262">
        <f t="shared" si="125"/>
        <v>3261</v>
      </c>
      <c r="C3262" t="s">
        <v>1986</v>
      </c>
      <c r="D3262">
        <v>164</v>
      </c>
      <c r="E3262">
        <v>2010</v>
      </c>
      <c r="F3262">
        <v>8600</v>
      </c>
      <c r="G3262" s="12">
        <v>87000000</v>
      </c>
      <c r="H3262" s="12">
        <v>0</v>
      </c>
      <c r="I3262">
        <v>0</v>
      </c>
      <c r="J3262">
        <v>0</v>
      </c>
      <c r="K3262">
        <v>0</v>
      </c>
      <c r="L3262" s="11">
        <v>39093</v>
      </c>
      <c r="M3262" s="12">
        <v>2007</v>
      </c>
      <c r="N3262">
        <v>1</v>
      </c>
      <c r="O3262" s="12">
        <f t="shared" si="124"/>
        <v>3</v>
      </c>
      <c r="P3262">
        <v>2007</v>
      </c>
      <c r="Q3262">
        <v>3</v>
      </c>
      <c r="R3262">
        <v>1</v>
      </c>
      <c r="S3262">
        <v>0.98927330000000002</v>
      </c>
      <c r="T3262">
        <v>0</v>
      </c>
      <c r="U3262">
        <v>0</v>
      </c>
    </row>
    <row r="3263" spans="1:21" x14ac:dyDescent="0.35">
      <c r="A3263">
        <v>1</v>
      </c>
      <c r="B3263">
        <f t="shared" si="125"/>
        <v>3262</v>
      </c>
      <c r="C3263" t="s">
        <v>1986</v>
      </c>
      <c r="D3263">
        <v>164</v>
      </c>
      <c r="E3263">
        <v>2011</v>
      </c>
      <c r="F3263">
        <v>9000</v>
      </c>
      <c r="G3263" s="12">
        <v>88000000</v>
      </c>
      <c r="H3263" s="12">
        <v>0</v>
      </c>
      <c r="I3263">
        <v>0</v>
      </c>
      <c r="J3263">
        <v>0</v>
      </c>
      <c r="K3263">
        <v>0</v>
      </c>
      <c r="L3263" s="11">
        <v>39093</v>
      </c>
      <c r="M3263" s="12">
        <v>2007</v>
      </c>
      <c r="N3263">
        <v>1</v>
      </c>
      <c r="O3263" s="12">
        <f t="shared" si="124"/>
        <v>4</v>
      </c>
      <c r="P3263">
        <v>2007</v>
      </c>
      <c r="Q3263">
        <v>4</v>
      </c>
      <c r="R3263">
        <v>1</v>
      </c>
      <c r="S3263">
        <v>1.0243530000000001</v>
      </c>
      <c r="T3263">
        <v>0</v>
      </c>
      <c r="U3263">
        <v>0</v>
      </c>
    </row>
    <row r="3264" spans="1:21" x14ac:dyDescent="0.35">
      <c r="A3264">
        <v>1</v>
      </c>
      <c r="B3264">
        <f t="shared" si="125"/>
        <v>3263</v>
      </c>
      <c r="C3264" t="s">
        <v>1986</v>
      </c>
      <c r="D3264">
        <v>164</v>
      </c>
      <c r="E3264">
        <v>2012</v>
      </c>
      <c r="F3264">
        <v>9100</v>
      </c>
      <c r="G3264" s="12">
        <v>89000000</v>
      </c>
      <c r="H3264" s="12">
        <v>0</v>
      </c>
      <c r="I3264">
        <v>0</v>
      </c>
      <c r="J3264">
        <v>0</v>
      </c>
      <c r="K3264">
        <v>0</v>
      </c>
      <c r="L3264" s="11">
        <v>39093</v>
      </c>
      <c r="M3264" s="12">
        <v>2007</v>
      </c>
      <c r="N3264">
        <v>1</v>
      </c>
      <c r="O3264" s="12">
        <f t="shared" si="124"/>
        <v>5</v>
      </c>
      <c r="P3264">
        <v>2007</v>
      </c>
      <c r="Q3264">
        <v>5</v>
      </c>
      <c r="R3264">
        <v>1</v>
      </c>
      <c r="S3264">
        <v>1.0246690000000001</v>
      </c>
      <c r="T3264">
        <v>0</v>
      </c>
      <c r="U3264">
        <v>0</v>
      </c>
    </row>
    <row r="3265" spans="1:21" x14ac:dyDescent="0.35">
      <c r="A3265">
        <v>1</v>
      </c>
      <c r="B3265">
        <f t="shared" si="125"/>
        <v>3264</v>
      </c>
      <c r="C3265" t="s">
        <v>1986</v>
      </c>
      <c r="D3265">
        <v>164</v>
      </c>
      <c r="E3265">
        <v>2013</v>
      </c>
      <c r="F3265">
        <v>9200</v>
      </c>
      <c r="G3265" s="12">
        <v>90000000</v>
      </c>
      <c r="H3265" s="12">
        <v>0</v>
      </c>
      <c r="I3265">
        <v>0</v>
      </c>
      <c r="J3265">
        <v>0</v>
      </c>
      <c r="K3265">
        <v>0</v>
      </c>
      <c r="L3265" s="11">
        <v>39093</v>
      </c>
      <c r="M3265" s="12">
        <v>2007</v>
      </c>
      <c r="N3265">
        <v>1</v>
      </c>
      <c r="O3265" s="12">
        <f t="shared" si="124"/>
        <v>6</v>
      </c>
      <c r="P3265">
        <v>2007</v>
      </c>
      <c r="Q3265">
        <v>6</v>
      </c>
      <c r="R3265">
        <v>1</v>
      </c>
      <c r="S3265">
        <v>1.024961</v>
      </c>
      <c r="T3265">
        <v>0</v>
      </c>
      <c r="U3265">
        <v>0</v>
      </c>
    </row>
    <row r="3266" spans="1:21" x14ac:dyDescent="0.35">
      <c r="A3266">
        <v>1</v>
      </c>
      <c r="B3266">
        <f t="shared" si="125"/>
        <v>3265</v>
      </c>
      <c r="C3266" t="s">
        <v>1986</v>
      </c>
      <c r="D3266">
        <v>164</v>
      </c>
      <c r="E3266">
        <v>2014</v>
      </c>
      <c r="F3266">
        <v>8900</v>
      </c>
      <c r="G3266" s="12">
        <v>91000000</v>
      </c>
      <c r="H3266" s="12">
        <v>0</v>
      </c>
      <c r="I3266">
        <v>0</v>
      </c>
      <c r="J3266">
        <v>0</v>
      </c>
      <c r="K3266">
        <v>0</v>
      </c>
      <c r="L3266" s="11">
        <v>39093</v>
      </c>
      <c r="M3266" s="12">
        <v>2007</v>
      </c>
      <c r="N3266">
        <v>1</v>
      </c>
      <c r="O3266" s="12">
        <f t="shared" si="124"/>
        <v>7</v>
      </c>
      <c r="P3266">
        <v>2007</v>
      </c>
      <c r="Q3266">
        <v>7</v>
      </c>
      <c r="R3266">
        <v>1</v>
      </c>
      <c r="S3266">
        <v>0.98094429999999999</v>
      </c>
      <c r="T3266">
        <v>0</v>
      </c>
      <c r="U3266">
        <v>0</v>
      </c>
    </row>
    <row r="3267" spans="1:21" x14ac:dyDescent="0.35">
      <c r="A3267">
        <v>1</v>
      </c>
      <c r="B3267">
        <f t="shared" si="125"/>
        <v>3266</v>
      </c>
      <c r="C3267" t="s">
        <v>1986</v>
      </c>
      <c r="D3267">
        <v>164</v>
      </c>
      <c r="E3267">
        <v>2015</v>
      </c>
      <c r="F3267">
        <v>8600</v>
      </c>
      <c r="G3267" s="12">
        <v>92000000</v>
      </c>
      <c r="H3267" s="12">
        <v>0</v>
      </c>
      <c r="I3267">
        <v>0</v>
      </c>
      <c r="J3267">
        <v>0</v>
      </c>
      <c r="K3267">
        <v>0</v>
      </c>
      <c r="L3267" s="11">
        <v>39093</v>
      </c>
      <c r="M3267" s="12">
        <v>2007</v>
      </c>
      <c r="N3267">
        <v>1</v>
      </c>
      <c r="O3267" s="12">
        <f t="shared" ref="O3267:O3330" si="126">E3267-M3267</f>
        <v>8</v>
      </c>
      <c r="P3267">
        <v>2007</v>
      </c>
      <c r="Q3267">
        <v>8</v>
      </c>
      <c r="R3267">
        <v>1</v>
      </c>
      <c r="S3267">
        <v>0.9377048</v>
      </c>
      <c r="T3267">
        <v>0</v>
      </c>
      <c r="U3267">
        <v>0</v>
      </c>
    </row>
    <row r="3268" spans="1:21" x14ac:dyDescent="0.35">
      <c r="A3268">
        <v>1</v>
      </c>
      <c r="B3268">
        <f t="shared" ref="B3268:B3331" si="127">B3267+1</f>
        <v>3267</v>
      </c>
      <c r="C3268" t="s">
        <v>1986</v>
      </c>
      <c r="D3268">
        <v>164</v>
      </c>
      <c r="E3268">
        <v>2016</v>
      </c>
      <c r="F3268">
        <v>8000</v>
      </c>
      <c r="G3268" s="12">
        <v>93000000</v>
      </c>
      <c r="H3268" s="12">
        <v>0</v>
      </c>
      <c r="I3268">
        <v>0</v>
      </c>
      <c r="J3268">
        <v>0</v>
      </c>
      <c r="K3268">
        <v>0</v>
      </c>
      <c r="L3268" s="11">
        <v>39093</v>
      </c>
      <c r="M3268" s="12">
        <v>2007</v>
      </c>
      <c r="N3268">
        <v>1</v>
      </c>
      <c r="O3268" s="12">
        <f t="shared" si="126"/>
        <v>9</v>
      </c>
      <c r="P3268">
        <v>2007</v>
      </c>
      <c r="Q3268">
        <v>9</v>
      </c>
      <c r="R3268">
        <v>1</v>
      </c>
      <c r="S3268">
        <v>0.86298870000000005</v>
      </c>
      <c r="T3268">
        <v>0</v>
      </c>
      <c r="U3268">
        <v>0</v>
      </c>
    </row>
    <row r="3269" spans="1:21" x14ac:dyDescent="0.35">
      <c r="A3269">
        <v>1</v>
      </c>
      <c r="B3269">
        <f t="shared" si="127"/>
        <v>3268</v>
      </c>
      <c r="C3269" t="s">
        <v>161</v>
      </c>
      <c r="D3269">
        <v>165</v>
      </c>
      <c r="E3269">
        <v>1990</v>
      </c>
      <c r="F3269">
        <v>100</v>
      </c>
      <c r="G3269" s="12">
        <v>12000000</v>
      </c>
      <c r="H3269" s="12">
        <v>0</v>
      </c>
      <c r="I3269">
        <v>0</v>
      </c>
      <c r="J3269">
        <v>1</v>
      </c>
      <c r="K3269">
        <v>0</v>
      </c>
      <c r="L3269" s="11">
        <v>41816</v>
      </c>
      <c r="M3269" s="12">
        <v>2014</v>
      </c>
      <c r="N3269">
        <v>0</v>
      </c>
      <c r="O3269" s="12">
        <f t="shared" si="126"/>
        <v>-24</v>
      </c>
      <c r="P3269">
        <v>2033</v>
      </c>
      <c r="Q3269">
        <v>-43</v>
      </c>
      <c r="R3269">
        <v>0</v>
      </c>
      <c r="S3269">
        <v>8.2939100000000002E-2</v>
      </c>
      <c r="T3269">
        <v>0</v>
      </c>
      <c r="U3269">
        <v>0</v>
      </c>
    </row>
    <row r="3270" spans="1:21" x14ac:dyDescent="0.35">
      <c r="A3270">
        <v>1</v>
      </c>
      <c r="B3270">
        <f t="shared" si="127"/>
        <v>3269</v>
      </c>
      <c r="C3270" t="s">
        <v>161</v>
      </c>
      <c r="D3270">
        <v>165</v>
      </c>
      <c r="E3270">
        <v>1991</v>
      </c>
      <c r="F3270">
        <v>100</v>
      </c>
      <c r="G3270" s="12">
        <v>13000000</v>
      </c>
      <c r="H3270" s="12">
        <v>0</v>
      </c>
      <c r="I3270">
        <v>0</v>
      </c>
      <c r="J3270">
        <v>1</v>
      </c>
      <c r="K3270">
        <v>0</v>
      </c>
      <c r="L3270" s="11">
        <v>41816</v>
      </c>
      <c r="M3270" s="12">
        <v>2014</v>
      </c>
      <c r="N3270">
        <v>0</v>
      </c>
      <c r="O3270" s="12">
        <f t="shared" si="126"/>
        <v>-23</v>
      </c>
      <c r="P3270">
        <v>2033</v>
      </c>
      <c r="Q3270">
        <v>-42</v>
      </c>
      <c r="R3270">
        <v>0</v>
      </c>
      <c r="S3270">
        <v>7.8978900000000005E-2</v>
      </c>
      <c r="T3270">
        <v>0</v>
      </c>
      <c r="U3270">
        <v>0</v>
      </c>
    </row>
    <row r="3271" spans="1:21" x14ac:dyDescent="0.35">
      <c r="A3271">
        <v>1</v>
      </c>
      <c r="B3271">
        <f t="shared" si="127"/>
        <v>3270</v>
      </c>
      <c r="C3271" t="s">
        <v>161</v>
      </c>
      <c r="D3271">
        <v>165</v>
      </c>
      <c r="E3271">
        <v>1992</v>
      </c>
      <c r="F3271">
        <v>100</v>
      </c>
      <c r="G3271" s="12">
        <v>13000000</v>
      </c>
      <c r="H3271" s="12">
        <v>0</v>
      </c>
      <c r="I3271">
        <v>0</v>
      </c>
      <c r="J3271">
        <v>1</v>
      </c>
      <c r="K3271">
        <v>0</v>
      </c>
      <c r="L3271" s="11">
        <v>41816</v>
      </c>
      <c r="M3271" s="12">
        <v>2014</v>
      </c>
      <c r="N3271">
        <v>0</v>
      </c>
      <c r="O3271" s="12">
        <f t="shared" si="126"/>
        <v>-22</v>
      </c>
      <c r="P3271">
        <v>2033</v>
      </c>
      <c r="Q3271">
        <v>-41</v>
      </c>
      <c r="R3271">
        <v>0</v>
      </c>
      <c r="S3271">
        <v>7.5043600000000002E-2</v>
      </c>
      <c r="T3271">
        <v>0</v>
      </c>
      <c r="U3271">
        <v>0</v>
      </c>
    </row>
    <row r="3272" spans="1:21" x14ac:dyDescent="0.35">
      <c r="A3272">
        <v>1</v>
      </c>
      <c r="B3272">
        <f t="shared" si="127"/>
        <v>3271</v>
      </c>
      <c r="C3272" t="s">
        <v>161</v>
      </c>
      <c r="D3272">
        <v>165</v>
      </c>
      <c r="E3272">
        <v>1993</v>
      </c>
      <c r="F3272">
        <v>100</v>
      </c>
      <c r="G3272" s="12">
        <v>14000000</v>
      </c>
      <c r="H3272" s="12">
        <v>0</v>
      </c>
      <c r="I3272">
        <v>0</v>
      </c>
      <c r="J3272">
        <v>1</v>
      </c>
      <c r="K3272">
        <v>0</v>
      </c>
      <c r="L3272" s="11">
        <v>41816</v>
      </c>
      <c r="M3272" s="12">
        <v>2014</v>
      </c>
      <c r="N3272">
        <v>0</v>
      </c>
      <c r="O3272" s="12">
        <f t="shared" si="126"/>
        <v>-21</v>
      </c>
      <c r="P3272">
        <v>2033</v>
      </c>
      <c r="Q3272">
        <v>-40</v>
      </c>
      <c r="R3272">
        <v>0</v>
      </c>
      <c r="S3272">
        <v>7.1340700000000007E-2</v>
      </c>
      <c r="T3272">
        <v>0</v>
      </c>
      <c r="U3272">
        <v>0</v>
      </c>
    </row>
    <row r="3273" spans="1:21" x14ac:dyDescent="0.35">
      <c r="A3273">
        <v>1</v>
      </c>
      <c r="B3273">
        <f t="shared" si="127"/>
        <v>3272</v>
      </c>
      <c r="C3273" t="s">
        <v>161</v>
      </c>
      <c r="D3273">
        <v>165</v>
      </c>
      <c r="E3273">
        <v>1994</v>
      </c>
      <c r="F3273">
        <v>100</v>
      </c>
      <c r="G3273" s="12">
        <v>15000000</v>
      </c>
      <c r="H3273" s="12">
        <v>0</v>
      </c>
      <c r="I3273">
        <v>0</v>
      </c>
      <c r="J3273">
        <v>1</v>
      </c>
      <c r="K3273">
        <v>0</v>
      </c>
      <c r="L3273" s="11">
        <v>41816</v>
      </c>
      <c r="M3273" s="12">
        <v>2014</v>
      </c>
      <c r="N3273">
        <v>0</v>
      </c>
      <c r="O3273" s="12">
        <f t="shared" si="126"/>
        <v>-20</v>
      </c>
      <c r="P3273">
        <v>2033</v>
      </c>
      <c r="Q3273">
        <v>-39</v>
      </c>
      <c r="R3273">
        <v>0</v>
      </c>
      <c r="S3273">
        <v>6.8061099999999999E-2</v>
      </c>
      <c r="T3273">
        <v>0</v>
      </c>
      <c r="U3273">
        <v>0</v>
      </c>
    </row>
    <row r="3274" spans="1:21" x14ac:dyDescent="0.35">
      <c r="A3274">
        <v>1</v>
      </c>
      <c r="B3274">
        <f t="shared" si="127"/>
        <v>3273</v>
      </c>
      <c r="C3274" t="s">
        <v>161</v>
      </c>
      <c r="D3274">
        <v>165</v>
      </c>
      <c r="E3274">
        <v>1995</v>
      </c>
      <c r="F3274">
        <v>100</v>
      </c>
      <c r="G3274" s="12">
        <v>15000000</v>
      </c>
      <c r="H3274" s="12">
        <v>0</v>
      </c>
      <c r="I3274">
        <v>0</v>
      </c>
      <c r="J3274">
        <v>1</v>
      </c>
      <c r="K3274">
        <v>0</v>
      </c>
      <c r="L3274" s="11">
        <v>41816</v>
      </c>
      <c r="M3274" s="12">
        <v>2014</v>
      </c>
      <c r="N3274">
        <v>0</v>
      </c>
      <c r="O3274" s="12">
        <f t="shared" si="126"/>
        <v>-19</v>
      </c>
      <c r="P3274">
        <v>2033</v>
      </c>
      <c r="Q3274">
        <v>-38</v>
      </c>
      <c r="R3274">
        <v>0</v>
      </c>
      <c r="S3274">
        <v>6.5271399999999993E-2</v>
      </c>
      <c r="T3274">
        <v>0</v>
      </c>
      <c r="U3274">
        <v>0</v>
      </c>
    </row>
    <row r="3275" spans="1:21" x14ac:dyDescent="0.35">
      <c r="A3275">
        <v>1</v>
      </c>
      <c r="B3275">
        <f t="shared" si="127"/>
        <v>3274</v>
      </c>
      <c r="C3275" t="s">
        <v>161</v>
      </c>
      <c r="D3275">
        <v>165</v>
      </c>
      <c r="E3275">
        <v>1996</v>
      </c>
      <c r="F3275">
        <v>100</v>
      </c>
      <c r="G3275" s="12">
        <v>16000000</v>
      </c>
      <c r="H3275" s="12">
        <v>0</v>
      </c>
      <c r="I3275">
        <v>0</v>
      </c>
      <c r="J3275">
        <v>1</v>
      </c>
      <c r="K3275">
        <v>0</v>
      </c>
      <c r="L3275" s="11">
        <v>41816</v>
      </c>
      <c r="M3275" s="12">
        <v>2014</v>
      </c>
      <c r="N3275">
        <v>0</v>
      </c>
      <c r="O3275" s="12">
        <f t="shared" si="126"/>
        <v>-18</v>
      </c>
      <c r="P3275">
        <v>2033</v>
      </c>
      <c r="Q3275">
        <v>-37</v>
      </c>
      <c r="R3275">
        <v>0</v>
      </c>
      <c r="S3275">
        <v>6.2934799999999999E-2</v>
      </c>
      <c r="T3275">
        <v>0</v>
      </c>
      <c r="U3275">
        <v>0</v>
      </c>
    </row>
    <row r="3276" spans="1:21" x14ac:dyDescent="0.35">
      <c r="A3276">
        <v>1</v>
      </c>
      <c r="B3276">
        <f t="shared" si="127"/>
        <v>3275</v>
      </c>
      <c r="C3276" t="s">
        <v>161</v>
      </c>
      <c r="D3276">
        <v>165</v>
      </c>
      <c r="E3276">
        <v>1997</v>
      </c>
      <c r="F3276">
        <v>200</v>
      </c>
      <c r="G3276" s="12">
        <v>16000000</v>
      </c>
      <c r="H3276" s="12">
        <v>0</v>
      </c>
      <c r="I3276">
        <v>0</v>
      </c>
      <c r="J3276">
        <v>1</v>
      </c>
      <c r="K3276">
        <v>0</v>
      </c>
      <c r="L3276" s="11">
        <v>41816</v>
      </c>
      <c r="M3276" s="12">
        <v>2014</v>
      </c>
      <c r="N3276">
        <v>0</v>
      </c>
      <c r="O3276" s="12">
        <f t="shared" si="126"/>
        <v>-17</v>
      </c>
      <c r="P3276">
        <v>2033</v>
      </c>
      <c r="Q3276">
        <v>-36</v>
      </c>
      <c r="R3276">
        <v>0</v>
      </c>
      <c r="S3276">
        <v>0.1218847</v>
      </c>
      <c r="T3276">
        <v>0</v>
      </c>
      <c r="U3276">
        <v>0</v>
      </c>
    </row>
    <row r="3277" spans="1:21" x14ac:dyDescent="0.35">
      <c r="A3277">
        <v>1</v>
      </c>
      <c r="B3277">
        <f t="shared" si="127"/>
        <v>3276</v>
      </c>
      <c r="C3277" t="s">
        <v>161</v>
      </c>
      <c r="D3277">
        <v>165</v>
      </c>
      <c r="E3277">
        <v>1998</v>
      </c>
      <c r="F3277">
        <v>200</v>
      </c>
      <c r="G3277" s="12">
        <v>17000000</v>
      </c>
      <c r="H3277" s="12">
        <v>0</v>
      </c>
      <c r="I3277">
        <v>0</v>
      </c>
      <c r="J3277">
        <v>1</v>
      </c>
      <c r="K3277">
        <v>0</v>
      </c>
      <c r="L3277" s="11">
        <v>41816</v>
      </c>
      <c r="M3277" s="12">
        <v>2014</v>
      </c>
      <c r="N3277">
        <v>0</v>
      </c>
      <c r="O3277" s="12">
        <f t="shared" si="126"/>
        <v>-16</v>
      </c>
      <c r="P3277">
        <v>2033</v>
      </c>
      <c r="Q3277">
        <v>-35</v>
      </c>
      <c r="R3277">
        <v>0</v>
      </c>
      <c r="S3277">
        <v>0.11836969999999999</v>
      </c>
      <c r="T3277">
        <v>0</v>
      </c>
      <c r="U3277">
        <v>0</v>
      </c>
    </row>
    <row r="3278" spans="1:21" x14ac:dyDescent="0.35">
      <c r="A3278">
        <v>1</v>
      </c>
      <c r="B3278">
        <f t="shared" si="127"/>
        <v>3277</v>
      </c>
      <c r="C3278" t="s">
        <v>161</v>
      </c>
      <c r="D3278">
        <v>165</v>
      </c>
      <c r="E3278">
        <v>1999</v>
      </c>
      <c r="F3278">
        <v>200</v>
      </c>
      <c r="G3278" s="12">
        <v>17000000</v>
      </c>
      <c r="H3278" s="12">
        <v>0</v>
      </c>
      <c r="I3278">
        <v>0</v>
      </c>
      <c r="J3278">
        <v>1</v>
      </c>
      <c r="K3278">
        <v>0</v>
      </c>
      <c r="L3278" s="11">
        <v>41816</v>
      </c>
      <c r="M3278" s="12">
        <v>2014</v>
      </c>
      <c r="N3278">
        <v>0</v>
      </c>
      <c r="O3278" s="12">
        <f t="shared" si="126"/>
        <v>-15</v>
      </c>
      <c r="P3278">
        <v>2033</v>
      </c>
      <c r="Q3278">
        <v>-34</v>
      </c>
      <c r="R3278">
        <v>0</v>
      </c>
      <c r="S3278">
        <v>0.11508740000000001</v>
      </c>
      <c r="T3278">
        <v>0</v>
      </c>
      <c r="U3278">
        <v>0</v>
      </c>
    </row>
    <row r="3279" spans="1:21" x14ac:dyDescent="0.35">
      <c r="A3279">
        <v>1</v>
      </c>
      <c r="B3279">
        <f t="shared" si="127"/>
        <v>3278</v>
      </c>
      <c r="C3279" t="s">
        <v>161</v>
      </c>
      <c r="D3279">
        <v>165</v>
      </c>
      <c r="E3279">
        <v>2000</v>
      </c>
      <c r="F3279">
        <v>200</v>
      </c>
      <c r="G3279" s="12">
        <v>18000000</v>
      </c>
      <c r="H3279" s="12">
        <v>0</v>
      </c>
      <c r="I3279">
        <v>0</v>
      </c>
      <c r="J3279">
        <v>1</v>
      </c>
      <c r="K3279">
        <v>0</v>
      </c>
      <c r="L3279" s="11">
        <v>41816</v>
      </c>
      <c r="M3279" s="12">
        <v>2014</v>
      </c>
      <c r="N3279">
        <v>0</v>
      </c>
      <c r="O3279" s="12">
        <f t="shared" si="126"/>
        <v>-14</v>
      </c>
      <c r="P3279">
        <v>2033</v>
      </c>
      <c r="Q3279">
        <v>-33</v>
      </c>
      <c r="R3279">
        <v>0</v>
      </c>
      <c r="S3279">
        <v>0.1118898</v>
      </c>
      <c r="T3279">
        <v>0</v>
      </c>
      <c r="U3279">
        <v>0</v>
      </c>
    </row>
    <row r="3280" spans="1:21" x14ac:dyDescent="0.35">
      <c r="A3280">
        <v>1</v>
      </c>
      <c r="B3280">
        <f t="shared" si="127"/>
        <v>3279</v>
      </c>
      <c r="C3280" t="s">
        <v>161</v>
      </c>
      <c r="D3280">
        <v>165</v>
      </c>
      <c r="E3280">
        <v>2001</v>
      </c>
      <c r="F3280">
        <v>200</v>
      </c>
      <c r="G3280" s="12">
        <v>18000000</v>
      </c>
      <c r="H3280" s="12">
        <v>0</v>
      </c>
      <c r="I3280">
        <v>0</v>
      </c>
      <c r="J3280">
        <v>1</v>
      </c>
      <c r="K3280">
        <v>0</v>
      </c>
      <c r="L3280" s="11">
        <v>41816</v>
      </c>
      <c r="M3280" s="12">
        <v>2014</v>
      </c>
      <c r="N3280">
        <v>0</v>
      </c>
      <c r="O3280" s="12">
        <f t="shared" si="126"/>
        <v>-13</v>
      </c>
      <c r="P3280">
        <v>2033</v>
      </c>
      <c r="Q3280">
        <v>-32</v>
      </c>
      <c r="R3280">
        <v>0</v>
      </c>
      <c r="S3280">
        <v>0.108754</v>
      </c>
      <c r="T3280">
        <v>0</v>
      </c>
      <c r="U3280">
        <v>0</v>
      </c>
    </row>
    <row r="3281" spans="1:21" x14ac:dyDescent="0.35">
      <c r="A3281">
        <v>1</v>
      </c>
      <c r="B3281">
        <f t="shared" si="127"/>
        <v>3280</v>
      </c>
      <c r="C3281" t="s">
        <v>161</v>
      </c>
      <c r="D3281">
        <v>165</v>
      </c>
      <c r="E3281">
        <v>2002</v>
      </c>
      <c r="F3281">
        <v>200</v>
      </c>
      <c r="G3281" s="12">
        <v>19000000</v>
      </c>
      <c r="H3281" s="12">
        <v>0</v>
      </c>
      <c r="I3281">
        <v>0</v>
      </c>
      <c r="J3281">
        <v>1</v>
      </c>
      <c r="K3281">
        <v>0</v>
      </c>
      <c r="L3281" s="11">
        <v>41816</v>
      </c>
      <c r="M3281" s="12">
        <v>2014</v>
      </c>
      <c r="N3281">
        <v>0</v>
      </c>
      <c r="O3281" s="12">
        <f t="shared" si="126"/>
        <v>-12</v>
      </c>
      <c r="P3281">
        <v>2033</v>
      </c>
      <c r="Q3281">
        <v>-31</v>
      </c>
      <c r="R3281">
        <v>0</v>
      </c>
      <c r="S3281">
        <v>0.1057128</v>
      </c>
      <c r="T3281">
        <v>0</v>
      </c>
      <c r="U3281">
        <v>0</v>
      </c>
    </row>
    <row r="3282" spans="1:21" x14ac:dyDescent="0.35">
      <c r="A3282">
        <v>1</v>
      </c>
      <c r="B3282">
        <f t="shared" si="127"/>
        <v>3281</v>
      </c>
      <c r="C3282" t="s">
        <v>161</v>
      </c>
      <c r="D3282">
        <v>165</v>
      </c>
      <c r="E3282">
        <v>2003</v>
      </c>
      <c r="F3282">
        <v>200</v>
      </c>
      <c r="G3282" s="12">
        <v>19000000</v>
      </c>
      <c r="H3282" s="12">
        <v>0</v>
      </c>
      <c r="I3282">
        <v>0</v>
      </c>
      <c r="J3282">
        <v>1</v>
      </c>
      <c r="K3282">
        <v>0</v>
      </c>
      <c r="L3282" s="11">
        <v>41816</v>
      </c>
      <c r="M3282" s="12">
        <v>2014</v>
      </c>
      <c r="N3282">
        <v>0</v>
      </c>
      <c r="O3282" s="12">
        <f t="shared" si="126"/>
        <v>-11</v>
      </c>
      <c r="P3282">
        <v>2033</v>
      </c>
      <c r="Q3282">
        <v>-30</v>
      </c>
      <c r="R3282">
        <v>0</v>
      </c>
      <c r="S3282">
        <v>0.10276390000000001</v>
      </c>
      <c r="T3282">
        <v>0</v>
      </c>
      <c r="U3282">
        <v>0</v>
      </c>
    </row>
    <row r="3283" spans="1:21" x14ac:dyDescent="0.35">
      <c r="A3283">
        <v>1</v>
      </c>
      <c r="B3283">
        <f t="shared" si="127"/>
        <v>3282</v>
      </c>
      <c r="C3283" t="s">
        <v>161</v>
      </c>
      <c r="D3283">
        <v>165</v>
      </c>
      <c r="E3283">
        <v>2004</v>
      </c>
      <c r="F3283">
        <v>500</v>
      </c>
      <c r="G3283" s="12">
        <v>20000000</v>
      </c>
      <c r="H3283" s="12">
        <v>0</v>
      </c>
      <c r="I3283">
        <v>0</v>
      </c>
      <c r="J3283">
        <v>1</v>
      </c>
      <c r="K3283">
        <v>0</v>
      </c>
      <c r="L3283" s="11">
        <v>41816</v>
      </c>
      <c r="M3283" s="12">
        <v>2014</v>
      </c>
      <c r="N3283">
        <v>0</v>
      </c>
      <c r="O3283" s="12">
        <f t="shared" si="126"/>
        <v>-10</v>
      </c>
      <c r="P3283">
        <v>2033</v>
      </c>
      <c r="Q3283">
        <v>-29</v>
      </c>
      <c r="R3283">
        <v>0</v>
      </c>
      <c r="S3283">
        <v>0.2497868</v>
      </c>
      <c r="T3283">
        <v>0</v>
      </c>
      <c r="U3283">
        <v>0</v>
      </c>
    </row>
    <row r="3284" spans="1:21" x14ac:dyDescent="0.35">
      <c r="A3284">
        <v>1</v>
      </c>
      <c r="B3284">
        <f t="shared" si="127"/>
        <v>3283</v>
      </c>
      <c r="C3284" t="s">
        <v>161</v>
      </c>
      <c r="D3284">
        <v>165</v>
      </c>
      <c r="E3284">
        <v>2005</v>
      </c>
      <c r="F3284">
        <v>500</v>
      </c>
      <c r="G3284" s="12">
        <v>21000000</v>
      </c>
      <c r="H3284" s="12">
        <v>0</v>
      </c>
      <c r="I3284">
        <v>0</v>
      </c>
      <c r="J3284">
        <v>1</v>
      </c>
      <c r="K3284">
        <v>0</v>
      </c>
      <c r="L3284" s="11">
        <v>41816</v>
      </c>
      <c r="M3284" s="12">
        <v>2014</v>
      </c>
      <c r="N3284">
        <v>0</v>
      </c>
      <c r="O3284" s="12">
        <f t="shared" si="126"/>
        <v>-9</v>
      </c>
      <c r="P3284">
        <v>2033</v>
      </c>
      <c r="Q3284">
        <v>-28</v>
      </c>
      <c r="R3284">
        <v>0</v>
      </c>
      <c r="S3284">
        <v>0.24291979999999999</v>
      </c>
      <c r="T3284">
        <v>0</v>
      </c>
      <c r="U3284">
        <v>0</v>
      </c>
    </row>
    <row r="3285" spans="1:21" x14ac:dyDescent="0.35">
      <c r="A3285">
        <v>1</v>
      </c>
      <c r="B3285">
        <f t="shared" si="127"/>
        <v>3284</v>
      </c>
      <c r="C3285" t="s">
        <v>161</v>
      </c>
      <c r="D3285">
        <v>165</v>
      </c>
      <c r="E3285">
        <v>2006</v>
      </c>
      <c r="F3285">
        <v>500</v>
      </c>
      <c r="G3285" s="12">
        <v>21000000</v>
      </c>
      <c r="H3285" s="12">
        <v>0</v>
      </c>
      <c r="I3285">
        <v>0</v>
      </c>
      <c r="J3285">
        <v>1</v>
      </c>
      <c r="K3285">
        <v>0</v>
      </c>
      <c r="L3285" s="11">
        <v>41816</v>
      </c>
      <c r="M3285" s="12">
        <v>2014</v>
      </c>
      <c r="N3285">
        <v>0</v>
      </c>
      <c r="O3285" s="12">
        <f t="shared" si="126"/>
        <v>-8</v>
      </c>
      <c r="P3285">
        <v>2033</v>
      </c>
      <c r="Q3285">
        <v>-27</v>
      </c>
      <c r="R3285">
        <v>0</v>
      </c>
      <c r="S3285">
        <v>0.2362889</v>
      </c>
      <c r="T3285">
        <v>0</v>
      </c>
      <c r="U3285">
        <v>0</v>
      </c>
    </row>
    <row r="3286" spans="1:21" x14ac:dyDescent="0.35">
      <c r="A3286">
        <v>1</v>
      </c>
      <c r="B3286">
        <f t="shared" si="127"/>
        <v>3285</v>
      </c>
      <c r="C3286" t="s">
        <v>161</v>
      </c>
      <c r="D3286">
        <v>165</v>
      </c>
      <c r="E3286">
        <v>2007</v>
      </c>
      <c r="F3286">
        <v>500</v>
      </c>
      <c r="G3286" s="12">
        <v>22000000</v>
      </c>
      <c r="H3286" s="12">
        <v>0</v>
      </c>
      <c r="I3286">
        <v>0</v>
      </c>
      <c r="J3286">
        <v>1</v>
      </c>
      <c r="K3286">
        <v>0</v>
      </c>
      <c r="L3286" s="11">
        <v>41816</v>
      </c>
      <c r="M3286" s="12">
        <v>2014</v>
      </c>
      <c r="N3286">
        <v>0</v>
      </c>
      <c r="O3286" s="12">
        <f t="shared" si="126"/>
        <v>-7</v>
      </c>
      <c r="P3286">
        <v>2033</v>
      </c>
      <c r="Q3286">
        <v>-26</v>
      </c>
      <c r="R3286">
        <v>0</v>
      </c>
      <c r="S3286">
        <v>0.22986809999999999</v>
      </c>
      <c r="T3286">
        <v>0</v>
      </c>
      <c r="U3286">
        <v>0</v>
      </c>
    </row>
    <row r="3287" spans="1:21" x14ac:dyDescent="0.35">
      <c r="A3287">
        <v>1</v>
      </c>
      <c r="B3287">
        <f t="shared" si="127"/>
        <v>3286</v>
      </c>
      <c r="C3287" t="s">
        <v>161</v>
      </c>
      <c r="D3287">
        <v>165</v>
      </c>
      <c r="E3287">
        <v>2008</v>
      </c>
      <c r="F3287">
        <v>500</v>
      </c>
      <c r="G3287" s="12">
        <v>22000000</v>
      </c>
      <c r="H3287" s="12">
        <v>0</v>
      </c>
      <c r="I3287">
        <v>0</v>
      </c>
      <c r="J3287">
        <v>1</v>
      </c>
      <c r="K3287">
        <v>0</v>
      </c>
      <c r="L3287" s="11">
        <v>41816</v>
      </c>
      <c r="M3287" s="12">
        <v>2014</v>
      </c>
      <c r="N3287">
        <v>0</v>
      </c>
      <c r="O3287" s="12">
        <f t="shared" si="126"/>
        <v>-6</v>
      </c>
      <c r="P3287">
        <v>2033</v>
      </c>
      <c r="Q3287">
        <v>-25</v>
      </c>
      <c r="R3287">
        <v>0</v>
      </c>
      <c r="S3287">
        <v>0.22364970000000001</v>
      </c>
      <c r="T3287">
        <v>0</v>
      </c>
      <c r="U3287">
        <v>0</v>
      </c>
    </row>
    <row r="3288" spans="1:21" x14ac:dyDescent="0.35">
      <c r="A3288">
        <v>1</v>
      </c>
      <c r="B3288">
        <f t="shared" si="127"/>
        <v>3287</v>
      </c>
      <c r="C3288" t="s">
        <v>161</v>
      </c>
      <c r="D3288">
        <v>165</v>
      </c>
      <c r="E3288">
        <v>2009</v>
      </c>
      <c r="F3288">
        <v>500</v>
      </c>
      <c r="G3288" s="12">
        <v>23000000</v>
      </c>
      <c r="H3288" s="12">
        <v>0</v>
      </c>
      <c r="I3288">
        <v>0</v>
      </c>
      <c r="J3288">
        <v>1</v>
      </c>
      <c r="K3288">
        <v>0</v>
      </c>
      <c r="L3288" s="11">
        <v>41816</v>
      </c>
      <c r="M3288" s="12">
        <v>2014</v>
      </c>
      <c r="N3288">
        <v>0</v>
      </c>
      <c r="O3288" s="12">
        <f t="shared" si="126"/>
        <v>-5</v>
      </c>
      <c r="P3288">
        <v>2033</v>
      </c>
      <c r="Q3288">
        <v>-24</v>
      </c>
      <c r="R3288">
        <v>0</v>
      </c>
      <c r="S3288">
        <v>0.2176285</v>
      </c>
      <c r="T3288">
        <v>0</v>
      </c>
      <c r="U3288">
        <v>0</v>
      </c>
    </row>
    <row r="3289" spans="1:21" x14ac:dyDescent="0.35">
      <c r="A3289">
        <v>1</v>
      </c>
      <c r="B3289">
        <f t="shared" si="127"/>
        <v>3288</v>
      </c>
      <c r="C3289" t="s">
        <v>161</v>
      </c>
      <c r="D3289">
        <v>165</v>
      </c>
      <c r="E3289">
        <v>2010</v>
      </c>
      <c r="F3289">
        <v>500</v>
      </c>
      <c r="G3289" s="12">
        <v>24000000</v>
      </c>
      <c r="H3289" s="12">
        <v>0</v>
      </c>
      <c r="I3289">
        <v>0</v>
      </c>
      <c r="J3289">
        <v>1</v>
      </c>
      <c r="K3289">
        <v>0</v>
      </c>
      <c r="L3289" s="11">
        <v>41816</v>
      </c>
      <c r="M3289" s="12">
        <v>2014</v>
      </c>
      <c r="N3289">
        <v>0</v>
      </c>
      <c r="O3289" s="12">
        <f t="shared" si="126"/>
        <v>-4</v>
      </c>
      <c r="P3289">
        <v>2033</v>
      </c>
      <c r="Q3289">
        <v>-23</v>
      </c>
      <c r="R3289">
        <v>0</v>
      </c>
      <c r="S3289">
        <v>0.21180360000000001</v>
      </c>
      <c r="T3289">
        <v>0</v>
      </c>
      <c r="U3289">
        <v>0</v>
      </c>
    </row>
    <row r="3290" spans="1:21" x14ac:dyDescent="0.35">
      <c r="A3290">
        <v>1</v>
      </c>
      <c r="B3290">
        <f t="shared" si="127"/>
        <v>3289</v>
      </c>
      <c r="C3290" t="s">
        <v>161</v>
      </c>
      <c r="D3290">
        <v>165</v>
      </c>
      <c r="E3290">
        <v>2011</v>
      </c>
      <c r="F3290">
        <v>500</v>
      </c>
      <c r="G3290" s="12">
        <v>24000000</v>
      </c>
      <c r="H3290" s="12">
        <v>0</v>
      </c>
      <c r="I3290">
        <v>0</v>
      </c>
      <c r="J3290">
        <v>1</v>
      </c>
      <c r="K3290">
        <v>0</v>
      </c>
      <c r="L3290" s="11">
        <v>41816</v>
      </c>
      <c r="M3290" s="12">
        <v>2014</v>
      </c>
      <c r="N3290">
        <v>0</v>
      </c>
      <c r="O3290" s="12">
        <f t="shared" si="126"/>
        <v>-3</v>
      </c>
      <c r="P3290">
        <v>2033</v>
      </c>
      <c r="Q3290">
        <v>-22</v>
      </c>
      <c r="R3290">
        <v>0</v>
      </c>
      <c r="S3290">
        <v>0.20616680000000001</v>
      </c>
      <c r="T3290">
        <v>0</v>
      </c>
      <c r="U3290">
        <v>0</v>
      </c>
    </row>
    <row r="3291" spans="1:21" x14ac:dyDescent="0.35">
      <c r="A3291">
        <v>1</v>
      </c>
      <c r="B3291">
        <f t="shared" si="127"/>
        <v>3290</v>
      </c>
      <c r="C3291" t="s">
        <v>161</v>
      </c>
      <c r="D3291">
        <v>165</v>
      </c>
      <c r="E3291">
        <v>2012</v>
      </c>
      <c r="F3291">
        <v>500</v>
      </c>
      <c r="G3291" s="12">
        <v>25000000</v>
      </c>
      <c r="H3291" s="12">
        <v>0</v>
      </c>
      <c r="I3291">
        <v>0</v>
      </c>
      <c r="J3291">
        <v>1</v>
      </c>
      <c r="K3291">
        <v>0</v>
      </c>
      <c r="L3291" s="11">
        <v>41816</v>
      </c>
      <c r="M3291" s="12">
        <v>2014</v>
      </c>
      <c r="N3291">
        <v>0</v>
      </c>
      <c r="O3291" s="12">
        <f t="shared" si="126"/>
        <v>-2</v>
      </c>
      <c r="P3291">
        <v>2033</v>
      </c>
      <c r="Q3291">
        <v>-21</v>
      </c>
      <c r="R3291">
        <v>0</v>
      </c>
      <c r="S3291">
        <v>0.20072290000000001</v>
      </c>
      <c r="T3291">
        <v>0</v>
      </c>
      <c r="U3291">
        <v>0</v>
      </c>
    </row>
    <row r="3292" spans="1:21" x14ac:dyDescent="0.35">
      <c r="A3292">
        <v>1</v>
      </c>
      <c r="B3292">
        <f t="shared" si="127"/>
        <v>3291</v>
      </c>
      <c r="C3292" t="s">
        <v>161</v>
      </c>
      <c r="D3292">
        <v>165</v>
      </c>
      <c r="E3292">
        <v>2013</v>
      </c>
      <c r="F3292">
        <v>500</v>
      </c>
      <c r="G3292" s="12">
        <v>26000000</v>
      </c>
      <c r="H3292" s="12">
        <v>0</v>
      </c>
      <c r="I3292">
        <v>0</v>
      </c>
      <c r="J3292">
        <v>1</v>
      </c>
      <c r="K3292">
        <v>0</v>
      </c>
      <c r="L3292" s="11">
        <v>41816</v>
      </c>
      <c r="M3292" s="12">
        <v>2014</v>
      </c>
      <c r="N3292">
        <v>0</v>
      </c>
      <c r="O3292" s="12">
        <f t="shared" si="126"/>
        <v>-1</v>
      </c>
      <c r="P3292">
        <v>2033</v>
      </c>
      <c r="Q3292">
        <v>-20</v>
      </c>
      <c r="R3292">
        <v>0</v>
      </c>
      <c r="S3292">
        <v>0.19549330000000001</v>
      </c>
      <c r="T3292">
        <v>0</v>
      </c>
      <c r="U3292">
        <v>0</v>
      </c>
    </row>
    <row r="3293" spans="1:21" x14ac:dyDescent="0.35">
      <c r="A3293">
        <v>1</v>
      </c>
      <c r="B3293">
        <f t="shared" si="127"/>
        <v>3292</v>
      </c>
      <c r="C3293" t="s">
        <v>161</v>
      </c>
      <c r="D3293">
        <v>165</v>
      </c>
      <c r="E3293">
        <v>2014</v>
      </c>
      <c r="F3293">
        <v>500</v>
      </c>
      <c r="G3293" s="12">
        <v>26000000</v>
      </c>
      <c r="H3293" s="12">
        <v>0</v>
      </c>
      <c r="I3293">
        <v>0</v>
      </c>
      <c r="J3293">
        <v>1</v>
      </c>
      <c r="K3293">
        <v>0</v>
      </c>
      <c r="L3293" s="11">
        <v>41816</v>
      </c>
      <c r="M3293" s="12">
        <v>2014</v>
      </c>
      <c r="N3293">
        <v>1</v>
      </c>
      <c r="O3293" s="12">
        <f t="shared" si="126"/>
        <v>0</v>
      </c>
      <c r="P3293">
        <v>2033</v>
      </c>
      <c r="Q3293">
        <v>-19</v>
      </c>
      <c r="R3293">
        <v>0</v>
      </c>
      <c r="S3293">
        <v>0.1905029</v>
      </c>
      <c r="T3293">
        <v>1</v>
      </c>
      <c r="U3293">
        <v>0</v>
      </c>
    </row>
    <row r="3294" spans="1:21" x14ac:dyDescent="0.35">
      <c r="A3294">
        <v>1</v>
      </c>
      <c r="B3294">
        <f t="shared" si="127"/>
        <v>3293</v>
      </c>
      <c r="C3294" t="s">
        <v>161</v>
      </c>
      <c r="D3294">
        <v>165</v>
      </c>
      <c r="E3294">
        <v>2015</v>
      </c>
      <c r="F3294">
        <v>500</v>
      </c>
      <c r="G3294" s="12">
        <v>27000000</v>
      </c>
      <c r="H3294" s="12">
        <v>0</v>
      </c>
      <c r="I3294">
        <v>0</v>
      </c>
      <c r="J3294">
        <v>1</v>
      </c>
      <c r="K3294">
        <v>0</v>
      </c>
      <c r="L3294" s="11">
        <v>41816</v>
      </c>
      <c r="M3294" s="12">
        <v>2014</v>
      </c>
      <c r="N3294">
        <v>1</v>
      </c>
      <c r="O3294" s="12">
        <f t="shared" si="126"/>
        <v>1</v>
      </c>
      <c r="P3294">
        <v>2033</v>
      </c>
      <c r="Q3294">
        <v>-18</v>
      </c>
      <c r="R3294">
        <v>0</v>
      </c>
      <c r="S3294">
        <v>0.1857617</v>
      </c>
      <c r="T3294">
        <v>1</v>
      </c>
      <c r="U3294">
        <v>0</v>
      </c>
    </row>
    <row r="3295" spans="1:21" x14ac:dyDescent="0.35">
      <c r="A3295">
        <v>1</v>
      </c>
      <c r="B3295">
        <f t="shared" si="127"/>
        <v>3294</v>
      </c>
      <c r="C3295" t="s">
        <v>161</v>
      </c>
      <c r="D3295">
        <v>165</v>
      </c>
      <c r="E3295">
        <v>2016</v>
      </c>
      <c r="F3295">
        <v>500</v>
      </c>
      <c r="G3295" s="12">
        <v>28000000</v>
      </c>
      <c r="H3295" s="12">
        <v>0</v>
      </c>
      <c r="I3295">
        <v>0</v>
      </c>
      <c r="J3295">
        <v>1</v>
      </c>
      <c r="K3295">
        <v>0</v>
      </c>
      <c r="L3295" s="11">
        <v>41816</v>
      </c>
      <c r="M3295" s="12">
        <v>2014</v>
      </c>
      <c r="N3295">
        <v>1</v>
      </c>
      <c r="O3295" s="12">
        <f t="shared" si="126"/>
        <v>2</v>
      </c>
      <c r="P3295">
        <v>2033</v>
      </c>
      <c r="Q3295">
        <v>-17</v>
      </c>
      <c r="R3295">
        <v>0</v>
      </c>
      <c r="S3295">
        <v>0.18126310000000001</v>
      </c>
      <c r="T3295">
        <v>1</v>
      </c>
      <c r="U3295">
        <v>0</v>
      </c>
    </row>
    <row r="3296" spans="1:21" x14ac:dyDescent="0.35">
      <c r="A3296">
        <v>1</v>
      </c>
      <c r="B3296">
        <f t="shared" si="127"/>
        <v>3295</v>
      </c>
      <c r="C3296" t="s">
        <v>162</v>
      </c>
      <c r="D3296">
        <v>166</v>
      </c>
      <c r="E3296">
        <v>1990</v>
      </c>
      <c r="F3296">
        <v>10000</v>
      </c>
      <c r="G3296" s="12">
        <v>8000000</v>
      </c>
      <c r="H3296" s="12">
        <v>0</v>
      </c>
      <c r="I3296">
        <v>0</v>
      </c>
      <c r="J3296">
        <v>1</v>
      </c>
      <c r="K3296">
        <v>0</v>
      </c>
      <c r="L3296" s="11">
        <v>34700</v>
      </c>
      <c r="M3296" s="12">
        <v>1995</v>
      </c>
      <c r="N3296">
        <v>0</v>
      </c>
      <c r="O3296" s="12">
        <f t="shared" si="126"/>
        <v>-5</v>
      </c>
      <c r="P3296">
        <v>2033</v>
      </c>
      <c r="Q3296">
        <v>-43</v>
      </c>
      <c r="R3296">
        <v>0</v>
      </c>
      <c r="S3296">
        <v>12.457560000000001</v>
      </c>
      <c r="T3296">
        <v>0</v>
      </c>
      <c r="U3296">
        <v>0</v>
      </c>
    </row>
    <row r="3297" spans="1:21" x14ac:dyDescent="0.35">
      <c r="A3297">
        <v>1</v>
      </c>
      <c r="B3297">
        <f t="shared" si="127"/>
        <v>3296</v>
      </c>
      <c r="C3297" t="s">
        <v>162</v>
      </c>
      <c r="D3297">
        <v>166</v>
      </c>
      <c r="E3297">
        <v>1991</v>
      </c>
      <c r="F3297">
        <v>14000</v>
      </c>
      <c r="G3297" s="12">
        <v>8200000</v>
      </c>
      <c r="H3297" s="12">
        <v>0</v>
      </c>
      <c r="I3297">
        <v>0</v>
      </c>
      <c r="J3297">
        <v>1</v>
      </c>
      <c r="K3297">
        <v>0</v>
      </c>
      <c r="L3297" s="11">
        <v>34700</v>
      </c>
      <c r="M3297" s="12">
        <v>1995</v>
      </c>
      <c r="N3297">
        <v>0</v>
      </c>
      <c r="O3297" s="12">
        <f t="shared" si="126"/>
        <v>-4</v>
      </c>
      <c r="P3297">
        <v>2033</v>
      </c>
      <c r="Q3297">
        <v>-42</v>
      </c>
      <c r="R3297">
        <v>0</v>
      </c>
      <c r="S3297">
        <v>16.990839999999999</v>
      </c>
      <c r="T3297">
        <v>0</v>
      </c>
      <c r="U3297">
        <v>0</v>
      </c>
    </row>
    <row r="3298" spans="1:21" x14ac:dyDescent="0.35">
      <c r="A3298">
        <v>1</v>
      </c>
      <c r="B3298">
        <f t="shared" si="127"/>
        <v>3297</v>
      </c>
      <c r="C3298" t="s">
        <v>162</v>
      </c>
      <c r="D3298">
        <v>166</v>
      </c>
      <c r="E3298">
        <v>1992</v>
      </c>
      <c r="F3298">
        <v>18000</v>
      </c>
      <c r="G3298" s="12">
        <v>8500000</v>
      </c>
      <c r="H3298" s="12">
        <v>0</v>
      </c>
      <c r="I3298">
        <v>0</v>
      </c>
      <c r="J3298">
        <v>1</v>
      </c>
      <c r="K3298">
        <v>0</v>
      </c>
      <c r="L3298" s="11">
        <v>34700</v>
      </c>
      <c r="M3298" s="12">
        <v>1995</v>
      </c>
      <c r="N3298">
        <v>0</v>
      </c>
      <c r="O3298" s="12">
        <f t="shared" si="126"/>
        <v>-3</v>
      </c>
      <c r="P3298">
        <v>2033</v>
      </c>
      <c r="Q3298">
        <v>-41</v>
      </c>
      <c r="R3298">
        <v>0</v>
      </c>
      <c r="S3298">
        <v>21.296040000000001</v>
      </c>
      <c r="T3298">
        <v>0</v>
      </c>
      <c r="U3298">
        <v>0</v>
      </c>
    </row>
    <row r="3299" spans="1:21" x14ac:dyDescent="0.35">
      <c r="A3299">
        <v>1</v>
      </c>
      <c r="B3299">
        <f t="shared" si="127"/>
        <v>3298</v>
      </c>
      <c r="C3299" t="s">
        <v>162</v>
      </c>
      <c r="D3299">
        <v>166</v>
      </c>
      <c r="E3299">
        <v>1993</v>
      </c>
      <c r="F3299">
        <v>23000</v>
      </c>
      <c r="G3299" s="12">
        <v>8700000</v>
      </c>
      <c r="H3299" s="12">
        <v>0</v>
      </c>
      <c r="I3299">
        <v>0</v>
      </c>
      <c r="J3299">
        <v>1</v>
      </c>
      <c r="K3299">
        <v>0</v>
      </c>
      <c r="L3299" s="11">
        <v>34700</v>
      </c>
      <c r="M3299" s="12">
        <v>1995</v>
      </c>
      <c r="N3299">
        <v>0</v>
      </c>
      <c r="O3299" s="12">
        <f t="shared" si="126"/>
        <v>-2</v>
      </c>
      <c r="P3299">
        <v>2033</v>
      </c>
      <c r="Q3299">
        <v>-40</v>
      </c>
      <c r="R3299">
        <v>0</v>
      </c>
      <c r="S3299">
        <v>26.530799999999999</v>
      </c>
      <c r="T3299">
        <v>0</v>
      </c>
      <c r="U3299">
        <v>0</v>
      </c>
    </row>
    <row r="3300" spans="1:21" x14ac:dyDescent="0.35">
      <c r="A3300">
        <v>1</v>
      </c>
      <c r="B3300">
        <f t="shared" si="127"/>
        <v>3299</v>
      </c>
      <c r="C3300" t="s">
        <v>162</v>
      </c>
      <c r="D3300">
        <v>166</v>
      </c>
      <c r="E3300">
        <v>1994</v>
      </c>
      <c r="F3300">
        <v>28000</v>
      </c>
      <c r="G3300" s="12">
        <v>8900000</v>
      </c>
      <c r="H3300" s="12">
        <v>0</v>
      </c>
      <c r="I3300">
        <v>0</v>
      </c>
      <c r="J3300">
        <v>1</v>
      </c>
      <c r="K3300">
        <v>0</v>
      </c>
      <c r="L3300" s="11">
        <v>34700</v>
      </c>
      <c r="M3300" s="12">
        <v>1995</v>
      </c>
      <c r="N3300">
        <v>0</v>
      </c>
      <c r="O3300" s="12">
        <f t="shared" si="126"/>
        <v>-1</v>
      </c>
      <c r="P3300">
        <v>2033</v>
      </c>
      <c r="Q3300">
        <v>-39</v>
      </c>
      <c r="R3300">
        <v>0</v>
      </c>
      <c r="S3300">
        <v>31.474430000000002</v>
      </c>
      <c r="T3300">
        <v>0</v>
      </c>
      <c r="U3300">
        <v>0</v>
      </c>
    </row>
    <row r="3301" spans="1:21" x14ac:dyDescent="0.35">
      <c r="A3301">
        <v>1</v>
      </c>
      <c r="B3301">
        <f t="shared" si="127"/>
        <v>3300</v>
      </c>
      <c r="C3301" t="s">
        <v>162</v>
      </c>
      <c r="D3301">
        <v>166</v>
      </c>
      <c r="E3301">
        <v>1995</v>
      </c>
      <c r="F3301">
        <v>34000</v>
      </c>
      <c r="G3301" s="12">
        <v>9100000</v>
      </c>
      <c r="H3301" s="12">
        <v>0</v>
      </c>
      <c r="I3301">
        <v>0</v>
      </c>
      <c r="J3301">
        <v>1</v>
      </c>
      <c r="K3301">
        <v>0</v>
      </c>
      <c r="L3301" s="11">
        <v>34700</v>
      </c>
      <c r="M3301" s="12">
        <v>1995</v>
      </c>
      <c r="N3301">
        <v>1</v>
      </c>
      <c r="O3301" s="12">
        <f t="shared" si="126"/>
        <v>0</v>
      </c>
      <c r="P3301">
        <v>2033</v>
      </c>
      <c r="Q3301">
        <v>-38</v>
      </c>
      <c r="R3301">
        <v>0</v>
      </c>
      <c r="S3301">
        <v>37.211030000000001</v>
      </c>
      <c r="T3301">
        <v>1</v>
      </c>
      <c r="U3301">
        <v>0</v>
      </c>
    </row>
    <row r="3302" spans="1:21" x14ac:dyDescent="0.35">
      <c r="A3302">
        <v>1</v>
      </c>
      <c r="B3302">
        <f t="shared" si="127"/>
        <v>3301</v>
      </c>
      <c r="C3302" t="s">
        <v>162</v>
      </c>
      <c r="D3302">
        <v>166</v>
      </c>
      <c r="E3302">
        <v>1996</v>
      </c>
      <c r="F3302">
        <v>40000</v>
      </c>
      <c r="G3302" s="12">
        <v>9400000</v>
      </c>
      <c r="H3302" s="12">
        <v>0</v>
      </c>
      <c r="I3302">
        <v>0</v>
      </c>
      <c r="J3302">
        <v>1</v>
      </c>
      <c r="K3302">
        <v>0</v>
      </c>
      <c r="L3302" s="11">
        <v>34700</v>
      </c>
      <c r="M3302" s="12">
        <v>1995</v>
      </c>
      <c r="N3302">
        <v>1</v>
      </c>
      <c r="O3302" s="12">
        <f t="shared" si="126"/>
        <v>1</v>
      </c>
      <c r="P3302">
        <v>2033</v>
      </c>
      <c r="Q3302">
        <v>-37</v>
      </c>
      <c r="R3302">
        <v>0</v>
      </c>
      <c r="S3302">
        <v>42.578989999999997</v>
      </c>
      <c r="T3302">
        <v>1</v>
      </c>
      <c r="U3302">
        <v>0</v>
      </c>
    </row>
    <row r="3303" spans="1:21" x14ac:dyDescent="0.35">
      <c r="A3303">
        <v>1</v>
      </c>
      <c r="B3303">
        <f t="shared" si="127"/>
        <v>3302</v>
      </c>
      <c r="C3303" t="s">
        <v>162</v>
      </c>
      <c r="D3303">
        <v>166</v>
      </c>
      <c r="E3303">
        <v>1997</v>
      </c>
      <c r="F3303">
        <v>46000</v>
      </c>
      <c r="G3303" s="12">
        <v>9700000</v>
      </c>
      <c r="H3303" s="12">
        <v>0</v>
      </c>
      <c r="I3303">
        <v>0</v>
      </c>
      <c r="J3303">
        <v>1</v>
      </c>
      <c r="K3303">
        <v>0</v>
      </c>
      <c r="L3303" s="11">
        <v>34700</v>
      </c>
      <c r="M3303" s="12">
        <v>1995</v>
      </c>
      <c r="N3303">
        <v>1</v>
      </c>
      <c r="O3303" s="12">
        <f t="shared" si="126"/>
        <v>2</v>
      </c>
      <c r="P3303">
        <v>2033</v>
      </c>
      <c r="Q3303">
        <v>-36</v>
      </c>
      <c r="R3303">
        <v>0</v>
      </c>
      <c r="S3303">
        <v>47.586640000000003</v>
      </c>
      <c r="T3303">
        <v>1</v>
      </c>
      <c r="U3303">
        <v>0</v>
      </c>
    </row>
    <row r="3304" spans="1:21" x14ac:dyDescent="0.35">
      <c r="A3304">
        <v>1</v>
      </c>
      <c r="B3304">
        <f t="shared" si="127"/>
        <v>3303</v>
      </c>
      <c r="C3304" t="s">
        <v>162</v>
      </c>
      <c r="D3304">
        <v>166</v>
      </c>
      <c r="E3304">
        <v>1998</v>
      </c>
      <c r="F3304">
        <v>52000</v>
      </c>
      <c r="G3304" s="12">
        <v>10000000</v>
      </c>
      <c r="H3304" s="12">
        <v>0</v>
      </c>
      <c r="I3304">
        <v>0</v>
      </c>
      <c r="J3304">
        <v>1</v>
      </c>
      <c r="K3304">
        <v>0</v>
      </c>
      <c r="L3304" s="11">
        <v>34700</v>
      </c>
      <c r="M3304" s="12">
        <v>1995</v>
      </c>
      <c r="N3304">
        <v>1</v>
      </c>
      <c r="O3304" s="12">
        <f t="shared" si="126"/>
        <v>3</v>
      </c>
      <c r="P3304">
        <v>2033</v>
      </c>
      <c r="Q3304">
        <v>-35</v>
      </c>
      <c r="R3304">
        <v>0</v>
      </c>
      <c r="S3304">
        <v>52.260129999999997</v>
      </c>
      <c r="T3304">
        <v>1</v>
      </c>
      <c r="U3304">
        <v>0</v>
      </c>
    </row>
    <row r="3305" spans="1:21" x14ac:dyDescent="0.35">
      <c r="A3305">
        <v>1</v>
      </c>
      <c r="B3305">
        <f t="shared" si="127"/>
        <v>3304</v>
      </c>
      <c r="C3305" t="s">
        <v>162</v>
      </c>
      <c r="D3305">
        <v>166</v>
      </c>
      <c r="E3305">
        <v>1999</v>
      </c>
      <c r="F3305">
        <v>57000</v>
      </c>
      <c r="G3305" s="12">
        <v>10000000</v>
      </c>
      <c r="H3305" s="12">
        <v>0</v>
      </c>
      <c r="I3305">
        <v>0</v>
      </c>
      <c r="J3305">
        <v>1</v>
      </c>
      <c r="K3305">
        <v>0</v>
      </c>
      <c r="L3305" s="11">
        <v>34700</v>
      </c>
      <c r="M3305" s="12">
        <v>1995</v>
      </c>
      <c r="N3305">
        <v>1</v>
      </c>
      <c r="O3305" s="12">
        <f t="shared" si="126"/>
        <v>4</v>
      </c>
      <c r="P3305">
        <v>2033</v>
      </c>
      <c r="Q3305">
        <v>-34</v>
      </c>
      <c r="R3305">
        <v>0</v>
      </c>
      <c r="S3305">
        <v>55.665619999999997</v>
      </c>
      <c r="T3305">
        <v>1</v>
      </c>
      <c r="U3305">
        <v>0</v>
      </c>
    </row>
    <row r="3306" spans="1:21" x14ac:dyDescent="0.35">
      <c r="A3306">
        <v>1</v>
      </c>
      <c r="B3306">
        <f t="shared" si="127"/>
        <v>3305</v>
      </c>
      <c r="C3306" t="s">
        <v>162</v>
      </c>
      <c r="D3306">
        <v>166</v>
      </c>
      <c r="E3306">
        <v>2000</v>
      </c>
      <c r="F3306">
        <v>61000</v>
      </c>
      <c r="G3306" s="12">
        <v>11000000</v>
      </c>
      <c r="H3306" s="12">
        <v>0</v>
      </c>
      <c r="I3306">
        <v>0</v>
      </c>
      <c r="J3306">
        <v>1</v>
      </c>
      <c r="K3306">
        <v>0</v>
      </c>
      <c r="L3306" s="11">
        <v>34700</v>
      </c>
      <c r="M3306" s="12">
        <v>1995</v>
      </c>
      <c r="N3306">
        <v>1</v>
      </c>
      <c r="O3306" s="12">
        <f t="shared" si="126"/>
        <v>5</v>
      </c>
      <c r="P3306">
        <v>2033</v>
      </c>
      <c r="Q3306">
        <v>-33</v>
      </c>
      <c r="R3306">
        <v>0</v>
      </c>
      <c r="S3306">
        <v>57.923009999999998</v>
      </c>
      <c r="T3306">
        <v>1</v>
      </c>
      <c r="U3306">
        <v>0</v>
      </c>
    </row>
    <row r="3307" spans="1:21" x14ac:dyDescent="0.35">
      <c r="A3307">
        <v>1</v>
      </c>
      <c r="B3307">
        <f t="shared" si="127"/>
        <v>3306</v>
      </c>
      <c r="C3307" t="s">
        <v>162</v>
      </c>
      <c r="D3307">
        <v>166</v>
      </c>
      <c r="E3307">
        <v>2001</v>
      </c>
      <c r="F3307">
        <v>65000</v>
      </c>
      <c r="G3307" s="12">
        <v>11000000</v>
      </c>
      <c r="H3307" s="12">
        <v>0</v>
      </c>
      <c r="I3307">
        <v>0</v>
      </c>
      <c r="J3307">
        <v>1</v>
      </c>
      <c r="K3307">
        <v>0</v>
      </c>
      <c r="L3307" s="11">
        <v>34700</v>
      </c>
      <c r="M3307" s="12">
        <v>1995</v>
      </c>
      <c r="N3307">
        <v>1</v>
      </c>
      <c r="O3307" s="12">
        <f t="shared" si="126"/>
        <v>6</v>
      </c>
      <c r="P3307">
        <v>2033</v>
      </c>
      <c r="Q3307">
        <v>-32</v>
      </c>
      <c r="R3307">
        <v>0</v>
      </c>
      <c r="S3307">
        <v>60.05104</v>
      </c>
      <c r="T3307">
        <v>1</v>
      </c>
      <c r="U3307">
        <v>0</v>
      </c>
    </row>
    <row r="3308" spans="1:21" x14ac:dyDescent="0.35">
      <c r="A3308">
        <v>1</v>
      </c>
      <c r="B3308">
        <f t="shared" si="127"/>
        <v>3307</v>
      </c>
      <c r="C3308" t="s">
        <v>162</v>
      </c>
      <c r="D3308">
        <v>166</v>
      </c>
      <c r="E3308">
        <v>2002</v>
      </c>
      <c r="F3308">
        <v>68000</v>
      </c>
      <c r="G3308" s="12">
        <v>11000000</v>
      </c>
      <c r="H3308" s="12">
        <v>0</v>
      </c>
      <c r="I3308">
        <v>0</v>
      </c>
      <c r="J3308">
        <v>1</v>
      </c>
      <c r="K3308">
        <v>0</v>
      </c>
      <c r="L3308" s="11">
        <v>34700</v>
      </c>
      <c r="M3308" s="12">
        <v>1995</v>
      </c>
      <c r="N3308">
        <v>1</v>
      </c>
      <c r="O3308" s="12">
        <f t="shared" si="126"/>
        <v>7</v>
      </c>
      <c r="P3308">
        <v>2033</v>
      </c>
      <c r="Q3308">
        <v>-31</v>
      </c>
      <c r="R3308">
        <v>0</v>
      </c>
      <c r="S3308">
        <v>61.148829999999997</v>
      </c>
      <c r="T3308">
        <v>1</v>
      </c>
      <c r="U3308">
        <v>0</v>
      </c>
    </row>
    <row r="3309" spans="1:21" x14ac:dyDescent="0.35">
      <c r="A3309">
        <v>1</v>
      </c>
      <c r="B3309">
        <f t="shared" si="127"/>
        <v>3308</v>
      </c>
      <c r="C3309" t="s">
        <v>162</v>
      </c>
      <c r="D3309">
        <v>166</v>
      </c>
      <c r="E3309">
        <v>2003</v>
      </c>
      <c r="F3309">
        <v>70000</v>
      </c>
      <c r="G3309" s="12">
        <v>11000000</v>
      </c>
      <c r="H3309" s="12">
        <v>0</v>
      </c>
      <c r="I3309">
        <v>0</v>
      </c>
      <c r="J3309">
        <v>1</v>
      </c>
      <c r="K3309">
        <v>0</v>
      </c>
      <c r="L3309" s="11">
        <v>34700</v>
      </c>
      <c r="M3309" s="12">
        <v>1995</v>
      </c>
      <c r="N3309">
        <v>1</v>
      </c>
      <c r="O3309" s="12">
        <f t="shared" si="126"/>
        <v>8</v>
      </c>
      <c r="P3309">
        <v>2033</v>
      </c>
      <c r="Q3309">
        <v>-30</v>
      </c>
      <c r="R3309">
        <v>0</v>
      </c>
      <c r="S3309">
        <v>61.285319999999999</v>
      </c>
      <c r="T3309">
        <v>1</v>
      </c>
      <c r="U3309">
        <v>0</v>
      </c>
    </row>
    <row r="3310" spans="1:21" x14ac:dyDescent="0.35">
      <c r="A3310">
        <v>1</v>
      </c>
      <c r="B3310">
        <f t="shared" si="127"/>
        <v>3309</v>
      </c>
      <c r="C3310" t="s">
        <v>162</v>
      </c>
      <c r="D3310">
        <v>166</v>
      </c>
      <c r="E3310">
        <v>2004</v>
      </c>
      <c r="F3310">
        <v>68000</v>
      </c>
      <c r="G3310" s="12">
        <v>12000000</v>
      </c>
      <c r="H3310" s="12">
        <v>0</v>
      </c>
      <c r="I3310">
        <v>0</v>
      </c>
      <c r="J3310">
        <v>1</v>
      </c>
      <c r="K3310">
        <v>0</v>
      </c>
      <c r="L3310" s="11">
        <v>34700</v>
      </c>
      <c r="M3310" s="12">
        <v>1995</v>
      </c>
      <c r="N3310">
        <v>1</v>
      </c>
      <c r="O3310" s="12">
        <f t="shared" si="126"/>
        <v>9</v>
      </c>
      <c r="P3310">
        <v>2033</v>
      </c>
      <c r="Q3310">
        <v>-29</v>
      </c>
      <c r="R3310">
        <v>0</v>
      </c>
      <c r="S3310">
        <v>57.962389999999999</v>
      </c>
      <c r="T3310">
        <v>1</v>
      </c>
      <c r="U3310">
        <v>0</v>
      </c>
    </row>
    <row r="3311" spans="1:21" x14ac:dyDescent="0.35">
      <c r="A3311">
        <v>1</v>
      </c>
      <c r="B3311">
        <f t="shared" si="127"/>
        <v>3310</v>
      </c>
      <c r="C3311" t="s">
        <v>162</v>
      </c>
      <c r="D3311">
        <v>166</v>
      </c>
      <c r="E3311">
        <v>2005</v>
      </c>
      <c r="F3311">
        <v>64000</v>
      </c>
      <c r="G3311" s="12">
        <v>12000000</v>
      </c>
      <c r="H3311" s="12">
        <v>0</v>
      </c>
      <c r="I3311">
        <v>0</v>
      </c>
      <c r="J3311">
        <v>1</v>
      </c>
      <c r="K3311">
        <v>0</v>
      </c>
      <c r="L3311" s="11">
        <v>34700</v>
      </c>
      <c r="M3311" s="12">
        <v>1995</v>
      </c>
      <c r="N3311">
        <v>1</v>
      </c>
      <c r="O3311" s="12">
        <f t="shared" si="126"/>
        <v>10</v>
      </c>
      <c r="P3311">
        <v>2033</v>
      </c>
      <c r="Q3311">
        <v>-28</v>
      </c>
      <c r="R3311">
        <v>0</v>
      </c>
      <c r="S3311">
        <v>53.102530000000002</v>
      </c>
      <c r="T3311">
        <v>1</v>
      </c>
      <c r="U3311">
        <v>0</v>
      </c>
    </row>
    <row r="3312" spans="1:21" x14ac:dyDescent="0.35">
      <c r="A3312">
        <v>1</v>
      </c>
      <c r="B3312">
        <f t="shared" si="127"/>
        <v>3311</v>
      </c>
      <c r="C3312" t="s">
        <v>162</v>
      </c>
      <c r="D3312">
        <v>166</v>
      </c>
      <c r="E3312">
        <v>2006</v>
      </c>
      <c r="F3312">
        <v>60000</v>
      </c>
      <c r="G3312" s="12">
        <v>12000000</v>
      </c>
      <c r="H3312" s="12">
        <v>0</v>
      </c>
      <c r="I3312">
        <v>0</v>
      </c>
      <c r="J3312">
        <v>1</v>
      </c>
      <c r="K3312">
        <v>0</v>
      </c>
      <c r="L3312" s="11">
        <v>34700</v>
      </c>
      <c r="M3312" s="12">
        <v>1995</v>
      </c>
      <c r="N3312">
        <v>1</v>
      </c>
      <c r="O3312" s="12">
        <f t="shared" si="126"/>
        <v>11</v>
      </c>
      <c r="P3312">
        <v>2033</v>
      </c>
      <c r="Q3312">
        <v>-27</v>
      </c>
      <c r="R3312">
        <v>0</v>
      </c>
      <c r="S3312">
        <v>48.451779999999999</v>
      </c>
      <c r="T3312">
        <v>1</v>
      </c>
      <c r="U3312">
        <v>0</v>
      </c>
    </row>
    <row r="3313" spans="1:21" x14ac:dyDescent="0.35">
      <c r="A3313">
        <v>1</v>
      </c>
      <c r="B3313">
        <f t="shared" si="127"/>
        <v>3312</v>
      </c>
      <c r="C3313" t="s">
        <v>162</v>
      </c>
      <c r="D3313">
        <v>166</v>
      </c>
      <c r="E3313">
        <v>2007</v>
      </c>
      <c r="F3313">
        <v>55000</v>
      </c>
      <c r="G3313" s="12">
        <v>13000000</v>
      </c>
      <c r="H3313" s="12">
        <v>0</v>
      </c>
      <c r="I3313">
        <v>0</v>
      </c>
      <c r="J3313">
        <v>1</v>
      </c>
      <c r="K3313">
        <v>0</v>
      </c>
      <c r="L3313" s="11">
        <v>34700</v>
      </c>
      <c r="M3313" s="12">
        <v>1995</v>
      </c>
      <c r="N3313">
        <v>1</v>
      </c>
      <c r="O3313" s="12">
        <f t="shared" si="126"/>
        <v>12</v>
      </c>
      <c r="P3313">
        <v>2033</v>
      </c>
      <c r="Q3313">
        <v>-26</v>
      </c>
      <c r="R3313">
        <v>0</v>
      </c>
      <c r="S3313">
        <v>43.218699999999998</v>
      </c>
      <c r="T3313">
        <v>1</v>
      </c>
      <c r="U3313">
        <v>0</v>
      </c>
    </row>
    <row r="3314" spans="1:21" x14ac:dyDescent="0.35">
      <c r="A3314">
        <v>1</v>
      </c>
      <c r="B3314">
        <f t="shared" si="127"/>
        <v>3313</v>
      </c>
      <c r="C3314" t="s">
        <v>162</v>
      </c>
      <c r="D3314">
        <v>166</v>
      </c>
      <c r="E3314">
        <v>2008</v>
      </c>
      <c r="F3314">
        <v>43000</v>
      </c>
      <c r="G3314" s="12">
        <v>13000000</v>
      </c>
      <c r="H3314" s="12">
        <v>0</v>
      </c>
      <c r="I3314">
        <v>0</v>
      </c>
      <c r="J3314">
        <v>1</v>
      </c>
      <c r="K3314">
        <v>0</v>
      </c>
      <c r="L3314" s="11">
        <v>34700</v>
      </c>
      <c r="M3314" s="12">
        <v>1995</v>
      </c>
      <c r="N3314">
        <v>1</v>
      </c>
      <c r="O3314" s="12">
        <f t="shared" si="126"/>
        <v>13</v>
      </c>
      <c r="P3314">
        <v>2033</v>
      </c>
      <c r="Q3314">
        <v>-25</v>
      </c>
      <c r="R3314">
        <v>0</v>
      </c>
      <c r="S3314">
        <v>32.868290000000002</v>
      </c>
      <c r="T3314">
        <v>1</v>
      </c>
      <c r="U3314">
        <v>0</v>
      </c>
    </row>
    <row r="3315" spans="1:21" x14ac:dyDescent="0.35">
      <c r="A3315">
        <v>1</v>
      </c>
      <c r="B3315">
        <f t="shared" si="127"/>
        <v>3314</v>
      </c>
      <c r="C3315" t="s">
        <v>162</v>
      </c>
      <c r="D3315">
        <v>166</v>
      </c>
      <c r="E3315">
        <v>2009</v>
      </c>
      <c r="F3315">
        <v>35000</v>
      </c>
      <c r="G3315" s="12">
        <v>13000000</v>
      </c>
      <c r="H3315" s="12">
        <v>0</v>
      </c>
      <c r="I3315">
        <v>0</v>
      </c>
      <c r="J3315">
        <v>1</v>
      </c>
      <c r="K3315">
        <v>0</v>
      </c>
      <c r="L3315" s="11">
        <v>34700</v>
      </c>
      <c r="M3315" s="12">
        <v>1995</v>
      </c>
      <c r="N3315">
        <v>1</v>
      </c>
      <c r="O3315" s="12">
        <f t="shared" si="126"/>
        <v>14</v>
      </c>
      <c r="P3315">
        <v>2033</v>
      </c>
      <c r="Q3315">
        <v>-24</v>
      </c>
      <c r="R3315">
        <v>0</v>
      </c>
      <c r="S3315">
        <v>26.009899999999998</v>
      </c>
      <c r="T3315">
        <v>1</v>
      </c>
      <c r="U3315">
        <v>0</v>
      </c>
    </row>
    <row r="3316" spans="1:21" x14ac:dyDescent="0.35">
      <c r="A3316">
        <v>1</v>
      </c>
      <c r="B3316">
        <f t="shared" si="127"/>
        <v>3315</v>
      </c>
      <c r="C3316" t="s">
        <v>162</v>
      </c>
      <c r="D3316">
        <v>166</v>
      </c>
      <c r="E3316">
        <v>2010</v>
      </c>
      <c r="F3316">
        <v>29000</v>
      </c>
      <c r="G3316" s="12">
        <v>14000000</v>
      </c>
      <c r="H3316" s="12">
        <v>0</v>
      </c>
      <c r="I3316">
        <v>0</v>
      </c>
      <c r="J3316">
        <v>1</v>
      </c>
      <c r="K3316">
        <v>0</v>
      </c>
      <c r="L3316" s="11">
        <v>34700</v>
      </c>
      <c r="M3316" s="12">
        <v>1995</v>
      </c>
      <c r="N3316">
        <v>1</v>
      </c>
      <c r="O3316" s="12">
        <f t="shared" si="126"/>
        <v>15</v>
      </c>
      <c r="P3316">
        <v>2033</v>
      </c>
      <c r="Q3316">
        <v>-23</v>
      </c>
      <c r="R3316">
        <v>0</v>
      </c>
      <c r="S3316">
        <v>20.938580000000002</v>
      </c>
      <c r="T3316">
        <v>1</v>
      </c>
      <c r="U3316">
        <v>0</v>
      </c>
    </row>
    <row r="3317" spans="1:21" x14ac:dyDescent="0.35">
      <c r="A3317">
        <v>1</v>
      </c>
      <c r="B3317">
        <f t="shared" si="127"/>
        <v>3316</v>
      </c>
      <c r="C3317" t="s">
        <v>162</v>
      </c>
      <c r="D3317">
        <v>166</v>
      </c>
      <c r="E3317">
        <v>2011</v>
      </c>
      <c r="F3317">
        <v>27000</v>
      </c>
      <c r="G3317" s="12">
        <v>14000000</v>
      </c>
      <c r="H3317" s="12">
        <v>0</v>
      </c>
      <c r="I3317">
        <v>0</v>
      </c>
      <c r="J3317">
        <v>1</v>
      </c>
      <c r="K3317">
        <v>0</v>
      </c>
      <c r="L3317" s="11">
        <v>34700</v>
      </c>
      <c r="M3317" s="12">
        <v>1995</v>
      </c>
      <c r="N3317">
        <v>1</v>
      </c>
      <c r="O3317" s="12">
        <f t="shared" si="126"/>
        <v>16</v>
      </c>
      <c r="P3317">
        <v>2033</v>
      </c>
      <c r="Q3317">
        <v>-22</v>
      </c>
      <c r="R3317">
        <v>0</v>
      </c>
      <c r="S3317">
        <v>18.927769999999999</v>
      </c>
      <c r="T3317">
        <v>1</v>
      </c>
      <c r="U3317">
        <v>0</v>
      </c>
    </row>
    <row r="3318" spans="1:21" x14ac:dyDescent="0.35">
      <c r="A3318">
        <v>1</v>
      </c>
      <c r="B3318">
        <f t="shared" si="127"/>
        <v>3317</v>
      </c>
      <c r="C3318" t="s">
        <v>162</v>
      </c>
      <c r="D3318">
        <v>166</v>
      </c>
      <c r="E3318">
        <v>2012</v>
      </c>
      <c r="F3318">
        <v>25000</v>
      </c>
      <c r="G3318" s="12">
        <v>15000000</v>
      </c>
      <c r="H3318" s="12">
        <v>0</v>
      </c>
      <c r="I3318">
        <v>0</v>
      </c>
      <c r="J3318">
        <v>1</v>
      </c>
      <c r="K3318">
        <v>0</v>
      </c>
      <c r="L3318" s="11">
        <v>34700</v>
      </c>
      <c r="M3318" s="12">
        <v>1995</v>
      </c>
      <c r="N3318">
        <v>1</v>
      </c>
      <c r="O3318" s="12">
        <f t="shared" si="126"/>
        <v>17</v>
      </c>
      <c r="P3318">
        <v>2033</v>
      </c>
      <c r="Q3318">
        <v>-21</v>
      </c>
      <c r="R3318">
        <v>0</v>
      </c>
      <c r="S3318">
        <v>17.006879999999999</v>
      </c>
      <c r="T3318">
        <v>1</v>
      </c>
      <c r="U3318">
        <v>0</v>
      </c>
    </row>
    <row r="3319" spans="1:21" x14ac:dyDescent="0.35">
      <c r="A3319">
        <v>1</v>
      </c>
      <c r="B3319">
        <f t="shared" si="127"/>
        <v>3318</v>
      </c>
      <c r="C3319" t="s">
        <v>162</v>
      </c>
      <c r="D3319">
        <v>166</v>
      </c>
      <c r="E3319">
        <v>2013</v>
      </c>
      <c r="F3319">
        <v>24000</v>
      </c>
      <c r="G3319" s="12">
        <v>15000000</v>
      </c>
      <c r="H3319" s="12">
        <v>0</v>
      </c>
      <c r="I3319">
        <v>0</v>
      </c>
      <c r="J3319">
        <v>1</v>
      </c>
      <c r="K3319">
        <v>0</v>
      </c>
      <c r="L3319" s="11">
        <v>34700</v>
      </c>
      <c r="M3319" s="12">
        <v>1995</v>
      </c>
      <c r="N3319">
        <v>1</v>
      </c>
      <c r="O3319" s="12">
        <f t="shared" si="126"/>
        <v>18</v>
      </c>
      <c r="P3319">
        <v>2033</v>
      </c>
      <c r="Q3319">
        <v>-20</v>
      </c>
      <c r="R3319">
        <v>0</v>
      </c>
      <c r="S3319">
        <v>15.838229999999999</v>
      </c>
      <c r="T3319">
        <v>1</v>
      </c>
      <c r="U3319">
        <v>0</v>
      </c>
    </row>
    <row r="3320" spans="1:21" x14ac:dyDescent="0.35">
      <c r="A3320">
        <v>1</v>
      </c>
      <c r="B3320">
        <f t="shared" si="127"/>
        <v>3319</v>
      </c>
      <c r="C3320" t="s">
        <v>162</v>
      </c>
      <c r="D3320">
        <v>166</v>
      </c>
      <c r="E3320">
        <v>2014</v>
      </c>
      <c r="F3320">
        <v>22000</v>
      </c>
      <c r="G3320" s="12">
        <v>16000000</v>
      </c>
      <c r="H3320" s="12">
        <v>0</v>
      </c>
      <c r="I3320">
        <v>0</v>
      </c>
      <c r="J3320">
        <v>1</v>
      </c>
      <c r="K3320">
        <v>0</v>
      </c>
      <c r="L3320" s="11">
        <v>34700</v>
      </c>
      <c r="M3320" s="12">
        <v>1995</v>
      </c>
      <c r="N3320">
        <v>1</v>
      </c>
      <c r="O3320" s="12">
        <f t="shared" si="126"/>
        <v>19</v>
      </c>
      <c r="P3320">
        <v>2033</v>
      </c>
      <c r="Q3320">
        <v>-19</v>
      </c>
      <c r="R3320">
        <v>0</v>
      </c>
      <c r="S3320">
        <v>14.083629999999999</v>
      </c>
      <c r="T3320">
        <v>1</v>
      </c>
      <c r="U3320">
        <v>0</v>
      </c>
    </row>
    <row r="3321" spans="1:21" x14ac:dyDescent="0.35">
      <c r="A3321">
        <v>1</v>
      </c>
      <c r="B3321">
        <f t="shared" si="127"/>
        <v>3320</v>
      </c>
      <c r="C3321" t="s">
        <v>162</v>
      </c>
      <c r="D3321">
        <v>166</v>
      </c>
      <c r="E3321">
        <v>2015</v>
      </c>
      <c r="F3321">
        <v>22000</v>
      </c>
      <c r="G3321" s="12">
        <v>16000000</v>
      </c>
      <c r="H3321" s="12">
        <v>0</v>
      </c>
      <c r="I3321">
        <v>0</v>
      </c>
      <c r="J3321">
        <v>1</v>
      </c>
      <c r="K3321">
        <v>0</v>
      </c>
      <c r="L3321" s="11">
        <v>34700</v>
      </c>
      <c r="M3321" s="12">
        <v>1995</v>
      </c>
      <c r="N3321">
        <v>1</v>
      </c>
      <c r="O3321" s="12">
        <f t="shared" si="126"/>
        <v>20</v>
      </c>
      <c r="P3321">
        <v>2033</v>
      </c>
      <c r="Q3321">
        <v>-18</v>
      </c>
      <c r="R3321">
        <v>0</v>
      </c>
      <c r="S3321">
        <v>13.664099999999999</v>
      </c>
      <c r="T3321">
        <v>1</v>
      </c>
      <c r="U3321">
        <v>0</v>
      </c>
    </row>
    <row r="3322" spans="1:21" x14ac:dyDescent="0.35">
      <c r="A3322">
        <v>1</v>
      </c>
      <c r="B3322">
        <f t="shared" si="127"/>
        <v>3321</v>
      </c>
      <c r="C3322" t="s">
        <v>162</v>
      </c>
      <c r="D3322">
        <v>166</v>
      </c>
      <c r="E3322">
        <v>2016</v>
      </c>
      <c r="F3322">
        <v>21000</v>
      </c>
      <c r="G3322" s="12">
        <v>17000000</v>
      </c>
      <c r="H3322" s="12">
        <v>0</v>
      </c>
      <c r="I3322">
        <v>0</v>
      </c>
      <c r="J3322">
        <v>1</v>
      </c>
      <c r="K3322">
        <v>0</v>
      </c>
      <c r="L3322" s="11">
        <v>34700</v>
      </c>
      <c r="M3322" s="12">
        <v>1995</v>
      </c>
      <c r="N3322">
        <v>1</v>
      </c>
      <c r="O3322" s="12">
        <f t="shared" si="126"/>
        <v>21</v>
      </c>
      <c r="P3322">
        <v>2033</v>
      </c>
      <c r="Q3322">
        <v>-17</v>
      </c>
      <c r="R3322">
        <v>0</v>
      </c>
      <c r="S3322">
        <v>12.657170000000001</v>
      </c>
      <c r="T3322">
        <v>1</v>
      </c>
      <c r="U3322">
        <v>0</v>
      </c>
    </row>
    <row r="3323" spans="1:21" x14ac:dyDescent="0.35">
      <c r="A3323">
        <v>1</v>
      </c>
      <c r="B3323">
        <f t="shared" si="127"/>
        <v>3322</v>
      </c>
      <c r="C3323" t="s">
        <v>163</v>
      </c>
      <c r="D3323">
        <v>167</v>
      </c>
      <c r="E3323">
        <v>1990</v>
      </c>
      <c r="F3323">
        <v>23000</v>
      </c>
      <c r="G3323" s="12">
        <v>10000000</v>
      </c>
      <c r="H3323" s="12">
        <v>0</v>
      </c>
      <c r="I3323">
        <v>0</v>
      </c>
      <c r="J3323">
        <v>0</v>
      </c>
      <c r="K3323">
        <v>1</v>
      </c>
      <c r="L3323" s="11">
        <v>34763</v>
      </c>
      <c r="M3323" s="12">
        <v>1995</v>
      </c>
      <c r="N3323">
        <v>0</v>
      </c>
      <c r="O3323" s="12">
        <f t="shared" si="126"/>
        <v>-5</v>
      </c>
      <c r="P3323">
        <v>2000</v>
      </c>
      <c r="Q3323">
        <v>-10</v>
      </c>
      <c r="R3323">
        <v>0</v>
      </c>
      <c r="S3323">
        <v>22.586410000000001</v>
      </c>
      <c r="T3323">
        <v>0</v>
      </c>
      <c r="U3323">
        <v>0</v>
      </c>
    </row>
    <row r="3324" spans="1:21" x14ac:dyDescent="0.35">
      <c r="A3324">
        <v>1</v>
      </c>
      <c r="B3324">
        <f t="shared" si="127"/>
        <v>3323</v>
      </c>
      <c r="C3324" t="s">
        <v>163</v>
      </c>
      <c r="D3324">
        <v>167</v>
      </c>
      <c r="E3324">
        <v>1991</v>
      </c>
      <c r="F3324">
        <v>29000</v>
      </c>
      <c r="G3324" s="12">
        <v>10000000</v>
      </c>
      <c r="H3324" s="12">
        <v>0</v>
      </c>
      <c r="I3324">
        <v>0</v>
      </c>
      <c r="J3324">
        <v>0</v>
      </c>
      <c r="K3324">
        <v>1</v>
      </c>
      <c r="L3324" s="11">
        <v>34763</v>
      </c>
      <c r="M3324" s="12">
        <v>1995</v>
      </c>
      <c r="N3324">
        <v>0</v>
      </c>
      <c r="O3324" s="12">
        <f t="shared" si="126"/>
        <v>-4</v>
      </c>
      <c r="P3324">
        <v>2000</v>
      </c>
      <c r="Q3324">
        <v>-9</v>
      </c>
      <c r="R3324">
        <v>0</v>
      </c>
      <c r="S3324">
        <v>27.769680000000001</v>
      </c>
      <c r="T3324">
        <v>0</v>
      </c>
      <c r="U3324">
        <v>0</v>
      </c>
    </row>
    <row r="3325" spans="1:21" x14ac:dyDescent="0.35">
      <c r="A3325">
        <v>1</v>
      </c>
      <c r="B3325">
        <f t="shared" si="127"/>
        <v>3324</v>
      </c>
      <c r="C3325" t="s">
        <v>163</v>
      </c>
      <c r="D3325">
        <v>167</v>
      </c>
      <c r="E3325">
        <v>1992</v>
      </c>
      <c r="F3325">
        <v>37000</v>
      </c>
      <c r="G3325" s="12">
        <v>11000000</v>
      </c>
      <c r="H3325" s="12">
        <v>0</v>
      </c>
      <c r="I3325">
        <v>0</v>
      </c>
      <c r="J3325">
        <v>0</v>
      </c>
      <c r="K3325">
        <v>1</v>
      </c>
      <c r="L3325" s="11">
        <v>34763</v>
      </c>
      <c r="M3325" s="12">
        <v>1995</v>
      </c>
      <c r="N3325">
        <v>0</v>
      </c>
      <c r="O3325" s="12">
        <f t="shared" si="126"/>
        <v>-3</v>
      </c>
      <c r="P3325">
        <v>2000</v>
      </c>
      <c r="Q3325">
        <v>-8</v>
      </c>
      <c r="R3325">
        <v>0</v>
      </c>
      <c r="S3325">
        <v>34.634900000000002</v>
      </c>
      <c r="T3325">
        <v>0</v>
      </c>
      <c r="U3325">
        <v>0</v>
      </c>
    </row>
    <row r="3326" spans="1:21" x14ac:dyDescent="0.35">
      <c r="A3326">
        <v>1</v>
      </c>
      <c r="B3326">
        <f t="shared" si="127"/>
        <v>3325</v>
      </c>
      <c r="C3326" t="s">
        <v>163</v>
      </c>
      <c r="D3326">
        <v>167</v>
      </c>
      <c r="E3326">
        <v>1993</v>
      </c>
      <c r="F3326">
        <v>45000</v>
      </c>
      <c r="G3326" s="12">
        <v>11000000</v>
      </c>
      <c r="H3326" s="12">
        <v>0</v>
      </c>
      <c r="I3326">
        <v>0</v>
      </c>
      <c r="J3326">
        <v>0</v>
      </c>
      <c r="K3326">
        <v>1</v>
      </c>
      <c r="L3326" s="11">
        <v>34763</v>
      </c>
      <c r="M3326" s="12">
        <v>1995</v>
      </c>
      <c r="N3326">
        <v>0</v>
      </c>
      <c r="O3326" s="12">
        <f t="shared" si="126"/>
        <v>-2</v>
      </c>
      <c r="P3326">
        <v>2000</v>
      </c>
      <c r="Q3326">
        <v>-7</v>
      </c>
      <c r="R3326">
        <v>0</v>
      </c>
      <c r="S3326">
        <v>41.262619999999998</v>
      </c>
      <c r="T3326">
        <v>0</v>
      </c>
      <c r="U3326">
        <v>0</v>
      </c>
    </row>
    <row r="3327" spans="1:21" x14ac:dyDescent="0.35">
      <c r="A3327">
        <v>1</v>
      </c>
      <c r="B3327">
        <f t="shared" si="127"/>
        <v>3326</v>
      </c>
      <c r="C3327" t="s">
        <v>163</v>
      </c>
      <c r="D3327">
        <v>167</v>
      </c>
      <c r="E3327">
        <v>1994</v>
      </c>
      <c r="F3327">
        <v>53000</v>
      </c>
      <c r="G3327" s="12">
        <v>11000000</v>
      </c>
      <c r="H3327" s="12">
        <v>0</v>
      </c>
      <c r="I3327">
        <v>0</v>
      </c>
      <c r="J3327">
        <v>0</v>
      </c>
      <c r="K3327">
        <v>1</v>
      </c>
      <c r="L3327" s="11">
        <v>34763</v>
      </c>
      <c r="M3327" s="12">
        <v>1995</v>
      </c>
      <c r="N3327">
        <v>0</v>
      </c>
      <c r="O3327" s="12">
        <f t="shared" si="126"/>
        <v>-1</v>
      </c>
      <c r="P3327">
        <v>2000</v>
      </c>
      <c r="Q3327">
        <v>-6</v>
      </c>
      <c r="R3327">
        <v>0</v>
      </c>
      <c r="S3327">
        <v>47.674959999999999</v>
      </c>
      <c r="T3327">
        <v>0</v>
      </c>
      <c r="U3327">
        <v>0</v>
      </c>
    </row>
    <row r="3328" spans="1:21" x14ac:dyDescent="0.35">
      <c r="A3328">
        <v>1</v>
      </c>
      <c r="B3328">
        <f t="shared" si="127"/>
        <v>3327</v>
      </c>
      <c r="C3328" t="s">
        <v>163</v>
      </c>
      <c r="D3328">
        <v>167</v>
      </c>
      <c r="E3328">
        <v>1995</v>
      </c>
      <c r="F3328">
        <v>62000</v>
      </c>
      <c r="G3328" s="12">
        <v>11000000</v>
      </c>
      <c r="H3328" s="12">
        <v>0</v>
      </c>
      <c r="I3328">
        <v>0</v>
      </c>
      <c r="J3328">
        <v>0</v>
      </c>
      <c r="K3328">
        <v>1</v>
      </c>
      <c r="L3328" s="11">
        <v>34763</v>
      </c>
      <c r="M3328" s="12">
        <v>1995</v>
      </c>
      <c r="N3328">
        <v>1</v>
      </c>
      <c r="O3328" s="12">
        <f t="shared" si="126"/>
        <v>0</v>
      </c>
      <c r="P3328">
        <v>2000</v>
      </c>
      <c r="Q3328">
        <v>-5</v>
      </c>
      <c r="R3328">
        <v>0</v>
      </c>
      <c r="S3328">
        <v>54.768639999999998</v>
      </c>
      <c r="T3328">
        <v>0</v>
      </c>
      <c r="U3328">
        <v>1</v>
      </c>
    </row>
    <row r="3329" spans="1:21" x14ac:dyDescent="0.35">
      <c r="A3329">
        <v>1</v>
      </c>
      <c r="B3329">
        <f t="shared" si="127"/>
        <v>3328</v>
      </c>
      <c r="C3329" t="s">
        <v>163</v>
      </c>
      <c r="D3329">
        <v>167</v>
      </c>
      <c r="E3329">
        <v>1996</v>
      </c>
      <c r="F3329">
        <v>71000</v>
      </c>
      <c r="G3329" s="12">
        <v>12000000</v>
      </c>
      <c r="H3329" s="12">
        <v>0</v>
      </c>
      <c r="I3329">
        <v>0</v>
      </c>
      <c r="J3329">
        <v>0</v>
      </c>
      <c r="K3329">
        <v>1</v>
      </c>
      <c r="L3329" s="11">
        <v>34763</v>
      </c>
      <c r="M3329" s="12">
        <v>1995</v>
      </c>
      <c r="N3329">
        <v>1</v>
      </c>
      <c r="O3329" s="12">
        <f t="shared" si="126"/>
        <v>1</v>
      </c>
      <c r="P3329">
        <v>2000</v>
      </c>
      <c r="Q3329">
        <v>-4</v>
      </c>
      <c r="R3329">
        <v>0</v>
      </c>
      <c r="S3329">
        <v>61.641240000000003</v>
      </c>
      <c r="T3329">
        <v>0</v>
      </c>
      <c r="U3329">
        <v>1</v>
      </c>
    </row>
    <row r="3330" spans="1:21" x14ac:dyDescent="0.35">
      <c r="A3330">
        <v>1</v>
      </c>
      <c r="B3330">
        <f t="shared" si="127"/>
        <v>3329</v>
      </c>
      <c r="C3330" t="s">
        <v>163</v>
      </c>
      <c r="D3330">
        <v>167</v>
      </c>
      <c r="E3330">
        <v>1997</v>
      </c>
      <c r="F3330">
        <v>80000</v>
      </c>
      <c r="G3330" s="12">
        <v>12000000</v>
      </c>
      <c r="H3330" s="12">
        <v>0</v>
      </c>
      <c r="I3330">
        <v>0</v>
      </c>
      <c r="J3330">
        <v>0</v>
      </c>
      <c r="K3330">
        <v>1</v>
      </c>
      <c r="L3330" s="11">
        <v>34763</v>
      </c>
      <c r="M3330" s="12">
        <v>1995</v>
      </c>
      <c r="N3330">
        <v>1</v>
      </c>
      <c r="O3330" s="12">
        <f t="shared" si="126"/>
        <v>2</v>
      </c>
      <c r="P3330">
        <v>2000</v>
      </c>
      <c r="Q3330">
        <v>-3</v>
      </c>
      <c r="R3330">
        <v>0</v>
      </c>
      <c r="S3330">
        <v>68.317700000000002</v>
      </c>
      <c r="T3330">
        <v>0</v>
      </c>
      <c r="U3330">
        <v>1</v>
      </c>
    </row>
    <row r="3331" spans="1:21" x14ac:dyDescent="0.35">
      <c r="A3331">
        <v>1</v>
      </c>
      <c r="B3331">
        <f t="shared" si="127"/>
        <v>3330</v>
      </c>
      <c r="C3331" t="s">
        <v>163</v>
      </c>
      <c r="D3331">
        <v>167</v>
      </c>
      <c r="E3331">
        <v>1998</v>
      </c>
      <c r="F3331">
        <v>87000</v>
      </c>
      <c r="G3331" s="12">
        <v>12000000</v>
      </c>
      <c r="H3331" s="12">
        <v>0</v>
      </c>
      <c r="I3331">
        <v>0</v>
      </c>
      <c r="J3331">
        <v>0</v>
      </c>
      <c r="K3331">
        <v>1</v>
      </c>
      <c r="L3331" s="11">
        <v>34763</v>
      </c>
      <c r="M3331" s="12">
        <v>1995</v>
      </c>
      <c r="N3331">
        <v>1</v>
      </c>
      <c r="O3331" s="12">
        <f t="shared" ref="O3331:O3349" si="128">E3331-M3331</f>
        <v>3</v>
      </c>
      <c r="P3331">
        <v>2000</v>
      </c>
      <c r="Q3331">
        <v>-2</v>
      </c>
      <c r="R3331">
        <v>0</v>
      </c>
      <c r="S3331">
        <v>73.150599999999997</v>
      </c>
      <c r="T3331">
        <v>0</v>
      </c>
      <c r="U3331">
        <v>1</v>
      </c>
    </row>
    <row r="3332" spans="1:21" x14ac:dyDescent="0.35">
      <c r="A3332">
        <v>1</v>
      </c>
      <c r="B3332">
        <f t="shared" ref="B3332:B3349" si="129">B3331+1</f>
        <v>3331</v>
      </c>
      <c r="C3332" t="s">
        <v>163</v>
      </c>
      <c r="D3332">
        <v>167</v>
      </c>
      <c r="E3332">
        <v>1999</v>
      </c>
      <c r="F3332">
        <v>94000</v>
      </c>
      <c r="G3332" s="12">
        <v>12000000</v>
      </c>
      <c r="H3332" s="12">
        <v>0</v>
      </c>
      <c r="I3332">
        <v>0</v>
      </c>
      <c r="J3332">
        <v>0</v>
      </c>
      <c r="K3332">
        <v>1</v>
      </c>
      <c r="L3332" s="11">
        <v>34763</v>
      </c>
      <c r="M3332" s="12">
        <v>1995</v>
      </c>
      <c r="N3332">
        <v>1</v>
      </c>
      <c r="O3332" s="12">
        <f t="shared" si="128"/>
        <v>4</v>
      </c>
      <c r="P3332">
        <v>2000</v>
      </c>
      <c r="Q3332">
        <v>-1</v>
      </c>
      <c r="R3332">
        <v>0</v>
      </c>
      <c r="S3332">
        <v>77.91431</v>
      </c>
      <c r="T3332">
        <v>0</v>
      </c>
      <c r="U3332">
        <v>1</v>
      </c>
    </row>
    <row r="3333" spans="1:21" x14ac:dyDescent="0.35">
      <c r="A3333">
        <v>1</v>
      </c>
      <c r="B3333">
        <f t="shared" si="129"/>
        <v>3332</v>
      </c>
      <c r="C3333" t="s">
        <v>163</v>
      </c>
      <c r="D3333">
        <v>167</v>
      </c>
      <c r="E3333">
        <v>2000</v>
      </c>
      <c r="F3333">
        <v>99000</v>
      </c>
      <c r="G3333" s="12">
        <v>12000000</v>
      </c>
      <c r="H3333" s="12">
        <v>0</v>
      </c>
      <c r="I3333">
        <v>0</v>
      </c>
      <c r="J3333">
        <v>0</v>
      </c>
      <c r="K3333">
        <v>1</v>
      </c>
      <c r="L3333" s="11">
        <v>34763</v>
      </c>
      <c r="M3333" s="12">
        <v>1995</v>
      </c>
      <c r="N3333">
        <v>1</v>
      </c>
      <c r="O3333" s="12">
        <f t="shared" si="128"/>
        <v>5</v>
      </c>
      <c r="P3333">
        <v>2000</v>
      </c>
      <c r="Q3333">
        <v>0</v>
      </c>
      <c r="R3333">
        <v>1</v>
      </c>
      <c r="S3333">
        <v>80.999809999999997</v>
      </c>
      <c r="T3333">
        <v>0</v>
      </c>
      <c r="U3333">
        <v>1</v>
      </c>
    </row>
    <row r="3334" spans="1:21" x14ac:dyDescent="0.35">
      <c r="A3334">
        <v>1</v>
      </c>
      <c r="B3334">
        <f t="shared" si="129"/>
        <v>3333</v>
      </c>
      <c r="C3334" t="s">
        <v>163</v>
      </c>
      <c r="D3334">
        <v>167</v>
      </c>
      <c r="E3334">
        <v>2001</v>
      </c>
      <c r="F3334">
        <v>100000</v>
      </c>
      <c r="G3334" s="12">
        <v>12000000</v>
      </c>
      <c r="H3334" s="12">
        <v>0</v>
      </c>
      <c r="I3334">
        <v>0</v>
      </c>
      <c r="J3334">
        <v>0</v>
      </c>
      <c r="K3334">
        <v>1</v>
      </c>
      <c r="L3334" s="11">
        <v>34763</v>
      </c>
      <c r="M3334" s="12">
        <v>1995</v>
      </c>
      <c r="N3334">
        <v>1</v>
      </c>
      <c r="O3334" s="12">
        <f t="shared" si="128"/>
        <v>6</v>
      </c>
      <c r="P3334">
        <v>2000</v>
      </c>
      <c r="Q3334">
        <v>1</v>
      </c>
      <c r="R3334">
        <v>1</v>
      </c>
      <c r="S3334">
        <v>80.865809999999996</v>
      </c>
      <c r="T3334">
        <v>0</v>
      </c>
      <c r="U3334">
        <v>1</v>
      </c>
    </row>
    <row r="3335" spans="1:21" x14ac:dyDescent="0.35">
      <c r="A3335">
        <v>1</v>
      </c>
      <c r="B3335">
        <f t="shared" si="129"/>
        <v>3334</v>
      </c>
      <c r="C3335" t="s">
        <v>163</v>
      </c>
      <c r="D3335">
        <v>167</v>
      </c>
      <c r="E3335">
        <v>2002</v>
      </c>
      <c r="F3335">
        <v>100000</v>
      </c>
      <c r="G3335" s="12">
        <v>13000000</v>
      </c>
      <c r="H3335" s="12">
        <v>0</v>
      </c>
      <c r="I3335">
        <v>0</v>
      </c>
      <c r="J3335">
        <v>0</v>
      </c>
      <c r="K3335">
        <v>1</v>
      </c>
      <c r="L3335" s="11">
        <v>34763</v>
      </c>
      <c r="M3335" s="12">
        <v>1995</v>
      </c>
      <c r="N3335">
        <v>1</v>
      </c>
      <c r="O3335" s="12">
        <f t="shared" si="128"/>
        <v>7</v>
      </c>
      <c r="P3335">
        <v>2000</v>
      </c>
      <c r="Q3335">
        <v>2</v>
      </c>
      <c r="R3335">
        <v>1</v>
      </c>
      <c r="S3335">
        <v>79.996639999999999</v>
      </c>
      <c r="T3335">
        <v>0</v>
      </c>
      <c r="U3335">
        <v>1</v>
      </c>
    </row>
    <row r="3336" spans="1:21" x14ac:dyDescent="0.35">
      <c r="A3336">
        <v>1</v>
      </c>
      <c r="B3336">
        <f t="shared" si="129"/>
        <v>3335</v>
      </c>
      <c r="C3336" t="s">
        <v>163</v>
      </c>
      <c r="D3336">
        <v>167</v>
      </c>
      <c r="E3336">
        <v>2003</v>
      </c>
      <c r="F3336">
        <v>110000</v>
      </c>
      <c r="G3336" s="12">
        <v>13000000</v>
      </c>
      <c r="H3336" s="12">
        <v>1</v>
      </c>
      <c r="I3336">
        <v>0</v>
      </c>
      <c r="J3336">
        <v>0</v>
      </c>
      <c r="K3336">
        <v>1</v>
      </c>
      <c r="L3336" s="11">
        <v>34763</v>
      </c>
      <c r="M3336" s="12">
        <v>1995</v>
      </c>
      <c r="N3336">
        <v>1</v>
      </c>
      <c r="O3336" s="12">
        <f t="shared" si="128"/>
        <v>8</v>
      </c>
      <c r="P3336">
        <v>2000</v>
      </c>
      <c r="Q3336">
        <v>3</v>
      </c>
      <c r="R3336">
        <v>1</v>
      </c>
      <c r="S3336">
        <v>87.067350000000005</v>
      </c>
      <c r="T3336">
        <v>0</v>
      </c>
      <c r="U3336">
        <v>1</v>
      </c>
    </row>
    <row r="3337" spans="1:21" x14ac:dyDescent="0.35">
      <c r="A3337">
        <v>1</v>
      </c>
      <c r="B3337">
        <f t="shared" si="129"/>
        <v>3336</v>
      </c>
      <c r="C3337" t="s">
        <v>163</v>
      </c>
      <c r="D3337">
        <v>167</v>
      </c>
      <c r="E3337">
        <v>2004</v>
      </c>
      <c r="F3337">
        <v>110000</v>
      </c>
      <c r="G3337" s="12">
        <v>13000000</v>
      </c>
      <c r="H3337" s="12">
        <v>0</v>
      </c>
      <c r="I3337">
        <v>0</v>
      </c>
      <c r="J3337">
        <v>0</v>
      </c>
      <c r="K3337">
        <v>1</v>
      </c>
      <c r="L3337" s="11">
        <v>34763</v>
      </c>
      <c r="M3337" s="12">
        <v>1995</v>
      </c>
      <c r="N3337">
        <v>1</v>
      </c>
      <c r="O3337" s="12">
        <f t="shared" si="128"/>
        <v>9</v>
      </c>
      <c r="P3337">
        <v>2000</v>
      </c>
      <c r="Q3337">
        <v>4</v>
      </c>
      <c r="R3337">
        <v>1</v>
      </c>
      <c r="S3337">
        <v>86.088750000000005</v>
      </c>
      <c r="T3337">
        <v>0</v>
      </c>
      <c r="U3337">
        <v>1</v>
      </c>
    </row>
    <row r="3338" spans="1:21" x14ac:dyDescent="0.35">
      <c r="A3338">
        <v>1</v>
      </c>
      <c r="B3338">
        <f t="shared" si="129"/>
        <v>3337</v>
      </c>
      <c r="C3338" t="s">
        <v>163</v>
      </c>
      <c r="D3338">
        <v>167</v>
      </c>
      <c r="E3338">
        <v>2005</v>
      </c>
      <c r="F3338">
        <v>100000</v>
      </c>
      <c r="G3338" s="12">
        <v>13000000</v>
      </c>
      <c r="H3338" s="12">
        <v>0</v>
      </c>
      <c r="I3338">
        <v>0</v>
      </c>
      <c r="J3338">
        <v>0</v>
      </c>
      <c r="K3338">
        <v>1</v>
      </c>
      <c r="L3338" s="11">
        <v>34763</v>
      </c>
      <c r="M3338" s="12">
        <v>1995</v>
      </c>
      <c r="N3338">
        <v>1</v>
      </c>
      <c r="O3338" s="12">
        <f t="shared" si="128"/>
        <v>10</v>
      </c>
      <c r="P3338">
        <v>2000</v>
      </c>
      <c r="Q3338">
        <v>5</v>
      </c>
      <c r="R3338">
        <v>1</v>
      </c>
      <c r="S3338">
        <v>77.279560000000004</v>
      </c>
      <c r="T3338">
        <v>0</v>
      </c>
      <c r="U3338">
        <v>1</v>
      </c>
    </row>
    <row r="3339" spans="1:21" x14ac:dyDescent="0.35">
      <c r="A3339">
        <v>1</v>
      </c>
      <c r="B3339">
        <f t="shared" si="129"/>
        <v>3338</v>
      </c>
      <c r="C3339" t="s">
        <v>163</v>
      </c>
      <c r="D3339">
        <v>167</v>
      </c>
      <c r="E3339">
        <v>2006</v>
      </c>
      <c r="F3339">
        <v>96000</v>
      </c>
      <c r="G3339" s="12">
        <v>13000000</v>
      </c>
      <c r="H3339" s="12">
        <v>0</v>
      </c>
      <c r="I3339">
        <v>0</v>
      </c>
      <c r="J3339">
        <v>0</v>
      </c>
      <c r="K3339">
        <v>1</v>
      </c>
      <c r="L3339" s="11">
        <v>34763</v>
      </c>
      <c r="M3339" s="12">
        <v>1995</v>
      </c>
      <c r="N3339">
        <v>1</v>
      </c>
      <c r="O3339" s="12">
        <f t="shared" si="128"/>
        <v>11</v>
      </c>
      <c r="P3339">
        <v>2000</v>
      </c>
      <c r="Q3339">
        <v>6</v>
      </c>
      <c r="R3339">
        <v>1</v>
      </c>
      <c r="S3339">
        <v>73.146940000000001</v>
      </c>
      <c r="T3339">
        <v>0</v>
      </c>
      <c r="U3339">
        <v>1</v>
      </c>
    </row>
    <row r="3340" spans="1:21" x14ac:dyDescent="0.35">
      <c r="A3340">
        <v>1</v>
      </c>
      <c r="B3340">
        <f t="shared" si="129"/>
        <v>3339</v>
      </c>
      <c r="C3340" t="s">
        <v>163</v>
      </c>
      <c r="D3340">
        <v>167</v>
      </c>
      <c r="E3340">
        <v>2007</v>
      </c>
      <c r="F3340">
        <v>89000</v>
      </c>
      <c r="G3340" s="12">
        <v>13000000</v>
      </c>
      <c r="H3340" s="12">
        <v>0</v>
      </c>
      <c r="I3340">
        <v>0</v>
      </c>
      <c r="J3340">
        <v>0</v>
      </c>
      <c r="K3340">
        <v>1</v>
      </c>
      <c r="L3340" s="11">
        <v>34763</v>
      </c>
      <c r="M3340" s="12">
        <v>1995</v>
      </c>
      <c r="N3340">
        <v>1</v>
      </c>
      <c r="O3340" s="12">
        <f t="shared" si="128"/>
        <v>12</v>
      </c>
      <c r="P3340">
        <v>2000</v>
      </c>
      <c r="Q3340">
        <v>7</v>
      </c>
      <c r="R3340">
        <v>1</v>
      </c>
      <c r="S3340">
        <v>66.767150000000001</v>
      </c>
      <c r="T3340">
        <v>0</v>
      </c>
      <c r="U3340">
        <v>1</v>
      </c>
    </row>
    <row r="3341" spans="1:21" x14ac:dyDescent="0.35">
      <c r="A3341">
        <v>1</v>
      </c>
      <c r="B3341">
        <f t="shared" si="129"/>
        <v>3340</v>
      </c>
      <c r="C3341" t="s">
        <v>163</v>
      </c>
      <c r="D3341">
        <v>167</v>
      </c>
      <c r="E3341">
        <v>2008</v>
      </c>
      <c r="F3341">
        <v>80000</v>
      </c>
      <c r="G3341" s="12">
        <v>14000000</v>
      </c>
      <c r="H3341" s="12">
        <v>0</v>
      </c>
      <c r="I3341">
        <v>0</v>
      </c>
      <c r="J3341">
        <v>0</v>
      </c>
      <c r="K3341">
        <v>1</v>
      </c>
      <c r="L3341" s="11">
        <v>34763</v>
      </c>
      <c r="M3341" s="12">
        <v>1995</v>
      </c>
      <c r="N3341">
        <v>1</v>
      </c>
      <c r="O3341" s="12">
        <f t="shared" si="128"/>
        <v>13</v>
      </c>
      <c r="P3341">
        <v>2000</v>
      </c>
      <c r="Q3341">
        <v>8</v>
      </c>
      <c r="R3341">
        <v>1</v>
      </c>
      <c r="S3341">
        <v>59.003709999999998</v>
      </c>
      <c r="T3341">
        <v>0</v>
      </c>
      <c r="U3341">
        <v>1</v>
      </c>
    </row>
    <row r="3342" spans="1:21" x14ac:dyDescent="0.35">
      <c r="A3342">
        <v>1</v>
      </c>
      <c r="B3342">
        <f t="shared" si="129"/>
        <v>3341</v>
      </c>
      <c r="C3342" t="s">
        <v>163</v>
      </c>
      <c r="D3342">
        <v>167</v>
      </c>
      <c r="E3342">
        <v>2009</v>
      </c>
      <c r="F3342">
        <v>71000</v>
      </c>
      <c r="G3342" s="12">
        <v>14000000</v>
      </c>
      <c r="H3342" s="12">
        <v>0</v>
      </c>
      <c r="I3342">
        <v>0</v>
      </c>
      <c r="J3342">
        <v>0</v>
      </c>
      <c r="K3342">
        <v>1</v>
      </c>
      <c r="L3342" s="11">
        <v>34763</v>
      </c>
      <c r="M3342" s="12">
        <v>1995</v>
      </c>
      <c r="N3342">
        <v>1</v>
      </c>
      <c r="O3342" s="12">
        <f t="shared" si="128"/>
        <v>14</v>
      </c>
      <c r="P3342">
        <v>2000</v>
      </c>
      <c r="Q3342">
        <v>9</v>
      </c>
      <c r="R3342">
        <v>1</v>
      </c>
      <c r="S3342">
        <v>51.409790000000001</v>
      </c>
      <c r="T3342">
        <v>0</v>
      </c>
      <c r="U3342">
        <v>1</v>
      </c>
    </row>
    <row r="3343" spans="1:21" x14ac:dyDescent="0.35">
      <c r="A3343">
        <v>1</v>
      </c>
      <c r="B3343">
        <f t="shared" si="129"/>
        <v>3342</v>
      </c>
      <c r="C3343" t="s">
        <v>163</v>
      </c>
      <c r="D3343">
        <v>167</v>
      </c>
      <c r="E3343">
        <v>2010</v>
      </c>
      <c r="F3343">
        <v>59000</v>
      </c>
      <c r="G3343" s="12">
        <v>14000000</v>
      </c>
      <c r="H3343" s="12">
        <v>0</v>
      </c>
      <c r="I3343">
        <v>0</v>
      </c>
      <c r="J3343">
        <v>0</v>
      </c>
      <c r="K3343">
        <v>1</v>
      </c>
      <c r="L3343" s="11">
        <v>34763</v>
      </c>
      <c r="M3343" s="12">
        <v>1995</v>
      </c>
      <c r="N3343">
        <v>1</v>
      </c>
      <c r="O3343" s="12">
        <f t="shared" si="128"/>
        <v>15</v>
      </c>
      <c r="P3343">
        <v>2000</v>
      </c>
      <c r="Q3343">
        <v>10</v>
      </c>
      <c r="R3343">
        <v>1</v>
      </c>
      <c r="S3343">
        <v>41.884619999999998</v>
      </c>
      <c r="T3343">
        <v>0</v>
      </c>
      <c r="U3343">
        <v>1</v>
      </c>
    </row>
    <row r="3344" spans="1:21" x14ac:dyDescent="0.35">
      <c r="A3344">
        <v>1</v>
      </c>
      <c r="B3344">
        <f t="shared" si="129"/>
        <v>3343</v>
      </c>
      <c r="C3344" t="s">
        <v>163</v>
      </c>
      <c r="D3344">
        <v>167</v>
      </c>
      <c r="E3344">
        <v>2011</v>
      </c>
      <c r="F3344">
        <v>47000</v>
      </c>
      <c r="G3344" s="12">
        <v>14000000</v>
      </c>
      <c r="H3344" s="12">
        <v>0</v>
      </c>
      <c r="I3344">
        <v>0</v>
      </c>
      <c r="J3344">
        <v>0</v>
      </c>
      <c r="K3344">
        <v>1</v>
      </c>
      <c r="L3344" s="11">
        <v>34763</v>
      </c>
      <c r="M3344" s="12">
        <v>1995</v>
      </c>
      <c r="N3344">
        <v>1</v>
      </c>
      <c r="O3344" s="12">
        <f t="shared" si="128"/>
        <v>16</v>
      </c>
      <c r="P3344">
        <v>2000</v>
      </c>
      <c r="Q3344">
        <v>11</v>
      </c>
      <c r="R3344">
        <v>1</v>
      </c>
      <c r="S3344">
        <v>32.669179999999997</v>
      </c>
      <c r="T3344">
        <v>0</v>
      </c>
      <c r="U3344">
        <v>1</v>
      </c>
    </row>
    <row r="3345" spans="1:21" x14ac:dyDescent="0.35">
      <c r="A3345">
        <v>1</v>
      </c>
      <c r="B3345">
        <f t="shared" si="129"/>
        <v>3344</v>
      </c>
      <c r="C3345" t="s">
        <v>163</v>
      </c>
      <c r="D3345">
        <v>167</v>
      </c>
      <c r="E3345">
        <v>2012</v>
      </c>
      <c r="F3345">
        <v>41000</v>
      </c>
      <c r="G3345" s="12">
        <v>15000000</v>
      </c>
      <c r="H3345" s="12">
        <v>0</v>
      </c>
      <c r="I3345">
        <v>0</v>
      </c>
      <c r="J3345">
        <v>0</v>
      </c>
      <c r="K3345">
        <v>1</v>
      </c>
      <c r="L3345" s="11">
        <v>34763</v>
      </c>
      <c r="M3345" s="12">
        <v>1995</v>
      </c>
      <c r="N3345">
        <v>1</v>
      </c>
      <c r="O3345" s="12">
        <f t="shared" si="128"/>
        <v>17</v>
      </c>
      <c r="P3345">
        <v>2000</v>
      </c>
      <c r="Q3345">
        <v>12</v>
      </c>
      <c r="R3345">
        <v>1</v>
      </c>
      <c r="S3345">
        <v>27.870629999999998</v>
      </c>
      <c r="T3345">
        <v>0</v>
      </c>
      <c r="U3345">
        <v>1</v>
      </c>
    </row>
    <row r="3346" spans="1:21" x14ac:dyDescent="0.35">
      <c r="A3346">
        <v>1</v>
      </c>
      <c r="B3346">
        <f t="shared" si="129"/>
        <v>3345</v>
      </c>
      <c r="C3346" t="s">
        <v>163</v>
      </c>
      <c r="D3346">
        <v>167</v>
      </c>
      <c r="E3346">
        <v>2013</v>
      </c>
      <c r="F3346">
        <v>37000</v>
      </c>
      <c r="G3346" s="12">
        <v>15000000</v>
      </c>
      <c r="H3346" s="12">
        <v>0</v>
      </c>
      <c r="I3346">
        <v>0</v>
      </c>
      <c r="J3346">
        <v>0</v>
      </c>
      <c r="K3346">
        <v>1</v>
      </c>
      <c r="L3346" s="11">
        <v>34763</v>
      </c>
      <c r="M3346" s="12">
        <v>1995</v>
      </c>
      <c r="N3346">
        <v>1</v>
      </c>
      <c r="O3346" s="12">
        <f t="shared" si="128"/>
        <v>18</v>
      </c>
      <c r="P3346">
        <v>2000</v>
      </c>
      <c r="Q3346">
        <v>13</v>
      </c>
      <c r="R3346">
        <v>1</v>
      </c>
      <c r="S3346">
        <v>24.577359999999999</v>
      </c>
      <c r="T3346">
        <v>0</v>
      </c>
      <c r="U3346">
        <v>1</v>
      </c>
    </row>
    <row r="3347" spans="1:21" x14ac:dyDescent="0.35">
      <c r="A3347">
        <v>1</v>
      </c>
      <c r="B3347">
        <f t="shared" si="129"/>
        <v>3346</v>
      </c>
      <c r="C3347" t="s">
        <v>163</v>
      </c>
      <c r="D3347">
        <v>167</v>
      </c>
      <c r="E3347">
        <v>2014</v>
      </c>
      <c r="F3347">
        <v>33000</v>
      </c>
      <c r="G3347" s="12">
        <v>15000000</v>
      </c>
      <c r="H3347" s="12">
        <v>0</v>
      </c>
      <c r="I3347">
        <v>0</v>
      </c>
      <c r="J3347">
        <v>0</v>
      </c>
      <c r="K3347">
        <v>1</v>
      </c>
      <c r="L3347" s="11">
        <v>34763</v>
      </c>
      <c r="M3347" s="12">
        <v>1995</v>
      </c>
      <c r="N3347">
        <v>1</v>
      </c>
      <c r="O3347" s="12">
        <f t="shared" si="128"/>
        <v>19</v>
      </c>
      <c r="P3347">
        <v>2000</v>
      </c>
      <c r="Q3347">
        <v>14</v>
      </c>
      <c r="R3347">
        <v>1</v>
      </c>
      <c r="S3347">
        <v>21.41234</v>
      </c>
      <c r="T3347">
        <v>0</v>
      </c>
      <c r="U3347">
        <v>1</v>
      </c>
    </row>
    <row r="3348" spans="1:21" x14ac:dyDescent="0.35">
      <c r="A3348">
        <v>1</v>
      </c>
      <c r="B3348">
        <f t="shared" si="129"/>
        <v>3347</v>
      </c>
      <c r="C3348" t="s">
        <v>163</v>
      </c>
      <c r="D3348">
        <v>167</v>
      </c>
      <c r="E3348">
        <v>2015</v>
      </c>
      <c r="F3348">
        <v>31000</v>
      </c>
      <c r="G3348" s="12">
        <v>16000000</v>
      </c>
      <c r="H3348" s="12">
        <v>0</v>
      </c>
      <c r="I3348">
        <v>0</v>
      </c>
      <c r="J3348">
        <v>0</v>
      </c>
      <c r="K3348">
        <v>1</v>
      </c>
      <c r="L3348" s="11">
        <v>34763</v>
      </c>
      <c r="M3348" s="12">
        <v>1995</v>
      </c>
      <c r="N3348">
        <v>1</v>
      </c>
      <c r="O3348" s="12">
        <f t="shared" si="128"/>
        <v>20</v>
      </c>
      <c r="P3348">
        <v>2000</v>
      </c>
      <c r="Q3348">
        <v>15</v>
      </c>
      <c r="R3348">
        <v>1</v>
      </c>
      <c r="S3348">
        <v>19.648289999999999</v>
      </c>
      <c r="T3348">
        <v>0</v>
      </c>
      <c r="U3348">
        <v>1</v>
      </c>
    </row>
    <row r="3349" spans="1:21" x14ac:dyDescent="0.35">
      <c r="A3349">
        <v>1</v>
      </c>
      <c r="B3349">
        <f t="shared" si="129"/>
        <v>3348</v>
      </c>
      <c r="C3349" t="s">
        <v>163</v>
      </c>
      <c r="D3349">
        <v>167</v>
      </c>
      <c r="E3349">
        <v>2016</v>
      </c>
      <c r="F3349">
        <v>30000</v>
      </c>
      <c r="G3349" s="12">
        <v>16000000</v>
      </c>
      <c r="H3349" s="12">
        <v>0</v>
      </c>
      <c r="I3349">
        <v>0</v>
      </c>
      <c r="J3349">
        <v>0</v>
      </c>
      <c r="K3349">
        <v>1</v>
      </c>
      <c r="L3349" s="11">
        <v>34763</v>
      </c>
      <c r="M3349" s="12">
        <v>1995</v>
      </c>
      <c r="N3349">
        <v>1</v>
      </c>
      <c r="O3349" s="12">
        <f t="shared" si="128"/>
        <v>21</v>
      </c>
      <c r="P3349">
        <v>2000</v>
      </c>
      <c r="Q3349">
        <v>16</v>
      </c>
      <c r="R3349">
        <v>1</v>
      </c>
      <c r="S3349">
        <v>18.57544</v>
      </c>
      <c r="T3349">
        <v>0</v>
      </c>
      <c r="U3349">
        <v>1</v>
      </c>
    </row>
    <row r="3350" spans="1:21" x14ac:dyDescent="0.35">
      <c r="H3350" s="10"/>
      <c r="M3350" s="11"/>
    </row>
    <row r="3351" spans="1:21" x14ac:dyDescent="0.35">
      <c r="H3351" s="10"/>
      <c r="M3351" s="11"/>
    </row>
    <row r="3352" spans="1:21" x14ac:dyDescent="0.35">
      <c r="H3352" s="10"/>
      <c r="M3352" s="11"/>
    </row>
    <row r="3353" spans="1:21" x14ac:dyDescent="0.35">
      <c r="H3353" s="10"/>
      <c r="M3353" s="11"/>
    </row>
    <row r="3354" spans="1:21" x14ac:dyDescent="0.35">
      <c r="H3354" s="10"/>
      <c r="M3354" s="11"/>
    </row>
    <row r="3355" spans="1:21" x14ac:dyDescent="0.35">
      <c r="H3355" s="10"/>
      <c r="M3355" s="11"/>
    </row>
    <row r="3356" spans="1:21" x14ac:dyDescent="0.35">
      <c r="H3356" s="10"/>
      <c r="M3356" s="11"/>
    </row>
    <row r="3357" spans="1:21" x14ac:dyDescent="0.35">
      <c r="H3357" s="10"/>
      <c r="M3357" s="11"/>
    </row>
    <row r="3358" spans="1:21" x14ac:dyDescent="0.35">
      <c r="H3358" s="10"/>
      <c r="M3358" s="11"/>
    </row>
    <row r="3359" spans="1:21" x14ac:dyDescent="0.35">
      <c r="H3359" s="10"/>
      <c r="M3359" s="11"/>
    </row>
    <row r="3360" spans="1:21" x14ac:dyDescent="0.35">
      <c r="H3360" s="10"/>
      <c r="M3360" s="11"/>
    </row>
    <row r="3361" spans="8:13" x14ac:dyDescent="0.35">
      <c r="H3361" s="10"/>
      <c r="M3361" s="11"/>
    </row>
    <row r="3362" spans="8:13" x14ac:dyDescent="0.35">
      <c r="H3362" s="10"/>
      <c r="M3362" s="11"/>
    </row>
    <row r="3363" spans="8:13" x14ac:dyDescent="0.35">
      <c r="H3363" s="10"/>
      <c r="M3363" s="11"/>
    </row>
    <row r="3364" spans="8:13" x14ac:dyDescent="0.35">
      <c r="H3364" s="10"/>
      <c r="M3364" s="11"/>
    </row>
    <row r="3365" spans="8:13" x14ac:dyDescent="0.35">
      <c r="H3365" s="10"/>
      <c r="M3365" s="11"/>
    </row>
    <row r="3366" spans="8:13" x14ac:dyDescent="0.35">
      <c r="H3366" s="10"/>
      <c r="M3366" s="11"/>
    </row>
    <row r="3367" spans="8:13" x14ac:dyDescent="0.35">
      <c r="H3367" s="10"/>
      <c r="M3367" s="11"/>
    </row>
    <row r="3368" spans="8:13" x14ac:dyDescent="0.35">
      <c r="H3368" s="10"/>
      <c r="M3368" s="11"/>
    </row>
    <row r="3369" spans="8:13" x14ac:dyDescent="0.35">
      <c r="H3369" s="10"/>
      <c r="M3369" s="11"/>
    </row>
    <row r="3370" spans="8:13" x14ac:dyDescent="0.35">
      <c r="H3370" s="10"/>
      <c r="M3370" s="11"/>
    </row>
    <row r="3371" spans="8:13" x14ac:dyDescent="0.35">
      <c r="H3371" s="10"/>
      <c r="M3371" s="11"/>
    </row>
    <row r="3372" spans="8:13" x14ac:dyDescent="0.35">
      <c r="H3372" s="10"/>
      <c r="M3372" s="11"/>
    </row>
    <row r="3373" spans="8:13" x14ac:dyDescent="0.35">
      <c r="H3373" s="10"/>
      <c r="M3373" s="11"/>
    </row>
    <row r="3374" spans="8:13" x14ac:dyDescent="0.35">
      <c r="H3374" s="10"/>
      <c r="M3374" s="11"/>
    </row>
    <row r="3375" spans="8:13" x14ac:dyDescent="0.35">
      <c r="H3375" s="10"/>
      <c r="M3375" s="11"/>
    </row>
    <row r="3376" spans="8:13" x14ac:dyDescent="0.35">
      <c r="H3376" s="10"/>
      <c r="M3376" s="11"/>
    </row>
    <row r="3377" spans="8:13" x14ac:dyDescent="0.35">
      <c r="H3377" s="10"/>
      <c r="M3377" s="11"/>
    </row>
    <row r="3378" spans="8:13" x14ac:dyDescent="0.35">
      <c r="H3378" s="10"/>
      <c r="M3378" s="11"/>
    </row>
    <row r="3379" spans="8:13" x14ac:dyDescent="0.35">
      <c r="H3379" s="10"/>
      <c r="M3379" s="11"/>
    </row>
    <row r="3380" spans="8:13" x14ac:dyDescent="0.35">
      <c r="H3380" s="10"/>
      <c r="M3380" s="11"/>
    </row>
    <row r="3381" spans="8:13" x14ac:dyDescent="0.35">
      <c r="H3381" s="10"/>
      <c r="M3381" s="11"/>
    </row>
    <row r="3382" spans="8:13" x14ac:dyDescent="0.35">
      <c r="H3382" s="10"/>
      <c r="M3382" s="11"/>
    </row>
    <row r="3383" spans="8:13" x14ac:dyDescent="0.35">
      <c r="H3383" s="10"/>
      <c r="M3383" s="11"/>
    </row>
    <row r="3384" spans="8:13" x14ac:dyDescent="0.35">
      <c r="H3384" s="10"/>
      <c r="M3384" s="11"/>
    </row>
    <row r="3385" spans="8:13" x14ac:dyDescent="0.35">
      <c r="H3385" s="10"/>
      <c r="M3385" s="11"/>
    </row>
    <row r="3386" spans="8:13" x14ac:dyDescent="0.35">
      <c r="H3386" s="10"/>
      <c r="M3386" s="11"/>
    </row>
    <row r="3387" spans="8:13" x14ac:dyDescent="0.35">
      <c r="H3387" s="10"/>
      <c r="M3387" s="11"/>
    </row>
    <row r="3388" spans="8:13" x14ac:dyDescent="0.35">
      <c r="H3388" s="10"/>
      <c r="M3388" s="11"/>
    </row>
    <row r="3389" spans="8:13" x14ac:dyDescent="0.35">
      <c r="H3389" s="10"/>
      <c r="M3389" s="11"/>
    </row>
    <row r="3390" spans="8:13" x14ac:dyDescent="0.35">
      <c r="H3390" s="10"/>
      <c r="M3390" s="11"/>
    </row>
    <row r="3391" spans="8:13" x14ac:dyDescent="0.35">
      <c r="H3391" s="10"/>
      <c r="M3391" s="11"/>
    </row>
    <row r="3392" spans="8:13" x14ac:dyDescent="0.35">
      <c r="H3392" s="10"/>
      <c r="M3392" s="11"/>
    </row>
    <row r="3393" spans="8:13" x14ac:dyDescent="0.35">
      <c r="H3393" s="10"/>
      <c r="M3393" s="11"/>
    </row>
    <row r="3394" spans="8:13" x14ac:dyDescent="0.35">
      <c r="H3394" s="10"/>
      <c r="M3394" s="11"/>
    </row>
    <row r="3395" spans="8:13" x14ac:dyDescent="0.35">
      <c r="H3395" s="10"/>
      <c r="M3395" s="11"/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Number of AIDs Related Deaths</vt:lpstr>
      <vt:lpstr>Population by Country</vt:lpstr>
      <vt:lpstr>Developing Country</vt:lpstr>
      <vt:lpstr>Compulsory Licensing</vt:lpstr>
      <vt:lpstr>TRIPS In Force</vt:lpstr>
      <vt:lpstr>Stata Data</vt:lpstr>
      <vt:lpstr>Stata Data - Dropped Countries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Troper</dc:creator>
  <cp:lastModifiedBy>Sam Troper</cp:lastModifiedBy>
  <dcterms:created xsi:type="dcterms:W3CDTF">2017-10-16T22:17:11Z</dcterms:created>
  <dcterms:modified xsi:type="dcterms:W3CDTF">2017-11-11T22:09:52Z</dcterms:modified>
</cp:coreProperties>
</file>